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sept\Uz FM\"/>
    </mc:Choice>
  </mc:AlternateContent>
  <xr:revisionPtr revIDLastSave="0" documentId="13_ncr:1_{53420217-D1E5-45F1-A500-942DF32B530B}" xr6:coauthVersionLast="47" xr6:coauthVersionMax="47" xr10:uidLastSave="{00000000-0000-0000-0000-000000000000}"/>
  <bookViews>
    <workbookView xWindow="-120" yWindow="-120" windowWidth="29040" windowHeight="15720" tabRatio="597" xr2:uid="{00000000-000D-0000-FFFF-FFFF00000000}"/>
  </bookViews>
  <sheets>
    <sheet name="VP sept" sheetId="12" r:id="rId1"/>
    <sheet name="1.tabula" sheetId="20" r:id="rId2"/>
    <sheet name=" 2.tabula" sheetId="28" r:id="rId3"/>
    <sheet name="3.tabula" sheetId="26" r:id="rId4"/>
    <sheet name="4.tabula" sheetId="30" r:id="rId5"/>
    <sheet name="5.tabula" sheetId="18" r:id="rId6"/>
  </sheets>
  <definedNames>
    <definedName name="_xlnm._FilterDatabase" localSheetId="2" hidden="1">' 2.tabula'!$L$6:$M$7</definedName>
    <definedName name="_xlnm._FilterDatabase" localSheetId="1" hidden="1">'1.tabula'!$A$5:$J$232</definedName>
    <definedName name="_xlnm._FilterDatabase" localSheetId="3" hidden="1">'3.tabula'!$A$6:$N$403</definedName>
    <definedName name="_xlnm._FilterDatabase" localSheetId="4" hidden="1">'4.tabula'!$A$5:$G$32</definedName>
    <definedName name="_xlnm.Print_Area" localSheetId="2">' 2.tabula'!$A$1:$I$7</definedName>
    <definedName name="_xlnm.Print_Area" localSheetId="1">'1.tabula'!$A$1:$I$232</definedName>
    <definedName name="_xlnm.Print_Area" localSheetId="3">'3.tabula'!$A$1:$J$403</definedName>
    <definedName name="_xlnm.Print_Area" localSheetId="4">'4.tabula'!$A$1:$G$32</definedName>
    <definedName name="_xlnm.Print_Titles" localSheetId="2">' 2.tabula'!$5:$5</definedName>
    <definedName name="_xlnm.Print_Titles" localSheetId="1">'1.tabula'!$5:$5</definedName>
    <definedName name="_xlnm.Print_Titles" localSheetId="3">'3.tabula'!$6:$6</definedName>
    <definedName name="_xlnm.Print_Titles" localSheetId="4">'4.tabula'!$5:$5</definedName>
    <definedName name="_xlnm.Print_Titles" localSheetId="5">'5.tabula'!$5:$5</definedName>
    <definedName name="_xlnm.Print_Titles" localSheetId="0">'VP sept'!$10:$10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0" i="12" l="1"/>
  <c r="D15" i="12"/>
  <c r="J7" i="26"/>
  <c r="G6" i="30"/>
  <c r="D37" i="12" l="1"/>
  <c r="D34" i="12"/>
  <c r="I112" i="26" l="1"/>
  <c r="I54" i="26"/>
  <c r="I41" i="26"/>
  <c r="I20" i="26"/>
  <c r="I11" i="26"/>
  <c r="F8" i="26"/>
  <c r="I8" i="26"/>
  <c r="J8" i="26" s="1"/>
  <c r="F9" i="26"/>
  <c r="I9" i="26"/>
  <c r="J9" i="26" s="1"/>
  <c r="F10" i="26"/>
  <c r="I10" i="26"/>
  <c r="J10" i="26" s="1"/>
  <c r="E208" i="20" l="1"/>
  <c r="H32" i="20"/>
  <c r="H31" i="20"/>
  <c r="D33" i="12" l="1"/>
  <c r="D28" i="12" l="1"/>
  <c r="G7" i="30" l="1"/>
  <c r="G8" i="30"/>
  <c r="G9" i="30"/>
  <c r="G10"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D27" i="12" l="1"/>
  <c r="I12" i="26"/>
  <c r="I13" i="26"/>
  <c r="I14" i="26"/>
  <c r="I15" i="26"/>
  <c r="I16" i="26"/>
  <c r="I17" i="26"/>
  <c r="I18" i="26"/>
  <c r="I19" i="26"/>
  <c r="I21" i="26"/>
  <c r="I22" i="26"/>
  <c r="I23" i="26"/>
  <c r="I24" i="26"/>
  <c r="I25" i="26"/>
  <c r="I26" i="26"/>
  <c r="I27" i="26"/>
  <c r="I28" i="26"/>
  <c r="I29" i="26"/>
  <c r="I30" i="26"/>
  <c r="I31" i="26"/>
  <c r="I32" i="26"/>
  <c r="I33" i="26"/>
  <c r="I34" i="26"/>
  <c r="I35" i="26"/>
  <c r="I36" i="26"/>
  <c r="I37" i="26"/>
  <c r="I38" i="26"/>
  <c r="I39" i="26"/>
  <c r="I40" i="26"/>
  <c r="I42" i="26"/>
  <c r="I43" i="26"/>
  <c r="I44" i="26"/>
  <c r="I45" i="26"/>
  <c r="I46" i="26"/>
  <c r="I47" i="26"/>
  <c r="I48" i="26"/>
  <c r="I49" i="26"/>
  <c r="I50" i="26"/>
  <c r="I51" i="26"/>
  <c r="I52" i="26"/>
  <c r="I53"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0" i="26"/>
  <c r="I81" i="26"/>
  <c r="I82" i="26"/>
  <c r="I83" i="26"/>
  <c r="I84" i="26"/>
  <c r="I85"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3" i="26"/>
  <c r="I114" i="26"/>
  <c r="I115" i="26"/>
  <c r="I116" i="26"/>
  <c r="I117" i="26"/>
  <c r="I118" i="26"/>
  <c r="I119" i="26"/>
  <c r="I120" i="26"/>
  <c r="I121" i="26"/>
  <c r="I122" i="26"/>
  <c r="I123" i="26"/>
  <c r="I124" i="26"/>
  <c r="I125" i="26"/>
  <c r="I126" i="26"/>
  <c r="I127" i="26"/>
  <c r="I128"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7" i="26"/>
  <c r="I238" i="26"/>
  <c r="I239" i="26"/>
  <c r="I240" i="26"/>
  <c r="I241"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0" i="26"/>
  <c r="I281" i="26"/>
  <c r="I282" i="26"/>
  <c r="I283" i="26"/>
  <c r="I284" i="26"/>
  <c r="I285" i="26"/>
  <c r="I286" i="26"/>
  <c r="I287"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2"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7" i="26"/>
  <c r="I348" i="26"/>
  <c r="I349" i="26"/>
  <c r="I350" i="26"/>
  <c r="I351" i="26"/>
  <c r="I352" i="26"/>
  <c r="I353" i="26"/>
  <c r="I354" i="26"/>
  <c r="I355" i="26"/>
  <c r="I356" i="26"/>
  <c r="I357" i="26"/>
  <c r="I358" i="26"/>
  <c r="I359" i="26"/>
  <c r="I360" i="26"/>
  <c r="I361" i="26"/>
  <c r="I362" i="26"/>
  <c r="I363" i="26"/>
  <c r="I364"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I402" i="26"/>
  <c r="I403" i="26"/>
  <c r="H7" i="28"/>
  <c r="H8" i="20"/>
  <c r="H9" i="20"/>
  <c r="H10" i="20"/>
  <c r="H11" i="20"/>
  <c r="H12" i="20"/>
  <c r="H13" i="20"/>
  <c r="H14" i="20"/>
  <c r="H15" i="20"/>
  <c r="H16" i="20"/>
  <c r="H17" i="20"/>
  <c r="H18" i="20"/>
  <c r="H19" i="20"/>
  <c r="H20" i="20"/>
  <c r="H21" i="20"/>
  <c r="H22" i="20"/>
  <c r="H23" i="20"/>
  <c r="H24" i="20"/>
  <c r="H25" i="20"/>
  <c r="H26" i="20"/>
  <c r="H27" i="20"/>
  <c r="H28" i="20"/>
  <c r="H29" i="20"/>
  <c r="H30"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I7" i="28" l="1"/>
  <c r="E7" i="28"/>
  <c r="G6" i="28"/>
  <c r="D22" i="12" s="1"/>
  <c r="F6" i="28"/>
  <c r="E25" i="20"/>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H6" i="28" l="1"/>
  <c r="I6" i="28" l="1"/>
  <c r="C6" i="18"/>
  <c r="D6" i="18"/>
  <c r="F6" i="18"/>
  <c r="D31" i="12" s="1"/>
  <c r="D26" i="12" s="1"/>
  <c r="E6" i="18"/>
  <c r="H7" i="26"/>
  <c r="D23" i="12" s="1"/>
  <c r="G7" i="26"/>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D36" i="12" l="1"/>
  <c r="J384" i="26" l="1"/>
  <c r="J376" i="26"/>
  <c r="J352" i="26"/>
  <c r="J344" i="26"/>
  <c r="J320" i="26"/>
  <c r="J312" i="26"/>
  <c r="J288" i="26"/>
  <c r="J280" i="26"/>
  <c r="J256" i="26"/>
  <c r="J248" i="26"/>
  <c r="J216" i="26"/>
  <c r="J184" i="26"/>
  <c r="J152" i="26"/>
  <c r="J120" i="26"/>
  <c r="J88" i="26"/>
  <c r="J56" i="26"/>
  <c r="J24" i="26"/>
  <c r="E10" i="20"/>
  <c r="J395" i="26" l="1"/>
  <c r="J307" i="26"/>
  <c r="J155" i="26"/>
  <c r="J385" i="26"/>
  <c r="J302" i="26"/>
  <c r="J114" i="26"/>
  <c r="J187" i="26"/>
  <c r="J378" i="26"/>
  <c r="J290" i="26"/>
  <c r="J12" i="26"/>
  <c r="J315" i="26"/>
  <c r="J374" i="26"/>
  <c r="J265" i="26"/>
  <c r="J363" i="26"/>
  <c r="J251" i="26"/>
  <c r="J346" i="26"/>
  <c r="J238" i="26"/>
  <c r="J329" i="26"/>
  <c r="J226" i="26"/>
  <c r="J204" i="26"/>
  <c r="J244" i="26"/>
  <c r="J284" i="26"/>
  <c r="J308" i="26"/>
  <c r="J348" i="26"/>
  <c r="J388" i="26"/>
  <c r="J340" i="26"/>
  <c r="J54" i="26"/>
  <c r="J94" i="26"/>
  <c r="J158" i="26"/>
  <c r="J84" i="26"/>
  <c r="J28" i="26"/>
  <c r="J68" i="26"/>
  <c r="J108" i="26"/>
  <c r="J148" i="26"/>
  <c r="J180" i="26"/>
  <c r="J228" i="26"/>
  <c r="J268" i="26"/>
  <c r="J316" i="26"/>
  <c r="J356"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212" i="26"/>
  <c r="J52" i="26"/>
  <c r="J19" i="26"/>
  <c r="J100" i="26"/>
  <c r="J196" i="26"/>
  <c r="J236" i="26"/>
  <c r="J260" i="26"/>
  <c r="J300" i="26"/>
  <c r="J332" i="26"/>
  <c r="J372"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201" i="26"/>
  <c r="J44" i="26"/>
  <c r="J76" i="26"/>
  <c r="J124" i="26"/>
  <c r="J156" i="26"/>
  <c r="J380" i="26"/>
  <c r="J21" i="26"/>
  <c r="J25" i="26"/>
  <c r="J49" i="26"/>
  <c r="J65" i="26"/>
  <c r="J81" i="26"/>
  <c r="J105" i="26"/>
  <c r="J121" i="26"/>
  <c r="J137" i="26"/>
  <c r="J161" i="26"/>
  <c r="J177" i="26"/>
  <c r="J193" i="26"/>
  <c r="J209" i="26"/>
  <c r="J225" i="26"/>
  <c r="J241" i="26"/>
  <c r="J289" i="26"/>
  <c r="J305" i="26"/>
  <c r="J345" i="26"/>
  <c r="J361" i="26"/>
  <c r="J377" i="26"/>
  <c r="J393" i="26"/>
  <c r="J11" i="26"/>
  <c r="J36" i="26"/>
  <c r="J60" i="26"/>
  <c r="J92" i="26"/>
  <c r="J116" i="26"/>
  <c r="J140" i="26"/>
  <c r="J164" i="26"/>
  <c r="J188" i="26"/>
  <c r="J220" i="26"/>
  <c r="J252" i="26"/>
  <c r="J292" i="26"/>
  <c r="J324" i="26"/>
  <c r="J364" i="26"/>
  <c r="J396"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17" i="26"/>
  <c r="J26" i="26"/>
  <c r="J34" i="26"/>
  <c r="J42" i="26"/>
  <c r="J50" i="26"/>
  <c r="J58" i="26"/>
  <c r="J66" i="26"/>
  <c r="J74" i="26"/>
  <c r="J82" i="26"/>
  <c r="J90" i="26"/>
  <c r="J98" i="26"/>
  <c r="J106" i="26"/>
  <c r="J122" i="26"/>
  <c r="J130" i="26"/>
  <c r="J138" i="26"/>
  <c r="J146" i="26"/>
  <c r="J154" i="26"/>
  <c r="J162" i="26"/>
  <c r="J353" i="26"/>
  <c r="J276" i="26"/>
  <c r="J172" i="26"/>
  <c r="J38" i="26"/>
  <c r="J78" i="26"/>
  <c r="J126" i="26"/>
  <c r="J166"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394" i="26"/>
  <c r="J362" i="26"/>
  <c r="J339" i="26"/>
  <c r="J326" i="26"/>
  <c r="J314" i="26"/>
  <c r="J275" i="26"/>
  <c r="J262" i="26"/>
  <c r="J250" i="26"/>
  <c r="J211" i="26"/>
  <c r="J198" i="26"/>
  <c r="J186" i="26"/>
  <c r="J171" i="26"/>
  <c r="J131" i="26"/>
  <c r="J403" i="26"/>
  <c r="J382" i="26"/>
  <c r="J371" i="26"/>
  <c r="J350" i="26"/>
  <c r="J338" i="26"/>
  <c r="J299" i="26"/>
  <c r="J286" i="26"/>
  <c r="J274" i="26"/>
  <c r="J235" i="26"/>
  <c r="J222" i="26"/>
  <c r="J210" i="26"/>
  <c r="J170" i="26"/>
  <c r="J402"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390" i="26"/>
  <c r="J379" i="26"/>
  <c r="J358" i="26"/>
  <c r="J347" i="26"/>
  <c r="J334" i="26"/>
  <c r="J322" i="26"/>
  <c r="J283" i="26"/>
  <c r="J270" i="26"/>
  <c r="J258" i="26"/>
  <c r="J219" i="26"/>
  <c r="J206" i="26"/>
  <c r="J194" i="26"/>
  <c r="J123" i="26"/>
  <c r="J294" i="26"/>
  <c r="J282" i="26"/>
  <c r="J243" i="26"/>
  <c r="J230" i="26"/>
  <c r="J218" i="26"/>
  <c r="J179" i="26"/>
  <c r="J163" i="26"/>
  <c r="J398" i="26"/>
  <c r="J387" i="26"/>
  <c r="J366" i="26"/>
  <c r="J355" i="26"/>
  <c r="J331" i="26"/>
  <c r="J318" i="26"/>
  <c r="J306" i="26"/>
  <c r="J267" i="26"/>
  <c r="J254" i="26"/>
  <c r="J242" i="26"/>
  <c r="J203" i="26"/>
  <c r="J178" i="26"/>
  <c r="J139" i="26"/>
  <c r="J386" i="26"/>
  <c r="J354" i="26"/>
  <c r="J342" i="26"/>
  <c r="J330" i="26"/>
  <c r="J291" i="26"/>
  <c r="J278" i="26"/>
  <c r="J266" i="26"/>
  <c r="J227" i="26"/>
  <c r="J214" i="26"/>
  <c r="J202" i="26"/>
  <c r="J20" i="26"/>
  <c r="J22" i="26"/>
  <c r="F6" i="20" l="1"/>
  <c r="G6" i="20"/>
  <c r="D21" i="12" s="1"/>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14" i="20"/>
  <c r="I22" i="20"/>
  <c r="I30" i="20"/>
  <c r="I31" i="20"/>
  <c r="I39" i="20"/>
  <c r="I55" i="20"/>
  <c r="I63" i="20"/>
  <c r="I79" i="20"/>
  <c r="I103" i="20"/>
  <c r="I111" i="20"/>
  <c r="I127" i="20"/>
  <c r="I135" i="20"/>
  <c r="F371" i="26" l="1"/>
  <c r="D20" i="12"/>
  <c r="F395" i="26"/>
  <c r="F396" i="26"/>
  <c r="F397" i="26"/>
  <c r="F398" i="26"/>
  <c r="F399" i="26"/>
  <c r="F400" i="26"/>
  <c r="F401" i="26"/>
  <c r="F402" i="26"/>
  <c r="D42" i="12" l="1"/>
  <c r="D41" i="12" s="1"/>
  <c r="H7" i="20"/>
  <c r="D43" i="12" l="1"/>
  <c r="D13" i="12"/>
  <c r="H6" i="20"/>
  <c r="D39" i="12" l="1"/>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E8" i="20" l="1"/>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7" i="20"/>
  <c r="I7" i="26" l="1"/>
  <c r="D25" i="12" s="1"/>
  <c r="D14" i="12" l="1"/>
  <c r="D19" i="12"/>
  <c r="D18" i="12" s="1"/>
  <c r="D12" i="12" l="1"/>
  <c r="I7" i="20"/>
  <c r="I6" i="20" l="1"/>
  <c r="D16" i="12" l="1"/>
  <c r="D11" i="12" s="1"/>
</calcChain>
</file>

<file path=xl/sharedStrings.xml><?xml version="1.0" encoding="utf-8"?>
<sst xmlns="http://schemas.openxmlformats.org/spreadsheetml/2006/main" count="1435" uniqueCount="181">
  <si>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</si>
  <si>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</si>
  <si>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</si>
  <si>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</si>
  <si>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</si>
  <si>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</si>
  <si>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</si>
  <si>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</si>
  <si>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</si>
  <si>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</si>
  <si>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</si>
  <si>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</si>
  <si>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</si>
  <si>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</si>
  <si>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</si>
  <si>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</si>
  <si>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</si>
  <si>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</si>
  <si>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</si>
  <si>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</si>
  <si>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</si>
  <si>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</si>
  <si>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</si>
  <si>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</si>
  <si>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</si>
  <si>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</si>
  <si>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</si>
  <si>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</si>
  <si>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</si>
  <si>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</si>
  <si>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</si>
  <si>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</si>
  <si>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</si>
  <si>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</si>
  <si>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</si>
  <si>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</si>
  <si>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</si>
  <si>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</si>
  <si>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</si>
  <si>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</si>
  <si>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</si>
  <si>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</si>
  <si>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</si>
  <si>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</si>
  <si>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</si>
  <si>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</si>
  <si>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</si>
  <si>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</si>
  <si>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</si>
  <si>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</si>
  <si>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Vidzemes reģiona pārvalde</t>
  </si>
  <si>
    <t>Zemgales reģiona pārvalde</t>
  </si>
  <si>
    <t>Samaksa par virsstundu darbu</t>
  </si>
  <si>
    <t>1.tabula</t>
  </si>
  <si>
    <t>2.tabula</t>
  </si>
  <si>
    <t>3.tabula</t>
  </si>
  <si>
    <t>4.tabula</t>
  </si>
  <si>
    <t>Kurzemes reģiona pārvalde</t>
  </si>
  <si>
    <t>Samaksa par virsstundu darbu un darbu svētku dienās</t>
  </si>
  <si>
    <t>5.tabula</t>
  </si>
  <si>
    <t>Izdevumi, kas saistīti ar operatīvo darbību _____________________</t>
  </si>
  <si>
    <t>kopā:</t>
  </si>
  <si>
    <t>Dienas nauda (kopsumma)</t>
  </si>
  <si>
    <t>Likme</t>
  </si>
  <si>
    <t>Dienu skaits</t>
  </si>
  <si>
    <t>Laika periods</t>
  </si>
  <si>
    <t>programmas 22.00.00 “Valsts ārējās robežas drošības pasākumu nodrošināšana””</t>
  </si>
  <si>
    <t>1)    Izdevumi saistībā ar 12.03.2024 MK rīkojuma Nr. 184 un 10.09.2024 MK rīkojuma Nr. 744 izpildei nepieciešamo pasākumu īstenošanu</t>
  </si>
  <si>
    <r>
      <t xml:space="preserve">Dienesta viesnīcas pakalpojumi
Naktsmītnes izdevumi Daugavpilī:
7 nakts x 10 gultasvietas x 15,00 </t>
    </r>
    <r>
      <rPr>
        <i/>
        <sz val="11"/>
        <rFont val="Times New Roman"/>
        <family val="1"/>
        <charset val="186"/>
      </rPr>
      <t>euro</t>
    </r>
    <r>
      <rPr>
        <sz val="11"/>
        <rFont val="Times New Roman"/>
        <family val="1"/>
        <charset val="186"/>
      </rPr>
      <t xml:space="preserve"> =  1 050,00 </t>
    </r>
    <r>
      <rPr>
        <i/>
        <sz val="11"/>
        <rFont val="Times New Roman"/>
        <family val="1"/>
        <charset val="186"/>
      </rPr>
      <t>euro</t>
    </r>
    <r>
      <rPr>
        <sz val="11"/>
        <rFont val="Times New Roman"/>
        <family val="1"/>
        <charset val="186"/>
      </rPr>
      <t xml:space="preserve">;
3 nakts x 12 gultasvietas × 15,00 </t>
    </r>
    <r>
      <rPr>
        <i/>
        <sz val="11"/>
        <rFont val="Times New Roman"/>
        <family val="1"/>
        <charset val="186"/>
      </rPr>
      <t>euro</t>
    </r>
    <r>
      <rPr>
        <sz val="11"/>
        <rFont val="Times New Roman"/>
        <family val="1"/>
        <charset val="186"/>
      </rPr>
      <t xml:space="preserve"> =  540,00 </t>
    </r>
    <r>
      <rPr>
        <i/>
        <sz val="11"/>
        <rFont val="Times New Roman"/>
        <family val="1"/>
        <charset val="186"/>
      </rPr>
      <t xml:space="preserve">euro.
</t>
    </r>
    <r>
      <rPr>
        <sz val="11"/>
        <rFont val="Times New Roman"/>
        <family val="1"/>
        <charset val="186"/>
      </rPr>
      <t xml:space="preserve">
Aprēķins veikts par dienesta viesnīcas pakalpojumiem (naktsmītni), kas tika nodrošināti no 2024.gada 1. augusta līdz 31. augustam,  izdevumi pakalpojuma sniedzējam tika apmaksāti 2024.gada septembrī. </t>
    </r>
  </si>
  <si>
    <r>
      <t xml:space="preserve">Aprēķins veikts par ēdināšanas pakalpojumiem, kas tika nodrošināti 
2024.gada 1. augusta līdz 31. augustam,  izdevumi pakalpojuma sniedzējam tika apmaksāti 2024.gada septembrī. 
Ēdināšanas pakalpojumi Daugavpilī: 
brokastis 72 porcijas × 8,00 </t>
    </r>
    <r>
      <rPr>
        <i/>
        <sz val="11"/>
        <rFont val="Times New Roman"/>
        <family val="1"/>
        <charset val="186"/>
      </rPr>
      <t>euro</t>
    </r>
    <r>
      <rPr>
        <sz val="11"/>
        <rFont val="Times New Roman"/>
        <family val="1"/>
        <charset val="186"/>
      </rPr>
      <t xml:space="preserve"> = 576,00 </t>
    </r>
    <r>
      <rPr>
        <i/>
        <sz val="11"/>
        <rFont val="Times New Roman"/>
        <family val="1"/>
        <charset val="186"/>
      </rPr>
      <t>euro;</t>
    </r>
    <r>
      <rPr>
        <sz val="11"/>
        <rFont val="Times New Roman"/>
        <family val="1"/>
        <charset val="186"/>
      </rPr>
      <t xml:space="preserve">
pusdienas 73 porcijas × 9,00 </t>
    </r>
    <r>
      <rPr>
        <i/>
        <sz val="11"/>
        <rFont val="Times New Roman"/>
        <family val="1"/>
        <charset val="186"/>
      </rPr>
      <t>euro</t>
    </r>
    <r>
      <rPr>
        <sz val="11"/>
        <rFont val="Times New Roman"/>
        <family val="1"/>
        <charset val="186"/>
      </rPr>
      <t xml:space="preserve"> = 657,00</t>
    </r>
    <r>
      <rPr>
        <i/>
        <sz val="11"/>
        <rFont val="Times New Roman"/>
        <family val="1"/>
        <charset val="186"/>
      </rPr>
      <t xml:space="preserve"> euro</t>
    </r>
    <r>
      <rPr>
        <sz val="11"/>
        <rFont val="Times New Roman"/>
        <family val="1"/>
        <charset val="186"/>
      </rPr>
      <t>;
vakariņas 73 porcijas × 10,00</t>
    </r>
    <r>
      <rPr>
        <i/>
        <sz val="11"/>
        <rFont val="Times New Roman"/>
        <family val="1"/>
        <charset val="186"/>
      </rPr>
      <t xml:space="preserve"> euro</t>
    </r>
    <r>
      <rPr>
        <sz val="11"/>
        <rFont val="Times New Roman"/>
        <family val="1"/>
        <charset val="186"/>
      </rPr>
      <t xml:space="preserve"> = 730,00 </t>
    </r>
    <r>
      <rPr>
        <i/>
        <sz val="11"/>
        <rFont val="Times New Roman"/>
        <family val="1"/>
        <charset val="186"/>
      </rPr>
      <t xml:space="preserve">euro;
</t>
    </r>
    <r>
      <rPr>
        <sz val="11"/>
        <rFont val="Times New Roman"/>
        <family val="1"/>
        <charset val="186"/>
      </rPr>
      <t xml:space="preserve">launags (sausā uztura paka) 33 pakas × 27,00 </t>
    </r>
    <r>
      <rPr>
        <i/>
        <sz val="11"/>
        <rFont val="Times New Roman"/>
        <family val="1"/>
        <charset val="186"/>
      </rPr>
      <t>euro</t>
    </r>
    <r>
      <rPr>
        <sz val="11"/>
        <rFont val="Times New Roman"/>
        <family val="1"/>
        <charset val="186"/>
      </rPr>
      <t xml:space="preserve"> = 891,00</t>
    </r>
    <r>
      <rPr>
        <i/>
        <sz val="11"/>
        <rFont val="Times New Roman"/>
        <family val="1"/>
        <charset val="186"/>
      </rPr>
      <t xml:space="preserve"> euro.</t>
    </r>
    <r>
      <rPr>
        <sz val="11"/>
        <rFont val="Times New Roman"/>
        <family val="1"/>
        <charset val="186"/>
      </rPr>
      <t xml:space="preserve">
Saskaņā ar līgumu par izmitināšanu un ēdināšanu Daugavpilī ir noteikts, ka ēdināšana 3 reizes dienā nedrīkst pārsniegt 27,00 euro:
Ēdināšanas izmaksas sastāda:
Brokastis 8 euro /1 pers
Pusdienas 9 euro /1 pers
Vakariņas 10 euro /1 pers
Amatpersonām, kuras ir maiņā uz robežas un tām nav iespējams atgriezties uz pusdienām un vakariņām, tad, lai nodrošinātu ēdināšanu amatpersonām dod līdzi pārtikas pakas: 
sausie produkti uz 24 stundām - 27 euro /1 pers.
sausie produkti (vakariņaas un brokastis) - 18 euro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</si>
  <si>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 xml:space="preserve">Speciālais apģērbs amatpersonām ar speciālajām dienesta pakāpēm </t>
  </si>
  <si>
    <t>29.08.2024.- 09.09.2024/</t>
  </si>
  <si>
    <t>04.09.2024.-09.09.2024/</t>
  </si>
  <si>
    <t>VP GKĀRTPP RKVP SPECIĀLO UZDEVUMU BATALJONA (BIROJA) 5.TAKTISKĀ NODAĻA</t>
  </si>
  <si>
    <t>inspektors</t>
  </si>
  <si>
    <t>jaunākais inspektors</t>
  </si>
  <si>
    <t>nodaļas priekšnieks</t>
  </si>
  <si>
    <t>Citroen Berlingo</t>
  </si>
  <si>
    <t>Citroen Jumper</t>
  </si>
  <si>
    <t>Fiat 55x Cross</t>
  </si>
  <si>
    <t>KIA Cee'd</t>
  </si>
  <si>
    <t>Opel Mokka</t>
  </si>
  <si>
    <t xml:space="preserve">Opel Insignia  </t>
  </si>
  <si>
    <t xml:space="preserve">Opel Insignia Limousine </t>
  </si>
  <si>
    <t>Renault Kangoo</t>
  </si>
  <si>
    <t>Renault Laguna</t>
  </si>
  <si>
    <t>Renault Trafic</t>
  </si>
  <si>
    <t>Škoda Octavia</t>
  </si>
  <si>
    <t>VW Transporter</t>
  </si>
  <si>
    <t>Toyota RAV4</t>
  </si>
  <si>
    <t>Peugeot Boxer</t>
  </si>
  <si>
    <t>VW Crafter</t>
  </si>
  <si>
    <t>VW Tiguan</t>
  </si>
  <si>
    <r>
      <t xml:space="preserve">Detalizēts aprēķins par laika periodu no 2024. gada 01. septembra līdz 30. septembrim 5.tabulā.
Pasākuma nodrošināšanai tika iesaistīti 62 transportlīdzekļi;
Vidēji viena transportlīdzekļa nobraukums 1 112,52 km; 
Vidējā degvielas cena 1,3464 </t>
    </r>
    <r>
      <rPr>
        <i/>
        <sz val="11"/>
        <rFont val="Times New Roman"/>
        <family val="1"/>
        <charset val="186"/>
      </rPr>
      <t>euro</t>
    </r>
    <r>
      <rPr>
        <sz val="11"/>
        <rFont val="Times New Roman"/>
        <family val="1"/>
        <charset val="186"/>
      </rPr>
      <t xml:space="preserve">/l; 
Vidējais degvielas patēriņš 7,251 l/km uz 100 km.
</t>
    </r>
    <r>
      <rPr>
        <i/>
        <sz val="11"/>
        <rFont val="Times New Roman"/>
        <family val="1"/>
        <charset val="186"/>
      </rPr>
      <t xml:space="preserve">
</t>
    </r>
    <r>
      <rPr>
        <sz val="11"/>
        <rFont val="Times New Roman"/>
        <family val="1"/>
        <charset val="186"/>
      </rPr>
      <t xml:space="preserve">62 t-ldz. x 1 112,52 km x 1,3464 </t>
    </r>
    <r>
      <rPr>
        <i/>
        <sz val="11"/>
        <rFont val="Times New Roman"/>
        <family val="1"/>
        <charset val="186"/>
      </rPr>
      <t>euro/</t>
    </r>
    <r>
      <rPr>
        <sz val="11"/>
        <rFont val="Times New Roman"/>
        <family val="1"/>
        <charset val="186"/>
      </rPr>
      <t xml:space="preserve">l x 7,251 l/km  ÷ 100 km = 6 733,98 </t>
    </r>
    <r>
      <rPr>
        <i/>
        <sz val="11"/>
        <rFont val="Times New Roman"/>
        <family val="1"/>
        <charset val="186"/>
      </rPr>
      <t>euro</t>
    </r>
  </si>
  <si>
    <t>VP LATGALES RP ZIEMEĻLATGALES IECIRKNIS</t>
  </si>
  <si>
    <t>iecirkņa priekšnieka vietnieks, Reaģēšanas nodaļas priekšnieks</t>
  </si>
  <si>
    <t>VP LATGALES RP ZIEMEĻLATGALES IECIRKŅA IZMEKLĒŠANAS NODAĻAS 2.GRUPA</t>
  </si>
  <si>
    <t>VP LATGALES RP DIENVIDLATGALES IECIRKŅA REAĢĒŠANAS NODAĻAS 3.GRUPA</t>
  </si>
  <si>
    <t>vecākais inspektors</t>
  </si>
  <si>
    <t>VP LATGALES RP DIENVIDLATGALES IECIRKŅA REAĢĒŠANAS NODAĻAS 7.GRUPA</t>
  </si>
  <si>
    <t>VP LATGALES RP DIENVIDLATGALES IECIRKŅA REAĢĒŠANAS NODAĻAS 1.GRUPA</t>
  </si>
  <si>
    <t>VP LATGALES RP ZIEMEĻLATGALES IECIRKŅA PREVENCIJAS GRUPA</t>
  </si>
  <si>
    <t>VP LATGALES RP KĀRTPB ATĻAUJU SISTĒMAS GRUPA</t>
  </si>
  <si>
    <t>VP LATGALES RP DIENVIDLATGALES IECIRKŅA IZMEKLĒŠANAS NODAĻAS 7.GRUPA</t>
  </si>
  <si>
    <t>VP LATGALES RP ZIEMEĻLATGALES IECIRKŅA REAĢĒŠANAS NODAĻAS 10.GRUPA</t>
  </si>
  <si>
    <t>galvenais inspektors</t>
  </si>
  <si>
    <t>VP LATGALES RP ZIEMEĻLATGALES IECIRKŅA REAĢĒŠANAS NODAĻAS 7.GRUPA</t>
  </si>
  <si>
    <t>VP LATGALES RP DIENVIDLATGALES IECIRKŅA REAĢĒŠANAS NODAĻAS 6.GRUPA</t>
  </si>
  <si>
    <t>VP LATGALES RP DIENVIDLATGALES IECIRKŅA IZMEKLĒŠANAS NODAĻAS 2.GRUPA</t>
  </si>
  <si>
    <t>VP LATGALES RP DIENVIDLATGALES IECIRKŅA REAĢĒŠANAS NODAĻAS 2.GRUPA</t>
  </si>
  <si>
    <t>vecākais inspektora</t>
  </si>
  <si>
    <t>VP LATGALES RP DIENVIDLATGALES IECIRKŅA IZMEKLĒŠANAS NODAĻAS 6.GRUPA</t>
  </si>
  <si>
    <t>VP LATGALES RP ZIEMEĻLATGALES IECIRKŅA IZMEKLĒŠANAS NODAĻAS 4.GRUPA</t>
  </si>
  <si>
    <t>VP LATGALES RP ZIEMEĻLATGALES IECIRKŅA REAĢĒŠANAS NODAĻAS 3.GRUPA</t>
  </si>
  <si>
    <t>VP LATGALES RP ZIEMEĻLATGALES IECIRKŅA IZMEKLĒŠANAS NODAĻAS 3.GRUPA</t>
  </si>
  <si>
    <t>VP LATGALES REĢIONA PĀRVALDES DISCIPLINĀRĀS UZRAUDZĪBAS GRUPA</t>
  </si>
  <si>
    <t>VP LATGALES RP KĀRTPB RESURSU UN KRĪZES VADĪBAS NODAĻA</t>
  </si>
  <si>
    <t>VP LATGALES RP KRIMPB EKONOMISKO NOZIEGUMU APKAROŠANAS NODAĻA</t>
  </si>
  <si>
    <t>VP LATGALES RP ZIEMEĻLATGALES IECIRKŅA IZMEKLĒŠANAS NODAĻAS 5.GRUPA</t>
  </si>
  <si>
    <t>VP LATGALES RP ZIEMEĻLATGALES IECIRKŅA REAĢĒŠANAS NODAĻAS 9.GRUPA</t>
  </si>
  <si>
    <t>VP LATGALES RP ZIEMEĻLATGALES IECIRKŅA REAĢĒŠANAS NODAĻAS 6.GRUPA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</si>
  <si>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</si>
  <si>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</si>
  <si>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</si>
  <si>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</si>
  <si>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REAĢĒŠANAS NODAĻAS 10.GRUPA</t>
  </si>
  <si>
    <t>VP LATGALES RP DIENVIDLATGALES IECIRKŅA IZMEKLĒŠANAS NODAĻAS 8.GRUPA</t>
  </si>
  <si>
    <t>VP LATGALES RP ZIEMEĻLATGALES IECIRKŅA REAĢĒŠANAS NODAĻAS 1.GRUPA</t>
  </si>
  <si>
    <t>VP LATGALES RP KRIMPB ORGANIZĒTĀS NOZIEDZĪBAS SMAGO UN SĒRIJVEIDA NOZIEGUMU APKAROŠANAS NODAĻA</t>
  </si>
  <si>
    <t>VP LATGALES REĢIONA PĀRVALDES VADĪBA</t>
  </si>
  <si>
    <t>reģiona pārvaldes priekšnieks</t>
  </si>
  <si>
    <t>VP LATGALES RP ZIEMEĻLATGALES IECIRKŅA IZMEKLĒŠANAS NODAĻAS 9.GRUPA</t>
  </si>
  <si>
    <t>VP LATGALES RP ZIEMEĻLATGALES IECIRKŅA IZMEKLĒŠANAS NODAĻAS 1.GRUPA</t>
  </si>
  <si>
    <t>VP GKĀRTPP RKVP SPECIĀLO UZDEVUMU BATALJONA (BIROJA) 7.TAKTISKĀ NODAĻA</t>
  </si>
  <si>
    <t>VP LATGALES RP SLEPENĪBAS REŽĪMA NODROŠINĀŠANAS UN SEVIŠĶĀS LIETVEDĪBAS GRUPA</t>
  </si>
  <si>
    <t>VP LATGALES RP DIENVIDLATGALES IECIRKŅA REAĢĒŠANAS NODAĻAS 5.GRUPA</t>
  </si>
  <si>
    <t>VP LATGALES RP DIENVIDLATGALES IECIRKŅA IZMEKLĒŠANAS NODAĻAS 9.GRUPA</t>
  </si>
  <si>
    <t>VP LATGALES RP DIENVIDLATGALES IECIRKŅA IZMEKLĒŠANAS NODAĻAS 1.GRUPA</t>
  </si>
  <si>
    <t>VP LATGALES RP KRIMPB RĒZEKNES REĢIONĀLĀ NODAĻA</t>
  </si>
  <si>
    <t>VP LATGALES RP KĀRTPB SŪDZĪBU IZSKATĪŠANAS GRUPA</t>
  </si>
  <si>
    <t>VP LATGALES RP DIENVIDLATGALES IECIRKŅA IZMEKLĒŠANAS NODAĻAS 5.GRUPA</t>
  </si>
  <si>
    <t>VP LATGALES RP ZIEMEĻLATGALES IECIRKŅA IZMEKLĒŠANAS NODAĻAS 7.GRUPA</t>
  </si>
  <si>
    <t>VP LATGALES RP DIENVIDLATGALES IECIRKŅA REAĢĒŠANAS NODAĻAS 8.GRUPA</t>
  </si>
  <si>
    <t>VP LATGALES RP ZIEMEĻLATGALES IECIRKŅA REAĢĒŠANAS NODAĻAS 8.GRUPA</t>
  </si>
  <si>
    <t>VP LATGALES RP DIENVIDLATGALES IECIRKNIS</t>
  </si>
  <si>
    <t>iecirkņa priekšnieka vietnieks, Izmeklēšanas nodaļas priekšnieks</t>
  </si>
  <si>
    <t>VP LATGALES RP DIENVIDLATGALES IECIRKŅA REAĢĒŠANAS NODAĻAS 4.GRUPA</t>
  </si>
  <si>
    <t>iecirkņa priekšnieks</t>
  </si>
  <si>
    <t>VP LATGALES RP KĀRTĪBAS POLICIJAS BIROJS (LRP KĀRTPB)</t>
  </si>
  <si>
    <t>biroja priekšnieka vietnieks</t>
  </si>
  <si>
    <t>VP LATGALES RP DIENVIDLATGALES IECIRKŅA IZMEKLĒŠANAS NODAĻAS 3.GRUPA</t>
  </si>
  <si>
    <t>VP LATGALES RP ZIEMEĻLATGALES IECIRKŅA IZMEKLĒŠANAS NODAĻAS 10.GRUPA</t>
  </si>
  <si>
    <t>galvenais inspektors (informācijas sistēmu drošības pārzinis)</t>
  </si>
  <si>
    <t>VP LATGALES RP ZIEMEĻLATGALES IECIRKŅA IZMEKLĒŠANAS NODAĻAS 8.GRUPA</t>
  </si>
  <si>
    <t>galvenas inspektors</t>
  </si>
  <si>
    <t>VP LATGALES RP DIENVIDLATGALES IECIRKŅA IZMEKLĒŠANAS NODAĻAS 4.GRUPA</t>
  </si>
  <si>
    <t>VP LATGALES RP KRIMPB KRIMINĀLIZLŪKOŠANAS INFORMĀCIJAS ANALĪZES GRUPA</t>
  </si>
  <si>
    <t>VP GKĀRTPP RKVP SPECIĀLO UZDEVUMU BATALJONA (BIROJA) 6.TAKTISKĀ NODAĻA</t>
  </si>
  <si>
    <t>VP LATGALES RP ZIEMEĻLATGALES IECIRKŅA REAĢĒŠANAS NODAĻAS 4.GRUPA</t>
  </si>
  <si>
    <t>VP LATGALES RP ZIEMEĻLATGALES IECIRKŅA REAĢĒŠANAS NODAĻAS 2.GRUPA</t>
  </si>
  <si>
    <t>VP LATGALES RP DIENVIDLATGALES IECIRKŅA REAĢĒŠANAS NODAĻAS 9.GRUPA</t>
  </si>
  <si>
    <t xml:space="preserve">Piemaksa par nakts darbu amatpersonām ar speciālajām dienesta pakāpēm, kuras laika periodā no 2024.gada 01. septembra līdz 30. septembrim tika iesaistītas atbalsta sniegšanā Valsts robežsardzei Latvijas Republikas-Baltkrievijas Republikas valsts robežas robežuzraudzības nodrošināšanā </t>
  </si>
  <si>
    <t>Detalizēts aprēķins par laika periodu no 2024. gada 01. septembra līdz 30. septembrim 1.tabulā.
Iesaistītas 226 personas, kopējais iesaistes laiks 3 320 stundas.</t>
  </si>
  <si>
    <t>*</t>
  </si>
  <si>
    <t>*Aprēķins par papildu nepieciešamo finansējumu samaksai par virsstundu darbu ir veikts, jo 2024.gada septembrī tika izbeigtas dienesta attiecības ar 1 (vienu) amatpersonu.</t>
  </si>
  <si>
    <t xml:space="preserve">Piemaksa par darbu īpašos apstākļos amatpersonām ar speciālajām dienesta pakāpēm, kuras laika periodā no 2024.gada 01. septembra līdz 30. septembrim tika iesaistītas atbalsta sniegšanā Valsts robežsardzei Latvijas Republikas-Baltkrievijas Republikas valsts robežas robežuzraudzības nodrošināšanā </t>
  </si>
  <si>
    <t>VP LATGALES RP ZIEMEĻLATGALES IECIRKŅA REAĢĒŠANAS NODAĻAS 5.GRUPA</t>
  </si>
  <si>
    <t>operatīvais dežurants</t>
  </si>
  <si>
    <t>VP LATGALES RP KRIMPB ONSSN APKAROŠANAS NODAĻA</t>
  </si>
  <si>
    <t>Detalizēts aprēķins par laika periodu no 2024. gada 01. septembra līdz 30. septembrim  3.tabulā.
Iesaistītas 396 personas, kopējais iesaistes laiks 9 952,50 stundas.</t>
  </si>
  <si>
    <r>
      <t xml:space="preserve">36 119,10 </t>
    </r>
    <r>
      <rPr>
        <i/>
        <sz val="11"/>
        <rFont val="Times New Roman"/>
        <family val="1"/>
        <charset val="186"/>
      </rPr>
      <t xml:space="preserve">euro </t>
    </r>
    <r>
      <rPr>
        <sz val="11"/>
        <rFont val="Times New Roman"/>
        <family val="1"/>
        <charset val="186"/>
      </rPr>
      <t>× 8,33% = 3 008,72</t>
    </r>
    <r>
      <rPr>
        <i/>
        <sz val="11"/>
        <rFont val="Times New Roman"/>
        <family val="1"/>
        <charset val="186"/>
      </rPr>
      <t xml:space="preserve"> euro.</t>
    </r>
  </si>
  <si>
    <t xml:space="preserve">23,59% no aprēķinātā atalgojuma
</t>
  </si>
  <si>
    <t>2.pielikums</t>
  </si>
  <si>
    <t xml:space="preserve">Valsts policijas izdevumi </t>
  </si>
  <si>
    <t>Detalizēts aprēķins samaksai par virsstundu darbu amatpersonām ar speciālo dienesta pakāpi, sniedzot atbalstu Valsts robežsardzei Latvijas Republikas-Baltkrievijas Republikas valsts robežas nelikumīgas šķērsošanas nodrošināšanā, par laika periodu no 2024.gada 01. septembra līdz 30. septembrim</t>
  </si>
  <si>
    <t>Detalizēts aprēķins dienas naudas samaksai amatpersonām ar speciālajām dienesta pakāpēm, sniedzot atbalstu Valsts robežsardzei Latvijas Republikas-Baltkrievijas Republikas valsts robežas robežuzraudzības nodrošināšanā 
par laika periodu no 2024.gada 29. augusta līdz 09. septembrim</t>
  </si>
  <si>
    <t>Degvielas izmaksu aprēķins degvielas izdevumiem sniedzot atbalstu Valsts robežsardzei Latvijas Republikas-Baltkrievijas Republikas valsts robežas nelikumīgas šķērsošanas nodrošināšanā par laika periodu 
no 2024. gada 01. septembra līdz 30. septembrim</t>
  </si>
  <si>
    <t>Detalizēts aprēķins 4. tabulā.
Dienas nauda par periodu no 2024.gada 29. augusta līdz 09. septembrim ir izmaksāta 13 personām.
Valsts policijas pavēles Nr.4691 no 26.08.2024; Nr.5339 no 20.09.2024.
"Par komandējumiem uz Daugavpili un Dagdu (Latvijā)" dienas nauda: 
100% (8,00 euro) pirmā un pēdējā diena, 
30% (2,40 euro)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</si>
  <si>
    <r>
      <t xml:space="preserve">Pamatojoties uz 10.09.2024 MK Rīkojumu Nr.744 (anotācija 24-TA-2020) iegādātas:
Termālās kameras (binokļi) SUB vajadzībām  7 gab. x 4 086,497 </t>
    </r>
    <r>
      <rPr>
        <i/>
        <sz val="11"/>
        <rFont val="Times New Roman"/>
        <family val="1"/>
        <charset val="186"/>
      </rPr>
      <t xml:space="preserve">euro </t>
    </r>
    <r>
      <rPr>
        <sz val="11"/>
        <rFont val="Times New Roman"/>
        <family val="1"/>
        <charset val="186"/>
      </rPr>
      <t xml:space="preserve">= 28 605,48 </t>
    </r>
    <r>
      <rPr>
        <i/>
        <sz val="11"/>
        <rFont val="Times New Roman"/>
        <family val="1"/>
        <charset val="186"/>
      </rPr>
      <t>euro.</t>
    </r>
  </si>
  <si>
    <r>
      <t xml:space="preserve">Pamatojoties uz 12.03.2024 MK Rīkojumu Nr.184  (anotācija 24-TA-589), 
pasākuma izpildei tika iegādāta kamuflāža:
Taktiskie zābaki  150 pāri x 161,2083 </t>
    </r>
    <r>
      <rPr>
        <i/>
        <sz val="11"/>
        <rFont val="Times New Roman"/>
        <family val="1"/>
        <charset val="186"/>
      </rPr>
      <t xml:space="preserve">euro </t>
    </r>
    <r>
      <rPr>
        <sz val="11"/>
        <rFont val="Times New Roman"/>
        <family val="1"/>
        <charset val="186"/>
      </rPr>
      <t xml:space="preserve">= 24 181,25 </t>
    </r>
    <r>
      <rPr>
        <i/>
        <sz val="11"/>
        <rFont val="Times New Roman"/>
        <family val="1"/>
        <charset val="186"/>
      </rPr>
      <t xml:space="preserve">euro;
</t>
    </r>
    <r>
      <rPr>
        <sz val="11"/>
        <rFont val="Times New Roman"/>
        <family val="1"/>
        <charset val="186"/>
      </rPr>
      <t xml:space="preserve">Takstiskas ziemas cepures 150 gab. x 29,997 </t>
    </r>
    <r>
      <rPr>
        <i/>
        <sz val="11"/>
        <rFont val="Times New Roman"/>
        <family val="1"/>
        <charset val="186"/>
      </rPr>
      <t>euro</t>
    </r>
    <r>
      <rPr>
        <sz val="11"/>
        <rFont val="Times New Roman"/>
        <family val="1"/>
        <charset val="186"/>
      </rPr>
      <t xml:space="preserve"> = 4 499,55 </t>
    </r>
    <r>
      <rPr>
        <i/>
        <sz val="11"/>
        <rFont val="Times New Roman"/>
        <family val="1"/>
        <charset val="186"/>
      </rPr>
      <t>euro.</t>
    </r>
  </si>
  <si>
    <t>Piemaksa par virsstundu darbu
Detalizēts aprēķins par laika periodu no 2024. gada 01. septembra līdz 30. septembrim 2.tabulā.
Iesaistīta 1 persona, kopējais iesaistes laiks 67 stundas.
 Aprēķins veikts, jo ar amatpersonu 2024. gada septembrī  izbeigtas dienesta attiecības.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</si>
</sst>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numFmt numFmtId="165" formatCode="#,##0.000"/>
    <numFmt numFmtId="166" formatCode="0.000"/>
    <numFmt numFmtId="167" formatCode="0.0000"/>
    <numFmt numFmtId="168" formatCode="0.00000"/>
    <numFmt numFmtId="169" formatCode="#,##0.0000000"/>
    <numFmt numFmtId="170" formatCode="#0"/>
  </numFmts>
  <fonts count="28">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
      <sz val="11"/>
      <name val="Calibri Light"/>
      <family val="2"/>
      <charset val="186"/>
      <scheme val="major"/>
    </font>
    <font>
      <b/>
      <sz val="11"/>
      <name val="Calibri Light"/>
      <family val="2"/>
      <charset val="186"/>
      <scheme val="major"/>
    </font>
    <font>
      <sz val="11"/>
      <color rgb="FFFF0000"/>
      <name val="Calibri Light"/>
      <family val="2"/>
      <charset val="186"/>
      <scheme val="major"/>
    </font>
    <font>
      <b/>
      <sz val="12"/>
      <color rgb="FFFF0000"/>
      <name val="Times New Roman"/>
      <family val="1"/>
      <charset val="186"/>
    </font>
    <font>
      <sz val="10"/>
      <color rgb="FFFF0000"/>
      <name val="Times New Roman"/>
      <family val="1"/>
      <charset val="186"/>
    </font>
    <font>
      <b/>
      <sz val="9"/>
      <color theme="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cellStyleXfs>
  <cellXfs count="283">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5"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6"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1" xfId="0" applyFont="1" applyFill="1" applyBorder="1" applyAlignment="1">
      <alignment horizontal="center" vertical="center" wrapText="1"/>
    </xf>
    <xf numFmtId="0" fontId="4" fillId="0" borderId="0" xfId="0" applyFont="1" applyFill="1" applyAlignment="1">
      <alignment vertical="center" wrapText="1"/>
    </xf>
    <xf numFmtId="0" fontId="11" fillId="0" borderId="20"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22"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3"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3" fontId="3" fillId="6" borderId="10" xfId="0" applyNumberFormat="1" applyFont="1" applyFill="1" applyBorder="1" applyAlignment="1">
      <alignment horizontal="right"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right" vertical="center"/>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1"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2" xfId="0" applyNumberFormat="1" applyFont="1" applyFill="1" applyBorder="1" applyAlignment="1">
      <alignment horizontal="center" vertical="center" wrapText="1"/>
    </xf>
    <xf numFmtId="4" fontId="11" fillId="0" borderId="11" xfId="0" applyNumberFormat="1" applyFont="1" applyFill="1" applyBorder="1" applyAlignment="1">
      <alignment horizontal="center" vertical="center" wrapText="1"/>
    </xf>
    <xf numFmtId="4" fontId="11" fillId="0" borderId="14"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3" fontId="5" fillId="0" borderId="0" xfId="0" applyNumberFormat="1" applyFont="1" applyAlignment="1">
      <alignment horizontal="center"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25"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4"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1" xfId="0" applyFont="1" applyBorder="1" applyAlignment="1">
      <alignment horizontal="left" vertical="center"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7"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2" fontId="5" fillId="0" borderId="0" xfId="0" applyNumberFormat="1" applyFont="1" applyFill="1" applyAlignment="1">
      <alignment vertical="center"/>
    </xf>
    <xf numFmtId="2" fontId="21" fillId="0" borderId="0" xfId="0" applyNumberFormat="1" applyFont="1" applyFill="1" applyAlignment="1">
      <alignmen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4" fillId="0" borderId="10" xfId="0" applyFont="1" applyFill="1" applyBorder="1" applyAlignment="1">
      <alignment vertical="center"/>
    </xf>
    <xf numFmtId="0" fontId="4" fillId="0" borderId="10" xfId="0" applyFont="1" applyFill="1" applyBorder="1" applyAlignment="1">
      <alignmen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0" fontId="22" fillId="0" borderId="0" xfId="0" applyFont="1" applyFill="1" applyAlignment="1">
      <alignment horizontal="left" vertical="center"/>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12" applyFont="1" applyFill="1" applyAlignment="1">
      <alignment vertical="center"/>
    </xf>
    <xf numFmtId="0" fontId="24" fillId="0" borderId="0" xfId="12" applyFont="1" applyFill="1" applyAlignment="1">
      <alignment vertical="center"/>
    </xf>
    <xf numFmtId="0" fontId="22" fillId="0" borderId="0" xfId="0" applyFont="1" applyAlignment="1">
      <alignment vertical="center"/>
    </xf>
    <xf numFmtId="167" fontId="22" fillId="0" borderId="0" xfId="0" applyNumberFormat="1" applyFont="1" applyFill="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12" applyFont="1" applyFill="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4" fontId="11" fillId="0" borderId="0" xfId="12" applyNumberFormat="1" applyFont="1" applyAlignment="1">
      <alignment horizontal="center" vertical="center"/>
    </xf>
    <xf numFmtId="0" fontId="25" fillId="0" borderId="0" xfId="12" applyFont="1" applyAlignment="1">
      <alignment horizontal="center" vertical="center" wrapText="1"/>
    </xf>
    <xf numFmtId="2" fontId="25"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5" fillId="0" borderId="0" xfId="12" applyFont="1" applyAlignment="1">
      <alignment horizontal="left" vertical="center" wrapText="1"/>
    </xf>
    <xf numFmtId="4" fontId="4" fillId="0" borderId="1" xfId="0" applyNumberFormat="1" applyFont="1" applyFill="1" applyBorder="1" applyAlignment="1">
      <alignment horizontal="right" vertical="center" wrapText="1"/>
    </xf>
    <xf numFmtId="2" fontId="20" fillId="0" borderId="0" xfId="0" applyNumberFormat="1" applyFont="1" applyFill="1" applyAlignment="1">
      <alignment horizontal="center" vertical="center"/>
    </xf>
    <xf numFmtId="4" fontId="5" fillId="0" borderId="0" xfId="0" applyNumberFormat="1" applyFont="1" applyFill="1" applyAlignment="1">
      <alignment horizontal="right" vertical="center"/>
    </xf>
    <xf numFmtId="4" fontId="22" fillId="0" borderId="0" xfId="12" applyNumberFormat="1" applyFont="1" applyFill="1"/>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4" fontId="11" fillId="0" borderId="27" xfId="12" applyNumberFormat="1" applyFont="1" applyBorder="1" applyAlignment="1">
      <alignment horizontal="center" vertical="center"/>
    </xf>
    <xf numFmtId="170" fontId="11" fillId="0" borderId="27" xfId="12" applyNumberFormat="1" applyFont="1" applyBorder="1" applyAlignment="1">
      <alignment horizontal="center" vertical="center"/>
    </xf>
    <xf numFmtId="4" fontId="11" fillId="2" borderId="27" xfId="12" applyNumberFormat="1" applyFont="1" applyFill="1" applyBorder="1" applyAlignment="1">
      <alignment horizontal="center" vertical="center"/>
    </xf>
    <xf numFmtId="170" fontId="11" fillId="2" borderId="27" xfId="12" applyNumberFormat="1" applyFont="1" applyFill="1" applyBorder="1" applyAlignment="1">
      <alignment horizontal="center" vertical="center"/>
    </xf>
    <xf numFmtId="4" fontId="15" fillId="4" borderId="29" xfId="12" applyNumberFormat="1" applyFont="1" applyFill="1" applyBorder="1" applyAlignment="1">
      <alignment horizontal="center" vertical="center"/>
    </xf>
    <xf numFmtId="0" fontId="11" fillId="0" borderId="27" xfId="12" applyFont="1" applyBorder="1" applyAlignment="1">
      <alignment horizontal="center" vertical="center" wrapText="1"/>
    </xf>
    <xf numFmtId="3" fontId="11" fillId="2" borderId="30" xfId="12" applyNumberFormat="1" applyFont="1" applyFill="1" applyBorder="1" applyAlignment="1">
      <alignment horizontal="center" vertical="center" wrapText="1"/>
    </xf>
    <xf numFmtId="0" fontId="11" fillId="0" borderId="27" xfId="2" applyFont="1" applyBorder="1" applyAlignment="1">
      <alignment horizontal="center" vertical="center" wrapText="1"/>
    </xf>
    <xf numFmtId="0" fontId="11" fillId="2" borderId="27" xfId="12" applyFont="1" applyFill="1" applyBorder="1" applyAlignment="1">
      <alignment horizontal="center" vertical="center" wrapText="1"/>
    </xf>
    <xf numFmtId="0" fontId="12" fillId="0" borderId="12" xfId="12" applyFont="1" applyBorder="1" applyAlignment="1">
      <alignment horizontal="center" vertical="center" wrapText="1"/>
    </xf>
    <xf numFmtId="0" fontId="11" fillId="0" borderId="26" xfId="0" applyFont="1" applyFill="1" applyBorder="1" applyAlignment="1">
      <alignment horizontal="center" vertical="center" wrapText="1"/>
    </xf>
    <xf numFmtId="0" fontId="11" fillId="0" borderId="7" xfId="0" applyFont="1" applyBorder="1" applyAlignment="1">
      <alignment horizontal="left" vertical="center" wrapText="1"/>
    </xf>
    <xf numFmtId="166" fontId="21" fillId="0" borderId="0" xfId="0" applyNumberFormat="1" applyFont="1" applyFill="1" applyAlignment="1">
      <alignment horizontal="right" vertical="center"/>
    </xf>
    <xf numFmtId="169" fontId="21" fillId="0" borderId="0" xfId="0" applyNumberFormat="1" applyFont="1" applyFill="1" applyAlignment="1">
      <alignment horizontal="center" vertical="center"/>
    </xf>
    <xf numFmtId="2" fontId="5" fillId="0" borderId="0" xfId="0" applyNumberFormat="1" applyFont="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4" fontId="21" fillId="0" borderId="0" xfId="0" applyNumberFormat="1" applyFont="1" applyFill="1" applyAlignment="1">
      <alignment horizontal="center" vertical="center"/>
    </xf>
    <xf numFmtId="0" fontId="12" fillId="0" borderId="0" xfId="12" applyFont="1" applyFill="1" applyBorder="1" applyAlignment="1">
      <alignment horizontal="center" vertical="center" wrapText="1"/>
    </xf>
    <xf numFmtId="49" fontId="14" fillId="0" borderId="1" xfId="0" applyNumberFormat="1" applyFont="1" applyBorder="1" applyAlignment="1">
      <alignment horizontal="left"/>
    </xf>
    <xf numFmtId="49" fontId="14" fillId="0" borderId="1" xfId="0" applyNumberFormat="1" applyFont="1" applyBorder="1" applyAlignment="1">
      <alignment horizontal="left" vertical="center"/>
    </xf>
    <xf numFmtId="49" fontId="14" fillId="0" borderId="1" xfId="0" applyNumberFormat="1" applyFont="1" applyBorder="1" applyAlignment="1">
      <alignment horizontal="left" vertical="center" wrapText="1"/>
    </xf>
    <xf numFmtId="165" fontId="11" fillId="0" borderId="0" xfId="12" applyNumberFormat="1" applyFont="1" applyFill="1" applyAlignment="1">
      <alignment vertical="center"/>
    </xf>
    <xf numFmtId="2" fontId="14" fillId="0" borderId="1" xfId="0" applyNumberFormat="1" applyFont="1" applyBorder="1" applyAlignment="1">
      <alignment horizontal="center" vertical="center"/>
    </xf>
    <xf numFmtId="2" fontId="14" fillId="0" borderId="1" xfId="0" applyNumberFormat="1" applyFont="1" applyBorder="1" applyAlignment="1">
      <alignment horizontal="center"/>
    </xf>
    <xf numFmtId="4" fontId="4" fillId="0" borderId="10"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3" fontId="3" fillId="2" borderId="1" xfId="0" applyNumberFormat="1" applyFont="1" applyFill="1" applyBorder="1" applyAlignment="1">
      <alignment vertical="center" wrapText="1"/>
    </xf>
    <xf numFmtId="0" fontId="3" fillId="6" borderId="1" xfId="0" applyFont="1" applyFill="1" applyBorder="1" applyAlignment="1">
      <alignment horizontal="left" vertical="center"/>
    </xf>
    <xf numFmtId="0" fontId="4" fillId="0" borderId="7" xfId="0" applyFont="1" applyFill="1" applyBorder="1" applyAlignment="1">
      <alignment vertical="center"/>
    </xf>
    <xf numFmtId="4" fontId="4" fillId="0" borderId="7" xfId="0" applyNumberFormat="1" applyFont="1" applyFill="1" applyBorder="1" applyAlignment="1">
      <alignment horizontal="right" vertical="center"/>
    </xf>
    <xf numFmtId="2" fontId="5" fillId="0" borderId="0" xfId="0" applyNumberFormat="1" applyFont="1" applyAlignment="1">
      <alignment vertical="center"/>
    </xf>
    <xf numFmtId="0" fontId="8" fillId="0" borderId="0" xfId="0" applyFont="1" applyAlignment="1">
      <alignment horizontal="center" vertical="center" wrapText="1"/>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0" fontId="3" fillId="6" borderId="10" xfId="0" applyFont="1" applyFill="1" applyBorder="1" applyAlignment="1">
      <alignment vertical="center"/>
    </xf>
    <xf numFmtId="3" fontId="5" fillId="0" borderId="0" xfId="0" applyNumberFormat="1" applyFont="1" applyFill="1" applyAlignment="1">
      <alignment horizontal="center" vertical="center"/>
    </xf>
    <xf numFmtId="3" fontId="5" fillId="0" borderId="0" xfId="0" applyNumberFormat="1" applyFont="1" applyAlignment="1">
      <alignment vertical="center"/>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1" fillId="0" borderId="29" xfId="0" applyFont="1" applyBorder="1" applyAlignment="1">
      <alignment horizontal="left" vertical="center" wrapText="1"/>
    </xf>
    <xf numFmtId="0" fontId="11" fillId="0" borderId="28" xfId="0" applyFont="1" applyBorder="1" applyAlignment="1">
      <alignment horizontal="left" vertical="center" wrapText="1"/>
    </xf>
    <xf numFmtId="0" fontId="11" fillId="0" borderId="29" xfId="12" applyFont="1" applyBorder="1" applyAlignment="1">
      <alignment horizontal="center" vertical="center" wrapText="1"/>
    </xf>
    <xf numFmtId="0" fontId="11" fillId="0" borderId="28" xfId="12" applyFont="1" applyBorder="1" applyAlignment="1">
      <alignment horizontal="center" vertical="center" wrapText="1"/>
    </xf>
    <xf numFmtId="164" fontId="11" fillId="2" borderId="29" xfId="12" applyNumberFormat="1" applyFont="1" applyFill="1" applyBorder="1" applyAlignment="1">
      <alignment horizontal="center" vertical="center" wrapText="1"/>
    </xf>
    <xf numFmtId="164" fontId="11" fillId="2" borderId="28" xfId="12" applyNumberFormat="1" applyFont="1" applyFill="1" applyBorder="1" applyAlignment="1">
      <alignment horizontal="center" vertical="center" wrapText="1"/>
    </xf>
    <xf numFmtId="0" fontId="11" fillId="0" borderId="29" xfId="12" applyFont="1" applyBorder="1" applyAlignment="1">
      <alignment horizontal="center" vertical="center"/>
    </xf>
    <xf numFmtId="0" fontId="11" fillId="0" borderId="28" xfId="12" applyFont="1" applyBorder="1" applyAlignment="1">
      <alignment horizontal="center" vertical="center"/>
    </xf>
    <xf numFmtId="0" fontId="11" fillId="2" borderId="29" xfId="12" applyFont="1" applyFill="1" applyBorder="1" applyAlignment="1">
      <alignment horizontal="center" vertical="center"/>
    </xf>
    <xf numFmtId="0" fontId="11" fillId="2" borderId="28" xfId="12" applyFont="1" applyFill="1" applyBorder="1" applyAlignment="1">
      <alignment horizontal="center" vertical="center"/>
    </xf>
    <xf numFmtId="0" fontId="11" fillId="2" borderId="29" xfId="0" applyFont="1" applyFill="1" applyBorder="1" applyAlignment="1">
      <alignment horizontal="left" vertical="center" wrapText="1"/>
    </xf>
    <xf numFmtId="0" fontId="11" fillId="2" borderId="28" xfId="0" applyFont="1" applyFill="1" applyBorder="1" applyAlignment="1">
      <alignment horizontal="left" vertical="center" wrapText="1"/>
    </xf>
    <xf numFmtId="0" fontId="11" fillId="2" borderId="29" xfId="12" applyFont="1" applyFill="1" applyBorder="1" applyAlignment="1">
      <alignment horizontal="center" vertical="center" wrapText="1"/>
    </xf>
    <xf numFmtId="0" fontId="11" fillId="2" borderId="28" xfId="12" applyFont="1" applyFill="1" applyBorder="1" applyAlignment="1">
      <alignment horizontal="center" vertical="center" wrapText="1"/>
    </xf>
    <xf numFmtId="0" fontId="15" fillId="4" borderId="31" xfId="12" applyFont="1" applyFill="1" applyBorder="1" applyAlignment="1">
      <alignment horizontal="right" vertical="center"/>
    </xf>
    <xf numFmtId="0" fontId="15" fillId="4" borderId="14" xfId="12" applyFont="1" applyFill="1" applyBorder="1" applyAlignment="1">
      <alignment horizontal="right" vertical="center"/>
    </xf>
    <xf numFmtId="0" fontId="15" fillId="4" borderId="30" xfId="12" applyFont="1" applyFill="1" applyBorder="1" applyAlignment="1">
      <alignment horizontal="right" vertical="center"/>
    </xf>
    <xf numFmtId="164" fontId="11" fillId="0" borderId="29" xfId="12" applyNumberFormat="1" applyFont="1" applyBorder="1" applyAlignment="1">
      <alignment horizontal="center" vertical="center" wrapText="1"/>
    </xf>
    <xf numFmtId="164" fontId="11" fillId="0" borderId="28" xfId="12" applyNumberFormat="1" applyFont="1" applyBorder="1" applyAlignment="1">
      <alignment horizontal="center" vertical="center" wrapText="1"/>
    </xf>
    <xf numFmtId="0" fontId="12" fillId="0" borderId="0" xfId="0" applyFont="1" applyFill="1" applyAlignment="1">
      <alignment horizontal="center" vertical="center" wrapText="1"/>
    </xf>
    <xf numFmtId="0" fontId="15" fillId="4" borderId="17" xfId="0" applyFont="1" applyFill="1" applyBorder="1" applyAlignment="1">
      <alignment horizontal="right" vertical="center" wrapText="1"/>
    </xf>
    <xf numFmtId="0" fontId="15" fillId="4" borderId="18" xfId="0" applyFont="1" applyFill="1" applyBorder="1" applyAlignment="1">
      <alignment horizontal="right" vertical="center" wrapText="1"/>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FFCCFF"/>
      <color rgb="FF53D2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5"/>
  <sheetViews>
    <sheetView tabSelected="1" topLeftCell="A7" zoomScale="85" zoomScaleNormal="85" zoomScaleSheetLayoutView="70" workbookViewId="0">
      <selection activeCell="C22" sqref="C22"/>
    </sheetView>
  </sheetViews>
  <sheetFormatPr defaultColWidth="9.140625" defaultRowHeight="15"/>
  <cols>
    <col min="1" max="1" width="16.85546875" style="1" customWidth="1"/>
    <col min="2" max="2" width="52.7109375" style="1" customWidth="1"/>
    <col min="3" max="3" width="92" style="1" customWidth="1"/>
    <col min="4" max="4" width="37" style="9" customWidth="1"/>
    <col min="5" max="5" width="19.85546875" style="1" customWidth="1"/>
    <col min="6" max="6" width="21" style="98" customWidth="1"/>
    <col min="7" max="7" width="18.85546875" style="9" customWidth="1"/>
    <col min="8" max="8" width="15.140625" style="98" customWidth="1"/>
    <col min="9" max="16384" width="9.140625" style="1"/>
  </cols>
  <sheetData>
    <row r="1" spans="1:8" s="8" customFormat="1">
      <c r="B1" s="85"/>
      <c r="C1" s="86"/>
      <c r="D1" s="235" t="s">
        <v>172</v>
      </c>
      <c r="F1" s="97"/>
      <c r="G1" s="85"/>
      <c r="H1" s="97"/>
    </row>
    <row r="2" spans="1:8" s="8" customFormat="1">
      <c r="B2" s="85"/>
      <c r="C2" s="87"/>
      <c r="D2" s="236" t="s">
        <v>41</v>
      </c>
      <c r="F2" s="97"/>
      <c r="G2" s="85"/>
      <c r="H2" s="97"/>
    </row>
    <row r="3" spans="1:8" s="8" customFormat="1">
      <c r="B3" s="85"/>
      <c r="C3" s="87"/>
      <c r="D3" s="236" t="s">
        <v>42</v>
      </c>
      <c r="F3" s="97"/>
      <c r="G3" s="85"/>
      <c r="H3" s="97"/>
    </row>
    <row r="4" spans="1:8" s="8" customFormat="1">
      <c r="B4" s="85"/>
      <c r="C4" s="87"/>
      <c r="D4" s="236" t="s">
        <v>66</v>
      </c>
      <c r="F4" s="97"/>
      <c r="G4" s="85"/>
      <c r="H4" s="97"/>
    </row>
    <row r="5" spans="1:8" s="8" customFormat="1" ht="16.5" customHeight="1">
      <c r="B5" s="85"/>
      <c r="C5" s="88"/>
      <c r="D5" s="237" t="s">
        <v>43</v>
      </c>
      <c r="F5" s="97"/>
      <c r="G5" s="85"/>
      <c r="H5" s="97"/>
    </row>
    <row r="6" spans="1:8" s="8" customFormat="1" ht="18.75" customHeight="1">
      <c r="D6" s="85"/>
      <c r="F6" s="97"/>
      <c r="G6" s="85"/>
      <c r="H6" s="97"/>
    </row>
    <row r="7" spans="1:8" ht="42.75" customHeight="1">
      <c r="A7" s="241" t="s">
        <v>173</v>
      </c>
      <c r="B7" s="241"/>
      <c r="C7" s="241"/>
      <c r="D7" s="241"/>
      <c r="E7" s="66"/>
    </row>
    <row r="8" spans="1:8" ht="18.75">
      <c r="A8" s="65" t="s">
        <v>44</v>
      </c>
      <c r="B8" s="234"/>
      <c r="C8" s="234"/>
      <c r="D8" s="234"/>
      <c r="E8" s="66"/>
    </row>
    <row r="9" spans="1:8" ht="19.5" customHeight="1">
      <c r="A9" s="3"/>
      <c r="B9" s="3"/>
      <c r="C9" s="3"/>
      <c r="D9" s="3"/>
    </row>
    <row r="10" spans="1:8" ht="23.25" customHeight="1">
      <c r="A10" s="67" t="s">
        <v>0</v>
      </c>
      <c r="B10" s="67" t="s">
        <v>1</v>
      </c>
      <c r="C10" s="67" t="s">
        <v>2</v>
      </c>
      <c r="D10" s="229" t="s">
        <v>20</v>
      </c>
    </row>
    <row r="11" spans="1:8" ht="18" customHeight="1">
      <c r="A11" s="242" t="s">
        <v>45</v>
      </c>
      <c r="B11" s="243"/>
      <c r="C11" s="244"/>
      <c r="D11" s="68">
        <f>D12+D15+D16</f>
        <v>117330</v>
      </c>
      <c r="E11" s="240"/>
      <c r="F11" s="141"/>
      <c r="G11" s="173"/>
    </row>
    <row r="12" spans="1:8" s="8" customFormat="1" ht="18.75" customHeight="1">
      <c r="A12" s="4">
        <v>1000</v>
      </c>
      <c r="B12" s="5" t="s">
        <v>3</v>
      </c>
      <c r="C12" s="6" t="s">
        <v>22</v>
      </c>
      <c r="D12" s="10">
        <f>D19+D40</f>
        <v>48359</v>
      </c>
      <c r="F12" s="239"/>
      <c r="G12" s="85"/>
      <c r="H12" s="97"/>
    </row>
    <row r="13" spans="1:8" s="8" customFormat="1" ht="30" customHeight="1">
      <c r="A13" s="90">
        <v>1100</v>
      </c>
      <c r="B13" s="12" t="s">
        <v>4</v>
      </c>
      <c r="C13" s="6" t="s">
        <v>22</v>
      </c>
      <c r="D13" s="197">
        <f>D41+D20</f>
        <v>39128.100000000006</v>
      </c>
      <c r="F13" s="239"/>
      <c r="G13" s="193"/>
      <c r="H13" s="97"/>
    </row>
    <row r="14" spans="1:8" s="8" customFormat="1" ht="30.75" customHeight="1">
      <c r="A14" s="90">
        <v>1210</v>
      </c>
      <c r="B14" s="13" t="s">
        <v>5</v>
      </c>
      <c r="C14" s="91" t="s">
        <v>22</v>
      </c>
      <c r="D14" s="197">
        <f>ROUNDUP(D43+D25,0)</f>
        <v>9231</v>
      </c>
      <c r="F14" s="239"/>
      <c r="G14" s="85"/>
      <c r="H14" s="97"/>
    </row>
    <row r="15" spans="1:8">
      <c r="A15" s="4">
        <v>2000</v>
      </c>
      <c r="B15" s="5" t="s">
        <v>6</v>
      </c>
      <c r="C15" s="6" t="s">
        <v>22</v>
      </c>
      <c r="D15" s="7">
        <f>D26</f>
        <v>40365</v>
      </c>
      <c r="F15" s="141"/>
    </row>
    <row r="16" spans="1:8" s="8" customFormat="1">
      <c r="A16" s="4">
        <v>5000</v>
      </c>
      <c r="B16" s="5" t="s">
        <v>15</v>
      </c>
      <c r="C16" s="5"/>
      <c r="D16" s="7">
        <f>D36</f>
        <v>28606</v>
      </c>
      <c r="F16" s="239"/>
      <c r="G16" s="85"/>
      <c r="H16" s="97"/>
    </row>
    <row r="17" spans="1:24" ht="25.5" customHeight="1">
      <c r="D17" s="129"/>
    </row>
    <row r="18" spans="1:24">
      <c r="A18" s="246" t="s">
        <v>67</v>
      </c>
      <c r="B18" s="247"/>
      <c r="C18" s="248"/>
      <c r="D18" s="69">
        <f>D19+D26+D36</f>
        <v>113611</v>
      </c>
    </row>
    <row r="19" spans="1:24">
      <c r="A19" s="238">
        <v>1000</v>
      </c>
      <c r="B19" s="238" t="s">
        <v>3</v>
      </c>
      <c r="C19" s="70" t="s">
        <v>22</v>
      </c>
      <c r="D19" s="71">
        <f>ROUNDUP(D20+D25,0)</f>
        <v>44640</v>
      </c>
    </row>
    <row r="20" spans="1:24" s="8" customFormat="1" ht="26.25" customHeight="1">
      <c r="A20" s="90">
        <v>1100</v>
      </c>
      <c r="B20" s="12" t="s">
        <v>4</v>
      </c>
      <c r="C20" s="4" t="s">
        <v>22</v>
      </c>
      <c r="D20" s="191">
        <f>SUM(D21:D24)</f>
        <v>36119.100000000006</v>
      </c>
      <c r="F20" s="192"/>
      <c r="G20" s="193"/>
      <c r="H20" s="97"/>
    </row>
    <row r="21" spans="1:24" s="8" customFormat="1" ht="55.5" customHeight="1">
      <c r="A21" s="163">
        <v>1141</v>
      </c>
      <c r="B21" s="164" t="s">
        <v>17</v>
      </c>
      <c r="C21" s="218" t="s">
        <v>162</v>
      </c>
      <c r="D21" s="191">
        <f>'1.tabula'!G6</f>
        <v>16291.450000000006</v>
      </c>
      <c r="E21" s="160"/>
      <c r="F21" s="97"/>
      <c r="G21" s="85"/>
      <c r="H21" s="97"/>
    </row>
    <row r="22" spans="1:24" s="8" customFormat="1" ht="66.75" customHeight="1">
      <c r="A22" s="217">
        <v>1142</v>
      </c>
      <c r="B22" s="218" t="s">
        <v>58</v>
      </c>
      <c r="C22" s="218" t="s">
        <v>180</v>
      </c>
      <c r="D22" s="191">
        <f>' 2.tabula'!G6</f>
        <v>1269.25</v>
      </c>
      <c r="E22" s="160"/>
      <c r="F22" s="97"/>
      <c r="G22" s="85"/>
      <c r="H22" s="97"/>
    </row>
    <row r="23" spans="1:24" s="8" customFormat="1" ht="46.5" customHeight="1">
      <c r="A23" s="217">
        <v>1145</v>
      </c>
      <c r="B23" s="218" t="s">
        <v>18</v>
      </c>
      <c r="C23" s="13" t="s">
        <v>169</v>
      </c>
      <c r="D23" s="191">
        <f>'3.tabula'!H7</f>
        <v>18558.399999999998</v>
      </c>
      <c r="F23" s="166"/>
      <c r="G23" s="174"/>
      <c r="H23" s="167"/>
      <c r="I23" s="168"/>
      <c r="J23" s="168"/>
      <c r="K23" s="168"/>
      <c r="L23" s="168"/>
      <c r="M23" s="168"/>
      <c r="N23" s="168"/>
      <c r="O23" s="168"/>
      <c r="P23" s="168"/>
      <c r="Q23" s="168"/>
      <c r="R23" s="168"/>
      <c r="S23" s="168"/>
      <c r="T23" s="168"/>
      <c r="U23" s="168"/>
      <c r="V23" s="168"/>
      <c r="W23" s="168"/>
      <c r="X23" s="168"/>
    </row>
    <row r="24" spans="1:24" s="8" customFormat="1" ht="33" hidden="1" customHeight="1">
      <c r="A24" s="12">
        <v>1146</v>
      </c>
      <c r="B24" s="13" t="s">
        <v>8</v>
      </c>
      <c r="C24" s="13"/>
      <c r="D24" s="11"/>
      <c r="F24" s="167"/>
      <c r="G24" s="174"/>
      <c r="H24" s="167"/>
      <c r="I24" s="168"/>
      <c r="J24" s="168"/>
      <c r="K24" s="168"/>
      <c r="L24" s="168"/>
      <c r="M24" s="168"/>
      <c r="N24" s="168"/>
      <c r="O24" s="168"/>
      <c r="P24" s="168"/>
      <c r="Q24" s="168"/>
      <c r="R24" s="168"/>
      <c r="S24" s="168"/>
      <c r="T24" s="168"/>
      <c r="U24" s="168"/>
      <c r="V24" s="168"/>
      <c r="W24" s="168"/>
      <c r="X24" s="168"/>
    </row>
    <row r="25" spans="1:24" s="8" customFormat="1" ht="43.5" customHeight="1">
      <c r="A25" s="90">
        <v>1210</v>
      </c>
      <c r="B25" s="218" t="s">
        <v>5</v>
      </c>
      <c r="C25" s="218" t="s">
        <v>171</v>
      </c>
      <c r="D25" s="11">
        <f>'1.tabula'!H6+' 2.tabula'!H6+'3.tabula'!I7</f>
        <v>8520.6500000000015</v>
      </c>
      <c r="E25" s="160"/>
      <c r="F25" s="194"/>
      <c r="G25" s="195"/>
      <c r="H25" s="196"/>
      <c r="I25" s="196"/>
      <c r="J25" s="196"/>
      <c r="K25" s="196"/>
      <c r="L25" s="196"/>
      <c r="M25" s="196"/>
      <c r="N25" s="168"/>
      <c r="O25" s="168"/>
      <c r="P25" s="168"/>
      <c r="Q25" s="168"/>
      <c r="R25" s="168"/>
      <c r="S25" s="168"/>
      <c r="T25" s="168"/>
      <c r="U25" s="168"/>
      <c r="V25" s="168"/>
      <c r="W25" s="168"/>
      <c r="X25" s="168"/>
    </row>
    <row r="26" spans="1:24" ht="15.75" customHeight="1">
      <c r="A26" s="238">
        <v>2000</v>
      </c>
      <c r="B26" s="238" t="s">
        <v>6</v>
      </c>
      <c r="C26" s="73" t="s">
        <v>22</v>
      </c>
      <c r="D26" s="74">
        <f>ROUNDUP((SUM(D27:D34)),0)</f>
        <v>40365</v>
      </c>
      <c r="F26" s="169"/>
      <c r="G26" s="175"/>
      <c r="H26" s="170"/>
      <c r="I26" s="169"/>
      <c r="J26" s="169"/>
      <c r="K26" s="169"/>
      <c r="L26" s="169"/>
      <c r="M26" s="169"/>
      <c r="N26" s="171"/>
      <c r="O26" s="171"/>
      <c r="P26" s="171"/>
      <c r="Q26" s="171"/>
      <c r="R26" s="171"/>
      <c r="S26" s="171"/>
      <c r="T26" s="171"/>
      <c r="U26" s="171"/>
      <c r="V26" s="171"/>
      <c r="W26" s="171"/>
      <c r="X26" s="171"/>
    </row>
    <row r="27" spans="1:24" s="8" customFormat="1" ht="164.25" customHeight="1">
      <c r="A27" s="161">
        <v>2111</v>
      </c>
      <c r="B27" s="162" t="s">
        <v>12</v>
      </c>
      <c r="C27" s="162" t="s">
        <v>177</v>
      </c>
      <c r="D27" s="227">
        <f>'4.tabula'!G6</f>
        <v>505.6</v>
      </c>
      <c r="G27" s="174"/>
      <c r="H27" s="172"/>
      <c r="I27" s="168"/>
      <c r="J27" s="168"/>
      <c r="K27" s="168"/>
      <c r="L27" s="168"/>
      <c r="M27" s="168"/>
      <c r="N27" s="168"/>
      <c r="O27" s="168"/>
      <c r="P27" s="168"/>
      <c r="Q27" s="168"/>
      <c r="R27" s="168"/>
      <c r="S27" s="168"/>
      <c r="T27" s="168"/>
      <c r="U27" s="168"/>
      <c r="V27" s="168"/>
      <c r="W27" s="168"/>
      <c r="X27" s="168"/>
    </row>
    <row r="28" spans="1:24" s="8" customFormat="1" ht="133.5" customHeight="1">
      <c r="A28" s="217">
        <v>2112</v>
      </c>
      <c r="B28" s="218" t="s">
        <v>13</v>
      </c>
      <c r="C28" s="13" t="s">
        <v>68</v>
      </c>
      <c r="D28" s="11">
        <f>ROUND(7*10*15+3*12*15,0)</f>
        <v>1590</v>
      </c>
      <c r="E28" s="156"/>
      <c r="F28" s="97"/>
      <c r="G28" s="85"/>
      <c r="H28" s="152"/>
    </row>
    <row r="29" spans="1:24" s="8" customFormat="1" ht="33.75" hidden="1" customHeight="1">
      <c r="A29" s="12">
        <v>2271</v>
      </c>
      <c r="B29" s="13" t="s">
        <v>9</v>
      </c>
      <c r="C29" s="13" t="s">
        <v>60</v>
      </c>
      <c r="D29" s="11"/>
      <c r="F29" s="97"/>
      <c r="G29" s="85"/>
      <c r="H29" s="152"/>
    </row>
    <row r="30" spans="1:24" s="8" customFormat="1" ht="33" hidden="1" customHeight="1">
      <c r="A30" s="12">
        <v>2312</v>
      </c>
      <c r="B30" s="13" t="s">
        <v>21</v>
      </c>
      <c r="C30" s="218"/>
      <c r="D30" s="11"/>
      <c r="F30" s="97"/>
      <c r="G30" s="85"/>
      <c r="H30" s="97"/>
    </row>
    <row r="31" spans="1:24" s="8" customFormat="1" ht="125.25" customHeight="1">
      <c r="A31" s="13">
        <v>2322</v>
      </c>
      <c r="B31" s="12" t="s">
        <v>10</v>
      </c>
      <c r="C31" s="13" t="s">
        <v>93</v>
      </c>
      <c r="D31" s="11">
        <f>'5.tabula'!F6</f>
        <v>6733.98</v>
      </c>
      <c r="E31" s="157"/>
      <c r="F31" s="219"/>
      <c r="G31" s="214"/>
      <c r="H31" s="215"/>
      <c r="J31" s="158"/>
    </row>
    <row r="32" spans="1:24" s="8" customFormat="1" ht="36.75" hidden="1" customHeight="1">
      <c r="A32" s="12">
        <v>2350</v>
      </c>
      <c r="B32" s="13" t="s">
        <v>23</v>
      </c>
      <c r="C32" s="218"/>
      <c r="D32" s="11"/>
      <c r="E32" s="156"/>
      <c r="F32" s="123"/>
      <c r="G32" s="177"/>
      <c r="H32" s="159"/>
    </row>
    <row r="33" spans="1:9" s="8" customFormat="1" ht="349.5" customHeight="1">
      <c r="A33" s="217">
        <v>2363</v>
      </c>
      <c r="B33" s="218" t="s">
        <v>14</v>
      </c>
      <c r="C33" s="13" t="s">
        <v>69</v>
      </c>
      <c r="D33" s="11">
        <f>ROUND(72*8+73*9+73*10+33*27,0)</f>
        <v>2854</v>
      </c>
      <c r="F33" s="97"/>
      <c r="G33" s="85"/>
      <c r="H33" s="159"/>
    </row>
    <row r="34" spans="1:9" ht="80.25" customHeight="1">
      <c r="A34" s="217">
        <v>2364</v>
      </c>
      <c r="B34" s="218" t="s">
        <v>70</v>
      </c>
      <c r="C34" s="228" t="s">
        <v>179</v>
      </c>
      <c r="D34" s="11">
        <f>ROUND(150*161.2083+150*29.997,2)</f>
        <v>28680.799999999999</v>
      </c>
      <c r="E34" s="233"/>
      <c r="H34" s="119"/>
    </row>
    <row r="35" spans="1:9" ht="129.75" hidden="1" customHeight="1">
      <c r="A35" s="163">
        <v>2390</v>
      </c>
      <c r="B35" s="164" t="s">
        <v>19</v>
      </c>
      <c r="C35" s="2"/>
      <c r="D35" s="165"/>
      <c r="G35" s="176"/>
      <c r="H35" s="119"/>
    </row>
    <row r="36" spans="1:9" ht="18" customHeight="1">
      <c r="A36" s="230">
        <v>5000</v>
      </c>
      <c r="B36" s="75" t="s">
        <v>15</v>
      </c>
      <c r="C36" s="75"/>
      <c r="D36" s="74">
        <f>ROUNDUP(SUM(D37),0)</f>
        <v>28606</v>
      </c>
    </row>
    <row r="37" spans="1:9" ht="42.75" customHeight="1">
      <c r="A37" s="231">
        <v>5239</v>
      </c>
      <c r="B37" s="2" t="s">
        <v>16</v>
      </c>
      <c r="C37" s="2" t="s">
        <v>178</v>
      </c>
      <c r="D37" s="232">
        <f>ROUND(7*4086.497,2)</f>
        <v>28605.48</v>
      </c>
    </row>
    <row r="38" spans="1:9" ht="25.5" customHeight="1">
      <c r="F38" s="216"/>
    </row>
    <row r="39" spans="1:9">
      <c r="A39" s="245" t="s">
        <v>46</v>
      </c>
      <c r="B39" s="245"/>
      <c r="C39" s="245"/>
      <c r="D39" s="69">
        <f>D40</f>
        <v>3719</v>
      </c>
    </row>
    <row r="40" spans="1:9">
      <c r="A40" s="72">
        <v>1000</v>
      </c>
      <c r="B40" s="75" t="s">
        <v>3</v>
      </c>
      <c r="C40" s="76" t="s">
        <v>22</v>
      </c>
      <c r="D40" s="69">
        <f>ROUND(D41+D43,0)</f>
        <v>3719</v>
      </c>
    </row>
    <row r="41" spans="1:9" s="8" customFormat="1" ht="16.5" customHeight="1">
      <c r="A41" s="90">
        <v>1100</v>
      </c>
      <c r="B41" s="12" t="s">
        <v>4</v>
      </c>
      <c r="C41" s="6" t="s">
        <v>22</v>
      </c>
      <c r="D41" s="197">
        <f>ROUND(D42,0)</f>
        <v>3009</v>
      </c>
      <c r="F41" s="97"/>
      <c r="G41" s="85"/>
      <c r="H41" s="97"/>
    </row>
    <row r="42" spans="1:9" s="8" customFormat="1">
      <c r="A42" s="12">
        <v>1116</v>
      </c>
      <c r="B42" s="13" t="s">
        <v>11</v>
      </c>
      <c r="C42" s="13" t="s">
        <v>170</v>
      </c>
      <c r="D42" s="11">
        <f>ROUND(D20*8.33%,2)</f>
        <v>3008.72</v>
      </c>
      <c r="E42" s="160"/>
      <c r="F42" s="167"/>
      <c r="G42" s="177"/>
      <c r="H42" s="97"/>
    </row>
    <row r="43" spans="1:9" s="8" customFormat="1" ht="34.5" customHeight="1">
      <c r="A43" s="90">
        <v>1210</v>
      </c>
      <c r="B43" s="13" t="s">
        <v>5</v>
      </c>
      <c r="C43" s="13" t="s">
        <v>7</v>
      </c>
      <c r="D43" s="191">
        <f>ROUNDUP(D42*0.2359,2)</f>
        <v>709.76</v>
      </c>
      <c r="F43" s="97"/>
      <c r="G43" s="177"/>
      <c r="H43" s="97"/>
    </row>
    <row r="44" spans="1:9">
      <c r="H44" s="136"/>
      <c r="I44" s="136"/>
    </row>
    <row r="45" spans="1:9">
      <c r="H45" s="136"/>
      <c r="I45" s="136"/>
    </row>
    <row r="46" spans="1:9">
      <c r="H46" s="136"/>
      <c r="I46" s="136"/>
    </row>
    <row r="47" spans="1:9">
      <c r="H47" s="136"/>
      <c r="I47" s="136"/>
    </row>
    <row r="48" spans="1:9">
      <c r="H48" s="136"/>
      <c r="I48" s="136"/>
    </row>
    <row r="49" spans="8:9">
      <c r="H49" s="48"/>
      <c r="I49" s="49"/>
    </row>
    <row r="50" spans="8:9">
      <c r="H50" s="150"/>
      <c r="I50" s="137"/>
    </row>
    <row r="51" spans="8:9">
      <c r="H51" s="48"/>
      <c r="I51" s="49"/>
    </row>
    <row r="52" spans="8:9">
      <c r="H52" s="48"/>
      <c r="I52" s="49"/>
    </row>
    <row r="53" spans="8:9">
      <c r="H53" s="151"/>
      <c r="I53" s="49"/>
    </row>
    <row r="54" spans="8:9">
      <c r="H54" s="48"/>
      <c r="I54" s="49"/>
    </row>
    <row r="55" spans="8:9">
      <c r="H55" s="48"/>
      <c r="I55" s="49"/>
    </row>
  </sheetData>
  <mergeCells count="4">
    <mergeCell ref="A7:D7"/>
    <mergeCell ref="A11:C11"/>
    <mergeCell ref="A39:C39"/>
    <mergeCell ref="A18:C18"/>
  </mergeCells>
  <printOptions horizontalCentered="1" verticalCentered="1"/>
  <pageMargins left="0.39370078740157483" right="0.39370078740157483" top="0.39370078740157483" bottom="0.39370078740157483" header="0.39370078740157483" footer="0.39370078740157483"/>
  <pageSetup paperSize="9" scale="47"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33"/>
  <sheetViews>
    <sheetView topLeftCell="A194" zoomScaleNormal="100" zoomScaleSheetLayoutView="85" workbookViewId="0">
      <selection activeCell="F6" sqref="F6"/>
    </sheetView>
  </sheetViews>
  <sheetFormatPr defaultColWidth="9.140625" defaultRowHeight="12.75"/>
  <cols>
    <col min="1" max="1" width="7.140625" style="14" customWidth="1"/>
    <col min="2" max="2" width="75.28515625" style="15" customWidth="1"/>
    <col min="3" max="3" width="25.85546875" style="16" customWidth="1"/>
    <col min="4" max="4" width="12.5703125" style="14" customWidth="1"/>
    <col min="5" max="5" width="11.85546875" style="14" customWidth="1"/>
    <col min="6" max="6" width="12.5703125" style="14" customWidth="1"/>
    <col min="7" max="7" width="12.5703125" style="17" customWidth="1"/>
    <col min="8" max="8" width="14.28515625" style="14" customWidth="1"/>
    <col min="9" max="9" width="12.5703125" style="14" customWidth="1"/>
    <col min="10" max="16384" width="9.140625" style="18"/>
  </cols>
  <sheetData>
    <row r="1" spans="1:12" ht="15">
      <c r="I1" s="81" t="s">
        <v>53</v>
      </c>
    </row>
    <row r="2" spans="1:12" s="22" customFormat="1" ht="18.75">
      <c r="A2" s="82" t="s">
        <v>47</v>
      </c>
      <c r="B2" s="20"/>
      <c r="C2" s="21"/>
      <c r="D2" s="19"/>
      <c r="E2" s="19"/>
      <c r="F2" s="24"/>
      <c r="G2" s="24"/>
      <c r="H2" s="24"/>
      <c r="I2" s="24"/>
    </row>
    <row r="3" spans="1:12" s="22" customFormat="1" ht="44.25" customHeight="1">
      <c r="A3" s="249" t="s">
        <v>161</v>
      </c>
      <c r="B3" s="249"/>
      <c r="C3" s="249"/>
      <c r="D3" s="249"/>
      <c r="E3" s="249"/>
      <c r="F3" s="249"/>
      <c r="G3" s="249"/>
      <c r="H3" s="249"/>
      <c r="I3" s="249"/>
    </row>
    <row r="4" spans="1:12" s="22" customFormat="1" ht="15.75">
      <c r="A4" s="89"/>
      <c r="B4" s="89"/>
      <c r="C4" s="89"/>
      <c r="D4" s="89"/>
      <c r="E4" s="25">
        <v>166.92</v>
      </c>
      <c r="F4" s="26"/>
      <c r="G4" s="26"/>
      <c r="H4" s="26"/>
      <c r="I4" s="26"/>
    </row>
    <row r="5" spans="1:12" s="14" customFormat="1" ht="62.25" customHeight="1">
      <c r="A5" s="27" t="s">
        <v>24</v>
      </c>
      <c r="B5" s="28" t="s">
        <v>25</v>
      </c>
      <c r="C5" s="28" t="s">
        <v>26</v>
      </c>
      <c r="D5" s="28" t="s">
        <v>27</v>
      </c>
      <c r="E5" s="28" t="s">
        <v>28</v>
      </c>
      <c r="F5" s="29" t="s">
        <v>29</v>
      </c>
      <c r="G5" s="30" t="s">
        <v>30</v>
      </c>
      <c r="H5" s="31" t="s">
        <v>31</v>
      </c>
      <c r="I5" s="32" t="s">
        <v>3</v>
      </c>
    </row>
    <row r="6" spans="1:12" s="23" customFormat="1" ht="18.75" customHeight="1">
      <c r="A6" s="250" t="s">
        <v>32</v>
      </c>
      <c r="B6" s="250"/>
      <c r="C6" s="250"/>
      <c r="D6" s="250"/>
      <c r="E6" s="250"/>
      <c r="F6" s="77">
        <f>SUM(F7:F232)</f>
        <v>3320</v>
      </c>
      <c r="G6" s="77">
        <f>SUM(G7:G232)</f>
        <v>16291.450000000006</v>
      </c>
      <c r="H6" s="77">
        <f>SUM(H7:H232)</f>
        <v>3843.2000000000003</v>
      </c>
      <c r="I6" s="77">
        <f>SUM(I7:I232)</f>
        <v>20134.650000000001</v>
      </c>
    </row>
    <row r="7" spans="1:12" s="22" customFormat="1" ht="38.25">
      <c r="A7" s="33">
        <v>1</v>
      </c>
      <c r="B7" s="83" t="s">
        <v>94</v>
      </c>
      <c r="C7" s="83" t="s">
        <v>95</v>
      </c>
      <c r="D7" s="37">
        <v>2305</v>
      </c>
      <c r="E7" s="118">
        <f>ROUND(D7/$E$4,3)</f>
        <v>13.808999999999999</v>
      </c>
      <c r="F7" s="38">
        <v>8</v>
      </c>
      <c r="G7" s="38">
        <v>55.24</v>
      </c>
      <c r="H7" s="34">
        <f>ROUND(G7*0.2359,2)</f>
        <v>13.03</v>
      </c>
      <c r="I7" s="35">
        <f t="shared" ref="I7:I70" si="0">G7+H7</f>
        <v>68.27</v>
      </c>
      <c r="J7" s="143"/>
    </row>
    <row r="8" spans="1:12">
      <c r="A8" s="36">
        <f>A7+1</f>
        <v>2</v>
      </c>
      <c r="B8" s="83" t="s">
        <v>96</v>
      </c>
      <c r="C8" s="83" t="s">
        <v>74</v>
      </c>
      <c r="D8" s="37">
        <v>1553</v>
      </c>
      <c r="E8" s="118">
        <f t="shared" ref="E8:E71" si="1">ROUND(D8/$E$4,3)</f>
        <v>9.3040000000000003</v>
      </c>
      <c r="F8" s="38">
        <v>16</v>
      </c>
      <c r="G8" s="38">
        <v>74.430000000000007</v>
      </c>
      <c r="H8" s="34">
        <f t="shared" ref="H8:H71" si="2">ROUND(G8*0.2359,2)</f>
        <v>17.559999999999999</v>
      </c>
      <c r="I8" s="35">
        <f t="shared" si="0"/>
        <v>91.990000000000009</v>
      </c>
      <c r="J8" s="143"/>
      <c r="L8" s="22"/>
    </row>
    <row r="9" spans="1:12">
      <c r="A9" s="36">
        <f t="shared" ref="A9:A72" si="3">A8+1</f>
        <v>3</v>
      </c>
      <c r="B9" s="83" t="s">
        <v>97</v>
      </c>
      <c r="C9" s="83" t="s">
        <v>98</v>
      </c>
      <c r="D9" s="37">
        <v>1495</v>
      </c>
      <c r="E9" s="118">
        <f t="shared" si="1"/>
        <v>8.9559999999999995</v>
      </c>
      <c r="F9" s="38">
        <v>16</v>
      </c>
      <c r="G9" s="38">
        <v>71.650000000000006</v>
      </c>
      <c r="H9" s="34">
        <f t="shared" si="2"/>
        <v>16.899999999999999</v>
      </c>
      <c r="I9" s="35">
        <f t="shared" si="0"/>
        <v>88.550000000000011</v>
      </c>
      <c r="J9" s="143"/>
      <c r="L9" s="22"/>
    </row>
    <row r="10" spans="1:12">
      <c r="A10" s="36">
        <f t="shared" si="3"/>
        <v>4</v>
      </c>
      <c r="B10" s="83" t="s">
        <v>99</v>
      </c>
      <c r="C10" s="83" t="s">
        <v>74</v>
      </c>
      <c r="D10" s="37">
        <v>1425</v>
      </c>
      <c r="E10" s="118">
        <f>ROUND(D10/$E$4,3)</f>
        <v>8.5370000000000008</v>
      </c>
      <c r="F10" s="38">
        <v>18</v>
      </c>
      <c r="G10" s="38">
        <v>76.83</v>
      </c>
      <c r="H10" s="34">
        <f t="shared" si="2"/>
        <v>18.12</v>
      </c>
      <c r="I10" s="35">
        <f t="shared" si="0"/>
        <v>94.95</v>
      </c>
      <c r="J10" s="143"/>
      <c r="L10" s="22"/>
    </row>
    <row r="11" spans="1:12" ht="14.25" customHeight="1">
      <c r="A11" s="36">
        <f t="shared" si="3"/>
        <v>5</v>
      </c>
      <c r="B11" s="83" t="s">
        <v>99</v>
      </c>
      <c r="C11" s="83" t="s">
        <v>75</v>
      </c>
      <c r="D11" s="37">
        <v>1242</v>
      </c>
      <c r="E11" s="118">
        <f t="shared" si="1"/>
        <v>7.4409999999999998</v>
      </c>
      <c r="F11" s="38">
        <v>8</v>
      </c>
      <c r="G11" s="38">
        <v>29.76</v>
      </c>
      <c r="H11" s="34">
        <f t="shared" si="2"/>
        <v>7.02</v>
      </c>
      <c r="I11" s="35">
        <f t="shared" si="0"/>
        <v>36.78</v>
      </c>
      <c r="J11" s="143"/>
      <c r="L11" s="22"/>
    </row>
    <row r="12" spans="1:12">
      <c r="A12" s="36">
        <f t="shared" si="3"/>
        <v>6</v>
      </c>
      <c r="B12" s="83" t="s">
        <v>100</v>
      </c>
      <c r="C12" s="83" t="s">
        <v>74</v>
      </c>
      <c r="D12" s="37">
        <v>1425</v>
      </c>
      <c r="E12" s="118">
        <f t="shared" si="1"/>
        <v>8.5370000000000008</v>
      </c>
      <c r="F12" s="38">
        <v>8</v>
      </c>
      <c r="G12" s="38">
        <v>34.15</v>
      </c>
      <c r="H12" s="34">
        <f t="shared" si="2"/>
        <v>8.06</v>
      </c>
      <c r="I12" s="35">
        <f t="shared" si="0"/>
        <v>42.21</v>
      </c>
      <c r="J12" s="143"/>
      <c r="L12" s="22"/>
    </row>
    <row r="13" spans="1:12">
      <c r="A13" s="36">
        <f t="shared" si="3"/>
        <v>7</v>
      </c>
      <c r="B13" s="83" t="s">
        <v>101</v>
      </c>
      <c r="C13" s="83" t="s">
        <v>98</v>
      </c>
      <c r="D13" s="37">
        <v>1523</v>
      </c>
      <c r="E13" s="118">
        <f t="shared" si="1"/>
        <v>9.1240000000000006</v>
      </c>
      <c r="F13" s="38">
        <v>8</v>
      </c>
      <c r="G13" s="38">
        <v>36.5</v>
      </c>
      <c r="H13" s="34">
        <f t="shared" si="2"/>
        <v>8.61</v>
      </c>
      <c r="I13" s="35">
        <f t="shared" si="0"/>
        <v>45.11</v>
      </c>
      <c r="J13" s="143"/>
      <c r="L13" s="22"/>
    </row>
    <row r="14" spans="1:12">
      <c r="A14" s="36">
        <f t="shared" si="3"/>
        <v>8</v>
      </c>
      <c r="B14" s="83" t="s">
        <v>102</v>
      </c>
      <c r="C14" s="83" t="s">
        <v>74</v>
      </c>
      <c r="D14" s="37">
        <v>1340</v>
      </c>
      <c r="E14" s="118">
        <f t="shared" si="1"/>
        <v>8.0280000000000005</v>
      </c>
      <c r="F14" s="38">
        <v>8</v>
      </c>
      <c r="G14" s="38">
        <v>32.11</v>
      </c>
      <c r="H14" s="34">
        <f t="shared" si="2"/>
        <v>7.57</v>
      </c>
      <c r="I14" s="35">
        <f t="shared" si="0"/>
        <v>39.68</v>
      </c>
      <c r="J14" s="143"/>
      <c r="L14" s="22"/>
    </row>
    <row r="15" spans="1:12">
      <c r="A15" s="36">
        <f t="shared" si="3"/>
        <v>9</v>
      </c>
      <c r="B15" s="83" t="s">
        <v>103</v>
      </c>
      <c r="C15" s="83" t="s">
        <v>98</v>
      </c>
      <c r="D15" s="37">
        <v>1495</v>
      </c>
      <c r="E15" s="118">
        <f t="shared" si="1"/>
        <v>8.9559999999999995</v>
      </c>
      <c r="F15" s="38">
        <v>8</v>
      </c>
      <c r="G15" s="38">
        <v>35.82</v>
      </c>
      <c r="H15" s="34">
        <f t="shared" si="2"/>
        <v>8.4499999999999993</v>
      </c>
      <c r="I15" s="35">
        <f t="shared" si="0"/>
        <v>44.269999999999996</v>
      </c>
      <c r="J15" s="143"/>
      <c r="L15" s="22"/>
    </row>
    <row r="16" spans="1:12" s="22" customFormat="1" ht="15" customHeight="1">
      <c r="A16" s="36">
        <f t="shared" si="3"/>
        <v>10</v>
      </c>
      <c r="B16" s="84" t="s">
        <v>104</v>
      </c>
      <c r="C16" s="84" t="s">
        <v>105</v>
      </c>
      <c r="D16" s="39">
        <v>1680</v>
      </c>
      <c r="E16" s="118">
        <f t="shared" si="1"/>
        <v>10.065</v>
      </c>
      <c r="F16" s="40">
        <v>16</v>
      </c>
      <c r="G16" s="40">
        <v>80.52</v>
      </c>
      <c r="H16" s="34">
        <f t="shared" si="2"/>
        <v>18.989999999999998</v>
      </c>
      <c r="I16" s="35">
        <f t="shared" si="0"/>
        <v>99.509999999999991</v>
      </c>
      <c r="J16" s="143"/>
    </row>
    <row r="17" spans="1:10" s="22" customFormat="1">
      <c r="A17" s="36">
        <f t="shared" si="3"/>
        <v>11</v>
      </c>
      <c r="B17" s="84" t="s">
        <v>106</v>
      </c>
      <c r="C17" s="84" t="s">
        <v>98</v>
      </c>
      <c r="D17" s="39">
        <v>1495</v>
      </c>
      <c r="E17" s="118">
        <f t="shared" si="1"/>
        <v>8.9559999999999995</v>
      </c>
      <c r="F17" s="40">
        <v>8</v>
      </c>
      <c r="G17" s="40">
        <v>35.82</v>
      </c>
      <c r="H17" s="34">
        <f t="shared" si="2"/>
        <v>8.4499999999999993</v>
      </c>
      <c r="I17" s="35">
        <f t="shared" si="0"/>
        <v>44.269999999999996</v>
      </c>
      <c r="J17" s="143"/>
    </row>
    <row r="18" spans="1:10" s="22" customFormat="1">
      <c r="A18" s="36">
        <f t="shared" si="3"/>
        <v>12</v>
      </c>
      <c r="B18" s="84" t="s">
        <v>107</v>
      </c>
      <c r="C18" s="84" t="s">
        <v>75</v>
      </c>
      <c r="D18" s="39">
        <v>1429</v>
      </c>
      <c r="E18" s="118">
        <f t="shared" si="1"/>
        <v>8.5609999999999999</v>
      </c>
      <c r="F18" s="40">
        <v>16</v>
      </c>
      <c r="G18" s="40">
        <v>68.489999999999995</v>
      </c>
      <c r="H18" s="34">
        <f t="shared" si="2"/>
        <v>16.16</v>
      </c>
      <c r="I18" s="35">
        <f t="shared" si="0"/>
        <v>84.649999999999991</v>
      </c>
      <c r="J18" s="143"/>
    </row>
    <row r="19" spans="1:10" s="22" customFormat="1">
      <c r="A19" s="36">
        <f t="shared" si="3"/>
        <v>13</v>
      </c>
      <c r="B19" s="84" t="s">
        <v>96</v>
      </c>
      <c r="C19" s="84" t="s">
        <v>105</v>
      </c>
      <c r="D19" s="39">
        <v>2040</v>
      </c>
      <c r="E19" s="118">
        <f t="shared" si="1"/>
        <v>12.221</v>
      </c>
      <c r="F19" s="40">
        <v>8</v>
      </c>
      <c r="G19" s="40">
        <v>48.88</v>
      </c>
      <c r="H19" s="34">
        <f t="shared" si="2"/>
        <v>11.53</v>
      </c>
      <c r="I19" s="35">
        <f t="shared" si="0"/>
        <v>60.410000000000004</v>
      </c>
      <c r="J19" s="143"/>
    </row>
    <row r="20" spans="1:10" s="22" customFormat="1">
      <c r="A20" s="36">
        <f t="shared" si="3"/>
        <v>14</v>
      </c>
      <c r="B20" s="84" t="s">
        <v>108</v>
      </c>
      <c r="C20" s="84" t="s">
        <v>105</v>
      </c>
      <c r="D20" s="39">
        <v>1821</v>
      </c>
      <c r="E20" s="118">
        <f t="shared" si="1"/>
        <v>10.909000000000001</v>
      </c>
      <c r="F20" s="40">
        <v>8</v>
      </c>
      <c r="G20" s="40">
        <v>43.64</v>
      </c>
      <c r="H20" s="34">
        <f t="shared" si="2"/>
        <v>10.29</v>
      </c>
      <c r="I20" s="35">
        <f t="shared" si="0"/>
        <v>53.93</v>
      </c>
      <c r="J20" s="143"/>
    </row>
    <row r="21" spans="1:10" s="22" customFormat="1">
      <c r="A21" s="36">
        <f t="shared" si="3"/>
        <v>15</v>
      </c>
      <c r="B21" s="84" t="s">
        <v>109</v>
      </c>
      <c r="C21" s="84" t="s">
        <v>110</v>
      </c>
      <c r="D21" s="39">
        <v>1523</v>
      </c>
      <c r="E21" s="118">
        <f t="shared" si="1"/>
        <v>9.1240000000000006</v>
      </c>
      <c r="F21" s="40">
        <v>18</v>
      </c>
      <c r="G21" s="40">
        <v>82.12</v>
      </c>
      <c r="H21" s="34">
        <f t="shared" si="2"/>
        <v>19.37</v>
      </c>
      <c r="I21" s="35">
        <f t="shared" si="0"/>
        <v>101.49000000000001</v>
      </c>
      <c r="J21" s="143"/>
    </row>
    <row r="22" spans="1:10" s="22" customFormat="1">
      <c r="A22" s="36">
        <f t="shared" si="3"/>
        <v>16</v>
      </c>
      <c r="B22" s="84" t="s">
        <v>111</v>
      </c>
      <c r="C22" s="84" t="s">
        <v>105</v>
      </c>
      <c r="D22" s="39">
        <v>1950</v>
      </c>
      <c r="E22" s="118">
        <f t="shared" si="1"/>
        <v>11.682</v>
      </c>
      <c r="F22" s="40">
        <v>16</v>
      </c>
      <c r="G22" s="40">
        <v>93.46</v>
      </c>
      <c r="H22" s="34">
        <f t="shared" si="2"/>
        <v>22.05</v>
      </c>
      <c r="I22" s="35">
        <f t="shared" si="0"/>
        <v>115.50999999999999</v>
      </c>
      <c r="J22" s="143"/>
    </row>
    <row r="23" spans="1:10" s="22" customFormat="1">
      <c r="A23" s="36">
        <f t="shared" si="3"/>
        <v>17</v>
      </c>
      <c r="B23" s="84" t="s">
        <v>112</v>
      </c>
      <c r="C23" s="84" t="s">
        <v>74</v>
      </c>
      <c r="D23" s="39">
        <v>1851</v>
      </c>
      <c r="E23" s="118">
        <f t="shared" si="1"/>
        <v>11.089</v>
      </c>
      <c r="F23" s="40">
        <v>8</v>
      </c>
      <c r="G23" s="40">
        <v>44.36</v>
      </c>
      <c r="H23" s="34">
        <f t="shared" si="2"/>
        <v>10.46</v>
      </c>
      <c r="I23" s="35">
        <f t="shared" si="0"/>
        <v>54.82</v>
      </c>
      <c r="J23" s="143"/>
    </row>
    <row r="24" spans="1:10" s="22" customFormat="1">
      <c r="A24" s="36">
        <f t="shared" si="3"/>
        <v>18</v>
      </c>
      <c r="B24" s="84" t="s">
        <v>113</v>
      </c>
      <c r="C24" s="84" t="s">
        <v>74</v>
      </c>
      <c r="D24" s="39">
        <v>1560</v>
      </c>
      <c r="E24" s="118">
        <f t="shared" si="1"/>
        <v>9.3460000000000001</v>
      </c>
      <c r="F24" s="40">
        <v>8</v>
      </c>
      <c r="G24" s="40">
        <v>37.380000000000003</v>
      </c>
      <c r="H24" s="34">
        <f t="shared" si="2"/>
        <v>8.82</v>
      </c>
      <c r="I24" s="35">
        <f t="shared" si="0"/>
        <v>46.2</v>
      </c>
      <c r="J24" s="143"/>
    </row>
    <row r="25" spans="1:10" s="22" customFormat="1">
      <c r="A25" s="36">
        <f t="shared" si="3"/>
        <v>19</v>
      </c>
      <c r="B25" s="84" t="s">
        <v>102</v>
      </c>
      <c r="C25" s="84" t="s">
        <v>98</v>
      </c>
      <c r="D25" s="39">
        <v>1425</v>
      </c>
      <c r="E25" s="118">
        <f>ROUND(D25/$E$4,3)</f>
        <v>8.5370000000000008</v>
      </c>
      <c r="F25" s="40">
        <v>24</v>
      </c>
      <c r="G25" s="40">
        <v>102.44</v>
      </c>
      <c r="H25" s="34">
        <f t="shared" si="2"/>
        <v>24.17</v>
      </c>
      <c r="I25" s="35">
        <f t="shared" si="0"/>
        <v>126.61</v>
      </c>
      <c r="J25" s="143"/>
    </row>
    <row r="26" spans="1:10" s="22" customFormat="1">
      <c r="A26" s="36">
        <f t="shared" si="3"/>
        <v>20</v>
      </c>
      <c r="B26" s="84" t="s">
        <v>100</v>
      </c>
      <c r="C26" s="84" t="s">
        <v>74</v>
      </c>
      <c r="D26" s="39">
        <v>1472</v>
      </c>
      <c r="E26" s="118">
        <f t="shared" si="1"/>
        <v>8.8190000000000008</v>
      </c>
      <c r="F26" s="40">
        <v>8</v>
      </c>
      <c r="G26" s="40">
        <v>35.28</v>
      </c>
      <c r="H26" s="34">
        <f t="shared" si="2"/>
        <v>8.32</v>
      </c>
      <c r="I26" s="35">
        <f t="shared" si="0"/>
        <v>43.6</v>
      </c>
      <c r="J26" s="143"/>
    </row>
    <row r="27" spans="1:10" s="22" customFormat="1">
      <c r="A27" s="36">
        <f t="shared" si="3"/>
        <v>21</v>
      </c>
      <c r="B27" s="84" t="s">
        <v>114</v>
      </c>
      <c r="C27" s="84" t="s">
        <v>74</v>
      </c>
      <c r="D27" s="39">
        <v>1581</v>
      </c>
      <c r="E27" s="118">
        <f t="shared" si="1"/>
        <v>9.4719999999999995</v>
      </c>
      <c r="F27" s="40">
        <v>8</v>
      </c>
      <c r="G27" s="40">
        <v>37.89</v>
      </c>
      <c r="H27" s="34">
        <f t="shared" si="2"/>
        <v>8.94</v>
      </c>
      <c r="I27" s="35">
        <f t="shared" si="0"/>
        <v>46.83</v>
      </c>
      <c r="J27" s="143"/>
    </row>
    <row r="28" spans="1:10" s="22" customFormat="1">
      <c r="A28" s="36">
        <f t="shared" si="3"/>
        <v>22</v>
      </c>
      <c r="B28" s="84" t="s">
        <v>115</v>
      </c>
      <c r="C28" s="84" t="s">
        <v>105</v>
      </c>
      <c r="D28" s="39">
        <v>1692</v>
      </c>
      <c r="E28" s="118">
        <f t="shared" si="1"/>
        <v>10.137</v>
      </c>
      <c r="F28" s="40">
        <v>24</v>
      </c>
      <c r="G28" s="40">
        <v>121.64</v>
      </c>
      <c r="H28" s="34">
        <f t="shared" si="2"/>
        <v>28.69</v>
      </c>
      <c r="I28" s="35">
        <f t="shared" si="0"/>
        <v>150.33000000000001</v>
      </c>
      <c r="J28" s="143"/>
    </row>
    <row r="29" spans="1:10" s="22" customFormat="1" ht="15" customHeight="1">
      <c r="A29" s="36">
        <f t="shared" si="3"/>
        <v>23</v>
      </c>
      <c r="B29" s="84" t="s">
        <v>116</v>
      </c>
      <c r="C29" s="84" t="s">
        <v>76</v>
      </c>
      <c r="D29" s="39">
        <v>2002</v>
      </c>
      <c r="E29" s="118">
        <f t="shared" si="1"/>
        <v>11.994</v>
      </c>
      <c r="F29" s="40">
        <v>8</v>
      </c>
      <c r="G29" s="40">
        <v>47.98</v>
      </c>
      <c r="H29" s="34">
        <f t="shared" si="2"/>
        <v>11.32</v>
      </c>
      <c r="I29" s="35">
        <f t="shared" si="0"/>
        <v>59.3</v>
      </c>
      <c r="J29" s="143"/>
    </row>
    <row r="30" spans="1:10" s="22" customFormat="1">
      <c r="A30" s="36">
        <f t="shared" si="3"/>
        <v>24</v>
      </c>
      <c r="B30" s="84" t="s">
        <v>117</v>
      </c>
      <c r="C30" s="84" t="s">
        <v>105</v>
      </c>
      <c r="D30" s="39">
        <v>1779</v>
      </c>
      <c r="E30" s="118">
        <f t="shared" si="1"/>
        <v>10.657999999999999</v>
      </c>
      <c r="F30" s="40">
        <v>8</v>
      </c>
      <c r="G30" s="40">
        <v>42.63</v>
      </c>
      <c r="H30" s="34">
        <f t="shared" si="2"/>
        <v>10.06</v>
      </c>
      <c r="I30" s="35">
        <f t="shared" si="0"/>
        <v>52.690000000000005</v>
      </c>
      <c r="J30" s="143"/>
    </row>
    <row r="31" spans="1:10" s="22" customFormat="1">
      <c r="A31" s="36">
        <f t="shared" si="3"/>
        <v>25</v>
      </c>
      <c r="B31" s="84" t="s">
        <v>102</v>
      </c>
      <c r="C31" s="84" t="s">
        <v>74</v>
      </c>
      <c r="D31" s="39">
        <v>1320</v>
      </c>
      <c r="E31" s="118">
        <f t="shared" si="1"/>
        <v>7.9080000000000004</v>
      </c>
      <c r="F31" s="40">
        <v>32</v>
      </c>
      <c r="G31" s="40">
        <v>126.53</v>
      </c>
      <c r="H31" s="34">
        <f>ROUND(G31*0.2359,2)-0.01</f>
        <v>29.84</v>
      </c>
      <c r="I31" s="35">
        <f t="shared" si="0"/>
        <v>156.37</v>
      </c>
      <c r="J31" s="143"/>
    </row>
    <row r="32" spans="1:10" s="22" customFormat="1">
      <c r="A32" s="36">
        <f t="shared" si="3"/>
        <v>26</v>
      </c>
      <c r="B32" s="84" t="s">
        <v>118</v>
      </c>
      <c r="C32" s="84" t="s">
        <v>98</v>
      </c>
      <c r="D32" s="39">
        <v>1640</v>
      </c>
      <c r="E32" s="118">
        <f t="shared" si="1"/>
        <v>9.8249999999999993</v>
      </c>
      <c r="F32" s="40">
        <v>8</v>
      </c>
      <c r="G32" s="40">
        <v>39.299999999999997</v>
      </c>
      <c r="H32" s="34">
        <f>ROUND(G32*0.2359,2)-0.01</f>
        <v>9.26</v>
      </c>
      <c r="I32" s="35">
        <f t="shared" si="0"/>
        <v>48.559999999999995</v>
      </c>
      <c r="J32" s="143"/>
    </row>
    <row r="33" spans="1:10" s="22" customFormat="1">
      <c r="A33" s="36">
        <f t="shared" si="3"/>
        <v>27</v>
      </c>
      <c r="B33" s="84" t="s">
        <v>119</v>
      </c>
      <c r="C33" s="84" t="s">
        <v>74</v>
      </c>
      <c r="D33" s="39">
        <v>1445</v>
      </c>
      <c r="E33" s="118">
        <f t="shared" si="1"/>
        <v>8.657</v>
      </c>
      <c r="F33" s="40">
        <v>8</v>
      </c>
      <c r="G33" s="40">
        <v>34.630000000000003</v>
      </c>
      <c r="H33" s="34">
        <f t="shared" si="2"/>
        <v>8.17</v>
      </c>
      <c r="I33" s="35">
        <f t="shared" si="0"/>
        <v>42.800000000000004</v>
      </c>
      <c r="J33" s="143"/>
    </row>
    <row r="34" spans="1:10" s="22" customFormat="1">
      <c r="A34" s="36">
        <f t="shared" si="3"/>
        <v>28</v>
      </c>
      <c r="B34" s="84" t="s">
        <v>120</v>
      </c>
      <c r="C34" s="84" t="s">
        <v>105</v>
      </c>
      <c r="D34" s="39">
        <v>1744</v>
      </c>
      <c r="E34" s="118">
        <f t="shared" si="1"/>
        <v>10.448</v>
      </c>
      <c r="F34" s="40">
        <v>16</v>
      </c>
      <c r="G34" s="40">
        <v>83.58</v>
      </c>
      <c r="H34" s="34">
        <f t="shared" si="2"/>
        <v>19.72</v>
      </c>
      <c r="I34" s="35">
        <f t="shared" si="0"/>
        <v>103.3</v>
      </c>
      <c r="J34" s="143"/>
    </row>
    <row r="35" spans="1:10" s="22" customFormat="1">
      <c r="A35" s="36">
        <f t="shared" si="3"/>
        <v>29</v>
      </c>
      <c r="B35" s="84" t="s">
        <v>121</v>
      </c>
      <c r="C35" s="84" t="s">
        <v>74</v>
      </c>
      <c r="D35" s="39">
        <v>1581</v>
      </c>
      <c r="E35" s="118">
        <f t="shared" si="1"/>
        <v>9.4719999999999995</v>
      </c>
      <c r="F35" s="40">
        <v>8</v>
      </c>
      <c r="G35" s="40">
        <v>37.89</v>
      </c>
      <c r="H35" s="34">
        <f t="shared" si="2"/>
        <v>8.94</v>
      </c>
      <c r="I35" s="35">
        <f t="shared" si="0"/>
        <v>46.83</v>
      </c>
      <c r="J35" s="143"/>
    </row>
    <row r="36" spans="1:10" s="22" customFormat="1">
      <c r="A36" s="36">
        <f t="shared" si="3"/>
        <v>30</v>
      </c>
      <c r="B36" s="84" t="s">
        <v>122</v>
      </c>
      <c r="C36" s="84" t="s">
        <v>98</v>
      </c>
      <c r="D36" s="39">
        <v>1523</v>
      </c>
      <c r="E36" s="118">
        <f t="shared" si="1"/>
        <v>9.1240000000000006</v>
      </c>
      <c r="F36" s="40">
        <v>8</v>
      </c>
      <c r="G36" s="40">
        <v>36.5</v>
      </c>
      <c r="H36" s="34">
        <f t="shared" si="2"/>
        <v>8.61</v>
      </c>
      <c r="I36" s="35">
        <f t="shared" si="0"/>
        <v>45.11</v>
      </c>
      <c r="J36" s="143"/>
    </row>
    <row r="37" spans="1:10" s="22" customFormat="1">
      <c r="A37" s="36">
        <f t="shared" si="3"/>
        <v>31</v>
      </c>
      <c r="B37" s="84" t="s">
        <v>116</v>
      </c>
      <c r="C37" s="84" t="s">
        <v>123</v>
      </c>
      <c r="D37" s="39">
        <v>1898</v>
      </c>
      <c r="E37" s="118">
        <f t="shared" si="1"/>
        <v>11.371</v>
      </c>
      <c r="F37" s="40">
        <v>16</v>
      </c>
      <c r="G37" s="40">
        <v>90.97</v>
      </c>
      <c r="H37" s="34">
        <f t="shared" si="2"/>
        <v>21.46</v>
      </c>
      <c r="I37" s="35">
        <f t="shared" si="0"/>
        <v>112.43</v>
      </c>
      <c r="J37" s="143"/>
    </row>
    <row r="38" spans="1:10" s="22" customFormat="1">
      <c r="A38" s="36">
        <f t="shared" si="3"/>
        <v>32</v>
      </c>
      <c r="B38" s="84" t="s">
        <v>124</v>
      </c>
      <c r="C38" s="84" t="s">
        <v>105</v>
      </c>
      <c r="D38" s="39">
        <v>2077</v>
      </c>
      <c r="E38" s="118">
        <f t="shared" si="1"/>
        <v>12.443</v>
      </c>
      <c r="F38" s="40">
        <v>16</v>
      </c>
      <c r="G38" s="40">
        <v>99.54</v>
      </c>
      <c r="H38" s="34">
        <f t="shared" si="2"/>
        <v>23.48</v>
      </c>
      <c r="I38" s="35">
        <f t="shared" si="0"/>
        <v>123.02000000000001</v>
      </c>
      <c r="J38" s="143"/>
    </row>
    <row r="39" spans="1:10" s="22" customFormat="1">
      <c r="A39" s="36">
        <f t="shared" si="3"/>
        <v>33</v>
      </c>
      <c r="B39" s="84" t="s">
        <v>125</v>
      </c>
      <c r="C39" s="84" t="s">
        <v>98</v>
      </c>
      <c r="D39" s="39">
        <v>1495</v>
      </c>
      <c r="E39" s="118">
        <f t="shared" si="1"/>
        <v>8.9559999999999995</v>
      </c>
      <c r="F39" s="40">
        <v>16</v>
      </c>
      <c r="G39" s="40">
        <v>71.650000000000006</v>
      </c>
      <c r="H39" s="34">
        <f t="shared" si="2"/>
        <v>16.899999999999999</v>
      </c>
      <c r="I39" s="35">
        <f t="shared" si="0"/>
        <v>88.550000000000011</v>
      </c>
      <c r="J39" s="143"/>
    </row>
    <row r="40" spans="1:10" s="22" customFormat="1">
      <c r="A40" s="36">
        <f t="shared" si="3"/>
        <v>34</v>
      </c>
      <c r="B40" s="84" t="s">
        <v>126</v>
      </c>
      <c r="C40" s="84" t="s">
        <v>98</v>
      </c>
      <c r="D40" s="39">
        <v>1475</v>
      </c>
      <c r="E40" s="118">
        <f t="shared" si="1"/>
        <v>8.8369999999999997</v>
      </c>
      <c r="F40" s="40">
        <v>8</v>
      </c>
      <c r="G40" s="40">
        <v>35.35</v>
      </c>
      <c r="H40" s="34">
        <f t="shared" si="2"/>
        <v>8.34</v>
      </c>
      <c r="I40" s="35">
        <f t="shared" si="0"/>
        <v>43.69</v>
      </c>
      <c r="J40" s="143"/>
    </row>
    <row r="41" spans="1:10" s="22" customFormat="1">
      <c r="A41" s="36">
        <f t="shared" si="3"/>
        <v>35</v>
      </c>
      <c r="B41" s="84" t="s">
        <v>127</v>
      </c>
      <c r="C41" s="84" t="s">
        <v>98</v>
      </c>
      <c r="D41" s="39">
        <v>1495</v>
      </c>
      <c r="E41" s="118">
        <f t="shared" si="1"/>
        <v>8.9559999999999995</v>
      </c>
      <c r="F41" s="40">
        <v>8</v>
      </c>
      <c r="G41" s="40">
        <v>35.82</v>
      </c>
      <c r="H41" s="34">
        <f t="shared" si="2"/>
        <v>8.4499999999999993</v>
      </c>
      <c r="I41" s="35">
        <f t="shared" si="0"/>
        <v>44.269999999999996</v>
      </c>
      <c r="J41" s="143"/>
    </row>
    <row r="42" spans="1:10" s="22" customFormat="1" ht="25.5">
      <c r="A42" s="36">
        <f t="shared" si="3"/>
        <v>36</v>
      </c>
      <c r="B42" s="84" t="s">
        <v>128</v>
      </c>
      <c r="C42" s="84" t="s">
        <v>98</v>
      </c>
      <c r="D42" s="39">
        <v>1692</v>
      </c>
      <c r="E42" s="118">
        <f t="shared" si="1"/>
        <v>10.137</v>
      </c>
      <c r="F42" s="40">
        <v>8</v>
      </c>
      <c r="G42" s="40">
        <v>40.549999999999997</v>
      </c>
      <c r="H42" s="34">
        <f t="shared" si="2"/>
        <v>9.57</v>
      </c>
      <c r="I42" s="35">
        <f t="shared" si="0"/>
        <v>50.12</v>
      </c>
      <c r="J42" s="143"/>
    </row>
    <row r="43" spans="1:10" s="22" customFormat="1">
      <c r="A43" s="36">
        <f t="shared" si="3"/>
        <v>37</v>
      </c>
      <c r="B43" s="84" t="s">
        <v>129</v>
      </c>
      <c r="C43" s="84" t="s">
        <v>130</v>
      </c>
      <c r="D43" s="39">
        <v>3470</v>
      </c>
      <c r="E43" s="118">
        <f t="shared" si="1"/>
        <v>20.788</v>
      </c>
      <c r="F43" s="40">
        <v>6</v>
      </c>
      <c r="G43" s="40">
        <v>62.36</v>
      </c>
      <c r="H43" s="34">
        <f t="shared" si="2"/>
        <v>14.71</v>
      </c>
      <c r="I43" s="35">
        <f t="shared" si="0"/>
        <v>77.069999999999993</v>
      </c>
      <c r="J43" s="143"/>
    </row>
    <row r="44" spans="1:10" s="22" customFormat="1">
      <c r="A44" s="36">
        <f t="shared" si="3"/>
        <v>38</v>
      </c>
      <c r="B44" s="84" t="s">
        <v>127</v>
      </c>
      <c r="C44" s="84" t="s">
        <v>105</v>
      </c>
      <c r="D44" s="39">
        <v>1744</v>
      </c>
      <c r="E44" s="118">
        <f t="shared" si="1"/>
        <v>10.448</v>
      </c>
      <c r="F44" s="40">
        <v>8</v>
      </c>
      <c r="G44" s="40">
        <v>41.79</v>
      </c>
      <c r="H44" s="34">
        <f t="shared" si="2"/>
        <v>9.86</v>
      </c>
      <c r="I44" s="35">
        <f t="shared" si="0"/>
        <v>51.65</v>
      </c>
      <c r="J44" s="143"/>
    </row>
    <row r="45" spans="1:10" s="22" customFormat="1">
      <c r="A45" s="36">
        <f t="shared" si="3"/>
        <v>39</v>
      </c>
      <c r="B45" s="84" t="s">
        <v>100</v>
      </c>
      <c r="C45" s="84" t="s">
        <v>98</v>
      </c>
      <c r="D45" s="39">
        <v>1495</v>
      </c>
      <c r="E45" s="118">
        <f t="shared" si="1"/>
        <v>8.9559999999999995</v>
      </c>
      <c r="F45" s="40">
        <v>8</v>
      </c>
      <c r="G45" s="40">
        <v>35.82</v>
      </c>
      <c r="H45" s="34">
        <f t="shared" si="2"/>
        <v>8.4499999999999993</v>
      </c>
      <c r="I45" s="35">
        <f t="shared" si="0"/>
        <v>44.269999999999996</v>
      </c>
      <c r="J45" s="143"/>
    </row>
    <row r="46" spans="1:10" s="22" customFormat="1">
      <c r="A46" s="36">
        <f t="shared" si="3"/>
        <v>40</v>
      </c>
      <c r="B46" s="84" t="s">
        <v>127</v>
      </c>
      <c r="C46" s="84" t="s">
        <v>98</v>
      </c>
      <c r="D46" s="39">
        <v>1495</v>
      </c>
      <c r="E46" s="118">
        <f t="shared" si="1"/>
        <v>8.9559999999999995</v>
      </c>
      <c r="F46" s="40">
        <v>8</v>
      </c>
      <c r="G46" s="40">
        <v>35.82</v>
      </c>
      <c r="H46" s="34">
        <f t="shared" si="2"/>
        <v>8.4499999999999993</v>
      </c>
      <c r="I46" s="35">
        <f t="shared" si="0"/>
        <v>44.269999999999996</v>
      </c>
      <c r="J46" s="143"/>
    </row>
    <row r="47" spans="1:10" s="22" customFormat="1">
      <c r="A47" s="36">
        <f t="shared" si="3"/>
        <v>41</v>
      </c>
      <c r="B47" s="84" t="s">
        <v>131</v>
      </c>
      <c r="C47" s="84" t="s">
        <v>105</v>
      </c>
      <c r="D47" s="39">
        <v>1680</v>
      </c>
      <c r="E47" s="118">
        <f t="shared" si="1"/>
        <v>10.065</v>
      </c>
      <c r="F47" s="40">
        <v>16</v>
      </c>
      <c r="G47" s="40">
        <v>80.52</v>
      </c>
      <c r="H47" s="34">
        <f t="shared" si="2"/>
        <v>18.989999999999998</v>
      </c>
      <c r="I47" s="35">
        <f t="shared" si="0"/>
        <v>99.509999999999991</v>
      </c>
      <c r="J47" s="143"/>
    </row>
    <row r="48" spans="1:10" s="22" customFormat="1">
      <c r="A48" s="36">
        <f t="shared" si="3"/>
        <v>42</v>
      </c>
      <c r="B48" s="84" t="s">
        <v>132</v>
      </c>
      <c r="C48" s="84" t="s">
        <v>74</v>
      </c>
      <c r="D48" s="39">
        <v>1823</v>
      </c>
      <c r="E48" s="118">
        <f t="shared" si="1"/>
        <v>10.920999999999999</v>
      </c>
      <c r="F48" s="40">
        <v>16</v>
      </c>
      <c r="G48" s="40">
        <v>87.37</v>
      </c>
      <c r="H48" s="34">
        <f t="shared" si="2"/>
        <v>20.61</v>
      </c>
      <c r="I48" s="35">
        <f t="shared" si="0"/>
        <v>107.98</v>
      </c>
      <c r="J48" s="143"/>
    </row>
    <row r="49" spans="1:10" s="22" customFormat="1">
      <c r="A49" s="36">
        <f t="shared" si="3"/>
        <v>43</v>
      </c>
      <c r="B49" s="84" t="s">
        <v>106</v>
      </c>
      <c r="C49" s="84" t="s">
        <v>98</v>
      </c>
      <c r="D49" s="39">
        <v>1495</v>
      </c>
      <c r="E49" s="118">
        <f t="shared" si="1"/>
        <v>8.9559999999999995</v>
      </c>
      <c r="F49" s="40">
        <v>8</v>
      </c>
      <c r="G49" s="40">
        <v>35.82</v>
      </c>
      <c r="H49" s="34">
        <f t="shared" si="2"/>
        <v>8.4499999999999993</v>
      </c>
      <c r="I49" s="35">
        <f t="shared" si="0"/>
        <v>44.269999999999996</v>
      </c>
      <c r="J49" s="143"/>
    </row>
    <row r="50" spans="1:10" s="22" customFormat="1">
      <c r="A50" s="36">
        <f t="shared" si="3"/>
        <v>44</v>
      </c>
      <c r="B50" s="84" t="s">
        <v>126</v>
      </c>
      <c r="C50" s="84" t="s">
        <v>98</v>
      </c>
      <c r="D50" s="39">
        <v>1495</v>
      </c>
      <c r="E50" s="118">
        <f t="shared" si="1"/>
        <v>8.9559999999999995</v>
      </c>
      <c r="F50" s="40">
        <v>16</v>
      </c>
      <c r="G50" s="40">
        <v>71.650000000000006</v>
      </c>
      <c r="H50" s="34">
        <f t="shared" si="2"/>
        <v>16.899999999999999</v>
      </c>
      <c r="I50" s="35">
        <f t="shared" si="0"/>
        <v>88.550000000000011</v>
      </c>
      <c r="J50" s="143"/>
    </row>
    <row r="51" spans="1:10" s="22" customFormat="1" ht="12.75" customHeight="1">
      <c r="A51" s="36">
        <f t="shared" si="3"/>
        <v>45</v>
      </c>
      <c r="B51" s="84" t="s">
        <v>73</v>
      </c>
      <c r="C51" s="84" t="s">
        <v>74</v>
      </c>
      <c r="D51" s="39">
        <v>1836</v>
      </c>
      <c r="E51" s="118">
        <f t="shared" si="1"/>
        <v>10.999000000000001</v>
      </c>
      <c r="F51" s="40">
        <v>70</v>
      </c>
      <c r="G51" s="40">
        <v>384.97</v>
      </c>
      <c r="H51" s="34">
        <f t="shared" si="2"/>
        <v>90.81</v>
      </c>
      <c r="I51" s="35">
        <f t="shared" si="0"/>
        <v>475.78000000000003</v>
      </c>
      <c r="J51" s="143"/>
    </row>
    <row r="52" spans="1:10" s="22" customFormat="1" ht="14.25" customHeight="1">
      <c r="A52" s="36">
        <f t="shared" si="3"/>
        <v>46</v>
      </c>
      <c r="B52" s="84" t="s">
        <v>133</v>
      </c>
      <c r="C52" s="84" t="s">
        <v>74</v>
      </c>
      <c r="D52" s="39">
        <v>1816</v>
      </c>
      <c r="E52" s="118">
        <f t="shared" si="1"/>
        <v>10.879</v>
      </c>
      <c r="F52" s="40">
        <v>2</v>
      </c>
      <c r="G52" s="40">
        <v>10.88</v>
      </c>
      <c r="H52" s="34">
        <f t="shared" si="2"/>
        <v>2.57</v>
      </c>
      <c r="I52" s="35">
        <f t="shared" si="0"/>
        <v>13.450000000000001</v>
      </c>
      <c r="J52" s="143"/>
    </row>
    <row r="53" spans="1:10" s="22" customFormat="1" ht="27" customHeight="1">
      <c r="A53" s="36">
        <f t="shared" si="3"/>
        <v>47</v>
      </c>
      <c r="B53" s="84" t="s">
        <v>134</v>
      </c>
      <c r="C53" s="84" t="s">
        <v>98</v>
      </c>
      <c r="D53" s="39">
        <v>1611</v>
      </c>
      <c r="E53" s="118">
        <f t="shared" si="1"/>
        <v>9.6509999999999998</v>
      </c>
      <c r="F53" s="40">
        <v>16</v>
      </c>
      <c r="G53" s="40">
        <v>77.209999999999994</v>
      </c>
      <c r="H53" s="34">
        <f t="shared" si="2"/>
        <v>18.21</v>
      </c>
      <c r="I53" s="35">
        <f t="shared" si="0"/>
        <v>95.419999999999987</v>
      </c>
      <c r="J53" s="143"/>
    </row>
    <row r="54" spans="1:10" s="22" customFormat="1">
      <c r="A54" s="36">
        <f t="shared" si="3"/>
        <v>48</v>
      </c>
      <c r="B54" s="84" t="s">
        <v>121</v>
      </c>
      <c r="C54" s="84" t="s">
        <v>105</v>
      </c>
      <c r="D54" s="39">
        <v>1861</v>
      </c>
      <c r="E54" s="118">
        <f t="shared" si="1"/>
        <v>11.148999999999999</v>
      </c>
      <c r="F54" s="40">
        <v>8</v>
      </c>
      <c r="G54" s="40">
        <v>44.6</v>
      </c>
      <c r="H54" s="34">
        <f t="shared" si="2"/>
        <v>10.52</v>
      </c>
      <c r="I54" s="35">
        <f t="shared" si="0"/>
        <v>55.120000000000005</v>
      </c>
      <c r="J54" s="143"/>
    </row>
    <row r="55" spans="1:10" s="22" customFormat="1">
      <c r="A55" s="36">
        <f t="shared" si="3"/>
        <v>49</v>
      </c>
      <c r="B55" s="84" t="s">
        <v>135</v>
      </c>
      <c r="C55" s="84" t="s">
        <v>98</v>
      </c>
      <c r="D55" s="39">
        <v>1523</v>
      </c>
      <c r="E55" s="118">
        <f t="shared" si="1"/>
        <v>9.1240000000000006</v>
      </c>
      <c r="F55" s="40">
        <v>8</v>
      </c>
      <c r="G55" s="40">
        <v>36.5</v>
      </c>
      <c r="H55" s="34">
        <f t="shared" si="2"/>
        <v>8.61</v>
      </c>
      <c r="I55" s="35">
        <f t="shared" si="0"/>
        <v>45.11</v>
      </c>
      <c r="J55" s="143"/>
    </row>
    <row r="56" spans="1:10" s="22" customFormat="1">
      <c r="A56" s="36">
        <f t="shared" si="3"/>
        <v>50</v>
      </c>
      <c r="B56" s="84" t="s">
        <v>122</v>
      </c>
      <c r="C56" s="84" t="s">
        <v>98</v>
      </c>
      <c r="D56" s="39">
        <v>1503</v>
      </c>
      <c r="E56" s="118">
        <f t="shared" si="1"/>
        <v>9.0039999999999996</v>
      </c>
      <c r="F56" s="40">
        <v>8</v>
      </c>
      <c r="G56" s="40">
        <v>36.020000000000003</v>
      </c>
      <c r="H56" s="34">
        <f t="shared" si="2"/>
        <v>8.5</v>
      </c>
      <c r="I56" s="35">
        <f t="shared" si="0"/>
        <v>44.52</v>
      </c>
      <c r="J56" s="143"/>
    </row>
    <row r="57" spans="1:10" s="22" customFormat="1">
      <c r="A57" s="36">
        <f t="shared" si="3"/>
        <v>51</v>
      </c>
      <c r="B57" s="84" t="s">
        <v>136</v>
      </c>
      <c r="C57" s="84" t="s">
        <v>105</v>
      </c>
      <c r="D57" s="39">
        <v>1712</v>
      </c>
      <c r="E57" s="118">
        <f t="shared" si="1"/>
        <v>10.256</v>
      </c>
      <c r="F57" s="40">
        <v>8</v>
      </c>
      <c r="G57" s="40">
        <v>41.02</v>
      </c>
      <c r="H57" s="34">
        <f t="shared" si="2"/>
        <v>9.68</v>
      </c>
      <c r="I57" s="35">
        <f t="shared" si="0"/>
        <v>50.7</v>
      </c>
      <c r="J57" s="143"/>
    </row>
    <row r="58" spans="1:10" s="22" customFormat="1">
      <c r="A58" s="36">
        <f t="shared" si="3"/>
        <v>52</v>
      </c>
      <c r="B58" s="84" t="s">
        <v>102</v>
      </c>
      <c r="C58" s="84" t="s">
        <v>74</v>
      </c>
      <c r="D58" s="39">
        <v>1615</v>
      </c>
      <c r="E58" s="118">
        <f t="shared" si="1"/>
        <v>9.6750000000000007</v>
      </c>
      <c r="F58" s="40">
        <v>16</v>
      </c>
      <c r="G58" s="40">
        <v>77.400000000000006</v>
      </c>
      <c r="H58" s="34">
        <f t="shared" si="2"/>
        <v>18.260000000000002</v>
      </c>
      <c r="I58" s="35">
        <f t="shared" si="0"/>
        <v>95.660000000000011</v>
      </c>
      <c r="J58" s="143"/>
    </row>
    <row r="59" spans="1:10" s="22" customFormat="1">
      <c r="A59" s="36">
        <f t="shared" si="3"/>
        <v>53</v>
      </c>
      <c r="B59" s="84" t="s">
        <v>125</v>
      </c>
      <c r="C59" s="84" t="s">
        <v>98</v>
      </c>
      <c r="D59" s="39">
        <v>1495</v>
      </c>
      <c r="E59" s="118">
        <f t="shared" si="1"/>
        <v>8.9559999999999995</v>
      </c>
      <c r="F59" s="40">
        <v>8</v>
      </c>
      <c r="G59" s="40">
        <v>35.82</v>
      </c>
      <c r="H59" s="34">
        <f t="shared" si="2"/>
        <v>8.4499999999999993</v>
      </c>
      <c r="I59" s="35">
        <f t="shared" si="0"/>
        <v>44.269999999999996</v>
      </c>
      <c r="J59" s="143"/>
    </row>
    <row r="60" spans="1:10" s="22" customFormat="1">
      <c r="A60" s="36">
        <f t="shared" si="3"/>
        <v>54</v>
      </c>
      <c r="B60" s="84" t="s">
        <v>137</v>
      </c>
      <c r="C60" s="84" t="s">
        <v>74</v>
      </c>
      <c r="D60" s="39">
        <v>1561</v>
      </c>
      <c r="E60" s="118">
        <f t="shared" si="1"/>
        <v>9.3520000000000003</v>
      </c>
      <c r="F60" s="40">
        <v>8</v>
      </c>
      <c r="G60" s="40">
        <v>37.409999999999997</v>
      </c>
      <c r="H60" s="34">
        <f t="shared" si="2"/>
        <v>8.83</v>
      </c>
      <c r="I60" s="35">
        <f t="shared" si="0"/>
        <v>46.239999999999995</v>
      </c>
      <c r="J60" s="143"/>
    </row>
    <row r="61" spans="1:10" s="22" customFormat="1">
      <c r="A61" s="36">
        <f t="shared" si="3"/>
        <v>55</v>
      </c>
      <c r="B61" s="84" t="s">
        <v>138</v>
      </c>
      <c r="C61" s="84" t="s">
        <v>98</v>
      </c>
      <c r="D61" s="39">
        <v>1722</v>
      </c>
      <c r="E61" s="118">
        <f t="shared" si="1"/>
        <v>10.316000000000001</v>
      </c>
      <c r="F61" s="40">
        <v>6</v>
      </c>
      <c r="G61" s="40">
        <v>30.95</v>
      </c>
      <c r="H61" s="34">
        <f t="shared" si="2"/>
        <v>7.3</v>
      </c>
      <c r="I61" s="35">
        <f t="shared" si="0"/>
        <v>38.25</v>
      </c>
      <c r="J61" s="143"/>
    </row>
    <row r="62" spans="1:10" s="22" customFormat="1">
      <c r="A62" s="36">
        <f t="shared" si="3"/>
        <v>56</v>
      </c>
      <c r="B62" s="84" t="s">
        <v>118</v>
      </c>
      <c r="C62" s="84" t="s">
        <v>98</v>
      </c>
      <c r="D62" s="39">
        <v>1591</v>
      </c>
      <c r="E62" s="118">
        <f t="shared" si="1"/>
        <v>9.532</v>
      </c>
      <c r="F62" s="40">
        <v>8</v>
      </c>
      <c r="G62" s="40">
        <v>38.130000000000003</v>
      </c>
      <c r="H62" s="34">
        <f t="shared" si="2"/>
        <v>8.99</v>
      </c>
      <c r="I62" s="35">
        <f t="shared" si="0"/>
        <v>47.120000000000005</v>
      </c>
      <c r="J62" s="143"/>
    </row>
    <row r="63" spans="1:10" s="22" customFormat="1">
      <c r="A63" s="36">
        <f t="shared" si="3"/>
        <v>57</v>
      </c>
      <c r="B63" s="84" t="s">
        <v>108</v>
      </c>
      <c r="C63" s="84" t="s">
        <v>74</v>
      </c>
      <c r="D63" s="39">
        <v>1581</v>
      </c>
      <c r="E63" s="118">
        <f t="shared" si="1"/>
        <v>9.4719999999999995</v>
      </c>
      <c r="F63" s="40">
        <v>24</v>
      </c>
      <c r="G63" s="40">
        <v>113.66</v>
      </c>
      <c r="H63" s="34">
        <f t="shared" si="2"/>
        <v>26.81</v>
      </c>
      <c r="I63" s="35">
        <f t="shared" si="0"/>
        <v>140.47</v>
      </c>
      <c r="J63" s="143"/>
    </row>
    <row r="64" spans="1:10" s="22" customFormat="1">
      <c r="A64" s="36">
        <f t="shared" si="3"/>
        <v>58</v>
      </c>
      <c r="B64" s="84" t="s">
        <v>139</v>
      </c>
      <c r="C64" s="84" t="s">
        <v>98</v>
      </c>
      <c r="D64" s="39">
        <v>1630</v>
      </c>
      <c r="E64" s="118">
        <f t="shared" si="1"/>
        <v>9.7650000000000006</v>
      </c>
      <c r="F64" s="40">
        <v>16</v>
      </c>
      <c r="G64" s="40">
        <v>78.12</v>
      </c>
      <c r="H64" s="34">
        <f t="shared" si="2"/>
        <v>18.43</v>
      </c>
      <c r="I64" s="35">
        <f t="shared" si="0"/>
        <v>96.550000000000011</v>
      </c>
      <c r="J64" s="143"/>
    </row>
    <row r="65" spans="1:10" s="22" customFormat="1">
      <c r="A65" s="36">
        <f t="shared" si="3"/>
        <v>59</v>
      </c>
      <c r="B65" s="84" t="s">
        <v>96</v>
      </c>
      <c r="C65" s="84" t="s">
        <v>98</v>
      </c>
      <c r="D65" s="39">
        <v>1640</v>
      </c>
      <c r="E65" s="118">
        <f t="shared" si="1"/>
        <v>9.8249999999999993</v>
      </c>
      <c r="F65" s="40">
        <v>8</v>
      </c>
      <c r="G65" s="40">
        <v>39.299999999999997</v>
      </c>
      <c r="H65" s="34">
        <f t="shared" si="2"/>
        <v>9.27</v>
      </c>
      <c r="I65" s="35">
        <f t="shared" si="0"/>
        <v>48.569999999999993</v>
      </c>
      <c r="J65" s="143"/>
    </row>
    <row r="66" spans="1:10" s="22" customFormat="1">
      <c r="A66" s="36">
        <f t="shared" si="3"/>
        <v>60</v>
      </c>
      <c r="B66" s="84" t="s">
        <v>132</v>
      </c>
      <c r="C66" s="84" t="s">
        <v>74</v>
      </c>
      <c r="D66" s="39">
        <v>1581</v>
      </c>
      <c r="E66" s="118">
        <f t="shared" si="1"/>
        <v>9.4719999999999995</v>
      </c>
      <c r="F66" s="40">
        <v>8</v>
      </c>
      <c r="G66" s="40">
        <v>37.89</v>
      </c>
      <c r="H66" s="34">
        <f t="shared" si="2"/>
        <v>8.94</v>
      </c>
      <c r="I66" s="35">
        <f t="shared" si="0"/>
        <v>46.83</v>
      </c>
      <c r="J66" s="143"/>
    </row>
    <row r="67" spans="1:10" s="22" customFormat="1">
      <c r="A67" s="36">
        <f t="shared" si="3"/>
        <v>61</v>
      </c>
      <c r="B67" s="84" t="s">
        <v>114</v>
      </c>
      <c r="C67" s="84" t="s">
        <v>98</v>
      </c>
      <c r="D67" s="39">
        <v>1640</v>
      </c>
      <c r="E67" s="118">
        <f t="shared" si="1"/>
        <v>9.8249999999999993</v>
      </c>
      <c r="F67" s="40">
        <v>24</v>
      </c>
      <c r="G67" s="40">
        <v>117.9</v>
      </c>
      <c r="H67" s="34">
        <f t="shared" si="2"/>
        <v>27.81</v>
      </c>
      <c r="I67" s="35">
        <f t="shared" si="0"/>
        <v>145.71</v>
      </c>
      <c r="J67" s="143"/>
    </row>
    <row r="68" spans="1:10" s="22" customFormat="1">
      <c r="A68" s="36">
        <f t="shared" si="3"/>
        <v>62</v>
      </c>
      <c r="B68" s="84" t="s">
        <v>138</v>
      </c>
      <c r="C68" s="84" t="s">
        <v>98</v>
      </c>
      <c r="D68" s="39">
        <v>1722</v>
      </c>
      <c r="E68" s="118">
        <f t="shared" si="1"/>
        <v>10.316000000000001</v>
      </c>
      <c r="F68" s="40">
        <v>8</v>
      </c>
      <c r="G68" s="40">
        <v>41.26</v>
      </c>
      <c r="H68" s="34">
        <f t="shared" si="2"/>
        <v>9.73</v>
      </c>
      <c r="I68" s="35">
        <f t="shared" si="0"/>
        <v>50.989999999999995</v>
      </c>
      <c r="J68" s="143"/>
    </row>
    <row r="69" spans="1:10" s="22" customFormat="1">
      <c r="A69" s="36">
        <f t="shared" si="3"/>
        <v>63</v>
      </c>
      <c r="B69" s="84" t="s">
        <v>119</v>
      </c>
      <c r="C69" s="84" t="s">
        <v>74</v>
      </c>
      <c r="D69" s="39">
        <v>1425</v>
      </c>
      <c r="E69" s="118">
        <f t="shared" si="1"/>
        <v>8.5370000000000008</v>
      </c>
      <c r="F69" s="40">
        <v>8</v>
      </c>
      <c r="G69" s="40">
        <v>34.15</v>
      </c>
      <c r="H69" s="34">
        <f t="shared" si="2"/>
        <v>8.06</v>
      </c>
      <c r="I69" s="35">
        <f t="shared" si="0"/>
        <v>42.21</v>
      </c>
      <c r="J69" s="143"/>
    </row>
    <row r="70" spans="1:10" s="22" customFormat="1" ht="14.25" customHeight="1">
      <c r="A70" s="36">
        <f t="shared" si="3"/>
        <v>64</v>
      </c>
      <c r="B70" s="84" t="s">
        <v>133</v>
      </c>
      <c r="C70" s="84" t="s">
        <v>76</v>
      </c>
      <c r="D70" s="39">
        <v>2317</v>
      </c>
      <c r="E70" s="118">
        <f t="shared" si="1"/>
        <v>13.881</v>
      </c>
      <c r="F70" s="40">
        <v>2</v>
      </c>
      <c r="G70" s="40">
        <v>13.88</v>
      </c>
      <c r="H70" s="34">
        <f t="shared" si="2"/>
        <v>3.27</v>
      </c>
      <c r="I70" s="35">
        <f t="shared" si="0"/>
        <v>17.150000000000002</v>
      </c>
      <c r="J70" s="143"/>
    </row>
    <row r="71" spans="1:10" s="22" customFormat="1">
      <c r="A71" s="36">
        <f t="shared" si="3"/>
        <v>65</v>
      </c>
      <c r="B71" s="84" t="s">
        <v>112</v>
      </c>
      <c r="C71" s="84" t="s">
        <v>98</v>
      </c>
      <c r="D71" s="39">
        <v>1620</v>
      </c>
      <c r="E71" s="118">
        <f t="shared" si="1"/>
        <v>9.7050000000000001</v>
      </c>
      <c r="F71" s="40">
        <v>8</v>
      </c>
      <c r="G71" s="40">
        <v>38.82</v>
      </c>
      <c r="H71" s="34">
        <f t="shared" si="2"/>
        <v>9.16</v>
      </c>
      <c r="I71" s="35">
        <f t="shared" ref="I71:I134" si="4">G71+H71</f>
        <v>47.980000000000004</v>
      </c>
      <c r="J71" s="143"/>
    </row>
    <row r="72" spans="1:10" s="22" customFormat="1">
      <c r="A72" s="36">
        <f t="shared" si="3"/>
        <v>66</v>
      </c>
      <c r="B72" s="84" t="s">
        <v>140</v>
      </c>
      <c r="C72" s="84" t="s">
        <v>74</v>
      </c>
      <c r="D72" s="39">
        <v>1581</v>
      </c>
      <c r="E72" s="118">
        <f t="shared" ref="E72:E135" si="5">ROUND(D72/$E$4,3)</f>
        <v>9.4719999999999995</v>
      </c>
      <c r="F72" s="40">
        <v>8</v>
      </c>
      <c r="G72" s="40">
        <v>37.89</v>
      </c>
      <c r="H72" s="34">
        <f t="shared" ref="H72:H135" si="6">ROUND(G72*0.2359,2)</f>
        <v>8.94</v>
      </c>
      <c r="I72" s="35">
        <f t="shared" si="4"/>
        <v>46.83</v>
      </c>
      <c r="J72" s="143"/>
    </row>
    <row r="73" spans="1:10" s="22" customFormat="1">
      <c r="A73" s="36">
        <f t="shared" ref="A73:A136" si="7">A72+1</f>
        <v>67</v>
      </c>
      <c r="B73" s="84" t="s">
        <v>122</v>
      </c>
      <c r="C73" s="84" t="s">
        <v>74</v>
      </c>
      <c r="D73" s="39">
        <v>1452</v>
      </c>
      <c r="E73" s="118">
        <f t="shared" si="5"/>
        <v>8.6989999999999998</v>
      </c>
      <c r="F73" s="40">
        <v>8</v>
      </c>
      <c r="G73" s="40">
        <v>34.799999999999997</v>
      </c>
      <c r="H73" s="34">
        <f t="shared" si="6"/>
        <v>8.2100000000000009</v>
      </c>
      <c r="I73" s="35">
        <f t="shared" si="4"/>
        <v>43.01</v>
      </c>
      <c r="J73" s="143"/>
    </row>
    <row r="74" spans="1:10" s="22" customFormat="1">
      <c r="A74" s="36">
        <f t="shared" si="7"/>
        <v>68</v>
      </c>
      <c r="B74" s="84" t="s">
        <v>140</v>
      </c>
      <c r="C74" s="84" t="s">
        <v>105</v>
      </c>
      <c r="D74" s="39">
        <v>1861</v>
      </c>
      <c r="E74" s="118">
        <f t="shared" si="5"/>
        <v>11.148999999999999</v>
      </c>
      <c r="F74" s="40">
        <v>8</v>
      </c>
      <c r="G74" s="40">
        <v>44.6</v>
      </c>
      <c r="H74" s="34">
        <f t="shared" si="6"/>
        <v>10.52</v>
      </c>
      <c r="I74" s="35">
        <f t="shared" si="4"/>
        <v>55.120000000000005</v>
      </c>
      <c r="J74" s="143"/>
    </row>
    <row r="75" spans="1:10" s="22" customFormat="1">
      <c r="A75" s="36">
        <f t="shared" si="7"/>
        <v>69</v>
      </c>
      <c r="B75" s="84" t="s">
        <v>125</v>
      </c>
      <c r="C75" s="84" t="s">
        <v>98</v>
      </c>
      <c r="D75" s="39">
        <v>1475</v>
      </c>
      <c r="E75" s="118">
        <f t="shared" si="5"/>
        <v>8.8369999999999997</v>
      </c>
      <c r="F75" s="40">
        <v>8</v>
      </c>
      <c r="G75" s="40">
        <v>35.35</v>
      </c>
      <c r="H75" s="34">
        <f t="shared" si="6"/>
        <v>8.34</v>
      </c>
      <c r="I75" s="35">
        <f t="shared" si="4"/>
        <v>43.69</v>
      </c>
      <c r="J75" s="143"/>
    </row>
    <row r="76" spans="1:10" s="22" customFormat="1">
      <c r="A76" s="36">
        <f t="shared" si="7"/>
        <v>70</v>
      </c>
      <c r="B76" s="84" t="s">
        <v>132</v>
      </c>
      <c r="C76" s="84" t="s">
        <v>98</v>
      </c>
      <c r="D76" s="39">
        <v>1640</v>
      </c>
      <c r="E76" s="118">
        <f t="shared" si="5"/>
        <v>9.8249999999999993</v>
      </c>
      <c r="F76" s="40">
        <v>16</v>
      </c>
      <c r="G76" s="40">
        <v>78.599999999999994</v>
      </c>
      <c r="H76" s="34">
        <f t="shared" si="6"/>
        <v>18.54</v>
      </c>
      <c r="I76" s="35">
        <f t="shared" si="4"/>
        <v>97.139999999999986</v>
      </c>
      <c r="J76" s="143"/>
    </row>
    <row r="77" spans="1:10" s="22" customFormat="1">
      <c r="A77" s="36">
        <f t="shared" si="7"/>
        <v>71</v>
      </c>
      <c r="B77" s="84" t="s">
        <v>141</v>
      </c>
      <c r="C77" s="84" t="s">
        <v>98</v>
      </c>
      <c r="D77" s="39">
        <v>1495</v>
      </c>
      <c r="E77" s="118">
        <f t="shared" si="5"/>
        <v>8.9559999999999995</v>
      </c>
      <c r="F77" s="40">
        <v>8</v>
      </c>
      <c r="G77" s="40">
        <v>35.82</v>
      </c>
      <c r="H77" s="34">
        <f t="shared" si="6"/>
        <v>8.4499999999999993</v>
      </c>
      <c r="I77" s="35">
        <f t="shared" si="4"/>
        <v>44.269999999999996</v>
      </c>
      <c r="J77" s="143"/>
    </row>
    <row r="78" spans="1:10" s="22" customFormat="1">
      <c r="A78" s="36">
        <f t="shared" si="7"/>
        <v>72</v>
      </c>
      <c r="B78" s="84" t="s">
        <v>132</v>
      </c>
      <c r="C78" s="84" t="s">
        <v>74</v>
      </c>
      <c r="D78" s="39">
        <v>1581</v>
      </c>
      <c r="E78" s="118">
        <f t="shared" si="5"/>
        <v>9.4719999999999995</v>
      </c>
      <c r="F78" s="40">
        <v>14</v>
      </c>
      <c r="G78" s="40">
        <v>66.3</v>
      </c>
      <c r="H78" s="34">
        <f t="shared" si="6"/>
        <v>15.64</v>
      </c>
      <c r="I78" s="35">
        <f t="shared" si="4"/>
        <v>81.94</v>
      </c>
      <c r="J78" s="143"/>
    </row>
    <row r="79" spans="1:10" s="22" customFormat="1">
      <c r="A79" s="36">
        <f t="shared" si="7"/>
        <v>73</v>
      </c>
      <c r="B79" s="84" t="s">
        <v>142</v>
      </c>
      <c r="C79" s="84" t="s">
        <v>74</v>
      </c>
      <c r="D79" s="39">
        <v>1445</v>
      </c>
      <c r="E79" s="118">
        <f t="shared" si="5"/>
        <v>8.657</v>
      </c>
      <c r="F79" s="40">
        <v>24</v>
      </c>
      <c r="G79" s="40">
        <v>103.88</v>
      </c>
      <c r="H79" s="34">
        <f t="shared" si="6"/>
        <v>24.51</v>
      </c>
      <c r="I79" s="35">
        <f t="shared" si="4"/>
        <v>128.38999999999999</v>
      </c>
      <c r="J79" s="143"/>
    </row>
    <row r="80" spans="1:10" s="22" customFormat="1">
      <c r="A80" s="36">
        <f t="shared" si="7"/>
        <v>74</v>
      </c>
      <c r="B80" s="84" t="s">
        <v>143</v>
      </c>
      <c r="C80" s="84" t="s">
        <v>74</v>
      </c>
      <c r="D80" s="39">
        <v>1445</v>
      </c>
      <c r="E80" s="118">
        <f t="shared" si="5"/>
        <v>8.657</v>
      </c>
      <c r="F80" s="40">
        <v>8</v>
      </c>
      <c r="G80" s="40">
        <v>34.630000000000003</v>
      </c>
      <c r="H80" s="34">
        <f t="shared" si="6"/>
        <v>8.17</v>
      </c>
      <c r="I80" s="35">
        <f t="shared" si="4"/>
        <v>42.800000000000004</v>
      </c>
      <c r="J80" s="143"/>
    </row>
    <row r="81" spans="1:10" s="22" customFormat="1" ht="15" customHeight="1">
      <c r="A81" s="36">
        <f t="shared" si="7"/>
        <v>75</v>
      </c>
      <c r="B81" s="84" t="s">
        <v>73</v>
      </c>
      <c r="C81" s="84" t="s">
        <v>74</v>
      </c>
      <c r="D81" s="39">
        <v>1981</v>
      </c>
      <c r="E81" s="118">
        <f t="shared" si="5"/>
        <v>11.868</v>
      </c>
      <c r="F81" s="40">
        <v>88</v>
      </c>
      <c r="G81" s="40">
        <v>522.19000000000005</v>
      </c>
      <c r="H81" s="34">
        <f t="shared" si="6"/>
        <v>123.18</v>
      </c>
      <c r="I81" s="35">
        <f t="shared" si="4"/>
        <v>645.37000000000012</v>
      </c>
      <c r="J81" s="143"/>
    </row>
    <row r="82" spans="1:10" s="22" customFormat="1" ht="38.25">
      <c r="A82" s="36">
        <f t="shared" si="7"/>
        <v>76</v>
      </c>
      <c r="B82" s="84" t="s">
        <v>144</v>
      </c>
      <c r="C82" s="84" t="s">
        <v>145</v>
      </c>
      <c r="D82" s="39">
        <v>2305</v>
      </c>
      <c r="E82" s="118">
        <f t="shared" si="5"/>
        <v>13.808999999999999</v>
      </c>
      <c r="F82" s="40">
        <v>16</v>
      </c>
      <c r="G82" s="40">
        <v>110.47</v>
      </c>
      <c r="H82" s="34">
        <f t="shared" si="6"/>
        <v>26.06</v>
      </c>
      <c r="I82" s="35">
        <f t="shared" si="4"/>
        <v>136.53</v>
      </c>
      <c r="J82" s="143"/>
    </row>
    <row r="83" spans="1:10" s="22" customFormat="1">
      <c r="A83" s="36">
        <f t="shared" si="7"/>
        <v>77</v>
      </c>
      <c r="B83" s="84" t="s">
        <v>141</v>
      </c>
      <c r="C83" s="84" t="s">
        <v>74</v>
      </c>
      <c r="D83" s="39">
        <v>1472</v>
      </c>
      <c r="E83" s="118">
        <f t="shared" si="5"/>
        <v>8.8190000000000008</v>
      </c>
      <c r="F83" s="40">
        <v>24</v>
      </c>
      <c r="G83" s="40">
        <v>105.83</v>
      </c>
      <c r="H83" s="34">
        <f t="shared" si="6"/>
        <v>24.97</v>
      </c>
      <c r="I83" s="35">
        <f t="shared" si="4"/>
        <v>130.80000000000001</v>
      </c>
      <c r="J83" s="143"/>
    </row>
    <row r="84" spans="1:10" s="22" customFormat="1">
      <c r="A84" s="36">
        <f t="shared" si="7"/>
        <v>78</v>
      </c>
      <c r="B84" s="84" t="s">
        <v>96</v>
      </c>
      <c r="C84" s="84" t="s">
        <v>74</v>
      </c>
      <c r="D84" s="39">
        <v>1553</v>
      </c>
      <c r="E84" s="118">
        <f t="shared" si="5"/>
        <v>9.3040000000000003</v>
      </c>
      <c r="F84" s="40">
        <v>8</v>
      </c>
      <c r="G84" s="40">
        <v>37.22</v>
      </c>
      <c r="H84" s="34">
        <f t="shared" si="6"/>
        <v>8.7799999999999994</v>
      </c>
      <c r="I84" s="35">
        <f t="shared" si="4"/>
        <v>46</v>
      </c>
      <c r="J84" s="143"/>
    </row>
    <row r="85" spans="1:10" s="22" customFormat="1">
      <c r="A85" s="36">
        <f t="shared" si="7"/>
        <v>79</v>
      </c>
      <c r="B85" s="84" t="s">
        <v>100</v>
      </c>
      <c r="C85" s="84" t="s">
        <v>74</v>
      </c>
      <c r="D85" s="39">
        <v>1445</v>
      </c>
      <c r="E85" s="118">
        <f t="shared" si="5"/>
        <v>8.657</v>
      </c>
      <c r="F85" s="40">
        <v>16</v>
      </c>
      <c r="G85" s="40">
        <v>69.260000000000005</v>
      </c>
      <c r="H85" s="34">
        <f t="shared" si="6"/>
        <v>16.34</v>
      </c>
      <c r="I85" s="35">
        <f t="shared" si="4"/>
        <v>85.600000000000009</v>
      </c>
      <c r="J85" s="143"/>
    </row>
    <row r="86" spans="1:10" s="22" customFormat="1">
      <c r="A86" s="36">
        <f t="shared" si="7"/>
        <v>80</v>
      </c>
      <c r="B86" s="84" t="s">
        <v>132</v>
      </c>
      <c r="C86" s="84" t="s">
        <v>74</v>
      </c>
      <c r="D86" s="39">
        <v>1581</v>
      </c>
      <c r="E86" s="118">
        <f t="shared" si="5"/>
        <v>9.4719999999999995</v>
      </c>
      <c r="F86" s="40">
        <v>24</v>
      </c>
      <c r="G86" s="40">
        <v>113.66</v>
      </c>
      <c r="H86" s="34">
        <f t="shared" si="6"/>
        <v>26.81</v>
      </c>
      <c r="I86" s="35">
        <f t="shared" si="4"/>
        <v>140.47</v>
      </c>
      <c r="J86" s="143"/>
    </row>
    <row r="87" spans="1:10" s="22" customFormat="1">
      <c r="A87" s="36">
        <f t="shared" si="7"/>
        <v>81</v>
      </c>
      <c r="B87" s="84" t="s">
        <v>139</v>
      </c>
      <c r="C87" s="84" t="s">
        <v>98</v>
      </c>
      <c r="D87" s="39">
        <v>1630</v>
      </c>
      <c r="E87" s="118">
        <f t="shared" si="5"/>
        <v>9.7650000000000006</v>
      </c>
      <c r="F87" s="40">
        <v>16</v>
      </c>
      <c r="G87" s="40">
        <v>78.12</v>
      </c>
      <c r="H87" s="34">
        <f t="shared" si="6"/>
        <v>18.43</v>
      </c>
      <c r="I87" s="35">
        <f t="shared" si="4"/>
        <v>96.550000000000011</v>
      </c>
      <c r="J87" s="143"/>
    </row>
    <row r="88" spans="1:10" s="22" customFormat="1">
      <c r="A88" s="36">
        <f t="shared" si="7"/>
        <v>82</v>
      </c>
      <c r="B88" s="84" t="s">
        <v>127</v>
      </c>
      <c r="C88" s="84" t="s">
        <v>98</v>
      </c>
      <c r="D88" s="39">
        <v>1503</v>
      </c>
      <c r="E88" s="118">
        <f t="shared" si="5"/>
        <v>9.0039999999999996</v>
      </c>
      <c r="F88" s="40">
        <v>8</v>
      </c>
      <c r="G88" s="40">
        <v>36.020000000000003</v>
      </c>
      <c r="H88" s="34">
        <f t="shared" si="6"/>
        <v>8.5</v>
      </c>
      <c r="I88" s="35">
        <f t="shared" si="4"/>
        <v>44.52</v>
      </c>
      <c r="J88" s="143"/>
    </row>
    <row r="89" spans="1:10" s="22" customFormat="1">
      <c r="A89" s="36">
        <f t="shared" si="7"/>
        <v>83</v>
      </c>
      <c r="B89" s="84" t="s">
        <v>107</v>
      </c>
      <c r="C89" s="84" t="s">
        <v>105</v>
      </c>
      <c r="D89" s="39">
        <v>1692</v>
      </c>
      <c r="E89" s="118">
        <f t="shared" si="5"/>
        <v>10.137</v>
      </c>
      <c r="F89" s="40">
        <v>8</v>
      </c>
      <c r="G89" s="40">
        <v>40.549999999999997</v>
      </c>
      <c r="H89" s="34">
        <f t="shared" si="6"/>
        <v>9.57</v>
      </c>
      <c r="I89" s="35">
        <f t="shared" si="4"/>
        <v>50.12</v>
      </c>
      <c r="J89" s="143"/>
    </row>
    <row r="90" spans="1:10" s="22" customFormat="1" ht="15.75" customHeight="1">
      <c r="A90" s="36">
        <f t="shared" si="7"/>
        <v>84</v>
      </c>
      <c r="B90" s="84" t="s">
        <v>133</v>
      </c>
      <c r="C90" s="84" t="s">
        <v>74</v>
      </c>
      <c r="D90" s="39">
        <v>1961</v>
      </c>
      <c r="E90" s="118">
        <f t="shared" si="5"/>
        <v>11.747999999999999</v>
      </c>
      <c r="F90" s="40">
        <v>2</v>
      </c>
      <c r="G90" s="40">
        <v>11.75</v>
      </c>
      <c r="H90" s="34">
        <f t="shared" si="6"/>
        <v>2.77</v>
      </c>
      <c r="I90" s="35">
        <f t="shared" si="4"/>
        <v>14.52</v>
      </c>
      <c r="J90" s="143"/>
    </row>
    <row r="91" spans="1:10" s="22" customFormat="1">
      <c r="A91" s="36">
        <f t="shared" si="7"/>
        <v>85</v>
      </c>
      <c r="B91" s="84" t="s">
        <v>139</v>
      </c>
      <c r="C91" s="84" t="s">
        <v>105</v>
      </c>
      <c r="D91" s="39">
        <v>1747</v>
      </c>
      <c r="E91" s="118">
        <f t="shared" si="5"/>
        <v>10.465999999999999</v>
      </c>
      <c r="F91" s="40">
        <v>18</v>
      </c>
      <c r="G91" s="40">
        <v>94.19</v>
      </c>
      <c r="H91" s="34">
        <f t="shared" si="6"/>
        <v>22.22</v>
      </c>
      <c r="I91" s="35">
        <f t="shared" si="4"/>
        <v>116.41</v>
      </c>
      <c r="J91" s="143"/>
    </row>
    <row r="92" spans="1:10" s="22" customFormat="1">
      <c r="A92" s="36">
        <f t="shared" si="7"/>
        <v>86</v>
      </c>
      <c r="B92" s="84" t="s">
        <v>125</v>
      </c>
      <c r="C92" s="84" t="s">
        <v>105</v>
      </c>
      <c r="D92" s="39">
        <v>1838</v>
      </c>
      <c r="E92" s="118">
        <f t="shared" si="5"/>
        <v>11.010999999999999</v>
      </c>
      <c r="F92" s="40">
        <v>24</v>
      </c>
      <c r="G92" s="40">
        <v>132.13</v>
      </c>
      <c r="H92" s="34">
        <f t="shared" si="6"/>
        <v>31.17</v>
      </c>
      <c r="I92" s="35">
        <f t="shared" si="4"/>
        <v>163.30000000000001</v>
      </c>
      <c r="J92" s="143"/>
    </row>
    <row r="93" spans="1:10" s="22" customFormat="1">
      <c r="A93" s="36">
        <f t="shared" si="7"/>
        <v>87</v>
      </c>
      <c r="B93" s="84" t="s">
        <v>137</v>
      </c>
      <c r="C93" s="84" t="s">
        <v>74</v>
      </c>
      <c r="D93" s="39">
        <v>1581</v>
      </c>
      <c r="E93" s="118">
        <f t="shared" si="5"/>
        <v>9.4719999999999995</v>
      </c>
      <c r="F93" s="40">
        <v>16</v>
      </c>
      <c r="G93" s="40">
        <v>75.78</v>
      </c>
      <c r="H93" s="34">
        <f t="shared" si="6"/>
        <v>17.88</v>
      </c>
      <c r="I93" s="35">
        <f t="shared" si="4"/>
        <v>93.66</v>
      </c>
      <c r="J93" s="143"/>
    </row>
    <row r="94" spans="1:10" s="22" customFormat="1" ht="25.5">
      <c r="A94" s="36">
        <f t="shared" si="7"/>
        <v>88</v>
      </c>
      <c r="B94" s="84" t="s">
        <v>128</v>
      </c>
      <c r="C94" s="84" t="s">
        <v>105</v>
      </c>
      <c r="D94" s="39">
        <v>1811</v>
      </c>
      <c r="E94" s="118">
        <f t="shared" si="5"/>
        <v>10.85</v>
      </c>
      <c r="F94" s="40">
        <v>16</v>
      </c>
      <c r="G94" s="40">
        <v>86.8</v>
      </c>
      <c r="H94" s="34">
        <f t="shared" si="6"/>
        <v>20.48</v>
      </c>
      <c r="I94" s="35">
        <f t="shared" si="4"/>
        <v>107.28</v>
      </c>
      <c r="J94" s="143"/>
    </row>
    <row r="95" spans="1:10" s="22" customFormat="1">
      <c r="A95" s="36">
        <f t="shared" si="7"/>
        <v>89</v>
      </c>
      <c r="B95" s="84" t="s">
        <v>118</v>
      </c>
      <c r="C95" s="84" t="s">
        <v>105</v>
      </c>
      <c r="D95" s="39">
        <v>1895</v>
      </c>
      <c r="E95" s="118">
        <f t="shared" si="5"/>
        <v>11.353</v>
      </c>
      <c r="F95" s="40">
        <v>8</v>
      </c>
      <c r="G95" s="40">
        <v>45.41</v>
      </c>
      <c r="H95" s="34">
        <f t="shared" si="6"/>
        <v>10.71</v>
      </c>
      <c r="I95" s="35">
        <f t="shared" si="4"/>
        <v>56.12</v>
      </c>
      <c r="J95" s="143"/>
    </row>
    <row r="96" spans="1:10" s="22" customFormat="1" ht="16.5" customHeight="1">
      <c r="A96" s="36">
        <f t="shared" si="7"/>
        <v>90</v>
      </c>
      <c r="B96" s="84" t="s">
        <v>133</v>
      </c>
      <c r="C96" s="84" t="s">
        <v>74</v>
      </c>
      <c r="D96" s="39">
        <v>1785</v>
      </c>
      <c r="E96" s="118">
        <f t="shared" si="5"/>
        <v>10.694000000000001</v>
      </c>
      <c r="F96" s="40">
        <v>2</v>
      </c>
      <c r="G96" s="40">
        <v>10.69</v>
      </c>
      <c r="H96" s="34">
        <f t="shared" si="6"/>
        <v>2.52</v>
      </c>
      <c r="I96" s="35">
        <f t="shared" si="4"/>
        <v>13.209999999999999</v>
      </c>
      <c r="J96" s="143"/>
    </row>
    <row r="97" spans="1:10" s="22" customFormat="1">
      <c r="A97" s="36">
        <f t="shared" si="7"/>
        <v>91</v>
      </c>
      <c r="B97" s="84" t="s">
        <v>103</v>
      </c>
      <c r="C97" s="84" t="s">
        <v>105</v>
      </c>
      <c r="D97" s="39">
        <v>1680</v>
      </c>
      <c r="E97" s="118">
        <f t="shared" si="5"/>
        <v>10.065</v>
      </c>
      <c r="F97" s="40">
        <v>16</v>
      </c>
      <c r="G97" s="40">
        <v>80.52</v>
      </c>
      <c r="H97" s="34">
        <f t="shared" si="6"/>
        <v>18.989999999999998</v>
      </c>
      <c r="I97" s="35">
        <f t="shared" si="4"/>
        <v>99.509999999999991</v>
      </c>
      <c r="J97" s="143"/>
    </row>
    <row r="98" spans="1:10" s="22" customFormat="1">
      <c r="A98" s="36">
        <f t="shared" si="7"/>
        <v>92</v>
      </c>
      <c r="B98" s="84" t="s">
        <v>140</v>
      </c>
      <c r="C98" s="84" t="s">
        <v>98</v>
      </c>
      <c r="D98" s="39">
        <v>1620</v>
      </c>
      <c r="E98" s="118">
        <f t="shared" si="5"/>
        <v>9.7050000000000001</v>
      </c>
      <c r="F98" s="40">
        <v>8</v>
      </c>
      <c r="G98" s="40">
        <v>38.82</v>
      </c>
      <c r="H98" s="34">
        <f t="shared" si="6"/>
        <v>9.16</v>
      </c>
      <c r="I98" s="35">
        <f t="shared" si="4"/>
        <v>47.980000000000004</v>
      </c>
      <c r="J98" s="143"/>
    </row>
    <row r="99" spans="1:10" s="22" customFormat="1">
      <c r="A99" s="36">
        <f t="shared" si="7"/>
        <v>93</v>
      </c>
      <c r="B99" s="84" t="s">
        <v>146</v>
      </c>
      <c r="C99" s="84" t="s">
        <v>74</v>
      </c>
      <c r="D99" s="39">
        <v>1472</v>
      </c>
      <c r="E99" s="118">
        <f t="shared" si="5"/>
        <v>8.8190000000000008</v>
      </c>
      <c r="F99" s="40">
        <v>24</v>
      </c>
      <c r="G99" s="40">
        <v>105.83</v>
      </c>
      <c r="H99" s="34">
        <f t="shared" si="6"/>
        <v>24.97</v>
      </c>
      <c r="I99" s="35">
        <f t="shared" si="4"/>
        <v>130.80000000000001</v>
      </c>
      <c r="J99" s="143"/>
    </row>
    <row r="100" spans="1:10" s="22" customFormat="1">
      <c r="A100" s="36">
        <f t="shared" si="7"/>
        <v>94</v>
      </c>
      <c r="B100" s="84" t="s">
        <v>102</v>
      </c>
      <c r="C100" s="84" t="s">
        <v>105</v>
      </c>
      <c r="D100" s="39">
        <v>1650</v>
      </c>
      <c r="E100" s="118">
        <f t="shared" si="5"/>
        <v>9.8849999999999998</v>
      </c>
      <c r="F100" s="40">
        <v>24</v>
      </c>
      <c r="G100" s="40">
        <v>118.62</v>
      </c>
      <c r="H100" s="34">
        <f t="shared" si="6"/>
        <v>27.98</v>
      </c>
      <c r="I100" s="35">
        <f t="shared" si="4"/>
        <v>146.6</v>
      </c>
      <c r="J100" s="143"/>
    </row>
    <row r="101" spans="1:10" s="22" customFormat="1">
      <c r="A101" s="36">
        <f t="shared" si="7"/>
        <v>95</v>
      </c>
      <c r="B101" s="84" t="s">
        <v>136</v>
      </c>
      <c r="C101" s="84" t="s">
        <v>74</v>
      </c>
      <c r="D101" s="39">
        <v>1445</v>
      </c>
      <c r="E101" s="118">
        <f t="shared" si="5"/>
        <v>8.657</v>
      </c>
      <c r="F101" s="40">
        <v>8</v>
      </c>
      <c r="G101" s="40">
        <v>34.630000000000003</v>
      </c>
      <c r="H101" s="34">
        <f t="shared" si="6"/>
        <v>8.17</v>
      </c>
      <c r="I101" s="35">
        <f t="shared" si="4"/>
        <v>42.800000000000004</v>
      </c>
      <c r="J101" s="143"/>
    </row>
    <row r="102" spans="1:10" s="22" customFormat="1">
      <c r="A102" s="36">
        <f t="shared" si="7"/>
        <v>96</v>
      </c>
      <c r="B102" s="84" t="s">
        <v>127</v>
      </c>
      <c r="C102" s="84" t="s">
        <v>74</v>
      </c>
      <c r="D102" s="39">
        <v>1445</v>
      </c>
      <c r="E102" s="118">
        <f t="shared" si="5"/>
        <v>8.657</v>
      </c>
      <c r="F102" s="40">
        <v>8</v>
      </c>
      <c r="G102" s="40">
        <v>34.630000000000003</v>
      </c>
      <c r="H102" s="34">
        <f t="shared" si="6"/>
        <v>8.17</v>
      </c>
      <c r="I102" s="35">
        <f t="shared" si="4"/>
        <v>42.800000000000004</v>
      </c>
      <c r="J102" s="143"/>
    </row>
    <row r="103" spans="1:10" s="22" customFormat="1">
      <c r="A103" s="36">
        <f t="shared" si="7"/>
        <v>97</v>
      </c>
      <c r="B103" s="84" t="s">
        <v>118</v>
      </c>
      <c r="C103" s="84" t="s">
        <v>74</v>
      </c>
      <c r="D103" s="39">
        <v>1533</v>
      </c>
      <c r="E103" s="118">
        <f t="shared" si="5"/>
        <v>9.1839999999999993</v>
      </c>
      <c r="F103" s="40">
        <v>8</v>
      </c>
      <c r="G103" s="40">
        <v>36.74</v>
      </c>
      <c r="H103" s="34">
        <f t="shared" si="6"/>
        <v>8.67</v>
      </c>
      <c r="I103" s="35">
        <f t="shared" si="4"/>
        <v>45.410000000000004</v>
      </c>
      <c r="J103" s="143"/>
    </row>
    <row r="104" spans="1:10" s="22" customFormat="1">
      <c r="A104" s="36">
        <f t="shared" si="7"/>
        <v>98</v>
      </c>
      <c r="B104" s="84" t="s">
        <v>94</v>
      </c>
      <c r="C104" s="84" t="s">
        <v>147</v>
      </c>
      <c r="D104" s="39">
        <v>2483</v>
      </c>
      <c r="E104" s="118">
        <f t="shared" si="5"/>
        <v>14.875</v>
      </c>
      <c r="F104" s="40">
        <v>8</v>
      </c>
      <c r="G104" s="40">
        <v>59.5</v>
      </c>
      <c r="H104" s="34">
        <f t="shared" si="6"/>
        <v>14.04</v>
      </c>
      <c r="I104" s="35">
        <f t="shared" si="4"/>
        <v>73.539999999999992</v>
      </c>
      <c r="J104" s="143"/>
    </row>
    <row r="105" spans="1:10" s="22" customFormat="1">
      <c r="A105" s="36">
        <f t="shared" si="7"/>
        <v>99</v>
      </c>
      <c r="B105" s="84" t="s">
        <v>119</v>
      </c>
      <c r="C105" s="84" t="s">
        <v>74</v>
      </c>
      <c r="D105" s="39">
        <v>1432</v>
      </c>
      <c r="E105" s="118">
        <f t="shared" si="5"/>
        <v>8.5790000000000006</v>
      </c>
      <c r="F105" s="40">
        <v>8</v>
      </c>
      <c r="G105" s="40">
        <v>34.32</v>
      </c>
      <c r="H105" s="34">
        <f t="shared" si="6"/>
        <v>8.1</v>
      </c>
      <c r="I105" s="35">
        <f t="shared" si="4"/>
        <v>42.42</v>
      </c>
      <c r="J105" s="143"/>
    </row>
    <row r="106" spans="1:10" s="22" customFormat="1">
      <c r="A106" s="36">
        <f t="shared" si="7"/>
        <v>100</v>
      </c>
      <c r="B106" s="84" t="s">
        <v>143</v>
      </c>
      <c r="C106" s="84" t="s">
        <v>98</v>
      </c>
      <c r="D106" s="39">
        <v>1475</v>
      </c>
      <c r="E106" s="118">
        <f t="shared" si="5"/>
        <v>8.8369999999999997</v>
      </c>
      <c r="F106" s="40">
        <v>16</v>
      </c>
      <c r="G106" s="40">
        <v>70.7</v>
      </c>
      <c r="H106" s="34">
        <f t="shared" si="6"/>
        <v>16.68</v>
      </c>
      <c r="I106" s="35">
        <f t="shared" si="4"/>
        <v>87.38</v>
      </c>
      <c r="J106" s="143"/>
    </row>
    <row r="107" spans="1:10" s="22" customFormat="1">
      <c r="A107" s="36">
        <f t="shared" si="7"/>
        <v>101</v>
      </c>
      <c r="B107" s="84" t="s">
        <v>132</v>
      </c>
      <c r="C107" s="84" t="s">
        <v>105</v>
      </c>
      <c r="D107" s="39">
        <v>1861</v>
      </c>
      <c r="E107" s="118">
        <f t="shared" si="5"/>
        <v>11.148999999999999</v>
      </c>
      <c r="F107" s="40">
        <v>8</v>
      </c>
      <c r="G107" s="40">
        <v>44.6</v>
      </c>
      <c r="H107" s="34">
        <f t="shared" si="6"/>
        <v>10.52</v>
      </c>
      <c r="I107" s="35">
        <f t="shared" si="4"/>
        <v>55.120000000000005</v>
      </c>
      <c r="J107" s="143"/>
    </row>
    <row r="108" spans="1:10" s="22" customFormat="1">
      <c r="A108" s="36">
        <f t="shared" si="7"/>
        <v>102</v>
      </c>
      <c r="B108" s="84" t="s">
        <v>103</v>
      </c>
      <c r="C108" s="84" t="s">
        <v>98</v>
      </c>
      <c r="D108" s="39">
        <v>1475</v>
      </c>
      <c r="E108" s="118">
        <f t="shared" si="5"/>
        <v>8.8369999999999997</v>
      </c>
      <c r="F108" s="40">
        <v>8</v>
      </c>
      <c r="G108" s="40">
        <v>35.35</v>
      </c>
      <c r="H108" s="34">
        <f t="shared" si="6"/>
        <v>8.34</v>
      </c>
      <c r="I108" s="35">
        <f t="shared" si="4"/>
        <v>43.69</v>
      </c>
      <c r="J108" s="143"/>
    </row>
    <row r="109" spans="1:10" s="22" customFormat="1">
      <c r="A109" s="36">
        <f t="shared" si="7"/>
        <v>103</v>
      </c>
      <c r="B109" s="84" t="s">
        <v>103</v>
      </c>
      <c r="C109" s="84" t="s">
        <v>74</v>
      </c>
      <c r="D109" s="39">
        <v>1445</v>
      </c>
      <c r="E109" s="118">
        <f t="shared" si="5"/>
        <v>8.657</v>
      </c>
      <c r="F109" s="40">
        <v>8</v>
      </c>
      <c r="G109" s="40">
        <v>34.630000000000003</v>
      </c>
      <c r="H109" s="34">
        <f t="shared" si="6"/>
        <v>8.17</v>
      </c>
      <c r="I109" s="35">
        <f t="shared" si="4"/>
        <v>42.800000000000004</v>
      </c>
      <c r="J109" s="143"/>
    </row>
    <row r="110" spans="1:10" s="22" customFormat="1">
      <c r="A110" s="36">
        <f t="shared" si="7"/>
        <v>104</v>
      </c>
      <c r="B110" s="84" t="s">
        <v>140</v>
      </c>
      <c r="C110" s="84" t="s">
        <v>98</v>
      </c>
      <c r="D110" s="39">
        <v>1640</v>
      </c>
      <c r="E110" s="118">
        <f t="shared" si="5"/>
        <v>9.8249999999999993</v>
      </c>
      <c r="F110" s="40">
        <v>8</v>
      </c>
      <c r="G110" s="40">
        <v>39.299999999999997</v>
      </c>
      <c r="H110" s="34">
        <f t="shared" si="6"/>
        <v>9.27</v>
      </c>
      <c r="I110" s="35">
        <f t="shared" si="4"/>
        <v>48.569999999999993</v>
      </c>
      <c r="J110" s="143"/>
    </row>
    <row r="111" spans="1:10" s="22" customFormat="1">
      <c r="A111" s="36">
        <f t="shared" si="7"/>
        <v>105</v>
      </c>
      <c r="B111" s="84" t="s">
        <v>121</v>
      </c>
      <c r="C111" s="84" t="s">
        <v>98</v>
      </c>
      <c r="D111" s="39">
        <v>1640</v>
      </c>
      <c r="E111" s="118">
        <f t="shared" si="5"/>
        <v>9.8249999999999993</v>
      </c>
      <c r="F111" s="40">
        <v>16</v>
      </c>
      <c r="G111" s="40">
        <v>78.599999999999994</v>
      </c>
      <c r="H111" s="34">
        <f t="shared" si="6"/>
        <v>18.54</v>
      </c>
      <c r="I111" s="35">
        <f t="shared" si="4"/>
        <v>97.139999999999986</v>
      </c>
      <c r="J111" s="143"/>
    </row>
    <row r="112" spans="1:10" s="22" customFormat="1">
      <c r="A112" s="36">
        <f t="shared" si="7"/>
        <v>106</v>
      </c>
      <c r="B112" s="84" t="s">
        <v>108</v>
      </c>
      <c r="C112" s="84" t="s">
        <v>74</v>
      </c>
      <c r="D112" s="39">
        <v>1581</v>
      </c>
      <c r="E112" s="118">
        <f t="shared" si="5"/>
        <v>9.4719999999999995</v>
      </c>
      <c r="F112" s="40">
        <v>8</v>
      </c>
      <c r="G112" s="40">
        <v>37.89</v>
      </c>
      <c r="H112" s="34">
        <f t="shared" si="6"/>
        <v>8.94</v>
      </c>
      <c r="I112" s="35">
        <f t="shared" si="4"/>
        <v>46.83</v>
      </c>
      <c r="J112" s="143"/>
    </row>
    <row r="113" spans="1:10" s="22" customFormat="1" ht="18" customHeight="1">
      <c r="A113" s="36">
        <f t="shared" si="7"/>
        <v>107</v>
      </c>
      <c r="B113" s="84" t="s">
        <v>73</v>
      </c>
      <c r="C113" s="84" t="s">
        <v>75</v>
      </c>
      <c r="D113" s="39">
        <v>1675</v>
      </c>
      <c r="E113" s="118">
        <f t="shared" si="5"/>
        <v>10.035</v>
      </c>
      <c r="F113" s="40">
        <v>64</v>
      </c>
      <c r="G113" s="40">
        <v>321.12</v>
      </c>
      <c r="H113" s="34">
        <f t="shared" si="6"/>
        <v>75.75</v>
      </c>
      <c r="I113" s="35">
        <f t="shared" si="4"/>
        <v>396.87</v>
      </c>
      <c r="J113" s="143"/>
    </row>
    <row r="114" spans="1:10" s="22" customFormat="1" ht="16.5" customHeight="1">
      <c r="A114" s="36">
        <f t="shared" si="7"/>
        <v>108</v>
      </c>
      <c r="B114" s="84" t="s">
        <v>73</v>
      </c>
      <c r="C114" s="84" t="s">
        <v>76</v>
      </c>
      <c r="D114" s="39">
        <v>2356</v>
      </c>
      <c r="E114" s="118">
        <f t="shared" si="5"/>
        <v>14.115</v>
      </c>
      <c r="F114" s="40">
        <v>88</v>
      </c>
      <c r="G114" s="40">
        <v>621.05999999999995</v>
      </c>
      <c r="H114" s="34">
        <f t="shared" si="6"/>
        <v>146.51</v>
      </c>
      <c r="I114" s="35">
        <f t="shared" si="4"/>
        <v>767.56999999999994</v>
      </c>
      <c r="J114" s="143"/>
    </row>
    <row r="115" spans="1:10" s="22" customFormat="1">
      <c r="A115" s="36">
        <f t="shared" si="7"/>
        <v>109</v>
      </c>
      <c r="B115" s="84" t="s">
        <v>112</v>
      </c>
      <c r="C115" s="84" t="s">
        <v>105</v>
      </c>
      <c r="D115" s="39">
        <v>1895</v>
      </c>
      <c r="E115" s="118">
        <f t="shared" si="5"/>
        <v>11.353</v>
      </c>
      <c r="F115" s="40">
        <v>8</v>
      </c>
      <c r="G115" s="40">
        <v>45.41</v>
      </c>
      <c r="H115" s="34">
        <f t="shared" si="6"/>
        <v>10.71</v>
      </c>
      <c r="I115" s="35">
        <f t="shared" si="4"/>
        <v>56.12</v>
      </c>
      <c r="J115" s="143"/>
    </row>
    <row r="116" spans="1:10" s="22" customFormat="1" ht="17.25" customHeight="1">
      <c r="A116" s="36">
        <f t="shared" si="7"/>
        <v>110</v>
      </c>
      <c r="B116" s="84" t="s">
        <v>73</v>
      </c>
      <c r="C116" s="84" t="s">
        <v>74</v>
      </c>
      <c r="D116" s="39">
        <v>1796</v>
      </c>
      <c r="E116" s="118">
        <f t="shared" si="5"/>
        <v>10.76</v>
      </c>
      <c r="F116" s="40">
        <v>72</v>
      </c>
      <c r="G116" s="40">
        <v>387.36</v>
      </c>
      <c r="H116" s="34">
        <f t="shared" si="6"/>
        <v>91.38</v>
      </c>
      <c r="I116" s="35">
        <f t="shared" si="4"/>
        <v>478.74</v>
      </c>
      <c r="J116" s="143"/>
    </row>
    <row r="117" spans="1:10" s="22" customFormat="1">
      <c r="A117" s="36">
        <f t="shared" si="7"/>
        <v>111</v>
      </c>
      <c r="B117" s="84" t="s">
        <v>148</v>
      </c>
      <c r="C117" s="84" t="s">
        <v>149</v>
      </c>
      <c r="D117" s="39">
        <v>2423</v>
      </c>
      <c r="E117" s="118">
        <f t="shared" si="5"/>
        <v>14.516</v>
      </c>
      <c r="F117" s="40">
        <v>16</v>
      </c>
      <c r="G117" s="40">
        <v>116.13</v>
      </c>
      <c r="H117" s="34">
        <f t="shared" si="6"/>
        <v>27.4</v>
      </c>
      <c r="I117" s="35">
        <f t="shared" si="4"/>
        <v>143.53</v>
      </c>
      <c r="J117" s="143"/>
    </row>
    <row r="118" spans="1:10" s="22" customFormat="1">
      <c r="A118" s="36">
        <f t="shared" si="7"/>
        <v>112</v>
      </c>
      <c r="B118" s="84" t="s">
        <v>124</v>
      </c>
      <c r="C118" s="84" t="s">
        <v>98</v>
      </c>
      <c r="D118" s="39">
        <v>1544</v>
      </c>
      <c r="E118" s="118">
        <f t="shared" si="5"/>
        <v>9.25</v>
      </c>
      <c r="F118" s="40">
        <v>24</v>
      </c>
      <c r="G118" s="40">
        <v>111</v>
      </c>
      <c r="H118" s="34">
        <f t="shared" si="6"/>
        <v>26.18</v>
      </c>
      <c r="I118" s="35">
        <f t="shared" si="4"/>
        <v>137.18</v>
      </c>
      <c r="J118" s="143"/>
    </row>
    <row r="119" spans="1:10" s="22" customFormat="1" ht="14.25" customHeight="1">
      <c r="A119" s="36">
        <f t="shared" si="7"/>
        <v>113</v>
      </c>
      <c r="B119" s="84" t="s">
        <v>73</v>
      </c>
      <c r="C119" s="84" t="s">
        <v>75</v>
      </c>
      <c r="D119" s="39">
        <v>1695</v>
      </c>
      <c r="E119" s="118">
        <f t="shared" si="5"/>
        <v>10.154999999999999</v>
      </c>
      <c r="F119" s="40">
        <v>78</v>
      </c>
      <c r="G119" s="40">
        <v>396.05</v>
      </c>
      <c r="H119" s="34">
        <f t="shared" si="6"/>
        <v>93.43</v>
      </c>
      <c r="I119" s="35">
        <f t="shared" si="4"/>
        <v>489.48</v>
      </c>
      <c r="J119" s="143"/>
    </row>
    <row r="120" spans="1:10" s="22" customFormat="1">
      <c r="A120" s="36">
        <f t="shared" si="7"/>
        <v>114</v>
      </c>
      <c r="B120" s="84" t="s">
        <v>136</v>
      </c>
      <c r="C120" s="84" t="s">
        <v>98</v>
      </c>
      <c r="D120" s="39">
        <v>1495</v>
      </c>
      <c r="E120" s="118">
        <f t="shared" si="5"/>
        <v>8.9559999999999995</v>
      </c>
      <c r="F120" s="40">
        <v>22</v>
      </c>
      <c r="G120" s="40">
        <v>98.52</v>
      </c>
      <c r="H120" s="34">
        <f t="shared" si="6"/>
        <v>23.24</v>
      </c>
      <c r="I120" s="35">
        <f t="shared" si="4"/>
        <v>121.75999999999999</v>
      </c>
      <c r="J120" s="143"/>
    </row>
    <row r="121" spans="1:10" s="22" customFormat="1">
      <c r="A121" s="36">
        <f t="shared" si="7"/>
        <v>115</v>
      </c>
      <c r="B121" s="84" t="s">
        <v>143</v>
      </c>
      <c r="C121" s="84" t="s">
        <v>105</v>
      </c>
      <c r="D121" s="39">
        <v>1845</v>
      </c>
      <c r="E121" s="118">
        <f t="shared" si="5"/>
        <v>11.053000000000001</v>
      </c>
      <c r="F121" s="40">
        <v>2</v>
      </c>
      <c r="G121" s="40">
        <v>11.05</v>
      </c>
      <c r="H121" s="34">
        <f t="shared" si="6"/>
        <v>2.61</v>
      </c>
      <c r="I121" s="35">
        <f t="shared" si="4"/>
        <v>13.66</v>
      </c>
      <c r="J121" s="143"/>
    </row>
    <row r="122" spans="1:10" s="22" customFormat="1">
      <c r="A122" s="36">
        <f t="shared" si="7"/>
        <v>116</v>
      </c>
      <c r="B122" s="84" t="s">
        <v>122</v>
      </c>
      <c r="C122" s="84" t="s">
        <v>74</v>
      </c>
      <c r="D122" s="39">
        <v>1445</v>
      </c>
      <c r="E122" s="118">
        <f t="shared" si="5"/>
        <v>8.657</v>
      </c>
      <c r="F122" s="40">
        <v>8</v>
      </c>
      <c r="G122" s="40">
        <v>34.630000000000003</v>
      </c>
      <c r="H122" s="34">
        <f t="shared" si="6"/>
        <v>8.17</v>
      </c>
      <c r="I122" s="35">
        <f t="shared" si="4"/>
        <v>42.800000000000004</v>
      </c>
      <c r="J122" s="143"/>
    </row>
    <row r="123" spans="1:10" s="22" customFormat="1">
      <c r="A123" s="36">
        <f t="shared" si="7"/>
        <v>117</v>
      </c>
      <c r="B123" s="84" t="s">
        <v>146</v>
      </c>
      <c r="C123" s="84" t="s">
        <v>74</v>
      </c>
      <c r="D123" s="39">
        <v>1445</v>
      </c>
      <c r="E123" s="118">
        <f t="shared" si="5"/>
        <v>8.657</v>
      </c>
      <c r="F123" s="40">
        <v>8</v>
      </c>
      <c r="G123" s="40">
        <v>34.630000000000003</v>
      </c>
      <c r="H123" s="34">
        <f t="shared" si="6"/>
        <v>8.17</v>
      </c>
      <c r="I123" s="35">
        <f t="shared" si="4"/>
        <v>42.800000000000004</v>
      </c>
      <c r="J123" s="143"/>
    </row>
    <row r="124" spans="1:10" s="22" customFormat="1">
      <c r="A124" s="36">
        <f t="shared" si="7"/>
        <v>118</v>
      </c>
      <c r="B124" s="84" t="s">
        <v>116</v>
      </c>
      <c r="C124" s="84" t="s">
        <v>105</v>
      </c>
      <c r="D124" s="39">
        <v>1550</v>
      </c>
      <c r="E124" s="118">
        <f t="shared" si="5"/>
        <v>9.2859999999999996</v>
      </c>
      <c r="F124" s="40">
        <v>16</v>
      </c>
      <c r="G124" s="40">
        <v>74.290000000000006</v>
      </c>
      <c r="H124" s="34">
        <f t="shared" si="6"/>
        <v>17.53</v>
      </c>
      <c r="I124" s="35">
        <f t="shared" si="4"/>
        <v>91.820000000000007</v>
      </c>
      <c r="J124" s="143"/>
    </row>
    <row r="125" spans="1:10" s="22" customFormat="1">
      <c r="A125" s="36">
        <f t="shared" si="7"/>
        <v>119</v>
      </c>
      <c r="B125" s="84" t="s">
        <v>150</v>
      </c>
      <c r="C125" s="84" t="s">
        <v>74</v>
      </c>
      <c r="D125" s="39">
        <v>1513</v>
      </c>
      <c r="E125" s="118">
        <f t="shared" si="5"/>
        <v>9.0640000000000001</v>
      </c>
      <c r="F125" s="40">
        <v>14</v>
      </c>
      <c r="G125" s="40">
        <v>63.45</v>
      </c>
      <c r="H125" s="34">
        <f t="shared" si="6"/>
        <v>14.97</v>
      </c>
      <c r="I125" s="35">
        <f t="shared" si="4"/>
        <v>78.42</v>
      </c>
      <c r="J125" s="143"/>
    </row>
    <row r="126" spans="1:10" s="22" customFormat="1">
      <c r="A126" s="36">
        <f t="shared" si="7"/>
        <v>120</v>
      </c>
      <c r="B126" s="84" t="s">
        <v>115</v>
      </c>
      <c r="C126" s="84" t="s">
        <v>98</v>
      </c>
      <c r="D126" s="39">
        <v>1640</v>
      </c>
      <c r="E126" s="118">
        <f t="shared" si="5"/>
        <v>9.8249999999999993</v>
      </c>
      <c r="F126" s="40">
        <v>18</v>
      </c>
      <c r="G126" s="40">
        <v>88.43</v>
      </c>
      <c r="H126" s="34">
        <f t="shared" si="6"/>
        <v>20.86</v>
      </c>
      <c r="I126" s="35">
        <f t="shared" si="4"/>
        <v>109.29</v>
      </c>
      <c r="J126" s="143"/>
    </row>
    <row r="127" spans="1:10" s="22" customFormat="1">
      <c r="A127" s="36">
        <f t="shared" si="7"/>
        <v>121</v>
      </c>
      <c r="B127" s="84" t="s">
        <v>151</v>
      </c>
      <c r="C127" s="84" t="s">
        <v>98</v>
      </c>
      <c r="D127" s="39">
        <v>1523</v>
      </c>
      <c r="E127" s="118">
        <f t="shared" si="5"/>
        <v>9.1240000000000006</v>
      </c>
      <c r="F127" s="40">
        <v>10</v>
      </c>
      <c r="G127" s="40">
        <v>45.62</v>
      </c>
      <c r="H127" s="34">
        <f t="shared" si="6"/>
        <v>10.76</v>
      </c>
      <c r="I127" s="35">
        <f t="shared" si="4"/>
        <v>56.379999999999995</v>
      </c>
      <c r="J127" s="143"/>
    </row>
    <row r="128" spans="1:10" s="22" customFormat="1">
      <c r="A128" s="36">
        <f t="shared" si="7"/>
        <v>122</v>
      </c>
      <c r="B128" s="84" t="s">
        <v>132</v>
      </c>
      <c r="C128" s="84" t="s">
        <v>98</v>
      </c>
      <c r="D128" s="39">
        <v>1571</v>
      </c>
      <c r="E128" s="118">
        <f t="shared" si="5"/>
        <v>9.4120000000000008</v>
      </c>
      <c r="F128" s="40">
        <v>16</v>
      </c>
      <c r="G128" s="40">
        <v>75.3</v>
      </c>
      <c r="H128" s="34">
        <f t="shared" si="6"/>
        <v>17.760000000000002</v>
      </c>
      <c r="I128" s="35">
        <f t="shared" si="4"/>
        <v>93.06</v>
      </c>
      <c r="J128" s="143"/>
    </row>
    <row r="129" spans="1:10" s="22" customFormat="1" ht="38.25">
      <c r="A129" s="36">
        <f t="shared" si="7"/>
        <v>123</v>
      </c>
      <c r="B129" s="84" t="s">
        <v>134</v>
      </c>
      <c r="C129" s="84" t="s">
        <v>152</v>
      </c>
      <c r="D129" s="39">
        <v>1482</v>
      </c>
      <c r="E129" s="118">
        <f t="shared" si="5"/>
        <v>8.8789999999999996</v>
      </c>
      <c r="F129" s="40">
        <v>16</v>
      </c>
      <c r="G129" s="40">
        <v>71.03</v>
      </c>
      <c r="H129" s="34">
        <f t="shared" si="6"/>
        <v>16.760000000000002</v>
      </c>
      <c r="I129" s="35">
        <f t="shared" si="4"/>
        <v>87.79</v>
      </c>
      <c r="J129" s="143"/>
    </row>
    <row r="130" spans="1:10" s="22" customFormat="1">
      <c r="A130" s="36">
        <f t="shared" si="7"/>
        <v>124</v>
      </c>
      <c r="B130" s="84" t="s">
        <v>114</v>
      </c>
      <c r="C130" s="84" t="s">
        <v>98</v>
      </c>
      <c r="D130" s="39">
        <v>1861</v>
      </c>
      <c r="E130" s="118">
        <f t="shared" si="5"/>
        <v>11.148999999999999</v>
      </c>
      <c r="F130" s="40">
        <v>16</v>
      </c>
      <c r="G130" s="40">
        <v>89.19</v>
      </c>
      <c r="H130" s="34">
        <f t="shared" si="6"/>
        <v>21.04</v>
      </c>
      <c r="I130" s="35">
        <f t="shared" si="4"/>
        <v>110.22999999999999</v>
      </c>
      <c r="J130" s="143"/>
    </row>
    <row r="131" spans="1:10" s="22" customFormat="1">
      <c r="A131" s="36">
        <f t="shared" si="7"/>
        <v>125</v>
      </c>
      <c r="B131" s="84" t="s">
        <v>150</v>
      </c>
      <c r="C131" s="84" t="s">
        <v>98</v>
      </c>
      <c r="D131" s="39">
        <v>1640</v>
      </c>
      <c r="E131" s="118">
        <f t="shared" si="5"/>
        <v>9.8249999999999993</v>
      </c>
      <c r="F131" s="40">
        <v>16</v>
      </c>
      <c r="G131" s="40">
        <v>78.599999999999994</v>
      </c>
      <c r="H131" s="34">
        <f t="shared" si="6"/>
        <v>18.54</v>
      </c>
      <c r="I131" s="35">
        <f t="shared" si="4"/>
        <v>97.139999999999986</v>
      </c>
      <c r="J131" s="143"/>
    </row>
    <row r="132" spans="1:10" s="22" customFormat="1">
      <c r="A132" s="36">
        <f t="shared" si="7"/>
        <v>126</v>
      </c>
      <c r="B132" s="84" t="s">
        <v>103</v>
      </c>
      <c r="C132" s="84" t="s">
        <v>98</v>
      </c>
      <c r="D132" s="39">
        <v>1475</v>
      </c>
      <c r="E132" s="118">
        <f t="shared" si="5"/>
        <v>8.8369999999999997</v>
      </c>
      <c r="F132" s="40">
        <v>8</v>
      </c>
      <c r="G132" s="40">
        <v>35.35</v>
      </c>
      <c r="H132" s="34">
        <f t="shared" si="6"/>
        <v>8.34</v>
      </c>
      <c r="I132" s="35">
        <f t="shared" si="4"/>
        <v>43.69</v>
      </c>
      <c r="J132" s="143"/>
    </row>
    <row r="133" spans="1:10" s="22" customFormat="1">
      <c r="A133" s="36">
        <f t="shared" si="7"/>
        <v>127</v>
      </c>
      <c r="B133" s="84" t="s">
        <v>153</v>
      </c>
      <c r="C133" s="84" t="s">
        <v>74</v>
      </c>
      <c r="D133" s="39">
        <v>1517</v>
      </c>
      <c r="E133" s="118">
        <f t="shared" si="5"/>
        <v>9.0879999999999992</v>
      </c>
      <c r="F133" s="40">
        <v>16</v>
      </c>
      <c r="G133" s="40">
        <v>72.7</v>
      </c>
      <c r="H133" s="34">
        <f t="shared" si="6"/>
        <v>17.149999999999999</v>
      </c>
      <c r="I133" s="35">
        <f t="shared" si="4"/>
        <v>89.85</v>
      </c>
      <c r="J133" s="143"/>
    </row>
    <row r="134" spans="1:10" s="22" customFormat="1">
      <c r="A134" s="36">
        <f t="shared" si="7"/>
        <v>128</v>
      </c>
      <c r="B134" s="84" t="s">
        <v>102</v>
      </c>
      <c r="C134" s="84" t="s">
        <v>74</v>
      </c>
      <c r="D134" s="39">
        <v>1340</v>
      </c>
      <c r="E134" s="118">
        <f t="shared" si="5"/>
        <v>8.0280000000000005</v>
      </c>
      <c r="F134" s="40">
        <v>8</v>
      </c>
      <c r="G134" s="40">
        <v>32.11</v>
      </c>
      <c r="H134" s="34">
        <f t="shared" si="6"/>
        <v>7.57</v>
      </c>
      <c r="I134" s="35">
        <f t="shared" si="4"/>
        <v>39.68</v>
      </c>
      <c r="J134" s="143"/>
    </row>
    <row r="135" spans="1:10" s="22" customFormat="1">
      <c r="A135" s="36">
        <f t="shared" si="7"/>
        <v>129</v>
      </c>
      <c r="B135" s="84" t="s">
        <v>127</v>
      </c>
      <c r="C135" s="84" t="s">
        <v>98</v>
      </c>
      <c r="D135" s="39">
        <v>1455</v>
      </c>
      <c r="E135" s="118">
        <f t="shared" si="5"/>
        <v>8.7170000000000005</v>
      </c>
      <c r="F135" s="40">
        <v>8</v>
      </c>
      <c r="G135" s="40">
        <v>34.869999999999997</v>
      </c>
      <c r="H135" s="34">
        <f t="shared" si="6"/>
        <v>8.23</v>
      </c>
      <c r="I135" s="35">
        <f t="shared" ref="I135:I198" si="8">G135+H135</f>
        <v>43.099999999999994</v>
      </c>
      <c r="J135" s="143"/>
    </row>
    <row r="136" spans="1:10" s="22" customFormat="1">
      <c r="A136" s="36">
        <f t="shared" si="7"/>
        <v>130</v>
      </c>
      <c r="B136" s="84" t="s">
        <v>124</v>
      </c>
      <c r="C136" s="84" t="s">
        <v>98</v>
      </c>
      <c r="D136" s="39">
        <v>1622</v>
      </c>
      <c r="E136" s="118">
        <f t="shared" ref="E136:E199" si="9">ROUND(D136/$E$4,3)</f>
        <v>9.7170000000000005</v>
      </c>
      <c r="F136" s="40">
        <v>2</v>
      </c>
      <c r="G136" s="40">
        <v>9.7200000000000006</v>
      </c>
      <c r="H136" s="34">
        <f t="shared" ref="H136:H199" si="10">ROUND(G136*0.2359,2)</f>
        <v>2.29</v>
      </c>
      <c r="I136" s="35">
        <f t="shared" si="8"/>
        <v>12.010000000000002</v>
      </c>
      <c r="J136" s="143"/>
    </row>
    <row r="137" spans="1:10" s="22" customFormat="1">
      <c r="A137" s="36">
        <f t="shared" ref="A137:A200" si="11">A136+1</f>
        <v>131</v>
      </c>
      <c r="B137" s="84" t="s">
        <v>124</v>
      </c>
      <c r="C137" s="84" t="s">
        <v>98</v>
      </c>
      <c r="D137" s="39">
        <v>1641</v>
      </c>
      <c r="E137" s="118">
        <f t="shared" si="9"/>
        <v>9.8309999999999995</v>
      </c>
      <c r="F137" s="40">
        <v>30</v>
      </c>
      <c r="G137" s="40">
        <v>147.47</v>
      </c>
      <c r="H137" s="34">
        <f t="shared" si="10"/>
        <v>34.79</v>
      </c>
      <c r="I137" s="35">
        <f t="shared" si="8"/>
        <v>182.26</v>
      </c>
      <c r="J137" s="143"/>
    </row>
    <row r="138" spans="1:10" s="22" customFormat="1" ht="15.75" customHeight="1">
      <c r="A138" s="36">
        <f t="shared" si="11"/>
        <v>132</v>
      </c>
      <c r="B138" s="84" t="s">
        <v>73</v>
      </c>
      <c r="C138" s="84" t="s">
        <v>75</v>
      </c>
      <c r="D138" s="39">
        <v>1695</v>
      </c>
      <c r="E138" s="118">
        <f t="shared" si="9"/>
        <v>10.154999999999999</v>
      </c>
      <c r="F138" s="40">
        <v>70</v>
      </c>
      <c r="G138" s="40">
        <v>355.43</v>
      </c>
      <c r="H138" s="34">
        <f t="shared" si="10"/>
        <v>83.85</v>
      </c>
      <c r="I138" s="35">
        <f t="shared" si="8"/>
        <v>439.28</v>
      </c>
      <c r="J138" s="143"/>
    </row>
    <row r="139" spans="1:10" s="22" customFormat="1">
      <c r="A139" s="36">
        <f t="shared" si="11"/>
        <v>133</v>
      </c>
      <c r="B139" s="84" t="s">
        <v>153</v>
      </c>
      <c r="C139" s="84" t="s">
        <v>74</v>
      </c>
      <c r="D139" s="39">
        <v>1472</v>
      </c>
      <c r="E139" s="118">
        <f t="shared" si="9"/>
        <v>8.8190000000000008</v>
      </c>
      <c r="F139" s="40">
        <v>8</v>
      </c>
      <c r="G139" s="40">
        <v>35.28</v>
      </c>
      <c r="H139" s="34">
        <f t="shared" si="10"/>
        <v>8.32</v>
      </c>
      <c r="I139" s="35">
        <f t="shared" si="8"/>
        <v>43.6</v>
      </c>
      <c r="J139" s="143"/>
    </row>
    <row r="140" spans="1:10" s="22" customFormat="1">
      <c r="A140" s="36">
        <f t="shared" si="11"/>
        <v>134</v>
      </c>
      <c r="B140" s="84" t="s">
        <v>103</v>
      </c>
      <c r="C140" s="84" t="s">
        <v>74</v>
      </c>
      <c r="D140" s="39">
        <v>1472</v>
      </c>
      <c r="E140" s="118">
        <f t="shared" si="9"/>
        <v>8.8190000000000008</v>
      </c>
      <c r="F140" s="40">
        <v>8</v>
      </c>
      <c r="G140" s="40">
        <v>35.28</v>
      </c>
      <c r="H140" s="34">
        <f t="shared" si="10"/>
        <v>8.32</v>
      </c>
      <c r="I140" s="35">
        <f t="shared" si="8"/>
        <v>43.6</v>
      </c>
      <c r="J140" s="143"/>
    </row>
    <row r="141" spans="1:10" s="22" customFormat="1">
      <c r="A141" s="36">
        <f t="shared" si="11"/>
        <v>135</v>
      </c>
      <c r="B141" s="84" t="s">
        <v>99</v>
      </c>
      <c r="C141" s="84" t="s">
        <v>154</v>
      </c>
      <c r="D141" s="39">
        <v>1950</v>
      </c>
      <c r="E141" s="118">
        <f t="shared" si="9"/>
        <v>11.682</v>
      </c>
      <c r="F141" s="40">
        <v>24</v>
      </c>
      <c r="G141" s="40">
        <v>140.18</v>
      </c>
      <c r="H141" s="34">
        <f t="shared" si="10"/>
        <v>33.07</v>
      </c>
      <c r="I141" s="35">
        <f t="shared" si="8"/>
        <v>173.25</v>
      </c>
      <c r="J141" s="143"/>
    </row>
    <row r="142" spans="1:10" s="22" customFormat="1">
      <c r="A142" s="36">
        <f t="shared" si="11"/>
        <v>136</v>
      </c>
      <c r="B142" s="84" t="s">
        <v>103</v>
      </c>
      <c r="C142" s="84" t="s">
        <v>74</v>
      </c>
      <c r="D142" s="39">
        <v>1432</v>
      </c>
      <c r="E142" s="118">
        <f t="shared" si="9"/>
        <v>8.5790000000000006</v>
      </c>
      <c r="F142" s="40">
        <v>8</v>
      </c>
      <c r="G142" s="40">
        <v>34.32</v>
      </c>
      <c r="H142" s="34">
        <f t="shared" si="10"/>
        <v>8.1</v>
      </c>
      <c r="I142" s="35">
        <f t="shared" si="8"/>
        <v>42.42</v>
      </c>
      <c r="J142" s="143"/>
    </row>
    <row r="143" spans="1:10" s="22" customFormat="1">
      <c r="A143" s="36">
        <f t="shared" si="11"/>
        <v>137</v>
      </c>
      <c r="B143" s="84" t="s">
        <v>106</v>
      </c>
      <c r="C143" s="84" t="s">
        <v>98</v>
      </c>
      <c r="D143" s="39">
        <v>1475</v>
      </c>
      <c r="E143" s="118">
        <f t="shared" si="9"/>
        <v>8.8369999999999997</v>
      </c>
      <c r="F143" s="40">
        <v>8</v>
      </c>
      <c r="G143" s="40">
        <v>35.35</v>
      </c>
      <c r="H143" s="34">
        <f t="shared" si="10"/>
        <v>8.34</v>
      </c>
      <c r="I143" s="35">
        <f t="shared" si="8"/>
        <v>43.69</v>
      </c>
      <c r="J143" s="143"/>
    </row>
    <row r="144" spans="1:10" s="22" customFormat="1">
      <c r="A144" s="36">
        <f t="shared" si="11"/>
        <v>138</v>
      </c>
      <c r="B144" s="84" t="s">
        <v>153</v>
      </c>
      <c r="C144" s="84" t="s">
        <v>105</v>
      </c>
      <c r="D144" s="39">
        <v>1680</v>
      </c>
      <c r="E144" s="118">
        <f t="shared" si="9"/>
        <v>10.065</v>
      </c>
      <c r="F144" s="40">
        <v>16</v>
      </c>
      <c r="G144" s="40">
        <v>80.52</v>
      </c>
      <c r="H144" s="34">
        <f t="shared" si="10"/>
        <v>18.989999999999998</v>
      </c>
      <c r="I144" s="35">
        <f t="shared" si="8"/>
        <v>99.509999999999991</v>
      </c>
      <c r="J144" s="143"/>
    </row>
    <row r="145" spans="1:10" s="22" customFormat="1">
      <c r="A145" s="36">
        <f t="shared" si="11"/>
        <v>139</v>
      </c>
      <c r="B145" s="84" t="s">
        <v>108</v>
      </c>
      <c r="C145" s="84" t="s">
        <v>98</v>
      </c>
      <c r="D145" s="39">
        <v>1620</v>
      </c>
      <c r="E145" s="118">
        <f t="shared" si="9"/>
        <v>9.7050000000000001</v>
      </c>
      <c r="F145" s="40">
        <v>16</v>
      </c>
      <c r="G145" s="40">
        <v>77.64</v>
      </c>
      <c r="H145" s="34">
        <f t="shared" si="10"/>
        <v>18.32</v>
      </c>
      <c r="I145" s="35">
        <f t="shared" si="8"/>
        <v>95.960000000000008</v>
      </c>
      <c r="J145" s="143"/>
    </row>
    <row r="146" spans="1:10" s="22" customFormat="1">
      <c r="A146" s="36">
        <f t="shared" si="11"/>
        <v>140</v>
      </c>
      <c r="B146" s="84" t="s">
        <v>144</v>
      </c>
      <c r="C146" s="84" t="s">
        <v>147</v>
      </c>
      <c r="D146" s="39">
        <v>2483</v>
      </c>
      <c r="E146" s="118">
        <f t="shared" si="9"/>
        <v>14.875</v>
      </c>
      <c r="F146" s="40">
        <v>8</v>
      </c>
      <c r="G146" s="40">
        <v>59.5</v>
      </c>
      <c r="H146" s="34">
        <f t="shared" si="10"/>
        <v>14.04</v>
      </c>
      <c r="I146" s="35">
        <f t="shared" si="8"/>
        <v>73.539999999999992</v>
      </c>
      <c r="J146" s="143"/>
    </row>
    <row r="147" spans="1:10" s="22" customFormat="1">
      <c r="A147" s="36">
        <f t="shared" si="11"/>
        <v>141</v>
      </c>
      <c r="B147" s="84" t="s">
        <v>118</v>
      </c>
      <c r="C147" s="84" t="s">
        <v>74</v>
      </c>
      <c r="D147" s="39">
        <v>1553</v>
      </c>
      <c r="E147" s="118">
        <f t="shared" si="9"/>
        <v>9.3040000000000003</v>
      </c>
      <c r="F147" s="40">
        <v>8</v>
      </c>
      <c r="G147" s="40">
        <v>37.22</v>
      </c>
      <c r="H147" s="34">
        <f t="shared" si="10"/>
        <v>8.7799999999999994</v>
      </c>
      <c r="I147" s="35">
        <f t="shared" si="8"/>
        <v>46</v>
      </c>
      <c r="J147" s="143"/>
    </row>
    <row r="148" spans="1:10" s="22" customFormat="1">
      <c r="A148" s="36">
        <f t="shared" si="11"/>
        <v>142</v>
      </c>
      <c r="B148" s="84" t="s">
        <v>121</v>
      </c>
      <c r="C148" s="84" t="s">
        <v>74</v>
      </c>
      <c r="D148" s="39">
        <v>1533</v>
      </c>
      <c r="E148" s="118">
        <f t="shared" si="9"/>
        <v>9.1839999999999993</v>
      </c>
      <c r="F148" s="40">
        <v>16</v>
      </c>
      <c r="G148" s="40">
        <v>73.47</v>
      </c>
      <c r="H148" s="34">
        <f t="shared" si="10"/>
        <v>17.329999999999998</v>
      </c>
      <c r="I148" s="35">
        <f t="shared" si="8"/>
        <v>90.8</v>
      </c>
      <c r="J148" s="143"/>
    </row>
    <row r="149" spans="1:10" s="22" customFormat="1">
      <c r="A149" s="36">
        <f t="shared" si="11"/>
        <v>143</v>
      </c>
      <c r="B149" s="84" t="s">
        <v>151</v>
      </c>
      <c r="C149" s="84" t="s">
        <v>74</v>
      </c>
      <c r="D149" s="39">
        <v>1425</v>
      </c>
      <c r="E149" s="118">
        <f t="shared" si="9"/>
        <v>8.5370000000000008</v>
      </c>
      <c r="F149" s="40">
        <v>8</v>
      </c>
      <c r="G149" s="40">
        <v>34.15</v>
      </c>
      <c r="H149" s="34">
        <f t="shared" si="10"/>
        <v>8.06</v>
      </c>
      <c r="I149" s="35">
        <f t="shared" si="8"/>
        <v>42.21</v>
      </c>
      <c r="J149" s="143"/>
    </row>
    <row r="150" spans="1:10" s="22" customFormat="1">
      <c r="A150" s="36">
        <f t="shared" si="11"/>
        <v>144</v>
      </c>
      <c r="B150" s="84" t="s">
        <v>141</v>
      </c>
      <c r="C150" s="84" t="s">
        <v>74</v>
      </c>
      <c r="D150" s="39">
        <v>1452</v>
      </c>
      <c r="E150" s="118">
        <f t="shared" si="9"/>
        <v>8.6989999999999998</v>
      </c>
      <c r="F150" s="40">
        <v>16</v>
      </c>
      <c r="G150" s="40">
        <v>69.59</v>
      </c>
      <c r="H150" s="34">
        <f t="shared" si="10"/>
        <v>16.420000000000002</v>
      </c>
      <c r="I150" s="35">
        <f t="shared" si="8"/>
        <v>86.01</v>
      </c>
      <c r="J150" s="143"/>
    </row>
    <row r="151" spans="1:10" s="22" customFormat="1">
      <c r="A151" s="36">
        <f t="shared" si="11"/>
        <v>145</v>
      </c>
      <c r="B151" s="84" t="s">
        <v>126</v>
      </c>
      <c r="C151" s="84" t="s">
        <v>98</v>
      </c>
      <c r="D151" s="39">
        <v>1483</v>
      </c>
      <c r="E151" s="118">
        <f t="shared" si="9"/>
        <v>8.8840000000000003</v>
      </c>
      <c r="F151" s="40">
        <v>8</v>
      </c>
      <c r="G151" s="40">
        <v>35.54</v>
      </c>
      <c r="H151" s="34">
        <f t="shared" si="10"/>
        <v>8.3800000000000008</v>
      </c>
      <c r="I151" s="35">
        <f t="shared" si="8"/>
        <v>43.92</v>
      </c>
      <c r="J151" s="143"/>
    </row>
    <row r="152" spans="1:10" s="22" customFormat="1">
      <c r="A152" s="36">
        <f t="shared" si="11"/>
        <v>146</v>
      </c>
      <c r="B152" s="84" t="s">
        <v>119</v>
      </c>
      <c r="C152" s="84" t="s">
        <v>98</v>
      </c>
      <c r="D152" s="39">
        <v>1475</v>
      </c>
      <c r="E152" s="118">
        <f t="shared" si="9"/>
        <v>8.8369999999999997</v>
      </c>
      <c r="F152" s="40">
        <v>8</v>
      </c>
      <c r="G152" s="40">
        <v>35.35</v>
      </c>
      <c r="H152" s="34">
        <f t="shared" si="10"/>
        <v>8.34</v>
      </c>
      <c r="I152" s="35">
        <f t="shared" si="8"/>
        <v>43.69</v>
      </c>
      <c r="J152" s="143"/>
    </row>
    <row r="153" spans="1:10" s="22" customFormat="1">
      <c r="A153" s="36">
        <f t="shared" si="11"/>
        <v>147</v>
      </c>
      <c r="B153" s="84" t="s">
        <v>111</v>
      </c>
      <c r="C153" s="84" t="s">
        <v>98</v>
      </c>
      <c r="D153" s="39">
        <v>1495</v>
      </c>
      <c r="E153" s="118">
        <f t="shared" si="9"/>
        <v>8.9559999999999995</v>
      </c>
      <c r="F153" s="40">
        <v>16</v>
      </c>
      <c r="G153" s="40">
        <v>71.650000000000006</v>
      </c>
      <c r="H153" s="34">
        <f t="shared" si="10"/>
        <v>16.899999999999999</v>
      </c>
      <c r="I153" s="35">
        <f t="shared" si="8"/>
        <v>88.550000000000011</v>
      </c>
      <c r="J153" s="143"/>
    </row>
    <row r="154" spans="1:10" s="22" customFormat="1">
      <c r="A154" s="36">
        <f t="shared" si="11"/>
        <v>148</v>
      </c>
      <c r="B154" s="84" t="s">
        <v>155</v>
      </c>
      <c r="C154" s="84" t="s">
        <v>74</v>
      </c>
      <c r="D154" s="39">
        <v>1553</v>
      </c>
      <c r="E154" s="118">
        <f t="shared" si="9"/>
        <v>9.3040000000000003</v>
      </c>
      <c r="F154" s="40">
        <v>16</v>
      </c>
      <c r="G154" s="40">
        <v>74.430000000000007</v>
      </c>
      <c r="H154" s="34">
        <f t="shared" si="10"/>
        <v>17.559999999999999</v>
      </c>
      <c r="I154" s="35">
        <f t="shared" si="8"/>
        <v>91.990000000000009</v>
      </c>
      <c r="J154" s="143"/>
    </row>
    <row r="155" spans="1:10" s="22" customFormat="1" ht="14.25" customHeight="1">
      <c r="A155" s="36">
        <f t="shared" si="11"/>
        <v>149</v>
      </c>
      <c r="B155" s="84" t="s">
        <v>156</v>
      </c>
      <c r="C155" s="84" t="s">
        <v>98</v>
      </c>
      <c r="D155" s="39">
        <v>1722</v>
      </c>
      <c r="E155" s="118">
        <f t="shared" si="9"/>
        <v>10.316000000000001</v>
      </c>
      <c r="F155" s="40">
        <v>8</v>
      </c>
      <c r="G155" s="40">
        <v>41.26</v>
      </c>
      <c r="H155" s="34">
        <f t="shared" si="10"/>
        <v>9.73</v>
      </c>
      <c r="I155" s="35">
        <f t="shared" si="8"/>
        <v>50.989999999999995</v>
      </c>
      <c r="J155" s="143"/>
    </row>
    <row r="156" spans="1:10" s="22" customFormat="1">
      <c r="A156" s="36">
        <f t="shared" si="11"/>
        <v>150</v>
      </c>
      <c r="B156" s="84" t="s">
        <v>142</v>
      </c>
      <c r="C156" s="84" t="s">
        <v>74</v>
      </c>
      <c r="D156" s="39">
        <v>1590</v>
      </c>
      <c r="E156" s="118">
        <f t="shared" si="9"/>
        <v>9.5259999999999998</v>
      </c>
      <c r="F156" s="40">
        <v>16</v>
      </c>
      <c r="G156" s="40">
        <v>76.209999999999994</v>
      </c>
      <c r="H156" s="34">
        <f t="shared" si="10"/>
        <v>17.98</v>
      </c>
      <c r="I156" s="35">
        <f t="shared" si="8"/>
        <v>94.19</v>
      </c>
      <c r="J156" s="143"/>
    </row>
    <row r="157" spans="1:10" s="22" customFormat="1">
      <c r="A157" s="36">
        <f t="shared" si="11"/>
        <v>151</v>
      </c>
      <c r="B157" s="84" t="s">
        <v>106</v>
      </c>
      <c r="C157" s="84" t="s">
        <v>75</v>
      </c>
      <c r="D157" s="39">
        <v>1222</v>
      </c>
      <c r="E157" s="118">
        <f t="shared" si="9"/>
        <v>7.3209999999999997</v>
      </c>
      <c r="F157" s="40">
        <v>8</v>
      </c>
      <c r="G157" s="40">
        <v>29.28</v>
      </c>
      <c r="H157" s="34">
        <f t="shared" si="10"/>
        <v>6.91</v>
      </c>
      <c r="I157" s="35">
        <f t="shared" si="8"/>
        <v>36.19</v>
      </c>
      <c r="J157" s="143"/>
    </row>
    <row r="158" spans="1:10" s="22" customFormat="1">
      <c r="A158" s="36">
        <f t="shared" si="11"/>
        <v>152</v>
      </c>
      <c r="B158" s="84" t="s">
        <v>155</v>
      </c>
      <c r="C158" s="84" t="s">
        <v>74</v>
      </c>
      <c r="D158" s="39">
        <v>1541</v>
      </c>
      <c r="E158" s="118">
        <f t="shared" si="9"/>
        <v>9.2319999999999993</v>
      </c>
      <c r="F158" s="40">
        <v>16</v>
      </c>
      <c r="G158" s="40">
        <v>73.86</v>
      </c>
      <c r="H158" s="34">
        <f t="shared" si="10"/>
        <v>17.420000000000002</v>
      </c>
      <c r="I158" s="35">
        <f t="shared" si="8"/>
        <v>91.28</v>
      </c>
      <c r="J158" s="143"/>
    </row>
    <row r="159" spans="1:10" s="22" customFormat="1">
      <c r="A159" s="36">
        <f t="shared" si="11"/>
        <v>153</v>
      </c>
      <c r="B159" s="84" t="s">
        <v>113</v>
      </c>
      <c r="C159" s="84" t="s">
        <v>74</v>
      </c>
      <c r="D159" s="39">
        <v>1425</v>
      </c>
      <c r="E159" s="118">
        <f t="shared" si="9"/>
        <v>8.5370000000000008</v>
      </c>
      <c r="F159" s="40">
        <v>8</v>
      </c>
      <c r="G159" s="40">
        <v>34.15</v>
      </c>
      <c r="H159" s="34">
        <f t="shared" si="10"/>
        <v>8.06</v>
      </c>
      <c r="I159" s="35">
        <f t="shared" si="8"/>
        <v>42.21</v>
      </c>
      <c r="J159" s="143"/>
    </row>
    <row r="160" spans="1:10" s="22" customFormat="1">
      <c r="A160" s="36">
        <f t="shared" si="11"/>
        <v>154</v>
      </c>
      <c r="B160" s="84" t="s">
        <v>137</v>
      </c>
      <c r="C160" s="84" t="s">
        <v>74</v>
      </c>
      <c r="D160" s="39">
        <v>1521</v>
      </c>
      <c r="E160" s="118">
        <f t="shared" si="9"/>
        <v>9.1120000000000001</v>
      </c>
      <c r="F160" s="40">
        <v>16</v>
      </c>
      <c r="G160" s="40">
        <v>72.900000000000006</v>
      </c>
      <c r="H160" s="34">
        <f t="shared" si="10"/>
        <v>17.2</v>
      </c>
      <c r="I160" s="35">
        <f t="shared" si="8"/>
        <v>90.100000000000009</v>
      </c>
      <c r="J160" s="143"/>
    </row>
    <row r="161" spans="1:10" s="22" customFormat="1">
      <c r="A161" s="36">
        <f t="shared" si="11"/>
        <v>155</v>
      </c>
      <c r="B161" s="84" t="s">
        <v>109</v>
      </c>
      <c r="C161" s="84" t="s">
        <v>74</v>
      </c>
      <c r="D161" s="39">
        <v>1425</v>
      </c>
      <c r="E161" s="118">
        <f t="shared" si="9"/>
        <v>8.5370000000000008</v>
      </c>
      <c r="F161" s="40">
        <v>8</v>
      </c>
      <c r="G161" s="40">
        <v>34.15</v>
      </c>
      <c r="H161" s="34">
        <f t="shared" si="10"/>
        <v>8.06</v>
      </c>
      <c r="I161" s="35">
        <f t="shared" si="8"/>
        <v>42.21</v>
      </c>
      <c r="J161" s="143"/>
    </row>
    <row r="162" spans="1:10" s="22" customFormat="1">
      <c r="A162" s="36">
        <f t="shared" si="11"/>
        <v>156</v>
      </c>
      <c r="B162" s="84" t="s">
        <v>143</v>
      </c>
      <c r="C162" s="84" t="s">
        <v>98</v>
      </c>
      <c r="D162" s="39">
        <v>1455</v>
      </c>
      <c r="E162" s="118">
        <f t="shared" si="9"/>
        <v>8.7170000000000005</v>
      </c>
      <c r="F162" s="40">
        <v>16</v>
      </c>
      <c r="G162" s="40">
        <v>69.739999999999995</v>
      </c>
      <c r="H162" s="34">
        <f t="shared" si="10"/>
        <v>16.45</v>
      </c>
      <c r="I162" s="35">
        <f t="shared" si="8"/>
        <v>86.19</v>
      </c>
      <c r="J162" s="143"/>
    </row>
    <row r="163" spans="1:10" s="22" customFormat="1">
      <c r="A163" s="36">
        <f t="shared" si="11"/>
        <v>157</v>
      </c>
      <c r="B163" s="84" t="s">
        <v>115</v>
      </c>
      <c r="C163" s="84" t="s">
        <v>98</v>
      </c>
      <c r="D163" s="39">
        <v>1571</v>
      </c>
      <c r="E163" s="118">
        <f t="shared" si="9"/>
        <v>9.4120000000000008</v>
      </c>
      <c r="F163" s="40">
        <v>24</v>
      </c>
      <c r="G163" s="40">
        <v>112.94</v>
      </c>
      <c r="H163" s="34">
        <f t="shared" si="10"/>
        <v>26.64</v>
      </c>
      <c r="I163" s="35">
        <f t="shared" si="8"/>
        <v>139.57999999999998</v>
      </c>
      <c r="J163" s="143"/>
    </row>
    <row r="164" spans="1:10" s="22" customFormat="1">
      <c r="A164" s="36">
        <f t="shared" si="11"/>
        <v>158</v>
      </c>
      <c r="B164" s="84" t="s">
        <v>125</v>
      </c>
      <c r="C164" s="84" t="s">
        <v>74</v>
      </c>
      <c r="D164" s="39">
        <v>1405</v>
      </c>
      <c r="E164" s="118">
        <f t="shared" si="9"/>
        <v>8.4169999999999998</v>
      </c>
      <c r="F164" s="40">
        <v>18</v>
      </c>
      <c r="G164" s="40">
        <v>75.75</v>
      </c>
      <c r="H164" s="34">
        <f t="shared" si="10"/>
        <v>17.87</v>
      </c>
      <c r="I164" s="35">
        <f t="shared" si="8"/>
        <v>93.62</v>
      </c>
      <c r="J164" s="143"/>
    </row>
    <row r="165" spans="1:10" s="22" customFormat="1">
      <c r="A165" s="36">
        <f t="shared" si="11"/>
        <v>159</v>
      </c>
      <c r="B165" s="84" t="s">
        <v>100</v>
      </c>
      <c r="C165" s="84" t="s">
        <v>74</v>
      </c>
      <c r="D165" s="39">
        <v>1425</v>
      </c>
      <c r="E165" s="118">
        <f t="shared" si="9"/>
        <v>8.5370000000000008</v>
      </c>
      <c r="F165" s="40">
        <v>16</v>
      </c>
      <c r="G165" s="40">
        <v>68.3</v>
      </c>
      <c r="H165" s="34">
        <f t="shared" si="10"/>
        <v>16.11</v>
      </c>
      <c r="I165" s="35">
        <f t="shared" si="8"/>
        <v>84.41</v>
      </c>
      <c r="J165" s="143"/>
    </row>
    <row r="166" spans="1:10" s="22" customFormat="1">
      <c r="A166" s="36">
        <f t="shared" si="11"/>
        <v>160</v>
      </c>
      <c r="B166" s="84" t="s">
        <v>126</v>
      </c>
      <c r="C166" s="84" t="s">
        <v>74</v>
      </c>
      <c r="D166" s="39">
        <v>1432</v>
      </c>
      <c r="E166" s="118">
        <f t="shared" si="9"/>
        <v>8.5790000000000006</v>
      </c>
      <c r="F166" s="40">
        <v>8</v>
      </c>
      <c r="G166" s="40">
        <v>34.32</v>
      </c>
      <c r="H166" s="34">
        <f t="shared" si="10"/>
        <v>8.1</v>
      </c>
      <c r="I166" s="35">
        <f t="shared" si="8"/>
        <v>42.42</v>
      </c>
      <c r="J166" s="143"/>
    </row>
    <row r="167" spans="1:10" s="22" customFormat="1">
      <c r="A167" s="36">
        <f t="shared" si="11"/>
        <v>161</v>
      </c>
      <c r="B167" s="84" t="s">
        <v>101</v>
      </c>
      <c r="C167" s="84" t="s">
        <v>98</v>
      </c>
      <c r="D167" s="39">
        <v>1455</v>
      </c>
      <c r="E167" s="118">
        <f t="shared" si="9"/>
        <v>8.7170000000000005</v>
      </c>
      <c r="F167" s="40">
        <v>8</v>
      </c>
      <c r="G167" s="40">
        <v>34.869999999999997</v>
      </c>
      <c r="H167" s="34">
        <f t="shared" si="10"/>
        <v>8.23</v>
      </c>
      <c r="I167" s="35">
        <f t="shared" si="8"/>
        <v>43.099999999999994</v>
      </c>
      <c r="J167" s="143"/>
    </row>
    <row r="168" spans="1:10" s="22" customFormat="1">
      <c r="A168" s="36">
        <f t="shared" si="11"/>
        <v>162</v>
      </c>
      <c r="B168" s="84" t="s">
        <v>143</v>
      </c>
      <c r="C168" s="84" t="s">
        <v>74</v>
      </c>
      <c r="D168" s="39">
        <v>1405</v>
      </c>
      <c r="E168" s="118">
        <f t="shared" si="9"/>
        <v>8.4169999999999998</v>
      </c>
      <c r="F168" s="40">
        <v>2</v>
      </c>
      <c r="G168" s="40">
        <v>8.42</v>
      </c>
      <c r="H168" s="34">
        <f t="shared" si="10"/>
        <v>1.99</v>
      </c>
      <c r="I168" s="35">
        <f t="shared" si="8"/>
        <v>10.41</v>
      </c>
      <c r="J168" s="143"/>
    </row>
    <row r="169" spans="1:10" s="22" customFormat="1" ht="14.25" customHeight="1">
      <c r="A169" s="36">
        <f t="shared" si="11"/>
        <v>163</v>
      </c>
      <c r="B169" s="84" t="s">
        <v>157</v>
      </c>
      <c r="C169" s="84" t="s">
        <v>75</v>
      </c>
      <c r="D169" s="39">
        <v>1655</v>
      </c>
      <c r="E169" s="118">
        <f t="shared" si="9"/>
        <v>9.9149999999999991</v>
      </c>
      <c r="F169" s="40">
        <v>2</v>
      </c>
      <c r="G169" s="40">
        <v>9.92</v>
      </c>
      <c r="H169" s="34">
        <f t="shared" si="10"/>
        <v>2.34</v>
      </c>
      <c r="I169" s="35">
        <f t="shared" si="8"/>
        <v>12.26</v>
      </c>
      <c r="J169" s="143"/>
    </row>
    <row r="170" spans="1:10" s="22" customFormat="1">
      <c r="A170" s="36">
        <f t="shared" si="11"/>
        <v>164</v>
      </c>
      <c r="B170" s="84" t="s">
        <v>150</v>
      </c>
      <c r="C170" s="84" t="s">
        <v>98</v>
      </c>
      <c r="D170" s="39">
        <v>1571</v>
      </c>
      <c r="E170" s="118">
        <f t="shared" si="9"/>
        <v>9.4120000000000008</v>
      </c>
      <c r="F170" s="40">
        <v>8</v>
      </c>
      <c r="G170" s="40">
        <v>37.65</v>
      </c>
      <c r="H170" s="34">
        <f t="shared" si="10"/>
        <v>8.8800000000000008</v>
      </c>
      <c r="I170" s="35">
        <f t="shared" si="8"/>
        <v>46.53</v>
      </c>
      <c r="J170" s="143"/>
    </row>
    <row r="171" spans="1:10" s="22" customFormat="1">
      <c r="A171" s="36">
        <f t="shared" si="11"/>
        <v>165</v>
      </c>
      <c r="B171" s="84" t="s">
        <v>141</v>
      </c>
      <c r="C171" s="84" t="s">
        <v>74</v>
      </c>
      <c r="D171" s="39">
        <v>1405</v>
      </c>
      <c r="E171" s="118">
        <f t="shared" si="9"/>
        <v>8.4169999999999998</v>
      </c>
      <c r="F171" s="40">
        <v>22</v>
      </c>
      <c r="G171" s="40">
        <v>92.59</v>
      </c>
      <c r="H171" s="34">
        <f t="shared" si="10"/>
        <v>21.84</v>
      </c>
      <c r="I171" s="35">
        <f t="shared" si="8"/>
        <v>114.43</v>
      </c>
      <c r="J171" s="143"/>
    </row>
    <row r="172" spans="1:10" s="22" customFormat="1">
      <c r="A172" s="36">
        <f t="shared" si="11"/>
        <v>166</v>
      </c>
      <c r="B172" s="84" t="s">
        <v>158</v>
      </c>
      <c r="C172" s="84" t="s">
        <v>98</v>
      </c>
      <c r="D172" s="39">
        <v>1455</v>
      </c>
      <c r="E172" s="118">
        <f t="shared" si="9"/>
        <v>8.7170000000000005</v>
      </c>
      <c r="F172" s="40">
        <v>8</v>
      </c>
      <c r="G172" s="40">
        <v>34.869999999999997</v>
      </c>
      <c r="H172" s="34">
        <f t="shared" si="10"/>
        <v>8.23</v>
      </c>
      <c r="I172" s="35">
        <f t="shared" si="8"/>
        <v>43.099999999999994</v>
      </c>
      <c r="J172" s="143"/>
    </row>
    <row r="173" spans="1:10" s="22" customFormat="1" ht="15.75" customHeight="1">
      <c r="A173" s="36">
        <f t="shared" si="11"/>
        <v>167</v>
      </c>
      <c r="B173" s="84" t="s">
        <v>133</v>
      </c>
      <c r="C173" s="84" t="s">
        <v>75</v>
      </c>
      <c r="D173" s="39">
        <v>1655</v>
      </c>
      <c r="E173" s="118">
        <f t="shared" si="9"/>
        <v>9.9149999999999991</v>
      </c>
      <c r="F173" s="40">
        <v>2</v>
      </c>
      <c r="G173" s="40">
        <v>9.92</v>
      </c>
      <c r="H173" s="34">
        <f t="shared" si="10"/>
        <v>2.34</v>
      </c>
      <c r="I173" s="35">
        <f t="shared" si="8"/>
        <v>12.26</v>
      </c>
      <c r="J173" s="143"/>
    </row>
    <row r="174" spans="1:10" s="22" customFormat="1" ht="15.75" customHeight="1">
      <c r="A174" s="36">
        <f t="shared" si="11"/>
        <v>168</v>
      </c>
      <c r="B174" s="84" t="s">
        <v>133</v>
      </c>
      <c r="C174" s="84" t="s">
        <v>75</v>
      </c>
      <c r="D174" s="39">
        <v>1655</v>
      </c>
      <c r="E174" s="118">
        <f t="shared" si="9"/>
        <v>9.9149999999999991</v>
      </c>
      <c r="F174" s="40">
        <v>2</v>
      </c>
      <c r="G174" s="40">
        <v>9.92</v>
      </c>
      <c r="H174" s="34">
        <f t="shared" si="10"/>
        <v>2.34</v>
      </c>
      <c r="I174" s="35">
        <f t="shared" si="8"/>
        <v>12.26</v>
      </c>
      <c r="J174" s="143"/>
    </row>
    <row r="175" spans="1:10" s="22" customFormat="1">
      <c r="A175" s="36">
        <f t="shared" si="11"/>
        <v>169</v>
      </c>
      <c r="B175" s="84" t="s">
        <v>132</v>
      </c>
      <c r="C175" s="84" t="s">
        <v>98</v>
      </c>
      <c r="D175" s="39">
        <v>1571</v>
      </c>
      <c r="E175" s="118">
        <f t="shared" si="9"/>
        <v>9.4120000000000008</v>
      </c>
      <c r="F175" s="40">
        <v>16</v>
      </c>
      <c r="G175" s="40">
        <v>75.3</v>
      </c>
      <c r="H175" s="34">
        <f t="shared" si="10"/>
        <v>17.760000000000002</v>
      </c>
      <c r="I175" s="35">
        <f t="shared" si="8"/>
        <v>93.06</v>
      </c>
      <c r="J175" s="143"/>
    </row>
    <row r="176" spans="1:10" s="22" customFormat="1">
      <c r="A176" s="36">
        <f t="shared" si="11"/>
        <v>170</v>
      </c>
      <c r="B176" s="84" t="s">
        <v>97</v>
      </c>
      <c r="C176" s="84" t="s">
        <v>74</v>
      </c>
      <c r="D176" s="39">
        <v>1432</v>
      </c>
      <c r="E176" s="118">
        <f t="shared" si="9"/>
        <v>8.5790000000000006</v>
      </c>
      <c r="F176" s="40">
        <v>8</v>
      </c>
      <c r="G176" s="40">
        <v>34.32</v>
      </c>
      <c r="H176" s="34">
        <f t="shared" si="10"/>
        <v>8.1</v>
      </c>
      <c r="I176" s="35">
        <f t="shared" si="8"/>
        <v>42.42</v>
      </c>
      <c r="J176" s="143"/>
    </row>
    <row r="177" spans="1:10" s="22" customFormat="1" ht="17.25" customHeight="1">
      <c r="A177" s="36">
        <f t="shared" si="11"/>
        <v>171</v>
      </c>
      <c r="B177" s="84" t="s">
        <v>73</v>
      </c>
      <c r="C177" s="84" t="s">
        <v>75</v>
      </c>
      <c r="D177" s="39">
        <v>1655</v>
      </c>
      <c r="E177" s="118">
        <f t="shared" si="9"/>
        <v>9.9149999999999991</v>
      </c>
      <c r="F177" s="40">
        <v>56</v>
      </c>
      <c r="G177" s="40">
        <v>277.62</v>
      </c>
      <c r="H177" s="34">
        <f t="shared" si="10"/>
        <v>65.489999999999995</v>
      </c>
      <c r="I177" s="35">
        <f t="shared" si="8"/>
        <v>343.11</v>
      </c>
      <c r="J177" s="143"/>
    </row>
    <row r="178" spans="1:10" s="22" customFormat="1" ht="15.75" customHeight="1">
      <c r="A178" s="36">
        <f t="shared" si="11"/>
        <v>172</v>
      </c>
      <c r="B178" s="84" t="s">
        <v>73</v>
      </c>
      <c r="C178" s="84" t="s">
        <v>75</v>
      </c>
      <c r="D178" s="39">
        <v>1655</v>
      </c>
      <c r="E178" s="118">
        <f t="shared" si="9"/>
        <v>9.9149999999999991</v>
      </c>
      <c r="F178" s="40">
        <v>64</v>
      </c>
      <c r="G178" s="40">
        <v>317.27999999999997</v>
      </c>
      <c r="H178" s="34">
        <f t="shared" si="10"/>
        <v>74.849999999999994</v>
      </c>
      <c r="I178" s="35">
        <f t="shared" si="8"/>
        <v>392.13</v>
      </c>
      <c r="J178" s="143"/>
    </row>
    <row r="179" spans="1:10" s="22" customFormat="1" ht="14.25" customHeight="1">
      <c r="A179" s="36">
        <f t="shared" si="11"/>
        <v>173</v>
      </c>
      <c r="B179" s="84" t="s">
        <v>133</v>
      </c>
      <c r="C179" s="84" t="s">
        <v>74</v>
      </c>
      <c r="D179" s="39">
        <v>1765</v>
      </c>
      <c r="E179" s="118">
        <f t="shared" si="9"/>
        <v>10.574</v>
      </c>
      <c r="F179" s="40">
        <v>2</v>
      </c>
      <c r="G179" s="40">
        <v>10.57</v>
      </c>
      <c r="H179" s="34">
        <f t="shared" si="10"/>
        <v>2.4900000000000002</v>
      </c>
      <c r="I179" s="35">
        <f t="shared" si="8"/>
        <v>13.06</v>
      </c>
      <c r="J179" s="143"/>
    </row>
    <row r="180" spans="1:10" s="22" customFormat="1">
      <c r="A180" s="36">
        <f t="shared" si="11"/>
        <v>174</v>
      </c>
      <c r="B180" s="84" t="s">
        <v>141</v>
      </c>
      <c r="C180" s="84" t="s">
        <v>74</v>
      </c>
      <c r="D180" s="39">
        <v>1432</v>
      </c>
      <c r="E180" s="118">
        <f t="shared" si="9"/>
        <v>8.5790000000000006</v>
      </c>
      <c r="F180" s="40">
        <v>16</v>
      </c>
      <c r="G180" s="40">
        <v>68.63</v>
      </c>
      <c r="H180" s="34">
        <f t="shared" si="10"/>
        <v>16.190000000000001</v>
      </c>
      <c r="I180" s="35">
        <f t="shared" si="8"/>
        <v>84.82</v>
      </c>
      <c r="J180" s="143"/>
    </row>
    <row r="181" spans="1:10" s="22" customFormat="1">
      <c r="A181" s="36">
        <f t="shared" si="11"/>
        <v>175</v>
      </c>
      <c r="B181" s="84" t="s">
        <v>101</v>
      </c>
      <c r="C181" s="84" t="s">
        <v>74</v>
      </c>
      <c r="D181" s="39">
        <v>1702</v>
      </c>
      <c r="E181" s="118">
        <f t="shared" si="9"/>
        <v>10.196999999999999</v>
      </c>
      <c r="F181" s="40">
        <v>16</v>
      </c>
      <c r="G181" s="40">
        <v>81.58</v>
      </c>
      <c r="H181" s="34">
        <f t="shared" si="10"/>
        <v>19.239999999999998</v>
      </c>
      <c r="I181" s="35">
        <f t="shared" si="8"/>
        <v>100.82</v>
      </c>
      <c r="J181" s="143"/>
    </row>
    <row r="182" spans="1:10" s="22" customFormat="1">
      <c r="A182" s="36">
        <f t="shared" si="11"/>
        <v>176</v>
      </c>
      <c r="B182" s="84" t="s">
        <v>114</v>
      </c>
      <c r="C182" s="84" t="s">
        <v>98</v>
      </c>
      <c r="D182" s="39">
        <v>1571</v>
      </c>
      <c r="E182" s="118">
        <f t="shared" si="9"/>
        <v>9.4120000000000008</v>
      </c>
      <c r="F182" s="40">
        <v>16</v>
      </c>
      <c r="G182" s="40">
        <v>75.3</v>
      </c>
      <c r="H182" s="34">
        <f t="shared" si="10"/>
        <v>17.760000000000002</v>
      </c>
      <c r="I182" s="35">
        <f t="shared" si="8"/>
        <v>93.06</v>
      </c>
      <c r="J182" s="143"/>
    </row>
    <row r="183" spans="1:10" s="22" customFormat="1">
      <c r="A183" s="36">
        <f t="shared" si="11"/>
        <v>177</v>
      </c>
      <c r="B183" s="84" t="s">
        <v>138</v>
      </c>
      <c r="C183" s="84" t="s">
        <v>98</v>
      </c>
      <c r="D183" s="39">
        <v>1652</v>
      </c>
      <c r="E183" s="118">
        <f t="shared" si="9"/>
        <v>9.8970000000000002</v>
      </c>
      <c r="F183" s="40">
        <v>8</v>
      </c>
      <c r="G183" s="40">
        <v>39.590000000000003</v>
      </c>
      <c r="H183" s="34">
        <f t="shared" si="10"/>
        <v>9.34</v>
      </c>
      <c r="I183" s="35">
        <f t="shared" si="8"/>
        <v>48.930000000000007</v>
      </c>
      <c r="J183" s="143"/>
    </row>
    <row r="184" spans="1:10" s="22" customFormat="1">
      <c r="A184" s="36">
        <f t="shared" si="11"/>
        <v>178</v>
      </c>
      <c r="B184" s="84" t="s">
        <v>96</v>
      </c>
      <c r="C184" s="84" t="s">
        <v>74</v>
      </c>
      <c r="D184" s="39">
        <v>1541</v>
      </c>
      <c r="E184" s="118">
        <f t="shared" si="9"/>
        <v>9.2319999999999993</v>
      </c>
      <c r="F184" s="40">
        <v>8</v>
      </c>
      <c r="G184" s="40">
        <v>36.93</v>
      </c>
      <c r="H184" s="34">
        <f t="shared" si="10"/>
        <v>8.7100000000000009</v>
      </c>
      <c r="I184" s="35">
        <f t="shared" si="8"/>
        <v>45.64</v>
      </c>
      <c r="J184" s="143"/>
    </row>
    <row r="185" spans="1:10" s="22" customFormat="1" ht="15.75" customHeight="1">
      <c r="A185" s="36">
        <f t="shared" si="11"/>
        <v>179</v>
      </c>
      <c r="B185" s="84" t="s">
        <v>133</v>
      </c>
      <c r="C185" s="84" t="s">
        <v>75</v>
      </c>
      <c r="D185" s="39">
        <v>1655</v>
      </c>
      <c r="E185" s="118">
        <f t="shared" si="9"/>
        <v>9.9149999999999991</v>
      </c>
      <c r="F185" s="40">
        <v>2</v>
      </c>
      <c r="G185" s="40">
        <v>9.92</v>
      </c>
      <c r="H185" s="34">
        <f t="shared" si="10"/>
        <v>2.34</v>
      </c>
      <c r="I185" s="35">
        <f t="shared" si="8"/>
        <v>12.26</v>
      </c>
      <c r="J185" s="143"/>
    </row>
    <row r="186" spans="1:10" s="22" customFormat="1" ht="25.5">
      <c r="A186" s="36">
        <f t="shared" si="11"/>
        <v>180</v>
      </c>
      <c r="B186" s="84" t="s">
        <v>128</v>
      </c>
      <c r="C186" s="84" t="s">
        <v>98</v>
      </c>
      <c r="D186" s="39">
        <v>1702</v>
      </c>
      <c r="E186" s="118">
        <f t="shared" si="9"/>
        <v>10.196999999999999</v>
      </c>
      <c r="F186" s="40">
        <v>8</v>
      </c>
      <c r="G186" s="40">
        <v>40.79</v>
      </c>
      <c r="H186" s="34">
        <f t="shared" si="10"/>
        <v>9.6199999999999992</v>
      </c>
      <c r="I186" s="35">
        <f t="shared" si="8"/>
        <v>50.41</v>
      </c>
      <c r="J186" s="143"/>
    </row>
    <row r="187" spans="1:10" s="22" customFormat="1" ht="25.5">
      <c r="A187" s="36">
        <f t="shared" si="11"/>
        <v>181</v>
      </c>
      <c r="B187" s="84" t="s">
        <v>73</v>
      </c>
      <c r="C187" s="84" t="s">
        <v>75</v>
      </c>
      <c r="D187" s="39">
        <v>1655</v>
      </c>
      <c r="E187" s="118">
        <f t="shared" si="9"/>
        <v>9.9149999999999991</v>
      </c>
      <c r="F187" s="40">
        <v>80</v>
      </c>
      <c r="G187" s="40">
        <v>396.6</v>
      </c>
      <c r="H187" s="34">
        <f t="shared" si="10"/>
        <v>93.56</v>
      </c>
      <c r="I187" s="35">
        <f t="shared" si="8"/>
        <v>490.16</v>
      </c>
      <c r="J187" s="143"/>
    </row>
    <row r="188" spans="1:10" s="22" customFormat="1">
      <c r="A188" s="36">
        <f t="shared" si="11"/>
        <v>182</v>
      </c>
      <c r="B188" s="84" t="s">
        <v>113</v>
      </c>
      <c r="C188" s="84" t="s">
        <v>105</v>
      </c>
      <c r="D188" s="39">
        <v>1684</v>
      </c>
      <c r="E188" s="118">
        <f t="shared" si="9"/>
        <v>10.089</v>
      </c>
      <c r="F188" s="40">
        <v>8</v>
      </c>
      <c r="G188" s="40">
        <v>40.36</v>
      </c>
      <c r="H188" s="34">
        <f t="shared" si="10"/>
        <v>9.52</v>
      </c>
      <c r="I188" s="35">
        <f t="shared" si="8"/>
        <v>49.879999999999995</v>
      </c>
      <c r="J188" s="143"/>
    </row>
    <row r="189" spans="1:10" s="22" customFormat="1">
      <c r="A189" s="36">
        <f t="shared" si="11"/>
        <v>183</v>
      </c>
      <c r="B189" s="84" t="s">
        <v>102</v>
      </c>
      <c r="C189" s="84" t="s">
        <v>98</v>
      </c>
      <c r="D189" s="39">
        <v>1435</v>
      </c>
      <c r="E189" s="118">
        <f t="shared" si="9"/>
        <v>8.5969999999999995</v>
      </c>
      <c r="F189" s="40">
        <v>8</v>
      </c>
      <c r="G189" s="40">
        <v>34.39</v>
      </c>
      <c r="H189" s="34">
        <f t="shared" si="10"/>
        <v>8.11</v>
      </c>
      <c r="I189" s="35">
        <f t="shared" si="8"/>
        <v>42.5</v>
      </c>
      <c r="J189" s="143"/>
    </row>
    <row r="190" spans="1:10" s="22" customFormat="1">
      <c r="A190" s="36">
        <f t="shared" si="11"/>
        <v>184</v>
      </c>
      <c r="B190" s="84" t="s">
        <v>143</v>
      </c>
      <c r="C190" s="84" t="s">
        <v>74</v>
      </c>
      <c r="D190" s="39">
        <v>1385</v>
      </c>
      <c r="E190" s="118">
        <f t="shared" si="9"/>
        <v>8.2970000000000006</v>
      </c>
      <c r="F190" s="40">
        <v>2</v>
      </c>
      <c r="G190" s="40">
        <v>8.3000000000000007</v>
      </c>
      <c r="H190" s="34">
        <f t="shared" si="10"/>
        <v>1.96</v>
      </c>
      <c r="I190" s="35">
        <f t="shared" si="8"/>
        <v>10.260000000000002</v>
      </c>
      <c r="J190" s="143"/>
    </row>
    <row r="191" spans="1:10" s="22" customFormat="1">
      <c r="A191" s="36">
        <f t="shared" si="11"/>
        <v>185</v>
      </c>
      <c r="B191" s="84" t="s">
        <v>159</v>
      </c>
      <c r="C191" s="84" t="s">
        <v>98</v>
      </c>
      <c r="D191" s="39">
        <v>1435</v>
      </c>
      <c r="E191" s="118">
        <f t="shared" si="9"/>
        <v>8.5969999999999995</v>
      </c>
      <c r="F191" s="40">
        <v>8</v>
      </c>
      <c r="G191" s="40">
        <v>34.39</v>
      </c>
      <c r="H191" s="34">
        <f t="shared" si="10"/>
        <v>8.11</v>
      </c>
      <c r="I191" s="35">
        <f t="shared" si="8"/>
        <v>42.5</v>
      </c>
      <c r="J191" s="143"/>
    </row>
    <row r="192" spans="1:10" s="22" customFormat="1">
      <c r="A192" s="36">
        <f t="shared" si="11"/>
        <v>186</v>
      </c>
      <c r="B192" s="84" t="s">
        <v>97</v>
      </c>
      <c r="C192" s="84" t="s">
        <v>105</v>
      </c>
      <c r="D192" s="39">
        <v>1620</v>
      </c>
      <c r="E192" s="118">
        <f t="shared" si="9"/>
        <v>9.7050000000000001</v>
      </c>
      <c r="F192" s="40">
        <v>8</v>
      </c>
      <c r="G192" s="40">
        <v>38.82</v>
      </c>
      <c r="H192" s="34">
        <f t="shared" si="10"/>
        <v>9.16</v>
      </c>
      <c r="I192" s="35">
        <f t="shared" si="8"/>
        <v>47.980000000000004</v>
      </c>
      <c r="J192" s="143"/>
    </row>
    <row r="193" spans="1:10" s="22" customFormat="1" ht="15.75" customHeight="1">
      <c r="A193" s="36">
        <f t="shared" si="11"/>
        <v>187</v>
      </c>
      <c r="B193" s="84" t="s">
        <v>73</v>
      </c>
      <c r="C193" s="84" t="s">
        <v>74</v>
      </c>
      <c r="D193" s="39">
        <v>1785</v>
      </c>
      <c r="E193" s="118">
        <f t="shared" si="9"/>
        <v>10.694000000000001</v>
      </c>
      <c r="F193" s="40">
        <v>56</v>
      </c>
      <c r="G193" s="40">
        <v>299.43</v>
      </c>
      <c r="H193" s="34">
        <f t="shared" si="10"/>
        <v>70.64</v>
      </c>
      <c r="I193" s="35">
        <f t="shared" si="8"/>
        <v>370.07</v>
      </c>
      <c r="J193" s="143"/>
    </row>
    <row r="194" spans="1:10" s="22" customFormat="1" ht="13.5" customHeight="1">
      <c r="A194" s="36">
        <f t="shared" si="11"/>
        <v>188</v>
      </c>
      <c r="B194" s="84" t="s">
        <v>157</v>
      </c>
      <c r="C194" s="84" t="s">
        <v>75</v>
      </c>
      <c r="D194" s="39">
        <v>1635</v>
      </c>
      <c r="E194" s="118">
        <f t="shared" si="9"/>
        <v>9.7949999999999999</v>
      </c>
      <c r="F194" s="40">
        <v>2</v>
      </c>
      <c r="G194" s="40">
        <v>9.8000000000000007</v>
      </c>
      <c r="H194" s="34">
        <f t="shared" si="10"/>
        <v>2.31</v>
      </c>
      <c r="I194" s="35">
        <f t="shared" si="8"/>
        <v>12.110000000000001</v>
      </c>
      <c r="J194" s="143"/>
    </row>
    <row r="195" spans="1:10" s="22" customFormat="1">
      <c r="A195" s="36">
        <f t="shared" si="11"/>
        <v>189</v>
      </c>
      <c r="B195" s="84" t="s">
        <v>122</v>
      </c>
      <c r="C195" s="84" t="s">
        <v>74</v>
      </c>
      <c r="D195" s="39">
        <v>1385</v>
      </c>
      <c r="E195" s="118">
        <f t="shared" si="9"/>
        <v>8.2970000000000006</v>
      </c>
      <c r="F195" s="40">
        <v>8</v>
      </c>
      <c r="G195" s="40">
        <v>33.19</v>
      </c>
      <c r="H195" s="34">
        <f t="shared" si="10"/>
        <v>7.83</v>
      </c>
      <c r="I195" s="35">
        <f t="shared" si="8"/>
        <v>41.019999999999996</v>
      </c>
      <c r="J195" s="143"/>
    </row>
    <row r="196" spans="1:10" s="22" customFormat="1">
      <c r="A196" s="36">
        <f t="shared" si="11"/>
        <v>190</v>
      </c>
      <c r="B196" s="84" t="s">
        <v>136</v>
      </c>
      <c r="C196" s="84" t="s">
        <v>74</v>
      </c>
      <c r="D196" s="39">
        <v>1412</v>
      </c>
      <c r="E196" s="118">
        <f t="shared" si="9"/>
        <v>8.4589999999999996</v>
      </c>
      <c r="F196" s="40">
        <v>8</v>
      </c>
      <c r="G196" s="40">
        <v>33.840000000000003</v>
      </c>
      <c r="H196" s="34">
        <f t="shared" si="10"/>
        <v>7.98</v>
      </c>
      <c r="I196" s="35">
        <f t="shared" si="8"/>
        <v>41.820000000000007</v>
      </c>
      <c r="J196" s="143"/>
    </row>
    <row r="197" spans="1:10" s="22" customFormat="1">
      <c r="A197" s="36">
        <f t="shared" si="11"/>
        <v>191</v>
      </c>
      <c r="B197" s="84" t="s">
        <v>140</v>
      </c>
      <c r="C197" s="84" t="s">
        <v>98</v>
      </c>
      <c r="D197" s="39">
        <v>1551</v>
      </c>
      <c r="E197" s="118">
        <f t="shared" si="9"/>
        <v>9.2919999999999998</v>
      </c>
      <c r="F197" s="40">
        <v>8</v>
      </c>
      <c r="G197" s="40">
        <v>37.17</v>
      </c>
      <c r="H197" s="34">
        <f t="shared" si="10"/>
        <v>8.77</v>
      </c>
      <c r="I197" s="35">
        <f t="shared" si="8"/>
        <v>45.94</v>
      </c>
      <c r="J197" s="143"/>
    </row>
    <row r="198" spans="1:10" s="22" customFormat="1">
      <c r="A198" s="36">
        <f t="shared" si="11"/>
        <v>192</v>
      </c>
      <c r="B198" s="84" t="s">
        <v>142</v>
      </c>
      <c r="C198" s="84" t="s">
        <v>74</v>
      </c>
      <c r="D198" s="39">
        <v>1524</v>
      </c>
      <c r="E198" s="118">
        <f t="shared" si="9"/>
        <v>9.1300000000000008</v>
      </c>
      <c r="F198" s="40">
        <v>8</v>
      </c>
      <c r="G198" s="40">
        <v>36.520000000000003</v>
      </c>
      <c r="H198" s="34">
        <f t="shared" si="10"/>
        <v>8.6199999999999992</v>
      </c>
      <c r="I198" s="35">
        <f t="shared" si="8"/>
        <v>45.14</v>
      </c>
      <c r="J198" s="143"/>
    </row>
    <row r="199" spans="1:10" s="22" customFormat="1">
      <c r="A199" s="36">
        <f t="shared" si="11"/>
        <v>193</v>
      </c>
      <c r="B199" s="84" t="s">
        <v>142</v>
      </c>
      <c r="C199" s="84" t="s">
        <v>74</v>
      </c>
      <c r="D199" s="39">
        <v>1432</v>
      </c>
      <c r="E199" s="118">
        <f t="shared" si="9"/>
        <v>8.5790000000000006</v>
      </c>
      <c r="F199" s="40">
        <v>16</v>
      </c>
      <c r="G199" s="40">
        <v>68.63</v>
      </c>
      <c r="H199" s="34">
        <f t="shared" si="10"/>
        <v>16.190000000000001</v>
      </c>
      <c r="I199" s="35">
        <f t="shared" ref="I199:I232" si="12">G199+H199</f>
        <v>84.82</v>
      </c>
      <c r="J199" s="143"/>
    </row>
    <row r="200" spans="1:10" s="22" customFormat="1">
      <c r="A200" s="36">
        <f t="shared" si="11"/>
        <v>194</v>
      </c>
      <c r="B200" s="84" t="s">
        <v>126</v>
      </c>
      <c r="C200" s="84" t="s">
        <v>74</v>
      </c>
      <c r="D200" s="39">
        <v>1412</v>
      </c>
      <c r="E200" s="118">
        <f t="shared" ref="E200:E232" si="13">ROUND(D200/$E$4,3)</f>
        <v>8.4589999999999996</v>
      </c>
      <c r="F200" s="40">
        <v>16</v>
      </c>
      <c r="G200" s="40">
        <v>67.67</v>
      </c>
      <c r="H200" s="34">
        <f t="shared" ref="H200:H232" si="14">ROUND(G200*0.2359,2)</f>
        <v>15.96</v>
      </c>
      <c r="I200" s="35">
        <f t="shared" si="12"/>
        <v>83.63</v>
      </c>
      <c r="J200" s="143"/>
    </row>
    <row r="201" spans="1:10" s="22" customFormat="1">
      <c r="A201" s="36">
        <f t="shared" ref="A201:A232" si="15">A200+1</f>
        <v>195</v>
      </c>
      <c r="B201" s="84" t="s">
        <v>126</v>
      </c>
      <c r="C201" s="84" t="s">
        <v>74</v>
      </c>
      <c r="D201" s="39">
        <v>1385</v>
      </c>
      <c r="E201" s="118">
        <f t="shared" si="13"/>
        <v>8.2970000000000006</v>
      </c>
      <c r="F201" s="40">
        <v>16</v>
      </c>
      <c r="G201" s="40">
        <v>66.38</v>
      </c>
      <c r="H201" s="34">
        <f t="shared" si="14"/>
        <v>15.66</v>
      </c>
      <c r="I201" s="35">
        <f t="shared" si="12"/>
        <v>82.039999999999992</v>
      </c>
      <c r="J201" s="143"/>
    </row>
    <row r="202" spans="1:10" s="22" customFormat="1">
      <c r="A202" s="36">
        <f t="shared" si="15"/>
        <v>196</v>
      </c>
      <c r="B202" s="84" t="s">
        <v>143</v>
      </c>
      <c r="C202" s="84" t="s">
        <v>74</v>
      </c>
      <c r="D202" s="39">
        <v>1385</v>
      </c>
      <c r="E202" s="118">
        <f t="shared" si="13"/>
        <v>8.2970000000000006</v>
      </c>
      <c r="F202" s="40">
        <v>8</v>
      </c>
      <c r="G202" s="40">
        <v>33.19</v>
      </c>
      <c r="H202" s="34">
        <f t="shared" si="14"/>
        <v>7.83</v>
      </c>
      <c r="I202" s="35">
        <f t="shared" si="12"/>
        <v>41.019999999999996</v>
      </c>
      <c r="J202" s="143"/>
    </row>
    <row r="203" spans="1:10" s="22" customFormat="1" ht="25.5">
      <c r="A203" s="36">
        <f t="shared" si="15"/>
        <v>197</v>
      </c>
      <c r="B203" s="84" t="s">
        <v>128</v>
      </c>
      <c r="C203" s="84" t="s">
        <v>98</v>
      </c>
      <c r="D203" s="39">
        <v>1632</v>
      </c>
      <c r="E203" s="118">
        <f t="shared" si="13"/>
        <v>9.7769999999999992</v>
      </c>
      <c r="F203" s="40">
        <v>8</v>
      </c>
      <c r="G203" s="40">
        <v>39.11</v>
      </c>
      <c r="H203" s="34">
        <f t="shared" si="14"/>
        <v>9.23</v>
      </c>
      <c r="I203" s="35">
        <f t="shared" si="12"/>
        <v>48.34</v>
      </c>
      <c r="J203" s="143"/>
    </row>
    <row r="204" spans="1:10" s="22" customFormat="1">
      <c r="A204" s="36">
        <f t="shared" si="15"/>
        <v>198</v>
      </c>
      <c r="B204" s="84" t="s">
        <v>143</v>
      </c>
      <c r="C204" s="84" t="s">
        <v>74</v>
      </c>
      <c r="D204" s="39">
        <v>1385</v>
      </c>
      <c r="E204" s="118">
        <f t="shared" si="13"/>
        <v>8.2970000000000006</v>
      </c>
      <c r="F204" s="40">
        <v>8</v>
      </c>
      <c r="G204" s="40">
        <v>33.19</v>
      </c>
      <c r="H204" s="34">
        <f t="shared" si="14"/>
        <v>7.83</v>
      </c>
      <c r="I204" s="35">
        <f t="shared" si="12"/>
        <v>41.019999999999996</v>
      </c>
      <c r="J204" s="143"/>
    </row>
    <row r="205" spans="1:10" s="22" customFormat="1">
      <c r="A205" s="36">
        <f t="shared" si="15"/>
        <v>199</v>
      </c>
      <c r="B205" s="84" t="s">
        <v>114</v>
      </c>
      <c r="C205" s="84" t="s">
        <v>74</v>
      </c>
      <c r="D205" s="39">
        <v>1521</v>
      </c>
      <c r="E205" s="118">
        <f t="shared" si="13"/>
        <v>9.1120000000000001</v>
      </c>
      <c r="F205" s="40">
        <v>16</v>
      </c>
      <c r="G205" s="40">
        <v>72.900000000000006</v>
      </c>
      <c r="H205" s="34">
        <f t="shared" si="14"/>
        <v>17.2</v>
      </c>
      <c r="I205" s="35">
        <f t="shared" si="12"/>
        <v>90.100000000000009</v>
      </c>
      <c r="J205" s="143"/>
    </row>
    <row r="206" spans="1:10" s="22" customFormat="1">
      <c r="A206" s="36">
        <f t="shared" si="15"/>
        <v>200</v>
      </c>
      <c r="B206" s="84" t="s">
        <v>141</v>
      </c>
      <c r="C206" s="84" t="s">
        <v>74</v>
      </c>
      <c r="D206" s="39">
        <v>1385</v>
      </c>
      <c r="E206" s="118">
        <f t="shared" si="13"/>
        <v>8.2970000000000006</v>
      </c>
      <c r="F206" s="40">
        <v>30</v>
      </c>
      <c r="G206" s="40">
        <v>124.46</v>
      </c>
      <c r="H206" s="34">
        <f t="shared" si="14"/>
        <v>29.36</v>
      </c>
      <c r="I206" s="35">
        <f t="shared" si="12"/>
        <v>153.82</v>
      </c>
      <c r="J206" s="143"/>
    </row>
    <row r="207" spans="1:10" s="22" customFormat="1">
      <c r="A207" s="36">
        <f t="shared" si="15"/>
        <v>201</v>
      </c>
      <c r="B207" s="84" t="s">
        <v>132</v>
      </c>
      <c r="C207" s="84" t="s">
        <v>74</v>
      </c>
      <c r="D207" s="39">
        <v>1493</v>
      </c>
      <c r="E207" s="118">
        <f t="shared" si="13"/>
        <v>8.9440000000000008</v>
      </c>
      <c r="F207" s="40">
        <v>8</v>
      </c>
      <c r="G207" s="40">
        <v>35.78</v>
      </c>
      <c r="H207" s="34">
        <f t="shared" si="14"/>
        <v>8.44</v>
      </c>
      <c r="I207" s="35">
        <f t="shared" si="12"/>
        <v>44.22</v>
      </c>
      <c r="J207" s="143"/>
    </row>
    <row r="208" spans="1:10" s="22" customFormat="1">
      <c r="A208" s="36">
        <f t="shared" si="15"/>
        <v>202</v>
      </c>
      <c r="B208" s="84" t="s">
        <v>111</v>
      </c>
      <c r="C208" s="84" t="s">
        <v>74</v>
      </c>
      <c r="D208" s="39">
        <v>1385</v>
      </c>
      <c r="E208" s="118">
        <f>ROUND(D208/$E$4,3)</f>
        <v>8.2970000000000006</v>
      </c>
      <c r="F208" s="40">
        <v>8</v>
      </c>
      <c r="G208" s="40">
        <v>33.19</v>
      </c>
      <c r="H208" s="34">
        <f t="shared" si="14"/>
        <v>7.83</v>
      </c>
      <c r="I208" s="35">
        <f t="shared" si="12"/>
        <v>41.019999999999996</v>
      </c>
      <c r="J208" s="143"/>
    </row>
    <row r="209" spans="1:10" s="22" customFormat="1">
      <c r="A209" s="36">
        <f t="shared" si="15"/>
        <v>203</v>
      </c>
      <c r="B209" s="84" t="s">
        <v>112</v>
      </c>
      <c r="C209" s="84" t="s">
        <v>74</v>
      </c>
      <c r="D209" s="39">
        <v>1493</v>
      </c>
      <c r="E209" s="118">
        <f t="shared" si="13"/>
        <v>8.9440000000000008</v>
      </c>
      <c r="F209" s="40">
        <v>8</v>
      </c>
      <c r="G209" s="40">
        <v>35.78</v>
      </c>
      <c r="H209" s="34">
        <f t="shared" si="14"/>
        <v>8.44</v>
      </c>
      <c r="I209" s="35">
        <f t="shared" si="12"/>
        <v>44.22</v>
      </c>
      <c r="J209" s="143"/>
    </row>
    <row r="210" spans="1:10" s="22" customFormat="1" ht="14.25" customHeight="1">
      <c r="A210" s="36">
        <f t="shared" si="15"/>
        <v>204</v>
      </c>
      <c r="B210" s="84" t="s">
        <v>73</v>
      </c>
      <c r="C210" s="84" t="s">
        <v>75</v>
      </c>
      <c r="D210" s="39">
        <v>1635</v>
      </c>
      <c r="E210" s="118">
        <f t="shared" si="13"/>
        <v>9.7949999999999999</v>
      </c>
      <c r="F210" s="40">
        <v>72</v>
      </c>
      <c r="G210" s="40">
        <v>352.62</v>
      </c>
      <c r="H210" s="34">
        <f t="shared" si="14"/>
        <v>83.18</v>
      </c>
      <c r="I210" s="35">
        <f t="shared" si="12"/>
        <v>435.8</v>
      </c>
      <c r="J210" s="143"/>
    </row>
    <row r="211" spans="1:10" s="22" customFormat="1">
      <c r="A211" s="36">
        <f t="shared" si="15"/>
        <v>205</v>
      </c>
      <c r="B211" s="84" t="s">
        <v>97</v>
      </c>
      <c r="C211" s="84" t="s">
        <v>74</v>
      </c>
      <c r="D211" s="39">
        <v>1405</v>
      </c>
      <c r="E211" s="118">
        <f t="shared" si="13"/>
        <v>8.4169999999999998</v>
      </c>
      <c r="F211" s="40">
        <v>8</v>
      </c>
      <c r="G211" s="40">
        <v>33.67</v>
      </c>
      <c r="H211" s="34">
        <f t="shared" si="14"/>
        <v>7.94</v>
      </c>
      <c r="I211" s="35">
        <f t="shared" si="12"/>
        <v>41.61</v>
      </c>
      <c r="J211" s="143"/>
    </row>
    <row r="212" spans="1:10" s="22" customFormat="1">
      <c r="A212" s="36">
        <f t="shared" si="15"/>
        <v>206</v>
      </c>
      <c r="B212" s="84" t="s">
        <v>120</v>
      </c>
      <c r="C212" s="84" t="s">
        <v>74</v>
      </c>
      <c r="D212" s="39">
        <v>1412</v>
      </c>
      <c r="E212" s="118">
        <f t="shared" si="13"/>
        <v>8.4589999999999996</v>
      </c>
      <c r="F212" s="40">
        <v>8</v>
      </c>
      <c r="G212" s="40">
        <v>33.840000000000003</v>
      </c>
      <c r="H212" s="34">
        <f t="shared" si="14"/>
        <v>7.98</v>
      </c>
      <c r="I212" s="35">
        <f t="shared" si="12"/>
        <v>41.820000000000007</v>
      </c>
      <c r="J212" s="143"/>
    </row>
    <row r="213" spans="1:10" s="22" customFormat="1">
      <c r="A213" s="36">
        <f t="shared" si="15"/>
        <v>207</v>
      </c>
      <c r="B213" s="84" t="s">
        <v>121</v>
      </c>
      <c r="C213" s="84" t="s">
        <v>74</v>
      </c>
      <c r="D213" s="39">
        <v>1493</v>
      </c>
      <c r="E213" s="118">
        <f t="shared" si="13"/>
        <v>8.9440000000000008</v>
      </c>
      <c r="F213" s="40">
        <v>16</v>
      </c>
      <c r="G213" s="40">
        <v>71.55</v>
      </c>
      <c r="H213" s="34">
        <f t="shared" si="14"/>
        <v>16.88</v>
      </c>
      <c r="I213" s="35">
        <f t="shared" si="12"/>
        <v>88.429999999999993</v>
      </c>
      <c r="J213" s="143"/>
    </row>
    <row r="214" spans="1:10" s="22" customFormat="1">
      <c r="A214" s="36">
        <f t="shared" si="15"/>
        <v>208</v>
      </c>
      <c r="B214" s="84" t="s">
        <v>126</v>
      </c>
      <c r="C214" s="84" t="s">
        <v>74</v>
      </c>
      <c r="D214" s="39">
        <v>1385</v>
      </c>
      <c r="E214" s="118">
        <f t="shared" si="13"/>
        <v>8.2970000000000006</v>
      </c>
      <c r="F214" s="40">
        <v>8</v>
      </c>
      <c r="G214" s="40">
        <v>33.19</v>
      </c>
      <c r="H214" s="34">
        <f t="shared" si="14"/>
        <v>7.83</v>
      </c>
      <c r="I214" s="35">
        <f t="shared" si="12"/>
        <v>41.019999999999996</v>
      </c>
      <c r="J214" s="143"/>
    </row>
    <row r="215" spans="1:10" s="22" customFormat="1">
      <c r="A215" s="36">
        <f t="shared" si="15"/>
        <v>209</v>
      </c>
      <c r="B215" s="84" t="s">
        <v>109</v>
      </c>
      <c r="C215" s="84" t="s">
        <v>74</v>
      </c>
      <c r="D215" s="39">
        <v>1385</v>
      </c>
      <c r="E215" s="118">
        <f t="shared" si="13"/>
        <v>8.2970000000000006</v>
      </c>
      <c r="F215" s="40">
        <v>8</v>
      </c>
      <c r="G215" s="40">
        <v>33.19</v>
      </c>
      <c r="H215" s="34">
        <f t="shared" si="14"/>
        <v>7.83</v>
      </c>
      <c r="I215" s="35">
        <f t="shared" si="12"/>
        <v>41.019999999999996</v>
      </c>
      <c r="J215" s="143"/>
    </row>
    <row r="216" spans="1:10" s="22" customFormat="1">
      <c r="A216" s="36">
        <f t="shared" si="15"/>
        <v>210</v>
      </c>
      <c r="B216" s="84" t="s">
        <v>101</v>
      </c>
      <c r="C216" s="84" t="s">
        <v>74</v>
      </c>
      <c r="D216" s="39">
        <v>1385</v>
      </c>
      <c r="E216" s="118">
        <f t="shared" si="13"/>
        <v>8.2970000000000006</v>
      </c>
      <c r="F216" s="40">
        <v>8</v>
      </c>
      <c r="G216" s="40">
        <v>33.19</v>
      </c>
      <c r="H216" s="34">
        <f t="shared" si="14"/>
        <v>7.83</v>
      </c>
      <c r="I216" s="35">
        <f t="shared" si="12"/>
        <v>41.019999999999996</v>
      </c>
      <c r="J216" s="143"/>
    </row>
    <row r="217" spans="1:10" s="22" customFormat="1" ht="15.75" customHeight="1">
      <c r="A217" s="36">
        <f t="shared" si="15"/>
        <v>211</v>
      </c>
      <c r="B217" s="84" t="s">
        <v>133</v>
      </c>
      <c r="C217" s="84" t="s">
        <v>75</v>
      </c>
      <c r="D217" s="39">
        <v>1615</v>
      </c>
      <c r="E217" s="118">
        <f t="shared" si="13"/>
        <v>9.6750000000000007</v>
      </c>
      <c r="F217" s="40">
        <v>2</v>
      </c>
      <c r="G217" s="40">
        <v>9.68</v>
      </c>
      <c r="H217" s="34">
        <f t="shared" si="14"/>
        <v>2.2799999999999998</v>
      </c>
      <c r="I217" s="35">
        <f t="shared" si="12"/>
        <v>11.959999999999999</v>
      </c>
      <c r="J217" s="143"/>
    </row>
    <row r="218" spans="1:10" s="22" customFormat="1">
      <c r="A218" s="36">
        <f t="shared" si="15"/>
        <v>212</v>
      </c>
      <c r="B218" s="84" t="s">
        <v>103</v>
      </c>
      <c r="C218" s="84" t="s">
        <v>74</v>
      </c>
      <c r="D218" s="39">
        <v>1365</v>
      </c>
      <c r="E218" s="118">
        <f t="shared" si="13"/>
        <v>8.1780000000000008</v>
      </c>
      <c r="F218" s="40">
        <v>6</v>
      </c>
      <c r="G218" s="40">
        <v>24.53</v>
      </c>
      <c r="H218" s="34">
        <f t="shared" si="14"/>
        <v>5.79</v>
      </c>
      <c r="I218" s="35">
        <f t="shared" si="12"/>
        <v>30.32</v>
      </c>
      <c r="J218" s="143"/>
    </row>
    <row r="219" spans="1:10" s="22" customFormat="1">
      <c r="A219" s="36">
        <f t="shared" si="15"/>
        <v>213</v>
      </c>
      <c r="B219" s="84" t="s">
        <v>114</v>
      </c>
      <c r="C219" s="84" t="s">
        <v>74</v>
      </c>
      <c r="D219" s="39">
        <v>1473</v>
      </c>
      <c r="E219" s="118">
        <f t="shared" si="13"/>
        <v>8.8249999999999993</v>
      </c>
      <c r="F219" s="40">
        <v>6</v>
      </c>
      <c r="G219" s="40">
        <v>26.48</v>
      </c>
      <c r="H219" s="34">
        <f t="shared" si="14"/>
        <v>6.25</v>
      </c>
      <c r="I219" s="35">
        <f t="shared" si="12"/>
        <v>32.730000000000004</v>
      </c>
      <c r="J219" s="143"/>
    </row>
    <row r="220" spans="1:10" s="22" customFormat="1" ht="13.5" customHeight="1">
      <c r="A220" s="36">
        <f t="shared" si="15"/>
        <v>214</v>
      </c>
      <c r="B220" s="84" t="s">
        <v>157</v>
      </c>
      <c r="C220" s="84" t="s">
        <v>74</v>
      </c>
      <c r="D220" s="39">
        <v>1745</v>
      </c>
      <c r="E220" s="118">
        <f t="shared" si="13"/>
        <v>10.454000000000001</v>
      </c>
      <c r="F220" s="40">
        <v>2</v>
      </c>
      <c r="G220" s="40">
        <v>10.45</v>
      </c>
      <c r="H220" s="34">
        <f t="shared" si="14"/>
        <v>2.4700000000000002</v>
      </c>
      <c r="I220" s="35">
        <f t="shared" si="12"/>
        <v>12.92</v>
      </c>
      <c r="J220" s="143"/>
    </row>
    <row r="221" spans="1:10" s="22" customFormat="1">
      <c r="A221" s="36">
        <f t="shared" si="15"/>
        <v>215</v>
      </c>
      <c r="B221" s="84" t="s">
        <v>150</v>
      </c>
      <c r="C221" s="84" t="s">
        <v>74</v>
      </c>
      <c r="D221" s="39">
        <v>1501</v>
      </c>
      <c r="E221" s="118">
        <f t="shared" si="13"/>
        <v>8.9920000000000009</v>
      </c>
      <c r="F221" s="40">
        <v>8</v>
      </c>
      <c r="G221" s="40">
        <v>35.97</v>
      </c>
      <c r="H221" s="34">
        <f t="shared" si="14"/>
        <v>8.49</v>
      </c>
      <c r="I221" s="35">
        <f t="shared" si="12"/>
        <v>44.46</v>
      </c>
      <c r="J221" s="143"/>
    </row>
    <row r="222" spans="1:10" s="22" customFormat="1">
      <c r="A222" s="36">
        <f t="shared" si="15"/>
        <v>216</v>
      </c>
      <c r="B222" s="84" t="s">
        <v>111</v>
      </c>
      <c r="C222" s="84" t="s">
        <v>74</v>
      </c>
      <c r="D222" s="39">
        <v>1365</v>
      </c>
      <c r="E222" s="118">
        <f t="shared" si="13"/>
        <v>8.1780000000000008</v>
      </c>
      <c r="F222" s="40">
        <v>8</v>
      </c>
      <c r="G222" s="40">
        <v>32.71</v>
      </c>
      <c r="H222" s="34">
        <f t="shared" si="14"/>
        <v>7.72</v>
      </c>
      <c r="I222" s="35">
        <f t="shared" si="12"/>
        <v>40.43</v>
      </c>
      <c r="J222" s="143"/>
    </row>
    <row r="223" spans="1:10" s="22" customFormat="1">
      <c r="A223" s="36">
        <f t="shared" si="15"/>
        <v>217</v>
      </c>
      <c r="B223" s="84" t="s">
        <v>160</v>
      </c>
      <c r="C223" s="84" t="s">
        <v>74</v>
      </c>
      <c r="D223" s="39">
        <v>1365</v>
      </c>
      <c r="E223" s="118">
        <f t="shared" si="13"/>
        <v>8.1780000000000008</v>
      </c>
      <c r="F223" s="40">
        <v>8</v>
      </c>
      <c r="G223" s="40">
        <v>32.71</v>
      </c>
      <c r="H223" s="34">
        <f t="shared" si="14"/>
        <v>7.72</v>
      </c>
      <c r="I223" s="35">
        <f t="shared" si="12"/>
        <v>40.43</v>
      </c>
      <c r="J223" s="143"/>
    </row>
    <row r="224" spans="1:10" s="22" customFormat="1" ht="14.25" customHeight="1">
      <c r="A224" s="36">
        <f t="shared" si="15"/>
        <v>218</v>
      </c>
      <c r="B224" s="84" t="s">
        <v>73</v>
      </c>
      <c r="C224" s="84" t="s">
        <v>75</v>
      </c>
      <c r="D224" s="39">
        <v>1615</v>
      </c>
      <c r="E224" s="118">
        <f t="shared" si="13"/>
        <v>9.6750000000000007</v>
      </c>
      <c r="F224" s="40">
        <v>64</v>
      </c>
      <c r="G224" s="40">
        <v>309.60000000000002</v>
      </c>
      <c r="H224" s="34">
        <f t="shared" si="14"/>
        <v>73.03</v>
      </c>
      <c r="I224" s="35">
        <f t="shared" si="12"/>
        <v>382.63</v>
      </c>
      <c r="J224" s="143"/>
    </row>
    <row r="225" spans="1:12" s="22" customFormat="1">
      <c r="A225" s="36">
        <f t="shared" si="15"/>
        <v>219</v>
      </c>
      <c r="B225" s="84" t="s">
        <v>135</v>
      </c>
      <c r="C225" s="84" t="s">
        <v>75</v>
      </c>
      <c r="D225" s="39">
        <v>1162</v>
      </c>
      <c r="E225" s="118">
        <f t="shared" si="13"/>
        <v>6.9610000000000003</v>
      </c>
      <c r="F225" s="40">
        <v>8</v>
      </c>
      <c r="G225" s="40">
        <v>27.84</v>
      </c>
      <c r="H225" s="34">
        <f t="shared" si="14"/>
        <v>6.57</v>
      </c>
      <c r="I225" s="35">
        <f t="shared" si="12"/>
        <v>34.409999999999997</v>
      </c>
      <c r="J225" s="143"/>
    </row>
    <row r="226" spans="1:12" s="22" customFormat="1">
      <c r="A226" s="36">
        <f t="shared" si="15"/>
        <v>220</v>
      </c>
      <c r="B226" s="84" t="s">
        <v>120</v>
      </c>
      <c r="C226" s="84" t="s">
        <v>74</v>
      </c>
      <c r="D226" s="39">
        <v>1365</v>
      </c>
      <c r="E226" s="118">
        <f t="shared" si="13"/>
        <v>8.1780000000000008</v>
      </c>
      <c r="F226" s="40">
        <v>8</v>
      </c>
      <c r="G226" s="40">
        <v>32.71</v>
      </c>
      <c r="H226" s="34">
        <f t="shared" si="14"/>
        <v>7.72</v>
      </c>
      <c r="I226" s="35">
        <f t="shared" si="12"/>
        <v>40.43</v>
      </c>
      <c r="J226" s="143"/>
    </row>
    <row r="227" spans="1:12" s="22" customFormat="1">
      <c r="A227" s="36">
        <f t="shared" si="15"/>
        <v>221</v>
      </c>
      <c r="B227" s="84" t="s">
        <v>160</v>
      </c>
      <c r="C227" s="84" t="s">
        <v>74</v>
      </c>
      <c r="D227" s="39">
        <v>1365</v>
      </c>
      <c r="E227" s="118">
        <f t="shared" si="13"/>
        <v>8.1780000000000008</v>
      </c>
      <c r="F227" s="40">
        <v>8</v>
      </c>
      <c r="G227" s="40">
        <v>32.71</v>
      </c>
      <c r="H227" s="34">
        <f t="shared" si="14"/>
        <v>7.72</v>
      </c>
      <c r="I227" s="35">
        <f t="shared" si="12"/>
        <v>40.43</v>
      </c>
      <c r="J227" s="143"/>
    </row>
    <row r="228" spans="1:12" s="22" customFormat="1">
      <c r="A228" s="36">
        <f t="shared" si="15"/>
        <v>222</v>
      </c>
      <c r="B228" s="84" t="s">
        <v>160</v>
      </c>
      <c r="C228" s="84" t="s">
        <v>74</v>
      </c>
      <c r="D228" s="39">
        <v>1365</v>
      </c>
      <c r="E228" s="118">
        <f t="shared" si="13"/>
        <v>8.1780000000000008</v>
      </c>
      <c r="F228" s="40">
        <v>16</v>
      </c>
      <c r="G228" s="40">
        <v>65.42</v>
      </c>
      <c r="H228" s="34">
        <f t="shared" si="14"/>
        <v>15.43</v>
      </c>
      <c r="I228" s="35">
        <f t="shared" si="12"/>
        <v>80.849999999999994</v>
      </c>
      <c r="J228" s="143"/>
    </row>
    <row r="229" spans="1:12" s="22" customFormat="1">
      <c r="A229" s="36">
        <f t="shared" si="15"/>
        <v>223</v>
      </c>
      <c r="B229" s="84" t="s">
        <v>101</v>
      </c>
      <c r="C229" s="84" t="s">
        <v>74</v>
      </c>
      <c r="D229" s="39">
        <v>1392</v>
      </c>
      <c r="E229" s="118">
        <f t="shared" si="13"/>
        <v>8.3390000000000004</v>
      </c>
      <c r="F229" s="40">
        <v>16</v>
      </c>
      <c r="G229" s="40">
        <v>66.709999999999994</v>
      </c>
      <c r="H229" s="34">
        <f t="shared" si="14"/>
        <v>15.74</v>
      </c>
      <c r="I229" s="35">
        <f t="shared" si="12"/>
        <v>82.449999999999989</v>
      </c>
      <c r="J229" s="143"/>
    </row>
    <row r="230" spans="1:12" s="22" customFormat="1">
      <c r="A230" s="36">
        <f t="shared" si="15"/>
        <v>224</v>
      </c>
      <c r="B230" s="84" t="s">
        <v>143</v>
      </c>
      <c r="C230" s="84" t="s">
        <v>74</v>
      </c>
      <c r="D230" s="39">
        <v>1365</v>
      </c>
      <c r="E230" s="118">
        <f t="shared" si="13"/>
        <v>8.1780000000000008</v>
      </c>
      <c r="F230" s="40">
        <v>16</v>
      </c>
      <c r="G230" s="40">
        <v>65.42</v>
      </c>
      <c r="H230" s="34">
        <f t="shared" si="14"/>
        <v>15.43</v>
      </c>
      <c r="I230" s="35">
        <f t="shared" si="12"/>
        <v>80.849999999999994</v>
      </c>
      <c r="J230" s="143"/>
    </row>
    <row r="231" spans="1:12" s="22" customFormat="1">
      <c r="A231" s="36">
        <f t="shared" si="15"/>
        <v>225</v>
      </c>
      <c r="B231" s="84" t="s">
        <v>151</v>
      </c>
      <c r="C231" s="84" t="s">
        <v>74</v>
      </c>
      <c r="D231" s="39">
        <v>1392</v>
      </c>
      <c r="E231" s="118">
        <f t="shared" si="13"/>
        <v>8.3390000000000004</v>
      </c>
      <c r="F231" s="40">
        <v>8</v>
      </c>
      <c r="G231" s="40">
        <v>33.36</v>
      </c>
      <c r="H231" s="34">
        <f t="shared" si="14"/>
        <v>7.87</v>
      </c>
      <c r="I231" s="35">
        <f t="shared" si="12"/>
        <v>41.23</v>
      </c>
      <c r="J231" s="143"/>
    </row>
    <row r="232" spans="1:12" s="22" customFormat="1">
      <c r="A232" s="36">
        <f t="shared" si="15"/>
        <v>226</v>
      </c>
      <c r="B232" s="84" t="s">
        <v>155</v>
      </c>
      <c r="C232" s="84" t="s">
        <v>74</v>
      </c>
      <c r="D232" s="39">
        <v>1501</v>
      </c>
      <c r="E232" s="118">
        <f t="shared" si="13"/>
        <v>8.9920000000000009</v>
      </c>
      <c r="F232" s="40">
        <v>6</v>
      </c>
      <c r="G232" s="40">
        <v>26.98</v>
      </c>
      <c r="H232" s="34">
        <f t="shared" si="14"/>
        <v>6.36</v>
      </c>
      <c r="I232" s="35">
        <f t="shared" si="12"/>
        <v>33.340000000000003</v>
      </c>
      <c r="J232" s="143"/>
    </row>
    <row r="233" spans="1:12">
      <c r="L233" s="22"/>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M9"/>
  <sheetViews>
    <sheetView zoomScaleNormal="100" zoomScaleSheetLayoutView="90" workbookViewId="0">
      <selection activeCell="B29" sqref="B29"/>
    </sheetView>
  </sheetViews>
  <sheetFormatPr defaultColWidth="9.140625" defaultRowHeight="12.75"/>
  <cols>
    <col min="1" max="1" width="5.7109375" style="41" customWidth="1"/>
    <col min="2" max="2" width="75.28515625" style="42" customWidth="1"/>
    <col min="3" max="3" width="16" style="189" customWidth="1"/>
    <col min="4" max="4" width="13.42578125" style="41" customWidth="1"/>
    <col min="5" max="6" width="10.140625" style="41" customWidth="1"/>
    <col min="7" max="7" width="12.140625" style="43" customWidth="1"/>
    <col min="8" max="8" width="12.7109375" style="41" customWidth="1"/>
    <col min="9" max="9" width="13" style="41" customWidth="1"/>
    <col min="10" max="10" width="9.140625" style="103"/>
    <col min="11" max="11" width="9.140625" style="125"/>
    <col min="12" max="12" width="11.7109375" style="125" customWidth="1"/>
    <col min="13" max="16384" width="9.140625" style="125"/>
  </cols>
  <sheetData>
    <row r="1" spans="1:13" ht="15">
      <c r="F1" s="199"/>
      <c r="I1" s="124" t="s">
        <v>54</v>
      </c>
    </row>
    <row r="2" spans="1:13" ht="18.75">
      <c r="A2" s="126" t="s">
        <v>47</v>
      </c>
      <c r="F2" s="200"/>
      <c r="G2" s="181"/>
      <c r="H2" s="181"/>
      <c r="I2" s="181"/>
    </row>
    <row r="3" spans="1:13" ht="48" customHeight="1">
      <c r="A3" s="251" t="s">
        <v>174</v>
      </c>
      <c r="B3" s="251"/>
      <c r="C3" s="251"/>
      <c r="D3" s="251"/>
      <c r="E3" s="251"/>
      <c r="F3" s="251"/>
      <c r="G3" s="251"/>
      <c r="H3" s="251"/>
      <c r="I3" s="251"/>
    </row>
    <row r="4" spans="1:13" ht="22.5" customHeight="1">
      <c r="A4" s="182"/>
      <c r="B4" s="182"/>
      <c r="C4" s="190"/>
      <c r="D4" s="182"/>
      <c r="E4" s="201">
        <v>166.92</v>
      </c>
      <c r="F4" s="183"/>
      <c r="G4" s="183"/>
      <c r="H4" s="183"/>
      <c r="I4" s="183"/>
    </row>
    <row r="5" spans="1:13" s="127" customFormat="1" ht="61.5" customHeight="1">
      <c r="A5" s="178" t="s">
        <v>24</v>
      </c>
      <c r="B5" s="184" t="s">
        <v>25</v>
      </c>
      <c r="C5" s="184" t="s">
        <v>26</v>
      </c>
      <c r="D5" s="184" t="s">
        <v>27</v>
      </c>
      <c r="E5" s="184" t="s">
        <v>28</v>
      </c>
      <c r="F5" s="184" t="s">
        <v>29</v>
      </c>
      <c r="G5" s="179" t="s">
        <v>52</v>
      </c>
      <c r="H5" s="180" t="s">
        <v>31</v>
      </c>
      <c r="I5" s="185" t="s">
        <v>3</v>
      </c>
      <c r="J5" s="41"/>
    </row>
    <row r="6" spans="1:13" s="128" customFormat="1" ht="18.75" customHeight="1">
      <c r="A6" s="252" t="s">
        <v>32</v>
      </c>
      <c r="B6" s="252"/>
      <c r="C6" s="252"/>
      <c r="D6" s="252"/>
      <c r="E6" s="252"/>
      <c r="F6" s="142">
        <f>SUM(F7:F7)</f>
        <v>67</v>
      </c>
      <c r="G6" s="142">
        <f>SUM(G7:G7)</f>
        <v>1269.25</v>
      </c>
      <c r="H6" s="142">
        <f>SUM(H7:H7)</f>
        <v>299.42</v>
      </c>
      <c r="I6" s="142">
        <f>SUM(I7:I7)</f>
        <v>1568.67</v>
      </c>
      <c r="J6" s="101"/>
    </row>
    <row r="7" spans="1:13" s="103" customFormat="1">
      <c r="A7" s="104">
        <v>1</v>
      </c>
      <c r="B7" s="105" t="s">
        <v>108</v>
      </c>
      <c r="C7" s="105" t="s">
        <v>74</v>
      </c>
      <c r="D7" s="134">
        <v>1581</v>
      </c>
      <c r="E7" s="188">
        <f>ROUND(D7/$E$4,3)</f>
        <v>9.4719999999999995</v>
      </c>
      <c r="F7" s="106">
        <v>67</v>
      </c>
      <c r="G7" s="106">
        <v>1269.25</v>
      </c>
      <c r="H7" s="187">
        <f>ROUND(G7*0.2359,2)</f>
        <v>299.42</v>
      </c>
      <c r="I7" s="106">
        <f>G7+H7</f>
        <v>1568.67</v>
      </c>
      <c r="J7" s="103" t="s">
        <v>163</v>
      </c>
      <c r="L7" s="186"/>
      <c r="M7" s="186"/>
    </row>
    <row r="9" spans="1:13" ht="25.5">
      <c r="B9" s="42" t="s">
        <v>164</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464"/>
  <sheetViews>
    <sheetView zoomScaleNormal="100" zoomScaleSheetLayoutView="100" workbookViewId="0">
      <selection activeCell="G7" sqref="G7"/>
    </sheetView>
  </sheetViews>
  <sheetFormatPr defaultColWidth="9.140625" defaultRowHeight="15"/>
  <cols>
    <col min="1" max="1" width="6.28515625" style="41" customWidth="1"/>
    <col min="2" max="2" width="81" style="42" customWidth="1"/>
    <col min="3" max="3" width="26.7109375" style="99" customWidth="1"/>
    <col min="4" max="4" width="13.140625" style="41" customWidth="1"/>
    <col min="5" max="5" width="12.5703125" style="41" customWidth="1"/>
    <col min="6" max="6" width="12.140625" style="41" customWidth="1"/>
    <col min="7" max="7" width="12" style="41" customWidth="1"/>
    <col min="8" max="8" width="13.140625" style="43" customWidth="1"/>
    <col min="9" max="9" width="12.5703125" style="41" customWidth="1"/>
    <col min="10" max="10" width="14" style="41" customWidth="1"/>
    <col min="11" max="11" width="9.42578125" style="153" customWidth="1"/>
    <col min="12" max="12" width="10.85546875" style="103" customWidth="1"/>
    <col min="13" max="13" width="9.140625" style="103"/>
    <col min="15" max="16384" width="9.140625" style="103"/>
  </cols>
  <sheetData>
    <row r="1" spans="1:14">
      <c r="H1" s="47"/>
      <c r="I1" s="45"/>
      <c r="J1" s="81" t="s">
        <v>55</v>
      </c>
    </row>
    <row r="2" spans="1:14" s="44" customFormat="1" ht="18.75">
      <c r="A2" s="82" t="s">
        <v>47</v>
      </c>
      <c r="B2" s="46"/>
      <c r="C2" s="108"/>
      <c r="D2" s="45"/>
      <c r="E2" s="45"/>
      <c r="F2" s="45"/>
      <c r="G2" s="45"/>
      <c r="H2" s="100"/>
      <c r="I2" s="100"/>
      <c r="J2" s="100"/>
      <c r="K2" s="154"/>
    </row>
    <row r="3" spans="1:14" s="44" customFormat="1" ht="37.5" customHeight="1">
      <c r="A3" s="253" t="s">
        <v>165</v>
      </c>
      <c r="B3" s="253"/>
      <c r="C3" s="253"/>
      <c r="D3" s="253"/>
      <c r="E3" s="253"/>
      <c r="F3" s="253"/>
      <c r="G3" s="253"/>
      <c r="H3" s="253"/>
      <c r="I3" s="253"/>
      <c r="J3" s="253"/>
      <c r="K3" s="154"/>
    </row>
    <row r="4" spans="1:14" s="44" customFormat="1" ht="15.75">
      <c r="A4" s="107"/>
      <c r="B4" s="107"/>
      <c r="C4" s="107"/>
      <c r="D4" s="220"/>
      <c r="E4" s="107"/>
      <c r="F4" s="109">
        <v>166.92</v>
      </c>
      <c r="G4" s="109"/>
      <c r="H4" s="110"/>
      <c r="I4" s="110"/>
      <c r="J4" s="111"/>
      <c r="K4" s="154"/>
    </row>
    <row r="5" spans="1:14" s="44" customFormat="1" ht="15" customHeight="1">
      <c r="A5" s="254" t="s">
        <v>24</v>
      </c>
      <c r="B5" s="255" t="s">
        <v>25</v>
      </c>
      <c r="C5" s="255" t="s">
        <v>26</v>
      </c>
      <c r="D5" s="255" t="s">
        <v>27</v>
      </c>
      <c r="E5" s="255" t="s">
        <v>48</v>
      </c>
      <c r="F5" s="255" t="s">
        <v>28</v>
      </c>
      <c r="G5" s="259" t="s">
        <v>29</v>
      </c>
      <c r="H5" s="256" t="s">
        <v>49</v>
      </c>
      <c r="I5" s="257" t="s">
        <v>31</v>
      </c>
      <c r="J5" s="258" t="s">
        <v>3</v>
      </c>
      <c r="K5" s="154"/>
    </row>
    <row r="6" spans="1:14" s="41" customFormat="1" ht="48" customHeight="1">
      <c r="A6" s="254"/>
      <c r="B6" s="255"/>
      <c r="C6" s="255"/>
      <c r="D6" s="255"/>
      <c r="E6" s="255"/>
      <c r="F6" s="255"/>
      <c r="G6" s="260"/>
      <c r="H6" s="256"/>
      <c r="I6" s="257"/>
      <c r="J6" s="258"/>
      <c r="K6" s="153"/>
    </row>
    <row r="7" spans="1:14" s="101" customFormat="1" ht="24.75" customHeight="1">
      <c r="A7" s="252" t="s">
        <v>32</v>
      </c>
      <c r="B7" s="252"/>
      <c r="C7" s="252"/>
      <c r="D7" s="252"/>
      <c r="E7" s="252"/>
      <c r="F7" s="252"/>
      <c r="G7" s="142">
        <f>SUM(G8:G403)</f>
        <v>9952.5</v>
      </c>
      <c r="H7" s="142">
        <f>SUM(H8:H403)</f>
        <v>18558.399999999998</v>
      </c>
      <c r="I7" s="142">
        <f>SUM(I8:I403)</f>
        <v>4378.0300000000007</v>
      </c>
      <c r="J7" s="142">
        <f>SUM(J8:J403)</f>
        <v>22936.429999999986</v>
      </c>
      <c r="K7" s="155"/>
    </row>
    <row r="8" spans="1:14" s="44" customFormat="1" ht="25.5">
      <c r="A8" s="112">
        <v>1</v>
      </c>
      <c r="B8" s="222" t="s">
        <v>94</v>
      </c>
      <c r="C8" s="223" t="s">
        <v>95</v>
      </c>
      <c r="D8" s="225">
        <v>2305</v>
      </c>
      <c r="E8" s="120">
        <v>0.1</v>
      </c>
      <c r="F8" s="116">
        <f>ROUND(D8/$F$4,3)</f>
        <v>13.808999999999999</v>
      </c>
      <c r="G8" s="102">
        <v>12</v>
      </c>
      <c r="H8" s="113">
        <v>16.57</v>
      </c>
      <c r="I8" s="102">
        <f t="shared" ref="I8:I71" si="0">ROUND(H8*23.59%,2)</f>
        <v>3.91</v>
      </c>
      <c r="J8" s="102">
        <f t="shared" ref="J8:J71" si="1">H8+I8</f>
        <v>20.48</v>
      </c>
      <c r="K8" s="135"/>
      <c r="N8" s="224"/>
    </row>
    <row r="9" spans="1:14" s="44" customFormat="1" ht="12.75">
      <c r="A9" s="114">
        <f>A8+1</f>
        <v>2</v>
      </c>
      <c r="B9" s="221" t="s">
        <v>96</v>
      </c>
      <c r="C9" s="221" t="s">
        <v>74</v>
      </c>
      <c r="D9" s="226">
        <v>1553</v>
      </c>
      <c r="E9" s="121">
        <v>0.2</v>
      </c>
      <c r="F9" s="116">
        <f>ROUND(D9/$F$4,3)</f>
        <v>9.3040000000000003</v>
      </c>
      <c r="G9" s="102">
        <v>48</v>
      </c>
      <c r="H9" s="115">
        <v>89.32</v>
      </c>
      <c r="I9" s="102">
        <f t="shared" si="0"/>
        <v>21.07</v>
      </c>
      <c r="J9" s="102">
        <f t="shared" si="1"/>
        <v>110.38999999999999</v>
      </c>
      <c r="K9" s="135"/>
      <c r="N9" s="224"/>
    </row>
    <row r="10" spans="1:14" ht="12.75">
      <c r="A10" s="114">
        <f t="shared" ref="A10:A73" si="2">A9+1</f>
        <v>3</v>
      </c>
      <c r="B10" s="221" t="s">
        <v>97</v>
      </c>
      <c r="C10" s="221" t="s">
        <v>98</v>
      </c>
      <c r="D10" s="226">
        <v>1495</v>
      </c>
      <c r="E10" s="121">
        <v>0.2</v>
      </c>
      <c r="F10" s="116">
        <f t="shared" ref="F10:F73" si="3">ROUND(D10/$F$4,3)</f>
        <v>8.9559999999999995</v>
      </c>
      <c r="G10" s="102">
        <v>24</v>
      </c>
      <c r="H10" s="115">
        <v>42.99</v>
      </c>
      <c r="I10" s="102">
        <f t="shared" si="0"/>
        <v>10.14</v>
      </c>
      <c r="J10" s="102">
        <f t="shared" si="1"/>
        <v>53.13</v>
      </c>
      <c r="K10" s="135"/>
      <c r="M10" s="44"/>
      <c r="N10" s="224"/>
    </row>
    <row r="11" spans="1:14" ht="12.75">
      <c r="A11" s="114">
        <f t="shared" si="2"/>
        <v>4</v>
      </c>
      <c r="B11" s="221" t="s">
        <v>99</v>
      </c>
      <c r="C11" s="221" t="s">
        <v>74</v>
      </c>
      <c r="D11" s="226">
        <v>1425</v>
      </c>
      <c r="E11" s="121">
        <v>0.2</v>
      </c>
      <c r="F11" s="116">
        <f t="shared" si="3"/>
        <v>8.5370000000000008</v>
      </c>
      <c r="G11" s="102">
        <v>28</v>
      </c>
      <c r="H11" s="115">
        <v>47.81</v>
      </c>
      <c r="I11" s="102">
        <f>ROUND(H11*23.59%,2)+0.01</f>
        <v>11.29</v>
      </c>
      <c r="J11" s="102">
        <f t="shared" si="1"/>
        <v>59.1</v>
      </c>
      <c r="K11" s="135"/>
      <c r="M11" s="44"/>
      <c r="N11" s="224"/>
    </row>
    <row r="12" spans="1:14" ht="12.75">
      <c r="A12" s="114">
        <f t="shared" si="2"/>
        <v>5</v>
      </c>
      <c r="B12" s="221" t="s">
        <v>99</v>
      </c>
      <c r="C12" s="221" t="s">
        <v>75</v>
      </c>
      <c r="D12" s="226">
        <v>1242</v>
      </c>
      <c r="E12" s="121">
        <v>0.2</v>
      </c>
      <c r="F12" s="116">
        <f t="shared" si="3"/>
        <v>7.4409999999999998</v>
      </c>
      <c r="G12" s="102">
        <v>24</v>
      </c>
      <c r="H12" s="115">
        <v>35.72</v>
      </c>
      <c r="I12" s="102">
        <f t="shared" si="0"/>
        <v>8.43</v>
      </c>
      <c r="J12" s="102">
        <f t="shared" si="1"/>
        <v>44.15</v>
      </c>
      <c r="K12" s="135"/>
      <c r="M12" s="44"/>
      <c r="N12" s="224"/>
    </row>
    <row r="13" spans="1:14" ht="12.75">
      <c r="A13" s="114">
        <f t="shared" si="2"/>
        <v>6</v>
      </c>
      <c r="B13" s="221" t="s">
        <v>100</v>
      </c>
      <c r="C13" s="221" t="s">
        <v>74</v>
      </c>
      <c r="D13" s="226">
        <v>1425</v>
      </c>
      <c r="E13" s="121">
        <v>0.2</v>
      </c>
      <c r="F13" s="116">
        <f t="shared" si="3"/>
        <v>8.5370000000000008</v>
      </c>
      <c r="G13" s="102">
        <v>12</v>
      </c>
      <c r="H13" s="115">
        <v>20.49</v>
      </c>
      <c r="I13" s="102">
        <f t="shared" si="0"/>
        <v>4.83</v>
      </c>
      <c r="J13" s="102">
        <f t="shared" si="1"/>
        <v>25.32</v>
      </c>
      <c r="K13" s="135"/>
      <c r="M13" s="44"/>
      <c r="N13" s="224"/>
    </row>
    <row r="14" spans="1:14" ht="12.75">
      <c r="A14" s="114">
        <f t="shared" si="2"/>
        <v>7</v>
      </c>
      <c r="B14" s="221" t="s">
        <v>101</v>
      </c>
      <c r="C14" s="221" t="s">
        <v>98</v>
      </c>
      <c r="D14" s="226">
        <v>1523</v>
      </c>
      <c r="E14" s="121">
        <v>0.2</v>
      </c>
      <c r="F14" s="116">
        <f t="shared" si="3"/>
        <v>9.1240000000000006</v>
      </c>
      <c r="G14" s="102">
        <v>12</v>
      </c>
      <c r="H14" s="115">
        <v>21.9</v>
      </c>
      <c r="I14" s="102">
        <f t="shared" si="0"/>
        <v>5.17</v>
      </c>
      <c r="J14" s="102">
        <f t="shared" si="1"/>
        <v>27.07</v>
      </c>
      <c r="K14" s="135"/>
      <c r="M14" s="44"/>
      <c r="N14" s="224"/>
    </row>
    <row r="15" spans="1:14" ht="12.75">
      <c r="A15" s="114">
        <f t="shared" si="2"/>
        <v>8</v>
      </c>
      <c r="B15" s="221" t="s">
        <v>119</v>
      </c>
      <c r="C15" s="221" t="s">
        <v>74</v>
      </c>
      <c r="D15" s="226">
        <v>1425</v>
      </c>
      <c r="E15" s="121">
        <v>0.1</v>
      </c>
      <c r="F15" s="116">
        <f t="shared" si="3"/>
        <v>8.5370000000000008</v>
      </c>
      <c r="G15" s="102">
        <v>24</v>
      </c>
      <c r="H15" s="115">
        <v>20.49</v>
      </c>
      <c r="I15" s="102">
        <f t="shared" si="0"/>
        <v>4.83</v>
      </c>
      <c r="J15" s="102">
        <f t="shared" si="1"/>
        <v>25.32</v>
      </c>
      <c r="K15" s="135"/>
      <c r="M15" s="44"/>
      <c r="N15" s="224"/>
    </row>
    <row r="16" spans="1:14" ht="12.75">
      <c r="A16" s="114">
        <f t="shared" si="2"/>
        <v>9</v>
      </c>
      <c r="B16" s="221" t="s">
        <v>102</v>
      </c>
      <c r="C16" s="221" t="s">
        <v>74</v>
      </c>
      <c r="D16" s="226">
        <v>1340</v>
      </c>
      <c r="E16" s="121">
        <v>0.2</v>
      </c>
      <c r="F16" s="116">
        <f t="shared" si="3"/>
        <v>8.0280000000000005</v>
      </c>
      <c r="G16" s="102">
        <v>12</v>
      </c>
      <c r="H16" s="115">
        <v>19.27</v>
      </c>
      <c r="I16" s="102">
        <f t="shared" si="0"/>
        <v>4.55</v>
      </c>
      <c r="J16" s="102">
        <f t="shared" si="1"/>
        <v>23.82</v>
      </c>
      <c r="K16" s="135"/>
      <c r="M16" s="44"/>
      <c r="N16" s="224"/>
    </row>
    <row r="17" spans="1:14" ht="12.75">
      <c r="A17" s="114">
        <f t="shared" si="2"/>
        <v>10</v>
      </c>
      <c r="B17" s="221" t="s">
        <v>156</v>
      </c>
      <c r="C17" s="221" t="s">
        <v>98</v>
      </c>
      <c r="D17" s="226">
        <v>1672</v>
      </c>
      <c r="E17" s="121">
        <v>0.2</v>
      </c>
      <c r="F17" s="116">
        <f t="shared" si="3"/>
        <v>10.016999999999999</v>
      </c>
      <c r="G17" s="102">
        <v>12</v>
      </c>
      <c r="H17" s="115">
        <v>24.04</v>
      </c>
      <c r="I17" s="102">
        <f t="shared" si="0"/>
        <v>5.67</v>
      </c>
      <c r="J17" s="102">
        <f t="shared" si="1"/>
        <v>29.71</v>
      </c>
      <c r="K17" s="135"/>
      <c r="M17" s="44"/>
      <c r="N17" s="224"/>
    </row>
    <row r="18" spans="1:14" ht="12.75">
      <c r="A18" s="114">
        <f t="shared" si="2"/>
        <v>11</v>
      </c>
      <c r="B18" s="221" t="s">
        <v>103</v>
      </c>
      <c r="C18" s="221" t="s">
        <v>98</v>
      </c>
      <c r="D18" s="226">
        <v>1495</v>
      </c>
      <c r="E18" s="121">
        <v>0.2</v>
      </c>
      <c r="F18" s="116">
        <f t="shared" si="3"/>
        <v>8.9559999999999995</v>
      </c>
      <c r="G18" s="102">
        <v>24</v>
      </c>
      <c r="H18" s="115">
        <v>42.99</v>
      </c>
      <c r="I18" s="102">
        <f t="shared" si="0"/>
        <v>10.14</v>
      </c>
      <c r="J18" s="102">
        <f t="shared" si="1"/>
        <v>53.13</v>
      </c>
      <c r="K18" s="135"/>
      <c r="M18" s="44"/>
      <c r="N18" s="224"/>
    </row>
    <row r="19" spans="1:14" ht="12.75">
      <c r="A19" s="114">
        <f t="shared" si="2"/>
        <v>12</v>
      </c>
      <c r="B19" s="221" t="s">
        <v>104</v>
      </c>
      <c r="C19" s="221" t="s">
        <v>105</v>
      </c>
      <c r="D19" s="226">
        <v>1680</v>
      </c>
      <c r="E19" s="121">
        <v>0.1</v>
      </c>
      <c r="F19" s="116">
        <f t="shared" si="3"/>
        <v>10.065</v>
      </c>
      <c r="G19" s="102">
        <v>12</v>
      </c>
      <c r="H19" s="115">
        <v>12.08</v>
      </c>
      <c r="I19" s="102">
        <f t="shared" si="0"/>
        <v>2.85</v>
      </c>
      <c r="J19" s="102">
        <f t="shared" si="1"/>
        <v>14.93</v>
      </c>
      <c r="K19" s="135"/>
      <c r="M19" s="44"/>
      <c r="N19" s="224"/>
    </row>
    <row r="20" spans="1:14" ht="12.75">
      <c r="A20" s="114">
        <f t="shared" si="2"/>
        <v>13</v>
      </c>
      <c r="B20" s="221" t="s">
        <v>104</v>
      </c>
      <c r="C20" s="221" t="s">
        <v>105</v>
      </c>
      <c r="D20" s="226">
        <v>1680</v>
      </c>
      <c r="E20" s="121">
        <v>0.2</v>
      </c>
      <c r="F20" s="116">
        <f t="shared" si="3"/>
        <v>10.065</v>
      </c>
      <c r="G20" s="102">
        <v>12</v>
      </c>
      <c r="H20" s="115">
        <v>24.16</v>
      </c>
      <c r="I20" s="102">
        <f>ROUND(H20*23.59%,2)+0.01</f>
        <v>5.71</v>
      </c>
      <c r="J20" s="102">
        <f t="shared" si="1"/>
        <v>29.87</v>
      </c>
      <c r="K20" s="135"/>
      <c r="M20" s="44"/>
      <c r="N20" s="224"/>
    </row>
    <row r="21" spans="1:14" ht="12.75">
      <c r="A21" s="114">
        <f t="shared" si="2"/>
        <v>14</v>
      </c>
      <c r="B21" s="221" t="s">
        <v>106</v>
      </c>
      <c r="C21" s="221" t="s">
        <v>98</v>
      </c>
      <c r="D21" s="226">
        <v>1495</v>
      </c>
      <c r="E21" s="121">
        <v>0.1</v>
      </c>
      <c r="F21" s="116">
        <f t="shared" si="3"/>
        <v>8.9559999999999995</v>
      </c>
      <c r="G21" s="102">
        <v>12</v>
      </c>
      <c r="H21" s="115">
        <v>10.75</v>
      </c>
      <c r="I21" s="102">
        <f t="shared" si="0"/>
        <v>2.54</v>
      </c>
      <c r="J21" s="102">
        <f t="shared" si="1"/>
        <v>13.29</v>
      </c>
      <c r="K21" s="135"/>
      <c r="M21" s="44"/>
      <c r="N21" s="224"/>
    </row>
    <row r="22" spans="1:14" ht="12.75">
      <c r="A22" s="114">
        <f t="shared" si="2"/>
        <v>15</v>
      </c>
      <c r="B22" s="221" t="s">
        <v>107</v>
      </c>
      <c r="C22" s="221" t="s">
        <v>75</v>
      </c>
      <c r="D22" s="226">
        <v>1429</v>
      </c>
      <c r="E22" s="121">
        <v>0.2</v>
      </c>
      <c r="F22" s="116">
        <f t="shared" si="3"/>
        <v>8.5609999999999999</v>
      </c>
      <c r="G22" s="102">
        <v>24</v>
      </c>
      <c r="H22" s="115">
        <v>41.09</v>
      </c>
      <c r="I22" s="102">
        <f t="shared" si="0"/>
        <v>9.69</v>
      </c>
      <c r="J22" s="102">
        <f t="shared" si="1"/>
        <v>50.78</v>
      </c>
      <c r="K22" s="135"/>
      <c r="M22" s="44"/>
      <c r="N22" s="224"/>
    </row>
    <row r="23" spans="1:14" ht="12.75">
      <c r="A23" s="114">
        <f t="shared" si="2"/>
        <v>16</v>
      </c>
      <c r="B23" s="221" t="s">
        <v>96</v>
      </c>
      <c r="C23" s="221" t="s">
        <v>105</v>
      </c>
      <c r="D23" s="226">
        <v>2040</v>
      </c>
      <c r="E23" s="121">
        <v>0.1</v>
      </c>
      <c r="F23" s="116">
        <f t="shared" si="3"/>
        <v>12.221</v>
      </c>
      <c r="G23" s="102">
        <v>24</v>
      </c>
      <c r="H23" s="115">
        <v>29.33</v>
      </c>
      <c r="I23" s="102">
        <f t="shared" si="0"/>
        <v>6.92</v>
      </c>
      <c r="J23" s="102">
        <f t="shared" si="1"/>
        <v>36.25</v>
      </c>
      <c r="K23" s="135"/>
      <c r="M23" s="44"/>
      <c r="N23" s="224"/>
    </row>
    <row r="24" spans="1:14" ht="12.75">
      <c r="A24" s="114">
        <f t="shared" si="2"/>
        <v>17</v>
      </c>
      <c r="B24" s="221" t="s">
        <v>108</v>
      </c>
      <c r="C24" s="221" t="s">
        <v>105</v>
      </c>
      <c r="D24" s="226">
        <v>1821</v>
      </c>
      <c r="E24" s="121">
        <v>0.2</v>
      </c>
      <c r="F24" s="116">
        <f t="shared" si="3"/>
        <v>10.909000000000001</v>
      </c>
      <c r="G24" s="102">
        <v>12</v>
      </c>
      <c r="H24" s="115">
        <v>26.18</v>
      </c>
      <c r="I24" s="102">
        <f t="shared" si="0"/>
        <v>6.18</v>
      </c>
      <c r="J24" s="102">
        <f t="shared" si="1"/>
        <v>32.36</v>
      </c>
      <c r="K24" s="135"/>
      <c r="M24" s="44"/>
      <c r="N24" s="224"/>
    </row>
    <row r="25" spans="1:14" ht="12.75">
      <c r="A25" s="114">
        <f t="shared" si="2"/>
        <v>18</v>
      </c>
      <c r="B25" s="221" t="s">
        <v>109</v>
      </c>
      <c r="C25" s="221" t="s">
        <v>110</v>
      </c>
      <c r="D25" s="226">
        <v>1523</v>
      </c>
      <c r="E25" s="121">
        <v>0.2</v>
      </c>
      <c r="F25" s="116">
        <f t="shared" si="3"/>
        <v>9.1240000000000006</v>
      </c>
      <c r="G25" s="102">
        <v>36</v>
      </c>
      <c r="H25" s="115">
        <v>65.69</v>
      </c>
      <c r="I25" s="102">
        <f t="shared" si="0"/>
        <v>15.5</v>
      </c>
      <c r="J25" s="102">
        <f t="shared" si="1"/>
        <v>81.19</v>
      </c>
      <c r="K25" s="135"/>
      <c r="M25" s="44"/>
      <c r="N25" s="224"/>
    </row>
    <row r="26" spans="1:14" ht="12.75">
      <c r="A26" s="114">
        <f t="shared" si="2"/>
        <v>19</v>
      </c>
      <c r="B26" s="221" t="s">
        <v>137</v>
      </c>
      <c r="C26" s="221" t="s">
        <v>105</v>
      </c>
      <c r="D26" s="226">
        <v>1875</v>
      </c>
      <c r="E26" s="121">
        <v>0.2</v>
      </c>
      <c r="F26" s="116">
        <f t="shared" si="3"/>
        <v>11.233000000000001</v>
      </c>
      <c r="G26" s="102">
        <v>24</v>
      </c>
      <c r="H26" s="115">
        <v>53.92</v>
      </c>
      <c r="I26" s="102">
        <f t="shared" si="0"/>
        <v>12.72</v>
      </c>
      <c r="J26" s="102">
        <f t="shared" si="1"/>
        <v>66.64</v>
      </c>
      <c r="K26" s="135"/>
      <c r="M26" s="44"/>
      <c r="N26" s="224"/>
    </row>
    <row r="27" spans="1:14" ht="12.75">
      <c r="A27" s="114">
        <f t="shared" si="2"/>
        <v>20</v>
      </c>
      <c r="B27" s="221" t="s">
        <v>111</v>
      </c>
      <c r="C27" s="221" t="s">
        <v>105</v>
      </c>
      <c r="D27" s="226">
        <v>1950</v>
      </c>
      <c r="E27" s="121">
        <v>0.2</v>
      </c>
      <c r="F27" s="116">
        <f t="shared" si="3"/>
        <v>11.682</v>
      </c>
      <c r="G27" s="102">
        <v>36</v>
      </c>
      <c r="H27" s="115">
        <v>84.11</v>
      </c>
      <c r="I27" s="102">
        <f t="shared" si="0"/>
        <v>19.84</v>
      </c>
      <c r="J27" s="102">
        <f t="shared" si="1"/>
        <v>103.95</v>
      </c>
      <c r="K27" s="135"/>
      <c r="M27" s="44"/>
      <c r="N27" s="224"/>
    </row>
    <row r="28" spans="1:14" ht="12.75">
      <c r="A28" s="114">
        <f t="shared" si="2"/>
        <v>21</v>
      </c>
      <c r="B28" s="221" t="s">
        <v>112</v>
      </c>
      <c r="C28" s="221" t="s">
        <v>74</v>
      </c>
      <c r="D28" s="226">
        <v>1851</v>
      </c>
      <c r="E28" s="121">
        <v>0.1</v>
      </c>
      <c r="F28" s="116">
        <f t="shared" si="3"/>
        <v>11.089</v>
      </c>
      <c r="G28" s="102">
        <v>24</v>
      </c>
      <c r="H28" s="115">
        <v>26.61</v>
      </c>
      <c r="I28" s="102">
        <f t="shared" si="0"/>
        <v>6.28</v>
      </c>
      <c r="J28" s="102">
        <f t="shared" si="1"/>
        <v>32.89</v>
      </c>
      <c r="K28" s="135"/>
      <c r="M28" s="44"/>
      <c r="N28" s="224"/>
    </row>
    <row r="29" spans="1:14" ht="12.75">
      <c r="A29" s="114">
        <f t="shared" si="2"/>
        <v>22</v>
      </c>
      <c r="B29" s="221" t="s">
        <v>113</v>
      </c>
      <c r="C29" s="221" t="s">
        <v>74</v>
      </c>
      <c r="D29" s="226">
        <v>1560</v>
      </c>
      <c r="E29" s="121">
        <v>0.1</v>
      </c>
      <c r="F29" s="116">
        <f t="shared" si="3"/>
        <v>9.3460000000000001</v>
      </c>
      <c r="G29" s="102">
        <v>24</v>
      </c>
      <c r="H29" s="115">
        <v>22.43</v>
      </c>
      <c r="I29" s="102">
        <f t="shared" si="0"/>
        <v>5.29</v>
      </c>
      <c r="J29" s="102">
        <f t="shared" si="1"/>
        <v>27.72</v>
      </c>
      <c r="K29" s="135"/>
      <c r="M29" s="44"/>
      <c r="N29" s="224"/>
    </row>
    <row r="30" spans="1:14" ht="12.75">
      <c r="A30" s="114">
        <f t="shared" si="2"/>
        <v>23</v>
      </c>
      <c r="B30" s="221" t="s">
        <v>102</v>
      </c>
      <c r="C30" s="221" t="s">
        <v>98</v>
      </c>
      <c r="D30" s="226">
        <v>1425</v>
      </c>
      <c r="E30" s="121">
        <v>0.2</v>
      </c>
      <c r="F30" s="116">
        <f t="shared" si="3"/>
        <v>8.5370000000000008</v>
      </c>
      <c r="G30" s="102">
        <v>36</v>
      </c>
      <c r="H30" s="115">
        <v>61.47</v>
      </c>
      <c r="I30" s="102">
        <f t="shared" si="0"/>
        <v>14.5</v>
      </c>
      <c r="J30" s="102">
        <f t="shared" si="1"/>
        <v>75.97</v>
      </c>
      <c r="K30" s="135"/>
      <c r="M30" s="44"/>
      <c r="N30" s="224"/>
    </row>
    <row r="31" spans="1:14" ht="12.75">
      <c r="A31" s="114">
        <f t="shared" si="2"/>
        <v>24</v>
      </c>
      <c r="B31" s="221" t="s">
        <v>100</v>
      </c>
      <c r="C31" s="221" t="s">
        <v>74</v>
      </c>
      <c r="D31" s="226">
        <v>1472</v>
      </c>
      <c r="E31" s="121">
        <v>0.2</v>
      </c>
      <c r="F31" s="116">
        <f t="shared" si="3"/>
        <v>8.8190000000000008</v>
      </c>
      <c r="G31" s="102">
        <v>12</v>
      </c>
      <c r="H31" s="115">
        <v>21.17</v>
      </c>
      <c r="I31" s="102">
        <f t="shared" si="0"/>
        <v>4.99</v>
      </c>
      <c r="J31" s="102">
        <f t="shared" si="1"/>
        <v>26.160000000000004</v>
      </c>
      <c r="K31" s="135"/>
      <c r="M31" s="44"/>
      <c r="N31" s="224"/>
    </row>
    <row r="32" spans="1:14" ht="12.75">
      <c r="A32" s="114">
        <f t="shared" si="2"/>
        <v>25</v>
      </c>
      <c r="B32" s="221" t="s">
        <v>114</v>
      </c>
      <c r="C32" s="221" t="s">
        <v>74</v>
      </c>
      <c r="D32" s="226">
        <v>1581</v>
      </c>
      <c r="E32" s="121">
        <v>0.2</v>
      </c>
      <c r="F32" s="116">
        <f t="shared" si="3"/>
        <v>9.4719999999999995</v>
      </c>
      <c r="G32" s="102">
        <v>12</v>
      </c>
      <c r="H32" s="115">
        <v>22.73</v>
      </c>
      <c r="I32" s="102">
        <f t="shared" si="0"/>
        <v>5.36</v>
      </c>
      <c r="J32" s="102">
        <f t="shared" si="1"/>
        <v>28.09</v>
      </c>
      <c r="K32" s="135"/>
      <c r="M32" s="44"/>
      <c r="N32" s="224"/>
    </row>
    <row r="33" spans="1:14" ht="12.75">
      <c r="A33" s="114">
        <f t="shared" si="2"/>
        <v>26</v>
      </c>
      <c r="B33" s="221" t="s">
        <v>115</v>
      </c>
      <c r="C33" s="221" t="s">
        <v>105</v>
      </c>
      <c r="D33" s="226">
        <v>1692</v>
      </c>
      <c r="E33" s="121">
        <v>0.2</v>
      </c>
      <c r="F33" s="116">
        <f t="shared" si="3"/>
        <v>10.137</v>
      </c>
      <c r="G33" s="102">
        <v>36</v>
      </c>
      <c r="H33" s="115">
        <v>72.989999999999995</v>
      </c>
      <c r="I33" s="102">
        <f t="shared" si="0"/>
        <v>17.22</v>
      </c>
      <c r="J33" s="102">
        <f t="shared" si="1"/>
        <v>90.21</v>
      </c>
      <c r="K33" s="135"/>
      <c r="M33" s="44"/>
      <c r="N33" s="224"/>
    </row>
    <row r="34" spans="1:14" ht="12.75">
      <c r="A34" s="114">
        <f t="shared" si="2"/>
        <v>27</v>
      </c>
      <c r="B34" s="221" t="s">
        <v>116</v>
      </c>
      <c r="C34" s="221" t="s">
        <v>76</v>
      </c>
      <c r="D34" s="226">
        <v>2002</v>
      </c>
      <c r="E34" s="121">
        <v>0.2</v>
      </c>
      <c r="F34" s="116">
        <f t="shared" si="3"/>
        <v>11.994</v>
      </c>
      <c r="G34" s="102">
        <v>12</v>
      </c>
      <c r="H34" s="115">
        <v>28.79</v>
      </c>
      <c r="I34" s="102">
        <f t="shared" si="0"/>
        <v>6.79</v>
      </c>
      <c r="J34" s="102">
        <f t="shared" si="1"/>
        <v>35.58</v>
      </c>
      <c r="K34" s="135"/>
      <c r="M34" s="44"/>
      <c r="N34" s="224"/>
    </row>
    <row r="35" spans="1:14" ht="12.75">
      <c r="A35" s="114">
        <f t="shared" si="2"/>
        <v>28</v>
      </c>
      <c r="B35" s="221" t="s">
        <v>117</v>
      </c>
      <c r="C35" s="221" t="s">
        <v>105</v>
      </c>
      <c r="D35" s="226">
        <v>1779</v>
      </c>
      <c r="E35" s="121">
        <v>0.2</v>
      </c>
      <c r="F35" s="116">
        <f t="shared" si="3"/>
        <v>10.657999999999999</v>
      </c>
      <c r="G35" s="102">
        <v>12</v>
      </c>
      <c r="H35" s="115">
        <v>25.58</v>
      </c>
      <c r="I35" s="102">
        <f t="shared" si="0"/>
        <v>6.03</v>
      </c>
      <c r="J35" s="102">
        <f t="shared" si="1"/>
        <v>31.61</v>
      </c>
      <c r="K35" s="135"/>
      <c r="M35" s="44"/>
      <c r="N35" s="224"/>
    </row>
    <row r="36" spans="1:14" ht="12.75">
      <c r="A36" s="114">
        <f t="shared" si="2"/>
        <v>29</v>
      </c>
      <c r="B36" s="221" t="s">
        <v>102</v>
      </c>
      <c r="C36" s="221" t="s">
        <v>74</v>
      </c>
      <c r="D36" s="226">
        <v>1320</v>
      </c>
      <c r="E36" s="121">
        <v>0.2</v>
      </c>
      <c r="F36" s="116">
        <f t="shared" si="3"/>
        <v>7.9080000000000004</v>
      </c>
      <c r="G36" s="102">
        <v>48</v>
      </c>
      <c r="H36" s="115">
        <v>75.92</v>
      </c>
      <c r="I36" s="102">
        <f t="shared" si="0"/>
        <v>17.91</v>
      </c>
      <c r="J36" s="102">
        <f t="shared" si="1"/>
        <v>93.83</v>
      </c>
      <c r="K36" s="135"/>
      <c r="M36" s="44"/>
      <c r="N36" s="224"/>
    </row>
    <row r="37" spans="1:14" ht="12.75">
      <c r="A37" s="114">
        <f t="shared" si="2"/>
        <v>30</v>
      </c>
      <c r="B37" s="221" t="s">
        <v>118</v>
      </c>
      <c r="C37" s="221" t="s">
        <v>98</v>
      </c>
      <c r="D37" s="226">
        <v>1640</v>
      </c>
      <c r="E37" s="121">
        <v>0.2</v>
      </c>
      <c r="F37" s="116">
        <f t="shared" si="3"/>
        <v>9.8249999999999993</v>
      </c>
      <c r="G37" s="102">
        <v>24</v>
      </c>
      <c r="H37" s="115">
        <v>47.16</v>
      </c>
      <c r="I37" s="102">
        <f t="shared" si="0"/>
        <v>11.13</v>
      </c>
      <c r="J37" s="102">
        <f t="shared" si="1"/>
        <v>58.29</v>
      </c>
      <c r="K37" s="135"/>
      <c r="M37" s="44"/>
      <c r="N37" s="224"/>
    </row>
    <row r="38" spans="1:14" ht="12.75">
      <c r="A38" s="114">
        <f t="shared" si="2"/>
        <v>31</v>
      </c>
      <c r="B38" s="221" t="s">
        <v>119</v>
      </c>
      <c r="C38" s="221" t="s">
        <v>74</v>
      </c>
      <c r="D38" s="226">
        <v>1445</v>
      </c>
      <c r="E38" s="121">
        <v>0.1</v>
      </c>
      <c r="F38" s="116">
        <f t="shared" si="3"/>
        <v>8.657</v>
      </c>
      <c r="G38" s="102">
        <v>12</v>
      </c>
      <c r="H38" s="115">
        <v>10.39</v>
      </c>
      <c r="I38" s="102">
        <f t="shared" si="0"/>
        <v>2.4500000000000002</v>
      </c>
      <c r="J38" s="102">
        <f t="shared" si="1"/>
        <v>12.84</v>
      </c>
      <c r="K38" s="135"/>
      <c r="M38" s="44"/>
      <c r="N38" s="224"/>
    </row>
    <row r="39" spans="1:14" ht="12.75">
      <c r="A39" s="114">
        <f t="shared" si="2"/>
        <v>32</v>
      </c>
      <c r="B39" s="221" t="s">
        <v>119</v>
      </c>
      <c r="C39" s="221" t="s">
        <v>74</v>
      </c>
      <c r="D39" s="226">
        <v>1445</v>
      </c>
      <c r="E39" s="121">
        <v>0.2</v>
      </c>
      <c r="F39" s="116">
        <f t="shared" si="3"/>
        <v>8.657</v>
      </c>
      <c r="G39" s="102">
        <v>24</v>
      </c>
      <c r="H39" s="115">
        <v>41.55</v>
      </c>
      <c r="I39" s="102">
        <f t="shared" si="0"/>
        <v>9.8000000000000007</v>
      </c>
      <c r="J39" s="102">
        <f t="shared" si="1"/>
        <v>51.349999999999994</v>
      </c>
      <c r="K39" s="135"/>
      <c r="M39" s="44"/>
      <c r="N39" s="224"/>
    </row>
    <row r="40" spans="1:14" ht="12.75">
      <c r="A40" s="114">
        <f t="shared" si="2"/>
        <v>33</v>
      </c>
      <c r="B40" s="221" t="s">
        <v>168</v>
      </c>
      <c r="C40" s="221" t="s">
        <v>98</v>
      </c>
      <c r="D40" s="226">
        <v>1672</v>
      </c>
      <c r="E40" s="121">
        <v>0.2</v>
      </c>
      <c r="F40" s="116">
        <f t="shared" si="3"/>
        <v>10.016999999999999</v>
      </c>
      <c r="G40" s="102">
        <v>24</v>
      </c>
      <c r="H40" s="115">
        <v>48.08</v>
      </c>
      <c r="I40" s="102">
        <f t="shared" si="0"/>
        <v>11.34</v>
      </c>
      <c r="J40" s="102">
        <f t="shared" si="1"/>
        <v>59.42</v>
      </c>
      <c r="K40" s="135"/>
      <c r="M40" s="44"/>
      <c r="N40" s="224"/>
    </row>
    <row r="41" spans="1:14" ht="12.75">
      <c r="A41" s="114">
        <f t="shared" si="2"/>
        <v>34</v>
      </c>
      <c r="B41" s="221" t="s">
        <v>120</v>
      </c>
      <c r="C41" s="221" t="s">
        <v>98</v>
      </c>
      <c r="D41" s="226">
        <v>1579</v>
      </c>
      <c r="E41" s="121">
        <v>0.1</v>
      </c>
      <c r="F41" s="116">
        <f t="shared" si="3"/>
        <v>9.4600000000000009</v>
      </c>
      <c r="G41" s="102">
        <v>24</v>
      </c>
      <c r="H41" s="115">
        <v>22.7</v>
      </c>
      <c r="I41" s="102">
        <f>ROUND(H41*23.59%,2)+0.01</f>
        <v>5.3599999999999994</v>
      </c>
      <c r="J41" s="102">
        <f t="shared" si="1"/>
        <v>28.06</v>
      </c>
      <c r="K41" s="135"/>
      <c r="M41" s="44"/>
      <c r="N41" s="224"/>
    </row>
    <row r="42" spans="1:14" ht="12.75">
      <c r="A42" s="114">
        <f t="shared" si="2"/>
        <v>35</v>
      </c>
      <c r="B42" s="221" t="s">
        <v>166</v>
      </c>
      <c r="C42" s="221" t="s">
        <v>74</v>
      </c>
      <c r="D42" s="226">
        <v>1445</v>
      </c>
      <c r="E42" s="121">
        <v>0.1</v>
      </c>
      <c r="F42" s="116">
        <f t="shared" si="3"/>
        <v>8.657</v>
      </c>
      <c r="G42" s="102">
        <v>12</v>
      </c>
      <c r="H42" s="115">
        <v>10.39</v>
      </c>
      <c r="I42" s="102">
        <f t="shared" si="0"/>
        <v>2.4500000000000002</v>
      </c>
      <c r="J42" s="102">
        <f t="shared" si="1"/>
        <v>12.84</v>
      </c>
      <c r="K42" s="135"/>
      <c r="M42" s="44"/>
      <c r="N42" s="224"/>
    </row>
    <row r="43" spans="1:14" ht="12.75">
      <c r="A43" s="114">
        <f t="shared" si="2"/>
        <v>36</v>
      </c>
      <c r="B43" s="221" t="s">
        <v>166</v>
      </c>
      <c r="C43" s="221" t="s">
        <v>74</v>
      </c>
      <c r="D43" s="226">
        <v>1445</v>
      </c>
      <c r="E43" s="121">
        <v>0.2</v>
      </c>
      <c r="F43" s="116">
        <f t="shared" si="3"/>
        <v>8.657</v>
      </c>
      <c r="G43" s="102">
        <v>12</v>
      </c>
      <c r="H43" s="115">
        <v>20.78</v>
      </c>
      <c r="I43" s="102">
        <f t="shared" si="0"/>
        <v>4.9000000000000004</v>
      </c>
      <c r="J43" s="102">
        <f t="shared" si="1"/>
        <v>25.68</v>
      </c>
      <c r="K43" s="135"/>
      <c r="M43" s="44"/>
      <c r="N43" s="224"/>
    </row>
    <row r="44" spans="1:14" ht="12.75">
      <c r="A44" s="114">
        <f t="shared" si="2"/>
        <v>37</v>
      </c>
      <c r="B44" s="221" t="s">
        <v>120</v>
      </c>
      <c r="C44" s="221" t="s">
        <v>105</v>
      </c>
      <c r="D44" s="226">
        <v>1744</v>
      </c>
      <c r="E44" s="121">
        <v>0.1</v>
      </c>
      <c r="F44" s="116">
        <f t="shared" si="3"/>
        <v>10.448</v>
      </c>
      <c r="G44" s="102">
        <v>24</v>
      </c>
      <c r="H44" s="115">
        <v>25.08</v>
      </c>
      <c r="I44" s="102">
        <f t="shared" si="0"/>
        <v>5.92</v>
      </c>
      <c r="J44" s="102">
        <f t="shared" si="1"/>
        <v>31</v>
      </c>
      <c r="K44" s="135"/>
      <c r="M44" s="44"/>
      <c r="N44" s="224"/>
    </row>
    <row r="45" spans="1:14" ht="12.75">
      <c r="A45" s="114">
        <f t="shared" si="2"/>
        <v>38</v>
      </c>
      <c r="B45" s="221" t="s">
        <v>111</v>
      </c>
      <c r="C45" s="221" t="s">
        <v>98</v>
      </c>
      <c r="D45" s="226">
        <v>1495</v>
      </c>
      <c r="E45" s="121">
        <v>0.2</v>
      </c>
      <c r="F45" s="116">
        <f t="shared" si="3"/>
        <v>8.9559999999999995</v>
      </c>
      <c r="G45" s="102">
        <v>12</v>
      </c>
      <c r="H45" s="115">
        <v>21.49</v>
      </c>
      <c r="I45" s="102">
        <f t="shared" si="0"/>
        <v>5.07</v>
      </c>
      <c r="J45" s="102">
        <f t="shared" si="1"/>
        <v>26.56</v>
      </c>
      <c r="K45" s="135"/>
      <c r="M45" s="44"/>
      <c r="N45" s="224"/>
    </row>
    <row r="46" spans="1:14" ht="12.75">
      <c r="A46" s="114">
        <f t="shared" si="2"/>
        <v>39</v>
      </c>
      <c r="B46" s="221" t="s">
        <v>121</v>
      </c>
      <c r="C46" s="221" t="s">
        <v>74</v>
      </c>
      <c r="D46" s="226">
        <v>1581</v>
      </c>
      <c r="E46" s="121">
        <v>0.2</v>
      </c>
      <c r="F46" s="116">
        <f t="shared" si="3"/>
        <v>9.4719999999999995</v>
      </c>
      <c r="G46" s="102">
        <v>24</v>
      </c>
      <c r="H46" s="115">
        <v>45.47</v>
      </c>
      <c r="I46" s="102">
        <f t="shared" si="0"/>
        <v>10.73</v>
      </c>
      <c r="J46" s="102">
        <f t="shared" si="1"/>
        <v>56.2</v>
      </c>
      <c r="K46" s="135"/>
      <c r="M46" s="44"/>
      <c r="N46" s="224"/>
    </row>
    <row r="47" spans="1:14" ht="12.75">
      <c r="A47" s="114">
        <f t="shared" si="2"/>
        <v>40</v>
      </c>
      <c r="B47" s="221" t="s">
        <v>117</v>
      </c>
      <c r="C47" s="221" t="s">
        <v>98</v>
      </c>
      <c r="D47" s="226">
        <v>1652</v>
      </c>
      <c r="E47" s="121">
        <v>0.2</v>
      </c>
      <c r="F47" s="116">
        <f t="shared" si="3"/>
        <v>9.8970000000000002</v>
      </c>
      <c r="G47" s="102">
        <v>12</v>
      </c>
      <c r="H47" s="115">
        <v>23.75</v>
      </c>
      <c r="I47" s="102">
        <f t="shared" si="0"/>
        <v>5.6</v>
      </c>
      <c r="J47" s="102">
        <f t="shared" si="1"/>
        <v>29.35</v>
      </c>
      <c r="K47" s="135"/>
      <c r="M47" s="44"/>
      <c r="N47" s="224"/>
    </row>
    <row r="48" spans="1:14" ht="12.75">
      <c r="A48" s="114">
        <f t="shared" si="2"/>
        <v>41</v>
      </c>
      <c r="B48" s="221" t="s">
        <v>122</v>
      </c>
      <c r="C48" s="221" t="s">
        <v>98</v>
      </c>
      <c r="D48" s="226">
        <v>1523</v>
      </c>
      <c r="E48" s="121">
        <v>0.2</v>
      </c>
      <c r="F48" s="116">
        <f t="shared" si="3"/>
        <v>9.1240000000000006</v>
      </c>
      <c r="G48" s="102">
        <v>24</v>
      </c>
      <c r="H48" s="115">
        <v>43.8</v>
      </c>
      <c r="I48" s="102">
        <f t="shared" si="0"/>
        <v>10.33</v>
      </c>
      <c r="J48" s="102">
        <f t="shared" si="1"/>
        <v>54.129999999999995</v>
      </c>
      <c r="K48" s="135"/>
      <c r="M48" s="44"/>
      <c r="N48" s="224"/>
    </row>
    <row r="49" spans="1:14" ht="13.5" customHeight="1">
      <c r="A49" s="114">
        <f t="shared" si="2"/>
        <v>42</v>
      </c>
      <c r="B49" s="221" t="s">
        <v>116</v>
      </c>
      <c r="C49" s="221" t="s">
        <v>123</v>
      </c>
      <c r="D49" s="226">
        <v>1898</v>
      </c>
      <c r="E49" s="121">
        <v>0.2</v>
      </c>
      <c r="F49" s="116">
        <f t="shared" si="3"/>
        <v>11.371</v>
      </c>
      <c r="G49" s="102">
        <v>24</v>
      </c>
      <c r="H49" s="115">
        <v>54.58</v>
      </c>
      <c r="I49" s="102">
        <f t="shared" si="0"/>
        <v>12.88</v>
      </c>
      <c r="J49" s="102">
        <f t="shared" si="1"/>
        <v>67.459999999999994</v>
      </c>
      <c r="K49" s="135"/>
      <c r="M49" s="44"/>
      <c r="N49" s="224"/>
    </row>
    <row r="50" spans="1:14" ht="12.75">
      <c r="A50" s="114">
        <f t="shared" si="2"/>
        <v>43</v>
      </c>
      <c r="B50" s="221" t="s">
        <v>124</v>
      </c>
      <c r="C50" s="221" t="s">
        <v>105</v>
      </c>
      <c r="D50" s="226">
        <v>2077</v>
      </c>
      <c r="E50" s="121">
        <v>0.2</v>
      </c>
      <c r="F50" s="116">
        <f t="shared" si="3"/>
        <v>12.443</v>
      </c>
      <c r="G50" s="102">
        <v>24</v>
      </c>
      <c r="H50" s="115">
        <v>59.73</v>
      </c>
      <c r="I50" s="102">
        <f t="shared" si="0"/>
        <v>14.09</v>
      </c>
      <c r="J50" s="102">
        <f t="shared" si="1"/>
        <v>73.819999999999993</v>
      </c>
      <c r="K50" s="135"/>
      <c r="M50" s="44"/>
      <c r="N50" s="224"/>
    </row>
    <row r="51" spans="1:14" ht="12.75">
      <c r="A51" s="114">
        <f t="shared" si="2"/>
        <v>44</v>
      </c>
      <c r="B51" s="221" t="s">
        <v>125</v>
      </c>
      <c r="C51" s="221" t="s">
        <v>98</v>
      </c>
      <c r="D51" s="226">
        <v>1495</v>
      </c>
      <c r="E51" s="121">
        <v>0.2</v>
      </c>
      <c r="F51" s="116">
        <f t="shared" si="3"/>
        <v>8.9559999999999995</v>
      </c>
      <c r="G51" s="102">
        <v>24</v>
      </c>
      <c r="H51" s="115">
        <v>42.99</v>
      </c>
      <c r="I51" s="102">
        <f t="shared" si="0"/>
        <v>10.14</v>
      </c>
      <c r="J51" s="102">
        <f t="shared" si="1"/>
        <v>53.13</v>
      </c>
      <c r="K51" s="135"/>
      <c r="M51" s="44"/>
      <c r="N51" s="224"/>
    </row>
    <row r="52" spans="1:14" ht="12.75">
      <c r="A52" s="114">
        <f t="shared" si="2"/>
        <v>45</v>
      </c>
      <c r="B52" s="221" t="s">
        <v>126</v>
      </c>
      <c r="C52" s="221" t="s">
        <v>98</v>
      </c>
      <c r="D52" s="226">
        <v>1475</v>
      </c>
      <c r="E52" s="121">
        <v>0.2</v>
      </c>
      <c r="F52" s="116">
        <f t="shared" si="3"/>
        <v>8.8369999999999997</v>
      </c>
      <c r="G52" s="102">
        <v>24</v>
      </c>
      <c r="H52" s="115">
        <v>42.42</v>
      </c>
      <c r="I52" s="102">
        <f t="shared" si="0"/>
        <v>10.01</v>
      </c>
      <c r="J52" s="102">
        <f t="shared" si="1"/>
        <v>52.43</v>
      </c>
      <c r="K52" s="135"/>
      <c r="M52" s="44"/>
      <c r="N52" s="224"/>
    </row>
    <row r="53" spans="1:14" ht="12.75">
      <c r="A53" s="114">
        <f t="shared" si="2"/>
        <v>46</v>
      </c>
      <c r="B53" s="221" t="s">
        <v>127</v>
      </c>
      <c r="C53" s="221" t="s">
        <v>98</v>
      </c>
      <c r="D53" s="226">
        <v>1495</v>
      </c>
      <c r="E53" s="121">
        <v>0.2</v>
      </c>
      <c r="F53" s="116">
        <f t="shared" si="3"/>
        <v>8.9559999999999995</v>
      </c>
      <c r="G53" s="102">
        <v>24</v>
      </c>
      <c r="H53" s="115">
        <v>42.99</v>
      </c>
      <c r="I53" s="102">
        <f t="shared" si="0"/>
        <v>10.14</v>
      </c>
      <c r="J53" s="102">
        <f t="shared" si="1"/>
        <v>53.13</v>
      </c>
      <c r="K53" s="135"/>
      <c r="M53" s="44"/>
      <c r="N53" s="224"/>
    </row>
    <row r="54" spans="1:14" ht="12.75">
      <c r="A54" s="114">
        <f t="shared" si="2"/>
        <v>47</v>
      </c>
      <c r="B54" s="221" t="s">
        <v>168</v>
      </c>
      <c r="C54" s="221" t="s">
        <v>98</v>
      </c>
      <c r="D54" s="226">
        <v>1692</v>
      </c>
      <c r="E54" s="121">
        <v>0.2</v>
      </c>
      <c r="F54" s="116">
        <f t="shared" si="3"/>
        <v>10.137</v>
      </c>
      <c r="G54" s="102">
        <v>12</v>
      </c>
      <c r="H54" s="115">
        <v>24.33</v>
      </c>
      <c r="I54" s="102">
        <f>ROUND(H54*23.59%,2)+0.01</f>
        <v>5.75</v>
      </c>
      <c r="J54" s="102">
        <f t="shared" si="1"/>
        <v>30.08</v>
      </c>
      <c r="K54" s="135"/>
      <c r="M54" s="44"/>
      <c r="N54" s="224"/>
    </row>
    <row r="55" spans="1:14" ht="24.75" customHeight="1">
      <c r="A55" s="114">
        <f t="shared" si="2"/>
        <v>48</v>
      </c>
      <c r="B55" s="222" t="s">
        <v>94</v>
      </c>
      <c r="C55" s="223" t="s">
        <v>145</v>
      </c>
      <c r="D55" s="225">
        <v>2264</v>
      </c>
      <c r="E55" s="121">
        <v>0.1</v>
      </c>
      <c r="F55" s="116">
        <f t="shared" si="3"/>
        <v>13.563000000000001</v>
      </c>
      <c r="G55" s="102">
        <v>12</v>
      </c>
      <c r="H55" s="115">
        <v>16.28</v>
      </c>
      <c r="I55" s="102">
        <f t="shared" si="0"/>
        <v>3.84</v>
      </c>
      <c r="J55" s="102">
        <f t="shared" si="1"/>
        <v>20.12</v>
      </c>
      <c r="K55" s="135"/>
      <c r="M55" s="44"/>
      <c r="N55" s="224"/>
    </row>
    <row r="56" spans="1:14" ht="12.75">
      <c r="A56" s="114">
        <f t="shared" si="2"/>
        <v>49</v>
      </c>
      <c r="B56" s="221" t="s">
        <v>127</v>
      </c>
      <c r="C56" s="221" t="s">
        <v>105</v>
      </c>
      <c r="D56" s="226">
        <v>1744</v>
      </c>
      <c r="E56" s="121">
        <v>0.1</v>
      </c>
      <c r="F56" s="116">
        <f t="shared" si="3"/>
        <v>10.448</v>
      </c>
      <c r="G56" s="102">
        <v>24</v>
      </c>
      <c r="H56" s="115">
        <v>25.08</v>
      </c>
      <c r="I56" s="102">
        <f t="shared" si="0"/>
        <v>5.92</v>
      </c>
      <c r="J56" s="102">
        <f t="shared" si="1"/>
        <v>31</v>
      </c>
      <c r="K56" s="135"/>
      <c r="M56" s="44"/>
      <c r="N56" s="224"/>
    </row>
    <row r="57" spans="1:14" ht="12.75">
      <c r="A57" s="114">
        <f t="shared" si="2"/>
        <v>50</v>
      </c>
      <c r="B57" s="221" t="s">
        <v>100</v>
      </c>
      <c r="C57" s="221" t="s">
        <v>98</v>
      </c>
      <c r="D57" s="226">
        <v>1495</v>
      </c>
      <c r="E57" s="121">
        <v>0.2</v>
      </c>
      <c r="F57" s="116">
        <f t="shared" si="3"/>
        <v>8.9559999999999995</v>
      </c>
      <c r="G57" s="102">
        <v>12</v>
      </c>
      <c r="H57" s="115">
        <v>21.49</v>
      </c>
      <c r="I57" s="102">
        <f t="shared" si="0"/>
        <v>5.07</v>
      </c>
      <c r="J57" s="102">
        <f t="shared" si="1"/>
        <v>26.56</v>
      </c>
      <c r="K57" s="135"/>
      <c r="M57" s="44"/>
      <c r="N57" s="224"/>
    </row>
    <row r="58" spans="1:14" ht="12.75">
      <c r="A58" s="114">
        <f t="shared" si="2"/>
        <v>51</v>
      </c>
      <c r="B58" s="221" t="s">
        <v>166</v>
      </c>
      <c r="C58" s="221" t="s">
        <v>98</v>
      </c>
      <c r="D58" s="226">
        <v>1523</v>
      </c>
      <c r="E58" s="121">
        <v>0.1</v>
      </c>
      <c r="F58" s="116">
        <f t="shared" si="3"/>
        <v>9.1240000000000006</v>
      </c>
      <c r="G58" s="102">
        <v>12</v>
      </c>
      <c r="H58" s="115">
        <v>10.95</v>
      </c>
      <c r="I58" s="102">
        <f t="shared" si="0"/>
        <v>2.58</v>
      </c>
      <c r="J58" s="102">
        <f t="shared" si="1"/>
        <v>13.53</v>
      </c>
      <c r="K58" s="135"/>
      <c r="M58" s="44"/>
      <c r="N58" s="224"/>
    </row>
    <row r="59" spans="1:14" ht="12.75">
      <c r="A59" s="114">
        <f t="shared" si="2"/>
        <v>52</v>
      </c>
      <c r="B59" s="221" t="s">
        <v>166</v>
      </c>
      <c r="C59" s="221" t="s">
        <v>98</v>
      </c>
      <c r="D59" s="226">
        <v>1523</v>
      </c>
      <c r="E59" s="121">
        <v>0.2</v>
      </c>
      <c r="F59" s="116">
        <f t="shared" si="3"/>
        <v>9.1240000000000006</v>
      </c>
      <c r="G59" s="102">
        <v>24</v>
      </c>
      <c r="H59" s="115">
        <v>43.8</v>
      </c>
      <c r="I59" s="102">
        <f t="shared" si="0"/>
        <v>10.33</v>
      </c>
      <c r="J59" s="102">
        <f t="shared" si="1"/>
        <v>54.129999999999995</v>
      </c>
      <c r="K59" s="135"/>
      <c r="M59" s="44"/>
      <c r="N59" s="224"/>
    </row>
    <row r="60" spans="1:14" s="44" customFormat="1" ht="12.75">
      <c r="A60" s="114">
        <f t="shared" si="2"/>
        <v>53</v>
      </c>
      <c r="B60" s="221" t="s">
        <v>127</v>
      </c>
      <c r="C60" s="221" t="s">
        <v>98</v>
      </c>
      <c r="D60" s="226">
        <v>1495</v>
      </c>
      <c r="E60" s="122">
        <v>0.1</v>
      </c>
      <c r="F60" s="116">
        <f t="shared" si="3"/>
        <v>8.9559999999999995</v>
      </c>
      <c r="G60" s="102">
        <v>36</v>
      </c>
      <c r="H60" s="117">
        <v>32.24</v>
      </c>
      <c r="I60" s="102">
        <f t="shared" si="0"/>
        <v>7.61</v>
      </c>
      <c r="J60" s="102">
        <f t="shared" si="1"/>
        <v>39.85</v>
      </c>
      <c r="K60" s="135"/>
      <c r="N60" s="224"/>
    </row>
    <row r="61" spans="1:14" ht="12.75">
      <c r="A61" s="114">
        <f t="shared" si="2"/>
        <v>54</v>
      </c>
      <c r="B61" s="221" t="s">
        <v>131</v>
      </c>
      <c r="C61" s="221" t="s">
        <v>105</v>
      </c>
      <c r="D61" s="226">
        <v>1680</v>
      </c>
      <c r="E61" s="121">
        <v>0.1</v>
      </c>
      <c r="F61" s="116">
        <f t="shared" si="3"/>
        <v>10.065</v>
      </c>
      <c r="G61" s="102">
        <v>36</v>
      </c>
      <c r="H61" s="115">
        <v>36.229999999999997</v>
      </c>
      <c r="I61" s="102">
        <f t="shared" si="0"/>
        <v>8.5500000000000007</v>
      </c>
      <c r="J61" s="102">
        <f t="shared" si="1"/>
        <v>44.78</v>
      </c>
      <c r="K61" s="135"/>
      <c r="M61" s="44"/>
      <c r="N61" s="224"/>
    </row>
    <row r="62" spans="1:14" ht="12.75">
      <c r="A62" s="114">
        <f t="shared" si="2"/>
        <v>55</v>
      </c>
      <c r="B62" s="221" t="s">
        <v>138</v>
      </c>
      <c r="C62" s="221" t="s">
        <v>98</v>
      </c>
      <c r="D62" s="226">
        <v>1692</v>
      </c>
      <c r="E62" s="121">
        <v>0.2</v>
      </c>
      <c r="F62" s="116">
        <f t="shared" si="3"/>
        <v>10.137</v>
      </c>
      <c r="G62" s="102">
        <v>8</v>
      </c>
      <c r="H62" s="115">
        <v>16.22</v>
      </c>
      <c r="I62" s="102">
        <f t="shared" si="0"/>
        <v>3.83</v>
      </c>
      <c r="J62" s="102">
        <f t="shared" si="1"/>
        <v>20.049999999999997</v>
      </c>
      <c r="K62" s="135"/>
      <c r="M62" s="44"/>
      <c r="N62" s="224"/>
    </row>
    <row r="63" spans="1:14" ht="12.75">
      <c r="A63" s="114">
        <f t="shared" si="2"/>
        <v>56</v>
      </c>
      <c r="B63" s="221" t="s">
        <v>120</v>
      </c>
      <c r="C63" s="221" t="s">
        <v>98</v>
      </c>
      <c r="D63" s="226">
        <v>1523</v>
      </c>
      <c r="E63" s="121">
        <v>0.2</v>
      </c>
      <c r="F63" s="116">
        <f t="shared" si="3"/>
        <v>9.1240000000000006</v>
      </c>
      <c r="G63" s="102">
        <v>12</v>
      </c>
      <c r="H63" s="115">
        <v>21.9</v>
      </c>
      <c r="I63" s="102">
        <f t="shared" si="0"/>
        <v>5.17</v>
      </c>
      <c r="J63" s="102">
        <f t="shared" si="1"/>
        <v>27.07</v>
      </c>
      <c r="K63" s="135"/>
      <c r="M63" s="44"/>
      <c r="N63" s="224"/>
    </row>
    <row r="64" spans="1:14" ht="12.75">
      <c r="A64" s="114">
        <f t="shared" si="2"/>
        <v>57</v>
      </c>
      <c r="B64" s="221" t="s">
        <v>120</v>
      </c>
      <c r="C64" s="221" t="s">
        <v>98</v>
      </c>
      <c r="D64" s="226">
        <v>1523</v>
      </c>
      <c r="E64" s="121">
        <v>0.1</v>
      </c>
      <c r="F64" s="116">
        <f t="shared" si="3"/>
        <v>9.1240000000000006</v>
      </c>
      <c r="G64" s="102">
        <v>12</v>
      </c>
      <c r="H64" s="115">
        <v>10.95</v>
      </c>
      <c r="I64" s="102">
        <f t="shared" si="0"/>
        <v>2.58</v>
      </c>
      <c r="J64" s="102">
        <f t="shared" si="1"/>
        <v>13.53</v>
      </c>
      <c r="K64" s="135"/>
      <c r="M64" s="44"/>
      <c r="N64" s="224"/>
    </row>
    <row r="65" spans="1:14" ht="12.75">
      <c r="A65" s="114">
        <f t="shared" si="2"/>
        <v>58</v>
      </c>
      <c r="B65" s="221" t="s">
        <v>125</v>
      </c>
      <c r="C65" s="221" t="s">
        <v>74</v>
      </c>
      <c r="D65" s="226">
        <v>1425</v>
      </c>
      <c r="E65" s="121">
        <v>0.2</v>
      </c>
      <c r="F65" s="116">
        <f t="shared" si="3"/>
        <v>8.5370000000000008</v>
      </c>
      <c r="G65" s="102">
        <v>12</v>
      </c>
      <c r="H65" s="115">
        <v>20.49</v>
      </c>
      <c r="I65" s="102">
        <f t="shared" si="0"/>
        <v>4.83</v>
      </c>
      <c r="J65" s="102">
        <f t="shared" si="1"/>
        <v>25.32</v>
      </c>
      <c r="K65" s="135"/>
      <c r="M65" s="44"/>
      <c r="N65" s="224"/>
    </row>
    <row r="66" spans="1:14" ht="12.75">
      <c r="A66" s="114">
        <f t="shared" si="2"/>
        <v>59</v>
      </c>
      <c r="B66" s="221" t="s">
        <v>132</v>
      </c>
      <c r="C66" s="221" t="s">
        <v>74</v>
      </c>
      <c r="D66" s="226">
        <v>1823</v>
      </c>
      <c r="E66" s="121">
        <v>0.2</v>
      </c>
      <c r="F66" s="116">
        <f t="shared" si="3"/>
        <v>10.920999999999999</v>
      </c>
      <c r="G66" s="102">
        <v>24</v>
      </c>
      <c r="H66" s="115">
        <v>52.42</v>
      </c>
      <c r="I66" s="102">
        <f t="shared" si="0"/>
        <v>12.37</v>
      </c>
      <c r="J66" s="102">
        <f t="shared" si="1"/>
        <v>64.790000000000006</v>
      </c>
      <c r="K66" s="135"/>
      <c r="M66" s="44"/>
      <c r="N66" s="224"/>
    </row>
    <row r="67" spans="1:14" ht="12.75">
      <c r="A67" s="114">
        <f t="shared" si="2"/>
        <v>60</v>
      </c>
      <c r="B67" s="221" t="s">
        <v>132</v>
      </c>
      <c r="C67" s="221" t="s">
        <v>74</v>
      </c>
      <c r="D67" s="226">
        <v>1581</v>
      </c>
      <c r="E67" s="121">
        <v>0.2</v>
      </c>
      <c r="F67" s="116">
        <f t="shared" si="3"/>
        <v>9.4719999999999995</v>
      </c>
      <c r="G67" s="102">
        <v>12</v>
      </c>
      <c r="H67" s="115">
        <v>22.73</v>
      </c>
      <c r="I67" s="102">
        <f t="shared" si="0"/>
        <v>5.36</v>
      </c>
      <c r="J67" s="102">
        <f t="shared" si="1"/>
        <v>28.09</v>
      </c>
      <c r="K67" s="135"/>
      <c r="M67" s="44"/>
      <c r="N67" s="224"/>
    </row>
    <row r="68" spans="1:14" ht="12.75">
      <c r="A68" s="114">
        <f t="shared" si="2"/>
        <v>61</v>
      </c>
      <c r="B68" s="221" t="s">
        <v>158</v>
      </c>
      <c r="C68" s="221" t="s">
        <v>98</v>
      </c>
      <c r="D68" s="226">
        <v>1495</v>
      </c>
      <c r="E68" s="121">
        <v>0.1</v>
      </c>
      <c r="F68" s="116">
        <f t="shared" si="3"/>
        <v>8.9559999999999995</v>
      </c>
      <c r="G68" s="102">
        <v>24</v>
      </c>
      <c r="H68" s="115">
        <v>21.49</v>
      </c>
      <c r="I68" s="102">
        <f t="shared" si="0"/>
        <v>5.07</v>
      </c>
      <c r="J68" s="102">
        <f t="shared" si="1"/>
        <v>26.56</v>
      </c>
      <c r="K68" s="135"/>
      <c r="M68" s="44"/>
      <c r="N68" s="224"/>
    </row>
    <row r="69" spans="1:14" ht="12.75">
      <c r="A69" s="114">
        <f t="shared" si="2"/>
        <v>62</v>
      </c>
      <c r="B69" s="221" t="s">
        <v>106</v>
      </c>
      <c r="C69" s="221" t="s">
        <v>98</v>
      </c>
      <c r="D69" s="226">
        <v>1495</v>
      </c>
      <c r="E69" s="121">
        <v>0.2</v>
      </c>
      <c r="F69" s="116">
        <f t="shared" si="3"/>
        <v>8.9559999999999995</v>
      </c>
      <c r="G69" s="102">
        <v>12</v>
      </c>
      <c r="H69" s="115">
        <v>21.49</v>
      </c>
      <c r="I69" s="102">
        <f t="shared" si="0"/>
        <v>5.07</v>
      </c>
      <c r="J69" s="102">
        <f t="shared" si="1"/>
        <v>26.56</v>
      </c>
      <c r="K69" s="135"/>
      <c r="M69" s="44"/>
      <c r="N69" s="224"/>
    </row>
    <row r="70" spans="1:14" ht="12.75">
      <c r="A70" s="114">
        <f t="shared" si="2"/>
        <v>63</v>
      </c>
      <c r="B70" s="221" t="s">
        <v>106</v>
      </c>
      <c r="C70" s="221" t="s">
        <v>98</v>
      </c>
      <c r="D70" s="226">
        <v>1495</v>
      </c>
      <c r="E70" s="121">
        <v>0.1</v>
      </c>
      <c r="F70" s="116">
        <f t="shared" si="3"/>
        <v>8.9559999999999995</v>
      </c>
      <c r="G70" s="102">
        <v>12</v>
      </c>
      <c r="H70" s="115">
        <v>10.75</v>
      </c>
      <c r="I70" s="102">
        <f t="shared" si="0"/>
        <v>2.54</v>
      </c>
      <c r="J70" s="102">
        <f t="shared" si="1"/>
        <v>13.29</v>
      </c>
      <c r="K70" s="135"/>
      <c r="M70" s="44"/>
      <c r="N70" s="224"/>
    </row>
    <row r="71" spans="1:14" ht="12.75">
      <c r="A71" s="114">
        <f t="shared" si="2"/>
        <v>64</v>
      </c>
      <c r="B71" s="221" t="s">
        <v>126</v>
      </c>
      <c r="C71" s="221" t="s">
        <v>98</v>
      </c>
      <c r="D71" s="226">
        <v>1495</v>
      </c>
      <c r="E71" s="121">
        <v>0.2</v>
      </c>
      <c r="F71" s="116">
        <f t="shared" si="3"/>
        <v>8.9559999999999995</v>
      </c>
      <c r="G71" s="102">
        <v>24</v>
      </c>
      <c r="H71" s="115">
        <v>42.99</v>
      </c>
      <c r="I71" s="102">
        <f t="shared" si="0"/>
        <v>10.14</v>
      </c>
      <c r="J71" s="102">
        <f t="shared" si="1"/>
        <v>53.13</v>
      </c>
      <c r="K71" s="135"/>
      <c r="M71" s="44"/>
      <c r="N71" s="224"/>
    </row>
    <row r="72" spans="1:14" ht="12.75">
      <c r="A72" s="114">
        <f t="shared" si="2"/>
        <v>65</v>
      </c>
      <c r="B72" s="221" t="s">
        <v>73</v>
      </c>
      <c r="C72" s="221" t="s">
        <v>74</v>
      </c>
      <c r="D72" s="226">
        <v>1836</v>
      </c>
      <c r="E72" s="121">
        <v>0.2</v>
      </c>
      <c r="F72" s="116">
        <f t="shared" si="3"/>
        <v>10.999000000000001</v>
      </c>
      <c r="G72" s="102">
        <v>166</v>
      </c>
      <c r="H72" s="115">
        <v>365.17</v>
      </c>
      <c r="I72" s="102">
        <f t="shared" ref="I72:I135" si="4">ROUND(H72*23.59%,2)</f>
        <v>86.14</v>
      </c>
      <c r="J72" s="102">
        <f t="shared" ref="J72:J135" si="5">H72+I72</f>
        <v>451.31</v>
      </c>
      <c r="K72" s="135"/>
      <c r="M72" s="44"/>
      <c r="N72" s="224"/>
    </row>
    <row r="73" spans="1:14" ht="12.75">
      <c r="A73" s="114">
        <f t="shared" si="2"/>
        <v>66</v>
      </c>
      <c r="B73" s="221" t="s">
        <v>73</v>
      </c>
      <c r="C73" s="221" t="s">
        <v>74</v>
      </c>
      <c r="D73" s="226">
        <v>1836</v>
      </c>
      <c r="E73" s="121">
        <v>0.5</v>
      </c>
      <c r="F73" s="116">
        <f t="shared" si="3"/>
        <v>10.999000000000001</v>
      </c>
      <c r="G73" s="102">
        <v>37</v>
      </c>
      <c r="H73" s="115">
        <v>203.48</v>
      </c>
      <c r="I73" s="102">
        <f t="shared" si="4"/>
        <v>48</v>
      </c>
      <c r="J73" s="102">
        <f t="shared" si="5"/>
        <v>251.48</v>
      </c>
      <c r="K73" s="135"/>
      <c r="M73" s="44"/>
      <c r="N73" s="224"/>
    </row>
    <row r="74" spans="1:14" ht="12.75">
      <c r="A74" s="114">
        <f t="shared" ref="A74:A137" si="6">A73+1</f>
        <v>67</v>
      </c>
      <c r="B74" s="221" t="s">
        <v>134</v>
      </c>
      <c r="C74" s="221" t="s">
        <v>98</v>
      </c>
      <c r="D74" s="226">
        <v>1611</v>
      </c>
      <c r="E74" s="121">
        <v>0.2</v>
      </c>
      <c r="F74" s="116">
        <f t="shared" ref="F74:F137" si="7">ROUND(D74/$F$4,3)</f>
        <v>9.6509999999999998</v>
      </c>
      <c r="G74" s="102">
        <v>24</v>
      </c>
      <c r="H74" s="115">
        <v>46.32</v>
      </c>
      <c r="I74" s="102">
        <f t="shared" si="4"/>
        <v>10.93</v>
      </c>
      <c r="J74" s="102">
        <f t="shared" si="5"/>
        <v>57.25</v>
      </c>
      <c r="K74" s="135"/>
      <c r="M74" s="44"/>
      <c r="N74" s="224"/>
    </row>
    <row r="75" spans="1:14" s="44" customFormat="1" ht="12.75">
      <c r="A75" s="114">
        <f t="shared" si="6"/>
        <v>68</v>
      </c>
      <c r="B75" s="221" t="s">
        <v>121</v>
      </c>
      <c r="C75" s="221" t="s">
        <v>105</v>
      </c>
      <c r="D75" s="226">
        <v>1861</v>
      </c>
      <c r="E75" s="122">
        <v>0.2</v>
      </c>
      <c r="F75" s="116">
        <f t="shared" si="7"/>
        <v>11.148999999999999</v>
      </c>
      <c r="G75" s="102">
        <v>12</v>
      </c>
      <c r="H75" s="117">
        <v>26.76</v>
      </c>
      <c r="I75" s="102">
        <f t="shared" si="4"/>
        <v>6.31</v>
      </c>
      <c r="J75" s="102">
        <f t="shared" si="5"/>
        <v>33.07</v>
      </c>
      <c r="K75" s="135"/>
      <c r="N75" s="224"/>
    </row>
    <row r="76" spans="1:14" ht="12.75">
      <c r="A76" s="114">
        <f t="shared" si="6"/>
        <v>69</v>
      </c>
      <c r="B76" s="221" t="s">
        <v>121</v>
      </c>
      <c r="C76" s="221" t="s">
        <v>105</v>
      </c>
      <c r="D76" s="226">
        <v>1861</v>
      </c>
      <c r="E76" s="121">
        <v>0.1</v>
      </c>
      <c r="F76" s="116">
        <f t="shared" si="7"/>
        <v>11.148999999999999</v>
      </c>
      <c r="G76" s="102">
        <v>12</v>
      </c>
      <c r="H76" s="115">
        <v>13.38</v>
      </c>
      <c r="I76" s="102">
        <f t="shared" si="4"/>
        <v>3.16</v>
      </c>
      <c r="J76" s="102">
        <f t="shared" si="5"/>
        <v>16.54</v>
      </c>
      <c r="K76" s="135"/>
      <c r="M76" s="44"/>
      <c r="N76" s="224"/>
    </row>
    <row r="77" spans="1:14" ht="12.75">
      <c r="A77" s="114">
        <f t="shared" si="6"/>
        <v>70</v>
      </c>
      <c r="B77" s="221" t="s">
        <v>116</v>
      </c>
      <c r="C77" s="221" t="s">
        <v>75</v>
      </c>
      <c r="D77" s="226">
        <v>1496</v>
      </c>
      <c r="E77" s="121">
        <v>0.2</v>
      </c>
      <c r="F77" s="116">
        <f t="shared" si="7"/>
        <v>8.9619999999999997</v>
      </c>
      <c r="G77" s="102">
        <v>48</v>
      </c>
      <c r="H77" s="115">
        <v>86.04</v>
      </c>
      <c r="I77" s="102">
        <f t="shared" si="4"/>
        <v>20.3</v>
      </c>
      <c r="J77" s="102">
        <f t="shared" si="5"/>
        <v>106.34</v>
      </c>
      <c r="K77" s="135"/>
      <c r="M77" s="44"/>
      <c r="N77" s="224"/>
    </row>
    <row r="78" spans="1:14" ht="12.75">
      <c r="A78" s="114">
        <f t="shared" si="6"/>
        <v>71</v>
      </c>
      <c r="B78" s="221" t="s">
        <v>135</v>
      </c>
      <c r="C78" s="221" t="s">
        <v>98</v>
      </c>
      <c r="D78" s="226">
        <v>1523</v>
      </c>
      <c r="E78" s="121">
        <v>0.2</v>
      </c>
      <c r="F78" s="116">
        <f t="shared" si="7"/>
        <v>9.1240000000000006</v>
      </c>
      <c r="G78" s="102">
        <v>12</v>
      </c>
      <c r="H78" s="115">
        <v>21.9</v>
      </c>
      <c r="I78" s="102">
        <f t="shared" si="4"/>
        <v>5.17</v>
      </c>
      <c r="J78" s="102">
        <f t="shared" si="5"/>
        <v>27.07</v>
      </c>
      <c r="K78" s="135"/>
      <c r="M78" s="44"/>
      <c r="N78" s="224"/>
    </row>
    <row r="79" spans="1:14" ht="12.75">
      <c r="A79" s="114">
        <f t="shared" si="6"/>
        <v>72</v>
      </c>
      <c r="B79" s="221" t="s">
        <v>117</v>
      </c>
      <c r="C79" s="221" t="s">
        <v>98</v>
      </c>
      <c r="D79" s="226">
        <v>1672</v>
      </c>
      <c r="E79" s="121">
        <v>0.2</v>
      </c>
      <c r="F79" s="116">
        <f t="shared" si="7"/>
        <v>10.016999999999999</v>
      </c>
      <c r="G79" s="102">
        <v>12</v>
      </c>
      <c r="H79" s="115">
        <v>24.04</v>
      </c>
      <c r="I79" s="102">
        <f t="shared" si="4"/>
        <v>5.67</v>
      </c>
      <c r="J79" s="102">
        <f t="shared" si="5"/>
        <v>29.71</v>
      </c>
      <c r="K79" s="135"/>
      <c r="M79" s="44"/>
      <c r="N79" s="224"/>
    </row>
    <row r="80" spans="1:14" ht="12.75">
      <c r="A80" s="114">
        <f t="shared" si="6"/>
        <v>73</v>
      </c>
      <c r="B80" s="221" t="s">
        <v>122</v>
      </c>
      <c r="C80" s="221" t="s">
        <v>98</v>
      </c>
      <c r="D80" s="226">
        <v>1503</v>
      </c>
      <c r="E80" s="121">
        <v>0.2</v>
      </c>
      <c r="F80" s="116">
        <f t="shared" si="7"/>
        <v>9.0039999999999996</v>
      </c>
      <c r="G80" s="102">
        <v>36</v>
      </c>
      <c r="H80" s="115">
        <v>64.83</v>
      </c>
      <c r="I80" s="102">
        <f t="shared" si="4"/>
        <v>15.29</v>
      </c>
      <c r="J80" s="102">
        <f t="shared" si="5"/>
        <v>80.12</v>
      </c>
      <c r="K80" s="135"/>
      <c r="M80" s="44"/>
      <c r="N80" s="224"/>
    </row>
    <row r="81" spans="1:14" ht="12.75">
      <c r="A81" s="114">
        <f t="shared" si="6"/>
        <v>74</v>
      </c>
      <c r="B81" s="221" t="s">
        <v>136</v>
      </c>
      <c r="C81" s="221" t="s">
        <v>105</v>
      </c>
      <c r="D81" s="226">
        <v>1712</v>
      </c>
      <c r="E81" s="121">
        <v>0.2</v>
      </c>
      <c r="F81" s="116">
        <f t="shared" si="7"/>
        <v>10.256</v>
      </c>
      <c r="G81" s="102">
        <v>12</v>
      </c>
      <c r="H81" s="115">
        <v>24.61</v>
      </c>
      <c r="I81" s="102">
        <f t="shared" si="4"/>
        <v>5.81</v>
      </c>
      <c r="J81" s="102">
        <f t="shared" si="5"/>
        <v>30.419999999999998</v>
      </c>
      <c r="K81" s="135"/>
      <c r="M81" s="44"/>
      <c r="N81" s="224"/>
    </row>
    <row r="82" spans="1:14" ht="12.75">
      <c r="A82" s="114">
        <f t="shared" si="6"/>
        <v>75</v>
      </c>
      <c r="B82" s="221" t="s">
        <v>158</v>
      </c>
      <c r="C82" s="221" t="s">
        <v>75</v>
      </c>
      <c r="D82" s="226">
        <v>1222</v>
      </c>
      <c r="E82" s="121">
        <v>0.1</v>
      </c>
      <c r="F82" s="116">
        <f t="shared" si="7"/>
        <v>7.3209999999999997</v>
      </c>
      <c r="G82" s="102">
        <v>12</v>
      </c>
      <c r="H82" s="115">
        <v>8.7899999999999991</v>
      </c>
      <c r="I82" s="102">
        <f t="shared" si="4"/>
        <v>2.0699999999999998</v>
      </c>
      <c r="J82" s="102">
        <f t="shared" si="5"/>
        <v>10.86</v>
      </c>
      <c r="K82" s="135"/>
      <c r="M82" s="44"/>
      <c r="N82" s="224"/>
    </row>
    <row r="83" spans="1:14" ht="12.75">
      <c r="A83" s="114">
        <f t="shared" si="6"/>
        <v>76</v>
      </c>
      <c r="B83" s="221" t="s">
        <v>158</v>
      </c>
      <c r="C83" s="221" t="s">
        <v>75</v>
      </c>
      <c r="D83" s="226">
        <v>1222</v>
      </c>
      <c r="E83" s="121">
        <v>0.2</v>
      </c>
      <c r="F83" s="116">
        <f t="shared" si="7"/>
        <v>7.3209999999999997</v>
      </c>
      <c r="G83" s="102">
        <v>12</v>
      </c>
      <c r="H83" s="115">
        <v>17.57</v>
      </c>
      <c r="I83" s="102">
        <f t="shared" si="4"/>
        <v>4.1399999999999997</v>
      </c>
      <c r="J83" s="102">
        <f t="shared" si="5"/>
        <v>21.71</v>
      </c>
      <c r="K83" s="135"/>
      <c r="M83" s="44"/>
      <c r="N83" s="224"/>
    </row>
    <row r="84" spans="1:14" ht="12.75">
      <c r="A84" s="114">
        <f t="shared" si="6"/>
        <v>77</v>
      </c>
      <c r="B84" s="221" t="s">
        <v>104</v>
      </c>
      <c r="C84" s="221" t="s">
        <v>74</v>
      </c>
      <c r="D84" s="226">
        <v>1445</v>
      </c>
      <c r="E84" s="121">
        <v>0.2</v>
      </c>
      <c r="F84" s="116">
        <f t="shared" si="7"/>
        <v>8.657</v>
      </c>
      <c r="G84" s="102">
        <v>24</v>
      </c>
      <c r="H84" s="115">
        <v>41.55</v>
      </c>
      <c r="I84" s="102">
        <f t="shared" si="4"/>
        <v>9.8000000000000007</v>
      </c>
      <c r="J84" s="102">
        <f t="shared" si="5"/>
        <v>51.349999999999994</v>
      </c>
      <c r="K84" s="135"/>
      <c r="M84" s="44"/>
      <c r="N84" s="224"/>
    </row>
    <row r="85" spans="1:14" ht="12.75">
      <c r="A85" s="114">
        <f t="shared" si="6"/>
        <v>78</v>
      </c>
      <c r="B85" s="221" t="s">
        <v>102</v>
      </c>
      <c r="C85" s="221" t="s">
        <v>74</v>
      </c>
      <c r="D85" s="226">
        <v>1615</v>
      </c>
      <c r="E85" s="121">
        <v>0.2</v>
      </c>
      <c r="F85" s="116">
        <f t="shared" si="7"/>
        <v>9.6750000000000007</v>
      </c>
      <c r="G85" s="102">
        <v>36</v>
      </c>
      <c r="H85" s="115">
        <v>69.66</v>
      </c>
      <c r="I85" s="102">
        <f t="shared" si="4"/>
        <v>16.43</v>
      </c>
      <c r="J85" s="102">
        <f t="shared" si="5"/>
        <v>86.09</v>
      </c>
      <c r="K85" s="135"/>
      <c r="M85" s="44"/>
      <c r="N85" s="224"/>
    </row>
    <row r="86" spans="1:14" ht="12.75">
      <c r="A86" s="114">
        <f t="shared" si="6"/>
        <v>79</v>
      </c>
      <c r="B86" s="221" t="s">
        <v>125</v>
      </c>
      <c r="C86" s="221" t="s">
        <v>98</v>
      </c>
      <c r="D86" s="226">
        <v>1495</v>
      </c>
      <c r="E86" s="121">
        <v>0.2</v>
      </c>
      <c r="F86" s="116">
        <f t="shared" si="7"/>
        <v>8.9559999999999995</v>
      </c>
      <c r="G86" s="102">
        <v>12</v>
      </c>
      <c r="H86" s="115">
        <v>21.49</v>
      </c>
      <c r="I86" s="102">
        <f t="shared" si="4"/>
        <v>5.07</v>
      </c>
      <c r="J86" s="102">
        <f t="shared" si="5"/>
        <v>26.56</v>
      </c>
      <c r="K86" s="135"/>
      <c r="M86" s="44"/>
      <c r="N86" s="224"/>
    </row>
    <row r="87" spans="1:14" ht="12.75">
      <c r="A87" s="114">
        <f t="shared" si="6"/>
        <v>80</v>
      </c>
      <c r="B87" s="221" t="s">
        <v>137</v>
      </c>
      <c r="C87" s="221" t="s">
        <v>74</v>
      </c>
      <c r="D87" s="226">
        <v>1561</v>
      </c>
      <c r="E87" s="121">
        <v>0.2</v>
      </c>
      <c r="F87" s="116">
        <f t="shared" si="7"/>
        <v>9.3520000000000003</v>
      </c>
      <c r="G87" s="102">
        <v>24</v>
      </c>
      <c r="H87" s="115">
        <v>44.89</v>
      </c>
      <c r="I87" s="102">
        <f t="shared" si="4"/>
        <v>10.59</v>
      </c>
      <c r="J87" s="102">
        <f t="shared" si="5"/>
        <v>55.480000000000004</v>
      </c>
      <c r="K87" s="135"/>
      <c r="M87" s="44"/>
      <c r="N87" s="224"/>
    </row>
    <row r="88" spans="1:14" ht="12.75">
      <c r="A88" s="114">
        <f t="shared" si="6"/>
        <v>81</v>
      </c>
      <c r="B88" s="221" t="s">
        <v>138</v>
      </c>
      <c r="C88" s="221" t="s">
        <v>98</v>
      </c>
      <c r="D88" s="226">
        <v>1722</v>
      </c>
      <c r="E88" s="121">
        <v>0.2</v>
      </c>
      <c r="F88" s="116">
        <f t="shared" si="7"/>
        <v>10.316000000000001</v>
      </c>
      <c r="G88" s="102">
        <v>8</v>
      </c>
      <c r="H88" s="115">
        <v>16.510000000000002</v>
      </c>
      <c r="I88" s="102">
        <f t="shared" si="4"/>
        <v>3.89</v>
      </c>
      <c r="J88" s="102">
        <f t="shared" si="5"/>
        <v>20.400000000000002</v>
      </c>
      <c r="K88" s="135"/>
      <c r="M88" s="44"/>
      <c r="N88" s="224"/>
    </row>
    <row r="89" spans="1:14" ht="12.75">
      <c r="A89" s="114">
        <f t="shared" si="6"/>
        <v>82</v>
      </c>
      <c r="B89" s="221" t="s">
        <v>137</v>
      </c>
      <c r="C89" s="221" t="s">
        <v>74</v>
      </c>
      <c r="D89" s="226">
        <v>1553</v>
      </c>
      <c r="E89" s="121">
        <v>0.2</v>
      </c>
      <c r="F89" s="116">
        <f t="shared" si="7"/>
        <v>9.3040000000000003</v>
      </c>
      <c r="G89" s="102">
        <v>12</v>
      </c>
      <c r="H89" s="115">
        <v>22.33</v>
      </c>
      <c r="I89" s="102">
        <f t="shared" si="4"/>
        <v>5.27</v>
      </c>
      <c r="J89" s="102">
        <f t="shared" si="5"/>
        <v>27.599999999999998</v>
      </c>
      <c r="K89" s="135"/>
      <c r="M89" s="44"/>
      <c r="N89" s="224"/>
    </row>
    <row r="90" spans="1:14" ht="12.75">
      <c r="A90" s="114">
        <f t="shared" si="6"/>
        <v>83</v>
      </c>
      <c r="B90" s="221" t="s">
        <v>118</v>
      </c>
      <c r="C90" s="221" t="s">
        <v>98</v>
      </c>
      <c r="D90" s="226">
        <v>1591</v>
      </c>
      <c r="E90" s="121">
        <v>0.2</v>
      </c>
      <c r="F90" s="116">
        <f t="shared" si="7"/>
        <v>9.532</v>
      </c>
      <c r="G90" s="102">
        <v>24</v>
      </c>
      <c r="H90" s="115">
        <v>45.75</v>
      </c>
      <c r="I90" s="102">
        <f t="shared" si="4"/>
        <v>10.79</v>
      </c>
      <c r="J90" s="102">
        <f t="shared" si="5"/>
        <v>56.54</v>
      </c>
      <c r="K90" s="135"/>
      <c r="M90" s="44"/>
      <c r="N90" s="224"/>
    </row>
    <row r="91" spans="1:14" ht="12.75">
      <c r="A91" s="114">
        <f t="shared" si="6"/>
        <v>84</v>
      </c>
      <c r="B91" s="221" t="s">
        <v>100</v>
      </c>
      <c r="C91" s="221" t="s">
        <v>105</v>
      </c>
      <c r="D91" s="226">
        <v>1680</v>
      </c>
      <c r="E91" s="121">
        <v>0.2</v>
      </c>
      <c r="F91" s="116">
        <f t="shared" si="7"/>
        <v>10.065</v>
      </c>
      <c r="G91" s="102">
        <v>24</v>
      </c>
      <c r="H91" s="115">
        <v>48.31</v>
      </c>
      <c r="I91" s="102">
        <f t="shared" si="4"/>
        <v>11.4</v>
      </c>
      <c r="J91" s="102">
        <f t="shared" si="5"/>
        <v>59.71</v>
      </c>
      <c r="K91" s="135"/>
      <c r="M91" s="44"/>
      <c r="N91" s="224"/>
    </row>
    <row r="92" spans="1:14" ht="12.75">
      <c r="A92" s="114">
        <f t="shared" si="6"/>
        <v>85</v>
      </c>
      <c r="B92" s="221" t="s">
        <v>108</v>
      </c>
      <c r="C92" s="221" t="s">
        <v>74</v>
      </c>
      <c r="D92" s="226">
        <v>1581</v>
      </c>
      <c r="E92" s="121">
        <v>0.2</v>
      </c>
      <c r="F92" s="116">
        <f t="shared" si="7"/>
        <v>9.4719999999999995</v>
      </c>
      <c r="G92" s="102">
        <v>60</v>
      </c>
      <c r="H92" s="115">
        <v>113.66</v>
      </c>
      <c r="I92" s="102">
        <f t="shared" si="4"/>
        <v>26.81</v>
      </c>
      <c r="J92" s="102">
        <f t="shared" si="5"/>
        <v>140.47</v>
      </c>
      <c r="K92" s="135"/>
      <c r="M92" s="44"/>
      <c r="N92" s="224"/>
    </row>
    <row r="93" spans="1:14" ht="12.75">
      <c r="A93" s="114">
        <f t="shared" si="6"/>
        <v>86</v>
      </c>
      <c r="B93" s="221" t="s">
        <v>139</v>
      </c>
      <c r="C93" s="221" t="s">
        <v>98</v>
      </c>
      <c r="D93" s="226">
        <v>1630</v>
      </c>
      <c r="E93" s="121">
        <v>0.2</v>
      </c>
      <c r="F93" s="116">
        <f t="shared" si="7"/>
        <v>9.7650000000000006</v>
      </c>
      <c r="G93" s="102">
        <v>24</v>
      </c>
      <c r="H93" s="115">
        <v>46.87</v>
      </c>
      <c r="I93" s="102">
        <f t="shared" si="4"/>
        <v>11.06</v>
      </c>
      <c r="J93" s="102">
        <f t="shared" si="5"/>
        <v>57.93</v>
      </c>
      <c r="K93" s="135"/>
      <c r="M93" s="44"/>
      <c r="N93" s="224"/>
    </row>
    <row r="94" spans="1:14" ht="12.75">
      <c r="A94" s="114">
        <f t="shared" si="6"/>
        <v>87</v>
      </c>
      <c r="B94" s="221" t="s">
        <v>119</v>
      </c>
      <c r="C94" s="221" t="s">
        <v>74</v>
      </c>
      <c r="D94" s="226">
        <v>1425</v>
      </c>
      <c r="E94" s="121">
        <v>0.2</v>
      </c>
      <c r="F94" s="116">
        <f t="shared" si="7"/>
        <v>8.5370000000000008</v>
      </c>
      <c r="G94" s="102">
        <v>12</v>
      </c>
      <c r="H94" s="115">
        <v>20.49</v>
      </c>
      <c r="I94" s="102">
        <f t="shared" si="4"/>
        <v>4.83</v>
      </c>
      <c r="J94" s="102">
        <f t="shared" si="5"/>
        <v>25.32</v>
      </c>
      <c r="K94" s="135"/>
      <c r="M94" s="44"/>
      <c r="N94" s="224"/>
    </row>
    <row r="95" spans="1:14" ht="12.75">
      <c r="A95" s="114">
        <f t="shared" si="6"/>
        <v>88</v>
      </c>
      <c r="B95" s="221" t="s">
        <v>96</v>
      </c>
      <c r="C95" s="221" t="s">
        <v>98</v>
      </c>
      <c r="D95" s="226">
        <v>1640</v>
      </c>
      <c r="E95" s="121">
        <v>0.2</v>
      </c>
      <c r="F95" s="116">
        <f t="shared" si="7"/>
        <v>9.8249999999999993</v>
      </c>
      <c r="G95" s="102">
        <v>12</v>
      </c>
      <c r="H95" s="115">
        <v>23.58</v>
      </c>
      <c r="I95" s="102">
        <f t="shared" si="4"/>
        <v>5.56</v>
      </c>
      <c r="J95" s="102">
        <f t="shared" si="5"/>
        <v>29.139999999999997</v>
      </c>
      <c r="K95" s="135"/>
      <c r="M95" s="44"/>
      <c r="N95" s="224"/>
    </row>
    <row r="96" spans="1:14" ht="12.75">
      <c r="A96" s="114">
        <f t="shared" si="6"/>
        <v>89</v>
      </c>
      <c r="B96" s="221" t="s">
        <v>103</v>
      </c>
      <c r="C96" s="221" t="s">
        <v>74</v>
      </c>
      <c r="D96" s="226">
        <v>1472</v>
      </c>
      <c r="E96" s="121">
        <v>0.2</v>
      </c>
      <c r="F96" s="116">
        <f t="shared" si="7"/>
        <v>8.8190000000000008</v>
      </c>
      <c r="G96" s="102">
        <v>12</v>
      </c>
      <c r="H96" s="115">
        <v>21.17</v>
      </c>
      <c r="I96" s="102">
        <f t="shared" si="4"/>
        <v>4.99</v>
      </c>
      <c r="J96" s="102">
        <f t="shared" si="5"/>
        <v>26.160000000000004</v>
      </c>
      <c r="K96" s="135"/>
      <c r="M96" s="44"/>
      <c r="N96" s="224"/>
    </row>
    <row r="97" spans="1:14" s="44" customFormat="1" ht="12.75">
      <c r="A97" s="114">
        <f t="shared" si="6"/>
        <v>90</v>
      </c>
      <c r="B97" s="221" t="s">
        <v>132</v>
      </c>
      <c r="C97" s="221" t="s">
        <v>74</v>
      </c>
      <c r="D97" s="226">
        <v>1581</v>
      </c>
      <c r="E97" s="122">
        <v>0.2</v>
      </c>
      <c r="F97" s="116">
        <f t="shared" si="7"/>
        <v>9.4719999999999995</v>
      </c>
      <c r="G97" s="102">
        <v>12</v>
      </c>
      <c r="H97" s="117">
        <v>22.73</v>
      </c>
      <c r="I97" s="102">
        <f t="shared" si="4"/>
        <v>5.36</v>
      </c>
      <c r="J97" s="102">
        <f t="shared" si="5"/>
        <v>28.09</v>
      </c>
      <c r="K97" s="135"/>
      <c r="N97" s="224"/>
    </row>
    <row r="98" spans="1:14" ht="12.75">
      <c r="A98" s="114">
        <f t="shared" si="6"/>
        <v>91</v>
      </c>
      <c r="B98" s="221" t="s">
        <v>114</v>
      </c>
      <c r="C98" s="221" t="s">
        <v>98</v>
      </c>
      <c r="D98" s="226">
        <v>1640</v>
      </c>
      <c r="E98" s="121">
        <v>0.2</v>
      </c>
      <c r="F98" s="116">
        <f t="shared" si="7"/>
        <v>9.8249999999999993</v>
      </c>
      <c r="G98" s="102">
        <v>24</v>
      </c>
      <c r="H98" s="115">
        <v>47.16</v>
      </c>
      <c r="I98" s="102">
        <f t="shared" si="4"/>
        <v>11.13</v>
      </c>
      <c r="J98" s="102">
        <f t="shared" si="5"/>
        <v>58.29</v>
      </c>
      <c r="K98" s="135"/>
      <c r="M98" s="44"/>
      <c r="N98" s="224"/>
    </row>
    <row r="99" spans="1:14" ht="12.75">
      <c r="A99" s="114">
        <f t="shared" si="6"/>
        <v>92</v>
      </c>
      <c r="B99" s="221" t="s">
        <v>114</v>
      </c>
      <c r="C99" s="221" t="s">
        <v>98</v>
      </c>
      <c r="D99" s="226">
        <v>1640</v>
      </c>
      <c r="E99" s="121">
        <v>0.1</v>
      </c>
      <c r="F99" s="116">
        <f t="shared" si="7"/>
        <v>9.8249999999999993</v>
      </c>
      <c r="G99" s="102">
        <v>12</v>
      </c>
      <c r="H99" s="115">
        <v>11.79</v>
      </c>
      <c r="I99" s="102">
        <f t="shared" si="4"/>
        <v>2.78</v>
      </c>
      <c r="J99" s="102">
        <f t="shared" si="5"/>
        <v>14.569999999999999</v>
      </c>
      <c r="K99" s="135"/>
      <c r="M99" s="44"/>
      <c r="N99" s="224"/>
    </row>
    <row r="100" spans="1:14" ht="12.75">
      <c r="A100" s="114">
        <f t="shared" si="6"/>
        <v>93</v>
      </c>
      <c r="B100" s="221" t="s">
        <v>109</v>
      </c>
      <c r="C100" s="221" t="s">
        <v>74</v>
      </c>
      <c r="D100" s="226">
        <v>1445</v>
      </c>
      <c r="E100" s="121">
        <v>0.2</v>
      </c>
      <c r="F100" s="116">
        <f t="shared" si="7"/>
        <v>8.657</v>
      </c>
      <c r="G100" s="102">
        <v>24</v>
      </c>
      <c r="H100" s="115">
        <v>41.55</v>
      </c>
      <c r="I100" s="102">
        <f t="shared" si="4"/>
        <v>9.8000000000000007</v>
      </c>
      <c r="J100" s="102">
        <f t="shared" si="5"/>
        <v>51.349999999999994</v>
      </c>
      <c r="K100" s="135"/>
      <c r="M100" s="44"/>
      <c r="N100" s="224"/>
    </row>
    <row r="101" spans="1:14" ht="12.75">
      <c r="A101" s="114">
        <f t="shared" si="6"/>
        <v>94</v>
      </c>
      <c r="B101" s="221" t="s">
        <v>127</v>
      </c>
      <c r="C101" s="221" t="s">
        <v>74</v>
      </c>
      <c r="D101" s="226">
        <v>1445</v>
      </c>
      <c r="E101" s="121">
        <v>0.1</v>
      </c>
      <c r="F101" s="116">
        <f t="shared" si="7"/>
        <v>8.657</v>
      </c>
      <c r="G101" s="102">
        <v>12</v>
      </c>
      <c r="H101" s="115">
        <v>10.39</v>
      </c>
      <c r="I101" s="102">
        <f t="shared" si="4"/>
        <v>2.4500000000000002</v>
      </c>
      <c r="J101" s="102">
        <f t="shared" si="5"/>
        <v>12.84</v>
      </c>
      <c r="K101" s="135"/>
      <c r="M101" s="44"/>
      <c r="N101" s="224"/>
    </row>
    <row r="102" spans="1:14" ht="12.75">
      <c r="A102" s="114">
        <f t="shared" si="6"/>
        <v>95</v>
      </c>
      <c r="B102" s="221" t="s">
        <v>127</v>
      </c>
      <c r="C102" s="221" t="s">
        <v>74</v>
      </c>
      <c r="D102" s="226">
        <v>1445</v>
      </c>
      <c r="E102" s="121">
        <v>0.2</v>
      </c>
      <c r="F102" s="116">
        <f t="shared" si="7"/>
        <v>8.657</v>
      </c>
      <c r="G102" s="102">
        <v>12</v>
      </c>
      <c r="H102" s="115">
        <v>20.78</v>
      </c>
      <c r="I102" s="102">
        <f t="shared" si="4"/>
        <v>4.9000000000000004</v>
      </c>
      <c r="J102" s="102">
        <f t="shared" si="5"/>
        <v>25.68</v>
      </c>
      <c r="K102" s="135"/>
      <c r="M102" s="44"/>
      <c r="N102" s="224"/>
    </row>
    <row r="103" spans="1:14" ht="12.75">
      <c r="A103" s="114">
        <f t="shared" si="6"/>
        <v>96</v>
      </c>
      <c r="B103" s="221" t="s">
        <v>138</v>
      </c>
      <c r="C103" s="221" t="s">
        <v>98</v>
      </c>
      <c r="D103" s="226">
        <v>1722</v>
      </c>
      <c r="E103" s="121">
        <v>0.2</v>
      </c>
      <c r="F103" s="116">
        <f t="shared" si="7"/>
        <v>10.316000000000001</v>
      </c>
      <c r="G103" s="102">
        <v>24</v>
      </c>
      <c r="H103" s="115">
        <v>49.52</v>
      </c>
      <c r="I103" s="102">
        <f t="shared" si="4"/>
        <v>11.68</v>
      </c>
      <c r="J103" s="102">
        <f t="shared" si="5"/>
        <v>61.2</v>
      </c>
      <c r="K103" s="135"/>
      <c r="M103" s="44"/>
      <c r="N103" s="224"/>
    </row>
    <row r="104" spans="1:14" ht="12.75">
      <c r="A104" s="114">
        <f t="shared" si="6"/>
        <v>97</v>
      </c>
      <c r="B104" s="221" t="s">
        <v>150</v>
      </c>
      <c r="C104" s="221" t="s">
        <v>98</v>
      </c>
      <c r="D104" s="226">
        <v>1591</v>
      </c>
      <c r="E104" s="121">
        <v>0.2</v>
      </c>
      <c r="F104" s="116">
        <f t="shared" si="7"/>
        <v>9.532</v>
      </c>
      <c r="G104" s="102">
        <v>12</v>
      </c>
      <c r="H104" s="115">
        <v>22.88</v>
      </c>
      <c r="I104" s="102">
        <f t="shared" si="4"/>
        <v>5.4</v>
      </c>
      <c r="J104" s="102">
        <f t="shared" si="5"/>
        <v>28.28</v>
      </c>
      <c r="K104" s="135"/>
      <c r="M104" s="44"/>
      <c r="N104" s="224"/>
    </row>
    <row r="105" spans="1:14" ht="12.75">
      <c r="A105" s="114">
        <f t="shared" si="6"/>
        <v>98</v>
      </c>
      <c r="B105" s="221" t="s">
        <v>117</v>
      </c>
      <c r="C105" s="221" t="s">
        <v>105</v>
      </c>
      <c r="D105" s="226">
        <v>1791</v>
      </c>
      <c r="E105" s="121">
        <v>0.2</v>
      </c>
      <c r="F105" s="116">
        <f t="shared" si="7"/>
        <v>10.73</v>
      </c>
      <c r="G105" s="102">
        <v>12</v>
      </c>
      <c r="H105" s="115">
        <v>25.75</v>
      </c>
      <c r="I105" s="102">
        <f t="shared" si="4"/>
        <v>6.07</v>
      </c>
      <c r="J105" s="102">
        <f t="shared" si="5"/>
        <v>31.82</v>
      </c>
      <c r="K105" s="135"/>
      <c r="M105" s="44"/>
      <c r="N105" s="224"/>
    </row>
    <row r="106" spans="1:14" ht="12.75">
      <c r="A106" s="114">
        <f t="shared" si="6"/>
        <v>99</v>
      </c>
      <c r="B106" s="221" t="s">
        <v>159</v>
      </c>
      <c r="C106" s="221" t="s">
        <v>75</v>
      </c>
      <c r="D106" s="226">
        <v>1268</v>
      </c>
      <c r="E106" s="121">
        <v>0.1</v>
      </c>
      <c r="F106" s="116">
        <f t="shared" si="7"/>
        <v>7.5960000000000001</v>
      </c>
      <c r="G106" s="102">
        <v>12</v>
      </c>
      <c r="H106" s="115">
        <v>9.1199999999999992</v>
      </c>
      <c r="I106" s="102">
        <f t="shared" si="4"/>
        <v>2.15</v>
      </c>
      <c r="J106" s="102">
        <f t="shared" si="5"/>
        <v>11.27</v>
      </c>
      <c r="K106" s="135"/>
      <c r="M106" s="44"/>
      <c r="N106" s="224"/>
    </row>
    <row r="107" spans="1:14" ht="12.75">
      <c r="A107" s="114">
        <f t="shared" si="6"/>
        <v>100</v>
      </c>
      <c r="B107" s="221" t="s">
        <v>159</v>
      </c>
      <c r="C107" s="221" t="s">
        <v>75</v>
      </c>
      <c r="D107" s="226">
        <v>1268</v>
      </c>
      <c r="E107" s="121">
        <v>0.2</v>
      </c>
      <c r="F107" s="116">
        <f t="shared" si="7"/>
        <v>7.5960000000000001</v>
      </c>
      <c r="G107" s="102">
        <v>12</v>
      </c>
      <c r="H107" s="115">
        <v>18.23</v>
      </c>
      <c r="I107" s="102">
        <f t="shared" si="4"/>
        <v>4.3</v>
      </c>
      <c r="J107" s="102">
        <f t="shared" si="5"/>
        <v>22.53</v>
      </c>
      <c r="K107" s="135"/>
      <c r="M107" s="44"/>
      <c r="N107" s="224"/>
    </row>
    <row r="108" spans="1:14" ht="12.75">
      <c r="A108" s="114">
        <f t="shared" si="6"/>
        <v>101</v>
      </c>
      <c r="B108" s="221" t="s">
        <v>119</v>
      </c>
      <c r="C108" s="221" t="s">
        <v>74</v>
      </c>
      <c r="D108" s="226">
        <v>1425</v>
      </c>
      <c r="E108" s="121">
        <v>0.2</v>
      </c>
      <c r="F108" s="116">
        <f t="shared" si="7"/>
        <v>8.5370000000000008</v>
      </c>
      <c r="G108" s="102">
        <v>12</v>
      </c>
      <c r="H108" s="115">
        <v>20.49</v>
      </c>
      <c r="I108" s="102">
        <f t="shared" si="4"/>
        <v>4.83</v>
      </c>
      <c r="J108" s="102">
        <f t="shared" si="5"/>
        <v>25.32</v>
      </c>
      <c r="K108" s="135"/>
      <c r="M108" s="44"/>
      <c r="N108" s="224"/>
    </row>
    <row r="109" spans="1:14" ht="12.75">
      <c r="A109" s="114">
        <f t="shared" si="6"/>
        <v>102</v>
      </c>
      <c r="B109" s="221" t="s">
        <v>135</v>
      </c>
      <c r="C109" s="221" t="s">
        <v>74</v>
      </c>
      <c r="D109" s="226">
        <v>1452</v>
      </c>
      <c r="E109" s="121">
        <v>0.2</v>
      </c>
      <c r="F109" s="116">
        <f t="shared" si="7"/>
        <v>8.6989999999999998</v>
      </c>
      <c r="G109" s="102">
        <v>60</v>
      </c>
      <c r="H109" s="115">
        <v>104.39</v>
      </c>
      <c r="I109" s="102">
        <f t="shared" si="4"/>
        <v>24.63</v>
      </c>
      <c r="J109" s="102">
        <f t="shared" si="5"/>
        <v>129.02000000000001</v>
      </c>
      <c r="K109" s="135"/>
      <c r="M109" s="44"/>
      <c r="N109" s="224"/>
    </row>
    <row r="110" spans="1:14" ht="12.75">
      <c r="A110" s="114">
        <f t="shared" si="6"/>
        <v>103</v>
      </c>
      <c r="B110" s="221" t="s">
        <v>112</v>
      </c>
      <c r="C110" s="221" t="s">
        <v>98</v>
      </c>
      <c r="D110" s="226">
        <v>1620</v>
      </c>
      <c r="E110" s="121">
        <v>0.1</v>
      </c>
      <c r="F110" s="116">
        <f t="shared" si="7"/>
        <v>9.7050000000000001</v>
      </c>
      <c r="G110" s="102">
        <v>12</v>
      </c>
      <c r="H110" s="115">
        <v>11.65</v>
      </c>
      <c r="I110" s="102">
        <f t="shared" si="4"/>
        <v>2.75</v>
      </c>
      <c r="J110" s="102">
        <f t="shared" si="5"/>
        <v>14.4</v>
      </c>
      <c r="K110" s="135"/>
      <c r="M110" s="44"/>
      <c r="N110" s="224"/>
    </row>
    <row r="111" spans="1:14" ht="12.75">
      <c r="A111" s="114">
        <f t="shared" si="6"/>
        <v>104</v>
      </c>
      <c r="B111" s="221" t="s">
        <v>140</v>
      </c>
      <c r="C111" s="221" t="s">
        <v>74</v>
      </c>
      <c r="D111" s="226">
        <v>1581</v>
      </c>
      <c r="E111" s="121">
        <v>0.2</v>
      </c>
      <c r="F111" s="116">
        <f t="shared" si="7"/>
        <v>9.4719999999999995</v>
      </c>
      <c r="G111" s="102">
        <v>11</v>
      </c>
      <c r="H111" s="115">
        <v>20.84</v>
      </c>
      <c r="I111" s="102">
        <f t="shared" si="4"/>
        <v>4.92</v>
      </c>
      <c r="J111" s="102">
        <f t="shared" si="5"/>
        <v>25.759999999999998</v>
      </c>
      <c r="K111" s="135"/>
      <c r="M111" s="44"/>
      <c r="N111" s="224"/>
    </row>
    <row r="112" spans="1:14" ht="12.75">
      <c r="A112" s="114">
        <f t="shared" si="6"/>
        <v>105</v>
      </c>
      <c r="B112" s="221" t="s">
        <v>122</v>
      </c>
      <c r="C112" s="221" t="s">
        <v>74</v>
      </c>
      <c r="D112" s="226">
        <v>1452</v>
      </c>
      <c r="E112" s="121">
        <v>0.2</v>
      </c>
      <c r="F112" s="116">
        <f t="shared" si="7"/>
        <v>8.6989999999999998</v>
      </c>
      <c r="G112" s="102">
        <v>24</v>
      </c>
      <c r="H112" s="115">
        <v>41.76</v>
      </c>
      <c r="I112" s="102">
        <f>ROUND(H112*23.59%,2)+0.01</f>
        <v>9.86</v>
      </c>
      <c r="J112" s="102">
        <f t="shared" si="5"/>
        <v>51.62</v>
      </c>
      <c r="K112" s="135"/>
      <c r="M112" s="44"/>
      <c r="N112" s="224"/>
    </row>
    <row r="113" spans="1:14" ht="12.75">
      <c r="A113" s="114">
        <f t="shared" si="6"/>
        <v>106</v>
      </c>
      <c r="B113" s="221" t="s">
        <v>140</v>
      </c>
      <c r="C113" s="221" t="s">
        <v>105</v>
      </c>
      <c r="D113" s="226">
        <v>1861</v>
      </c>
      <c r="E113" s="121">
        <v>0.2</v>
      </c>
      <c r="F113" s="116">
        <f t="shared" si="7"/>
        <v>11.148999999999999</v>
      </c>
      <c r="G113" s="102">
        <v>11</v>
      </c>
      <c r="H113" s="115">
        <v>24.53</v>
      </c>
      <c r="I113" s="102">
        <f t="shared" si="4"/>
        <v>5.79</v>
      </c>
      <c r="J113" s="102">
        <f t="shared" si="5"/>
        <v>30.32</v>
      </c>
      <c r="K113" s="135"/>
      <c r="M113" s="44"/>
      <c r="N113" s="224"/>
    </row>
    <row r="114" spans="1:14" ht="12.75">
      <c r="A114" s="114">
        <f t="shared" si="6"/>
        <v>107</v>
      </c>
      <c r="B114" s="221" t="s">
        <v>125</v>
      </c>
      <c r="C114" s="221" t="s">
        <v>98</v>
      </c>
      <c r="D114" s="226">
        <v>1475</v>
      </c>
      <c r="E114" s="121">
        <v>0.2</v>
      </c>
      <c r="F114" s="116">
        <f t="shared" si="7"/>
        <v>8.8369999999999997</v>
      </c>
      <c r="G114" s="102">
        <v>36</v>
      </c>
      <c r="H114" s="115">
        <v>63.63</v>
      </c>
      <c r="I114" s="102">
        <f t="shared" si="4"/>
        <v>15.01</v>
      </c>
      <c r="J114" s="102">
        <f t="shared" si="5"/>
        <v>78.64</v>
      </c>
      <c r="K114" s="135"/>
      <c r="M114" s="44"/>
      <c r="N114" s="224"/>
    </row>
    <row r="115" spans="1:14" ht="12.75">
      <c r="A115" s="114">
        <f t="shared" si="6"/>
        <v>108</v>
      </c>
      <c r="B115" s="221" t="s">
        <v>132</v>
      </c>
      <c r="C115" s="221" t="s">
        <v>98</v>
      </c>
      <c r="D115" s="226">
        <v>1640</v>
      </c>
      <c r="E115" s="121">
        <v>0.1</v>
      </c>
      <c r="F115" s="116">
        <f t="shared" si="7"/>
        <v>9.8249999999999993</v>
      </c>
      <c r="G115" s="102">
        <v>12</v>
      </c>
      <c r="H115" s="115">
        <v>11.79</v>
      </c>
      <c r="I115" s="102">
        <f t="shared" si="4"/>
        <v>2.78</v>
      </c>
      <c r="J115" s="102">
        <f t="shared" si="5"/>
        <v>14.569999999999999</v>
      </c>
      <c r="K115" s="135"/>
      <c r="M115" s="44"/>
      <c r="N115" s="224"/>
    </row>
    <row r="116" spans="1:14" ht="12.75">
      <c r="A116" s="114">
        <f t="shared" si="6"/>
        <v>109</v>
      </c>
      <c r="B116" s="221" t="s">
        <v>132</v>
      </c>
      <c r="C116" s="221" t="s">
        <v>98</v>
      </c>
      <c r="D116" s="226">
        <v>1640</v>
      </c>
      <c r="E116" s="121">
        <v>0.2</v>
      </c>
      <c r="F116" s="116">
        <f t="shared" si="7"/>
        <v>9.8249999999999993</v>
      </c>
      <c r="G116" s="102">
        <v>12</v>
      </c>
      <c r="H116" s="115">
        <v>23.58</v>
      </c>
      <c r="I116" s="102">
        <f t="shared" si="4"/>
        <v>5.56</v>
      </c>
      <c r="J116" s="102">
        <f t="shared" si="5"/>
        <v>29.139999999999997</v>
      </c>
      <c r="K116" s="135"/>
      <c r="M116" s="44"/>
      <c r="N116" s="224"/>
    </row>
    <row r="117" spans="1:14" ht="12.75">
      <c r="A117" s="114">
        <f t="shared" si="6"/>
        <v>110</v>
      </c>
      <c r="B117" s="221" t="s">
        <v>141</v>
      </c>
      <c r="C117" s="221" t="s">
        <v>98</v>
      </c>
      <c r="D117" s="226">
        <v>1495</v>
      </c>
      <c r="E117" s="121">
        <v>0.1</v>
      </c>
      <c r="F117" s="116">
        <f t="shared" si="7"/>
        <v>8.9559999999999995</v>
      </c>
      <c r="G117" s="102">
        <v>12</v>
      </c>
      <c r="H117" s="115">
        <v>10.75</v>
      </c>
      <c r="I117" s="102">
        <f t="shared" si="4"/>
        <v>2.54</v>
      </c>
      <c r="J117" s="102">
        <f t="shared" si="5"/>
        <v>13.29</v>
      </c>
      <c r="K117" s="135"/>
      <c r="M117" s="44"/>
      <c r="N117" s="224"/>
    </row>
    <row r="118" spans="1:14" ht="12.75">
      <c r="A118" s="114">
        <f t="shared" si="6"/>
        <v>111</v>
      </c>
      <c r="B118" s="221" t="s">
        <v>136</v>
      </c>
      <c r="C118" s="221" t="s">
        <v>74</v>
      </c>
      <c r="D118" s="226">
        <v>1452</v>
      </c>
      <c r="E118" s="121">
        <v>0.2</v>
      </c>
      <c r="F118" s="116">
        <f t="shared" si="7"/>
        <v>8.6989999999999998</v>
      </c>
      <c r="G118" s="102">
        <v>36</v>
      </c>
      <c r="H118" s="115">
        <v>62.63</v>
      </c>
      <c r="I118" s="102">
        <f t="shared" si="4"/>
        <v>14.77</v>
      </c>
      <c r="J118" s="102">
        <f t="shared" si="5"/>
        <v>77.400000000000006</v>
      </c>
      <c r="K118" s="135"/>
      <c r="M118" s="44"/>
      <c r="N118" s="224"/>
    </row>
    <row r="119" spans="1:14" ht="12.75">
      <c r="A119" s="114">
        <f t="shared" si="6"/>
        <v>112</v>
      </c>
      <c r="B119" s="221" t="s">
        <v>160</v>
      </c>
      <c r="C119" s="221" t="s">
        <v>74</v>
      </c>
      <c r="D119" s="226">
        <v>1445</v>
      </c>
      <c r="E119" s="121">
        <v>0.2</v>
      </c>
      <c r="F119" s="116">
        <f t="shared" si="7"/>
        <v>8.657</v>
      </c>
      <c r="G119" s="102">
        <v>12</v>
      </c>
      <c r="H119" s="115">
        <v>20.78</v>
      </c>
      <c r="I119" s="102">
        <f t="shared" si="4"/>
        <v>4.9000000000000004</v>
      </c>
      <c r="J119" s="102">
        <f t="shared" si="5"/>
        <v>25.68</v>
      </c>
      <c r="K119" s="135"/>
      <c r="M119" s="44"/>
      <c r="N119" s="224"/>
    </row>
    <row r="120" spans="1:14" ht="12.75">
      <c r="A120" s="114">
        <f t="shared" si="6"/>
        <v>113</v>
      </c>
      <c r="B120" s="221" t="s">
        <v>132</v>
      </c>
      <c r="C120" s="221" t="s">
        <v>74</v>
      </c>
      <c r="D120" s="226">
        <v>1581</v>
      </c>
      <c r="E120" s="121">
        <v>0.2</v>
      </c>
      <c r="F120" s="116">
        <f t="shared" si="7"/>
        <v>9.4719999999999995</v>
      </c>
      <c r="G120" s="102">
        <v>9</v>
      </c>
      <c r="H120" s="115">
        <v>17.05</v>
      </c>
      <c r="I120" s="102">
        <f t="shared" si="4"/>
        <v>4.0199999999999996</v>
      </c>
      <c r="J120" s="102">
        <f t="shared" si="5"/>
        <v>21.07</v>
      </c>
      <c r="K120" s="135"/>
      <c r="M120" s="44"/>
      <c r="N120" s="224"/>
    </row>
    <row r="121" spans="1:14" ht="12.75">
      <c r="A121" s="114">
        <f t="shared" si="6"/>
        <v>114</v>
      </c>
      <c r="B121" s="221" t="s">
        <v>132</v>
      </c>
      <c r="C121" s="221" t="s">
        <v>74</v>
      </c>
      <c r="D121" s="226">
        <v>1581</v>
      </c>
      <c r="E121" s="121">
        <v>0.1</v>
      </c>
      <c r="F121" s="116">
        <f t="shared" si="7"/>
        <v>9.4719999999999995</v>
      </c>
      <c r="G121" s="102">
        <v>12</v>
      </c>
      <c r="H121" s="115">
        <v>11.37</v>
      </c>
      <c r="I121" s="102">
        <f t="shared" si="4"/>
        <v>2.68</v>
      </c>
      <c r="J121" s="102">
        <f t="shared" si="5"/>
        <v>14.049999999999999</v>
      </c>
      <c r="K121" s="135"/>
      <c r="M121" s="44"/>
      <c r="N121" s="224"/>
    </row>
    <row r="122" spans="1:14" ht="12.75">
      <c r="A122" s="114">
        <f t="shared" si="6"/>
        <v>115</v>
      </c>
      <c r="B122" s="221" t="s">
        <v>142</v>
      </c>
      <c r="C122" s="221" t="s">
        <v>74</v>
      </c>
      <c r="D122" s="226">
        <v>1445</v>
      </c>
      <c r="E122" s="121">
        <v>0.2</v>
      </c>
      <c r="F122" s="116">
        <f t="shared" si="7"/>
        <v>8.657</v>
      </c>
      <c r="G122" s="102">
        <v>48</v>
      </c>
      <c r="H122" s="115">
        <v>83.11</v>
      </c>
      <c r="I122" s="102">
        <f t="shared" si="4"/>
        <v>19.61</v>
      </c>
      <c r="J122" s="102">
        <f t="shared" si="5"/>
        <v>102.72</v>
      </c>
      <c r="K122" s="135"/>
      <c r="M122" s="44"/>
      <c r="N122" s="224"/>
    </row>
    <row r="123" spans="1:14" ht="12.75">
      <c r="A123" s="114">
        <f t="shared" si="6"/>
        <v>116</v>
      </c>
      <c r="B123" s="221" t="s">
        <v>143</v>
      </c>
      <c r="C123" s="221" t="s">
        <v>74</v>
      </c>
      <c r="D123" s="226">
        <v>1445</v>
      </c>
      <c r="E123" s="121">
        <v>0.1</v>
      </c>
      <c r="F123" s="116">
        <f t="shared" si="7"/>
        <v>8.657</v>
      </c>
      <c r="G123" s="102">
        <v>24</v>
      </c>
      <c r="H123" s="115">
        <v>20.78</v>
      </c>
      <c r="I123" s="102">
        <f t="shared" si="4"/>
        <v>4.9000000000000004</v>
      </c>
      <c r="J123" s="102">
        <f t="shared" si="5"/>
        <v>25.68</v>
      </c>
      <c r="K123" s="135"/>
      <c r="M123" s="44"/>
      <c r="N123" s="224"/>
    </row>
    <row r="124" spans="1:14" ht="12.75">
      <c r="A124" s="114">
        <f t="shared" si="6"/>
        <v>117</v>
      </c>
      <c r="B124" s="221" t="s">
        <v>73</v>
      </c>
      <c r="C124" s="221" t="s">
        <v>74</v>
      </c>
      <c r="D124" s="226">
        <v>1981</v>
      </c>
      <c r="E124" s="121">
        <v>0.2</v>
      </c>
      <c r="F124" s="116">
        <f t="shared" si="7"/>
        <v>11.868</v>
      </c>
      <c r="G124" s="102">
        <v>247</v>
      </c>
      <c r="H124" s="115">
        <v>586.28</v>
      </c>
      <c r="I124" s="102">
        <f t="shared" si="4"/>
        <v>138.30000000000001</v>
      </c>
      <c r="J124" s="102">
        <f t="shared" si="5"/>
        <v>724.57999999999993</v>
      </c>
      <c r="K124" s="135"/>
      <c r="M124" s="44"/>
      <c r="N124" s="224"/>
    </row>
    <row r="125" spans="1:14" ht="12.75">
      <c r="A125" s="114">
        <f t="shared" si="6"/>
        <v>118</v>
      </c>
      <c r="B125" s="221" t="s">
        <v>73</v>
      </c>
      <c r="C125" s="221" t="s">
        <v>74</v>
      </c>
      <c r="D125" s="226">
        <v>1981</v>
      </c>
      <c r="E125" s="121">
        <v>0.5</v>
      </c>
      <c r="F125" s="116">
        <f t="shared" si="7"/>
        <v>11.868</v>
      </c>
      <c r="G125" s="102">
        <v>17</v>
      </c>
      <c r="H125" s="115">
        <v>100.88</v>
      </c>
      <c r="I125" s="102">
        <f t="shared" si="4"/>
        <v>23.8</v>
      </c>
      <c r="J125" s="102">
        <f t="shared" si="5"/>
        <v>124.67999999999999</v>
      </c>
      <c r="K125" s="135"/>
      <c r="M125" s="44"/>
      <c r="N125" s="224"/>
    </row>
    <row r="126" spans="1:14" ht="30.75" customHeight="1">
      <c r="A126" s="114">
        <f t="shared" si="6"/>
        <v>119</v>
      </c>
      <c r="B126" s="222" t="s">
        <v>144</v>
      </c>
      <c r="C126" s="223" t="s">
        <v>145</v>
      </c>
      <c r="D126" s="225">
        <v>2305</v>
      </c>
      <c r="E126" s="121">
        <v>0.2</v>
      </c>
      <c r="F126" s="116">
        <f t="shared" si="7"/>
        <v>13.808999999999999</v>
      </c>
      <c r="G126" s="102">
        <v>24</v>
      </c>
      <c r="H126" s="115">
        <v>66.28</v>
      </c>
      <c r="I126" s="102">
        <f t="shared" si="4"/>
        <v>15.64</v>
      </c>
      <c r="J126" s="102">
        <f t="shared" si="5"/>
        <v>81.92</v>
      </c>
      <c r="K126" s="135"/>
      <c r="M126" s="44"/>
      <c r="N126" s="224"/>
    </row>
    <row r="127" spans="1:14" ht="12.75">
      <c r="A127" s="114">
        <f t="shared" si="6"/>
        <v>120</v>
      </c>
      <c r="B127" s="221" t="s">
        <v>141</v>
      </c>
      <c r="C127" s="221" t="s">
        <v>74</v>
      </c>
      <c r="D127" s="226">
        <v>1472</v>
      </c>
      <c r="E127" s="121">
        <v>0.1</v>
      </c>
      <c r="F127" s="116">
        <f t="shared" si="7"/>
        <v>8.8190000000000008</v>
      </c>
      <c r="G127" s="102">
        <v>12</v>
      </c>
      <c r="H127" s="115">
        <v>10.58</v>
      </c>
      <c r="I127" s="102">
        <f t="shared" si="4"/>
        <v>2.5</v>
      </c>
      <c r="J127" s="102">
        <f t="shared" si="5"/>
        <v>13.08</v>
      </c>
      <c r="K127" s="135"/>
      <c r="M127" s="44"/>
      <c r="N127" s="224"/>
    </row>
    <row r="128" spans="1:14" ht="12.75">
      <c r="A128" s="114">
        <f t="shared" si="6"/>
        <v>121</v>
      </c>
      <c r="B128" s="221" t="s">
        <v>141</v>
      </c>
      <c r="C128" s="221" t="s">
        <v>74</v>
      </c>
      <c r="D128" s="226">
        <v>1472</v>
      </c>
      <c r="E128" s="121">
        <v>0.2</v>
      </c>
      <c r="F128" s="116">
        <f t="shared" si="7"/>
        <v>8.8190000000000008</v>
      </c>
      <c r="G128" s="102">
        <v>24</v>
      </c>
      <c r="H128" s="115">
        <v>42.33</v>
      </c>
      <c r="I128" s="102">
        <f t="shared" si="4"/>
        <v>9.99</v>
      </c>
      <c r="J128" s="102">
        <f t="shared" si="5"/>
        <v>52.32</v>
      </c>
      <c r="K128" s="135"/>
      <c r="M128" s="44"/>
      <c r="N128" s="224"/>
    </row>
    <row r="129" spans="1:14" ht="12.75">
      <c r="A129" s="114">
        <f t="shared" si="6"/>
        <v>122</v>
      </c>
      <c r="B129" s="221" t="s">
        <v>96</v>
      </c>
      <c r="C129" s="221" t="s">
        <v>74</v>
      </c>
      <c r="D129" s="226">
        <v>1553</v>
      </c>
      <c r="E129" s="121">
        <v>0.2</v>
      </c>
      <c r="F129" s="116">
        <f t="shared" si="7"/>
        <v>9.3040000000000003</v>
      </c>
      <c r="G129" s="102">
        <v>24</v>
      </c>
      <c r="H129" s="115">
        <v>44.66</v>
      </c>
      <c r="I129" s="102">
        <f t="shared" si="4"/>
        <v>10.54</v>
      </c>
      <c r="J129" s="102">
        <f t="shared" si="5"/>
        <v>55.199999999999996</v>
      </c>
      <c r="K129" s="135"/>
      <c r="M129" s="44"/>
      <c r="N129" s="224"/>
    </row>
    <row r="130" spans="1:14" ht="12.75">
      <c r="A130" s="114">
        <f t="shared" si="6"/>
        <v>123</v>
      </c>
      <c r="B130" s="221" t="s">
        <v>122</v>
      </c>
      <c r="C130" s="221" t="s">
        <v>74</v>
      </c>
      <c r="D130" s="226">
        <v>1445</v>
      </c>
      <c r="E130" s="121">
        <v>0.2</v>
      </c>
      <c r="F130" s="116">
        <f t="shared" si="7"/>
        <v>8.657</v>
      </c>
      <c r="G130" s="102">
        <v>12</v>
      </c>
      <c r="H130" s="115">
        <v>20.78</v>
      </c>
      <c r="I130" s="102">
        <f t="shared" si="4"/>
        <v>4.9000000000000004</v>
      </c>
      <c r="J130" s="102">
        <f t="shared" si="5"/>
        <v>25.68</v>
      </c>
      <c r="K130" s="135"/>
      <c r="M130" s="44"/>
      <c r="N130" s="224"/>
    </row>
    <row r="131" spans="1:14" ht="12.75">
      <c r="A131" s="114">
        <f t="shared" si="6"/>
        <v>124</v>
      </c>
      <c r="B131" s="221" t="s">
        <v>100</v>
      </c>
      <c r="C131" s="221" t="s">
        <v>74</v>
      </c>
      <c r="D131" s="226">
        <v>1445</v>
      </c>
      <c r="E131" s="121">
        <v>0.2</v>
      </c>
      <c r="F131" s="116">
        <f t="shared" si="7"/>
        <v>8.657</v>
      </c>
      <c r="G131" s="102">
        <v>24</v>
      </c>
      <c r="H131" s="115">
        <v>41.55</v>
      </c>
      <c r="I131" s="102">
        <f t="shared" si="4"/>
        <v>9.8000000000000007</v>
      </c>
      <c r="J131" s="102">
        <f t="shared" si="5"/>
        <v>51.349999999999994</v>
      </c>
      <c r="K131" s="135"/>
      <c r="M131" s="44"/>
      <c r="N131" s="224"/>
    </row>
    <row r="132" spans="1:14" ht="12.75">
      <c r="A132" s="114">
        <f t="shared" si="6"/>
        <v>125</v>
      </c>
      <c r="B132" s="221" t="s">
        <v>132</v>
      </c>
      <c r="C132" s="221" t="s">
        <v>74</v>
      </c>
      <c r="D132" s="226">
        <v>1581</v>
      </c>
      <c r="E132" s="121">
        <v>0.2</v>
      </c>
      <c r="F132" s="116">
        <f t="shared" si="7"/>
        <v>9.4719999999999995</v>
      </c>
      <c r="G132" s="102">
        <v>12</v>
      </c>
      <c r="H132" s="115">
        <v>22.73</v>
      </c>
      <c r="I132" s="102">
        <f t="shared" si="4"/>
        <v>5.36</v>
      </c>
      <c r="J132" s="102">
        <f t="shared" si="5"/>
        <v>28.09</v>
      </c>
      <c r="K132" s="135"/>
      <c r="M132" s="44"/>
      <c r="N132" s="224"/>
    </row>
    <row r="133" spans="1:14" ht="12.75">
      <c r="A133" s="114">
        <f t="shared" si="6"/>
        <v>126</v>
      </c>
      <c r="B133" s="221" t="s">
        <v>132</v>
      </c>
      <c r="C133" s="221" t="s">
        <v>74</v>
      </c>
      <c r="D133" s="226">
        <v>1581</v>
      </c>
      <c r="E133" s="121">
        <v>0.1</v>
      </c>
      <c r="F133" s="116">
        <f t="shared" si="7"/>
        <v>9.4719999999999995</v>
      </c>
      <c r="G133" s="102">
        <v>24</v>
      </c>
      <c r="H133" s="115">
        <v>22.73</v>
      </c>
      <c r="I133" s="102">
        <f t="shared" si="4"/>
        <v>5.36</v>
      </c>
      <c r="J133" s="102">
        <f t="shared" si="5"/>
        <v>28.09</v>
      </c>
      <c r="K133" s="135"/>
      <c r="M133" s="44"/>
      <c r="N133" s="224"/>
    </row>
    <row r="134" spans="1:14" ht="12.75">
      <c r="A134" s="114">
        <f t="shared" si="6"/>
        <v>127</v>
      </c>
      <c r="B134" s="221" t="s">
        <v>106</v>
      </c>
      <c r="C134" s="221" t="s">
        <v>74</v>
      </c>
      <c r="D134" s="226">
        <v>1472</v>
      </c>
      <c r="E134" s="121">
        <v>0.2</v>
      </c>
      <c r="F134" s="116">
        <f t="shared" si="7"/>
        <v>8.8190000000000008</v>
      </c>
      <c r="G134" s="102">
        <v>12</v>
      </c>
      <c r="H134" s="115">
        <v>21.17</v>
      </c>
      <c r="I134" s="102">
        <f t="shared" si="4"/>
        <v>4.99</v>
      </c>
      <c r="J134" s="102">
        <f t="shared" si="5"/>
        <v>26.160000000000004</v>
      </c>
      <c r="K134" s="135"/>
      <c r="M134" s="44"/>
      <c r="N134" s="224"/>
    </row>
    <row r="135" spans="1:14" ht="12.75">
      <c r="A135" s="114">
        <f t="shared" si="6"/>
        <v>128</v>
      </c>
      <c r="B135" s="221" t="s">
        <v>139</v>
      </c>
      <c r="C135" s="221" t="s">
        <v>98</v>
      </c>
      <c r="D135" s="226">
        <v>1630</v>
      </c>
      <c r="E135" s="121">
        <v>0.2</v>
      </c>
      <c r="F135" s="116">
        <f t="shared" si="7"/>
        <v>9.7650000000000006</v>
      </c>
      <c r="G135" s="102">
        <v>24</v>
      </c>
      <c r="H135" s="115">
        <v>46.87</v>
      </c>
      <c r="I135" s="102">
        <f t="shared" si="4"/>
        <v>11.06</v>
      </c>
      <c r="J135" s="102">
        <f t="shared" si="5"/>
        <v>57.93</v>
      </c>
      <c r="K135" s="135"/>
      <c r="M135" s="44"/>
      <c r="N135" s="224"/>
    </row>
    <row r="136" spans="1:14" ht="12.75">
      <c r="A136" s="114">
        <f t="shared" si="6"/>
        <v>129</v>
      </c>
      <c r="B136" s="221" t="s">
        <v>138</v>
      </c>
      <c r="C136" s="221" t="s">
        <v>105</v>
      </c>
      <c r="D136" s="226">
        <v>1759</v>
      </c>
      <c r="E136" s="121">
        <v>0.2</v>
      </c>
      <c r="F136" s="116">
        <f t="shared" si="7"/>
        <v>10.538</v>
      </c>
      <c r="G136" s="102">
        <v>24</v>
      </c>
      <c r="H136" s="115">
        <v>50.58</v>
      </c>
      <c r="I136" s="102">
        <f t="shared" ref="I136:I199" si="8">ROUND(H136*23.59%,2)</f>
        <v>11.93</v>
      </c>
      <c r="J136" s="102">
        <f t="shared" ref="J136:J199" si="9">H136+I136</f>
        <v>62.51</v>
      </c>
      <c r="K136" s="135"/>
      <c r="M136" s="44"/>
      <c r="N136" s="224"/>
    </row>
    <row r="137" spans="1:14" ht="12.75">
      <c r="A137" s="114">
        <f t="shared" si="6"/>
        <v>130</v>
      </c>
      <c r="B137" s="221" t="s">
        <v>119</v>
      </c>
      <c r="C137" s="221" t="s">
        <v>74</v>
      </c>
      <c r="D137" s="226">
        <v>1425</v>
      </c>
      <c r="E137" s="121">
        <v>0.2</v>
      </c>
      <c r="F137" s="116">
        <f t="shared" si="7"/>
        <v>8.5370000000000008</v>
      </c>
      <c r="G137" s="102">
        <v>12</v>
      </c>
      <c r="H137" s="115">
        <v>20.49</v>
      </c>
      <c r="I137" s="102">
        <f t="shared" si="8"/>
        <v>4.83</v>
      </c>
      <c r="J137" s="102">
        <f t="shared" si="9"/>
        <v>25.32</v>
      </c>
      <c r="K137" s="135"/>
      <c r="M137" s="44"/>
      <c r="N137" s="224"/>
    </row>
    <row r="138" spans="1:14" ht="12.75">
      <c r="A138" s="114">
        <f t="shared" ref="A138:A201" si="10">A137+1</f>
        <v>131</v>
      </c>
      <c r="B138" s="221" t="s">
        <v>127</v>
      </c>
      <c r="C138" s="221" t="s">
        <v>98</v>
      </c>
      <c r="D138" s="226">
        <v>1503</v>
      </c>
      <c r="E138" s="121">
        <v>0.1</v>
      </c>
      <c r="F138" s="116">
        <f t="shared" ref="F138:F201" si="11">ROUND(D138/$F$4,3)</f>
        <v>9.0039999999999996</v>
      </c>
      <c r="G138" s="102">
        <v>24</v>
      </c>
      <c r="H138" s="115">
        <v>21.61</v>
      </c>
      <c r="I138" s="102">
        <f t="shared" si="8"/>
        <v>5.0999999999999996</v>
      </c>
      <c r="J138" s="102">
        <f t="shared" si="9"/>
        <v>26.71</v>
      </c>
      <c r="K138" s="135"/>
      <c r="M138" s="44"/>
      <c r="N138" s="224"/>
    </row>
    <row r="139" spans="1:14" ht="12.75">
      <c r="A139" s="114">
        <f t="shared" si="10"/>
        <v>132</v>
      </c>
      <c r="B139" s="221" t="s">
        <v>127</v>
      </c>
      <c r="C139" s="221" t="s">
        <v>98</v>
      </c>
      <c r="D139" s="226">
        <v>1503</v>
      </c>
      <c r="E139" s="121">
        <v>0.2</v>
      </c>
      <c r="F139" s="116">
        <f t="shared" si="11"/>
        <v>9.0039999999999996</v>
      </c>
      <c r="G139" s="102">
        <v>12</v>
      </c>
      <c r="H139" s="115">
        <v>21.61</v>
      </c>
      <c r="I139" s="102">
        <f t="shared" si="8"/>
        <v>5.0999999999999996</v>
      </c>
      <c r="J139" s="102">
        <f t="shared" si="9"/>
        <v>26.71</v>
      </c>
      <c r="K139" s="135"/>
      <c r="M139" s="44"/>
      <c r="N139" s="224"/>
    </row>
    <row r="140" spans="1:14" ht="12.75">
      <c r="A140" s="114">
        <f t="shared" si="10"/>
        <v>133</v>
      </c>
      <c r="B140" s="221" t="s">
        <v>107</v>
      </c>
      <c r="C140" s="221" t="s">
        <v>105</v>
      </c>
      <c r="D140" s="226">
        <v>1692</v>
      </c>
      <c r="E140" s="121">
        <v>0.2</v>
      </c>
      <c r="F140" s="116">
        <f t="shared" si="11"/>
        <v>10.137</v>
      </c>
      <c r="G140" s="102">
        <v>12</v>
      </c>
      <c r="H140" s="115">
        <v>24.33</v>
      </c>
      <c r="I140" s="102">
        <f t="shared" si="8"/>
        <v>5.74</v>
      </c>
      <c r="J140" s="102">
        <f t="shared" si="9"/>
        <v>30.07</v>
      </c>
      <c r="K140" s="135"/>
      <c r="M140" s="44"/>
      <c r="N140" s="224"/>
    </row>
    <row r="141" spans="1:14" ht="12.75">
      <c r="A141" s="114">
        <f t="shared" si="10"/>
        <v>134</v>
      </c>
      <c r="B141" s="221" t="s">
        <v>155</v>
      </c>
      <c r="C141" s="221" t="s">
        <v>98</v>
      </c>
      <c r="D141" s="226">
        <v>1591</v>
      </c>
      <c r="E141" s="121">
        <v>0.2</v>
      </c>
      <c r="F141" s="116">
        <f t="shared" si="11"/>
        <v>9.532</v>
      </c>
      <c r="G141" s="102">
        <v>12</v>
      </c>
      <c r="H141" s="115">
        <v>22.88</v>
      </c>
      <c r="I141" s="102">
        <f t="shared" si="8"/>
        <v>5.4</v>
      </c>
      <c r="J141" s="102">
        <f t="shared" si="9"/>
        <v>28.28</v>
      </c>
      <c r="K141" s="135"/>
      <c r="M141" s="44"/>
      <c r="N141" s="224"/>
    </row>
    <row r="142" spans="1:14" ht="12.75">
      <c r="A142" s="114">
        <f t="shared" si="10"/>
        <v>135</v>
      </c>
      <c r="B142" s="221" t="s">
        <v>139</v>
      </c>
      <c r="C142" s="221" t="s">
        <v>105</v>
      </c>
      <c r="D142" s="226">
        <v>1747</v>
      </c>
      <c r="E142" s="121">
        <v>0.2</v>
      </c>
      <c r="F142" s="116">
        <f t="shared" si="11"/>
        <v>10.465999999999999</v>
      </c>
      <c r="G142" s="102">
        <v>28</v>
      </c>
      <c r="H142" s="115">
        <v>58.61</v>
      </c>
      <c r="I142" s="102">
        <f t="shared" si="8"/>
        <v>13.83</v>
      </c>
      <c r="J142" s="102">
        <f t="shared" si="9"/>
        <v>72.44</v>
      </c>
      <c r="K142" s="135"/>
      <c r="M142" s="44"/>
      <c r="N142" s="224"/>
    </row>
    <row r="143" spans="1:14" ht="12.75">
      <c r="A143" s="114">
        <f t="shared" si="10"/>
        <v>136</v>
      </c>
      <c r="B143" s="221" t="s">
        <v>125</v>
      </c>
      <c r="C143" s="221" t="s">
        <v>105</v>
      </c>
      <c r="D143" s="226">
        <v>1838</v>
      </c>
      <c r="E143" s="121">
        <v>0.2</v>
      </c>
      <c r="F143" s="116">
        <f t="shared" si="11"/>
        <v>11.010999999999999</v>
      </c>
      <c r="G143" s="102">
        <v>36</v>
      </c>
      <c r="H143" s="115">
        <v>79.28</v>
      </c>
      <c r="I143" s="102">
        <f t="shared" si="8"/>
        <v>18.7</v>
      </c>
      <c r="J143" s="102">
        <f t="shared" si="9"/>
        <v>97.98</v>
      </c>
      <c r="K143" s="135"/>
      <c r="M143" s="44"/>
      <c r="N143" s="224"/>
    </row>
    <row r="144" spans="1:14" ht="12.75">
      <c r="A144" s="114">
        <f t="shared" si="10"/>
        <v>137</v>
      </c>
      <c r="B144" s="221" t="s">
        <v>137</v>
      </c>
      <c r="C144" s="221" t="s">
        <v>74</v>
      </c>
      <c r="D144" s="226">
        <v>1581</v>
      </c>
      <c r="E144" s="121">
        <v>0.2</v>
      </c>
      <c r="F144" s="116">
        <f t="shared" si="11"/>
        <v>9.4719999999999995</v>
      </c>
      <c r="G144" s="102">
        <v>24</v>
      </c>
      <c r="H144" s="115">
        <v>45.47</v>
      </c>
      <c r="I144" s="102">
        <f t="shared" si="8"/>
        <v>10.73</v>
      </c>
      <c r="J144" s="102">
        <f t="shared" si="9"/>
        <v>56.2</v>
      </c>
      <c r="K144" s="135"/>
      <c r="M144" s="44"/>
      <c r="N144" s="224"/>
    </row>
    <row r="145" spans="1:14" ht="12.75">
      <c r="A145" s="114">
        <f t="shared" si="10"/>
        <v>138</v>
      </c>
      <c r="B145" s="221" t="s">
        <v>158</v>
      </c>
      <c r="C145" s="221" t="s">
        <v>105</v>
      </c>
      <c r="D145" s="226">
        <v>1744</v>
      </c>
      <c r="E145" s="121">
        <v>0.1</v>
      </c>
      <c r="F145" s="116">
        <f t="shared" si="11"/>
        <v>10.448</v>
      </c>
      <c r="G145" s="102">
        <v>12</v>
      </c>
      <c r="H145" s="115">
        <v>12.54</v>
      </c>
      <c r="I145" s="102">
        <f t="shared" si="8"/>
        <v>2.96</v>
      </c>
      <c r="J145" s="102">
        <f t="shared" si="9"/>
        <v>15.5</v>
      </c>
      <c r="K145" s="135"/>
      <c r="M145" s="44"/>
      <c r="N145" s="224"/>
    </row>
    <row r="146" spans="1:14" ht="12.75">
      <c r="A146" s="114">
        <f t="shared" si="10"/>
        <v>139</v>
      </c>
      <c r="B146" s="221" t="s">
        <v>99</v>
      </c>
      <c r="C146" s="221" t="s">
        <v>75</v>
      </c>
      <c r="D146" s="226">
        <v>1242</v>
      </c>
      <c r="E146" s="121">
        <v>0.2</v>
      </c>
      <c r="F146" s="116">
        <f t="shared" si="11"/>
        <v>7.4409999999999998</v>
      </c>
      <c r="G146" s="102">
        <v>24</v>
      </c>
      <c r="H146" s="115">
        <v>35.72</v>
      </c>
      <c r="I146" s="102">
        <f t="shared" si="8"/>
        <v>8.43</v>
      </c>
      <c r="J146" s="102">
        <f t="shared" si="9"/>
        <v>44.15</v>
      </c>
      <c r="K146" s="135"/>
      <c r="M146" s="44"/>
      <c r="N146" s="224"/>
    </row>
    <row r="147" spans="1:14" ht="12.75">
      <c r="A147" s="114">
        <f t="shared" si="10"/>
        <v>140</v>
      </c>
      <c r="B147" s="221" t="s">
        <v>168</v>
      </c>
      <c r="C147" s="221" t="s">
        <v>105</v>
      </c>
      <c r="D147" s="226">
        <v>1811</v>
      </c>
      <c r="E147" s="121">
        <v>0.2</v>
      </c>
      <c r="F147" s="116">
        <f t="shared" si="11"/>
        <v>10.85</v>
      </c>
      <c r="G147" s="102">
        <v>12</v>
      </c>
      <c r="H147" s="115">
        <v>26.04</v>
      </c>
      <c r="I147" s="102">
        <f t="shared" si="8"/>
        <v>6.14</v>
      </c>
      <c r="J147" s="102">
        <f t="shared" si="9"/>
        <v>32.18</v>
      </c>
      <c r="K147" s="135"/>
      <c r="M147" s="44"/>
      <c r="N147" s="224"/>
    </row>
    <row r="148" spans="1:14" ht="12.75">
      <c r="A148" s="114">
        <f t="shared" si="10"/>
        <v>141</v>
      </c>
      <c r="B148" s="221" t="s">
        <v>155</v>
      </c>
      <c r="C148" s="221" t="s">
        <v>105</v>
      </c>
      <c r="D148" s="226">
        <v>1861</v>
      </c>
      <c r="E148" s="121">
        <v>0.2</v>
      </c>
      <c r="F148" s="116">
        <f t="shared" si="11"/>
        <v>11.148999999999999</v>
      </c>
      <c r="G148" s="102">
        <v>12</v>
      </c>
      <c r="H148" s="115">
        <v>26.76</v>
      </c>
      <c r="I148" s="102">
        <f t="shared" si="8"/>
        <v>6.31</v>
      </c>
      <c r="J148" s="102">
        <f t="shared" si="9"/>
        <v>33.07</v>
      </c>
      <c r="K148" s="135"/>
      <c r="M148" s="44"/>
      <c r="N148" s="224"/>
    </row>
    <row r="149" spans="1:14" ht="12.75">
      <c r="A149" s="114">
        <f t="shared" si="10"/>
        <v>142</v>
      </c>
      <c r="B149" s="221" t="s">
        <v>118</v>
      </c>
      <c r="C149" s="221" t="s">
        <v>105</v>
      </c>
      <c r="D149" s="226">
        <v>1895</v>
      </c>
      <c r="E149" s="121">
        <v>0.2</v>
      </c>
      <c r="F149" s="116">
        <f t="shared" si="11"/>
        <v>11.353</v>
      </c>
      <c r="G149" s="102">
        <v>24</v>
      </c>
      <c r="H149" s="115">
        <v>54.49</v>
      </c>
      <c r="I149" s="102">
        <f t="shared" si="8"/>
        <v>12.85</v>
      </c>
      <c r="J149" s="102">
        <f t="shared" si="9"/>
        <v>67.34</v>
      </c>
      <c r="K149" s="135"/>
      <c r="M149" s="44"/>
      <c r="N149" s="224"/>
    </row>
    <row r="150" spans="1:14" ht="12.75">
      <c r="A150" s="114">
        <f t="shared" si="10"/>
        <v>143</v>
      </c>
      <c r="B150" s="221" t="s">
        <v>106</v>
      </c>
      <c r="C150" s="221" t="s">
        <v>105</v>
      </c>
      <c r="D150" s="226">
        <v>1660</v>
      </c>
      <c r="E150" s="121">
        <v>0.1</v>
      </c>
      <c r="F150" s="116">
        <f t="shared" si="11"/>
        <v>9.9450000000000003</v>
      </c>
      <c r="G150" s="102">
        <v>12</v>
      </c>
      <c r="H150" s="115">
        <v>11.93</v>
      </c>
      <c r="I150" s="102">
        <f t="shared" si="8"/>
        <v>2.81</v>
      </c>
      <c r="J150" s="102">
        <f t="shared" si="9"/>
        <v>14.74</v>
      </c>
      <c r="K150" s="135"/>
      <c r="M150" s="44"/>
      <c r="N150" s="224"/>
    </row>
    <row r="151" spans="1:14" ht="12.75">
      <c r="A151" s="114">
        <f t="shared" si="10"/>
        <v>144</v>
      </c>
      <c r="B151" s="221" t="s">
        <v>99</v>
      </c>
      <c r="C151" s="221" t="s">
        <v>75</v>
      </c>
      <c r="D151" s="226">
        <v>1242</v>
      </c>
      <c r="E151" s="121">
        <v>0.2</v>
      </c>
      <c r="F151" s="116">
        <f t="shared" si="11"/>
        <v>7.4409999999999998</v>
      </c>
      <c r="G151" s="102">
        <v>24</v>
      </c>
      <c r="H151" s="115">
        <v>35.72</v>
      </c>
      <c r="I151" s="102">
        <f t="shared" si="8"/>
        <v>8.43</v>
      </c>
      <c r="J151" s="102">
        <f t="shared" si="9"/>
        <v>44.15</v>
      </c>
      <c r="K151" s="135"/>
      <c r="M151" s="44"/>
      <c r="N151" s="224"/>
    </row>
    <row r="152" spans="1:14" ht="12.75">
      <c r="A152" s="114">
        <f t="shared" si="10"/>
        <v>145</v>
      </c>
      <c r="B152" s="221" t="s">
        <v>103</v>
      </c>
      <c r="C152" s="221" t="s">
        <v>105</v>
      </c>
      <c r="D152" s="226">
        <v>1680</v>
      </c>
      <c r="E152" s="121">
        <v>0.2</v>
      </c>
      <c r="F152" s="116">
        <f t="shared" si="11"/>
        <v>10.065</v>
      </c>
      <c r="G152" s="102">
        <v>36</v>
      </c>
      <c r="H152" s="115">
        <v>72.47</v>
      </c>
      <c r="I152" s="102">
        <f t="shared" si="8"/>
        <v>17.100000000000001</v>
      </c>
      <c r="J152" s="102">
        <f t="shared" si="9"/>
        <v>89.57</v>
      </c>
      <c r="K152" s="135"/>
      <c r="M152" s="44"/>
      <c r="N152" s="224"/>
    </row>
    <row r="153" spans="1:14" ht="12.75">
      <c r="A153" s="114">
        <f t="shared" si="10"/>
        <v>146</v>
      </c>
      <c r="B153" s="221" t="s">
        <v>140</v>
      </c>
      <c r="C153" s="221" t="s">
        <v>98</v>
      </c>
      <c r="D153" s="226">
        <v>1620</v>
      </c>
      <c r="E153" s="121">
        <v>0.2</v>
      </c>
      <c r="F153" s="116">
        <f t="shared" si="11"/>
        <v>9.7050000000000001</v>
      </c>
      <c r="G153" s="102">
        <v>34</v>
      </c>
      <c r="H153" s="115">
        <v>65.989999999999995</v>
      </c>
      <c r="I153" s="102">
        <f t="shared" si="8"/>
        <v>15.57</v>
      </c>
      <c r="J153" s="102">
        <f t="shared" si="9"/>
        <v>81.56</v>
      </c>
      <c r="K153" s="135"/>
      <c r="M153" s="44"/>
      <c r="N153" s="224"/>
    </row>
    <row r="154" spans="1:14" ht="12.75">
      <c r="A154" s="114">
        <f t="shared" si="10"/>
        <v>147</v>
      </c>
      <c r="B154" s="221" t="s">
        <v>146</v>
      </c>
      <c r="C154" s="221" t="s">
        <v>74</v>
      </c>
      <c r="D154" s="226">
        <v>1472</v>
      </c>
      <c r="E154" s="121">
        <v>0.2</v>
      </c>
      <c r="F154" s="116">
        <f t="shared" si="11"/>
        <v>8.8190000000000008</v>
      </c>
      <c r="G154" s="102">
        <v>36</v>
      </c>
      <c r="H154" s="115">
        <v>63.5</v>
      </c>
      <c r="I154" s="102">
        <f t="shared" si="8"/>
        <v>14.98</v>
      </c>
      <c r="J154" s="102">
        <f t="shared" si="9"/>
        <v>78.48</v>
      </c>
      <c r="K154" s="135"/>
      <c r="M154" s="44"/>
      <c r="N154" s="224"/>
    </row>
    <row r="155" spans="1:14" ht="12.75">
      <c r="A155" s="114">
        <f t="shared" si="10"/>
        <v>148</v>
      </c>
      <c r="B155" s="221" t="s">
        <v>122</v>
      </c>
      <c r="C155" s="221" t="s">
        <v>98</v>
      </c>
      <c r="D155" s="226">
        <v>1475</v>
      </c>
      <c r="E155" s="121">
        <v>0.2</v>
      </c>
      <c r="F155" s="116">
        <f t="shared" si="11"/>
        <v>8.8369999999999997</v>
      </c>
      <c r="G155" s="102">
        <v>24</v>
      </c>
      <c r="H155" s="115">
        <v>42.42</v>
      </c>
      <c r="I155" s="102">
        <f t="shared" si="8"/>
        <v>10.01</v>
      </c>
      <c r="J155" s="102">
        <f t="shared" si="9"/>
        <v>52.43</v>
      </c>
      <c r="K155" s="135"/>
      <c r="M155" s="44"/>
      <c r="N155" s="224"/>
    </row>
    <row r="156" spans="1:14" ht="12.75">
      <c r="A156" s="114">
        <f t="shared" si="10"/>
        <v>149</v>
      </c>
      <c r="B156" s="221" t="s">
        <v>102</v>
      </c>
      <c r="C156" s="221" t="s">
        <v>105</v>
      </c>
      <c r="D156" s="226">
        <v>1650</v>
      </c>
      <c r="E156" s="121">
        <v>0.2</v>
      </c>
      <c r="F156" s="116">
        <f t="shared" si="11"/>
        <v>9.8849999999999998</v>
      </c>
      <c r="G156" s="102">
        <v>36</v>
      </c>
      <c r="H156" s="115">
        <v>71.17</v>
      </c>
      <c r="I156" s="102">
        <f t="shared" si="8"/>
        <v>16.79</v>
      </c>
      <c r="J156" s="102">
        <f t="shared" si="9"/>
        <v>87.960000000000008</v>
      </c>
      <c r="K156" s="135"/>
      <c r="M156" s="44"/>
      <c r="N156" s="224"/>
    </row>
    <row r="157" spans="1:14" ht="12.75">
      <c r="A157" s="114">
        <f t="shared" si="10"/>
        <v>150</v>
      </c>
      <c r="B157" s="221" t="s">
        <v>136</v>
      </c>
      <c r="C157" s="221" t="s">
        <v>74</v>
      </c>
      <c r="D157" s="226">
        <v>1445</v>
      </c>
      <c r="E157" s="121">
        <v>0.2</v>
      </c>
      <c r="F157" s="116">
        <f t="shared" si="11"/>
        <v>8.657</v>
      </c>
      <c r="G157" s="102">
        <v>24</v>
      </c>
      <c r="H157" s="115">
        <v>41.55</v>
      </c>
      <c r="I157" s="102">
        <f t="shared" si="8"/>
        <v>9.8000000000000007</v>
      </c>
      <c r="J157" s="102">
        <f t="shared" si="9"/>
        <v>51.349999999999994</v>
      </c>
      <c r="K157" s="135"/>
      <c r="M157" s="44"/>
      <c r="N157" s="224"/>
    </row>
    <row r="158" spans="1:14" ht="12.75">
      <c r="A158" s="114">
        <f t="shared" si="10"/>
        <v>151</v>
      </c>
      <c r="B158" s="221" t="s">
        <v>127</v>
      </c>
      <c r="C158" s="221" t="s">
        <v>74</v>
      </c>
      <c r="D158" s="226">
        <v>1445</v>
      </c>
      <c r="E158" s="121">
        <v>0.1</v>
      </c>
      <c r="F158" s="116">
        <f t="shared" si="11"/>
        <v>8.657</v>
      </c>
      <c r="G158" s="102">
        <v>36</v>
      </c>
      <c r="H158" s="115">
        <v>31.17</v>
      </c>
      <c r="I158" s="102">
        <f t="shared" si="8"/>
        <v>7.35</v>
      </c>
      <c r="J158" s="102">
        <f t="shared" si="9"/>
        <v>38.520000000000003</v>
      </c>
      <c r="K158" s="135"/>
      <c r="M158" s="44"/>
      <c r="N158" s="224"/>
    </row>
    <row r="159" spans="1:14" ht="12.75">
      <c r="A159" s="114">
        <f t="shared" si="10"/>
        <v>152</v>
      </c>
      <c r="B159" s="221" t="s">
        <v>127</v>
      </c>
      <c r="C159" s="221" t="s">
        <v>74</v>
      </c>
      <c r="D159" s="226">
        <v>1445</v>
      </c>
      <c r="E159" s="121">
        <v>0.2</v>
      </c>
      <c r="F159" s="116">
        <f t="shared" si="11"/>
        <v>8.657</v>
      </c>
      <c r="G159" s="102">
        <v>12</v>
      </c>
      <c r="H159" s="115">
        <v>20.78</v>
      </c>
      <c r="I159" s="102">
        <f t="shared" si="8"/>
        <v>4.9000000000000004</v>
      </c>
      <c r="J159" s="102">
        <f t="shared" si="9"/>
        <v>25.68</v>
      </c>
      <c r="K159" s="135"/>
      <c r="M159" s="44"/>
      <c r="N159" s="224"/>
    </row>
    <row r="160" spans="1:14" ht="12.75">
      <c r="A160" s="114">
        <f t="shared" si="10"/>
        <v>153</v>
      </c>
      <c r="B160" s="221" t="s">
        <v>118</v>
      </c>
      <c r="C160" s="221" t="s">
        <v>74</v>
      </c>
      <c r="D160" s="226">
        <v>1533</v>
      </c>
      <c r="E160" s="121">
        <v>0.2</v>
      </c>
      <c r="F160" s="116">
        <f t="shared" si="11"/>
        <v>9.1839999999999993</v>
      </c>
      <c r="G160" s="102">
        <v>24</v>
      </c>
      <c r="H160" s="115">
        <v>44.08</v>
      </c>
      <c r="I160" s="102">
        <f t="shared" si="8"/>
        <v>10.4</v>
      </c>
      <c r="J160" s="102">
        <f t="shared" si="9"/>
        <v>54.48</v>
      </c>
      <c r="K160" s="135"/>
      <c r="M160" s="44"/>
      <c r="N160" s="224"/>
    </row>
    <row r="161" spans="1:14" ht="12.75">
      <c r="A161" s="114">
        <f t="shared" si="10"/>
        <v>154</v>
      </c>
      <c r="B161" s="221" t="s">
        <v>94</v>
      </c>
      <c r="C161" s="221" t="s">
        <v>147</v>
      </c>
      <c r="D161" s="226">
        <v>2483</v>
      </c>
      <c r="E161" s="121">
        <v>0.1</v>
      </c>
      <c r="F161" s="116">
        <f t="shared" si="11"/>
        <v>14.875</v>
      </c>
      <c r="G161" s="102">
        <v>12</v>
      </c>
      <c r="H161" s="115">
        <v>17.850000000000001</v>
      </c>
      <c r="I161" s="102">
        <f t="shared" si="8"/>
        <v>4.21</v>
      </c>
      <c r="J161" s="102">
        <f t="shared" si="9"/>
        <v>22.060000000000002</v>
      </c>
      <c r="K161" s="135"/>
      <c r="M161" s="44"/>
      <c r="N161" s="224"/>
    </row>
    <row r="162" spans="1:14" ht="12.75">
      <c r="A162" s="114">
        <f t="shared" si="10"/>
        <v>155</v>
      </c>
      <c r="B162" s="221" t="s">
        <v>119</v>
      </c>
      <c r="C162" s="221" t="s">
        <v>74</v>
      </c>
      <c r="D162" s="226">
        <v>1432</v>
      </c>
      <c r="E162" s="121">
        <v>0.1</v>
      </c>
      <c r="F162" s="116">
        <f t="shared" si="11"/>
        <v>8.5790000000000006</v>
      </c>
      <c r="G162" s="102">
        <v>12</v>
      </c>
      <c r="H162" s="115">
        <v>10.29</v>
      </c>
      <c r="I162" s="102">
        <f t="shared" si="8"/>
        <v>2.4300000000000002</v>
      </c>
      <c r="J162" s="102">
        <f t="shared" si="9"/>
        <v>12.719999999999999</v>
      </c>
      <c r="K162" s="135"/>
      <c r="M162" s="44"/>
      <c r="N162" s="224"/>
    </row>
    <row r="163" spans="1:14" ht="12.75">
      <c r="A163" s="114">
        <f t="shared" si="10"/>
        <v>156</v>
      </c>
      <c r="B163" s="221" t="s">
        <v>143</v>
      </c>
      <c r="C163" s="221" t="s">
        <v>98</v>
      </c>
      <c r="D163" s="226">
        <v>1475</v>
      </c>
      <c r="E163" s="121">
        <v>0.1</v>
      </c>
      <c r="F163" s="116">
        <f t="shared" si="11"/>
        <v>8.8369999999999997</v>
      </c>
      <c r="G163" s="102">
        <v>24</v>
      </c>
      <c r="H163" s="115">
        <v>21.21</v>
      </c>
      <c r="I163" s="102">
        <f t="shared" si="8"/>
        <v>5</v>
      </c>
      <c r="J163" s="102">
        <f t="shared" si="9"/>
        <v>26.21</v>
      </c>
      <c r="K163" s="135"/>
      <c r="M163" s="44"/>
      <c r="N163" s="224"/>
    </row>
    <row r="164" spans="1:14" ht="12.75">
      <c r="A164" s="114">
        <f t="shared" si="10"/>
        <v>157</v>
      </c>
      <c r="B164" s="221" t="s">
        <v>143</v>
      </c>
      <c r="C164" s="221" t="s">
        <v>98</v>
      </c>
      <c r="D164" s="226">
        <v>1475</v>
      </c>
      <c r="E164" s="121">
        <v>0.2</v>
      </c>
      <c r="F164" s="116">
        <f t="shared" si="11"/>
        <v>8.8369999999999997</v>
      </c>
      <c r="G164" s="102">
        <v>24</v>
      </c>
      <c r="H164" s="115">
        <v>42.42</v>
      </c>
      <c r="I164" s="102">
        <f t="shared" si="8"/>
        <v>10.01</v>
      </c>
      <c r="J164" s="102">
        <f t="shared" si="9"/>
        <v>52.43</v>
      </c>
      <c r="K164" s="135"/>
      <c r="M164" s="44"/>
      <c r="N164" s="224"/>
    </row>
    <row r="165" spans="1:14" ht="12.75">
      <c r="A165" s="114">
        <f t="shared" si="10"/>
        <v>158</v>
      </c>
      <c r="B165" s="221" t="s">
        <v>132</v>
      </c>
      <c r="C165" s="221" t="s">
        <v>105</v>
      </c>
      <c r="D165" s="226">
        <v>1861</v>
      </c>
      <c r="E165" s="121">
        <v>0.2</v>
      </c>
      <c r="F165" s="116">
        <f t="shared" si="11"/>
        <v>11.148999999999999</v>
      </c>
      <c r="G165" s="102">
        <v>12</v>
      </c>
      <c r="H165" s="115">
        <v>26.76</v>
      </c>
      <c r="I165" s="102">
        <f t="shared" si="8"/>
        <v>6.31</v>
      </c>
      <c r="J165" s="102">
        <f t="shared" si="9"/>
        <v>33.07</v>
      </c>
      <c r="K165" s="135"/>
      <c r="M165" s="44"/>
      <c r="N165" s="224"/>
    </row>
    <row r="166" spans="1:14" ht="12.75">
      <c r="A166" s="114">
        <f t="shared" si="10"/>
        <v>159</v>
      </c>
      <c r="B166" s="221" t="s">
        <v>103</v>
      </c>
      <c r="C166" s="221" t="s">
        <v>98</v>
      </c>
      <c r="D166" s="226">
        <v>1475</v>
      </c>
      <c r="E166" s="121">
        <v>0.2</v>
      </c>
      <c r="F166" s="116">
        <f t="shared" si="11"/>
        <v>8.8369999999999997</v>
      </c>
      <c r="G166" s="102">
        <v>12</v>
      </c>
      <c r="H166" s="115">
        <v>21.21</v>
      </c>
      <c r="I166" s="102">
        <f t="shared" si="8"/>
        <v>5</v>
      </c>
      <c r="J166" s="102">
        <f t="shared" si="9"/>
        <v>26.21</v>
      </c>
      <c r="K166" s="135"/>
      <c r="M166" s="44"/>
      <c r="N166" s="224"/>
    </row>
    <row r="167" spans="1:14" ht="12.75">
      <c r="A167" s="114">
        <f t="shared" si="10"/>
        <v>160</v>
      </c>
      <c r="B167" s="221" t="s">
        <v>103</v>
      </c>
      <c r="C167" s="221" t="s">
        <v>74</v>
      </c>
      <c r="D167" s="226">
        <v>1445</v>
      </c>
      <c r="E167" s="121">
        <v>0.2</v>
      </c>
      <c r="F167" s="116">
        <f t="shared" si="11"/>
        <v>8.657</v>
      </c>
      <c r="G167" s="102">
        <v>12</v>
      </c>
      <c r="H167" s="115">
        <v>20.78</v>
      </c>
      <c r="I167" s="102">
        <f t="shared" si="8"/>
        <v>4.9000000000000004</v>
      </c>
      <c r="J167" s="102">
        <f t="shared" si="9"/>
        <v>25.68</v>
      </c>
      <c r="K167" s="135"/>
      <c r="M167" s="44"/>
      <c r="N167" s="224"/>
    </row>
    <row r="168" spans="1:14" ht="12.75">
      <c r="A168" s="114">
        <f t="shared" si="10"/>
        <v>161</v>
      </c>
      <c r="B168" s="221" t="s">
        <v>117</v>
      </c>
      <c r="C168" s="221" t="s">
        <v>98</v>
      </c>
      <c r="D168" s="226">
        <v>1672</v>
      </c>
      <c r="E168" s="121">
        <v>0.2</v>
      </c>
      <c r="F168" s="116">
        <f t="shared" si="11"/>
        <v>10.016999999999999</v>
      </c>
      <c r="G168" s="102">
        <v>12</v>
      </c>
      <c r="H168" s="115">
        <v>24.04</v>
      </c>
      <c r="I168" s="102">
        <f t="shared" si="8"/>
        <v>5.67</v>
      </c>
      <c r="J168" s="102">
        <f t="shared" si="9"/>
        <v>29.71</v>
      </c>
      <c r="K168" s="135"/>
      <c r="M168" s="44"/>
      <c r="N168" s="224"/>
    </row>
    <row r="169" spans="1:14" ht="12.75">
      <c r="A169" s="114">
        <f t="shared" si="10"/>
        <v>162</v>
      </c>
      <c r="B169" s="221" t="s">
        <v>140</v>
      </c>
      <c r="C169" s="221" t="s">
        <v>98</v>
      </c>
      <c r="D169" s="226">
        <v>1640</v>
      </c>
      <c r="E169" s="121">
        <v>0.2</v>
      </c>
      <c r="F169" s="116">
        <f t="shared" si="11"/>
        <v>9.8249999999999993</v>
      </c>
      <c r="G169" s="102">
        <v>43</v>
      </c>
      <c r="H169" s="115">
        <v>84.5</v>
      </c>
      <c r="I169" s="102">
        <f t="shared" si="8"/>
        <v>19.93</v>
      </c>
      <c r="J169" s="102">
        <f t="shared" si="9"/>
        <v>104.43</v>
      </c>
      <c r="K169" s="135"/>
      <c r="M169" s="44"/>
      <c r="N169" s="224"/>
    </row>
    <row r="170" spans="1:14" ht="12.75">
      <c r="A170" s="114">
        <f t="shared" si="10"/>
        <v>163</v>
      </c>
      <c r="B170" s="221" t="s">
        <v>106</v>
      </c>
      <c r="C170" s="221" t="s">
        <v>74</v>
      </c>
      <c r="D170" s="226">
        <v>1445</v>
      </c>
      <c r="E170" s="121">
        <v>0.1</v>
      </c>
      <c r="F170" s="116">
        <f t="shared" si="11"/>
        <v>8.657</v>
      </c>
      <c r="G170" s="102">
        <v>24</v>
      </c>
      <c r="H170" s="115">
        <v>20.78</v>
      </c>
      <c r="I170" s="102">
        <f t="shared" si="8"/>
        <v>4.9000000000000004</v>
      </c>
      <c r="J170" s="102">
        <f t="shared" si="9"/>
        <v>25.68</v>
      </c>
      <c r="K170" s="135"/>
      <c r="M170" s="44"/>
      <c r="N170" s="224"/>
    </row>
    <row r="171" spans="1:14" ht="12.75">
      <c r="A171" s="114">
        <f t="shared" si="10"/>
        <v>164</v>
      </c>
      <c r="B171" s="221" t="s">
        <v>116</v>
      </c>
      <c r="C171" s="221" t="s">
        <v>74</v>
      </c>
      <c r="D171" s="226">
        <v>1390</v>
      </c>
      <c r="E171" s="121">
        <v>0.2</v>
      </c>
      <c r="F171" s="116">
        <f t="shared" si="11"/>
        <v>8.327</v>
      </c>
      <c r="G171" s="102">
        <v>36</v>
      </c>
      <c r="H171" s="115">
        <v>59.95</v>
      </c>
      <c r="I171" s="102">
        <f t="shared" si="8"/>
        <v>14.14</v>
      </c>
      <c r="J171" s="102">
        <f t="shared" si="9"/>
        <v>74.09</v>
      </c>
      <c r="K171" s="135"/>
      <c r="M171" s="44"/>
      <c r="N171" s="224"/>
    </row>
    <row r="172" spans="1:14" ht="12.75">
      <c r="A172" s="114">
        <f t="shared" si="10"/>
        <v>165</v>
      </c>
      <c r="B172" s="221" t="s">
        <v>122</v>
      </c>
      <c r="C172" s="221" t="s">
        <v>105</v>
      </c>
      <c r="D172" s="226">
        <v>1692</v>
      </c>
      <c r="E172" s="121">
        <v>0.2</v>
      </c>
      <c r="F172" s="116">
        <f t="shared" si="11"/>
        <v>10.137</v>
      </c>
      <c r="G172" s="102">
        <v>24</v>
      </c>
      <c r="H172" s="115">
        <v>48.66</v>
      </c>
      <c r="I172" s="102">
        <f t="shared" si="8"/>
        <v>11.48</v>
      </c>
      <c r="J172" s="102">
        <f t="shared" si="9"/>
        <v>60.14</v>
      </c>
      <c r="K172" s="135"/>
      <c r="M172" s="44"/>
      <c r="N172" s="224"/>
    </row>
    <row r="173" spans="1:14" ht="12.75">
      <c r="A173" s="114">
        <f t="shared" si="10"/>
        <v>166</v>
      </c>
      <c r="B173" s="221" t="s">
        <v>108</v>
      </c>
      <c r="C173" s="221" t="s">
        <v>74</v>
      </c>
      <c r="D173" s="226">
        <v>1581</v>
      </c>
      <c r="E173" s="121">
        <v>0.2</v>
      </c>
      <c r="F173" s="116">
        <f t="shared" si="11"/>
        <v>9.4719999999999995</v>
      </c>
      <c r="G173" s="102">
        <v>12</v>
      </c>
      <c r="H173" s="115">
        <v>22.73</v>
      </c>
      <c r="I173" s="102">
        <f t="shared" si="8"/>
        <v>5.36</v>
      </c>
      <c r="J173" s="102">
        <f t="shared" si="9"/>
        <v>28.09</v>
      </c>
      <c r="K173" s="135"/>
      <c r="M173" s="44"/>
      <c r="N173" s="224"/>
    </row>
    <row r="174" spans="1:14" ht="12.75">
      <c r="A174" s="114">
        <f t="shared" si="10"/>
        <v>167</v>
      </c>
      <c r="B174" s="221" t="s">
        <v>166</v>
      </c>
      <c r="C174" s="221" t="s">
        <v>74</v>
      </c>
      <c r="D174" s="226">
        <v>1445</v>
      </c>
      <c r="E174" s="121">
        <v>0.2</v>
      </c>
      <c r="F174" s="116">
        <f t="shared" si="11"/>
        <v>8.657</v>
      </c>
      <c r="G174" s="102">
        <v>24</v>
      </c>
      <c r="H174" s="115">
        <v>41.55</v>
      </c>
      <c r="I174" s="102">
        <f t="shared" si="8"/>
        <v>9.8000000000000007</v>
      </c>
      <c r="J174" s="102">
        <f t="shared" si="9"/>
        <v>51.349999999999994</v>
      </c>
      <c r="K174" s="135"/>
      <c r="M174" s="44"/>
      <c r="N174" s="224"/>
    </row>
    <row r="175" spans="1:14" ht="12.75">
      <c r="A175" s="114">
        <f t="shared" si="10"/>
        <v>168</v>
      </c>
      <c r="B175" s="221" t="s">
        <v>121</v>
      </c>
      <c r="C175" s="221" t="s">
        <v>98</v>
      </c>
      <c r="D175" s="226">
        <v>1640</v>
      </c>
      <c r="E175" s="121">
        <v>0.1</v>
      </c>
      <c r="F175" s="116">
        <f t="shared" si="11"/>
        <v>9.8249999999999993</v>
      </c>
      <c r="G175" s="102">
        <v>12</v>
      </c>
      <c r="H175" s="115">
        <v>11.79</v>
      </c>
      <c r="I175" s="102">
        <f t="shared" si="8"/>
        <v>2.78</v>
      </c>
      <c r="J175" s="102">
        <f t="shared" si="9"/>
        <v>14.569999999999999</v>
      </c>
      <c r="K175" s="135"/>
      <c r="M175" s="44"/>
      <c r="N175" s="224"/>
    </row>
    <row r="176" spans="1:14" ht="12.75">
      <c r="A176" s="114">
        <f t="shared" si="10"/>
        <v>169</v>
      </c>
      <c r="B176" s="221" t="s">
        <v>121</v>
      </c>
      <c r="C176" s="221" t="s">
        <v>98</v>
      </c>
      <c r="D176" s="226">
        <v>1640</v>
      </c>
      <c r="E176" s="121">
        <v>0.2</v>
      </c>
      <c r="F176" s="116">
        <f t="shared" si="11"/>
        <v>9.8249999999999993</v>
      </c>
      <c r="G176" s="102">
        <v>12</v>
      </c>
      <c r="H176" s="115">
        <v>23.58</v>
      </c>
      <c r="I176" s="102">
        <f t="shared" si="8"/>
        <v>5.56</v>
      </c>
      <c r="J176" s="102">
        <f t="shared" si="9"/>
        <v>29.139999999999997</v>
      </c>
      <c r="K176" s="135"/>
      <c r="M176" s="44"/>
      <c r="N176" s="224"/>
    </row>
    <row r="177" spans="1:14" ht="12.75">
      <c r="A177" s="114">
        <f t="shared" si="10"/>
        <v>170</v>
      </c>
      <c r="B177" s="221" t="s">
        <v>108</v>
      </c>
      <c r="C177" s="221" t="s">
        <v>74</v>
      </c>
      <c r="D177" s="226">
        <v>1561</v>
      </c>
      <c r="E177" s="121">
        <v>0.2</v>
      </c>
      <c r="F177" s="116">
        <f t="shared" si="11"/>
        <v>9.3520000000000003</v>
      </c>
      <c r="G177" s="102">
        <v>24</v>
      </c>
      <c r="H177" s="115">
        <v>44.89</v>
      </c>
      <c r="I177" s="102">
        <f t="shared" si="8"/>
        <v>10.59</v>
      </c>
      <c r="J177" s="102">
        <f t="shared" si="9"/>
        <v>55.480000000000004</v>
      </c>
      <c r="K177" s="135"/>
      <c r="M177" s="44"/>
      <c r="N177" s="224"/>
    </row>
    <row r="178" spans="1:14" ht="12.75">
      <c r="A178" s="114">
        <f t="shared" si="10"/>
        <v>171</v>
      </c>
      <c r="B178" s="221" t="s">
        <v>108</v>
      </c>
      <c r="C178" s="221" t="s">
        <v>74</v>
      </c>
      <c r="D178" s="226">
        <v>1581</v>
      </c>
      <c r="E178" s="121">
        <v>0.2</v>
      </c>
      <c r="F178" s="116">
        <f t="shared" si="11"/>
        <v>9.4719999999999995</v>
      </c>
      <c r="G178" s="102">
        <v>12</v>
      </c>
      <c r="H178" s="115">
        <v>22.73</v>
      </c>
      <c r="I178" s="102">
        <f t="shared" si="8"/>
        <v>5.36</v>
      </c>
      <c r="J178" s="102">
        <f t="shared" si="9"/>
        <v>28.09</v>
      </c>
      <c r="K178" s="135"/>
      <c r="M178" s="44"/>
      <c r="N178" s="224"/>
    </row>
    <row r="179" spans="1:14" ht="12.75">
      <c r="A179" s="114">
        <f t="shared" si="10"/>
        <v>172</v>
      </c>
      <c r="B179" s="221" t="s">
        <v>73</v>
      </c>
      <c r="C179" s="221" t="s">
        <v>75</v>
      </c>
      <c r="D179" s="226">
        <v>1675</v>
      </c>
      <c r="E179" s="121">
        <v>0.5</v>
      </c>
      <c r="F179" s="116">
        <f t="shared" si="11"/>
        <v>10.035</v>
      </c>
      <c r="G179" s="102">
        <v>2</v>
      </c>
      <c r="H179" s="115">
        <v>10.039999999999999</v>
      </c>
      <c r="I179" s="102">
        <f t="shared" si="8"/>
        <v>2.37</v>
      </c>
      <c r="J179" s="102">
        <f t="shared" si="9"/>
        <v>12.41</v>
      </c>
      <c r="K179" s="135"/>
      <c r="M179" s="44"/>
      <c r="N179" s="224"/>
    </row>
    <row r="180" spans="1:14" ht="12.75">
      <c r="A180" s="114">
        <f t="shared" si="10"/>
        <v>173</v>
      </c>
      <c r="B180" s="221" t="s">
        <v>73</v>
      </c>
      <c r="C180" s="221" t="s">
        <v>75</v>
      </c>
      <c r="D180" s="226">
        <v>1675</v>
      </c>
      <c r="E180" s="121">
        <v>0.2</v>
      </c>
      <c r="F180" s="116">
        <f t="shared" si="11"/>
        <v>10.035</v>
      </c>
      <c r="G180" s="102">
        <v>190</v>
      </c>
      <c r="H180" s="115">
        <v>381.33</v>
      </c>
      <c r="I180" s="102">
        <f t="shared" si="8"/>
        <v>89.96</v>
      </c>
      <c r="J180" s="102">
        <f t="shared" si="9"/>
        <v>471.28999999999996</v>
      </c>
      <c r="K180" s="135"/>
      <c r="M180" s="44"/>
      <c r="N180" s="224"/>
    </row>
    <row r="181" spans="1:14" ht="12.75">
      <c r="A181" s="114">
        <f t="shared" si="10"/>
        <v>174</v>
      </c>
      <c r="B181" s="221" t="s">
        <v>73</v>
      </c>
      <c r="C181" s="221" t="s">
        <v>76</v>
      </c>
      <c r="D181" s="226">
        <v>2356</v>
      </c>
      <c r="E181" s="121">
        <v>0.2</v>
      </c>
      <c r="F181" s="116">
        <f t="shared" si="11"/>
        <v>14.115</v>
      </c>
      <c r="G181" s="102">
        <v>233.5</v>
      </c>
      <c r="H181" s="115">
        <v>659.17</v>
      </c>
      <c r="I181" s="102">
        <f t="shared" si="8"/>
        <v>155.5</v>
      </c>
      <c r="J181" s="102">
        <f t="shared" si="9"/>
        <v>814.67</v>
      </c>
      <c r="K181" s="135"/>
      <c r="M181" s="44"/>
      <c r="N181" s="224"/>
    </row>
    <row r="182" spans="1:14" ht="12.75">
      <c r="A182" s="114">
        <f t="shared" si="10"/>
        <v>175</v>
      </c>
      <c r="B182" s="221" t="s">
        <v>73</v>
      </c>
      <c r="C182" s="221" t="s">
        <v>76</v>
      </c>
      <c r="D182" s="226">
        <v>2356</v>
      </c>
      <c r="E182" s="121">
        <v>0.5</v>
      </c>
      <c r="F182" s="116">
        <f t="shared" si="11"/>
        <v>14.115</v>
      </c>
      <c r="G182" s="102">
        <v>30.5</v>
      </c>
      <c r="H182" s="115">
        <v>215.25</v>
      </c>
      <c r="I182" s="102">
        <f t="shared" si="8"/>
        <v>50.78</v>
      </c>
      <c r="J182" s="102">
        <f t="shared" si="9"/>
        <v>266.02999999999997</v>
      </c>
      <c r="K182" s="135"/>
      <c r="M182" s="44"/>
      <c r="N182" s="224"/>
    </row>
    <row r="183" spans="1:14" ht="12.75">
      <c r="A183" s="114">
        <f t="shared" si="10"/>
        <v>176</v>
      </c>
      <c r="B183" s="221" t="s">
        <v>97</v>
      </c>
      <c r="C183" s="221" t="s">
        <v>74</v>
      </c>
      <c r="D183" s="226">
        <v>1452</v>
      </c>
      <c r="E183" s="121">
        <v>0.2</v>
      </c>
      <c r="F183" s="116">
        <f t="shared" si="11"/>
        <v>8.6989999999999998</v>
      </c>
      <c r="G183" s="102">
        <v>24</v>
      </c>
      <c r="H183" s="115">
        <v>41.76</v>
      </c>
      <c r="I183" s="102">
        <f t="shared" si="8"/>
        <v>9.85</v>
      </c>
      <c r="J183" s="102">
        <f t="shared" si="9"/>
        <v>51.61</v>
      </c>
      <c r="K183" s="135"/>
      <c r="M183" s="44"/>
      <c r="N183" s="224"/>
    </row>
    <row r="184" spans="1:14" ht="12.75">
      <c r="A184" s="114">
        <f t="shared" si="10"/>
        <v>177</v>
      </c>
      <c r="B184" s="221" t="s">
        <v>112</v>
      </c>
      <c r="C184" s="221" t="s">
        <v>105</v>
      </c>
      <c r="D184" s="226">
        <v>1895</v>
      </c>
      <c r="E184" s="121">
        <v>0.2</v>
      </c>
      <c r="F184" s="116">
        <f t="shared" si="11"/>
        <v>11.353</v>
      </c>
      <c r="G184" s="102">
        <v>12</v>
      </c>
      <c r="H184" s="115">
        <v>27.25</v>
      </c>
      <c r="I184" s="102">
        <f t="shared" si="8"/>
        <v>6.43</v>
      </c>
      <c r="J184" s="102">
        <f t="shared" si="9"/>
        <v>33.68</v>
      </c>
      <c r="K184" s="135"/>
      <c r="M184" s="44"/>
      <c r="N184" s="224"/>
    </row>
    <row r="185" spans="1:14" ht="12.75">
      <c r="A185" s="114">
        <f t="shared" si="10"/>
        <v>178</v>
      </c>
      <c r="B185" s="221" t="s">
        <v>112</v>
      </c>
      <c r="C185" s="221" t="s">
        <v>105</v>
      </c>
      <c r="D185" s="226">
        <v>1895</v>
      </c>
      <c r="E185" s="121">
        <v>0.1</v>
      </c>
      <c r="F185" s="116">
        <f t="shared" si="11"/>
        <v>11.353</v>
      </c>
      <c r="G185" s="102">
        <v>12</v>
      </c>
      <c r="H185" s="115">
        <v>13.62</v>
      </c>
      <c r="I185" s="102">
        <f t="shared" si="8"/>
        <v>3.21</v>
      </c>
      <c r="J185" s="102">
        <f t="shared" si="9"/>
        <v>16.829999999999998</v>
      </c>
      <c r="K185" s="135"/>
      <c r="M185" s="44"/>
      <c r="N185" s="224"/>
    </row>
    <row r="186" spans="1:14" ht="12.75">
      <c r="A186" s="114">
        <f t="shared" si="10"/>
        <v>179</v>
      </c>
      <c r="B186" s="221" t="s">
        <v>73</v>
      </c>
      <c r="C186" s="221" t="s">
        <v>74</v>
      </c>
      <c r="D186" s="226">
        <v>1796</v>
      </c>
      <c r="E186" s="121">
        <v>0.2</v>
      </c>
      <c r="F186" s="116">
        <f t="shared" si="11"/>
        <v>10.76</v>
      </c>
      <c r="G186" s="102">
        <v>177.5</v>
      </c>
      <c r="H186" s="115">
        <v>381.98</v>
      </c>
      <c r="I186" s="102">
        <f t="shared" si="8"/>
        <v>90.11</v>
      </c>
      <c r="J186" s="102">
        <f t="shared" si="9"/>
        <v>472.09000000000003</v>
      </c>
      <c r="K186" s="135"/>
      <c r="M186" s="44"/>
      <c r="N186" s="224"/>
    </row>
    <row r="187" spans="1:14" ht="12.75">
      <c r="A187" s="114">
        <f t="shared" si="10"/>
        <v>180</v>
      </c>
      <c r="B187" s="221" t="s">
        <v>73</v>
      </c>
      <c r="C187" s="221" t="s">
        <v>74</v>
      </c>
      <c r="D187" s="226">
        <v>1796</v>
      </c>
      <c r="E187" s="121">
        <v>0.5</v>
      </c>
      <c r="F187" s="116">
        <f t="shared" si="11"/>
        <v>10.76</v>
      </c>
      <c r="G187" s="102">
        <v>29.5</v>
      </c>
      <c r="H187" s="115">
        <v>158.71</v>
      </c>
      <c r="I187" s="102">
        <f t="shared" si="8"/>
        <v>37.44</v>
      </c>
      <c r="J187" s="102">
        <f t="shared" si="9"/>
        <v>196.15</v>
      </c>
      <c r="K187" s="135"/>
      <c r="M187" s="44"/>
      <c r="N187" s="224"/>
    </row>
    <row r="188" spans="1:14" ht="12.75">
      <c r="A188" s="114">
        <f t="shared" si="10"/>
        <v>181</v>
      </c>
      <c r="B188" s="221" t="s">
        <v>148</v>
      </c>
      <c r="C188" s="221" t="s">
        <v>149</v>
      </c>
      <c r="D188" s="226">
        <v>2423</v>
      </c>
      <c r="E188" s="121">
        <v>0.2</v>
      </c>
      <c r="F188" s="116">
        <f t="shared" si="11"/>
        <v>14.516</v>
      </c>
      <c r="G188" s="102">
        <v>24</v>
      </c>
      <c r="H188" s="115">
        <v>69.680000000000007</v>
      </c>
      <c r="I188" s="102">
        <f t="shared" si="8"/>
        <v>16.440000000000001</v>
      </c>
      <c r="J188" s="102">
        <f t="shared" si="9"/>
        <v>86.12</v>
      </c>
      <c r="K188" s="135"/>
      <c r="M188" s="44"/>
      <c r="N188" s="224"/>
    </row>
    <row r="189" spans="1:14" s="44" customFormat="1" ht="12.75">
      <c r="A189" s="114">
        <f t="shared" si="10"/>
        <v>182</v>
      </c>
      <c r="B189" s="221" t="s">
        <v>124</v>
      </c>
      <c r="C189" s="221" t="s">
        <v>98</v>
      </c>
      <c r="D189" s="226">
        <v>1544</v>
      </c>
      <c r="E189" s="122">
        <v>0.2</v>
      </c>
      <c r="F189" s="116">
        <f t="shared" si="11"/>
        <v>9.25</v>
      </c>
      <c r="G189" s="102">
        <v>36</v>
      </c>
      <c r="H189" s="117">
        <v>66.599999999999994</v>
      </c>
      <c r="I189" s="102">
        <f t="shared" si="8"/>
        <v>15.71</v>
      </c>
      <c r="J189" s="102">
        <f t="shared" si="9"/>
        <v>82.31</v>
      </c>
      <c r="K189" s="135"/>
      <c r="N189" s="224"/>
    </row>
    <row r="190" spans="1:14" ht="12.75">
      <c r="A190" s="114">
        <f t="shared" si="10"/>
        <v>183</v>
      </c>
      <c r="B190" s="221" t="s">
        <v>73</v>
      </c>
      <c r="C190" s="221" t="s">
        <v>75</v>
      </c>
      <c r="D190" s="226">
        <v>1695</v>
      </c>
      <c r="E190" s="121">
        <v>0.5</v>
      </c>
      <c r="F190" s="116">
        <f t="shared" si="11"/>
        <v>10.154999999999999</v>
      </c>
      <c r="G190" s="102">
        <v>30.5</v>
      </c>
      <c r="H190" s="115">
        <v>154.86000000000001</v>
      </c>
      <c r="I190" s="102">
        <f t="shared" si="8"/>
        <v>36.53</v>
      </c>
      <c r="J190" s="102">
        <f t="shared" si="9"/>
        <v>191.39000000000001</v>
      </c>
      <c r="K190" s="135"/>
      <c r="M190" s="44"/>
      <c r="N190" s="224"/>
    </row>
    <row r="191" spans="1:14" ht="12.75">
      <c r="A191" s="114">
        <f t="shared" si="10"/>
        <v>184</v>
      </c>
      <c r="B191" s="221" t="s">
        <v>73</v>
      </c>
      <c r="C191" s="221" t="s">
        <v>75</v>
      </c>
      <c r="D191" s="226">
        <v>1695</v>
      </c>
      <c r="E191" s="121">
        <v>0.2</v>
      </c>
      <c r="F191" s="116">
        <f t="shared" si="11"/>
        <v>10.154999999999999</v>
      </c>
      <c r="G191" s="102">
        <v>196.5</v>
      </c>
      <c r="H191" s="115">
        <v>399.09</v>
      </c>
      <c r="I191" s="102">
        <f t="shared" si="8"/>
        <v>94.15</v>
      </c>
      <c r="J191" s="102">
        <f t="shared" si="9"/>
        <v>493.24</v>
      </c>
      <c r="K191" s="135"/>
      <c r="M191" s="44"/>
      <c r="N191" s="224"/>
    </row>
    <row r="192" spans="1:14" ht="12.75">
      <c r="A192" s="114">
        <f t="shared" si="10"/>
        <v>185</v>
      </c>
      <c r="B192" s="221" t="s">
        <v>168</v>
      </c>
      <c r="C192" s="221" t="s">
        <v>98</v>
      </c>
      <c r="D192" s="226">
        <v>1652</v>
      </c>
      <c r="E192" s="121">
        <v>0.2</v>
      </c>
      <c r="F192" s="116">
        <f t="shared" si="11"/>
        <v>9.8970000000000002</v>
      </c>
      <c r="G192" s="102">
        <v>12</v>
      </c>
      <c r="H192" s="115">
        <v>23.75</v>
      </c>
      <c r="I192" s="102">
        <f t="shared" si="8"/>
        <v>5.6</v>
      </c>
      <c r="J192" s="102">
        <f t="shared" si="9"/>
        <v>29.35</v>
      </c>
      <c r="K192" s="135"/>
      <c r="M192" s="44"/>
      <c r="N192" s="224"/>
    </row>
    <row r="193" spans="1:14" ht="12.75">
      <c r="A193" s="114">
        <f t="shared" si="10"/>
        <v>186</v>
      </c>
      <c r="B193" s="221" t="s">
        <v>116</v>
      </c>
      <c r="C193" s="221" t="s">
        <v>167</v>
      </c>
      <c r="D193" s="226">
        <v>1676</v>
      </c>
      <c r="E193" s="121">
        <v>0.2</v>
      </c>
      <c r="F193" s="116">
        <f t="shared" si="11"/>
        <v>10.041</v>
      </c>
      <c r="G193" s="102">
        <v>12</v>
      </c>
      <c r="H193" s="115">
        <v>24.1</v>
      </c>
      <c r="I193" s="102">
        <f t="shared" si="8"/>
        <v>5.69</v>
      </c>
      <c r="J193" s="102">
        <f t="shared" si="9"/>
        <v>29.790000000000003</v>
      </c>
      <c r="K193" s="135"/>
      <c r="M193" s="44"/>
      <c r="N193" s="224"/>
    </row>
    <row r="194" spans="1:14" ht="12.75">
      <c r="A194" s="114">
        <f t="shared" si="10"/>
        <v>187</v>
      </c>
      <c r="B194" s="221" t="s">
        <v>126</v>
      </c>
      <c r="C194" s="221" t="s">
        <v>105</v>
      </c>
      <c r="D194" s="226">
        <v>1680</v>
      </c>
      <c r="E194" s="121">
        <v>0.2</v>
      </c>
      <c r="F194" s="116">
        <f t="shared" si="11"/>
        <v>10.065</v>
      </c>
      <c r="G194" s="102">
        <v>24</v>
      </c>
      <c r="H194" s="115">
        <v>48.31</v>
      </c>
      <c r="I194" s="102">
        <f t="shared" si="8"/>
        <v>11.4</v>
      </c>
      <c r="J194" s="102">
        <f t="shared" si="9"/>
        <v>59.71</v>
      </c>
      <c r="K194" s="135"/>
      <c r="M194" s="44"/>
      <c r="N194" s="224"/>
    </row>
    <row r="195" spans="1:14" ht="12.75">
      <c r="A195" s="114">
        <f t="shared" si="10"/>
        <v>188</v>
      </c>
      <c r="B195" s="221" t="s">
        <v>136</v>
      </c>
      <c r="C195" s="221" t="s">
        <v>98</v>
      </c>
      <c r="D195" s="226">
        <v>1495</v>
      </c>
      <c r="E195" s="121">
        <v>0.2</v>
      </c>
      <c r="F195" s="116">
        <f t="shared" si="11"/>
        <v>8.9559999999999995</v>
      </c>
      <c r="G195" s="102">
        <v>32</v>
      </c>
      <c r="H195" s="115">
        <v>57.32</v>
      </c>
      <c r="I195" s="102">
        <f t="shared" si="8"/>
        <v>13.52</v>
      </c>
      <c r="J195" s="102">
        <f t="shared" si="9"/>
        <v>70.84</v>
      </c>
      <c r="K195" s="135"/>
      <c r="M195" s="44"/>
      <c r="N195" s="224"/>
    </row>
    <row r="196" spans="1:14" ht="12.75">
      <c r="A196" s="114">
        <f t="shared" si="10"/>
        <v>189</v>
      </c>
      <c r="B196" s="221" t="s">
        <v>104</v>
      </c>
      <c r="C196" s="221" t="s">
        <v>74</v>
      </c>
      <c r="D196" s="226">
        <v>1445</v>
      </c>
      <c r="E196" s="121">
        <v>0.1</v>
      </c>
      <c r="F196" s="116">
        <f t="shared" si="11"/>
        <v>8.657</v>
      </c>
      <c r="G196" s="102">
        <v>12</v>
      </c>
      <c r="H196" s="115">
        <v>10.39</v>
      </c>
      <c r="I196" s="102">
        <f t="shared" si="8"/>
        <v>2.4500000000000002</v>
      </c>
      <c r="J196" s="102">
        <f t="shared" si="9"/>
        <v>12.84</v>
      </c>
      <c r="K196" s="135"/>
      <c r="M196" s="44"/>
      <c r="N196" s="224"/>
    </row>
    <row r="197" spans="1:14" ht="12.75">
      <c r="A197" s="114">
        <f t="shared" si="10"/>
        <v>190</v>
      </c>
      <c r="B197" s="221" t="s">
        <v>104</v>
      </c>
      <c r="C197" s="221" t="s">
        <v>74</v>
      </c>
      <c r="D197" s="226">
        <v>1445</v>
      </c>
      <c r="E197" s="121">
        <v>0.2</v>
      </c>
      <c r="F197" s="116">
        <f t="shared" si="11"/>
        <v>8.657</v>
      </c>
      <c r="G197" s="102">
        <v>12</v>
      </c>
      <c r="H197" s="115">
        <v>20.78</v>
      </c>
      <c r="I197" s="102">
        <f t="shared" si="8"/>
        <v>4.9000000000000004</v>
      </c>
      <c r="J197" s="102">
        <f t="shared" si="9"/>
        <v>25.68</v>
      </c>
      <c r="K197" s="135"/>
      <c r="M197" s="44"/>
      <c r="N197" s="224"/>
    </row>
    <row r="198" spans="1:14" ht="12.75">
      <c r="A198" s="114">
        <f t="shared" si="10"/>
        <v>191</v>
      </c>
      <c r="B198" s="221" t="s">
        <v>104</v>
      </c>
      <c r="C198" s="221" t="s">
        <v>74</v>
      </c>
      <c r="D198" s="226">
        <v>1445</v>
      </c>
      <c r="E198" s="121">
        <v>0.1</v>
      </c>
      <c r="F198" s="116">
        <f t="shared" si="11"/>
        <v>8.657</v>
      </c>
      <c r="G198" s="102">
        <v>12</v>
      </c>
      <c r="H198" s="115">
        <v>10.39</v>
      </c>
      <c r="I198" s="102">
        <f t="shared" si="8"/>
        <v>2.4500000000000002</v>
      </c>
      <c r="J198" s="102">
        <f t="shared" si="9"/>
        <v>12.84</v>
      </c>
      <c r="K198" s="135"/>
      <c r="M198" s="44"/>
      <c r="N198" s="224"/>
    </row>
    <row r="199" spans="1:14" ht="12.75">
      <c r="A199" s="114">
        <f t="shared" si="10"/>
        <v>192</v>
      </c>
      <c r="B199" s="221" t="s">
        <v>142</v>
      </c>
      <c r="C199" s="221" t="s">
        <v>105</v>
      </c>
      <c r="D199" s="226">
        <v>1826</v>
      </c>
      <c r="E199" s="121">
        <v>0.2</v>
      </c>
      <c r="F199" s="116">
        <f t="shared" si="11"/>
        <v>10.939</v>
      </c>
      <c r="G199" s="102">
        <v>12</v>
      </c>
      <c r="H199" s="115">
        <v>26.25</v>
      </c>
      <c r="I199" s="102">
        <f t="shared" si="8"/>
        <v>6.19</v>
      </c>
      <c r="J199" s="102">
        <f t="shared" si="9"/>
        <v>32.44</v>
      </c>
      <c r="K199" s="135"/>
      <c r="M199" s="44"/>
      <c r="N199" s="224"/>
    </row>
    <row r="200" spans="1:14" ht="12.75">
      <c r="A200" s="114">
        <f t="shared" si="10"/>
        <v>193</v>
      </c>
      <c r="B200" s="221" t="s">
        <v>143</v>
      </c>
      <c r="C200" s="221" t="s">
        <v>105</v>
      </c>
      <c r="D200" s="226">
        <v>1845</v>
      </c>
      <c r="E200" s="121">
        <v>0.2</v>
      </c>
      <c r="F200" s="116">
        <f t="shared" si="11"/>
        <v>11.053000000000001</v>
      </c>
      <c r="G200" s="102">
        <v>24</v>
      </c>
      <c r="H200" s="115">
        <v>53.05</v>
      </c>
      <c r="I200" s="102">
        <f t="shared" ref="I200:I263" si="12">ROUND(H200*23.59%,2)</f>
        <v>12.51</v>
      </c>
      <c r="J200" s="102">
        <f t="shared" ref="J200:J263" si="13">H200+I200</f>
        <v>65.56</v>
      </c>
      <c r="K200" s="135"/>
      <c r="M200" s="44"/>
      <c r="N200" s="224"/>
    </row>
    <row r="201" spans="1:14" ht="12.75">
      <c r="A201" s="114">
        <f t="shared" si="10"/>
        <v>194</v>
      </c>
      <c r="B201" s="221" t="s">
        <v>122</v>
      </c>
      <c r="C201" s="221" t="s">
        <v>74</v>
      </c>
      <c r="D201" s="226">
        <v>1445</v>
      </c>
      <c r="E201" s="121">
        <v>0.2</v>
      </c>
      <c r="F201" s="116">
        <f t="shared" si="11"/>
        <v>8.657</v>
      </c>
      <c r="G201" s="102">
        <v>36</v>
      </c>
      <c r="H201" s="115">
        <v>62.33</v>
      </c>
      <c r="I201" s="102">
        <f t="shared" si="12"/>
        <v>14.7</v>
      </c>
      <c r="J201" s="102">
        <f t="shared" si="13"/>
        <v>77.03</v>
      </c>
      <c r="K201" s="135"/>
      <c r="M201" s="44"/>
      <c r="N201" s="224"/>
    </row>
    <row r="202" spans="1:14" ht="12.75">
      <c r="A202" s="114">
        <f t="shared" ref="A202:A265" si="14">A201+1</f>
        <v>195</v>
      </c>
      <c r="B202" s="221" t="s">
        <v>100</v>
      </c>
      <c r="C202" s="221" t="s">
        <v>74</v>
      </c>
      <c r="D202" s="226">
        <v>1445</v>
      </c>
      <c r="E202" s="121">
        <v>0.2</v>
      </c>
      <c r="F202" s="116">
        <f t="shared" ref="F202:F265" si="15">ROUND(D202/$F$4,3)</f>
        <v>8.657</v>
      </c>
      <c r="G202" s="102">
        <v>24</v>
      </c>
      <c r="H202" s="115">
        <v>41.55</v>
      </c>
      <c r="I202" s="102">
        <f t="shared" si="12"/>
        <v>9.8000000000000007</v>
      </c>
      <c r="J202" s="102">
        <f t="shared" si="13"/>
        <v>51.349999999999994</v>
      </c>
      <c r="K202" s="135"/>
      <c r="M202" s="44"/>
      <c r="N202" s="224"/>
    </row>
    <row r="203" spans="1:14" ht="12.75">
      <c r="A203" s="114">
        <f t="shared" si="14"/>
        <v>196</v>
      </c>
      <c r="B203" s="221" t="s">
        <v>146</v>
      </c>
      <c r="C203" s="221" t="s">
        <v>74</v>
      </c>
      <c r="D203" s="226">
        <v>1445</v>
      </c>
      <c r="E203" s="121">
        <v>0.2</v>
      </c>
      <c r="F203" s="116">
        <f t="shared" si="15"/>
        <v>8.657</v>
      </c>
      <c r="G203" s="102">
        <v>12</v>
      </c>
      <c r="H203" s="115">
        <v>20.78</v>
      </c>
      <c r="I203" s="102">
        <f t="shared" si="12"/>
        <v>4.9000000000000004</v>
      </c>
      <c r="J203" s="102">
        <f t="shared" si="13"/>
        <v>25.68</v>
      </c>
      <c r="K203" s="135"/>
      <c r="M203" s="44"/>
      <c r="N203" s="224"/>
    </row>
    <row r="204" spans="1:14" ht="12.75">
      <c r="A204" s="114">
        <f t="shared" si="14"/>
        <v>197</v>
      </c>
      <c r="B204" s="221" t="s">
        <v>116</v>
      </c>
      <c r="C204" s="221" t="s">
        <v>105</v>
      </c>
      <c r="D204" s="226">
        <v>1550</v>
      </c>
      <c r="E204" s="121">
        <v>0.2</v>
      </c>
      <c r="F204" s="116">
        <f t="shared" si="15"/>
        <v>9.2859999999999996</v>
      </c>
      <c r="G204" s="102">
        <v>24</v>
      </c>
      <c r="H204" s="115">
        <v>44.57</v>
      </c>
      <c r="I204" s="102">
        <f t="shared" si="12"/>
        <v>10.51</v>
      </c>
      <c r="J204" s="102">
        <f t="shared" si="13"/>
        <v>55.08</v>
      </c>
      <c r="K204" s="135"/>
      <c r="M204" s="44"/>
      <c r="N204" s="224"/>
    </row>
    <row r="205" spans="1:14" ht="12.75">
      <c r="A205" s="114">
        <f t="shared" si="14"/>
        <v>198</v>
      </c>
      <c r="B205" s="221" t="s">
        <v>150</v>
      </c>
      <c r="C205" s="221" t="s">
        <v>74</v>
      </c>
      <c r="D205" s="226">
        <v>1513</v>
      </c>
      <c r="E205" s="121">
        <v>0.2</v>
      </c>
      <c r="F205" s="116">
        <f t="shared" si="15"/>
        <v>9.0640000000000001</v>
      </c>
      <c r="G205" s="102">
        <v>12</v>
      </c>
      <c r="H205" s="115">
        <v>21.75</v>
      </c>
      <c r="I205" s="102">
        <f t="shared" si="12"/>
        <v>5.13</v>
      </c>
      <c r="J205" s="102">
        <f t="shared" si="13"/>
        <v>26.88</v>
      </c>
      <c r="K205" s="135"/>
      <c r="M205" s="44"/>
      <c r="N205" s="224"/>
    </row>
    <row r="206" spans="1:14" ht="12.75">
      <c r="A206" s="114">
        <f t="shared" si="14"/>
        <v>199</v>
      </c>
      <c r="B206" s="221" t="s">
        <v>115</v>
      </c>
      <c r="C206" s="221" t="s">
        <v>98</v>
      </c>
      <c r="D206" s="226">
        <v>1640</v>
      </c>
      <c r="E206" s="121">
        <v>0.2</v>
      </c>
      <c r="F206" s="116">
        <f t="shared" si="15"/>
        <v>9.8249999999999993</v>
      </c>
      <c r="G206" s="102">
        <v>29</v>
      </c>
      <c r="H206" s="115">
        <v>56.99</v>
      </c>
      <c r="I206" s="102">
        <f t="shared" si="12"/>
        <v>13.44</v>
      </c>
      <c r="J206" s="102">
        <f t="shared" si="13"/>
        <v>70.430000000000007</v>
      </c>
      <c r="K206" s="135"/>
      <c r="M206" s="44"/>
      <c r="N206" s="224"/>
    </row>
    <row r="207" spans="1:14" ht="12.75">
      <c r="A207" s="114">
        <f t="shared" si="14"/>
        <v>200</v>
      </c>
      <c r="B207" s="221" t="s">
        <v>151</v>
      </c>
      <c r="C207" s="221" t="s">
        <v>98</v>
      </c>
      <c r="D207" s="226">
        <v>1523</v>
      </c>
      <c r="E207" s="121">
        <v>0.2</v>
      </c>
      <c r="F207" s="116">
        <f t="shared" si="15"/>
        <v>9.1240000000000006</v>
      </c>
      <c r="G207" s="102">
        <v>24</v>
      </c>
      <c r="H207" s="115">
        <v>43.8</v>
      </c>
      <c r="I207" s="102">
        <f t="shared" si="12"/>
        <v>10.33</v>
      </c>
      <c r="J207" s="102">
        <f t="shared" si="13"/>
        <v>54.129999999999995</v>
      </c>
      <c r="K207" s="135"/>
      <c r="M207" s="44"/>
      <c r="N207" s="224"/>
    </row>
    <row r="208" spans="1:14" ht="12.75">
      <c r="A208" s="114">
        <f t="shared" si="14"/>
        <v>201</v>
      </c>
      <c r="B208" s="221" t="s">
        <v>151</v>
      </c>
      <c r="C208" s="221" t="s">
        <v>98</v>
      </c>
      <c r="D208" s="226">
        <v>1523</v>
      </c>
      <c r="E208" s="121">
        <v>0.1</v>
      </c>
      <c r="F208" s="116">
        <f t="shared" si="15"/>
        <v>9.1240000000000006</v>
      </c>
      <c r="G208" s="102">
        <v>24</v>
      </c>
      <c r="H208" s="115">
        <v>21.9</v>
      </c>
      <c r="I208" s="102">
        <f t="shared" si="12"/>
        <v>5.17</v>
      </c>
      <c r="J208" s="102">
        <f t="shared" si="13"/>
        <v>27.07</v>
      </c>
      <c r="K208" s="135"/>
      <c r="M208" s="44"/>
      <c r="N208" s="224"/>
    </row>
    <row r="209" spans="1:14" ht="12.75">
      <c r="A209" s="114">
        <f t="shared" si="14"/>
        <v>202</v>
      </c>
      <c r="B209" s="221" t="s">
        <v>132</v>
      </c>
      <c r="C209" s="221" t="s">
        <v>98</v>
      </c>
      <c r="D209" s="226">
        <v>1571</v>
      </c>
      <c r="E209" s="121">
        <v>0.2</v>
      </c>
      <c r="F209" s="116">
        <f t="shared" si="15"/>
        <v>9.4120000000000008</v>
      </c>
      <c r="G209" s="102">
        <v>24</v>
      </c>
      <c r="H209" s="115">
        <v>45.18</v>
      </c>
      <c r="I209" s="102">
        <f t="shared" si="12"/>
        <v>10.66</v>
      </c>
      <c r="J209" s="102">
        <f t="shared" si="13"/>
        <v>55.84</v>
      </c>
      <c r="K209" s="135"/>
      <c r="M209" s="44"/>
      <c r="N209" s="224"/>
    </row>
    <row r="210" spans="1:14" ht="26.25" customHeight="1">
      <c r="A210" s="114">
        <f t="shared" si="14"/>
        <v>203</v>
      </c>
      <c r="B210" s="222" t="s">
        <v>134</v>
      </c>
      <c r="C210" s="223" t="s">
        <v>152</v>
      </c>
      <c r="D210" s="225">
        <v>1482</v>
      </c>
      <c r="E210" s="121">
        <v>0.2</v>
      </c>
      <c r="F210" s="116">
        <f t="shared" si="15"/>
        <v>8.8789999999999996</v>
      </c>
      <c r="G210" s="102">
        <v>24</v>
      </c>
      <c r="H210" s="115">
        <v>42.62</v>
      </c>
      <c r="I210" s="102">
        <f t="shared" si="12"/>
        <v>10.050000000000001</v>
      </c>
      <c r="J210" s="102">
        <f t="shared" si="13"/>
        <v>52.67</v>
      </c>
      <c r="K210" s="135"/>
      <c r="M210" s="44"/>
      <c r="N210" s="224"/>
    </row>
    <row r="211" spans="1:14" ht="12.75">
      <c r="A211" s="114">
        <f t="shared" si="14"/>
        <v>204</v>
      </c>
      <c r="B211" s="221" t="s">
        <v>136</v>
      </c>
      <c r="C211" s="221" t="s">
        <v>74</v>
      </c>
      <c r="D211" s="226">
        <v>1445</v>
      </c>
      <c r="E211" s="121">
        <v>0.2</v>
      </c>
      <c r="F211" s="116">
        <f t="shared" si="15"/>
        <v>8.657</v>
      </c>
      <c r="G211" s="102">
        <v>24</v>
      </c>
      <c r="H211" s="115">
        <v>41.55</v>
      </c>
      <c r="I211" s="102">
        <f t="shared" si="12"/>
        <v>9.8000000000000007</v>
      </c>
      <c r="J211" s="102">
        <f t="shared" si="13"/>
        <v>51.349999999999994</v>
      </c>
      <c r="K211" s="135"/>
      <c r="M211" s="44"/>
      <c r="N211" s="224"/>
    </row>
    <row r="212" spans="1:14" ht="12.75">
      <c r="A212" s="114">
        <f t="shared" si="14"/>
        <v>205</v>
      </c>
      <c r="B212" s="221" t="s">
        <v>114</v>
      </c>
      <c r="C212" s="221" t="s">
        <v>98</v>
      </c>
      <c r="D212" s="226">
        <v>1861</v>
      </c>
      <c r="E212" s="121">
        <v>0.1</v>
      </c>
      <c r="F212" s="116">
        <f t="shared" si="15"/>
        <v>11.148999999999999</v>
      </c>
      <c r="G212" s="102">
        <v>24</v>
      </c>
      <c r="H212" s="115">
        <v>26.76</v>
      </c>
      <c r="I212" s="102">
        <f t="shared" si="12"/>
        <v>6.31</v>
      </c>
      <c r="J212" s="102">
        <f t="shared" si="13"/>
        <v>33.07</v>
      </c>
      <c r="K212" s="135"/>
      <c r="M212" s="44"/>
      <c r="N212" s="224"/>
    </row>
    <row r="213" spans="1:14" ht="12.75">
      <c r="A213" s="114">
        <f t="shared" si="14"/>
        <v>206</v>
      </c>
      <c r="B213" s="221" t="s">
        <v>150</v>
      </c>
      <c r="C213" s="221" t="s">
        <v>98</v>
      </c>
      <c r="D213" s="226">
        <v>1640</v>
      </c>
      <c r="E213" s="121">
        <v>0.2</v>
      </c>
      <c r="F213" s="116">
        <f t="shared" si="15"/>
        <v>9.8249999999999993</v>
      </c>
      <c r="G213" s="102">
        <v>24</v>
      </c>
      <c r="H213" s="115">
        <v>47.16</v>
      </c>
      <c r="I213" s="102">
        <f t="shared" si="12"/>
        <v>11.13</v>
      </c>
      <c r="J213" s="102">
        <f t="shared" si="13"/>
        <v>58.29</v>
      </c>
      <c r="K213" s="135"/>
      <c r="M213" s="44"/>
      <c r="N213" s="224"/>
    </row>
    <row r="214" spans="1:14" ht="12.75">
      <c r="A214" s="114">
        <f t="shared" si="14"/>
        <v>207</v>
      </c>
      <c r="B214" s="221" t="s">
        <v>137</v>
      </c>
      <c r="C214" s="221" t="s">
        <v>98</v>
      </c>
      <c r="D214" s="226">
        <v>1591</v>
      </c>
      <c r="E214" s="121">
        <v>0.2</v>
      </c>
      <c r="F214" s="116">
        <f t="shared" si="15"/>
        <v>9.532</v>
      </c>
      <c r="G214" s="102">
        <v>12</v>
      </c>
      <c r="H214" s="115">
        <v>22.88</v>
      </c>
      <c r="I214" s="102">
        <f t="shared" si="12"/>
        <v>5.4</v>
      </c>
      <c r="J214" s="102">
        <f t="shared" si="13"/>
        <v>28.28</v>
      </c>
      <c r="K214" s="135"/>
      <c r="M214" s="44"/>
      <c r="N214" s="224"/>
    </row>
    <row r="215" spans="1:14" ht="12.75">
      <c r="A215" s="114">
        <f t="shared" si="14"/>
        <v>208</v>
      </c>
      <c r="B215" s="221" t="s">
        <v>103</v>
      </c>
      <c r="C215" s="221" t="s">
        <v>98</v>
      </c>
      <c r="D215" s="226">
        <v>1475</v>
      </c>
      <c r="E215" s="121">
        <v>0.2</v>
      </c>
      <c r="F215" s="116">
        <f t="shared" si="15"/>
        <v>8.8369999999999997</v>
      </c>
      <c r="G215" s="102">
        <v>24</v>
      </c>
      <c r="H215" s="115">
        <v>42.42</v>
      </c>
      <c r="I215" s="102">
        <f t="shared" si="12"/>
        <v>10.01</v>
      </c>
      <c r="J215" s="102">
        <f t="shared" si="13"/>
        <v>52.43</v>
      </c>
      <c r="K215" s="135"/>
      <c r="M215" s="44"/>
      <c r="N215" s="224"/>
    </row>
    <row r="216" spans="1:14" ht="12.75">
      <c r="A216" s="114">
        <f t="shared" si="14"/>
        <v>209</v>
      </c>
      <c r="B216" s="221" t="s">
        <v>153</v>
      </c>
      <c r="C216" s="221" t="s">
        <v>74</v>
      </c>
      <c r="D216" s="226">
        <v>1517</v>
      </c>
      <c r="E216" s="121">
        <v>0.1</v>
      </c>
      <c r="F216" s="116">
        <f t="shared" si="15"/>
        <v>9.0879999999999992</v>
      </c>
      <c r="G216" s="102">
        <v>12</v>
      </c>
      <c r="H216" s="115">
        <v>10.91</v>
      </c>
      <c r="I216" s="102">
        <f t="shared" si="12"/>
        <v>2.57</v>
      </c>
      <c r="J216" s="102">
        <f t="shared" si="13"/>
        <v>13.48</v>
      </c>
      <c r="K216" s="135"/>
      <c r="M216" s="44"/>
      <c r="N216" s="224"/>
    </row>
    <row r="217" spans="1:14" ht="12.75">
      <c r="A217" s="114">
        <f t="shared" si="14"/>
        <v>210</v>
      </c>
      <c r="B217" s="221" t="s">
        <v>153</v>
      </c>
      <c r="C217" s="221" t="s">
        <v>74</v>
      </c>
      <c r="D217" s="226">
        <v>1517</v>
      </c>
      <c r="E217" s="121">
        <v>0.2</v>
      </c>
      <c r="F217" s="116">
        <f t="shared" si="15"/>
        <v>9.0879999999999992</v>
      </c>
      <c r="G217" s="102">
        <v>12</v>
      </c>
      <c r="H217" s="115">
        <v>21.81</v>
      </c>
      <c r="I217" s="102">
        <f t="shared" si="12"/>
        <v>5.14</v>
      </c>
      <c r="J217" s="102">
        <f t="shared" si="13"/>
        <v>26.95</v>
      </c>
      <c r="K217" s="135"/>
      <c r="M217" s="44"/>
      <c r="N217" s="224"/>
    </row>
    <row r="218" spans="1:14" ht="12.75">
      <c r="A218" s="114">
        <f t="shared" si="14"/>
        <v>211</v>
      </c>
      <c r="B218" s="221" t="s">
        <v>102</v>
      </c>
      <c r="C218" s="221" t="s">
        <v>74</v>
      </c>
      <c r="D218" s="226">
        <v>1340</v>
      </c>
      <c r="E218" s="121">
        <v>0.2</v>
      </c>
      <c r="F218" s="116">
        <f t="shared" si="15"/>
        <v>8.0280000000000005</v>
      </c>
      <c r="G218" s="102">
        <v>12</v>
      </c>
      <c r="H218" s="115">
        <v>19.27</v>
      </c>
      <c r="I218" s="102">
        <f t="shared" si="12"/>
        <v>4.55</v>
      </c>
      <c r="J218" s="102">
        <f t="shared" si="13"/>
        <v>23.82</v>
      </c>
      <c r="K218" s="135"/>
      <c r="M218" s="44"/>
      <c r="N218" s="224"/>
    </row>
    <row r="219" spans="1:14" ht="12.75">
      <c r="A219" s="114">
        <f t="shared" si="14"/>
        <v>212</v>
      </c>
      <c r="B219" s="221" t="s">
        <v>131</v>
      </c>
      <c r="C219" s="221" t="s">
        <v>74</v>
      </c>
      <c r="D219" s="226">
        <v>1445</v>
      </c>
      <c r="E219" s="121">
        <v>0.2</v>
      </c>
      <c r="F219" s="116">
        <f t="shared" si="15"/>
        <v>8.657</v>
      </c>
      <c r="G219" s="102">
        <v>12</v>
      </c>
      <c r="H219" s="115">
        <v>20.78</v>
      </c>
      <c r="I219" s="102">
        <f t="shared" si="12"/>
        <v>4.9000000000000004</v>
      </c>
      <c r="J219" s="102">
        <f t="shared" si="13"/>
        <v>25.68</v>
      </c>
      <c r="K219" s="135"/>
      <c r="M219" s="44"/>
      <c r="N219" s="224"/>
    </row>
    <row r="220" spans="1:14" ht="12.75">
      <c r="A220" s="114">
        <f t="shared" si="14"/>
        <v>213</v>
      </c>
      <c r="B220" s="221" t="s">
        <v>127</v>
      </c>
      <c r="C220" s="221" t="s">
        <v>98</v>
      </c>
      <c r="D220" s="226">
        <v>1455</v>
      </c>
      <c r="E220" s="121">
        <v>0.1</v>
      </c>
      <c r="F220" s="116">
        <f t="shared" si="15"/>
        <v>8.7170000000000005</v>
      </c>
      <c r="G220" s="102">
        <v>12</v>
      </c>
      <c r="H220" s="115">
        <v>10.46</v>
      </c>
      <c r="I220" s="102">
        <f t="shared" si="12"/>
        <v>2.4700000000000002</v>
      </c>
      <c r="J220" s="102">
        <f t="shared" si="13"/>
        <v>12.930000000000001</v>
      </c>
      <c r="K220" s="135"/>
      <c r="M220" s="44"/>
      <c r="N220" s="224"/>
    </row>
    <row r="221" spans="1:14" ht="12.75">
      <c r="A221" s="114">
        <f t="shared" si="14"/>
        <v>214</v>
      </c>
      <c r="B221" s="221" t="s">
        <v>124</v>
      </c>
      <c r="C221" s="221" t="s">
        <v>98</v>
      </c>
      <c r="D221" s="226">
        <v>1641</v>
      </c>
      <c r="E221" s="121">
        <v>0.2</v>
      </c>
      <c r="F221" s="116">
        <f t="shared" si="15"/>
        <v>9.8309999999999995</v>
      </c>
      <c r="G221" s="102">
        <v>48</v>
      </c>
      <c r="H221" s="115">
        <v>94.38</v>
      </c>
      <c r="I221" s="102">
        <f t="shared" si="12"/>
        <v>22.26</v>
      </c>
      <c r="J221" s="102">
        <f t="shared" si="13"/>
        <v>116.64</v>
      </c>
      <c r="K221" s="135"/>
      <c r="M221" s="44"/>
      <c r="N221" s="224"/>
    </row>
    <row r="222" spans="1:14" ht="12.75">
      <c r="A222" s="114">
        <f t="shared" si="14"/>
        <v>215</v>
      </c>
      <c r="B222" s="221" t="s">
        <v>73</v>
      </c>
      <c r="C222" s="221" t="s">
        <v>75</v>
      </c>
      <c r="D222" s="226">
        <v>1695</v>
      </c>
      <c r="E222" s="121">
        <v>0.2</v>
      </c>
      <c r="F222" s="116">
        <f t="shared" si="15"/>
        <v>10.154999999999999</v>
      </c>
      <c r="G222" s="102">
        <v>164</v>
      </c>
      <c r="H222" s="115">
        <v>333.08</v>
      </c>
      <c r="I222" s="102">
        <f t="shared" si="12"/>
        <v>78.569999999999993</v>
      </c>
      <c r="J222" s="102">
        <f t="shared" si="13"/>
        <v>411.65</v>
      </c>
      <c r="K222" s="135"/>
      <c r="M222" s="44"/>
      <c r="N222" s="224"/>
    </row>
    <row r="223" spans="1:14" ht="12.75">
      <c r="A223" s="114">
        <f t="shared" si="14"/>
        <v>216</v>
      </c>
      <c r="B223" s="221" t="s">
        <v>73</v>
      </c>
      <c r="C223" s="221" t="s">
        <v>75</v>
      </c>
      <c r="D223" s="226">
        <v>1695</v>
      </c>
      <c r="E223" s="121">
        <v>0.5</v>
      </c>
      <c r="F223" s="116">
        <f t="shared" si="15"/>
        <v>10.154999999999999</v>
      </c>
      <c r="G223" s="102">
        <v>39</v>
      </c>
      <c r="H223" s="115">
        <v>198.02</v>
      </c>
      <c r="I223" s="102">
        <f t="shared" si="12"/>
        <v>46.71</v>
      </c>
      <c r="J223" s="102">
        <f t="shared" si="13"/>
        <v>244.73000000000002</v>
      </c>
      <c r="K223" s="135"/>
      <c r="M223" s="44"/>
      <c r="N223" s="224"/>
    </row>
    <row r="224" spans="1:14" ht="12.75">
      <c r="A224" s="114">
        <f t="shared" si="14"/>
        <v>217</v>
      </c>
      <c r="B224" s="221" t="s">
        <v>153</v>
      </c>
      <c r="C224" s="221" t="s">
        <v>74</v>
      </c>
      <c r="D224" s="226">
        <v>1472</v>
      </c>
      <c r="E224" s="121">
        <v>0.2</v>
      </c>
      <c r="F224" s="116">
        <f t="shared" si="15"/>
        <v>8.8190000000000008</v>
      </c>
      <c r="G224" s="102">
        <v>12</v>
      </c>
      <c r="H224" s="115">
        <v>21.17</v>
      </c>
      <c r="I224" s="102">
        <f t="shared" si="12"/>
        <v>4.99</v>
      </c>
      <c r="J224" s="102">
        <f t="shared" si="13"/>
        <v>26.160000000000004</v>
      </c>
      <c r="K224" s="135"/>
      <c r="M224" s="44"/>
      <c r="N224" s="224"/>
    </row>
    <row r="225" spans="1:14" ht="12.75">
      <c r="A225" s="114">
        <f t="shared" si="14"/>
        <v>218</v>
      </c>
      <c r="B225" s="221" t="s">
        <v>153</v>
      </c>
      <c r="C225" s="221" t="s">
        <v>74</v>
      </c>
      <c r="D225" s="226">
        <v>1472</v>
      </c>
      <c r="E225" s="121">
        <v>0.1</v>
      </c>
      <c r="F225" s="116">
        <f t="shared" si="15"/>
        <v>8.8190000000000008</v>
      </c>
      <c r="G225" s="102">
        <v>12</v>
      </c>
      <c r="H225" s="115">
        <v>10.58</v>
      </c>
      <c r="I225" s="102">
        <f t="shared" si="12"/>
        <v>2.5</v>
      </c>
      <c r="J225" s="102">
        <f t="shared" si="13"/>
        <v>13.08</v>
      </c>
      <c r="K225" s="135"/>
      <c r="M225" s="44"/>
      <c r="N225" s="224"/>
    </row>
    <row r="226" spans="1:14" ht="12.75">
      <c r="A226" s="114">
        <f t="shared" si="14"/>
        <v>219</v>
      </c>
      <c r="B226" s="221" t="s">
        <v>103</v>
      </c>
      <c r="C226" s="221" t="s">
        <v>74</v>
      </c>
      <c r="D226" s="226">
        <v>1472</v>
      </c>
      <c r="E226" s="121">
        <v>0.2</v>
      </c>
      <c r="F226" s="116">
        <f t="shared" si="15"/>
        <v>8.8190000000000008</v>
      </c>
      <c r="G226" s="102">
        <v>12</v>
      </c>
      <c r="H226" s="115">
        <v>21.17</v>
      </c>
      <c r="I226" s="102">
        <f t="shared" si="12"/>
        <v>4.99</v>
      </c>
      <c r="J226" s="102">
        <f t="shared" si="13"/>
        <v>26.160000000000004</v>
      </c>
      <c r="K226" s="135"/>
      <c r="M226" s="44"/>
      <c r="N226" s="224"/>
    </row>
    <row r="227" spans="1:14" ht="12.75">
      <c r="A227" s="114">
        <f t="shared" si="14"/>
        <v>220</v>
      </c>
      <c r="B227" s="221" t="s">
        <v>99</v>
      </c>
      <c r="C227" s="221" t="s">
        <v>154</v>
      </c>
      <c r="D227" s="226">
        <v>1950</v>
      </c>
      <c r="E227" s="121">
        <v>0.2</v>
      </c>
      <c r="F227" s="116">
        <f t="shared" si="15"/>
        <v>11.682</v>
      </c>
      <c r="G227" s="102">
        <v>36</v>
      </c>
      <c r="H227" s="115">
        <v>84.11</v>
      </c>
      <c r="I227" s="102">
        <f t="shared" si="12"/>
        <v>19.84</v>
      </c>
      <c r="J227" s="102">
        <f t="shared" si="13"/>
        <v>103.95</v>
      </c>
      <c r="K227" s="135"/>
      <c r="M227" s="44"/>
      <c r="N227" s="224"/>
    </row>
    <row r="228" spans="1:14" ht="12.75">
      <c r="A228" s="114">
        <f t="shared" si="14"/>
        <v>221</v>
      </c>
      <c r="B228" s="221" t="s">
        <v>103</v>
      </c>
      <c r="C228" s="221" t="s">
        <v>74</v>
      </c>
      <c r="D228" s="226">
        <v>1432</v>
      </c>
      <c r="E228" s="121">
        <v>0.2</v>
      </c>
      <c r="F228" s="116">
        <f t="shared" si="15"/>
        <v>8.5790000000000006</v>
      </c>
      <c r="G228" s="102">
        <v>12</v>
      </c>
      <c r="H228" s="115">
        <v>20.59</v>
      </c>
      <c r="I228" s="102">
        <f t="shared" si="12"/>
        <v>4.8600000000000003</v>
      </c>
      <c r="J228" s="102">
        <f t="shared" si="13"/>
        <v>25.45</v>
      </c>
      <c r="K228" s="135"/>
      <c r="M228" s="44"/>
      <c r="N228" s="224"/>
    </row>
    <row r="229" spans="1:14" ht="12.75">
      <c r="A229" s="114">
        <f t="shared" si="14"/>
        <v>222</v>
      </c>
      <c r="B229" s="221" t="s">
        <v>106</v>
      </c>
      <c r="C229" s="221" t="s">
        <v>98</v>
      </c>
      <c r="D229" s="226">
        <v>1475</v>
      </c>
      <c r="E229" s="121">
        <v>0.2</v>
      </c>
      <c r="F229" s="116">
        <f t="shared" si="15"/>
        <v>8.8369999999999997</v>
      </c>
      <c r="G229" s="102">
        <v>12</v>
      </c>
      <c r="H229" s="115">
        <v>21.21</v>
      </c>
      <c r="I229" s="102">
        <f t="shared" si="12"/>
        <v>5</v>
      </c>
      <c r="J229" s="102">
        <f t="shared" si="13"/>
        <v>26.21</v>
      </c>
      <c r="K229" s="135"/>
      <c r="M229" s="44"/>
      <c r="N229" s="224"/>
    </row>
    <row r="230" spans="1:14" ht="12.75">
      <c r="A230" s="114">
        <f t="shared" si="14"/>
        <v>223</v>
      </c>
      <c r="B230" s="221" t="s">
        <v>153</v>
      </c>
      <c r="C230" s="221" t="s">
        <v>105</v>
      </c>
      <c r="D230" s="226">
        <v>1680</v>
      </c>
      <c r="E230" s="121">
        <v>0.1</v>
      </c>
      <c r="F230" s="116">
        <f t="shared" si="15"/>
        <v>10.065</v>
      </c>
      <c r="G230" s="102">
        <v>12</v>
      </c>
      <c r="H230" s="115">
        <v>12.08</v>
      </c>
      <c r="I230" s="102">
        <f t="shared" si="12"/>
        <v>2.85</v>
      </c>
      <c r="J230" s="102">
        <f t="shared" si="13"/>
        <v>14.93</v>
      </c>
      <c r="K230" s="135"/>
      <c r="M230" s="44"/>
      <c r="N230" s="224"/>
    </row>
    <row r="231" spans="1:14" ht="12.75">
      <c r="A231" s="114">
        <f t="shared" si="14"/>
        <v>224</v>
      </c>
      <c r="B231" s="221" t="s">
        <v>153</v>
      </c>
      <c r="C231" s="221" t="s">
        <v>105</v>
      </c>
      <c r="D231" s="226">
        <v>1680</v>
      </c>
      <c r="E231" s="121">
        <v>0.2</v>
      </c>
      <c r="F231" s="116">
        <f t="shared" si="15"/>
        <v>10.065</v>
      </c>
      <c r="G231" s="102">
        <v>12</v>
      </c>
      <c r="H231" s="115">
        <v>24.16</v>
      </c>
      <c r="I231" s="102">
        <f t="shared" si="12"/>
        <v>5.7</v>
      </c>
      <c r="J231" s="102">
        <f t="shared" si="13"/>
        <v>29.86</v>
      </c>
      <c r="K231" s="135"/>
      <c r="M231" s="44"/>
      <c r="N231" s="224"/>
    </row>
    <row r="232" spans="1:14" ht="12.75">
      <c r="A232" s="114">
        <f t="shared" si="14"/>
        <v>225</v>
      </c>
      <c r="B232" s="221" t="s">
        <v>108</v>
      </c>
      <c r="C232" s="221" t="s">
        <v>98</v>
      </c>
      <c r="D232" s="226">
        <v>1620</v>
      </c>
      <c r="E232" s="121">
        <v>0.2</v>
      </c>
      <c r="F232" s="116">
        <f t="shared" si="15"/>
        <v>9.7050000000000001</v>
      </c>
      <c r="G232" s="102">
        <v>24</v>
      </c>
      <c r="H232" s="115">
        <v>46.58</v>
      </c>
      <c r="I232" s="102">
        <f t="shared" si="12"/>
        <v>10.99</v>
      </c>
      <c r="J232" s="102">
        <f t="shared" si="13"/>
        <v>57.57</v>
      </c>
      <c r="K232" s="135"/>
      <c r="M232" s="44"/>
      <c r="N232" s="224"/>
    </row>
    <row r="233" spans="1:14" ht="12.75">
      <c r="A233" s="114">
        <f t="shared" si="14"/>
        <v>226</v>
      </c>
      <c r="B233" s="221" t="s">
        <v>144</v>
      </c>
      <c r="C233" s="221" t="s">
        <v>147</v>
      </c>
      <c r="D233" s="226">
        <v>2483</v>
      </c>
      <c r="E233" s="121">
        <v>0.2</v>
      </c>
      <c r="F233" s="116">
        <f t="shared" si="15"/>
        <v>14.875</v>
      </c>
      <c r="G233" s="102">
        <v>12</v>
      </c>
      <c r="H233" s="115">
        <v>35.700000000000003</v>
      </c>
      <c r="I233" s="102">
        <f t="shared" si="12"/>
        <v>8.42</v>
      </c>
      <c r="J233" s="102">
        <f t="shared" si="13"/>
        <v>44.120000000000005</v>
      </c>
      <c r="K233" s="135"/>
      <c r="M233" s="44"/>
      <c r="N233" s="224"/>
    </row>
    <row r="234" spans="1:14" ht="12.75">
      <c r="A234" s="114">
        <f t="shared" si="14"/>
        <v>227</v>
      </c>
      <c r="B234" s="221" t="s">
        <v>117</v>
      </c>
      <c r="C234" s="221" t="s">
        <v>105</v>
      </c>
      <c r="D234" s="226">
        <v>1779</v>
      </c>
      <c r="E234" s="121">
        <v>0.2</v>
      </c>
      <c r="F234" s="116">
        <f t="shared" si="15"/>
        <v>10.657999999999999</v>
      </c>
      <c r="G234" s="102">
        <v>12</v>
      </c>
      <c r="H234" s="115">
        <v>25.58</v>
      </c>
      <c r="I234" s="102">
        <f t="shared" si="12"/>
        <v>6.03</v>
      </c>
      <c r="J234" s="102">
        <f t="shared" si="13"/>
        <v>31.61</v>
      </c>
      <c r="K234" s="135"/>
      <c r="M234" s="44"/>
      <c r="N234" s="224"/>
    </row>
    <row r="235" spans="1:14" ht="12.75">
      <c r="A235" s="114">
        <f t="shared" si="14"/>
        <v>228</v>
      </c>
      <c r="B235" s="221" t="s">
        <v>118</v>
      </c>
      <c r="C235" s="221" t="s">
        <v>74</v>
      </c>
      <c r="D235" s="226">
        <v>1553</v>
      </c>
      <c r="E235" s="121">
        <v>0.1</v>
      </c>
      <c r="F235" s="116">
        <f t="shared" si="15"/>
        <v>9.3040000000000003</v>
      </c>
      <c r="G235" s="102">
        <v>24</v>
      </c>
      <c r="H235" s="115">
        <v>22.33</v>
      </c>
      <c r="I235" s="102">
        <f t="shared" si="12"/>
        <v>5.27</v>
      </c>
      <c r="J235" s="102">
        <f t="shared" si="13"/>
        <v>27.599999999999998</v>
      </c>
      <c r="K235" s="135"/>
      <c r="M235" s="44"/>
      <c r="N235" s="224"/>
    </row>
    <row r="236" spans="1:14" ht="12.75">
      <c r="A236" s="114">
        <f t="shared" si="14"/>
        <v>229</v>
      </c>
      <c r="B236" s="221" t="s">
        <v>121</v>
      </c>
      <c r="C236" s="221" t="s">
        <v>74</v>
      </c>
      <c r="D236" s="226">
        <v>1533</v>
      </c>
      <c r="E236" s="121">
        <v>0.1</v>
      </c>
      <c r="F236" s="116">
        <f t="shared" si="15"/>
        <v>9.1839999999999993</v>
      </c>
      <c r="G236" s="102">
        <v>24</v>
      </c>
      <c r="H236" s="115">
        <v>22.04</v>
      </c>
      <c r="I236" s="102">
        <f t="shared" si="12"/>
        <v>5.2</v>
      </c>
      <c r="J236" s="102">
        <f t="shared" si="13"/>
        <v>27.24</v>
      </c>
      <c r="K236" s="135"/>
      <c r="M236" s="44"/>
      <c r="N236" s="224"/>
    </row>
    <row r="237" spans="1:14" ht="12.75">
      <c r="A237" s="114">
        <f t="shared" si="14"/>
        <v>230</v>
      </c>
      <c r="B237" s="221" t="s">
        <v>151</v>
      </c>
      <c r="C237" s="221" t="s">
        <v>74</v>
      </c>
      <c r="D237" s="226">
        <v>1425</v>
      </c>
      <c r="E237" s="121">
        <v>0.2</v>
      </c>
      <c r="F237" s="116">
        <f t="shared" si="15"/>
        <v>8.5370000000000008</v>
      </c>
      <c r="G237" s="102">
        <v>24</v>
      </c>
      <c r="H237" s="115">
        <v>40.98</v>
      </c>
      <c r="I237" s="102">
        <f t="shared" si="12"/>
        <v>9.67</v>
      </c>
      <c r="J237" s="102">
        <f t="shared" si="13"/>
        <v>50.65</v>
      </c>
      <c r="K237" s="135"/>
      <c r="M237" s="44"/>
      <c r="N237" s="224"/>
    </row>
    <row r="238" spans="1:14" ht="12.75">
      <c r="A238" s="114">
        <f t="shared" si="14"/>
        <v>231</v>
      </c>
      <c r="B238" s="221" t="s">
        <v>141</v>
      </c>
      <c r="C238" s="221" t="s">
        <v>74</v>
      </c>
      <c r="D238" s="226">
        <v>1452</v>
      </c>
      <c r="E238" s="121">
        <v>0.1</v>
      </c>
      <c r="F238" s="116">
        <f t="shared" si="15"/>
        <v>8.6989999999999998</v>
      </c>
      <c r="G238" s="102">
        <v>24</v>
      </c>
      <c r="H238" s="115">
        <v>20.88</v>
      </c>
      <c r="I238" s="102">
        <f t="shared" si="12"/>
        <v>4.93</v>
      </c>
      <c r="J238" s="102">
        <f t="shared" si="13"/>
        <v>25.81</v>
      </c>
      <c r="K238" s="135"/>
      <c r="M238" s="44"/>
      <c r="N238" s="224"/>
    </row>
    <row r="239" spans="1:14" ht="12.75">
      <c r="A239" s="114">
        <f t="shared" si="14"/>
        <v>232</v>
      </c>
      <c r="B239" s="221" t="s">
        <v>126</v>
      </c>
      <c r="C239" s="221" t="s">
        <v>98</v>
      </c>
      <c r="D239" s="226">
        <v>1483</v>
      </c>
      <c r="E239" s="121">
        <v>0.2</v>
      </c>
      <c r="F239" s="116">
        <f t="shared" si="15"/>
        <v>8.8840000000000003</v>
      </c>
      <c r="G239" s="102">
        <v>12</v>
      </c>
      <c r="H239" s="115">
        <v>21.32</v>
      </c>
      <c r="I239" s="102">
        <f t="shared" si="12"/>
        <v>5.03</v>
      </c>
      <c r="J239" s="102">
        <f t="shared" si="13"/>
        <v>26.35</v>
      </c>
      <c r="K239" s="135"/>
      <c r="M239" s="44"/>
      <c r="N239" s="224"/>
    </row>
    <row r="240" spans="1:14" ht="12.75">
      <c r="A240" s="114">
        <f t="shared" si="14"/>
        <v>233</v>
      </c>
      <c r="B240" s="221" t="s">
        <v>155</v>
      </c>
      <c r="C240" s="221" t="s">
        <v>98</v>
      </c>
      <c r="D240" s="226">
        <v>1591</v>
      </c>
      <c r="E240" s="121">
        <v>0.2</v>
      </c>
      <c r="F240" s="116">
        <f t="shared" si="15"/>
        <v>9.532</v>
      </c>
      <c r="G240" s="102">
        <v>24</v>
      </c>
      <c r="H240" s="115">
        <v>45.75</v>
      </c>
      <c r="I240" s="102">
        <f t="shared" si="12"/>
        <v>10.79</v>
      </c>
      <c r="J240" s="102">
        <f t="shared" si="13"/>
        <v>56.54</v>
      </c>
      <c r="K240" s="135"/>
      <c r="M240" s="44"/>
      <c r="N240" s="224"/>
    </row>
    <row r="241" spans="1:14" ht="12.75">
      <c r="A241" s="114">
        <f t="shared" si="14"/>
        <v>234</v>
      </c>
      <c r="B241" s="221" t="s">
        <v>119</v>
      </c>
      <c r="C241" s="221" t="s">
        <v>98</v>
      </c>
      <c r="D241" s="226">
        <v>1475</v>
      </c>
      <c r="E241" s="121">
        <v>0.1</v>
      </c>
      <c r="F241" s="116">
        <f t="shared" si="15"/>
        <v>8.8369999999999997</v>
      </c>
      <c r="G241" s="102">
        <v>12</v>
      </c>
      <c r="H241" s="115">
        <v>10.6</v>
      </c>
      <c r="I241" s="102">
        <f t="shared" si="12"/>
        <v>2.5</v>
      </c>
      <c r="J241" s="102">
        <f t="shared" si="13"/>
        <v>13.1</v>
      </c>
      <c r="K241" s="135"/>
      <c r="M241" s="44"/>
      <c r="N241" s="224"/>
    </row>
    <row r="242" spans="1:14" ht="12.75">
      <c r="A242" s="114">
        <f t="shared" si="14"/>
        <v>235</v>
      </c>
      <c r="B242" s="221" t="s">
        <v>125</v>
      </c>
      <c r="C242" s="221" t="s">
        <v>74</v>
      </c>
      <c r="D242" s="226">
        <v>1425</v>
      </c>
      <c r="E242" s="121">
        <v>0.2</v>
      </c>
      <c r="F242" s="116">
        <f t="shared" si="15"/>
        <v>8.5370000000000008</v>
      </c>
      <c r="G242" s="102">
        <v>24</v>
      </c>
      <c r="H242" s="115">
        <v>40.98</v>
      </c>
      <c r="I242" s="102">
        <f t="shared" si="12"/>
        <v>9.67</v>
      </c>
      <c r="J242" s="102">
        <f t="shared" si="13"/>
        <v>50.65</v>
      </c>
      <c r="K242" s="135"/>
      <c r="M242" s="44"/>
      <c r="N242" s="224"/>
    </row>
    <row r="243" spans="1:14" ht="12.75">
      <c r="A243" s="114">
        <f t="shared" si="14"/>
        <v>236</v>
      </c>
      <c r="B243" s="221" t="s">
        <v>111</v>
      </c>
      <c r="C243" s="221" t="s">
        <v>98</v>
      </c>
      <c r="D243" s="226">
        <v>1495</v>
      </c>
      <c r="E243" s="121">
        <v>0.2</v>
      </c>
      <c r="F243" s="116">
        <f t="shared" si="15"/>
        <v>8.9559999999999995</v>
      </c>
      <c r="G243" s="102">
        <v>36</v>
      </c>
      <c r="H243" s="115">
        <v>64.48</v>
      </c>
      <c r="I243" s="102">
        <f t="shared" si="12"/>
        <v>15.21</v>
      </c>
      <c r="J243" s="102">
        <f t="shared" si="13"/>
        <v>79.69</v>
      </c>
      <c r="K243" s="135"/>
      <c r="M243" s="44"/>
      <c r="N243" s="224"/>
    </row>
    <row r="244" spans="1:14" ht="12.75">
      <c r="A244" s="114">
        <f t="shared" si="14"/>
        <v>237</v>
      </c>
      <c r="B244" s="221" t="s">
        <v>117</v>
      </c>
      <c r="C244" s="221" t="s">
        <v>98</v>
      </c>
      <c r="D244" s="226">
        <v>1652</v>
      </c>
      <c r="E244" s="121">
        <v>0.2</v>
      </c>
      <c r="F244" s="116">
        <f t="shared" si="15"/>
        <v>9.8970000000000002</v>
      </c>
      <c r="G244" s="102">
        <v>12</v>
      </c>
      <c r="H244" s="115">
        <v>23.75</v>
      </c>
      <c r="I244" s="102">
        <f t="shared" si="12"/>
        <v>5.6</v>
      </c>
      <c r="J244" s="102">
        <f t="shared" si="13"/>
        <v>29.35</v>
      </c>
      <c r="K244" s="135"/>
      <c r="M244" s="44"/>
      <c r="N244" s="224"/>
    </row>
    <row r="245" spans="1:14" ht="12.75">
      <c r="A245" s="114">
        <f t="shared" si="14"/>
        <v>238</v>
      </c>
      <c r="B245" s="221" t="s">
        <v>116</v>
      </c>
      <c r="C245" s="221" t="s">
        <v>98</v>
      </c>
      <c r="D245" s="226">
        <v>1458</v>
      </c>
      <c r="E245" s="121">
        <v>0.2</v>
      </c>
      <c r="F245" s="116">
        <f t="shared" si="15"/>
        <v>8.7349999999999994</v>
      </c>
      <c r="G245" s="102">
        <v>12</v>
      </c>
      <c r="H245" s="115">
        <v>20.96</v>
      </c>
      <c r="I245" s="102">
        <f t="shared" si="12"/>
        <v>4.9400000000000004</v>
      </c>
      <c r="J245" s="102">
        <f t="shared" si="13"/>
        <v>25.900000000000002</v>
      </c>
      <c r="K245" s="135"/>
      <c r="M245" s="44"/>
      <c r="N245" s="224"/>
    </row>
    <row r="246" spans="1:14" ht="12.75">
      <c r="A246" s="114">
        <f t="shared" si="14"/>
        <v>239</v>
      </c>
      <c r="B246" s="221" t="s">
        <v>155</v>
      </c>
      <c r="C246" s="221" t="s">
        <v>74</v>
      </c>
      <c r="D246" s="226">
        <v>1553</v>
      </c>
      <c r="E246" s="121">
        <v>0.2</v>
      </c>
      <c r="F246" s="116">
        <f t="shared" si="15"/>
        <v>9.3040000000000003</v>
      </c>
      <c r="G246" s="102">
        <v>24</v>
      </c>
      <c r="H246" s="115">
        <v>44.66</v>
      </c>
      <c r="I246" s="102">
        <f t="shared" si="12"/>
        <v>10.54</v>
      </c>
      <c r="J246" s="102">
        <f t="shared" si="13"/>
        <v>55.199999999999996</v>
      </c>
      <c r="K246" s="135"/>
      <c r="M246" s="44"/>
      <c r="N246" s="224"/>
    </row>
    <row r="247" spans="1:14" ht="12.75">
      <c r="A247" s="114">
        <f t="shared" si="14"/>
        <v>240</v>
      </c>
      <c r="B247" s="221" t="s">
        <v>116</v>
      </c>
      <c r="C247" s="221" t="s">
        <v>98</v>
      </c>
      <c r="D247" s="226">
        <v>1478</v>
      </c>
      <c r="E247" s="121">
        <v>0.2</v>
      </c>
      <c r="F247" s="116">
        <f t="shared" si="15"/>
        <v>8.8550000000000004</v>
      </c>
      <c r="G247" s="102">
        <v>36</v>
      </c>
      <c r="H247" s="115">
        <v>63.76</v>
      </c>
      <c r="I247" s="102">
        <f t="shared" si="12"/>
        <v>15.04</v>
      </c>
      <c r="J247" s="102">
        <f t="shared" si="13"/>
        <v>78.8</v>
      </c>
      <c r="K247" s="135"/>
      <c r="M247" s="44"/>
      <c r="N247" s="224"/>
    </row>
    <row r="248" spans="1:14" ht="12.75">
      <c r="A248" s="114">
        <f t="shared" si="14"/>
        <v>241</v>
      </c>
      <c r="B248" s="221" t="s">
        <v>156</v>
      </c>
      <c r="C248" s="221" t="s">
        <v>98</v>
      </c>
      <c r="D248" s="226">
        <v>1722</v>
      </c>
      <c r="E248" s="121">
        <v>0.2</v>
      </c>
      <c r="F248" s="116">
        <f t="shared" si="15"/>
        <v>10.316000000000001</v>
      </c>
      <c r="G248" s="102">
        <v>12</v>
      </c>
      <c r="H248" s="115">
        <v>24.76</v>
      </c>
      <c r="I248" s="102">
        <f t="shared" si="12"/>
        <v>5.84</v>
      </c>
      <c r="J248" s="102">
        <f t="shared" si="13"/>
        <v>30.6</v>
      </c>
      <c r="K248" s="135"/>
      <c r="M248" s="44"/>
      <c r="N248" s="224"/>
    </row>
    <row r="249" spans="1:14" ht="12.75">
      <c r="A249" s="114">
        <f t="shared" si="14"/>
        <v>242</v>
      </c>
      <c r="B249" s="221" t="s">
        <v>142</v>
      </c>
      <c r="C249" s="221" t="s">
        <v>74</v>
      </c>
      <c r="D249" s="226">
        <v>1590</v>
      </c>
      <c r="E249" s="121">
        <v>0.2</v>
      </c>
      <c r="F249" s="116">
        <f t="shared" si="15"/>
        <v>9.5259999999999998</v>
      </c>
      <c r="G249" s="102">
        <v>24</v>
      </c>
      <c r="H249" s="115">
        <v>45.72</v>
      </c>
      <c r="I249" s="102">
        <f t="shared" si="12"/>
        <v>10.79</v>
      </c>
      <c r="J249" s="102">
        <f t="shared" si="13"/>
        <v>56.51</v>
      </c>
      <c r="K249" s="135"/>
      <c r="M249" s="44"/>
      <c r="N249" s="224"/>
    </row>
    <row r="250" spans="1:14" ht="12.75">
      <c r="A250" s="114">
        <f t="shared" si="14"/>
        <v>243</v>
      </c>
      <c r="B250" s="221" t="s">
        <v>106</v>
      </c>
      <c r="C250" s="221" t="s">
        <v>75</v>
      </c>
      <c r="D250" s="226">
        <v>1222</v>
      </c>
      <c r="E250" s="121">
        <v>0.1</v>
      </c>
      <c r="F250" s="116">
        <f t="shared" si="15"/>
        <v>7.3209999999999997</v>
      </c>
      <c r="G250" s="102">
        <v>12</v>
      </c>
      <c r="H250" s="115">
        <v>8.7899999999999991</v>
      </c>
      <c r="I250" s="102">
        <f t="shared" si="12"/>
        <v>2.0699999999999998</v>
      </c>
      <c r="J250" s="102">
        <f t="shared" si="13"/>
        <v>10.86</v>
      </c>
      <c r="K250" s="135"/>
      <c r="M250" s="44"/>
      <c r="N250" s="224"/>
    </row>
    <row r="251" spans="1:14" ht="12.75">
      <c r="A251" s="114">
        <f t="shared" si="14"/>
        <v>244</v>
      </c>
      <c r="B251" s="221" t="s">
        <v>106</v>
      </c>
      <c r="C251" s="221" t="s">
        <v>75</v>
      </c>
      <c r="D251" s="226">
        <v>1222</v>
      </c>
      <c r="E251" s="121">
        <v>0.2</v>
      </c>
      <c r="F251" s="116">
        <f t="shared" si="15"/>
        <v>7.3209999999999997</v>
      </c>
      <c r="G251" s="102">
        <v>24</v>
      </c>
      <c r="H251" s="115">
        <v>35.14</v>
      </c>
      <c r="I251" s="102">
        <f t="shared" si="12"/>
        <v>8.2899999999999991</v>
      </c>
      <c r="J251" s="102">
        <f t="shared" si="13"/>
        <v>43.43</v>
      </c>
      <c r="K251" s="135"/>
      <c r="M251" s="44"/>
      <c r="N251" s="224"/>
    </row>
    <row r="252" spans="1:14" ht="12.75">
      <c r="A252" s="114">
        <f t="shared" si="14"/>
        <v>245</v>
      </c>
      <c r="B252" s="221" t="s">
        <v>155</v>
      </c>
      <c r="C252" s="221" t="s">
        <v>74</v>
      </c>
      <c r="D252" s="226">
        <v>1541</v>
      </c>
      <c r="E252" s="121">
        <v>0.2</v>
      </c>
      <c r="F252" s="116">
        <f t="shared" si="15"/>
        <v>9.2319999999999993</v>
      </c>
      <c r="G252" s="102">
        <v>24</v>
      </c>
      <c r="H252" s="115">
        <v>44.31</v>
      </c>
      <c r="I252" s="102">
        <f t="shared" si="12"/>
        <v>10.45</v>
      </c>
      <c r="J252" s="102">
        <f t="shared" si="13"/>
        <v>54.760000000000005</v>
      </c>
      <c r="K252" s="135"/>
      <c r="M252" s="44"/>
      <c r="N252" s="224"/>
    </row>
    <row r="253" spans="1:14" ht="12.75">
      <c r="A253" s="114">
        <f t="shared" si="14"/>
        <v>246</v>
      </c>
      <c r="B253" s="221" t="s">
        <v>113</v>
      </c>
      <c r="C253" s="221" t="s">
        <v>74</v>
      </c>
      <c r="D253" s="226">
        <v>1425</v>
      </c>
      <c r="E253" s="121">
        <v>0.2</v>
      </c>
      <c r="F253" s="116">
        <f t="shared" si="15"/>
        <v>8.5370000000000008</v>
      </c>
      <c r="G253" s="102">
        <v>24</v>
      </c>
      <c r="H253" s="115">
        <v>40.98</v>
      </c>
      <c r="I253" s="102">
        <f t="shared" si="12"/>
        <v>9.67</v>
      </c>
      <c r="J253" s="102">
        <f t="shared" si="13"/>
        <v>50.65</v>
      </c>
      <c r="K253" s="135"/>
      <c r="M253" s="44"/>
      <c r="N253" s="224"/>
    </row>
    <row r="254" spans="1:14" ht="12.75">
      <c r="A254" s="114">
        <f t="shared" si="14"/>
        <v>247</v>
      </c>
      <c r="B254" s="221" t="s">
        <v>137</v>
      </c>
      <c r="C254" s="221" t="s">
        <v>74</v>
      </c>
      <c r="D254" s="226">
        <v>1521</v>
      </c>
      <c r="E254" s="121">
        <v>0.2</v>
      </c>
      <c r="F254" s="116">
        <f t="shared" si="15"/>
        <v>9.1120000000000001</v>
      </c>
      <c r="G254" s="102">
        <v>24</v>
      </c>
      <c r="H254" s="115">
        <v>43.74</v>
      </c>
      <c r="I254" s="102">
        <f t="shared" si="12"/>
        <v>10.32</v>
      </c>
      <c r="J254" s="102">
        <f t="shared" si="13"/>
        <v>54.06</v>
      </c>
      <c r="K254" s="135"/>
      <c r="M254" s="44"/>
      <c r="N254" s="224"/>
    </row>
    <row r="255" spans="1:14" ht="12.75">
      <c r="A255" s="114">
        <f t="shared" si="14"/>
        <v>248</v>
      </c>
      <c r="B255" s="221" t="s">
        <v>109</v>
      </c>
      <c r="C255" s="221" t="s">
        <v>74</v>
      </c>
      <c r="D255" s="226">
        <v>1425</v>
      </c>
      <c r="E255" s="121">
        <v>0.2</v>
      </c>
      <c r="F255" s="116">
        <f t="shared" si="15"/>
        <v>8.5370000000000008</v>
      </c>
      <c r="G255" s="102">
        <v>48</v>
      </c>
      <c r="H255" s="115">
        <v>81.96</v>
      </c>
      <c r="I255" s="102">
        <f t="shared" si="12"/>
        <v>19.329999999999998</v>
      </c>
      <c r="J255" s="102">
        <f t="shared" si="13"/>
        <v>101.28999999999999</v>
      </c>
      <c r="K255" s="135"/>
      <c r="M255" s="44"/>
      <c r="N255" s="224"/>
    </row>
    <row r="256" spans="1:14" ht="12.75">
      <c r="A256" s="114">
        <f t="shared" si="14"/>
        <v>249</v>
      </c>
      <c r="B256" s="221" t="s">
        <v>103</v>
      </c>
      <c r="C256" s="221" t="s">
        <v>98</v>
      </c>
      <c r="D256" s="226">
        <v>1455</v>
      </c>
      <c r="E256" s="121">
        <v>0.2</v>
      </c>
      <c r="F256" s="116">
        <f t="shared" si="15"/>
        <v>8.7170000000000005</v>
      </c>
      <c r="G256" s="102">
        <v>24</v>
      </c>
      <c r="H256" s="115">
        <v>41.84</v>
      </c>
      <c r="I256" s="102">
        <f t="shared" si="12"/>
        <v>9.8699999999999992</v>
      </c>
      <c r="J256" s="102">
        <f t="shared" si="13"/>
        <v>51.71</v>
      </c>
      <c r="K256" s="135"/>
      <c r="M256" s="44"/>
      <c r="N256" s="224"/>
    </row>
    <row r="257" spans="1:14" ht="12.75">
      <c r="A257" s="114">
        <f t="shared" si="14"/>
        <v>250</v>
      </c>
      <c r="B257" s="221" t="s">
        <v>125</v>
      </c>
      <c r="C257" s="221" t="s">
        <v>74</v>
      </c>
      <c r="D257" s="226">
        <v>1405</v>
      </c>
      <c r="E257" s="121">
        <v>0.2</v>
      </c>
      <c r="F257" s="116">
        <f t="shared" si="15"/>
        <v>8.4169999999999998</v>
      </c>
      <c r="G257" s="102">
        <v>4</v>
      </c>
      <c r="H257" s="115">
        <v>6.73</v>
      </c>
      <c r="I257" s="102">
        <f t="shared" si="12"/>
        <v>1.59</v>
      </c>
      <c r="J257" s="102">
        <f t="shared" si="13"/>
        <v>8.32</v>
      </c>
      <c r="K257" s="135"/>
      <c r="M257" s="44"/>
      <c r="N257" s="224"/>
    </row>
    <row r="258" spans="1:14" ht="12.75">
      <c r="A258" s="114">
        <f t="shared" si="14"/>
        <v>251</v>
      </c>
      <c r="B258" s="221" t="s">
        <v>143</v>
      </c>
      <c r="C258" s="221" t="s">
        <v>98</v>
      </c>
      <c r="D258" s="226">
        <v>1455</v>
      </c>
      <c r="E258" s="121">
        <v>0.2</v>
      </c>
      <c r="F258" s="116">
        <f t="shared" si="15"/>
        <v>8.7170000000000005</v>
      </c>
      <c r="G258" s="102">
        <v>24</v>
      </c>
      <c r="H258" s="115">
        <v>41.84</v>
      </c>
      <c r="I258" s="102">
        <f t="shared" si="12"/>
        <v>9.8699999999999992</v>
      </c>
      <c r="J258" s="102">
        <f t="shared" si="13"/>
        <v>51.71</v>
      </c>
      <c r="K258" s="135"/>
      <c r="M258" s="44"/>
      <c r="N258" s="224"/>
    </row>
    <row r="259" spans="1:14" ht="12.75">
      <c r="A259" s="114">
        <f t="shared" si="14"/>
        <v>252</v>
      </c>
      <c r="B259" s="221" t="s">
        <v>143</v>
      </c>
      <c r="C259" s="221" t="s">
        <v>98</v>
      </c>
      <c r="D259" s="226">
        <v>1455</v>
      </c>
      <c r="E259" s="121">
        <v>0.1</v>
      </c>
      <c r="F259" s="116">
        <f t="shared" si="15"/>
        <v>8.7170000000000005</v>
      </c>
      <c r="G259" s="102">
        <v>24</v>
      </c>
      <c r="H259" s="115">
        <v>20.92</v>
      </c>
      <c r="I259" s="102">
        <f t="shared" si="12"/>
        <v>4.9400000000000004</v>
      </c>
      <c r="J259" s="102">
        <f t="shared" si="13"/>
        <v>25.860000000000003</v>
      </c>
      <c r="K259" s="135"/>
      <c r="M259" s="44"/>
      <c r="N259" s="224"/>
    </row>
    <row r="260" spans="1:14" ht="12.75">
      <c r="A260" s="114">
        <f t="shared" si="14"/>
        <v>253</v>
      </c>
      <c r="B260" s="221" t="s">
        <v>115</v>
      </c>
      <c r="C260" s="221" t="s">
        <v>98</v>
      </c>
      <c r="D260" s="226">
        <v>1571</v>
      </c>
      <c r="E260" s="121">
        <v>0.2</v>
      </c>
      <c r="F260" s="116">
        <f t="shared" si="15"/>
        <v>9.4120000000000008</v>
      </c>
      <c r="G260" s="102">
        <v>36</v>
      </c>
      <c r="H260" s="115">
        <v>67.77</v>
      </c>
      <c r="I260" s="102">
        <f t="shared" si="12"/>
        <v>15.99</v>
      </c>
      <c r="J260" s="102">
        <f t="shared" si="13"/>
        <v>83.759999999999991</v>
      </c>
      <c r="K260" s="135"/>
      <c r="M260" s="44"/>
      <c r="N260" s="224"/>
    </row>
    <row r="261" spans="1:14" ht="12.75">
      <c r="A261" s="114">
        <f t="shared" si="14"/>
        <v>254</v>
      </c>
      <c r="B261" s="221" t="s">
        <v>100</v>
      </c>
      <c r="C261" s="221" t="s">
        <v>74</v>
      </c>
      <c r="D261" s="226">
        <v>1405</v>
      </c>
      <c r="E261" s="121">
        <v>0.2</v>
      </c>
      <c r="F261" s="116">
        <f t="shared" si="15"/>
        <v>8.4169999999999998</v>
      </c>
      <c r="G261" s="102">
        <v>24</v>
      </c>
      <c r="H261" s="115">
        <v>40.4</v>
      </c>
      <c r="I261" s="102">
        <f t="shared" si="12"/>
        <v>9.5299999999999994</v>
      </c>
      <c r="J261" s="102">
        <f t="shared" si="13"/>
        <v>49.93</v>
      </c>
      <c r="K261" s="135"/>
      <c r="M261" s="44"/>
      <c r="N261" s="224"/>
    </row>
    <row r="262" spans="1:14" ht="12.75">
      <c r="A262" s="114">
        <f t="shared" si="14"/>
        <v>255</v>
      </c>
      <c r="B262" s="221" t="s">
        <v>113</v>
      </c>
      <c r="C262" s="221" t="s">
        <v>74</v>
      </c>
      <c r="D262" s="226">
        <v>1405</v>
      </c>
      <c r="E262" s="121">
        <v>0.2</v>
      </c>
      <c r="F262" s="116">
        <f t="shared" si="15"/>
        <v>8.4169999999999998</v>
      </c>
      <c r="G262" s="102">
        <v>24</v>
      </c>
      <c r="H262" s="115">
        <v>40.4</v>
      </c>
      <c r="I262" s="102">
        <f t="shared" si="12"/>
        <v>9.5299999999999994</v>
      </c>
      <c r="J262" s="102">
        <f t="shared" si="13"/>
        <v>49.93</v>
      </c>
      <c r="K262" s="135"/>
      <c r="M262" s="44"/>
      <c r="N262" s="224"/>
    </row>
    <row r="263" spans="1:14" ht="12.75">
      <c r="A263" s="114">
        <f t="shared" si="14"/>
        <v>256</v>
      </c>
      <c r="B263" s="221" t="s">
        <v>125</v>
      </c>
      <c r="C263" s="221" t="s">
        <v>74</v>
      </c>
      <c r="D263" s="226">
        <v>1405</v>
      </c>
      <c r="E263" s="121">
        <v>0.2</v>
      </c>
      <c r="F263" s="116">
        <f t="shared" si="15"/>
        <v>8.4169999999999998</v>
      </c>
      <c r="G263" s="102">
        <v>28</v>
      </c>
      <c r="H263" s="115">
        <v>47.14</v>
      </c>
      <c r="I263" s="102">
        <f t="shared" si="12"/>
        <v>11.12</v>
      </c>
      <c r="J263" s="102">
        <f t="shared" si="13"/>
        <v>58.26</v>
      </c>
      <c r="K263" s="135"/>
      <c r="M263" s="44"/>
      <c r="N263" s="224"/>
    </row>
    <row r="264" spans="1:14" ht="12.75">
      <c r="A264" s="114">
        <f t="shared" si="14"/>
        <v>257</v>
      </c>
      <c r="B264" s="221" t="s">
        <v>156</v>
      </c>
      <c r="C264" s="221" t="s">
        <v>105</v>
      </c>
      <c r="D264" s="226">
        <v>1739</v>
      </c>
      <c r="E264" s="121">
        <v>0.2</v>
      </c>
      <c r="F264" s="116">
        <f t="shared" si="15"/>
        <v>10.417999999999999</v>
      </c>
      <c r="G264" s="102">
        <v>12</v>
      </c>
      <c r="H264" s="115">
        <v>25</v>
      </c>
      <c r="I264" s="102">
        <f t="shared" ref="I264:I327" si="16">ROUND(H264*23.59%,2)</f>
        <v>5.9</v>
      </c>
      <c r="J264" s="102">
        <f t="shared" ref="J264:J327" si="17">H264+I264</f>
        <v>30.9</v>
      </c>
      <c r="K264" s="135"/>
      <c r="M264" s="44"/>
      <c r="N264" s="224"/>
    </row>
    <row r="265" spans="1:14" ht="12.75">
      <c r="A265" s="114">
        <f t="shared" si="14"/>
        <v>258</v>
      </c>
      <c r="B265" s="221" t="s">
        <v>100</v>
      </c>
      <c r="C265" s="221" t="s">
        <v>74</v>
      </c>
      <c r="D265" s="226">
        <v>1425</v>
      </c>
      <c r="E265" s="121">
        <v>0.2</v>
      </c>
      <c r="F265" s="116">
        <f t="shared" si="15"/>
        <v>8.5370000000000008</v>
      </c>
      <c r="G265" s="102">
        <v>24</v>
      </c>
      <c r="H265" s="115">
        <v>40.98</v>
      </c>
      <c r="I265" s="102">
        <f t="shared" si="16"/>
        <v>9.67</v>
      </c>
      <c r="J265" s="102">
        <f t="shared" si="17"/>
        <v>50.65</v>
      </c>
      <c r="K265" s="135"/>
      <c r="M265" s="44"/>
      <c r="N265" s="224"/>
    </row>
    <row r="266" spans="1:14" ht="12.75">
      <c r="A266" s="114">
        <f t="shared" ref="A266:A329" si="18">A265+1</f>
        <v>259</v>
      </c>
      <c r="B266" s="221" t="s">
        <v>126</v>
      </c>
      <c r="C266" s="221" t="s">
        <v>74</v>
      </c>
      <c r="D266" s="226">
        <v>1432</v>
      </c>
      <c r="E266" s="121">
        <v>0.2</v>
      </c>
      <c r="F266" s="116">
        <f t="shared" ref="F266:F329" si="19">ROUND(D266/$F$4,3)</f>
        <v>8.5790000000000006</v>
      </c>
      <c r="G266" s="102">
        <v>12</v>
      </c>
      <c r="H266" s="115">
        <v>20.59</v>
      </c>
      <c r="I266" s="102">
        <f t="shared" si="16"/>
        <v>4.8600000000000003</v>
      </c>
      <c r="J266" s="102">
        <f t="shared" si="17"/>
        <v>25.45</v>
      </c>
      <c r="K266" s="135"/>
      <c r="M266" s="44"/>
      <c r="N266" s="224"/>
    </row>
    <row r="267" spans="1:14" ht="12.75">
      <c r="A267" s="114">
        <f t="shared" si="18"/>
        <v>260</v>
      </c>
      <c r="B267" s="221" t="s">
        <v>101</v>
      </c>
      <c r="C267" s="221" t="s">
        <v>98</v>
      </c>
      <c r="D267" s="226">
        <v>1455</v>
      </c>
      <c r="E267" s="121">
        <v>0.1</v>
      </c>
      <c r="F267" s="116">
        <f t="shared" si="19"/>
        <v>8.7170000000000005</v>
      </c>
      <c r="G267" s="102">
        <v>12</v>
      </c>
      <c r="H267" s="115">
        <v>10.46</v>
      </c>
      <c r="I267" s="102">
        <f t="shared" si="16"/>
        <v>2.4700000000000002</v>
      </c>
      <c r="J267" s="102">
        <f t="shared" si="17"/>
        <v>12.930000000000001</v>
      </c>
      <c r="K267" s="135"/>
      <c r="M267" s="44"/>
      <c r="N267" s="224"/>
    </row>
    <row r="268" spans="1:14" ht="12.75">
      <c r="A268" s="114">
        <f t="shared" si="18"/>
        <v>261</v>
      </c>
      <c r="B268" s="221" t="s">
        <v>117</v>
      </c>
      <c r="C268" s="221" t="s">
        <v>98</v>
      </c>
      <c r="D268" s="226">
        <v>1682</v>
      </c>
      <c r="E268" s="121">
        <v>0.2</v>
      </c>
      <c r="F268" s="116">
        <f t="shared" si="19"/>
        <v>10.077</v>
      </c>
      <c r="G268" s="102">
        <v>12</v>
      </c>
      <c r="H268" s="115">
        <v>24.18</v>
      </c>
      <c r="I268" s="102">
        <f t="shared" si="16"/>
        <v>5.7</v>
      </c>
      <c r="J268" s="102">
        <f t="shared" si="17"/>
        <v>29.88</v>
      </c>
      <c r="K268" s="135"/>
      <c r="M268" s="44"/>
      <c r="N268" s="224"/>
    </row>
    <row r="269" spans="1:14" ht="12.75">
      <c r="A269" s="114">
        <f t="shared" si="18"/>
        <v>262</v>
      </c>
      <c r="B269" s="221" t="s">
        <v>143</v>
      </c>
      <c r="C269" s="221" t="s">
        <v>74</v>
      </c>
      <c r="D269" s="226">
        <v>1405</v>
      </c>
      <c r="E269" s="121">
        <v>0.2</v>
      </c>
      <c r="F269" s="116">
        <f t="shared" si="19"/>
        <v>8.4169999999999998</v>
      </c>
      <c r="G269" s="102">
        <v>24</v>
      </c>
      <c r="H269" s="115">
        <v>40.4</v>
      </c>
      <c r="I269" s="102">
        <f t="shared" si="16"/>
        <v>9.5299999999999994</v>
      </c>
      <c r="J269" s="102">
        <f t="shared" si="17"/>
        <v>49.93</v>
      </c>
      <c r="K269" s="135"/>
      <c r="M269" s="44"/>
      <c r="N269" s="224"/>
    </row>
    <row r="270" spans="1:14" ht="12.75">
      <c r="A270" s="114">
        <f t="shared" si="18"/>
        <v>263</v>
      </c>
      <c r="B270" s="221" t="s">
        <v>150</v>
      </c>
      <c r="C270" s="221" t="s">
        <v>74</v>
      </c>
      <c r="D270" s="226">
        <v>1561</v>
      </c>
      <c r="E270" s="121">
        <v>0.2</v>
      </c>
      <c r="F270" s="116">
        <f t="shared" si="19"/>
        <v>9.3520000000000003</v>
      </c>
      <c r="G270" s="102">
        <v>24</v>
      </c>
      <c r="H270" s="115">
        <v>44.89</v>
      </c>
      <c r="I270" s="102">
        <f t="shared" si="16"/>
        <v>10.59</v>
      </c>
      <c r="J270" s="102">
        <f t="shared" si="17"/>
        <v>55.480000000000004</v>
      </c>
      <c r="K270" s="135"/>
      <c r="M270" s="44"/>
      <c r="N270" s="224"/>
    </row>
    <row r="271" spans="1:14" ht="12.75">
      <c r="A271" s="114">
        <f t="shared" si="18"/>
        <v>264</v>
      </c>
      <c r="B271" s="221" t="s">
        <v>157</v>
      </c>
      <c r="C271" s="221" t="s">
        <v>75</v>
      </c>
      <c r="D271" s="226">
        <v>1655</v>
      </c>
      <c r="E271" s="121">
        <v>0.2</v>
      </c>
      <c r="F271" s="116">
        <f t="shared" si="19"/>
        <v>9.9149999999999991</v>
      </c>
      <c r="G271" s="102">
        <v>13</v>
      </c>
      <c r="H271" s="115">
        <v>25.78</v>
      </c>
      <c r="I271" s="102">
        <f t="shared" si="16"/>
        <v>6.08</v>
      </c>
      <c r="J271" s="102">
        <f t="shared" si="17"/>
        <v>31.86</v>
      </c>
      <c r="K271" s="135"/>
      <c r="M271" s="44"/>
      <c r="N271" s="224"/>
    </row>
    <row r="272" spans="1:14" ht="12.75">
      <c r="A272" s="114">
        <f t="shared" si="18"/>
        <v>265</v>
      </c>
      <c r="B272" s="221" t="s">
        <v>126</v>
      </c>
      <c r="C272" s="221" t="s">
        <v>98</v>
      </c>
      <c r="D272" s="226">
        <v>1483</v>
      </c>
      <c r="E272" s="121">
        <v>0.2</v>
      </c>
      <c r="F272" s="116">
        <f t="shared" si="19"/>
        <v>8.8840000000000003</v>
      </c>
      <c r="G272" s="102">
        <v>24</v>
      </c>
      <c r="H272" s="115">
        <v>42.64</v>
      </c>
      <c r="I272" s="102">
        <f t="shared" si="16"/>
        <v>10.06</v>
      </c>
      <c r="J272" s="102">
        <f t="shared" si="17"/>
        <v>52.7</v>
      </c>
      <c r="K272" s="135"/>
      <c r="M272" s="44"/>
      <c r="N272" s="224"/>
    </row>
    <row r="273" spans="1:14" ht="12.75">
      <c r="A273" s="114">
        <f t="shared" si="18"/>
        <v>266</v>
      </c>
      <c r="B273" s="221" t="s">
        <v>150</v>
      </c>
      <c r="C273" s="221" t="s">
        <v>98</v>
      </c>
      <c r="D273" s="226">
        <v>1571</v>
      </c>
      <c r="E273" s="121">
        <v>0.2</v>
      </c>
      <c r="F273" s="116">
        <f t="shared" si="19"/>
        <v>9.4120000000000008</v>
      </c>
      <c r="G273" s="102">
        <v>12</v>
      </c>
      <c r="H273" s="115">
        <v>22.59</v>
      </c>
      <c r="I273" s="102">
        <f t="shared" si="16"/>
        <v>5.33</v>
      </c>
      <c r="J273" s="102">
        <f t="shared" si="17"/>
        <v>27.92</v>
      </c>
      <c r="K273" s="135"/>
      <c r="M273" s="44"/>
      <c r="N273" s="224"/>
    </row>
    <row r="274" spans="1:14" ht="12.75">
      <c r="A274" s="114">
        <f t="shared" si="18"/>
        <v>267</v>
      </c>
      <c r="B274" s="221" t="s">
        <v>141</v>
      </c>
      <c r="C274" s="221" t="s">
        <v>74</v>
      </c>
      <c r="D274" s="226">
        <v>1405</v>
      </c>
      <c r="E274" s="121">
        <v>0.1</v>
      </c>
      <c r="F274" s="116">
        <f t="shared" si="19"/>
        <v>8.4169999999999998</v>
      </c>
      <c r="G274" s="102">
        <v>21</v>
      </c>
      <c r="H274" s="115">
        <v>17.68</v>
      </c>
      <c r="I274" s="102">
        <f t="shared" si="16"/>
        <v>4.17</v>
      </c>
      <c r="J274" s="102">
        <f t="shared" si="17"/>
        <v>21.85</v>
      </c>
      <c r="K274" s="135"/>
      <c r="M274" s="44"/>
      <c r="N274" s="224"/>
    </row>
    <row r="275" spans="1:14" ht="12.75">
      <c r="A275" s="114">
        <f t="shared" si="18"/>
        <v>268</v>
      </c>
      <c r="B275" s="221" t="s">
        <v>141</v>
      </c>
      <c r="C275" s="221" t="s">
        <v>74</v>
      </c>
      <c r="D275" s="226">
        <v>1405</v>
      </c>
      <c r="E275" s="121">
        <v>0.2</v>
      </c>
      <c r="F275" s="116">
        <f t="shared" si="19"/>
        <v>8.4169999999999998</v>
      </c>
      <c r="G275" s="102">
        <v>12</v>
      </c>
      <c r="H275" s="115">
        <v>20.2</v>
      </c>
      <c r="I275" s="102">
        <f t="shared" si="16"/>
        <v>4.7699999999999996</v>
      </c>
      <c r="J275" s="102">
        <f t="shared" si="17"/>
        <v>24.97</v>
      </c>
      <c r="K275" s="135"/>
      <c r="M275" s="44"/>
      <c r="N275" s="224"/>
    </row>
    <row r="276" spans="1:14" ht="12.75">
      <c r="A276" s="114">
        <f t="shared" si="18"/>
        <v>269</v>
      </c>
      <c r="B276" s="221" t="s">
        <v>116</v>
      </c>
      <c r="C276" s="221" t="s">
        <v>74</v>
      </c>
      <c r="D276" s="226">
        <v>1350</v>
      </c>
      <c r="E276" s="121">
        <v>0.2</v>
      </c>
      <c r="F276" s="116">
        <f t="shared" si="19"/>
        <v>8.0879999999999992</v>
      </c>
      <c r="G276" s="102">
        <v>24</v>
      </c>
      <c r="H276" s="115">
        <v>38.82</v>
      </c>
      <c r="I276" s="102">
        <f t="shared" si="16"/>
        <v>9.16</v>
      </c>
      <c r="J276" s="102">
        <f t="shared" si="17"/>
        <v>47.980000000000004</v>
      </c>
      <c r="K276" s="135"/>
      <c r="M276" s="44"/>
      <c r="N276" s="224"/>
    </row>
    <row r="277" spans="1:14" ht="12.75">
      <c r="A277" s="114">
        <f t="shared" si="18"/>
        <v>270</v>
      </c>
      <c r="B277" s="221" t="s">
        <v>166</v>
      </c>
      <c r="C277" s="221" t="s">
        <v>98</v>
      </c>
      <c r="D277" s="226">
        <v>1455</v>
      </c>
      <c r="E277" s="121">
        <v>0.1</v>
      </c>
      <c r="F277" s="116">
        <f t="shared" si="19"/>
        <v>8.7170000000000005</v>
      </c>
      <c r="G277" s="102">
        <v>12</v>
      </c>
      <c r="H277" s="115">
        <v>10.46</v>
      </c>
      <c r="I277" s="102">
        <f t="shared" si="16"/>
        <v>2.4700000000000002</v>
      </c>
      <c r="J277" s="102">
        <f t="shared" si="17"/>
        <v>12.930000000000001</v>
      </c>
      <c r="K277" s="135"/>
      <c r="M277" s="44"/>
      <c r="N277" s="224"/>
    </row>
    <row r="278" spans="1:14" ht="12.75">
      <c r="A278" s="114">
        <f t="shared" si="18"/>
        <v>271</v>
      </c>
      <c r="B278" s="221" t="s">
        <v>158</v>
      </c>
      <c r="C278" s="221" t="s">
        <v>98</v>
      </c>
      <c r="D278" s="226">
        <v>1455</v>
      </c>
      <c r="E278" s="121">
        <v>0.1</v>
      </c>
      <c r="F278" s="116">
        <f t="shared" si="19"/>
        <v>8.7170000000000005</v>
      </c>
      <c r="G278" s="102">
        <v>12</v>
      </c>
      <c r="H278" s="115">
        <v>10.46</v>
      </c>
      <c r="I278" s="102">
        <f t="shared" si="16"/>
        <v>2.4700000000000002</v>
      </c>
      <c r="J278" s="102">
        <f t="shared" si="17"/>
        <v>12.930000000000001</v>
      </c>
      <c r="K278" s="135"/>
      <c r="M278" s="44"/>
      <c r="N278" s="224"/>
    </row>
    <row r="279" spans="1:14" ht="12.75">
      <c r="A279" s="114">
        <f t="shared" si="18"/>
        <v>272</v>
      </c>
      <c r="B279" s="221" t="s">
        <v>158</v>
      </c>
      <c r="C279" s="221" t="s">
        <v>98</v>
      </c>
      <c r="D279" s="226">
        <v>1455</v>
      </c>
      <c r="E279" s="121">
        <v>0.2</v>
      </c>
      <c r="F279" s="116">
        <f t="shared" si="19"/>
        <v>8.7170000000000005</v>
      </c>
      <c r="G279" s="102">
        <v>12</v>
      </c>
      <c r="H279" s="115">
        <v>20.92</v>
      </c>
      <c r="I279" s="102">
        <f t="shared" si="16"/>
        <v>4.9400000000000004</v>
      </c>
      <c r="J279" s="102">
        <f t="shared" si="17"/>
        <v>25.860000000000003</v>
      </c>
      <c r="K279" s="135"/>
      <c r="M279" s="44"/>
      <c r="N279" s="224"/>
    </row>
    <row r="280" spans="1:14" ht="12.75">
      <c r="A280" s="114">
        <f t="shared" si="18"/>
        <v>273</v>
      </c>
      <c r="B280" s="221" t="s">
        <v>132</v>
      </c>
      <c r="C280" s="221" t="s">
        <v>98</v>
      </c>
      <c r="D280" s="226">
        <v>1571</v>
      </c>
      <c r="E280" s="121">
        <v>0.2</v>
      </c>
      <c r="F280" s="116">
        <f t="shared" si="19"/>
        <v>9.4120000000000008</v>
      </c>
      <c r="G280" s="102">
        <v>24</v>
      </c>
      <c r="H280" s="115">
        <v>45.18</v>
      </c>
      <c r="I280" s="102">
        <f t="shared" si="16"/>
        <v>10.66</v>
      </c>
      <c r="J280" s="102">
        <f t="shared" si="17"/>
        <v>55.84</v>
      </c>
      <c r="K280" s="135"/>
      <c r="M280" s="44"/>
      <c r="N280" s="224"/>
    </row>
    <row r="281" spans="1:14" ht="12.75">
      <c r="A281" s="114">
        <f t="shared" si="18"/>
        <v>274</v>
      </c>
      <c r="B281" s="221" t="s">
        <v>131</v>
      </c>
      <c r="C281" s="221" t="s">
        <v>98</v>
      </c>
      <c r="D281" s="226">
        <v>1455</v>
      </c>
      <c r="E281" s="121">
        <v>0.1</v>
      </c>
      <c r="F281" s="116">
        <f t="shared" si="19"/>
        <v>8.7170000000000005</v>
      </c>
      <c r="G281" s="102">
        <v>12</v>
      </c>
      <c r="H281" s="115">
        <v>10.46</v>
      </c>
      <c r="I281" s="102">
        <f t="shared" si="16"/>
        <v>2.4700000000000002</v>
      </c>
      <c r="J281" s="102">
        <f t="shared" si="17"/>
        <v>12.930000000000001</v>
      </c>
      <c r="K281" s="135"/>
      <c r="M281" s="44"/>
      <c r="N281" s="224"/>
    </row>
    <row r="282" spans="1:14" ht="12.75">
      <c r="A282" s="114">
        <f t="shared" si="18"/>
        <v>275</v>
      </c>
      <c r="B282" s="221" t="s">
        <v>97</v>
      </c>
      <c r="C282" s="221" t="s">
        <v>74</v>
      </c>
      <c r="D282" s="226">
        <v>1432</v>
      </c>
      <c r="E282" s="121">
        <v>0.2</v>
      </c>
      <c r="F282" s="116">
        <f t="shared" si="19"/>
        <v>8.5790000000000006</v>
      </c>
      <c r="G282" s="102">
        <v>36</v>
      </c>
      <c r="H282" s="115">
        <v>61.77</v>
      </c>
      <c r="I282" s="102">
        <f t="shared" si="16"/>
        <v>14.57</v>
      </c>
      <c r="J282" s="102">
        <f t="shared" si="17"/>
        <v>76.34</v>
      </c>
      <c r="K282" s="135"/>
      <c r="M282" s="44"/>
      <c r="N282" s="224"/>
    </row>
    <row r="283" spans="1:14" ht="12.75">
      <c r="A283" s="114">
        <f t="shared" si="18"/>
        <v>276</v>
      </c>
      <c r="B283" s="221" t="s">
        <v>104</v>
      </c>
      <c r="C283" s="221" t="s">
        <v>74</v>
      </c>
      <c r="D283" s="226">
        <v>1405</v>
      </c>
      <c r="E283" s="121">
        <v>0.1</v>
      </c>
      <c r="F283" s="116">
        <f t="shared" si="19"/>
        <v>8.4169999999999998</v>
      </c>
      <c r="G283" s="102">
        <v>12</v>
      </c>
      <c r="H283" s="115">
        <v>10.1</v>
      </c>
      <c r="I283" s="102">
        <f t="shared" si="16"/>
        <v>2.38</v>
      </c>
      <c r="J283" s="102">
        <f t="shared" si="17"/>
        <v>12.48</v>
      </c>
      <c r="K283" s="135"/>
      <c r="M283" s="44"/>
      <c r="N283" s="224"/>
    </row>
    <row r="284" spans="1:14" ht="12.75">
      <c r="A284" s="114">
        <f t="shared" si="18"/>
        <v>277</v>
      </c>
      <c r="B284" s="221" t="s">
        <v>104</v>
      </c>
      <c r="C284" s="221" t="s">
        <v>74</v>
      </c>
      <c r="D284" s="226">
        <v>1405</v>
      </c>
      <c r="E284" s="121">
        <v>0.2</v>
      </c>
      <c r="F284" s="116">
        <f t="shared" si="19"/>
        <v>8.4169999999999998</v>
      </c>
      <c r="G284" s="102">
        <v>12</v>
      </c>
      <c r="H284" s="115">
        <v>20.2</v>
      </c>
      <c r="I284" s="102">
        <f t="shared" si="16"/>
        <v>4.7699999999999996</v>
      </c>
      <c r="J284" s="102">
        <f t="shared" si="17"/>
        <v>24.97</v>
      </c>
      <c r="K284" s="135"/>
      <c r="M284" s="44"/>
      <c r="N284" s="224"/>
    </row>
    <row r="285" spans="1:14" ht="12.75">
      <c r="A285" s="114">
        <f t="shared" si="18"/>
        <v>278</v>
      </c>
      <c r="B285" s="221" t="s">
        <v>73</v>
      </c>
      <c r="C285" s="221" t="s">
        <v>75</v>
      </c>
      <c r="D285" s="226">
        <v>1655</v>
      </c>
      <c r="E285" s="121">
        <v>0.2</v>
      </c>
      <c r="F285" s="116">
        <f t="shared" si="19"/>
        <v>9.9149999999999991</v>
      </c>
      <c r="G285" s="102">
        <v>164.5</v>
      </c>
      <c r="H285" s="115">
        <v>326.2</v>
      </c>
      <c r="I285" s="102">
        <f t="shared" si="16"/>
        <v>76.95</v>
      </c>
      <c r="J285" s="102">
        <f t="shared" si="17"/>
        <v>403.15</v>
      </c>
      <c r="K285" s="135"/>
      <c r="M285" s="44"/>
      <c r="N285" s="224"/>
    </row>
    <row r="286" spans="1:14" ht="12.75">
      <c r="A286" s="114">
        <f t="shared" si="18"/>
        <v>279</v>
      </c>
      <c r="B286" s="221" t="s">
        <v>73</v>
      </c>
      <c r="C286" s="221" t="s">
        <v>75</v>
      </c>
      <c r="D286" s="226">
        <v>1655</v>
      </c>
      <c r="E286" s="121">
        <v>0.5</v>
      </c>
      <c r="F286" s="116">
        <f t="shared" si="19"/>
        <v>9.9149999999999991</v>
      </c>
      <c r="G286" s="102">
        <v>3.5</v>
      </c>
      <c r="H286" s="115">
        <v>17.350000000000001</v>
      </c>
      <c r="I286" s="102">
        <f t="shared" si="16"/>
        <v>4.09</v>
      </c>
      <c r="J286" s="102">
        <f t="shared" si="17"/>
        <v>21.44</v>
      </c>
      <c r="K286" s="135"/>
      <c r="M286" s="44"/>
      <c r="N286" s="224"/>
    </row>
    <row r="287" spans="1:14" ht="12.75">
      <c r="A287" s="114">
        <f t="shared" si="18"/>
        <v>280</v>
      </c>
      <c r="B287" s="221" t="s">
        <v>73</v>
      </c>
      <c r="C287" s="221" t="s">
        <v>75</v>
      </c>
      <c r="D287" s="226">
        <v>1655</v>
      </c>
      <c r="E287" s="121">
        <v>0.2</v>
      </c>
      <c r="F287" s="116">
        <f t="shared" si="19"/>
        <v>9.9149999999999991</v>
      </c>
      <c r="G287" s="102">
        <v>180.5</v>
      </c>
      <c r="H287" s="115">
        <v>357.93</v>
      </c>
      <c r="I287" s="102">
        <f t="shared" si="16"/>
        <v>84.44</v>
      </c>
      <c r="J287" s="102">
        <f t="shared" si="17"/>
        <v>442.37</v>
      </c>
      <c r="K287" s="135"/>
      <c r="M287" s="44"/>
      <c r="N287" s="224"/>
    </row>
    <row r="288" spans="1:14" ht="12.75">
      <c r="A288" s="114">
        <f t="shared" si="18"/>
        <v>281</v>
      </c>
      <c r="B288" s="221" t="s">
        <v>73</v>
      </c>
      <c r="C288" s="221" t="s">
        <v>75</v>
      </c>
      <c r="D288" s="226">
        <v>1655</v>
      </c>
      <c r="E288" s="121">
        <v>0.5</v>
      </c>
      <c r="F288" s="116">
        <f t="shared" si="19"/>
        <v>9.9149999999999991</v>
      </c>
      <c r="G288" s="102">
        <v>11.5</v>
      </c>
      <c r="H288" s="115">
        <v>57.01</v>
      </c>
      <c r="I288" s="102">
        <f t="shared" si="16"/>
        <v>13.45</v>
      </c>
      <c r="J288" s="102">
        <f t="shared" si="17"/>
        <v>70.459999999999994</v>
      </c>
      <c r="K288" s="135"/>
      <c r="M288" s="44"/>
      <c r="N288" s="224"/>
    </row>
    <row r="289" spans="1:14" ht="12.75">
      <c r="A289" s="114">
        <f t="shared" si="18"/>
        <v>282</v>
      </c>
      <c r="B289" s="221" t="s">
        <v>138</v>
      </c>
      <c r="C289" s="221" t="s">
        <v>98</v>
      </c>
      <c r="D289" s="226">
        <v>1652</v>
      </c>
      <c r="E289" s="121">
        <v>0.2</v>
      </c>
      <c r="F289" s="116">
        <f t="shared" si="19"/>
        <v>9.8970000000000002</v>
      </c>
      <c r="G289" s="102">
        <v>12</v>
      </c>
      <c r="H289" s="115">
        <v>23.75</v>
      </c>
      <c r="I289" s="102">
        <f t="shared" si="16"/>
        <v>5.6</v>
      </c>
      <c r="J289" s="102">
        <f t="shared" si="17"/>
        <v>29.35</v>
      </c>
      <c r="K289" s="135"/>
      <c r="M289" s="44"/>
      <c r="N289" s="224"/>
    </row>
    <row r="290" spans="1:14" ht="12.75">
      <c r="A290" s="114">
        <f t="shared" si="18"/>
        <v>283</v>
      </c>
      <c r="B290" s="221" t="s">
        <v>125</v>
      </c>
      <c r="C290" s="221" t="s">
        <v>74</v>
      </c>
      <c r="D290" s="226">
        <v>1412</v>
      </c>
      <c r="E290" s="121">
        <v>0.2</v>
      </c>
      <c r="F290" s="116">
        <f t="shared" si="19"/>
        <v>8.4589999999999996</v>
      </c>
      <c r="G290" s="102">
        <v>24</v>
      </c>
      <c r="H290" s="115">
        <v>40.6</v>
      </c>
      <c r="I290" s="102">
        <f t="shared" si="16"/>
        <v>9.58</v>
      </c>
      <c r="J290" s="102">
        <f t="shared" si="17"/>
        <v>50.18</v>
      </c>
      <c r="K290" s="135"/>
      <c r="M290" s="44"/>
      <c r="N290" s="224"/>
    </row>
    <row r="291" spans="1:14" ht="12.75">
      <c r="A291" s="114">
        <f t="shared" si="18"/>
        <v>284</v>
      </c>
      <c r="B291" s="221" t="s">
        <v>141</v>
      </c>
      <c r="C291" s="221" t="s">
        <v>74</v>
      </c>
      <c r="D291" s="226">
        <v>1432</v>
      </c>
      <c r="E291" s="121">
        <v>0.1</v>
      </c>
      <c r="F291" s="116">
        <f t="shared" si="19"/>
        <v>8.5790000000000006</v>
      </c>
      <c r="G291" s="102">
        <v>24</v>
      </c>
      <c r="H291" s="115">
        <v>20.59</v>
      </c>
      <c r="I291" s="102">
        <f t="shared" si="16"/>
        <v>4.8600000000000003</v>
      </c>
      <c r="J291" s="102">
        <f t="shared" si="17"/>
        <v>25.45</v>
      </c>
      <c r="K291" s="135"/>
      <c r="M291" s="44"/>
      <c r="N291" s="224"/>
    </row>
    <row r="292" spans="1:14" ht="12.75">
      <c r="A292" s="114">
        <f t="shared" si="18"/>
        <v>285</v>
      </c>
      <c r="B292" s="221" t="s">
        <v>101</v>
      </c>
      <c r="C292" s="221" t="s">
        <v>74</v>
      </c>
      <c r="D292" s="226">
        <v>1702</v>
      </c>
      <c r="E292" s="121">
        <v>0.2</v>
      </c>
      <c r="F292" s="116">
        <f t="shared" si="19"/>
        <v>10.196999999999999</v>
      </c>
      <c r="G292" s="102">
        <v>24</v>
      </c>
      <c r="H292" s="115">
        <v>48.95</v>
      </c>
      <c r="I292" s="102">
        <f t="shared" si="16"/>
        <v>11.55</v>
      </c>
      <c r="J292" s="102">
        <f t="shared" si="17"/>
        <v>60.5</v>
      </c>
      <c r="K292" s="135"/>
      <c r="M292" s="44"/>
      <c r="N292" s="224"/>
    </row>
    <row r="293" spans="1:14" ht="12.75">
      <c r="A293" s="114">
        <f t="shared" si="18"/>
        <v>286</v>
      </c>
      <c r="B293" s="221" t="s">
        <v>114</v>
      </c>
      <c r="C293" s="221" t="s">
        <v>98</v>
      </c>
      <c r="D293" s="226">
        <v>1571</v>
      </c>
      <c r="E293" s="121">
        <v>0.2</v>
      </c>
      <c r="F293" s="116">
        <f t="shared" si="19"/>
        <v>9.4120000000000008</v>
      </c>
      <c r="G293" s="102">
        <v>24</v>
      </c>
      <c r="H293" s="115">
        <v>45.18</v>
      </c>
      <c r="I293" s="102">
        <f t="shared" si="16"/>
        <v>10.66</v>
      </c>
      <c r="J293" s="102">
        <f t="shared" si="17"/>
        <v>55.84</v>
      </c>
      <c r="K293" s="135"/>
      <c r="M293" s="44"/>
      <c r="N293" s="224"/>
    </row>
    <row r="294" spans="1:14" ht="12.75">
      <c r="A294" s="114">
        <f t="shared" si="18"/>
        <v>287</v>
      </c>
      <c r="B294" s="221" t="s">
        <v>138</v>
      </c>
      <c r="C294" s="221" t="s">
        <v>98</v>
      </c>
      <c r="D294" s="226">
        <v>1652</v>
      </c>
      <c r="E294" s="121">
        <v>0.2</v>
      </c>
      <c r="F294" s="116">
        <f t="shared" si="19"/>
        <v>9.8970000000000002</v>
      </c>
      <c r="G294" s="102">
        <v>24</v>
      </c>
      <c r="H294" s="115">
        <v>47.51</v>
      </c>
      <c r="I294" s="102">
        <f t="shared" si="16"/>
        <v>11.21</v>
      </c>
      <c r="J294" s="102">
        <f t="shared" si="17"/>
        <v>58.72</v>
      </c>
      <c r="K294" s="135"/>
      <c r="M294" s="44"/>
      <c r="N294" s="224"/>
    </row>
    <row r="295" spans="1:14" ht="12.75">
      <c r="A295" s="114">
        <f t="shared" si="18"/>
        <v>288</v>
      </c>
      <c r="B295" s="221" t="s">
        <v>150</v>
      </c>
      <c r="C295" s="221" t="s">
        <v>74</v>
      </c>
      <c r="D295" s="226">
        <v>1513</v>
      </c>
      <c r="E295" s="121">
        <v>0.2</v>
      </c>
      <c r="F295" s="116">
        <f t="shared" si="19"/>
        <v>9.0640000000000001</v>
      </c>
      <c r="G295" s="102">
        <v>12</v>
      </c>
      <c r="H295" s="115">
        <v>21.75</v>
      </c>
      <c r="I295" s="102">
        <f t="shared" si="16"/>
        <v>5.13</v>
      </c>
      <c r="J295" s="102">
        <f t="shared" si="17"/>
        <v>26.88</v>
      </c>
      <c r="K295" s="135"/>
      <c r="M295" s="44"/>
      <c r="N295" s="224"/>
    </row>
    <row r="296" spans="1:14" ht="12.75">
      <c r="A296" s="114">
        <f t="shared" si="18"/>
        <v>289</v>
      </c>
      <c r="B296" s="221" t="s">
        <v>119</v>
      </c>
      <c r="C296" s="221" t="s">
        <v>74</v>
      </c>
      <c r="D296" s="226">
        <v>1405</v>
      </c>
      <c r="E296" s="121">
        <v>0.1</v>
      </c>
      <c r="F296" s="116">
        <f t="shared" si="19"/>
        <v>8.4169999999999998</v>
      </c>
      <c r="G296" s="102">
        <v>12</v>
      </c>
      <c r="H296" s="115">
        <v>10.1</v>
      </c>
      <c r="I296" s="102">
        <f t="shared" si="16"/>
        <v>2.38</v>
      </c>
      <c r="J296" s="102">
        <f t="shared" si="17"/>
        <v>12.48</v>
      </c>
      <c r="K296" s="135"/>
      <c r="M296" s="44"/>
      <c r="N296" s="224"/>
    </row>
    <row r="297" spans="1:14" ht="12.75">
      <c r="A297" s="114">
        <f t="shared" si="18"/>
        <v>290</v>
      </c>
      <c r="B297" s="221" t="s">
        <v>116</v>
      </c>
      <c r="C297" s="221" t="s">
        <v>74</v>
      </c>
      <c r="D297" s="226">
        <v>1355</v>
      </c>
      <c r="E297" s="121">
        <v>0.2</v>
      </c>
      <c r="F297" s="116">
        <f t="shared" si="19"/>
        <v>8.1180000000000003</v>
      </c>
      <c r="G297" s="102">
        <v>24</v>
      </c>
      <c r="H297" s="115">
        <v>38.97</v>
      </c>
      <c r="I297" s="102">
        <f t="shared" si="16"/>
        <v>9.19</v>
      </c>
      <c r="J297" s="102">
        <f t="shared" si="17"/>
        <v>48.16</v>
      </c>
      <c r="K297" s="135"/>
      <c r="M297" s="44"/>
      <c r="N297" s="224"/>
    </row>
    <row r="298" spans="1:14" ht="12.75">
      <c r="A298" s="114">
        <f t="shared" si="18"/>
        <v>291</v>
      </c>
      <c r="B298" s="221" t="s">
        <v>96</v>
      </c>
      <c r="C298" s="221" t="s">
        <v>74</v>
      </c>
      <c r="D298" s="226">
        <v>1541</v>
      </c>
      <c r="E298" s="121">
        <v>0.2</v>
      </c>
      <c r="F298" s="116">
        <f t="shared" si="19"/>
        <v>9.2319999999999993</v>
      </c>
      <c r="G298" s="102">
        <v>24</v>
      </c>
      <c r="H298" s="115">
        <v>44.31</v>
      </c>
      <c r="I298" s="102">
        <f t="shared" si="16"/>
        <v>10.45</v>
      </c>
      <c r="J298" s="102">
        <f t="shared" si="17"/>
        <v>54.760000000000005</v>
      </c>
      <c r="K298" s="135"/>
      <c r="M298" s="44"/>
      <c r="N298" s="224"/>
    </row>
    <row r="299" spans="1:14" ht="12.75">
      <c r="A299" s="114">
        <f t="shared" si="18"/>
        <v>292</v>
      </c>
      <c r="B299" s="221" t="s">
        <v>168</v>
      </c>
      <c r="C299" s="221" t="s">
        <v>98</v>
      </c>
      <c r="D299" s="226">
        <v>1702</v>
      </c>
      <c r="E299" s="121">
        <v>0.2</v>
      </c>
      <c r="F299" s="116">
        <f t="shared" si="19"/>
        <v>10.196999999999999</v>
      </c>
      <c r="G299" s="102">
        <v>12</v>
      </c>
      <c r="H299" s="115">
        <v>24.47</v>
      </c>
      <c r="I299" s="102">
        <f t="shared" si="16"/>
        <v>5.77</v>
      </c>
      <c r="J299" s="102">
        <f t="shared" si="17"/>
        <v>30.24</v>
      </c>
      <c r="K299" s="135"/>
      <c r="M299" s="44"/>
      <c r="N299" s="224"/>
    </row>
    <row r="300" spans="1:14" ht="12.75">
      <c r="A300" s="114">
        <f t="shared" si="18"/>
        <v>293</v>
      </c>
      <c r="B300" s="221" t="s">
        <v>73</v>
      </c>
      <c r="C300" s="221" t="s">
        <v>75</v>
      </c>
      <c r="D300" s="226">
        <v>1655</v>
      </c>
      <c r="E300" s="121">
        <v>0.2</v>
      </c>
      <c r="F300" s="116">
        <f t="shared" si="19"/>
        <v>9.9149999999999991</v>
      </c>
      <c r="G300" s="102">
        <v>234</v>
      </c>
      <c r="H300" s="115">
        <v>464.02</v>
      </c>
      <c r="I300" s="102">
        <f t="shared" si="16"/>
        <v>109.46</v>
      </c>
      <c r="J300" s="102">
        <f t="shared" si="17"/>
        <v>573.48</v>
      </c>
      <c r="K300" s="135"/>
      <c r="M300" s="44"/>
      <c r="N300" s="224"/>
    </row>
    <row r="301" spans="1:14" ht="12.75">
      <c r="A301" s="114">
        <f t="shared" si="18"/>
        <v>294</v>
      </c>
      <c r="B301" s="221" t="s">
        <v>73</v>
      </c>
      <c r="C301" s="221" t="s">
        <v>75</v>
      </c>
      <c r="D301" s="226">
        <v>1655</v>
      </c>
      <c r="E301" s="121">
        <v>0.5</v>
      </c>
      <c r="F301" s="116">
        <f t="shared" si="19"/>
        <v>9.9149999999999991</v>
      </c>
      <c r="G301" s="102">
        <v>6</v>
      </c>
      <c r="H301" s="115">
        <v>29.75</v>
      </c>
      <c r="I301" s="102">
        <f t="shared" si="16"/>
        <v>7.02</v>
      </c>
      <c r="J301" s="102">
        <f t="shared" si="17"/>
        <v>36.769999999999996</v>
      </c>
      <c r="K301" s="135"/>
      <c r="M301" s="44"/>
      <c r="N301" s="224"/>
    </row>
    <row r="302" spans="1:14" ht="12.75">
      <c r="A302" s="114">
        <f t="shared" si="18"/>
        <v>295</v>
      </c>
      <c r="B302" s="221" t="s">
        <v>135</v>
      </c>
      <c r="C302" s="221" t="s">
        <v>98</v>
      </c>
      <c r="D302" s="226">
        <v>1435</v>
      </c>
      <c r="E302" s="121">
        <v>0.2</v>
      </c>
      <c r="F302" s="116">
        <f t="shared" si="19"/>
        <v>8.5969999999999995</v>
      </c>
      <c r="G302" s="102">
        <v>36</v>
      </c>
      <c r="H302" s="115">
        <v>61.9</v>
      </c>
      <c r="I302" s="102">
        <f t="shared" si="16"/>
        <v>14.6</v>
      </c>
      <c r="J302" s="102">
        <f t="shared" si="17"/>
        <v>76.5</v>
      </c>
      <c r="K302" s="135"/>
      <c r="M302" s="44"/>
      <c r="N302" s="224"/>
    </row>
    <row r="303" spans="1:14" ht="12.75">
      <c r="A303" s="114">
        <f t="shared" si="18"/>
        <v>296</v>
      </c>
      <c r="B303" s="221" t="s">
        <v>113</v>
      </c>
      <c r="C303" s="221" t="s">
        <v>105</v>
      </c>
      <c r="D303" s="226">
        <v>1684</v>
      </c>
      <c r="E303" s="121">
        <v>0.2</v>
      </c>
      <c r="F303" s="116">
        <f t="shared" si="19"/>
        <v>10.089</v>
      </c>
      <c r="G303" s="102">
        <v>24</v>
      </c>
      <c r="H303" s="115">
        <v>48.43</v>
      </c>
      <c r="I303" s="102">
        <f t="shared" si="16"/>
        <v>11.42</v>
      </c>
      <c r="J303" s="102">
        <f t="shared" si="17"/>
        <v>59.85</v>
      </c>
      <c r="K303" s="135"/>
      <c r="M303" s="44"/>
      <c r="N303" s="224"/>
    </row>
    <row r="304" spans="1:14" ht="12.75">
      <c r="A304" s="114">
        <f t="shared" si="18"/>
        <v>297</v>
      </c>
      <c r="B304" s="221" t="s">
        <v>127</v>
      </c>
      <c r="C304" s="221" t="s">
        <v>74</v>
      </c>
      <c r="D304" s="226">
        <v>1385</v>
      </c>
      <c r="E304" s="121">
        <v>0.2</v>
      </c>
      <c r="F304" s="116">
        <f t="shared" si="19"/>
        <v>8.2970000000000006</v>
      </c>
      <c r="G304" s="102">
        <v>24</v>
      </c>
      <c r="H304" s="115">
        <v>39.83</v>
      </c>
      <c r="I304" s="102">
        <f t="shared" si="16"/>
        <v>9.4</v>
      </c>
      <c r="J304" s="102">
        <f t="shared" si="17"/>
        <v>49.23</v>
      </c>
      <c r="K304" s="135"/>
      <c r="M304" s="44"/>
      <c r="N304" s="224"/>
    </row>
    <row r="305" spans="1:14" ht="12.75">
      <c r="A305" s="114">
        <f t="shared" si="18"/>
        <v>298</v>
      </c>
      <c r="B305" s="221" t="s">
        <v>127</v>
      </c>
      <c r="C305" s="221" t="s">
        <v>74</v>
      </c>
      <c r="D305" s="226">
        <v>1385</v>
      </c>
      <c r="E305" s="121">
        <v>0.1</v>
      </c>
      <c r="F305" s="116">
        <f t="shared" si="19"/>
        <v>8.2970000000000006</v>
      </c>
      <c r="G305" s="102">
        <v>12</v>
      </c>
      <c r="H305" s="115">
        <v>9.9600000000000009</v>
      </c>
      <c r="I305" s="102">
        <f t="shared" si="16"/>
        <v>2.35</v>
      </c>
      <c r="J305" s="102">
        <f t="shared" si="17"/>
        <v>12.31</v>
      </c>
      <c r="K305" s="135"/>
      <c r="M305" s="44"/>
      <c r="N305" s="224"/>
    </row>
    <row r="306" spans="1:14" ht="12.75">
      <c r="A306" s="114">
        <f t="shared" si="18"/>
        <v>299</v>
      </c>
      <c r="B306" s="221" t="s">
        <v>102</v>
      </c>
      <c r="C306" s="221" t="s">
        <v>98</v>
      </c>
      <c r="D306" s="226">
        <v>1435</v>
      </c>
      <c r="E306" s="121">
        <v>0.2</v>
      </c>
      <c r="F306" s="116">
        <f t="shared" si="19"/>
        <v>8.5969999999999995</v>
      </c>
      <c r="G306" s="102">
        <v>12</v>
      </c>
      <c r="H306" s="115">
        <v>20.63</v>
      </c>
      <c r="I306" s="102">
        <f t="shared" si="16"/>
        <v>4.87</v>
      </c>
      <c r="J306" s="102">
        <f t="shared" si="17"/>
        <v>25.5</v>
      </c>
      <c r="K306" s="135"/>
      <c r="M306" s="44"/>
      <c r="N306" s="224"/>
    </row>
    <row r="307" spans="1:14" ht="12.75">
      <c r="A307" s="114">
        <f t="shared" si="18"/>
        <v>300</v>
      </c>
      <c r="B307" s="221" t="s">
        <v>166</v>
      </c>
      <c r="C307" s="221" t="s">
        <v>74</v>
      </c>
      <c r="D307" s="226">
        <v>1385</v>
      </c>
      <c r="E307" s="121">
        <v>0.1</v>
      </c>
      <c r="F307" s="116">
        <f t="shared" si="19"/>
        <v>8.2970000000000006</v>
      </c>
      <c r="G307" s="102">
        <v>12</v>
      </c>
      <c r="H307" s="115">
        <v>9.9600000000000009</v>
      </c>
      <c r="I307" s="102">
        <f t="shared" si="16"/>
        <v>2.35</v>
      </c>
      <c r="J307" s="102">
        <f t="shared" si="17"/>
        <v>12.31</v>
      </c>
      <c r="K307" s="135"/>
      <c r="M307" s="44"/>
      <c r="N307" s="224"/>
    </row>
    <row r="308" spans="1:14" ht="12.75">
      <c r="A308" s="114">
        <f t="shared" si="18"/>
        <v>301</v>
      </c>
      <c r="B308" s="221" t="s">
        <v>166</v>
      </c>
      <c r="C308" s="221" t="s">
        <v>74</v>
      </c>
      <c r="D308" s="226">
        <v>1385</v>
      </c>
      <c r="E308" s="121">
        <v>0.2</v>
      </c>
      <c r="F308" s="116">
        <f t="shared" si="19"/>
        <v>8.2970000000000006</v>
      </c>
      <c r="G308" s="102">
        <v>12</v>
      </c>
      <c r="H308" s="115">
        <v>19.91</v>
      </c>
      <c r="I308" s="102">
        <f t="shared" si="16"/>
        <v>4.7</v>
      </c>
      <c r="J308" s="102">
        <f t="shared" si="17"/>
        <v>24.61</v>
      </c>
      <c r="K308" s="135"/>
      <c r="M308" s="44"/>
      <c r="N308" s="224"/>
    </row>
    <row r="309" spans="1:14" ht="12.75">
      <c r="A309" s="114">
        <f t="shared" si="18"/>
        <v>302</v>
      </c>
      <c r="B309" s="221" t="s">
        <v>143</v>
      </c>
      <c r="C309" s="221" t="s">
        <v>74</v>
      </c>
      <c r="D309" s="226">
        <v>1385</v>
      </c>
      <c r="E309" s="121">
        <v>0.1</v>
      </c>
      <c r="F309" s="116">
        <f t="shared" si="19"/>
        <v>8.2970000000000006</v>
      </c>
      <c r="G309" s="102">
        <v>24</v>
      </c>
      <c r="H309" s="115">
        <v>19.91</v>
      </c>
      <c r="I309" s="102">
        <f t="shared" si="16"/>
        <v>4.7</v>
      </c>
      <c r="J309" s="102">
        <f t="shared" si="17"/>
        <v>24.61</v>
      </c>
      <c r="K309" s="135"/>
      <c r="M309" s="44"/>
      <c r="N309" s="224"/>
    </row>
    <row r="310" spans="1:14" ht="12.75">
      <c r="A310" s="114">
        <f t="shared" si="18"/>
        <v>303</v>
      </c>
      <c r="B310" s="221" t="s">
        <v>159</v>
      </c>
      <c r="C310" s="221" t="s">
        <v>98</v>
      </c>
      <c r="D310" s="226">
        <v>1435</v>
      </c>
      <c r="E310" s="121">
        <v>0.2</v>
      </c>
      <c r="F310" s="116">
        <f t="shared" si="19"/>
        <v>8.5969999999999995</v>
      </c>
      <c r="G310" s="102">
        <v>12</v>
      </c>
      <c r="H310" s="115">
        <v>20.63</v>
      </c>
      <c r="I310" s="102">
        <f t="shared" si="16"/>
        <v>4.87</v>
      </c>
      <c r="J310" s="102">
        <f t="shared" si="17"/>
        <v>25.5</v>
      </c>
      <c r="K310" s="135"/>
      <c r="M310" s="44"/>
      <c r="N310" s="224"/>
    </row>
    <row r="311" spans="1:14" ht="12.75">
      <c r="A311" s="114">
        <f t="shared" si="18"/>
        <v>304</v>
      </c>
      <c r="B311" s="221" t="s">
        <v>159</v>
      </c>
      <c r="C311" s="221" t="s">
        <v>98</v>
      </c>
      <c r="D311" s="226">
        <v>1435</v>
      </c>
      <c r="E311" s="121">
        <v>0.1</v>
      </c>
      <c r="F311" s="116">
        <f t="shared" si="19"/>
        <v>8.5969999999999995</v>
      </c>
      <c r="G311" s="102">
        <v>24</v>
      </c>
      <c r="H311" s="115">
        <v>20.63</v>
      </c>
      <c r="I311" s="102">
        <f t="shared" si="16"/>
        <v>4.87</v>
      </c>
      <c r="J311" s="102">
        <f t="shared" si="17"/>
        <v>25.5</v>
      </c>
      <c r="K311" s="135"/>
      <c r="M311" s="44"/>
      <c r="N311" s="224"/>
    </row>
    <row r="312" spans="1:14" ht="12.75">
      <c r="A312" s="114">
        <f t="shared" si="18"/>
        <v>305</v>
      </c>
      <c r="B312" s="221" t="s">
        <v>113</v>
      </c>
      <c r="C312" s="221" t="s">
        <v>98</v>
      </c>
      <c r="D312" s="226">
        <v>1435</v>
      </c>
      <c r="E312" s="121">
        <v>0.2</v>
      </c>
      <c r="F312" s="116">
        <f t="shared" si="19"/>
        <v>8.5969999999999995</v>
      </c>
      <c r="G312" s="102">
        <v>24</v>
      </c>
      <c r="H312" s="115">
        <v>41.27</v>
      </c>
      <c r="I312" s="102">
        <f t="shared" si="16"/>
        <v>9.74</v>
      </c>
      <c r="J312" s="102">
        <f t="shared" si="17"/>
        <v>51.010000000000005</v>
      </c>
      <c r="K312" s="135"/>
      <c r="M312" s="44"/>
      <c r="N312" s="224"/>
    </row>
    <row r="313" spans="1:14" ht="12.75">
      <c r="A313" s="114">
        <f t="shared" si="18"/>
        <v>306</v>
      </c>
      <c r="B313" s="221" t="s">
        <v>113</v>
      </c>
      <c r="C313" s="221" t="s">
        <v>98</v>
      </c>
      <c r="D313" s="226">
        <v>1435</v>
      </c>
      <c r="E313" s="121">
        <v>0.1</v>
      </c>
      <c r="F313" s="116">
        <f t="shared" si="19"/>
        <v>8.5969999999999995</v>
      </c>
      <c r="G313" s="102">
        <v>12</v>
      </c>
      <c r="H313" s="115">
        <v>10.32</v>
      </c>
      <c r="I313" s="102">
        <f t="shared" si="16"/>
        <v>2.4300000000000002</v>
      </c>
      <c r="J313" s="102">
        <f t="shared" si="17"/>
        <v>12.75</v>
      </c>
      <c r="K313" s="135"/>
      <c r="M313" s="44"/>
      <c r="N313" s="224"/>
    </row>
    <row r="314" spans="1:14" ht="12.75">
      <c r="A314" s="114">
        <f t="shared" si="18"/>
        <v>307</v>
      </c>
      <c r="B314" s="221" t="s">
        <v>135</v>
      </c>
      <c r="C314" s="221" t="s">
        <v>74</v>
      </c>
      <c r="D314" s="226">
        <v>1452</v>
      </c>
      <c r="E314" s="121">
        <v>0.2</v>
      </c>
      <c r="F314" s="116">
        <f t="shared" si="19"/>
        <v>8.6989999999999998</v>
      </c>
      <c r="G314" s="102">
        <v>24</v>
      </c>
      <c r="H314" s="115">
        <v>41.76</v>
      </c>
      <c r="I314" s="102">
        <f t="shared" si="16"/>
        <v>9.85</v>
      </c>
      <c r="J314" s="102">
        <f t="shared" si="17"/>
        <v>51.61</v>
      </c>
      <c r="K314" s="135"/>
      <c r="M314" s="44"/>
      <c r="N314" s="224"/>
    </row>
    <row r="315" spans="1:14" ht="12.75">
      <c r="A315" s="114">
        <f t="shared" si="18"/>
        <v>308</v>
      </c>
      <c r="B315" s="221" t="s">
        <v>97</v>
      </c>
      <c r="C315" s="221" t="s">
        <v>105</v>
      </c>
      <c r="D315" s="226">
        <v>1620</v>
      </c>
      <c r="E315" s="121">
        <v>0.2</v>
      </c>
      <c r="F315" s="116">
        <f t="shared" si="19"/>
        <v>9.7050000000000001</v>
      </c>
      <c r="G315" s="102">
        <v>12</v>
      </c>
      <c r="H315" s="115">
        <v>23.29</v>
      </c>
      <c r="I315" s="102">
        <f t="shared" si="16"/>
        <v>5.49</v>
      </c>
      <c r="J315" s="102">
        <f t="shared" si="17"/>
        <v>28.78</v>
      </c>
      <c r="K315" s="135"/>
      <c r="M315" s="44"/>
      <c r="N315" s="224"/>
    </row>
    <row r="316" spans="1:14" ht="12.75">
      <c r="A316" s="114">
        <f t="shared" si="18"/>
        <v>309</v>
      </c>
      <c r="B316" s="221" t="s">
        <v>73</v>
      </c>
      <c r="C316" s="221" t="s">
        <v>74</v>
      </c>
      <c r="D316" s="226">
        <v>1785</v>
      </c>
      <c r="E316" s="121">
        <v>0.5</v>
      </c>
      <c r="F316" s="116">
        <f t="shared" si="19"/>
        <v>10.694000000000001</v>
      </c>
      <c r="G316" s="102">
        <v>7.5</v>
      </c>
      <c r="H316" s="115">
        <v>40.1</v>
      </c>
      <c r="I316" s="102">
        <f t="shared" si="16"/>
        <v>9.4600000000000009</v>
      </c>
      <c r="J316" s="102">
        <f t="shared" si="17"/>
        <v>49.56</v>
      </c>
      <c r="K316" s="135"/>
      <c r="M316" s="44"/>
      <c r="N316" s="224"/>
    </row>
    <row r="317" spans="1:14" ht="12.75">
      <c r="A317" s="114">
        <f t="shared" si="18"/>
        <v>310</v>
      </c>
      <c r="B317" s="221" t="s">
        <v>73</v>
      </c>
      <c r="C317" s="221" t="s">
        <v>74</v>
      </c>
      <c r="D317" s="226">
        <v>1785</v>
      </c>
      <c r="E317" s="121">
        <v>0.2</v>
      </c>
      <c r="F317" s="116">
        <f t="shared" si="19"/>
        <v>10.694000000000001</v>
      </c>
      <c r="G317" s="102">
        <v>160.5</v>
      </c>
      <c r="H317" s="115">
        <v>343.28</v>
      </c>
      <c r="I317" s="102">
        <f t="shared" si="16"/>
        <v>80.98</v>
      </c>
      <c r="J317" s="102">
        <f t="shared" si="17"/>
        <v>424.26</v>
      </c>
      <c r="K317" s="135"/>
      <c r="M317" s="44"/>
      <c r="N317" s="224"/>
    </row>
    <row r="318" spans="1:14" ht="12.75">
      <c r="A318" s="114">
        <f t="shared" si="18"/>
        <v>311</v>
      </c>
      <c r="B318" s="221" t="s">
        <v>106</v>
      </c>
      <c r="C318" s="221" t="s">
        <v>98</v>
      </c>
      <c r="D318" s="226">
        <v>1463</v>
      </c>
      <c r="E318" s="121">
        <v>0.2</v>
      </c>
      <c r="F318" s="116">
        <f t="shared" si="19"/>
        <v>8.7650000000000006</v>
      </c>
      <c r="G318" s="102">
        <v>12</v>
      </c>
      <c r="H318" s="115">
        <v>21.04</v>
      </c>
      <c r="I318" s="102">
        <f t="shared" si="16"/>
        <v>4.96</v>
      </c>
      <c r="J318" s="102">
        <f t="shared" si="17"/>
        <v>26</v>
      </c>
      <c r="K318" s="135"/>
      <c r="M318" s="44"/>
      <c r="N318" s="224"/>
    </row>
    <row r="319" spans="1:14" ht="12.75">
      <c r="A319" s="114">
        <f t="shared" si="18"/>
        <v>312</v>
      </c>
      <c r="B319" s="221" t="s">
        <v>157</v>
      </c>
      <c r="C319" s="221" t="s">
        <v>75</v>
      </c>
      <c r="D319" s="226">
        <v>1635</v>
      </c>
      <c r="E319" s="121">
        <v>0.2</v>
      </c>
      <c r="F319" s="116">
        <f t="shared" si="19"/>
        <v>9.7949999999999999</v>
      </c>
      <c r="G319" s="102">
        <v>13</v>
      </c>
      <c r="H319" s="115">
        <v>25.47</v>
      </c>
      <c r="I319" s="102">
        <f t="shared" si="16"/>
        <v>6.01</v>
      </c>
      <c r="J319" s="102">
        <f t="shared" si="17"/>
        <v>31.479999999999997</v>
      </c>
      <c r="K319" s="135"/>
      <c r="M319" s="44"/>
      <c r="N319" s="224"/>
    </row>
    <row r="320" spans="1:14" ht="12.75">
      <c r="A320" s="114">
        <f t="shared" si="18"/>
        <v>313</v>
      </c>
      <c r="B320" s="221" t="s">
        <v>122</v>
      </c>
      <c r="C320" s="221" t="s">
        <v>74</v>
      </c>
      <c r="D320" s="226">
        <v>1385</v>
      </c>
      <c r="E320" s="121">
        <v>0.2</v>
      </c>
      <c r="F320" s="116">
        <f t="shared" si="19"/>
        <v>8.2970000000000006</v>
      </c>
      <c r="G320" s="102">
        <v>24</v>
      </c>
      <c r="H320" s="115">
        <v>39.83</v>
      </c>
      <c r="I320" s="102">
        <f t="shared" si="16"/>
        <v>9.4</v>
      </c>
      <c r="J320" s="102">
        <f t="shared" si="17"/>
        <v>49.23</v>
      </c>
      <c r="K320" s="135"/>
      <c r="M320" s="44"/>
      <c r="N320" s="224"/>
    </row>
    <row r="321" spans="1:14" ht="12.75">
      <c r="A321" s="114">
        <f t="shared" si="18"/>
        <v>314</v>
      </c>
      <c r="B321" s="221" t="s">
        <v>109</v>
      </c>
      <c r="C321" s="221" t="s">
        <v>74</v>
      </c>
      <c r="D321" s="226">
        <v>1405</v>
      </c>
      <c r="E321" s="121">
        <v>0.2</v>
      </c>
      <c r="F321" s="116">
        <f t="shared" si="19"/>
        <v>8.4169999999999998</v>
      </c>
      <c r="G321" s="102">
        <v>12</v>
      </c>
      <c r="H321" s="115">
        <v>20.2</v>
      </c>
      <c r="I321" s="102">
        <f t="shared" si="16"/>
        <v>4.7699999999999996</v>
      </c>
      <c r="J321" s="102">
        <f t="shared" si="17"/>
        <v>24.97</v>
      </c>
      <c r="K321" s="135"/>
      <c r="M321" s="44"/>
      <c r="N321" s="224"/>
    </row>
    <row r="322" spans="1:14" ht="12.75">
      <c r="A322" s="114">
        <f t="shared" si="18"/>
        <v>315</v>
      </c>
      <c r="B322" s="221" t="s">
        <v>136</v>
      </c>
      <c r="C322" s="221" t="s">
        <v>74</v>
      </c>
      <c r="D322" s="226">
        <v>1412</v>
      </c>
      <c r="E322" s="121">
        <v>0.2</v>
      </c>
      <c r="F322" s="116">
        <f t="shared" si="19"/>
        <v>8.4589999999999996</v>
      </c>
      <c r="G322" s="102">
        <v>12</v>
      </c>
      <c r="H322" s="115">
        <v>20.3</v>
      </c>
      <c r="I322" s="102">
        <f t="shared" si="16"/>
        <v>4.79</v>
      </c>
      <c r="J322" s="102">
        <f t="shared" si="17"/>
        <v>25.09</v>
      </c>
      <c r="K322" s="135"/>
      <c r="M322" s="44"/>
      <c r="N322" s="224"/>
    </row>
    <row r="323" spans="1:14" ht="12.75">
      <c r="A323" s="114">
        <f t="shared" si="18"/>
        <v>316</v>
      </c>
      <c r="B323" s="221" t="s">
        <v>140</v>
      </c>
      <c r="C323" s="221" t="s">
        <v>98</v>
      </c>
      <c r="D323" s="226">
        <v>1551</v>
      </c>
      <c r="E323" s="121">
        <v>0.2</v>
      </c>
      <c r="F323" s="116">
        <f t="shared" si="19"/>
        <v>9.2919999999999998</v>
      </c>
      <c r="G323" s="102">
        <v>34</v>
      </c>
      <c r="H323" s="115">
        <v>63.19</v>
      </c>
      <c r="I323" s="102">
        <f t="shared" si="16"/>
        <v>14.91</v>
      </c>
      <c r="J323" s="102">
        <f t="shared" si="17"/>
        <v>78.099999999999994</v>
      </c>
      <c r="K323" s="135"/>
      <c r="M323" s="44"/>
      <c r="N323" s="224"/>
    </row>
    <row r="324" spans="1:14" ht="12.75">
      <c r="A324" s="114">
        <f t="shared" si="18"/>
        <v>317</v>
      </c>
      <c r="B324" s="221" t="s">
        <v>142</v>
      </c>
      <c r="C324" s="221" t="s">
        <v>74</v>
      </c>
      <c r="D324" s="226">
        <v>1524</v>
      </c>
      <c r="E324" s="121">
        <v>0.2</v>
      </c>
      <c r="F324" s="116">
        <f t="shared" si="19"/>
        <v>9.1300000000000008</v>
      </c>
      <c r="G324" s="102">
        <v>12</v>
      </c>
      <c r="H324" s="115">
        <v>21.91</v>
      </c>
      <c r="I324" s="102">
        <f t="shared" si="16"/>
        <v>5.17</v>
      </c>
      <c r="J324" s="102">
        <f t="shared" si="17"/>
        <v>27.08</v>
      </c>
      <c r="K324" s="135"/>
      <c r="M324" s="44"/>
      <c r="N324" s="224"/>
    </row>
    <row r="325" spans="1:14" ht="12.75">
      <c r="A325" s="114">
        <f t="shared" si="18"/>
        <v>318</v>
      </c>
      <c r="B325" s="221" t="s">
        <v>142</v>
      </c>
      <c r="C325" s="221" t="s">
        <v>74</v>
      </c>
      <c r="D325" s="226">
        <v>1432</v>
      </c>
      <c r="E325" s="121">
        <v>0.2</v>
      </c>
      <c r="F325" s="116">
        <f t="shared" si="19"/>
        <v>8.5790000000000006</v>
      </c>
      <c r="G325" s="102">
        <v>24</v>
      </c>
      <c r="H325" s="115">
        <v>41.18</v>
      </c>
      <c r="I325" s="102">
        <f t="shared" si="16"/>
        <v>9.7100000000000009</v>
      </c>
      <c r="J325" s="102">
        <f t="shared" si="17"/>
        <v>50.89</v>
      </c>
      <c r="K325" s="135"/>
      <c r="M325" s="44"/>
      <c r="N325" s="224"/>
    </row>
    <row r="326" spans="1:14" ht="12.75">
      <c r="A326" s="114">
        <f t="shared" si="18"/>
        <v>319</v>
      </c>
      <c r="B326" s="221" t="s">
        <v>126</v>
      </c>
      <c r="C326" s="221" t="s">
        <v>74</v>
      </c>
      <c r="D326" s="226">
        <v>1412</v>
      </c>
      <c r="E326" s="121">
        <v>0.2</v>
      </c>
      <c r="F326" s="116">
        <f t="shared" si="19"/>
        <v>8.4589999999999996</v>
      </c>
      <c r="G326" s="102">
        <v>24</v>
      </c>
      <c r="H326" s="115">
        <v>40.6</v>
      </c>
      <c r="I326" s="102">
        <f t="shared" si="16"/>
        <v>9.58</v>
      </c>
      <c r="J326" s="102">
        <f t="shared" si="17"/>
        <v>50.18</v>
      </c>
      <c r="K326" s="135"/>
      <c r="M326" s="44"/>
      <c r="N326" s="224"/>
    </row>
    <row r="327" spans="1:14" ht="12.75">
      <c r="A327" s="114">
        <f t="shared" si="18"/>
        <v>320</v>
      </c>
      <c r="B327" s="221" t="s">
        <v>126</v>
      </c>
      <c r="C327" s="221" t="s">
        <v>74</v>
      </c>
      <c r="D327" s="226">
        <v>1385</v>
      </c>
      <c r="E327" s="121">
        <v>0.2</v>
      </c>
      <c r="F327" s="116">
        <f t="shared" si="19"/>
        <v>8.2970000000000006</v>
      </c>
      <c r="G327" s="102">
        <v>24</v>
      </c>
      <c r="H327" s="115">
        <v>39.83</v>
      </c>
      <c r="I327" s="102">
        <f t="shared" si="16"/>
        <v>9.4</v>
      </c>
      <c r="J327" s="102">
        <f t="shared" si="17"/>
        <v>49.23</v>
      </c>
      <c r="K327" s="135"/>
      <c r="M327" s="44"/>
      <c r="N327" s="224"/>
    </row>
    <row r="328" spans="1:14" ht="12.75">
      <c r="A328" s="114">
        <f t="shared" si="18"/>
        <v>321</v>
      </c>
      <c r="B328" s="221" t="s">
        <v>143</v>
      </c>
      <c r="C328" s="221" t="s">
        <v>74</v>
      </c>
      <c r="D328" s="226">
        <v>1385</v>
      </c>
      <c r="E328" s="121">
        <v>0.1</v>
      </c>
      <c r="F328" s="116">
        <f t="shared" si="19"/>
        <v>8.2970000000000006</v>
      </c>
      <c r="G328" s="102">
        <v>24</v>
      </c>
      <c r="H328" s="115">
        <v>19.91</v>
      </c>
      <c r="I328" s="102">
        <f t="shared" ref="I328:I391" si="20">ROUND(H328*23.59%,2)</f>
        <v>4.7</v>
      </c>
      <c r="J328" s="102">
        <f t="shared" ref="J328:J391" si="21">H328+I328</f>
        <v>24.61</v>
      </c>
      <c r="K328" s="135"/>
      <c r="M328" s="44"/>
      <c r="N328" s="224"/>
    </row>
    <row r="329" spans="1:14" ht="12.75">
      <c r="A329" s="114">
        <f t="shared" si="18"/>
        <v>322</v>
      </c>
      <c r="B329" s="221" t="s">
        <v>138</v>
      </c>
      <c r="C329" s="221" t="s">
        <v>98</v>
      </c>
      <c r="D329" s="226">
        <v>1632</v>
      </c>
      <c r="E329" s="121">
        <v>0.2</v>
      </c>
      <c r="F329" s="116">
        <f t="shared" si="19"/>
        <v>9.7769999999999992</v>
      </c>
      <c r="G329" s="102">
        <v>12</v>
      </c>
      <c r="H329" s="115">
        <v>23.46</v>
      </c>
      <c r="I329" s="102">
        <f t="shared" si="20"/>
        <v>5.53</v>
      </c>
      <c r="J329" s="102">
        <f t="shared" si="21"/>
        <v>28.990000000000002</v>
      </c>
      <c r="K329" s="135"/>
      <c r="M329" s="44"/>
      <c r="N329" s="224"/>
    </row>
    <row r="330" spans="1:14" ht="12.75">
      <c r="A330" s="114">
        <f t="shared" ref="A330:A393" si="22">A329+1</f>
        <v>323</v>
      </c>
      <c r="B330" s="221" t="s">
        <v>122</v>
      </c>
      <c r="C330" s="221" t="s">
        <v>74</v>
      </c>
      <c r="D330" s="226">
        <v>1412</v>
      </c>
      <c r="E330" s="121">
        <v>0.2</v>
      </c>
      <c r="F330" s="116">
        <f t="shared" ref="F330:F393" si="23">ROUND(D330/$F$4,3)</f>
        <v>8.4589999999999996</v>
      </c>
      <c r="G330" s="102">
        <v>12</v>
      </c>
      <c r="H330" s="115">
        <v>20.3</v>
      </c>
      <c r="I330" s="102">
        <f t="shared" si="20"/>
        <v>4.79</v>
      </c>
      <c r="J330" s="102">
        <f t="shared" si="21"/>
        <v>25.09</v>
      </c>
      <c r="K330" s="135"/>
      <c r="M330" s="44"/>
      <c r="N330" s="224"/>
    </row>
    <row r="331" spans="1:14" ht="12.75">
      <c r="A331" s="114">
        <f t="shared" si="22"/>
        <v>324</v>
      </c>
      <c r="B331" s="221" t="s">
        <v>108</v>
      </c>
      <c r="C331" s="221" t="s">
        <v>98</v>
      </c>
      <c r="D331" s="226">
        <v>1551</v>
      </c>
      <c r="E331" s="121">
        <v>0.2</v>
      </c>
      <c r="F331" s="116">
        <f t="shared" si="23"/>
        <v>9.2919999999999998</v>
      </c>
      <c r="G331" s="102">
        <v>24</v>
      </c>
      <c r="H331" s="115">
        <v>44.6</v>
      </c>
      <c r="I331" s="102">
        <f t="shared" si="20"/>
        <v>10.52</v>
      </c>
      <c r="J331" s="102">
        <f t="shared" si="21"/>
        <v>55.120000000000005</v>
      </c>
      <c r="K331" s="135"/>
      <c r="M331" s="44"/>
      <c r="N331" s="224"/>
    </row>
    <row r="332" spans="1:14" ht="12.75">
      <c r="A332" s="114">
        <f t="shared" si="22"/>
        <v>325</v>
      </c>
      <c r="B332" s="221" t="s">
        <v>168</v>
      </c>
      <c r="C332" s="221" t="s">
        <v>98</v>
      </c>
      <c r="D332" s="226">
        <v>1632</v>
      </c>
      <c r="E332" s="121">
        <v>0.2</v>
      </c>
      <c r="F332" s="116">
        <f t="shared" si="23"/>
        <v>9.7769999999999992</v>
      </c>
      <c r="G332" s="102">
        <v>12</v>
      </c>
      <c r="H332" s="115">
        <v>23.46</v>
      </c>
      <c r="I332" s="102">
        <f t="shared" si="20"/>
        <v>5.53</v>
      </c>
      <c r="J332" s="102">
        <f t="shared" si="21"/>
        <v>28.990000000000002</v>
      </c>
      <c r="K332" s="135"/>
      <c r="M332" s="44"/>
      <c r="N332" s="224"/>
    </row>
    <row r="333" spans="1:14" ht="12.75">
      <c r="A333" s="114">
        <f t="shared" si="22"/>
        <v>326</v>
      </c>
      <c r="B333" s="221" t="s">
        <v>143</v>
      </c>
      <c r="C333" s="221" t="s">
        <v>74</v>
      </c>
      <c r="D333" s="226">
        <v>1385</v>
      </c>
      <c r="E333" s="121">
        <v>0.1</v>
      </c>
      <c r="F333" s="116">
        <f t="shared" si="23"/>
        <v>8.2970000000000006</v>
      </c>
      <c r="G333" s="102">
        <v>24</v>
      </c>
      <c r="H333" s="115">
        <v>19.91</v>
      </c>
      <c r="I333" s="102">
        <f t="shared" si="20"/>
        <v>4.7</v>
      </c>
      <c r="J333" s="102">
        <f t="shared" si="21"/>
        <v>24.61</v>
      </c>
      <c r="K333" s="135"/>
      <c r="M333" s="44"/>
      <c r="N333" s="224"/>
    </row>
    <row r="334" spans="1:14" ht="12.75">
      <c r="A334" s="114">
        <f t="shared" si="22"/>
        <v>327</v>
      </c>
      <c r="B334" s="221" t="s">
        <v>114</v>
      </c>
      <c r="C334" s="221" t="s">
        <v>74</v>
      </c>
      <c r="D334" s="226">
        <v>1521</v>
      </c>
      <c r="E334" s="121">
        <v>0.2</v>
      </c>
      <c r="F334" s="116">
        <f t="shared" si="23"/>
        <v>9.1120000000000001</v>
      </c>
      <c r="G334" s="102">
        <v>24</v>
      </c>
      <c r="H334" s="115">
        <v>43.74</v>
      </c>
      <c r="I334" s="102">
        <f t="shared" si="20"/>
        <v>10.32</v>
      </c>
      <c r="J334" s="102">
        <f t="shared" si="21"/>
        <v>54.06</v>
      </c>
      <c r="K334" s="135"/>
      <c r="M334" s="44"/>
      <c r="N334" s="224"/>
    </row>
    <row r="335" spans="1:14" ht="12.75">
      <c r="A335" s="114">
        <f t="shared" si="22"/>
        <v>328</v>
      </c>
      <c r="B335" s="221" t="s">
        <v>141</v>
      </c>
      <c r="C335" s="221" t="s">
        <v>74</v>
      </c>
      <c r="D335" s="226">
        <v>1385</v>
      </c>
      <c r="E335" s="121">
        <v>0.1</v>
      </c>
      <c r="F335" s="116">
        <f t="shared" si="23"/>
        <v>8.2970000000000006</v>
      </c>
      <c r="G335" s="102">
        <v>33</v>
      </c>
      <c r="H335" s="115">
        <v>27.38</v>
      </c>
      <c r="I335" s="102">
        <f t="shared" si="20"/>
        <v>6.46</v>
      </c>
      <c r="J335" s="102">
        <f t="shared" si="21"/>
        <v>33.839999999999996</v>
      </c>
      <c r="K335" s="135"/>
      <c r="M335" s="44"/>
      <c r="N335" s="224"/>
    </row>
    <row r="336" spans="1:14" ht="12.75">
      <c r="A336" s="114">
        <f t="shared" si="22"/>
        <v>329</v>
      </c>
      <c r="B336" s="221" t="s">
        <v>141</v>
      </c>
      <c r="C336" s="221" t="s">
        <v>74</v>
      </c>
      <c r="D336" s="226">
        <v>1385</v>
      </c>
      <c r="E336" s="121">
        <v>0.2</v>
      </c>
      <c r="F336" s="116">
        <f t="shared" si="23"/>
        <v>8.2970000000000006</v>
      </c>
      <c r="G336" s="102">
        <v>12</v>
      </c>
      <c r="H336" s="115">
        <v>19.91</v>
      </c>
      <c r="I336" s="102">
        <f t="shared" si="20"/>
        <v>4.7</v>
      </c>
      <c r="J336" s="102">
        <f t="shared" si="21"/>
        <v>24.61</v>
      </c>
      <c r="K336" s="135"/>
      <c r="M336" s="44"/>
      <c r="N336" s="224"/>
    </row>
    <row r="337" spans="1:14" ht="12.75">
      <c r="A337" s="114">
        <f t="shared" si="22"/>
        <v>330</v>
      </c>
      <c r="B337" s="221" t="s">
        <v>97</v>
      </c>
      <c r="C337" s="221" t="s">
        <v>74</v>
      </c>
      <c r="D337" s="226">
        <v>1412</v>
      </c>
      <c r="E337" s="121">
        <v>0.2</v>
      </c>
      <c r="F337" s="116">
        <f t="shared" si="23"/>
        <v>8.4589999999999996</v>
      </c>
      <c r="G337" s="102">
        <v>12</v>
      </c>
      <c r="H337" s="115">
        <v>20.3</v>
      </c>
      <c r="I337" s="102">
        <f t="shared" si="20"/>
        <v>4.79</v>
      </c>
      <c r="J337" s="102">
        <f t="shared" si="21"/>
        <v>25.09</v>
      </c>
      <c r="K337" s="135"/>
      <c r="M337" s="44"/>
      <c r="N337" s="224"/>
    </row>
    <row r="338" spans="1:14" ht="12.75">
      <c r="A338" s="114">
        <f t="shared" si="22"/>
        <v>331</v>
      </c>
      <c r="B338" s="221" t="s">
        <v>132</v>
      </c>
      <c r="C338" s="221" t="s">
        <v>74</v>
      </c>
      <c r="D338" s="226">
        <v>1493</v>
      </c>
      <c r="E338" s="121">
        <v>0.2</v>
      </c>
      <c r="F338" s="116">
        <f t="shared" si="23"/>
        <v>8.9440000000000008</v>
      </c>
      <c r="G338" s="102">
        <v>12</v>
      </c>
      <c r="H338" s="115">
        <v>21.47</v>
      </c>
      <c r="I338" s="102">
        <f t="shared" si="20"/>
        <v>5.0599999999999996</v>
      </c>
      <c r="J338" s="102">
        <f t="shared" si="21"/>
        <v>26.529999999999998</v>
      </c>
      <c r="K338" s="135"/>
      <c r="M338" s="44"/>
      <c r="N338" s="224"/>
    </row>
    <row r="339" spans="1:14" ht="12.75">
      <c r="A339" s="114">
        <f t="shared" si="22"/>
        <v>332</v>
      </c>
      <c r="B339" s="221" t="s">
        <v>111</v>
      </c>
      <c r="C339" s="221" t="s">
        <v>74</v>
      </c>
      <c r="D339" s="226">
        <v>1385</v>
      </c>
      <c r="E339" s="121">
        <v>0.2</v>
      </c>
      <c r="F339" s="116">
        <f t="shared" si="23"/>
        <v>8.2970000000000006</v>
      </c>
      <c r="G339" s="102">
        <v>12</v>
      </c>
      <c r="H339" s="115">
        <v>19.91</v>
      </c>
      <c r="I339" s="102">
        <f t="shared" si="20"/>
        <v>4.7</v>
      </c>
      <c r="J339" s="102">
        <f t="shared" si="21"/>
        <v>24.61</v>
      </c>
      <c r="K339" s="135"/>
      <c r="M339" s="44"/>
      <c r="N339" s="224"/>
    </row>
    <row r="340" spans="1:14" ht="12.75">
      <c r="A340" s="114">
        <f t="shared" si="22"/>
        <v>333</v>
      </c>
      <c r="B340" s="221" t="s">
        <v>112</v>
      </c>
      <c r="C340" s="221" t="s">
        <v>74</v>
      </c>
      <c r="D340" s="226">
        <v>1493</v>
      </c>
      <c r="E340" s="121">
        <v>0.1</v>
      </c>
      <c r="F340" s="116">
        <f t="shared" si="23"/>
        <v>8.9440000000000008</v>
      </c>
      <c r="G340" s="102">
        <v>12</v>
      </c>
      <c r="H340" s="115">
        <v>10.73</v>
      </c>
      <c r="I340" s="102">
        <f t="shared" si="20"/>
        <v>2.5299999999999998</v>
      </c>
      <c r="J340" s="102">
        <f t="shared" si="21"/>
        <v>13.26</v>
      </c>
      <c r="K340" s="135"/>
      <c r="M340" s="44"/>
      <c r="N340" s="224"/>
    </row>
    <row r="341" spans="1:14" ht="12.75">
      <c r="A341" s="114">
        <f t="shared" si="22"/>
        <v>334</v>
      </c>
      <c r="B341" s="221" t="s">
        <v>73</v>
      </c>
      <c r="C341" s="221" t="s">
        <v>75</v>
      </c>
      <c r="D341" s="226">
        <v>1635</v>
      </c>
      <c r="E341" s="121">
        <v>0.2</v>
      </c>
      <c r="F341" s="116">
        <f t="shared" si="23"/>
        <v>9.7949999999999999</v>
      </c>
      <c r="G341" s="102">
        <v>206</v>
      </c>
      <c r="H341" s="115">
        <v>403.55</v>
      </c>
      <c r="I341" s="102">
        <f t="shared" si="20"/>
        <v>95.2</v>
      </c>
      <c r="J341" s="102">
        <f t="shared" si="21"/>
        <v>498.75</v>
      </c>
      <c r="K341" s="135"/>
      <c r="M341" s="44"/>
      <c r="N341" s="224"/>
    </row>
    <row r="342" spans="1:14" ht="12.75">
      <c r="A342" s="114">
        <f t="shared" si="22"/>
        <v>335</v>
      </c>
      <c r="B342" s="221" t="s">
        <v>73</v>
      </c>
      <c r="C342" s="221" t="s">
        <v>75</v>
      </c>
      <c r="D342" s="226">
        <v>1635</v>
      </c>
      <c r="E342" s="121">
        <v>0.5</v>
      </c>
      <c r="F342" s="116">
        <f t="shared" si="23"/>
        <v>9.7949999999999999</v>
      </c>
      <c r="G342" s="102">
        <v>9.5</v>
      </c>
      <c r="H342" s="115">
        <v>46.53</v>
      </c>
      <c r="I342" s="102">
        <f t="shared" si="20"/>
        <v>10.98</v>
      </c>
      <c r="J342" s="102">
        <f t="shared" si="21"/>
        <v>57.510000000000005</v>
      </c>
      <c r="K342" s="135"/>
      <c r="M342" s="44"/>
      <c r="N342" s="224"/>
    </row>
    <row r="343" spans="1:14" ht="12.75">
      <c r="A343" s="114">
        <f t="shared" si="22"/>
        <v>336</v>
      </c>
      <c r="B343" s="221" t="s">
        <v>103</v>
      </c>
      <c r="C343" s="221" t="s">
        <v>74</v>
      </c>
      <c r="D343" s="226">
        <v>1385</v>
      </c>
      <c r="E343" s="121">
        <v>0.2</v>
      </c>
      <c r="F343" s="116">
        <f t="shared" si="23"/>
        <v>8.2970000000000006</v>
      </c>
      <c r="G343" s="102">
        <v>24</v>
      </c>
      <c r="H343" s="115">
        <v>39.83</v>
      </c>
      <c r="I343" s="102">
        <f t="shared" si="20"/>
        <v>9.4</v>
      </c>
      <c r="J343" s="102">
        <f t="shared" si="21"/>
        <v>49.23</v>
      </c>
      <c r="K343" s="135"/>
      <c r="M343" s="44"/>
      <c r="N343" s="224"/>
    </row>
    <row r="344" spans="1:14" ht="12.75">
      <c r="A344" s="114">
        <f t="shared" si="22"/>
        <v>337</v>
      </c>
      <c r="B344" s="221" t="s">
        <v>97</v>
      </c>
      <c r="C344" s="221" t="s">
        <v>74</v>
      </c>
      <c r="D344" s="226">
        <v>1405</v>
      </c>
      <c r="E344" s="121">
        <v>0.2</v>
      </c>
      <c r="F344" s="116">
        <f t="shared" si="23"/>
        <v>8.4169999999999998</v>
      </c>
      <c r="G344" s="102">
        <v>12</v>
      </c>
      <c r="H344" s="115">
        <v>20.2</v>
      </c>
      <c r="I344" s="102">
        <f t="shared" si="20"/>
        <v>4.7699999999999996</v>
      </c>
      <c r="J344" s="102">
        <f t="shared" si="21"/>
        <v>24.97</v>
      </c>
      <c r="K344" s="135"/>
      <c r="M344" s="44"/>
      <c r="N344" s="224"/>
    </row>
    <row r="345" spans="1:14" ht="12.75">
      <c r="A345" s="114">
        <f t="shared" si="22"/>
        <v>338</v>
      </c>
      <c r="B345" s="221" t="s">
        <v>120</v>
      </c>
      <c r="C345" s="221" t="s">
        <v>74</v>
      </c>
      <c r="D345" s="226">
        <v>1412</v>
      </c>
      <c r="E345" s="121">
        <v>0.2</v>
      </c>
      <c r="F345" s="116">
        <f t="shared" si="23"/>
        <v>8.4589999999999996</v>
      </c>
      <c r="G345" s="102">
        <v>12</v>
      </c>
      <c r="H345" s="115">
        <v>20.3</v>
      </c>
      <c r="I345" s="102">
        <f t="shared" si="20"/>
        <v>4.79</v>
      </c>
      <c r="J345" s="102">
        <f t="shared" si="21"/>
        <v>25.09</v>
      </c>
      <c r="K345" s="135"/>
      <c r="M345" s="44"/>
      <c r="N345" s="224"/>
    </row>
    <row r="346" spans="1:14" ht="12.75">
      <c r="A346" s="114">
        <f t="shared" si="22"/>
        <v>339</v>
      </c>
      <c r="B346" s="221" t="s">
        <v>120</v>
      </c>
      <c r="C346" s="221" t="s">
        <v>74</v>
      </c>
      <c r="D346" s="226">
        <v>1412</v>
      </c>
      <c r="E346" s="121">
        <v>0.1</v>
      </c>
      <c r="F346" s="116">
        <f t="shared" si="23"/>
        <v>8.4589999999999996</v>
      </c>
      <c r="G346" s="102">
        <v>12</v>
      </c>
      <c r="H346" s="115">
        <v>10.15</v>
      </c>
      <c r="I346" s="102">
        <f t="shared" si="20"/>
        <v>2.39</v>
      </c>
      <c r="J346" s="102">
        <f t="shared" si="21"/>
        <v>12.540000000000001</v>
      </c>
      <c r="K346" s="135"/>
      <c r="M346" s="44"/>
      <c r="N346" s="224"/>
    </row>
    <row r="347" spans="1:14" ht="12.75">
      <c r="A347" s="114">
        <f t="shared" si="22"/>
        <v>340</v>
      </c>
      <c r="B347" s="221" t="s">
        <v>121</v>
      </c>
      <c r="C347" s="221" t="s">
        <v>74</v>
      </c>
      <c r="D347" s="226">
        <v>1493</v>
      </c>
      <c r="E347" s="121">
        <v>0.1</v>
      </c>
      <c r="F347" s="116">
        <f t="shared" si="23"/>
        <v>8.9440000000000008</v>
      </c>
      <c r="G347" s="102">
        <v>12</v>
      </c>
      <c r="H347" s="115">
        <v>10.73</v>
      </c>
      <c r="I347" s="102">
        <f t="shared" si="20"/>
        <v>2.5299999999999998</v>
      </c>
      <c r="J347" s="102">
        <f t="shared" si="21"/>
        <v>13.26</v>
      </c>
      <c r="K347" s="135"/>
      <c r="M347" s="44"/>
      <c r="N347" s="224"/>
    </row>
    <row r="348" spans="1:14" ht="12.75">
      <c r="A348" s="114">
        <f t="shared" si="22"/>
        <v>341</v>
      </c>
      <c r="B348" s="221" t="s">
        <v>121</v>
      </c>
      <c r="C348" s="221" t="s">
        <v>74</v>
      </c>
      <c r="D348" s="226">
        <v>1493</v>
      </c>
      <c r="E348" s="121">
        <v>0.2</v>
      </c>
      <c r="F348" s="116">
        <f t="shared" si="23"/>
        <v>8.9440000000000008</v>
      </c>
      <c r="G348" s="102">
        <v>12</v>
      </c>
      <c r="H348" s="115">
        <v>21.47</v>
      </c>
      <c r="I348" s="102">
        <f t="shared" si="20"/>
        <v>5.0599999999999996</v>
      </c>
      <c r="J348" s="102">
        <f t="shared" si="21"/>
        <v>26.529999999999998</v>
      </c>
      <c r="K348" s="135"/>
      <c r="M348" s="44"/>
      <c r="N348" s="224"/>
    </row>
    <row r="349" spans="1:14" ht="12.75">
      <c r="A349" s="114">
        <f t="shared" si="22"/>
        <v>342</v>
      </c>
      <c r="B349" s="221" t="s">
        <v>116</v>
      </c>
      <c r="C349" s="221" t="s">
        <v>74</v>
      </c>
      <c r="D349" s="226">
        <v>1330</v>
      </c>
      <c r="E349" s="121">
        <v>0.2</v>
      </c>
      <c r="F349" s="116">
        <f t="shared" si="23"/>
        <v>7.968</v>
      </c>
      <c r="G349" s="102">
        <v>12</v>
      </c>
      <c r="H349" s="115">
        <v>19.12</v>
      </c>
      <c r="I349" s="102">
        <f t="shared" si="20"/>
        <v>4.51</v>
      </c>
      <c r="J349" s="102">
        <f t="shared" si="21"/>
        <v>23.630000000000003</v>
      </c>
      <c r="K349" s="135"/>
      <c r="M349" s="44"/>
      <c r="N349" s="224"/>
    </row>
    <row r="350" spans="1:14" ht="12.75">
      <c r="A350" s="114">
        <f t="shared" si="22"/>
        <v>343</v>
      </c>
      <c r="B350" s="221" t="s">
        <v>111</v>
      </c>
      <c r="C350" s="221" t="s">
        <v>74</v>
      </c>
      <c r="D350" s="226">
        <v>1385</v>
      </c>
      <c r="E350" s="121">
        <v>0.2</v>
      </c>
      <c r="F350" s="116">
        <f t="shared" si="23"/>
        <v>8.2970000000000006</v>
      </c>
      <c r="G350" s="102">
        <v>24</v>
      </c>
      <c r="H350" s="115">
        <v>39.83</v>
      </c>
      <c r="I350" s="102">
        <f t="shared" si="20"/>
        <v>9.4</v>
      </c>
      <c r="J350" s="102">
        <f t="shared" si="21"/>
        <v>49.23</v>
      </c>
      <c r="K350" s="135"/>
      <c r="M350" s="44"/>
      <c r="N350" s="224"/>
    </row>
    <row r="351" spans="1:14" ht="12.75">
      <c r="A351" s="114">
        <f t="shared" si="22"/>
        <v>344</v>
      </c>
      <c r="B351" s="221" t="s">
        <v>126</v>
      </c>
      <c r="C351" s="221" t="s">
        <v>74</v>
      </c>
      <c r="D351" s="226">
        <v>1385</v>
      </c>
      <c r="E351" s="121">
        <v>0.2</v>
      </c>
      <c r="F351" s="116">
        <f t="shared" si="23"/>
        <v>8.2970000000000006</v>
      </c>
      <c r="G351" s="102">
        <v>12</v>
      </c>
      <c r="H351" s="115">
        <v>19.91</v>
      </c>
      <c r="I351" s="102">
        <f t="shared" si="20"/>
        <v>4.7</v>
      </c>
      <c r="J351" s="102">
        <f t="shared" si="21"/>
        <v>24.61</v>
      </c>
      <c r="K351" s="135"/>
      <c r="M351" s="44"/>
      <c r="N351" s="224"/>
    </row>
    <row r="352" spans="1:14" ht="12.75">
      <c r="A352" s="114">
        <f t="shared" si="22"/>
        <v>345</v>
      </c>
      <c r="B352" s="221" t="s">
        <v>109</v>
      </c>
      <c r="C352" s="221" t="s">
        <v>74</v>
      </c>
      <c r="D352" s="226">
        <v>1385</v>
      </c>
      <c r="E352" s="121">
        <v>0.2</v>
      </c>
      <c r="F352" s="116">
        <f t="shared" si="23"/>
        <v>8.2970000000000006</v>
      </c>
      <c r="G352" s="102">
        <v>12</v>
      </c>
      <c r="H352" s="115">
        <v>19.91</v>
      </c>
      <c r="I352" s="102">
        <f t="shared" si="20"/>
        <v>4.7</v>
      </c>
      <c r="J352" s="102">
        <f t="shared" si="21"/>
        <v>24.61</v>
      </c>
      <c r="K352" s="135"/>
      <c r="M352" s="44"/>
      <c r="N352" s="224"/>
    </row>
    <row r="353" spans="1:14" ht="12.75">
      <c r="A353" s="114">
        <f t="shared" si="22"/>
        <v>346</v>
      </c>
      <c r="B353" s="221" t="s">
        <v>101</v>
      </c>
      <c r="C353" s="221" t="s">
        <v>74</v>
      </c>
      <c r="D353" s="226">
        <v>1385</v>
      </c>
      <c r="E353" s="121">
        <v>0.1</v>
      </c>
      <c r="F353" s="116">
        <f t="shared" si="23"/>
        <v>8.2970000000000006</v>
      </c>
      <c r="G353" s="102">
        <v>12</v>
      </c>
      <c r="H353" s="115">
        <v>9.9600000000000009</v>
      </c>
      <c r="I353" s="102">
        <f t="shared" si="20"/>
        <v>2.35</v>
      </c>
      <c r="J353" s="102">
        <f t="shared" si="21"/>
        <v>12.31</v>
      </c>
      <c r="K353" s="135"/>
      <c r="M353" s="44"/>
      <c r="N353" s="224"/>
    </row>
    <row r="354" spans="1:14" ht="12.75">
      <c r="A354" s="114">
        <f t="shared" si="22"/>
        <v>347</v>
      </c>
      <c r="B354" s="221" t="s">
        <v>127</v>
      </c>
      <c r="C354" s="221" t="s">
        <v>74</v>
      </c>
      <c r="D354" s="226">
        <v>1385</v>
      </c>
      <c r="E354" s="121">
        <v>0.2</v>
      </c>
      <c r="F354" s="116">
        <f t="shared" si="23"/>
        <v>8.2970000000000006</v>
      </c>
      <c r="G354" s="102">
        <v>24</v>
      </c>
      <c r="H354" s="115">
        <v>39.83</v>
      </c>
      <c r="I354" s="102">
        <f t="shared" si="20"/>
        <v>9.4</v>
      </c>
      <c r="J354" s="102">
        <f t="shared" si="21"/>
        <v>49.23</v>
      </c>
      <c r="K354" s="135"/>
      <c r="M354" s="44"/>
      <c r="N354" s="224"/>
    </row>
    <row r="355" spans="1:14" ht="12.75">
      <c r="A355" s="114">
        <f t="shared" si="22"/>
        <v>348</v>
      </c>
      <c r="B355" s="221" t="s">
        <v>103</v>
      </c>
      <c r="C355" s="221" t="s">
        <v>74</v>
      </c>
      <c r="D355" s="226">
        <v>1385</v>
      </c>
      <c r="E355" s="121">
        <v>0.2</v>
      </c>
      <c r="F355" s="116">
        <f t="shared" si="23"/>
        <v>8.2970000000000006</v>
      </c>
      <c r="G355" s="102">
        <v>20</v>
      </c>
      <c r="H355" s="115">
        <v>33.19</v>
      </c>
      <c r="I355" s="102">
        <f t="shared" si="20"/>
        <v>7.83</v>
      </c>
      <c r="J355" s="102">
        <f t="shared" si="21"/>
        <v>41.019999999999996</v>
      </c>
      <c r="K355" s="135"/>
      <c r="M355" s="44"/>
      <c r="N355" s="224"/>
    </row>
    <row r="356" spans="1:14" ht="12.75">
      <c r="A356" s="114">
        <f t="shared" si="22"/>
        <v>349</v>
      </c>
      <c r="B356" s="221" t="s">
        <v>116</v>
      </c>
      <c r="C356" s="221" t="s">
        <v>74</v>
      </c>
      <c r="D356" s="226">
        <v>1330</v>
      </c>
      <c r="E356" s="121">
        <v>0.2</v>
      </c>
      <c r="F356" s="116">
        <f t="shared" si="23"/>
        <v>7.968</v>
      </c>
      <c r="G356" s="102">
        <v>24</v>
      </c>
      <c r="H356" s="115">
        <v>38.25</v>
      </c>
      <c r="I356" s="102">
        <f t="shared" si="20"/>
        <v>9.02</v>
      </c>
      <c r="J356" s="102">
        <f t="shared" si="21"/>
        <v>47.269999999999996</v>
      </c>
      <c r="K356" s="135"/>
      <c r="M356" s="44"/>
      <c r="N356" s="224"/>
    </row>
    <row r="357" spans="1:14" ht="12.75">
      <c r="A357" s="114">
        <f t="shared" si="22"/>
        <v>350</v>
      </c>
      <c r="B357" s="221" t="s">
        <v>103</v>
      </c>
      <c r="C357" s="221" t="s">
        <v>74</v>
      </c>
      <c r="D357" s="226">
        <v>1385</v>
      </c>
      <c r="E357" s="121">
        <v>0.2</v>
      </c>
      <c r="F357" s="116">
        <f t="shared" si="23"/>
        <v>8.2970000000000006</v>
      </c>
      <c r="G357" s="102">
        <v>12</v>
      </c>
      <c r="H357" s="115">
        <v>19.91</v>
      </c>
      <c r="I357" s="102">
        <f t="shared" si="20"/>
        <v>4.7</v>
      </c>
      <c r="J357" s="102">
        <f t="shared" si="21"/>
        <v>24.61</v>
      </c>
      <c r="K357" s="135"/>
      <c r="M357" s="44"/>
      <c r="N357" s="224"/>
    </row>
    <row r="358" spans="1:14" ht="12.75">
      <c r="A358" s="114">
        <f t="shared" si="22"/>
        <v>351</v>
      </c>
      <c r="B358" s="221" t="s">
        <v>114</v>
      </c>
      <c r="C358" s="221" t="s">
        <v>74</v>
      </c>
      <c r="D358" s="226">
        <v>1493</v>
      </c>
      <c r="E358" s="121">
        <v>0.2</v>
      </c>
      <c r="F358" s="116">
        <f t="shared" si="23"/>
        <v>8.9440000000000008</v>
      </c>
      <c r="G358" s="102">
        <v>9</v>
      </c>
      <c r="H358" s="115">
        <v>16.100000000000001</v>
      </c>
      <c r="I358" s="102">
        <f t="shared" si="20"/>
        <v>3.8</v>
      </c>
      <c r="J358" s="102">
        <f t="shared" si="21"/>
        <v>19.900000000000002</v>
      </c>
      <c r="K358" s="135"/>
      <c r="M358" s="44"/>
      <c r="N358" s="224"/>
    </row>
    <row r="359" spans="1:14" ht="12.75">
      <c r="A359" s="114">
        <f t="shared" si="22"/>
        <v>352</v>
      </c>
      <c r="B359" s="221" t="s">
        <v>157</v>
      </c>
      <c r="C359" s="221" t="s">
        <v>74</v>
      </c>
      <c r="D359" s="226">
        <v>1745</v>
      </c>
      <c r="E359" s="121">
        <v>0.2</v>
      </c>
      <c r="F359" s="116">
        <f t="shared" si="23"/>
        <v>10.454000000000001</v>
      </c>
      <c r="G359" s="102">
        <v>13</v>
      </c>
      <c r="H359" s="115">
        <v>27.18</v>
      </c>
      <c r="I359" s="102">
        <f t="shared" si="20"/>
        <v>6.41</v>
      </c>
      <c r="J359" s="102">
        <f t="shared" si="21"/>
        <v>33.590000000000003</v>
      </c>
      <c r="K359" s="135"/>
      <c r="M359" s="44"/>
      <c r="N359" s="224"/>
    </row>
    <row r="360" spans="1:14" ht="12.75">
      <c r="A360" s="114">
        <f t="shared" si="22"/>
        <v>353</v>
      </c>
      <c r="B360" s="221" t="s">
        <v>107</v>
      </c>
      <c r="C360" s="221" t="s">
        <v>74</v>
      </c>
      <c r="D360" s="226">
        <v>1385</v>
      </c>
      <c r="E360" s="121">
        <v>0.2</v>
      </c>
      <c r="F360" s="116">
        <f t="shared" si="23"/>
        <v>8.2970000000000006</v>
      </c>
      <c r="G360" s="102">
        <v>12</v>
      </c>
      <c r="H360" s="115">
        <v>19.91</v>
      </c>
      <c r="I360" s="102">
        <f t="shared" si="20"/>
        <v>4.7</v>
      </c>
      <c r="J360" s="102">
        <f t="shared" si="21"/>
        <v>24.61</v>
      </c>
      <c r="K360" s="135"/>
      <c r="M360" s="44"/>
      <c r="N360" s="224"/>
    </row>
    <row r="361" spans="1:14" ht="12.75">
      <c r="A361" s="114">
        <f t="shared" si="22"/>
        <v>354</v>
      </c>
      <c r="B361" s="221" t="s">
        <v>166</v>
      </c>
      <c r="C361" s="221" t="s">
        <v>74</v>
      </c>
      <c r="D361" s="226">
        <v>1385</v>
      </c>
      <c r="E361" s="121">
        <v>0.1</v>
      </c>
      <c r="F361" s="116">
        <f t="shared" si="23"/>
        <v>8.2970000000000006</v>
      </c>
      <c r="G361" s="102">
        <v>12</v>
      </c>
      <c r="H361" s="115">
        <v>9.9600000000000009</v>
      </c>
      <c r="I361" s="102">
        <f t="shared" si="20"/>
        <v>2.35</v>
      </c>
      <c r="J361" s="102">
        <f t="shared" si="21"/>
        <v>12.31</v>
      </c>
      <c r="K361" s="135"/>
      <c r="M361" s="44"/>
      <c r="N361" s="224"/>
    </row>
    <row r="362" spans="1:14" ht="12.75">
      <c r="A362" s="114">
        <f t="shared" si="22"/>
        <v>355</v>
      </c>
      <c r="B362" s="221" t="s">
        <v>166</v>
      </c>
      <c r="C362" s="221" t="s">
        <v>74</v>
      </c>
      <c r="D362" s="226">
        <v>1385</v>
      </c>
      <c r="E362" s="121">
        <v>0.2</v>
      </c>
      <c r="F362" s="116">
        <f t="shared" si="23"/>
        <v>8.2970000000000006</v>
      </c>
      <c r="G362" s="102">
        <v>12</v>
      </c>
      <c r="H362" s="115">
        <v>19.91</v>
      </c>
      <c r="I362" s="102">
        <f t="shared" si="20"/>
        <v>4.7</v>
      </c>
      <c r="J362" s="102">
        <f t="shared" si="21"/>
        <v>24.61</v>
      </c>
      <c r="K362" s="135"/>
      <c r="M362" s="44"/>
      <c r="N362" s="224"/>
    </row>
    <row r="363" spans="1:14" ht="12.75">
      <c r="A363" s="114">
        <f t="shared" si="22"/>
        <v>356</v>
      </c>
      <c r="B363" s="221" t="s">
        <v>136</v>
      </c>
      <c r="C363" s="221" t="s">
        <v>74</v>
      </c>
      <c r="D363" s="226">
        <v>1385</v>
      </c>
      <c r="E363" s="121">
        <v>0.2</v>
      </c>
      <c r="F363" s="116">
        <f t="shared" si="23"/>
        <v>8.2970000000000006</v>
      </c>
      <c r="G363" s="102">
        <v>12</v>
      </c>
      <c r="H363" s="115">
        <v>19.91</v>
      </c>
      <c r="I363" s="102">
        <f t="shared" si="20"/>
        <v>4.7</v>
      </c>
      <c r="J363" s="102">
        <f t="shared" si="21"/>
        <v>24.61</v>
      </c>
      <c r="K363" s="135"/>
      <c r="M363" s="44"/>
      <c r="N363" s="224"/>
    </row>
    <row r="364" spans="1:14" ht="12.75">
      <c r="A364" s="114">
        <f t="shared" si="22"/>
        <v>357</v>
      </c>
      <c r="B364" s="221" t="s">
        <v>137</v>
      </c>
      <c r="C364" s="221" t="s">
        <v>74</v>
      </c>
      <c r="D364" s="226">
        <v>1501</v>
      </c>
      <c r="E364" s="121">
        <v>0.2</v>
      </c>
      <c r="F364" s="116">
        <f t="shared" si="23"/>
        <v>8.9920000000000009</v>
      </c>
      <c r="G364" s="102">
        <v>12</v>
      </c>
      <c r="H364" s="115">
        <v>21.58</v>
      </c>
      <c r="I364" s="102">
        <f t="shared" si="20"/>
        <v>5.09</v>
      </c>
      <c r="J364" s="102">
        <f t="shared" si="21"/>
        <v>26.669999999999998</v>
      </c>
      <c r="K364" s="135"/>
      <c r="M364" s="44"/>
      <c r="N364" s="224"/>
    </row>
    <row r="365" spans="1:14" ht="12.75">
      <c r="A365" s="114">
        <f t="shared" si="22"/>
        <v>358</v>
      </c>
      <c r="B365" s="221" t="s">
        <v>120</v>
      </c>
      <c r="C365" s="221" t="s">
        <v>75</v>
      </c>
      <c r="D365" s="226">
        <v>1208</v>
      </c>
      <c r="E365" s="121">
        <v>0.1</v>
      </c>
      <c r="F365" s="116">
        <f t="shared" si="23"/>
        <v>7.2370000000000001</v>
      </c>
      <c r="G365" s="102">
        <v>12</v>
      </c>
      <c r="H365" s="115">
        <v>8.68</v>
      </c>
      <c r="I365" s="102">
        <f t="shared" si="20"/>
        <v>2.0499999999999998</v>
      </c>
      <c r="J365" s="102">
        <f t="shared" si="21"/>
        <v>10.73</v>
      </c>
      <c r="K365" s="135"/>
      <c r="M365" s="44"/>
      <c r="N365" s="224"/>
    </row>
    <row r="366" spans="1:14" ht="12.75">
      <c r="A366" s="114">
        <f t="shared" si="22"/>
        <v>359</v>
      </c>
      <c r="B366" s="221" t="s">
        <v>120</v>
      </c>
      <c r="C366" s="221" t="s">
        <v>75</v>
      </c>
      <c r="D366" s="226">
        <v>1208</v>
      </c>
      <c r="E366" s="121">
        <v>0.2</v>
      </c>
      <c r="F366" s="116">
        <f t="shared" si="23"/>
        <v>7.2370000000000001</v>
      </c>
      <c r="G366" s="102">
        <v>12</v>
      </c>
      <c r="H366" s="115">
        <v>17.37</v>
      </c>
      <c r="I366" s="102">
        <f t="shared" si="20"/>
        <v>4.0999999999999996</v>
      </c>
      <c r="J366" s="102">
        <f t="shared" si="21"/>
        <v>21.47</v>
      </c>
      <c r="K366" s="135"/>
      <c r="M366" s="44"/>
      <c r="N366" s="224"/>
    </row>
    <row r="367" spans="1:14" ht="12.75">
      <c r="A367" s="114">
        <f t="shared" si="22"/>
        <v>360</v>
      </c>
      <c r="B367" s="221" t="s">
        <v>150</v>
      </c>
      <c r="C367" s="221" t="s">
        <v>74</v>
      </c>
      <c r="D367" s="226">
        <v>1501</v>
      </c>
      <c r="E367" s="121">
        <v>0.2</v>
      </c>
      <c r="F367" s="116">
        <f t="shared" si="23"/>
        <v>8.9920000000000009</v>
      </c>
      <c r="G367" s="102">
        <v>36</v>
      </c>
      <c r="H367" s="115">
        <v>64.739999999999995</v>
      </c>
      <c r="I367" s="102">
        <f t="shared" si="20"/>
        <v>15.27</v>
      </c>
      <c r="J367" s="102">
        <f t="shared" si="21"/>
        <v>80.009999999999991</v>
      </c>
      <c r="K367" s="135"/>
      <c r="M367" s="44"/>
      <c r="N367" s="224"/>
    </row>
    <row r="368" spans="1:14" ht="12.75">
      <c r="A368" s="114">
        <f t="shared" si="22"/>
        <v>361</v>
      </c>
      <c r="B368" s="221" t="s">
        <v>126</v>
      </c>
      <c r="C368" s="221" t="s">
        <v>98</v>
      </c>
      <c r="D368" s="226">
        <v>1443</v>
      </c>
      <c r="E368" s="121">
        <v>0.2</v>
      </c>
      <c r="F368" s="116">
        <f t="shared" si="23"/>
        <v>8.6449999999999996</v>
      </c>
      <c r="G368" s="102">
        <v>24</v>
      </c>
      <c r="H368" s="115">
        <v>41.5</v>
      </c>
      <c r="I368" s="102">
        <f t="shared" si="20"/>
        <v>9.7899999999999991</v>
      </c>
      <c r="J368" s="102">
        <f t="shared" si="21"/>
        <v>51.29</v>
      </c>
      <c r="K368" s="135"/>
      <c r="M368" s="44"/>
      <c r="N368" s="224"/>
    </row>
    <row r="369" spans="1:14" ht="12.75">
      <c r="A369" s="114">
        <f t="shared" si="22"/>
        <v>362</v>
      </c>
      <c r="B369" s="221" t="s">
        <v>111</v>
      </c>
      <c r="C369" s="221" t="s">
        <v>74</v>
      </c>
      <c r="D369" s="226">
        <v>1365</v>
      </c>
      <c r="E369" s="121">
        <v>0.2</v>
      </c>
      <c r="F369" s="116">
        <f t="shared" si="23"/>
        <v>8.1780000000000008</v>
      </c>
      <c r="G369" s="102">
        <v>24</v>
      </c>
      <c r="H369" s="115">
        <v>39.25</v>
      </c>
      <c r="I369" s="102">
        <f t="shared" si="20"/>
        <v>9.26</v>
      </c>
      <c r="J369" s="102">
        <f t="shared" si="21"/>
        <v>48.51</v>
      </c>
      <c r="K369" s="135"/>
      <c r="M369" s="44"/>
      <c r="N369" s="224"/>
    </row>
    <row r="370" spans="1:14" ht="12.75">
      <c r="A370" s="114">
        <f t="shared" si="22"/>
        <v>363</v>
      </c>
      <c r="B370" s="221" t="s">
        <v>100</v>
      </c>
      <c r="C370" s="221" t="s">
        <v>74</v>
      </c>
      <c r="D370" s="226">
        <v>1365</v>
      </c>
      <c r="E370" s="121">
        <v>0.2</v>
      </c>
      <c r="F370" s="116">
        <f t="shared" si="23"/>
        <v>8.1780000000000008</v>
      </c>
      <c r="G370" s="102">
        <v>24</v>
      </c>
      <c r="H370" s="115">
        <v>39.25</v>
      </c>
      <c r="I370" s="102">
        <f t="shared" si="20"/>
        <v>9.26</v>
      </c>
      <c r="J370" s="102">
        <f t="shared" si="21"/>
        <v>48.51</v>
      </c>
      <c r="K370" s="135"/>
      <c r="M370" s="44"/>
      <c r="N370" s="224"/>
    </row>
    <row r="371" spans="1:14" ht="12.75">
      <c r="A371" s="114">
        <f t="shared" si="22"/>
        <v>364</v>
      </c>
      <c r="B371" s="221" t="s">
        <v>158</v>
      </c>
      <c r="C371" s="221" t="s">
        <v>74</v>
      </c>
      <c r="D371" s="226">
        <v>1365</v>
      </c>
      <c r="E371" s="121">
        <v>0.1</v>
      </c>
      <c r="F371" s="116">
        <f>ROUND(D371/$F$4,3)</f>
        <v>8.1780000000000008</v>
      </c>
      <c r="G371" s="102">
        <v>12</v>
      </c>
      <c r="H371" s="115">
        <v>9.81</v>
      </c>
      <c r="I371" s="102">
        <f t="shared" si="20"/>
        <v>2.31</v>
      </c>
      <c r="J371" s="102">
        <f t="shared" si="21"/>
        <v>12.120000000000001</v>
      </c>
      <c r="K371" s="135"/>
      <c r="M371" s="44"/>
      <c r="N371" s="224"/>
    </row>
    <row r="372" spans="1:14" ht="12.75">
      <c r="A372" s="114">
        <f t="shared" si="22"/>
        <v>365</v>
      </c>
      <c r="B372" s="221" t="s">
        <v>158</v>
      </c>
      <c r="C372" s="221" t="s">
        <v>74</v>
      </c>
      <c r="D372" s="226">
        <v>1365</v>
      </c>
      <c r="E372" s="121">
        <v>0.2</v>
      </c>
      <c r="F372" s="116">
        <f t="shared" si="23"/>
        <v>8.1780000000000008</v>
      </c>
      <c r="G372" s="102">
        <v>12</v>
      </c>
      <c r="H372" s="115">
        <v>19.63</v>
      </c>
      <c r="I372" s="102">
        <f t="shared" si="20"/>
        <v>4.63</v>
      </c>
      <c r="J372" s="102">
        <f t="shared" si="21"/>
        <v>24.259999999999998</v>
      </c>
      <c r="K372" s="135"/>
      <c r="M372" s="44"/>
      <c r="N372" s="224"/>
    </row>
    <row r="373" spans="1:14" ht="12.75">
      <c r="A373" s="114">
        <f t="shared" si="22"/>
        <v>366</v>
      </c>
      <c r="B373" s="221" t="s">
        <v>160</v>
      </c>
      <c r="C373" s="221" t="s">
        <v>74</v>
      </c>
      <c r="D373" s="226">
        <v>1365</v>
      </c>
      <c r="E373" s="121">
        <v>0.2</v>
      </c>
      <c r="F373" s="116">
        <f t="shared" si="23"/>
        <v>8.1780000000000008</v>
      </c>
      <c r="G373" s="102">
        <v>36</v>
      </c>
      <c r="H373" s="115">
        <v>58.88</v>
      </c>
      <c r="I373" s="102">
        <f t="shared" si="20"/>
        <v>13.89</v>
      </c>
      <c r="J373" s="102">
        <f t="shared" si="21"/>
        <v>72.77000000000001</v>
      </c>
      <c r="K373" s="135"/>
      <c r="M373" s="44"/>
      <c r="N373" s="224"/>
    </row>
    <row r="374" spans="1:14" ht="12.75">
      <c r="A374" s="114">
        <f t="shared" si="22"/>
        <v>367</v>
      </c>
      <c r="B374" s="221" t="s">
        <v>150</v>
      </c>
      <c r="C374" s="221" t="s">
        <v>74</v>
      </c>
      <c r="D374" s="226">
        <v>1501</v>
      </c>
      <c r="E374" s="121">
        <v>0.2</v>
      </c>
      <c r="F374" s="116">
        <f t="shared" si="23"/>
        <v>8.9920000000000009</v>
      </c>
      <c r="G374" s="102">
        <v>12</v>
      </c>
      <c r="H374" s="115">
        <v>21.58</v>
      </c>
      <c r="I374" s="102">
        <f t="shared" si="20"/>
        <v>5.09</v>
      </c>
      <c r="J374" s="102">
        <f t="shared" si="21"/>
        <v>26.669999999999998</v>
      </c>
      <c r="K374" s="135"/>
      <c r="M374" s="44"/>
      <c r="N374" s="224"/>
    </row>
    <row r="375" spans="1:14" ht="12.75">
      <c r="A375" s="114">
        <f t="shared" si="22"/>
        <v>368</v>
      </c>
      <c r="B375" s="221" t="s">
        <v>99</v>
      </c>
      <c r="C375" s="221" t="s">
        <v>74</v>
      </c>
      <c r="D375" s="226">
        <v>1385</v>
      </c>
      <c r="E375" s="121">
        <v>0.2</v>
      </c>
      <c r="F375" s="116">
        <f t="shared" si="23"/>
        <v>8.2970000000000006</v>
      </c>
      <c r="G375" s="102">
        <v>24</v>
      </c>
      <c r="H375" s="115">
        <v>39.83</v>
      </c>
      <c r="I375" s="102">
        <f t="shared" si="20"/>
        <v>9.4</v>
      </c>
      <c r="J375" s="102">
        <f t="shared" si="21"/>
        <v>49.23</v>
      </c>
      <c r="K375" s="135"/>
      <c r="M375" s="44"/>
      <c r="N375" s="224"/>
    </row>
    <row r="376" spans="1:14" ht="12.75">
      <c r="A376" s="114">
        <f t="shared" si="22"/>
        <v>369</v>
      </c>
      <c r="B376" s="221" t="s">
        <v>73</v>
      </c>
      <c r="C376" s="221" t="s">
        <v>75</v>
      </c>
      <c r="D376" s="226">
        <v>1615</v>
      </c>
      <c r="E376" s="121">
        <v>0.2</v>
      </c>
      <c r="F376" s="116">
        <f t="shared" si="23"/>
        <v>9.6750000000000007</v>
      </c>
      <c r="G376" s="102">
        <v>180.5</v>
      </c>
      <c r="H376" s="115">
        <v>349.27</v>
      </c>
      <c r="I376" s="102">
        <f t="shared" si="20"/>
        <v>82.39</v>
      </c>
      <c r="J376" s="102">
        <f t="shared" si="21"/>
        <v>431.65999999999997</v>
      </c>
      <c r="K376" s="135"/>
      <c r="M376" s="44"/>
      <c r="N376" s="224"/>
    </row>
    <row r="377" spans="1:14" ht="12.75">
      <c r="A377" s="114">
        <f t="shared" si="22"/>
        <v>370</v>
      </c>
      <c r="B377" s="221" t="s">
        <v>73</v>
      </c>
      <c r="C377" s="221" t="s">
        <v>75</v>
      </c>
      <c r="D377" s="226">
        <v>1615</v>
      </c>
      <c r="E377" s="121">
        <v>0.5</v>
      </c>
      <c r="F377" s="116">
        <f t="shared" si="23"/>
        <v>9.6750000000000007</v>
      </c>
      <c r="G377" s="102">
        <v>11.5</v>
      </c>
      <c r="H377" s="115">
        <v>55.63</v>
      </c>
      <c r="I377" s="102">
        <f t="shared" si="20"/>
        <v>13.12</v>
      </c>
      <c r="J377" s="102">
        <f t="shared" si="21"/>
        <v>68.75</v>
      </c>
      <c r="K377" s="135"/>
      <c r="M377" s="44"/>
      <c r="N377" s="224"/>
    </row>
    <row r="378" spans="1:14" ht="12.75">
      <c r="A378" s="114">
        <f t="shared" si="22"/>
        <v>371</v>
      </c>
      <c r="B378" s="221" t="s">
        <v>116</v>
      </c>
      <c r="C378" s="221" t="s">
        <v>74</v>
      </c>
      <c r="D378" s="226">
        <v>1310</v>
      </c>
      <c r="E378" s="121">
        <v>0.2</v>
      </c>
      <c r="F378" s="116">
        <f t="shared" si="23"/>
        <v>7.8479999999999999</v>
      </c>
      <c r="G378" s="102">
        <v>24</v>
      </c>
      <c r="H378" s="115">
        <v>37.67</v>
      </c>
      <c r="I378" s="102">
        <f t="shared" si="20"/>
        <v>8.89</v>
      </c>
      <c r="J378" s="102">
        <f t="shared" si="21"/>
        <v>46.56</v>
      </c>
      <c r="K378" s="135"/>
      <c r="M378" s="44"/>
      <c r="N378" s="224"/>
    </row>
    <row r="379" spans="1:14" ht="12.75">
      <c r="A379" s="114">
        <f t="shared" si="22"/>
        <v>372</v>
      </c>
      <c r="B379" s="221" t="s">
        <v>107</v>
      </c>
      <c r="C379" s="221" t="s">
        <v>75</v>
      </c>
      <c r="D379" s="226">
        <v>1162</v>
      </c>
      <c r="E379" s="121">
        <v>0.2</v>
      </c>
      <c r="F379" s="116">
        <f t="shared" si="23"/>
        <v>6.9610000000000003</v>
      </c>
      <c r="G379" s="102">
        <v>24</v>
      </c>
      <c r="H379" s="115">
        <v>33.409999999999997</v>
      </c>
      <c r="I379" s="102">
        <f t="shared" si="20"/>
        <v>7.88</v>
      </c>
      <c r="J379" s="102">
        <f t="shared" si="21"/>
        <v>41.29</v>
      </c>
      <c r="K379" s="135"/>
      <c r="M379" s="44"/>
      <c r="N379" s="224"/>
    </row>
    <row r="380" spans="1:14" ht="12.75">
      <c r="A380" s="114">
        <f t="shared" si="22"/>
        <v>373</v>
      </c>
      <c r="B380" s="221" t="s">
        <v>135</v>
      </c>
      <c r="C380" s="221" t="s">
        <v>75</v>
      </c>
      <c r="D380" s="226">
        <v>1162</v>
      </c>
      <c r="E380" s="121">
        <v>0.2</v>
      </c>
      <c r="F380" s="116">
        <f t="shared" si="23"/>
        <v>6.9610000000000003</v>
      </c>
      <c r="G380" s="102">
        <v>24</v>
      </c>
      <c r="H380" s="115">
        <v>33.409999999999997</v>
      </c>
      <c r="I380" s="102">
        <f t="shared" si="20"/>
        <v>7.88</v>
      </c>
      <c r="J380" s="102">
        <f t="shared" si="21"/>
        <v>41.29</v>
      </c>
      <c r="K380" s="135"/>
      <c r="M380" s="44"/>
      <c r="N380" s="224"/>
    </row>
    <row r="381" spans="1:14" ht="12.75">
      <c r="A381" s="114">
        <f t="shared" si="22"/>
        <v>374</v>
      </c>
      <c r="B381" s="221" t="s">
        <v>120</v>
      </c>
      <c r="C381" s="221" t="s">
        <v>74</v>
      </c>
      <c r="D381" s="226">
        <v>1365</v>
      </c>
      <c r="E381" s="121">
        <v>0.1</v>
      </c>
      <c r="F381" s="116">
        <f t="shared" si="23"/>
        <v>8.1780000000000008</v>
      </c>
      <c r="G381" s="102">
        <v>12</v>
      </c>
      <c r="H381" s="115">
        <v>9.81</v>
      </c>
      <c r="I381" s="102">
        <f t="shared" si="20"/>
        <v>2.31</v>
      </c>
      <c r="J381" s="102">
        <f t="shared" si="21"/>
        <v>12.120000000000001</v>
      </c>
      <c r="K381" s="135"/>
      <c r="M381" s="44"/>
      <c r="N381" s="224"/>
    </row>
    <row r="382" spans="1:14" ht="12.75">
      <c r="A382" s="114">
        <f t="shared" si="22"/>
        <v>375</v>
      </c>
      <c r="B382" s="221" t="s">
        <v>120</v>
      </c>
      <c r="C382" s="221" t="s">
        <v>74</v>
      </c>
      <c r="D382" s="226">
        <v>1365</v>
      </c>
      <c r="E382" s="121">
        <v>0.2</v>
      </c>
      <c r="F382" s="116">
        <f t="shared" si="23"/>
        <v>8.1780000000000008</v>
      </c>
      <c r="G382" s="102">
        <v>12</v>
      </c>
      <c r="H382" s="115">
        <v>19.63</v>
      </c>
      <c r="I382" s="102">
        <f t="shared" si="20"/>
        <v>4.63</v>
      </c>
      <c r="J382" s="102">
        <f t="shared" si="21"/>
        <v>24.259999999999998</v>
      </c>
      <c r="K382" s="135"/>
      <c r="M382" s="44"/>
      <c r="N382" s="224"/>
    </row>
    <row r="383" spans="1:14" ht="12.75">
      <c r="A383" s="114">
        <f t="shared" si="22"/>
        <v>376</v>
      </c>
      <c r="B383" s="221" t="s">
        <v>135</v>
      </c>
      <c r="C383" s="221" t="s">
        <v>74</v>
      </c>
      <c r="D383" s="226">
        <v>1365</v>
      </c>
      <c r="E383" s="121">
        <v>0.2</v>
      </c>
      <c r="F383" s="116">
        <f t="shared" si="23"/>
        <v>8.1780000000000008</v>
      </c>
      <c r="G383" s="102">
        <v>24</v>
      </c>
      <c r="H383" s="115">
        <v>39.25</v>
      </c>
      <c r="I383" s="102">
        <f t="shared" si="20"/>
        <v>9.26</v>
      </c>
      <c r="J383" s="102">
        <f t="shared" si="21"/>
        <v>48.51</v>
      </c>
      <c r="K383" s="135"/>
      <c r="M383" s="44"/>
      <c r="N383" s="224"/>
    </row>
    <row r="384" spans="1:14" ht="12.75">
      <c r="A384" s="114">
        <f t="shared" si="22"/>
        <v>377</v>
      </c>
      <c r="B384" s="221" t="s">
        <v>160</v>
      </c>
      <c r="C384" s="221" t="s">
        <v>74</v>
      </c>
      <c r="D384" s="226">
        <v>1365</v>
      </c>
      <c r="E384" s="121">
        <v>0.2</v>
      </c>
      <c r="F384" s="116">
        <f t="shared" si="23"/>
        <v>8.1780000000000008</v>
      </c>
      <c r="G384" s="102">
        <v>12</v>
      </c>
      <c r="H384" s="115">
        <v>19.63</v>
      </c>
      <c r="I384" s="102">
        <f t="shared" si="20"/>
        <v>4.63</v>
      </c>
      <c r="J384" s="102">
        <f t="shared" si="21"/>
        <v>24.259999999999998</v>
      </c>
      <c r="K384" s="135"/>
      <c r="M384" s="44"/>
      <c r="N384" s="224"/>
    </row>
    <row r="385" spans="1:14" ht="12.75">
      <c r="A385" s="114">
        <f t="shared" si="22"/>
        <v>378</v>
      </c>
      <c r="B385" s="221" t="s">
        <v>104</v>
      </c>
      <c r="C385" s="221" t="s">
        <v>74</v>
      </c>
      <c r="D385" s="226">
        <v>1365</v>
      </c>
      <c r="E385" s="121">
        <v>0.2</v>
      </c>
      <c r="F385" s="116">
        <f t="shared" si="23"/>
        <v>8.1780000000000008</v>
      </c>
      <c r="G385" s="102">
        <v>12</v>
      </c>
      <c r="H385" s="115">
        <v>19.63</v>
      </c>
      <c r="I385" s="102">
        <f t="shared" si="20"/>
        <v>4.63</v>
      </c>
      <c r="J385" s="102">
        <f t="shared" si="21"/>
        <v>24.259999999999998</v>
      </c>
      <c r="K385" s="135"/>
      <c r="M385" s="44"/>
      <c r="N385" s="224"/>
    </row>
    <row r="386" spans="1:14" ht="12.75">
      <c r="A386" s="114">
        <f t="shared" si="22"/>
        <v>379</v>
      </c>
      <c r="B386" s="221" t="s">
        <v>104</v>
      </c>
      <c r="C386" s="221" t="s">
        <v>74</v>
      </c>
      <c r="D386" s="226">
        <v>1365</v>
      </c>
      <c r="E386" s="121">
        <v>0.1</v>
      </c>
      <c r="F386" s="116">
        <f t="shared" si="23"/>
        <v>8.1780000000000008</v>
      </c>
      <c r="G386" s="102">
        <v>12</v>
      </c>
      <c r="H386" s="115">
        <v>9.81</v>
      </c>
      <c r="I386" s="102">
        <f t="shared" si="20"/>
        <v>2.31</v>
      </c>
      <c r="J386" s="102">
        <f t="shared" si="21"/>
        <v>12.120000000000001</v>
      </c>
      <c r="K386" s="135"/>
      <c r="M386" s="44"/>
      <c r="N386" s="224"/>
    </row>
    <row r="387" spans="1:14" ht="12.75">
      <c r="A387" s="114">
        <f t="shared" si="22"/>
        <v>380</v>
      </c>
      <c r="B387" s="221" t="s">
        <v>159</v>
      </c>
      <c r="C387" s="221" t="s">
        <v>74</v>
      </c>
      <c r="D387" s="226">
        <v>1365</v>
      </c>
      <c r="E387" s="121">
        <v>0.2</v>
      </c>
      <c r="F387" s="116">
        <f t="shared" si="23"/>
        <v>8.1780000000000008</v>
      </c>
      <c r="G387" s="102">
        <v>12</v>
      </c>
      <c r="H387" s="115">
        <v>19.63</v>
      </c>
      <c r="I387" s="102">
        <f t="shared" si="20"/>
        <v>4.63</v>
      </c>
      <c r="J387" s="102">
        <f t="shared" si="21"/>
        <v>24.259999999999998</v>
      </c>
      <c r="K387" s="135"/>
      <c r="M387" s="44"/>
      <c r="N387" s="224"/>
    </row>
    <row r="388" spans="1:14" ht="12.75">
      <c r="A388" s="114">
        <f t="shared" si="22"/>
        <v>381</v>
      </c>
      <c r="B388" s="221" t="s">
        <v>159</v>
      </c>
      <c r="C388" s="221" t="s">
        <v>74</v>
      </c>
      <c r="D388" s="226">
        <v>1365</v>
      </c>
      <c r="E388" s="121">
        <v>0.2</v>
      </c>
      <c r="F388" s="116">
        <f t="shared" si="23"/>
        <v>8.1780000000000008</v>
      </c>
      <c r="G388" s="102">
        <v>12</v>
      </c>
      <c r="H388" s="115">
        <v>19.63</v>
      </c>
      <c r="I388" s="102">
        <f t="shared" si="20"/>
        <v>4.63</v>
      </c>
      <c r="J388" s="102">
        <f t="shared" si="21"/>
        <v>24.259999999999998</v>
      </c>
      <c r="K388" s="135"/>
      <c r="M388" s="44"/>
      <c r="N388" s="224"/>
    </row>
    <row r="389" spans="1:14" ht="12.75">
      <c r="A389" s="114">
        <f t="shared" si="22"/>
        <v>382</v>
      </c>
      <c r="B389" s="221" t="s">
        <v>160</v>
      </c>
      <c r="C389" s="221" t="s">
        <v>74</v>
      </c>
      <c r="D389" s="226">
        <v>1365</v>
      </c>
      <c r="E389" s="121">
        <v>0.2</v>
      </c>
      <c r="F389" s="116">
        <f t="shared" si="23"/>
        <v>8.1780000000000008</v>
      </c>
      <c r="G389" s="102">
        <v>24</v>
      </c>
      <c r="H389" s="115">
        <v>39.25</v>
      </c>
      <c r="I389" s="102">
        <f t="shared" si="20"/>
        <v>9.26</v>
      </c>
      <c r="J389" s="102">
        <f t="shared" si="21"/>
        <v>48.51</v>
      </c>
      <c r="K389" s="135"/>
      <c r="M389" s="44"/>
      <c r="N389" s="224"/>
    </row>
    <row r="390" spans="1:14" ht="12.75">
      <c r="A390" s="114">
        <f t="shared" si="22"/>
        <v>383</v>
      </c>
      <c r="B390" s="221" t="s">
        <v>159</v>
      </c>
      <c r="C390" s="221" t="s">
        <v>74</v>
      </c>
      <c r="D390" s="226">
        <v>1365</v>
      </c>
      <c r="E390" s="121">
        <v>0.2</v>
      </c>
      <c r="F390" s="116">
        <f t="shared" si="23"/>
        <v>8.1780000000000008</v>
      </c>
      <c r="G390" s="102">
        <v>12</v>
      </c>
      <c r="H390" s="115">
        <v>19.63</v>
      </c>
      <c r="I390" s="102">
        <f t="shared" si="20"/>
        <v>4.63</v>
      </c>
      <c r="J390" s="102">
        <f t="shared" si="21"/>
        <v>24.259999999999998</v>
      </c>
      <c r="K390" s="135"/>
      <c r="M390" s="44"/>
      <c r="N390" s="224"/>
    </row>
    <row r="391" spans="1:14" ht="12.75">
      <c r="A391" s="114">
        <f t="shared" si="22"/>
        <v>384</v>
      </c>
      <c r="B391" s="221" t="s">
        <v>135</v>
      </c>
      <c r="C391" s="221" t="s">
        <v>74</v>
      </c>
      <c r="D391" s="226">
        <v>1365</v>
      </c>
      <c r="E391" s="121">
        <v>0.2</v>
      </c>
      <c r="F391" s="116">
        <f t="shared" si="23"/>
        <v>8.1780000000000008</v>
      </c>
      <c r="G391" s="102">
        <v>24</v>
      </c>
      <c r="H391" s="115">
        <v>39.25</v>
      </c>
      <c r="I391" s="102">
        <f t="shared" si="20"/>
        <v>9.26</v>
      </c>
      <c r="J391" s="102">
        <f t="shared" si="21"/>
        <v>48.51</v>
      </c>
      <c r="K391" s="135"/>
      <c r="M391" s="44"/>
      <c r="N391" s="224"/>
    </row>
    <row r="392" spans="1:14" ht="12.75">
      <c r="A392" s="114">
        <f t="shared" si="22"/>
        <v>385</v>
      </c>
      <c r="B392" s="221" t="s">
        <v>101</v>
      </c>
      <c r="C392" s="221" t="s">
        <v>74</v>
      </c>
      <c r="D392" s="226">
        <v>1392</v>
      </c>
      <c r="E392" s="121">
        <v>0.1</v>
      </c>
      <c r="F392" s="116">
        <f t="shared" si="23"/>
        <v>8.3390000000000004</v>
      </c>
      <c r="G392" s="102">
        <v>12</v>
      </c>
      <c r="H392" s="115">
        <v>10.01</v>
      </c>
      <c r="I392" s="102">
        <f t="shared" ref="I392:I403" si="24">ROUND(H392*23.59%,2)</f>
        <v>2.36</v>
      </c>
      <c r="J392" s="102">
        <f t="shared" ref="J392:J403" si="25">H392+I392</f>
        <v>12.37</v>
      </c>
      <c r="K392" s="135"/>
      <c r="M392" s="44"/>
      <c r="N392" s="224"/>
    </row>
    <row r="393" spans="1:14" ht="12.75">
      <c r="A393" s="114">
        <f t="shared" si="22"/>
        <v>386</v>
      </c>
      <c r="B393" s="221" t="s">
        <v>101</v>
      </c>
      <c r="C393" s="221" t="s">
        <v>74</v>
      </c>
      <c r="D393" s="226">
        <v>1392</v>
      </c>
      <c r="E393" s="121">
        <v>0.2</v>
      </c>
      <c r="F393" s="116">
        <f t="shared" si="23"/>
        <v>8.3390000000000004</v>
      </c>
      <c r="G393" s="102">
        <v>12</v>
      </c>
      <c r="H393" s="115">
        <v>20.010000000000002</v>
      </c>
      <c r="I393" s="102">
        <f t="shared" si="24"/>
        <v>4.72</v>
      </c>
      <c r="J393" s="102">
        <f t="shared" si="25"/>
        <v>24.73</v>
      </c>
      <c r="K393" s="135"/>
      <c r="M393" s="44"/>
      <c r="N393" s="224"/>
    </row>
    <row r="394" spans="1:14" ht="12.75">
      <c r="A394" s="114">
        <f t="shared" ref="A394:A403" si="26">A393+1</f>
        <v>387</v>
      </c>
      <c r="B394" s="221" t="s">
        <v>143</v>
      </c>
      <c r="C394" s="221" t="s">
        <v>74</v>
      </c>
      <c r="D394" s="226">
        <v>1365</v>
      </c>
      <c r="E394" s="121">
        <v>0.1</v>
      </c>
      <c r="F394" s="116">
        <f t="shared" ref="F394:F403" si="27">ROUND(D394/$F$4,3)</f>
        <v>8.1780000000000008</v>
      </c>
      <c r="G394" s="102">
        <v>24</v>
      </c>
      <c r="H394" s="115">
        <v>19.63</v>
      </c>
      <c r="I394" s="102">
        <f t="shared" si="24"/>
        <v>4.63</v>
      </c>
      <c r="J394" s="102">
        <f t="shared" si="25"/>
        <v>24.259999999999998</v>
      </c>
      <c r="K394" s="135"/>
      <c r="M394" s="44"/>
      <c r="N394" s="224"/>
    </row>
    <row r="395" spans="1:14" ht="12.75">
      <c r="A395" s="114">
        <f t="shared" si="26"/>
        <v>388</v>
      </c>
      <c r="B395" s="221" t="s">
        <v>143</v>
      </c>
      <c r="C395" s="221" t="s">
        <v>74</v>
      </c>
      <c r="D395" s="226">
        <v>1365</v>
      </c>
      <c r="E395" s="121">
        <v>0.2</v>
      </c>
      <c r="F395" s="116">
        <f t="shared" ref="F395:F402" si="28">ROUND(D395/$F$4,3)</f>
        <v>8.1780000000000008</v>
      </c>
      <c r="G395" s="102">
        <v>24</v>
      </c>
      <c r="H395" s="115">
        <v>39.25</v>
      </c>
      <c r="I395" s="102">
        <f t="shared" si="24"/>
        <v>9.26</v>
      </c>
      <c r="J395" s="102">
        <f t="shared" si="25"/>
        <v>48.51</v>
      </c>
      <c r="K395" s="135"/>
      <c r="M395" s="44"/>
      <c r="N395" s="224"/>
    </row>
    <row r="396" spans="1:14" ht="12.75">
      <c r="A396" s="114">
        <f t="shared" si="26"/>
        <v>389</v>
      </c>
      <c r="B396" s="221" t="s">
        <v>122</v>
      </c>
      <c r="C396" s="221" t="s">
        <v>74</v>
      </c>
      <c r="D396" s="226">
        <v>1392</v>
      </c>
      <c r="E396" s="121">
        <v>0.2</v>
      </c>
      <c r="F396" s="116">
        <f t="shared" si="28"/>
        <v>8.3390000000000004</v>
      </c>
      <c r="G396" s="102">
        <v>12</v>
      </c>
      <c r="H396" s="115">
        <v>20.010000000000002</v>
      </c>
      <c r="I396" s="102">
        <f t="shared" si="24"/>
        <v>4.72</v>
      </c>
      <c r="J396" s="102">
        <f t="shared" si="25"/>
        <v>24.73</v>
      </c>
      <c r="K396" s="135"/>
      <c r="M396" s="44"/>
      <c r="N396" s="224"/>
    </row>
    <row r="397" spans="1:14" ht="12.75">
      <c r="A397" s="114">
        <f t="shared" si="26"/>
        <v>390</v>
      </c>
      <c r="B397" s="221" t="s">
        <v>151</v>
      </c>
      <c r="C397" s="221" t="s">
        <v>74</v>
      </c>
      <c r="D397" s="226">
        <v>1392</v>
      </c>
      <c r="E397" s="121">
        <v>0.2</v>
      </c>
      <c r="F397" s="116">
        <f t="shared" si="28"/>
        <v>8.3390000000000004</v>
      </c>
      <c r="G397" s="102">
        <v>24</v>
      </c>
      <c r="H397" s="115">
        <v>40.03</v>
      </c>
      <c r="I397" s="102">
        <f t="shared" si="24"/>
        <v>9.44</v>
      </c>
      <c r="J397" s="102">
        <f t="shared" si="25"/>
        <v>49.47</v>
      </c>
      <c r="K397" s="135"/>
      <c r="M397" s="44"/>
      <c r="N397" s="224"/>
    </row>
    <row r="398" spans="1:14" ht="12.75">
      <c r="A398" s="114">
        <f t="shared" si="26"/>
        <v>391</v>
      </c>
      <c r="B398" s="221" t="s">
        <v>155</v>
      </c>
      <c r="C398" s="221" t="s">
        <v>74</v>
      </c>
      <c r="D398" s="226">
        <v>1501</v>
      </c>
      <c r="E398" s="121">
        <v>0.2</v>
      </c>
      <c r="F398" s="116">
        <f t="shared" si="28"/>
        <v>8.9920000000000009</v>
      </c>
      <c r="G398" s="102">
        <v>20</v>
      </c>
      <c r="H398" s="115">
        <v>35.97</v>
      </c>
      <c r="I398" s="102">
        <f t="shared" si="24"/>
        <v>8.49</v>
      </c>
      <c r="J398" s="102">
        <f t="shared" si="25"/>
        <v>44.46</v>
      </c>
      <c r="K398" s="135"/>
      <c r="M398" s="44"/>
      <c r="N398" s="224"/>
    </row>
    <row r="399" spans="1:14" ht="12.75">
      <c r="A399" s="114">
        <f t="shared" si="26"/>
        <v>392</v>
      </c>
      <c r="B399" s="221" t="s">
        <v>107</v>
      </c>
      <c r="C399" s="221" t="s">
        <v>75</v>
      </c>
      <c r="D399" s="226">
        <v>1162</v>
      </c>
      <c r="E399" s="121">
        <v>0.2</v>
      </c>
      <c r="F399" s="116">
        <f t="shared" si="28"/>
        <v>6.9610000000000003</v>
      </c>
      <c r="G399" s="102">
        <v>12</v>
      </c>
      <c r="H399" s="115">
        <v>16.71</v>
      </c>
      <c r="I399" s="102">
        <f t="shared" si="24"/>
        <v>3.94</v>
      </c>
      <c r="J399" s="102">
        <f t="shared" si="25"/>
        <v>20.650000000000002</v>
      </c>
      <c r="K399" s="135"/>
      <c r="M399" s="44"/>
      <c r="N399" s="224"/>
    </row>
    <row r="400" spans="1:14" ht="12.75">
      <c r="A400" s="114">
        <f t="shared" si="26"/>
        <v>393</v>
      </c>
      <c r="B400" s="221" t="s">
        <v>111</v>
      </c>
      <c r="C400" s="221" t="s">
        <v>74</v>
      </c>
      <c r="D400" s="226">
        <v>1365</v>
      </c>
      <c r="E400" s="121">
        <v>0.2</v>
      </c>
      <c r="F400" s="116">
        <f t="shared" si="28"/>
        <v>8.1780000000000008</v>
      </c>
      <c r="G400" s="102">
        <v>24</v>
      </c>
      <c r="H400" s="115">
        <v>39.25</v>
      </c>
      <c r="I400" s="102">
        <f t="shared" si="24"/>
        <v>9.26</v>
      </c>
      <c r="J400" s="102">
        <f t="shared" si="25"/>
        <v>48.51</v>
      </c>
      <c r="K400" s="135"/>
      <c r="M400" s="44"/>
      <c r="N400" s="224"/>
    </row>
    <row r="401" spans="1:14" ht="12.75">
      <c r="A401" s="114">
        <f t="shared" si="26"/>
        <v>394</v>
      </c>
      <c r="B401" s="221" t="s">
        <v>159</v>
      </c>
      <c r="C401" s="221" t="s">
        <v>74</v>
      </c>
      <c r="D401" s="226">
        <v>1372</v>
      </c>
      <c r="E401" s="121">
        <v>0.1</v>
      </c>
      <c r="F401" s="116">
        <f t="shared" si="28"/>
        <v>8.2200000000000006</v>
      </c>
      <c r="G401" s="102">
        <v>12</v>
      </c>
      <c r="H401" s="115">
        <v>9.86</v>
      </c>
      <c r="I401" s="102">
        <f t="shared" si="24"/>
        <v>2.33</v>
      </c>
      <c r="J401" s="102">
        <f t="shared" si="25"/>
        <v>12.19</v>
      </c>
      <c r="K401" s="135"/>
      <c r="M401" s="44"/>
      <c r="N401" s="224"/>
    </row>
    <row r="402" spans="1:14" ht="12.75">
      <c r="A402" s="114">
        <f t="shared" si="26"/>
        <v>395</v>
      </c>
      <c r="B402" s="221" t="s">
        <v>159</v>
      </c>
      <c r="C402" s="221" t="s">
        <v>74</v>
      </c>
      <c r="D402" s="226">
        <v>1372</v>
      </c>
      <c r="E402" s="121">
        <v>0.2</v>
      </c>
      <c r="F402" s="116">
        <f t="shared" si="28"/>
        <v>8.2200000000000006</v>
      </c>
      <c r="G402" s="102">
        <v>12</v>
      </c>
      <c r="H402" s="115">
        <v>19.73</v>
      </c>
      <c r="I402" s="102">
        <f t="shared" si="24"/>
        <v>4.6500000000000004</v>
      </c>
      <c r="J402" s="102">
        <f t="shared" si="25"/>
        <v>24.380000000000003</v>
      </c>
      <c r="K402" s="135"/>
      <c r="M402" s="44"/>
      <c r="N402" s="224"/>
    </row>
    <row r="403" spans="1:14" ht="12.75">
      <c r="A403" s="114">
        <f t="shared" si="26"/>
        <v>396</v>
      </c>
      <c r="B403" s="221" t="s">
        <v>107</v>
      </c>
      <c r="C403" s="221" t="s">
        <v>75</v>
      </c>
      <c r="D403" s="226">
        <v>1162</v>
      </c>
      <c r="E403" s="120">
        <v>0.2</v>
      </c>
      <c r="F403" s="116">
        <f t="shared" si="27"/>
        <v>6.9610000000000003</v>
      </c>
      <c r="G403" s="102">
        <v>48</v>
      </c>
      <c r="H403" s="113">
        <v>66.83</v>
      </c>
      <c r="I403" s="102">
        <f t="shared" si="24"/>
        <v>15.77</v>
      </c>
      <c r="J403" s="102">
        <f t="shared" si="25"/>
        <v>82.6</v>
      </c>
      <c r="K403" s="135"/>
      <c r="M403" s="44"/>
      <c r="N403" s="224"/>
    </row>
    <row r="404" spans="1:14" ht="14.25" customHeight="1">
      <c r="M404" s="44"/>
      <c r="N404" s="103"/>
    </row>
    <row r="405" spans="1:14" ht="12.75">
      <c r="M405" s="44"/>
      <c r="N405" s="103"/>
    </row>
    <row r="406" spans="1:14" ht="12.75">
      <c r="M406" s="44"/>
      <c r="N406" s="103"/>
    </row>
    <row r="407" spans="1:14" ht="12.75">
      <c r="M407" s="44"/>
      <c r="N407" s="103"/>
    </row>
    <row r="408" spans="1:14" ht="12.75">
      <c r="M408" s="44"/>
      <c r="N408" s="103"/>
    </row>
    <row r="409" spans="1:14" ht="12.75">
      <c r="M409" s="44"/>
      <c r="N409" s="103"/>
    </row>
    <row r="410" spans="1:14" ht="12.75">
      <c r="M410" s="44"/>
      <c r="N410" s="103"/>
    </row>
    <row r="411" spans="1:14" ht="12.75">
      <c r="M411" s="44"/>
      <c r="N411" s="103"/>
    </row>
    <row r="412" spans="1:14" ht="12.75">
      <c r="M412" s="44"/>
      <c r="N412" s="103"/>
    </row>
    <row r="413" spans="1:14" ht="12.75">
      <c r="M413" s="44"/>
      <c r="N413" s="103"/>
    </row>
    <row r="414" spans="1:14" ht="12.75">
      <c r="M414" s="44"/>
      <c r="N414" s="103"/>
    </row>
    <row r="415" spans="1:14" ht="12.75">
      <c r="M415" s="44"/>
      <c r="N415" s="103"/>
    </row>
    <row r="416" spans="1:14" ht="12.75">
      <c r="M416" s="44"/>
      <c r="N416" s="103"/>
    </row>
    <row r="417" spans="13:14" ht="12.75">
      <c r="M417" s="44"/>
      <c r="N417" s="103"/>
    </row>
    <row r="418" spans="13:14" ht="12.75">
      <c r="M418" s="44"/>
      <c r="N418" s="103"/>
    </row>
    <row r="419" spans="13:14" ht="12.75">
      <c r="M419" s="44"/>
      <c r="N419" s="103"/>
    </row>
    <row r="420" spans="13:14" ht="12.75">
      <c r="M420" s="44"/>
      <c r="N420" s="103"/>
    </row>
    <row r="421" spans="13:14" ht="12.75">
      <c r="M421" s="44"/>
      <c r="N421" s="103"/>
    </row>
    <row r="422" spans="13:14" ht="12.75">
      <c r="M422" s="44"/>
      <c r="N422" s="103"/>
    </row>
    <row r="423" spans="13:14" ht="12.75">
      <c r="M423" s="44"/>
      <c r="N423" s="103"/>
    </row>
    <row r="424" spans="13:14" ht="12.75">
      <c r="M424" s="44"/>
      <c r="N424" s="103"/>
    </row>
    <row r="425" spans="13:14" ht="12.75">
      <c r="M425" s="44"/>
      <c r="N425" s="103"/>
    </row>
    <row r="426" spans="13:14" ht="12.75">
      <c r="M426" s="44"/>
      <c r="N426" s="103"/>
    </row>
    <row r="427" spans="13:14" ht="12.75">
      <c r="M427" s="44"/>
      <c r="N427" s="103"/>
    </row>
    <row r="428" spans="13:14" ht="12.75">
      <c r="M428" s="44"/>
      <c r="N428" s="103"/>
    </row>
    <row r="429" spans="13:14" ht="12.75">
      <c r="M429" s="44"/>
      <c r="N429" s="103"/>
    </row>
    <row r="430" spans="13:14" ht="12.75">
      <c r="M430" s="44"/>
      <c r="N430" s="103"/>
    </row>
    <row r="431" spans="13:14" ht="12.75">
      <c r="M431" s="44"/>
      <c r="N431" s="103"/>
    </row>
    <row r="432" spans="13:14" ht="12.75">
      <c r="M432" s="44"/>
      <c r="N432" s="103"/>
    </row>
    <row r="433" spans="13:14" ht="12.75">
      <c r="M433" s="44"/>
      <c r="N433" s="103"/>
    </row>
    <row r="434" spans="13:14" ht="12.75">
      <c r="M434" s="44"/>
      <c r="N434" s="103"/>
    </row>
    <row r="435" spans="13:14" ht="12.75">
      <c r="M435" s="44"/>
      <c r="N435" s="103"/>
    </row>
    <row r="436" spans="13:14" ht="12.75">
      <c r="M436" s="44"/>
      <c r="N436" s="103"/>
    </row>
    <row r="437" spans="13:14" ht="12.75">
      <c r="M437" s="44"/>
      <c r="N437" s="103"/>
    </row>
    <row r="438" spans="13:14" ht="12.75">
      <c r="M438" s="44"/>
      <c r="N438" s="103"/>
    </row>
    <row r="439" spans="13:14" ht="12.75">
      <c r="M439" s="44"/>
      <c r="N439" s="103"/>
    </row>
    <row r="440" spans="13:14" ht="12.75">
      <c r="M440" s="44"/>
      <c r="N440" s="103"/>
    </row>
    <row r="441" spans="13:14" ht="12.75">
      <c r="M441" s="44"/>
      <c r="N441" s="103"/>
    </row>
    <row r="442" spans="13:14" ht="12.75">
      <c r="M442" s="44"/>
      <c r="N442" s="103"/>
    </row>
    <row r="443" spans="13:14" ht="12.75">
      <c r="M443" s="44"/>
      <c r="N443" s="103"/>
    </row>
    <row r="444" spans="13:14" ht="12.75">
      <c r="M444" s="44"/>
      <c r="N444" s="103"/>
    </row>
    <row r="445" spans="13:14" ht="12.75">
      <c r="M445" s="44"/>
      <c r="N445" s="103"/>
    </row>
    <row r="446" spans="13:14" ht="12.75">
      <c r="M446" s="44"/>
      <c r="N446" s="103"/>
    </row>
    <row r="447" spans="13:14" ht="12.75">
      <c r="M447" s="44"/>
      <c r="N447" s="103"/>
    </row>
    <row r="448" spans="13:14" ht="12.75">
      <c r="M448" s="44"/>
      <c r="N448" s="103"/>
    </row>
    <row r="449" spans="13:14" ht="12.75">
      <c r="M449" s="44"/>
      <c r="N449" s="103"/>
    </row>
    <row r="450" spans="13:14" ht="12.75">
      <c r="N450" s="103"/>
    </row>
    <row r="451" spans="13:14" ht="12.75">
      <c r="N451" s="103"/>
    </row>
    <row r="452" spans="13:14" ht="12.75">
      <c r="N452" s="103"/>
    </row>
    <row r="453" spans="13:14" ht="12.75">
      <c r="N453" s="103"/>
    </row>
    <row r="454" spans="13:14" ht="12.75">
      <c r="N454" s="103"/>
    </row>
    <row r="455" spans="13:14" ht="12.75">
      <c r="N455" s="103"/>
    </row>
    <row r="456" spans="13:14" ht="12.75">
      <c r="N456" s="103"/>
    </row>
    <row r="457" spans="13:14" ht="12.75">
      <c r="N457" s="103"/>
    </row>
    <row r="458" spans="13:14" ht="12.75">
      <c r="N458" s="103"/>
    </row>
    <row r="459" spans="13:14" ht="12.75">
      <c r="N459" s="103"/>
    </row>
    <row r="460" spans="13:14" ht="12.75">
      <c r="N460" s="103"/>
    </row>
    <row r="461" spans="13:14" ht="12.75">
      <c r="N461" s="103"/>
    </row>
    <row r="462" spans="13:14" ht="12.75">
      <c r="N462" s="103"/>
    </row>
    <row r="463" spans="13:14" ht="12.75">
      <c r="N463" s="103"/>
    </row>
    <row r="464" spans="13:14" ht="12.75">
      <c r="N464" s="103"/>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selection activeCell="G6" sqref="G6"/>
    </sheetView>
  </sheetViews>
  <sheetFormatPr defaultColWidth="9.140625" defaultRowHeight="12.75"/>
  <cols>
    <col min="1" max="1" width="5.85546875" style="41" customWidth="1"/>
    <col min="2" max="2" width="57.5703125" style="42" customWidth="1"/>
    <col min="3" max="3" width="18.140625" style="41" customWidth="1"/>
    <col min="4" max="4" width="12.28515625" style="41" customWidth="1"/>
    <col min="5" max="5" width="9.7109375" style="43" customWidth="1"/>
    <col min="6" max="6" width="11.5703125" style="41" customWidth="1"/>
    <col min="7" max="7" width="13" style="41" customWidth="1"/>
    <col min="8" max="16384" width="9.140625" style="125"/>
  </cols>
  <sheetData>
    <row r="1" spans="1:7" ht="15">
      <c r="G1" s="124" t="s">
        <v>56</v>
      </c>
    </row>
    <row r="2" spans="1:7" ht="18.75">
      <c r="A2" s="126" t="s">
        <v>47</v>
      </c>
    </row>
    <row r="3" spans="1:7" ht="48" customHeight="1">
      <c r="A3" s="251" t="s">
        <v>175</v>
      </c>
      <c r="B3" s="251"/>
      <c r="C3" s="251"/>
      <c r="D3" s="251"/>
      <c r="E3" s="251"/>
      <c r="F3" s="251"/>
      <c r="G3" s="251"/>
    </row>
    <row r="4" spans="1:7" ht="15.75">
      <c r="A4" s="211"/>
      <c r="B4" s="211"/>
      <c r="C4" s="211"/>
      <c r="D4" s="198"/>
      <c r="E4" s="211"/>
      <c r="F4" s="211"/>
      <c r="G4" s="211"/>
    </row>
    <row r="5" spans="1:7" s="127" customFormat="1" ht="55.5" customHeight="1">
      <c r="A5" s="210" t="s">
        <v>24</v>
      </c>
      <c r="B5" s="207" t="s">
        <v>25</v>
      </c>
      <c r="C5" s="207" t="s">
        <v>26</v>
      </c>
      <c r="D5" s="209" t="s">
        <v>65</v>
      </c>
      <c r="E5" s="209" t="s">
        <v>64</v>
      </c>
      <c r="F5" s="208" t="s">
        <v>63</v>
      </c>
      <c r="G5" s="207" t="s">
        <v>62</v>
      </c>
    </row>
    <row r="6" spans="1:7" s="128" customFormat="1" ht="21.75" customHeight="1">
      <c r="A6" s="275" t="s">
        <v>61</v>
      </c>
      <c r="B6" s="276"/>
      <c r="C6" s="276"/>
      <c r="D6" s="276"/>
      <c r="E6" s="276"/>
      <c r="F6" s="277"/>
      <c r="G6" s="206">
        <f>SUM(G7:G84)</f>
        <v>505.6</v>
      </c>
    </row>
    <row r="7" spans="1:7" s="103" customFormat="1" ht="12.95" customHeight="1">
      <c r="A7" s="267">
        <v>1</v>
      </c>
      <c r="B7" s="261" t="s">
        <v>73</v>
      </c>
      <c r="C7" s="263" t="s">
        <v>74</v>
      </c>
      <c r="D7" s="278" t="s">
        <v>72</v>
      </c>
      <c r="E7" s="203">
        <v>2</v>
      </c>
      <c r="F7" s="202">
        <v>8</v>
      </c>
      <c r="G7" s="202">
        <f t="shared" ref="G7:G38" si="0">ROUND(E7*F7,2)</f>
        <v>16</v>
      </c>
    </row>
    <row r="8" spans="1:7" s="103" customFormat="1" ht="12.95" customHeight="1">
      <c r="A8" s="268"/>
      <c r="B8" s="262"/>
      <c r="C8" s="264"/>
      <c r="D8" s="279"/>
      <c r="E8" s="203">
        <v>4</v>
      </c>
      <c r="F8" s="202">
        <v>2.4</v>
      </c>
      <c r="G8" s="202">
        <f t="shared" si="0"/>
        <v>9.6</v>
      </c>
    </row>
    <row r="9" spans="1:7" s="103" customFormat="1" ht="12.95" customHeight="1">
      <c r="A9" s="267">
        <v>2</v>
      </c>
      <c r="B9" s="261" t="s">
        <v>73</v>
      </c>
      <c r="C9" s="263" t="s">
        <v>74</v>
      </c>
      <c r="D9" s="278" t="s">
        <v>71</v>
      </c>
      <c r="E9" s="203">
        <v>2</v>
      </c>
      <c r="F9" s="202">
        <v>8</v>
      </c>
      <c r="G9" s="202">
        <f t="shared" si="0"/>
        <v>16</v>
      </c>
    </row>
    <row r="10" spans="1:7" s="103" customFormat="1" ht="14.25" customHeight="1">
      <c r="A10" s="268"/>
      <c r="B10" s="262"/>
      <c r="C10" s="264"/>
      <c r="D10" s="279"/>
      <c r="E10" s="203">
        <v>10</v>
      </c>
      <c r="F10" s="202">
        <v>2.4</v>
      </c>
      <c r="G10" s="202">
        <f t="shared" si="0"/>
        <v>24</v>
      </c>
    </row>
    <row r="11" spans="1:7" s="103" customFormat="1" ht="12.75" customHeight="1">
      <c r="A11" s="267">
        <v>3</v>
      </c>
      <c r="B11" s="261" t="s">
        <v>73</v>
      </c>
      <c r="C11" s="263" t="s">
        <v>75</v>
      </c>
      <c r="D11" s="278" t="s">
        <v>71</v>
      </c>
      <c r="E11" s="203">
        <v>2</v>
      </c>
      <c r="F11" s="202">
        <v>8</v>
      </c>
      <c r="G11" s="202">
        <f t="shared" si="0"/>
        <v>16</v>
      </c>
    </row>
    <row r="12" spans="1:7" s="103" customFormat="1">
      <c r="A12" s="268"/>
      <c r="B12" s="262"/>
      <c r="C12" s="264"/>
      <c r="D12" s="279"/>
      <c r="E12" s="203">
        <v>10</v>
      </c>
      <c r="F12" s="202">
        <v>2.4</v>
      </c>
      <c r="G12" s="202">
        <f t="shared" si="0"/>
        <v>24</v>
      </c>
    </row>
    <row r="13" spans="1:7" s="103" customFormat="1" ht="12.95" customHeight="1">
      <c r="A13" s="267">
        <v>4</v>
      </c>
      <c r="B13" s="261" t="s">
        <v>73</v>
      </c>
      <c r="C13" s="263" t="s">
        <v>75</v>
      </c>
      <c r="D13" s="278" t="s">
        <v>71</v>
      </c>
      <c r="E13" s="203">
        <v>2</v>
      </c>
      <c r="F13" s="202">
        <v>8</v>
      </c>
      <c r="G13" s="202">
        <f t="shared" si="0"/>
        <v>16</v>
      </c>
    </row>
    <row r="14" spans="1:7" s="103" customFormat="1" ht="12.95" customHeight="1">
      <c r="A14" s="268"/>
      <c r="B14" s="262"/>
      <c r="C14" s="264"/>
      <c r="D14" s="279"/>
      <c r="E14" s="203">
        <v>10</v>
      </c>
      <c r="F14" s="202">
        <v>2.4</v>
      </c>
      <c r="G14" s="202">
        <f t="shared" si="0"/>
        <v>24</v>
      </c>
    </row>
    <row r="15" spans="1:7" s="103" customFormat="1" ht="12.75" customHeight="1">
      <c r="A15" s="267">
        <v>5</v>
      </c>
      <c r="B15" s="261" t="s">
        <v>73</v>
      </c>
      <c r="C15" s="263" t="s">
        <v>75</v>
      </c>
      <c r="D15" s="278" t="s">
        <v>71</v>
      </c>
      <c r="E15" s="203">
        <v>2</v>
      </c>
      <c r="F15" s="202">
        <v>8</v>
      </c>
      <c r="G15" s="202">
        <f t="shared" si="0"/>
        <v>16</v>
      </c>
    </row>
    <row r="16" spans="1:7" s="103" customFormat="1">
      <c r="A16" s="268"/>
      <c r="B16" s="262"/>
      <c r="C16" s="264"/>
      <c r="D16" s="279"/>
      <c r="E16" s="203">
        <v>10</v>
      </c>
      <c r="F16" s="202">
        <v>2.4</v>
      </c>
      <c r="G16" s="202">
        <f t="shared" si="0"/>
        <v>24</v>
      </c>
    </row>
    <row r="17" spans="1:9" s="103" customFormat="1" ht="12.75" customHeight="1">
      <c r="A17" s="267">
        <v>6</v>
      </c>
      <c r="B17" s="261" t="s">
        <v>73</v>
      </c>
      <c r="C17" s="263" t="s">
        <v>75</v>
      </c>
      <c r="D17" s="278" t="s">
        <v>71</v>
      </c>
      <c r="E17" s="203">
        <v>2</v>
      </c>
      <c r="F17" s="202">
        <v>8</v>
      </c>
      <c r="G17" s="202">
        <f t="shared" si="0"/>
        <v>16</v>
      </c>
    </row>
    <row r="18" spans="1:9" s="103" customFormat="1" ht="14.25" customHeight="1">
      <c r="A18" s="268"/>
      <c r="B18" s="262"/>
      <c r="C18" s="264"/>
      <c r="D18" s="279"/>
      <c r="E18" s="203">
        <v>10</v>
      </c>
      <c r="F18" s="202">
        <v>2.4</v>
      </c>
      <c r="G18" s="202">
        <f t="shared" si="0"/>
        <v>24</v>
      </c>
    </row>
    <row r="19" spans="1:9" s="103" customFormat="1" ht="12.75" customHeight="1">
      <c r="A19" s="267">
        <v>7</v>
      </c>
      <c r="B19" s="261" t="s">
        <v>73</v>
      </c>
      <c r="C19" s="263" t="s">
        <v>74</v>
      </c>
      <c r="D19" s="278" t="s">
        <v>71</v>
      </c>
      <c r="E19" s="203">
        <v>2</v>
      </c>
      <c r="F19" s="202">
        <v>8</v>
      </c>
      <c r="G19" s="202">
        <f t="shared" si="0"/>
        <v>16</v>
      </c>
    </row>
    <row r="20" spans="1:9" s="103" customFormat="1">
      <c r="A20" s="268"/>
      <c r="B20" s="262"/>
      <c r="C20" s="264"/>
      <c r="D20" s="279"/>
      <c r="E20" s="203">
        <v>10</v>
      </c>
      <c r="F20" s="202">
        <v>2.4</v>
      </c>
      <c r="G20" s="202">
        <f t="shared" si="0"/>
        <v>24</v>
      </c>
    </row>
    <row r="21" spans="1:9" s="103" customFormat="1" ht="12.75" customHeight="1">
      <c r="A21" s="267">
        <v>8</v>
      </c>
      <c r="B21" s="261" t="s">
        <v>73</v>
      </c>
      <c r="C21" s="263" t="s">
        <v>75</v>
      </c>
      <c r="D21" s="278" t="s">
        <v>71</v>
      </c>
      <c r="E21" s="203">
        <v>2</v>
      </c>
      <c r="F21" s="202">
        <v>8</v>
      </c>
      <c r="G21" s="202">
        <f t="shared" si="0"/>
        <v>16</v>
      </c>
    </row>
    <row r="22" spans="1:9" s="103" customFormat="1" ht="15" customHeight="1">
      <c r="A22" s="268"/>
      <c r="B22" s="262"/>
      <c r="C22" s="264"/>
      <c r="D22" s="279"/>
      <c r="E22" s="203">
        <v>10</v>
      </c>
      <c r="F22" s="202">
        <v>2.4</v>
      </c>
      <c r="G22" s="202">
        <f t="shared" si="0"/>
        <v>24</v>
      </c>
    </row>
    <row r="23" spans="1:9" s="103" customFormat="1" ht="12.75" customHeight="1">
      <c r="A23" s="267">
        <v>9</v>
      </c>
      <c r="B23" s="261" t="s">
        <v>73</v>
      </c>
      <c r="C23" s="263" t="s">
        <v>75</v>
      </c>
      <c r="D23" s="278" t="s">
        <v>71</v>
      </c>
      <c r="E23" s="203">
        <v>2</v>
      </c>
      <c r="F23" s="202">
        <v>8</v>
      </c>
      <c r="G23" s="202">
        <f t="shared" si="0"/>
        <v>16</v>
      </c>
    </row>
    <row r="24" spans="1:9" s="103" customFormat="1">
      <c r="A24" s="268"/>
      <c r="B24" s="262"/>
      <c r="C24" s="264"/>
      <c r="D24" s="279"/>
      <c r="E24" s="203">
        <v>10</v>
      </c>
      <c r="F24" s="202">
        <v>2.4</v>
      </c>
      <c r="G24" s="202">
        <f t="shared" si="0"/>
        <v>24</v>
      </c>
    </row>
    <row r="25" spans="1:9" s="103" customFormat="1" ht="12.75" customHeight="1">
      <c r="A25" s="267">
        <v>10</v>
      </c>
      <c r="B25" s="261" t="s">
        <v>73</v>
      </c>
      <c r="C25" s="263" t="s">
        <v>75</v>
      </c>
      <c r="D25" s="278" t="s">
        <v>71</v>
      </c>
      <c r="E25" s="203">
        <v>2</v>
      </c>
      <c r="F25" s="202">
        <v>8</v>
      </c>
      <c r="G25" s="202">
        <f t="shared" si="0"/>
        <v>16</v>
      </c>
    </row>
    <row r="26" spans="1:9" s="103" customFormat="1">
      <c r="A26" s="268"/>
      <c r="B26" s="262"/>
      <c r="C26" s="264"/>
      <c r="D26" s="279"/>
      <c r="E26" s="203">
        <v>10</v>
      </c>
      <c r="F26" s="202">
        <v>2.4</v>
      </c>
      <c r="G26" s="202">
        <f t="shared" si="0"/>
        <v>24</v>
      </c>
    </row>
    <row r="27" spans="1:9" s="103" customFormat="1" ht="12.75" customHeight="1">
      <c r="A27" s="267">
        <v>11</v>
      </c>
      <c r="B27" s="261" t="s">
        <v>73</v>
      </c>
      <c r="C27" s="263" t="s">
        <v>76</v>
      </c>
      <c r="D27" s="278" t="s">
        <v>71</v>
      </c>
      <c r="E27" s="203">
        <v>2</v>
      </c>
      <c r="F27" s="202">
        <v>8</v>
      </c>
      <c r="G27" s="202">
        <f t="shared" si="0"/>
        <v>16</v>
      </c>
    </row>
    <row r="28" spans="1:9" s="103" customFormat="1">
      <c r="A28" s="268"/>
      <c r="B28" s="262"/>
      <c r="C28" s="264"/>
      <c r="D28" s="279"/>
      <c r="E28" s="203">
        <v>10</v>
      </c>
      <c r="F28" s="202">
        <v>2.4</v>
      </c>
      <c r="G28" s="202">
        <f t="shared" si="0"/>
        <v>24</v>
      </c>
    </row>
    <row r="29" spans="1:9" ht="11.25" customHeight="1">
      <c r="A29" s="267">
        <v>12</v>
      </c>
      <c r="B29" s="261" t="s">
        <v>73</v>
      </c>
      <c r="C29" s="263" t="s">
        <v>74</v>
      </c>
      <c r="D29" s="278" t="s">
        <v>71</v>
      </c>
      <c r="E29" s="203">
        <v>2</v>
      </c>
      <c r="F29" s="202">
        <v>8</v>
      </c>
      <c r="G29" s="202">
        <f t="shared" si="0"/>
        <v>16</v>
      </c>
      <c r="I29" s="103"/>
    </row>
    <row r="30" spans="1:9">
      <c r="A30" s="268"/>
      <c r="B30" s="262"/>
      <c r="C30" s="264"/>
      <c r="D30" s="279"/>
      <c r="E30" s="203">
        <v>10</v>
      </c>
      <c r="F30" s="202">
        <v>2.4</v>
      </c>
      <c r="G30" s="202">
        <f t="shared" si="0"/>
        <v>24</v>
      </c>
      <c r="I30" s="103"/>
    </row>
    <row r="31" spans="1:9" ht="12.95" customHeight="1">
      <c r="A31" s="267">
        <v>13</v>
      </c>
      <c r="B31" s="261" t="s">
        <v>73</v>
      </c>
      <c r="C31" s="263" t="s">
        <v>75</v>
      </c>
      <c r="D31" s="278" t="s">
        <v>71</v>
      </c>
      <c r="E31" s="203">
        <v>2</v>
      </c>
      <c r="F31" s="202">
        <v>8</v>
      </c>
      <c r="G31" s="202">
        <f t="shared" si="0"/>
        <v>16</v>
      </c>
      <c r="I31" s="103"/>
    </row>
    <row r="32" spans="1:9" ht="15" customHeight="1">
      <c r="A32" s="268"/>
      <c r="B32" s="262"/>
      <c r="C32" s="264"/>
      <c r="D32" s="279"/>
      <c r="E32" s="203">
        <v>10</v>
      </c>
      <c r="F32" s="202">
        <v>2.4</v>
      </c>
      <c r="G32" s="202">
        <f t="shared" si="0"/>
        <v>24</v>
      </c>
      <c r="I32" s="103"/>
    </row>
    <row r="33" spans="1:7" hidden="1">
      <c r="A33" s="269">
        <v>14</v>
      </c>
      <c r="B33" s="271"/>
      <c r="C33" s="273"/>
      <c r="D33" s="265"/>
      <c r="E33" s="205"/>
      <c r="F33" s="204">
        <v>8</v>
      </c>
      <c r="G33" s="204">
        <f t="shared" si="0"/>
        <v>0</v>
      </c>
    </row>
    <row r="34" spans="1:7" ht="15.75" hidden="1" customHeight="1">
      <c r="A34" s="270"/>
      <c r="B34" s="272"/>
      <c r="C34" s="274"/>
      <c r="D34" s="266"/>
      <c r="E34" s="205"/>
      <c r="F34" s="204">
        <v>2.4</v>
      </c>
      <c r="G34" s="204">
        <f t="shared" si="0"/>
        <v>0</v>
      </c>
    </row>
    <row r="35" spans="1:7" ht="12.75" hidden="1" customHeight="1">
      <c r="A35" s="267">
        <v>15</v>
      </c>
      <c r="B35" s="261"/>
      <c r="C35" s="263"/>
      <c r="D35" s="265"/>
      <c r="E35" s="203"/>
      <c r="F35" s="202">
        <v>8</v>
      </c>
      <c r="G35" s="202">
        <f t="shared" si="0"/>
        <v>0</v>
      </c>
    </row>
    <row r="36" spans="1:7" ht="13.5" hidden="1" customHeight="1">
      <c r="A36" s="268"/>
      <c r="B36" s="262"/>
      <c r="C36" s="264"/>
      <c r="D36" s="266"/>
      <c r="E36" s="203"/>
      <c r="F36" s="202">
        <v>2.4</v>
      </c>
      <c r="G36" s="202">
        <f t="shared" si="0"/>
        <v>0</v>
      </c>
    </row>
    <row r="37" spans="1:7" ht="12.75" hidden="1" customHeight="1">
      <c r="A37" s="267">
        <v>16</v>
      </c>
      <c r="B37" s="261"/>
      <c r="C37" s="263"/>
      <c r="D37" s="265"/>
      <c r="E37" s="203"/>
      <c r="F37" s="202">
        <v>8</v>
      </c>
      <c r="G37" s="202">
        <f t="shared" si="0"/>
        <v>0</v>
      </c>
    </row>
    <row r="38" spans="1:7" hidden="1">
      <c r="A38" s="268"/>
      <c r="B38" s="262"/>
      <c r="C38" s="264"/>
      <c r="D38" s="266"/>
      <c r="E38" s="203"/>
      <c r="F38" s="202">
        <v>2.4</v>
      </c>
      <c r="G38" s="202">
        <f t="shared" si="0"/>
        <v>0</v>
      </c>
    </row>
    <row r="39" spans="1:7" ht="12.75" hidden="1" customHeight="1">
      <c r="A39" s="267">
        <v>17</v>
      </c>
      <c r="B39" s="261"/>
      <c r="C39" s="263"/>
      <c r="D39" s="265"/>
      <c r="E39" s="203"/>
      <c r="F39" s="202">
        <v>8</v>
      </c>
      <c r="G39" s="202">
        <f t="shared" ref="G39:G54" si="1">ROUND(E39*F39,2)</f>
        <v>0</v>
      </c>
    </row>
    <row r="40" spans="1:7" hidden="1">
      <c r="A40" s="268"/>
      <c r="B40" s="262"/>
      <c r="C40" s="264"/>
      <c r="D40" s="266"/>
      <c r="E40" s="203"/>
      <c r="F40" s="202">
        <v>2.4</v>
      </c>
      <c r="G40" s="202">
        <f t="shared" si="1"/>
        <v>0</v>
      </c>
    </row>
    <row r="41" spans="1:7" ht="12.75" hidden="1" customHeight="1">
      <c r="A41" s="267">
        <v>18</v>
      </c>
      <c r="B41" s="261"/>
      <c r="C41" s="263"/>
      <c r="D41" s="265"/>
      <c r="E41" s="203"/>
      <c r="F41" s="202">
        <v>8</v>
      </c>
      <c r="G41" s="202">
        <f t="shared" si="1"/>
        <v>0</v>
      </c>
    </row>
    <row r="42" spans="1:7" hidden="1">
      <c r="A42" s="268"/>
      <c r="B42" s="262"/>
      <c r="C42" s="264"/>
      <c r="D42" s="266"/>
      <c r="E42" s="203"/>
      <c r="F42" s="202">
        <v>2.4</v>
      </c>
      <c r="G42" s="202">
        <f t="shared" si="1"/>
        <v>0</v>
      </c>
    </row>
    <row r="43" spans="1:7" ht="12.75" hidden="1" customHeight="1">
      <c r="A43" s="267">
        <v>19</v>
      </c>
      <c r="B43" s="261"/>
      <c r="C43" s="263"/>
      <c r="D43" s="265"/>
      <c r="E43" s="203"/>
      <c r="F43" s="202">
        <v>8</v>
      </c>
      <c r="G43" s="202">
        <f t="shared" si="1"/>
        <v>0</v>
      </c>
    </row>
    <row r="44" spans="1:7" hidden="1">
      <c r="A44" s="268"/>
      <c r="B44" s="262"/>
      <c r="C44" s="264"/>
      <c r="D44" s="266"/>
      <c r="E44" s="203"/>
      <c r="F44" s="202">
        <v>2.4</v>
      </c>
      <c r="G44" s="202">
        <f t="shared" si="1"/>
        <v>0</v>
      </c>
    </row>
    <row r="45" spans="1:7" ht="12.75" hidden="1" customHeight="1">
      <c r="A45" s="267">
        <v>20</v>
      </c>
      <c r="B45" s="261"/>
      <c r="C45" s="263"/>
      <c r="D45" s="265"/>
      <c r="E45" s="203"/>
      <c r="F45" s="202">
        <v>8</v>
      </c>
      <c r="G45" s="202">
        <f t="shared" si="1"/>
        <v>0</v>
      </c>
    </row>
    <row r="46" spans="1:7" hidden="1">
      <c r="A46" s="268"/>
      <c r="B46" s="262"/>
      <c r="C46" s="264"/>
      <c r="D46" s="266"/>
      <c r="E46" s="203"/>
      <c r="F46" s="202">
        <v>2.4</v>
      </c>
      <c r="G46" s="202">
        <f t="shared" si="1"/>
        <v>0</v>
      </c>
    </row>
    <row r="47" spans="1:7" ht="12.75" hidden="1" customHeight="1">
      <c r="A47" s="267">
        <v>21</v>
      </c>
      <c r="B47" s="261"/>
      <c r="C47" s="263"/>
      <c r="D47" s="265"/>
      <c r="E47" s="203"/>
      <c r="F47" s="202">
        <v>8</v>
      </c>
      <c r="G47" s="202">
        <f t="shared" si="1"/>
        <v>0</v>
      </c>
    </row>
    <row r="48" spans="1:7" hidden="1">
      <c r="A48" s="268"/>
      <c r="B48" s="262"/>
      <c r="C48" s="264"/>
      <c r="D48" s="266"/>
      <c r="E48" s="203"/>
      <c r="F48" s="202">
        <v>2.4</v>
      </c>
      <c r="G48" s="202">
        <f t="shared" si="1"/>
        <v>0</v>
      </c>
    </row>
    <row r="49" spans="1:7" ht="12.75" hidden="1" customHeight="1">
      <c r="A49" s="267">
        <v>22</v>
      </c>
      <c r="B49" s="261"/>
      <c r="C49" s="263"/>
      <c r="D49" s="265"/>
      <c r="E49" s="203"/>
      <c r="F49" s="202">
        <v>8</v>
      </c>
      <c r="G49" s="202">
        <f t="shared" si="1"/>
        <v>0</v>
      </c>
    </row>
    <row r="50" spans="1:7" hidden="1">
      <c r="A50" s="268"/>
      <c r="B50" s="262"/>
      <c r="C50" s="264"/>
      <c r="D50" s="266"/>
      <c r="E50" s="203"/>
      <c r="F50" s="202">
        <v>2.4</v>
      </c>
      <c r="G50" s="202">
        <f t="shared" si="1"/>
        <v>0</v>
      </c>
    </row>
    <row r="51" spans="1:7" ht="12.75" hidden="1" customHeight="1">
      <c r="A51" s="267">
        <v>23</v>
      </c>
      <c r="B51" s="261"/>
      <c r="C51" s="263"/>
      <c r="D51" s="265"/>
      <c r="E51" s="203"/>
      <c r="F51" s="202">
        <v>8</v>
      </c>
      <c r="G51" s="202">
        <f t="shared" si="1"/>
        <v>0</v>
      </c>
    </row>
    <row r="52" spans="1:7" hidden="1">
      <c r="A52" s="268"/>
      <c r="B52" s="262"/>
      <c r="C52" s="264"/>
      <c r="D52" s="266"/>
      <c r="E52" s="203"/>
      <c r="F52" s="202">
        <v>2.4</v>
      </c>
      <c r="G52" s="202">
        <f t="shared" si="1"/>
        <v>0</v>
      </c>
    </row>
    <row r="53" spans="1:7" ht="12.75" hidden="1" customHeight="1">
      <c r="A53" s="267">
        <v>24</v>
      </c>
      <c r="B53" s="261"/>
      <c r="C53" s="263"/>
      <c r="D53" s="265"/>
      <c r="E53" s="203"/>
      <c r="F53" s="202">
        <v>8</v>
      </c>
      <c r="G53" s="202">
        <f t="shared" si="1"/>
        <v>0</v>
      </c>
    </row>
    <row r="54" spans="1:7" hidden="1">
      <c r="A54" s="268"/>
      <c r="B54" s="262"/>
      <c r="C54" s="264"/>
      <c r="D54" s="266"/>
      <c r="E54" s="203"/>
      <c r="F54" s="202">
        <v>2.4</v>
      </c>
      <c r="G54" s="202">
        <f t="shared" si="1"/>
        <v>0</v>
      </c>
    </row>
    <row r="55" spans="1:7" ht="12.75" hidden="1" customHeight="1">
      <c r="A55" s="267"/>
      <c r="B55" s="261"/>
      <c r="C55" s="263"/>
      <c r="D55" s="265"/>
      <c r="E55" s="203"/>
      <c r="F55" s="202"/>
      <c r="G55" s="202"/>
    </row>
    <row r="56" spans="1:7" hidden="1">
      <c r="A56" s="268"/>
      <c r="B56" s="262"/>
      <c r="C56" s="264"/>
      <c r="D56" s="266"/>
      <c r="E56" s="203"/>
      <c r="F56" s="202"/>
      <c r="G56" s="202"/>
    </row>
    <row r="57" spans="1:7" ht="12.75" hidden="1" customHeight="1">
      <c r="A57" s="267"/>
      <c r="B57" s="261"/>
      <c r="C57" s="263"/>
      <c r="D57" s="265"/>
      <c r="E57" s="203"/>
      <c r="F57" s="202"/>
      <c r="G57" s="202"/>
    </row>
    <row r="58" spans="1:7" hidden="1">
      <c r="A58" s="268"/>
      <c r="B58" s="262"/>
      <c r="C58" s="264"/>
      <c r="D58" s="266"/>
      <c r="E58" s="203"/>
      <c r="F58" s="202"/>
      <c r="G58" s="202"/>
    </row>
    <row r="59" spans="1:7" ht="12.75" hidden="1" customHeight="1">
      <c r="A59" s="267"/>
      <c r="B59" s="261"/>
      <c r="C59" s="263"/>
      <c r="D59" s="265"/>
      <c r="E59" s="203"/>
      <c r="F59" s="202"/>
      <c r="G59" s="202"/>
    </row>
    <row r="60" spans="1:7" hidden="1">
      <c r="A60" s="268"/>
      <c r="B60" s="262"/>
      <c r="C60" s="264"/>
      <c r="D60" s="266"/>
      <c r="E60" s="203"/>
      <c r="F60" s="202"/>
      <c r="G60" s="202"/>
    </row>
    <row r="61" spans="1:7" ht="12.75" hidden="1" customHeight="1">
      <c r="A61" s="267"/>
      <c r="B61" s="261"/>
      <c r="C61" s="263"/>
      <c r="D61" s="265"/>
      <c r="E61" s="203"/>
      <c r="F61" s="202"/>
      <c r="G61" s="202"/>
    </row>
    <row r="62" spans="1:7" hidden="1">
      <c r="A62" s="268"/>
      <c r="B62" s="262"/>
      <c r="C62" s="264"/>
      <c r="D62" s="266"/>
      <c r="E62" s="203"/>
      <c r="F62" s="202"/>
      <c r="G62" s="202"/>
    </row>
    <row r="63" spans="1:7" ht="12.75" hidden="1" customHeight="1">
      <c r="A63" s="267"/>
      <c r="B63" s="261"/>
      <c r="C63" s="263"/>
      <c r="D63" s="265"/>
      <c r="E63" s="203"/>
      <c r="F63" s="202"/>
      <c r="G63" s="202"/>
    </row>
    <row r="64" spans="1:7" hidden="1">
      <c r="A64" s="268"/>
      <c r="B64" s="262"/>
      <c r="C64" s="264"/>
      <c r="D64" s="266"/>
      <c r="E64" s="203"/>
      <c r="F64" s="202"/>
      <c r="G64" s="202"/>
    </row>
    <row r="65" spans="1:7" ht="12.75" hidden="1" customHeight="1">
      <c r="A65" s="267"/>
      <c r="B65" s="261"/>
      <c r="C65" s="263"/>
      <c r="D65" s="265"/>
      <c r="E65" s="203"/>
      <c r="F65" s="202"/>
      <c r="G65" s="202"/>
    </row>
    <row r="66" spans="1:7" hidden="1">
      <c r="A66" s="268"/>
      <c r="B66" s="262"/>
      <c r="C66" s="264"/>
      <c r="D66" s="266"/>
      <c r="E66" s="203"/>
      <c r="F66" s="202"/>
      <c r="G66" s="202"/>
    </row>
    <row r="67" spans="1:7" ht="12.75" hidden="1" customHeight="1">
      <c r="A67" s="267"/>
      <c r="B67" s="261"/>
      <c r="C67" s="263"/>
      <c r="D67" s="265"/>
      <c r="E67" s="203"/>
      <c r="F67" s="202"/>
      <c r="G67" s="202"/>
    </row>
    <row r="68" spans="1:7" hidden="1">
      <c r="A68" s="268"/>
      <c r="B68" s="262"/>
      <c r="C68" s="264"/>
      <c r="D68" s="266"/>
      <c r="E68" s="203"/>
      <c r="F68" s="202"/>
      <c r="G68" s="202"/>
    </row>
    <row r="69" spans="1:7" ht="12.75" hidden="1" customHeight="1">
      <c r="A69" s="267"/>
      <c r="B69" s="261"/>
      <c r="C69" s="263"/>
      <c r="D69" s="265"/>
      <c r="E69" s="203"/>
      <c r="F69" s="202"/>
      <c r="G69" s="202"/>
    </row>
    <row r="70" spans="1:7" hidden="1">
      <c r="A70" s="268"/>
      <c r="B70" s="262"/>
      <c r="C70" s="264"/>
      <c r="D70" s="266"/>
      <c r="E70" s="203"/>
      <c r="F70" s="202"/>
      <c r="G70" s="202"/>
    </row>
    <row r="71" spans="1:7" ht="12.75" hidden="1" customHeight="1">
      <c r="A71" s="267"/>
      <c r="B71" s="261"/>
      <c r="C71" s="263"/>
      <c r="D71" s="265"/>
      <c r="E71" s="203"/>
      <c r="F71" s="202"/>
      <c r="G71" s="202"/>
    </row>
    <row r="72" spans="1:7" hidden="1">
      <c r="A72" s="268"/>
      <c r="B72" s="262"/>
      <c r="C72" s="264"/>
      <c r="D72" s="266"/>
      <c r="E72" s="203"/>
      <c r="F72" s="202"/>
      <c r="G72" s="202"/>
    </row>
    <row r="73" spans="1:7" ht="12.75" hidden="1" customHeight="1">
      <c r="A73" s="267"/>
      <c r="B73" s="261"/>
      <c r="C73" s="263"/>
      <c r="D73" s="265"/>
      <c r="E73" s="203"/>
      <c r="F73" s="202"/>
      <c r="G73" s="202"/>
    </row>
    <row r="74" spans="1:7" hidden="1">
      <c r="A74" s="268"/>
      <c r="B74" s="262"/>
      <c r="C74" s="264"/>
      <c r="D74" s="266"/>
      <c r="E74" s="203"/>
      <c r="F74" s="202"/>
      <c r="G74" s="202"/>
    </row>
    <row r="75" spans="1:7" ht="12.75" hidden="1" customHeight="1">
      <c r="A75" s="267"/>
      <c r="B75" s="261"/>
      <c r="C75" s="263"/>
      <c r="D75" s="265"/>
      <c r="E75" s="203"/>
      <c r="F75" s="202"/>
      <c r="G75" s="202"/>
    </row>
    <row r="76" spans="1:7" hidden="1">
      <c r="A76" s="268"/>
      <c r="B76" s="262"/>
      <c r="C76" s="264"/>
      <c r="D76" s="266"/>
      <c r="E76" s="203"/>
      <c r="F76" s="202"/>
      <c r="G76" s="202"/>
    </row>
    <row r="77" spans="1:7" ht="12.75" hidden="1" customHeight="1">
      <c r="A77" s="267"/>
      <c r="B77" s="261"/>
      <c r="C77" s="263"/>
      <c r="D77" s="265"/>
      <c r="E77" s="203"/>
      <c r="F77" s="202"/>
      <c r="G77" s="202"/>
    </row>
    <row r="78" spans="1:7" hidden="1">
      <c r="A78" s="268"/>
      <c r="B78" s="262"/>
      <c r="C78" s="264"/>
      <c r="D78" s="266"/>
      <c r="E78" s="203"/>
      <c r="F78" s="202"/>
      <c r="G78" s="202"/>
    </row>
    <row r="79" spans="1:7" ht="12.75" hidden="1" customHeight="1">
      <c r="A79" s="267"/>
      <c r="B79" s="261"/>
      <c r="C79" s="263"/>
      <c r="D79" s="265"/>
      <c r="E79" s="203"/>
      <c r="F79" s="202"/>
      <c r="G79" s="202"/>
    </row>
    <row r="80" spans="1:7" hidden="1">
      <c r="A80" s="268"/>
      <c r="B80" s="262"/>
      <c r="C80" s="264"/>
      <c r="D80" s="266"/>
      <c r="E80" s="203"/>
      <c r="F80" s="202"/>
      <c r="G80" s="202"/>
    </row>
    <row r="81" spans="1:7" hidden="1">
      <c r="A81" s="267"/>
      <c r="B81" s="261"/>
      <c r="C81" s="263"/>
      <c r="D81" s="265"/>
      <c r="E81" s="203"/>
      <c r="F81" s="202"/>
      <c r="G81" s="202"/>
    </row>
    <row r="82" spans="1:7" hidden="1">
      <c r="A82" s="268"/>
      <c r="B82" s="262"/>
      <c r="C82" s="264"/>
      <c r="D82" s="266"/>
      <c r="E82" s="203"/>
      <c r="F82" s="202"/>
      <c r="G82" s="202"/>
    </row>
    <row r="83" spans="1:7" hidden="1">
      <c r="A83" s="267"/>
      <c r="B83" s="261"/>
      <c r="C83" s="263"/>
      <c r="D83" s="278"/>
      <c r="E83" s="203"/>
      <c r="F83" s="202"/>
      <c r="G83" s="202"/>
    </row>
    <row r="84" spans="1:7" hidden="1">
      <c r="A84" s="268"/>
      <c r="B84" s="262"/>
      <c r="C84" s="264"/>
      <c r="D84" s="279"/>
      <c r="E84" s="203"/>
      <c r="F84" s="202"/>
      <c r="G84" s="202"/>
    </row>
  </sheetData>
  <mergeCells count="158">
    <mergeCell ref="A83:A84"/>
    <mergeCell ref="B83:B84"/>
    <mergeCell ref="C83:C84"/>
    <mergeCell ref="D83:D84"/>
    <mergeCell ref="A79:A80"/>
    <mergeCell ref="B79:B80"/>
    <mergeCell ref="C79:C80"/>
    <mergeCell ref="D79:D80"/>
    <mergeCell ref="A81:A82"/>
    <mergeCell ref="B81:B82"/>
    <mergeCell ref="C81:C82"/>
    <mergeCell ref="D81:D82"/>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61:A62"/>
    <mergeCell ref="B61:B62"/>
    <mergeCell ref="C61:C62"/>
    <mergeCell ref="D61:D62"/>
    <mergeCell ref="A59:A60"/>
    <mergeCell ref="B59:B60"/>
    <mergeCell ref="C59:C60"/>
    <mergeCell ref="D59:D60"/>
    <mergeCell ref="A53:A54"/>
    <mergeCell ref="A55:A56"/>
    <mergeCell ref="A57:A58"/>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23:A24"/>
    <mergeCell ref="B23:B24"/>
    <mergeCell ref="C23:C24"/>
    <mergeCell ref="D23:D24"/>
    <mergeCell ref="A17:A18"/>
    <mergeCell ref="B17:B18"/>
    <mergeCell ref="C17:C18"/>
    <mergeCell ref="D17:D18"/>
    <mergeCell ref="A19:A20"/>
    <mergeCell ref="B19:B20"/>
    <mergeCell ref="C19:C20"/>
    <mergeCell ref="D19:D20"/>
    <mergeCell ref="C9:C10"/>
    <mergeCell ref="D9:D10"/>
    <mergeCell ref="A11:A12"/>
    <mergeCell ref="B11:B12"/>
    <mergeCell ref="C11:C12"/>
    <mergeCell ref="D11:D12"/>
    <mergeCell ref="A21:A22"/>
    <mergeCell ref="B21:B22"/>
    <mergeCell ref="C21:C22"/>
    <mergeCell ref="D21:D22"/>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33"/>
  <sheetViews>
    <sheetView zoomScaleNormal="100" workbookViewId="0">
      <pane ySplit="6" topLeftCell="A24" activePane="bottomLeft" state="frozen"/>
      <selection pane="bottomLeft" activeCell="J27" sqref="J27"/>
    </sheetView>
  </sheetViews>
  <sheetFormatPr defaultColWidth="12.5703125" defaultRowHeight="15"/>
  <cols>
    <col min="1" max="1" width="13.28515625" style="48" customWidth="1"/>
    <col min="2" max="2" width="25.5703125" style="49" customWidth="1"/>
    <col min="3" max="3" width="19.5703125" style="48" customWidth="1"/>
    <col min="4" max="4" width="17.5703125" style="48" customWidth="1"/>
    <col min="5" max="5" width="18.140625" style="49" customWidth="1"/>
    <col min="6" max="6" width="19.140625" style="49" customWidth="1"/>
    <col min="7" max="7" width="27.42578125" style="49" customWidth="1"/>
    <col min="8" max="8" width="18" style="49" customWidth="1"/>
    <col min="9" max="16384" width="12.5703125" style="49"/>
  </cols>
  <sheetData>
    <row r="1" spans="1:6" ht="19.5" customHeight="1">
      <c r="F1" s="81" t="s">
        <v>59</v>
      </c>
    </row>
    <row r="2" spans="1:6" ht="21" customHeight="1">
      <c r="A2" s="82" t="s">
        <v>47</v>
      </c>
      <c r="F2" s="81"/>
    </row>
    <row r="3" spans="1:6" ht="51.75" customHeight="1">
      <c r="A3" s="280" t="s">
        <v>176</v>
      </c>
      <c r="B3" s="280"/>
      <c r="C3" s="280"/>
      <c r="D3" s="280"/>
      <c r="E3" s="280"/>
      <c r="F3" s="280"/>
    </row>
    <row r="4" spans="1:6" ht="15.75" customHeight="1"/>
    <row r="5" spans="1:6" s="48" customFormat="1" ht="39.75" customHeight="1">
      <c r="A5" s="50" t="s">
        <v>33</v>
      </c>
      <c r="B5" s="50" t="s">
        <v>34</v>
      </c>
      <c r="C5" s="51" t="s">
        <v>35</v>
      </c>
      <c r="D5" s="51" t="s">
        <v>36</v>
      </c>
      <c r="E5" s="52" t="s">
        <v>37</v>
      </c>
      <c r="F5" s="51" t="s">
        <v>38</v>
      </c>
    </row>
    <row r="6" spans="1:6" s="48" customFormat="1" ht="17.25" customHeight="1">
      <c r="A6" s="281" t="s">
        <v>39</v>
      </c>
      <c r="B6" s="282"/>
      <c r="C6" s="78">
        <f>ROUNDUP(SUM(C8:C33),2)</f>
        <v>62</v>
      </c>
      <c r="D6" s="79">
        <f>ROUNDUP(SUM(D8:D33),2)</f>
        <v>68978</v>
      </c>
      <c r="E6" s="80">
        <f>ROUNDUP(SUM(E8:E33),2)</f>
        <v>5001.6099999999997</v>
      </c>
      <c r="F6" s="80">
        <f>ROUNDUP(SUM(F8:F33),2)</f>
        <v>6733.98</v>
      </c>
    </row>
    <row r="7" spans="1:6" s="48" customFormat="1" ht="18" customHeight="1">
      <c r="A7" s="139" t="s">
        <v>50</v>
      </c>
      <c r="B7" s="138"/>
      <c r="C7" s="138"/>
      <c r="D7" s="53"/>
      <c r="E7" s="53"/>
      <c r="F7" s="54"/>
    </row>
    <row r="8" spans="1:6" s="58" customFormat="1">
      <c r="A8" s="55">
        <v>1</v>
      </c>
      <c r="B8" s="56" t="s">
        <v>90</v>
      </c>
      <c r="C8" s="57">
        <v>2</v>
      </c>
      <c r="D8" s="92">
        <v>5201</v>
      </c>
      <c r="E8" s="130">
        <v>481.18</v>
      </c>
      <c r="F8" s="131">
        <v>651.9</v>
      </c>
    </row>
    <row r="9" spans="1:6" s="58" customFormat="1">
      <c r="A9" s="59">
        <v>2</v>
      </c>
      <c r="B9" s="56" t="s">
        <v>91</v>
      </c>
      <c r="C9" s="60">
        <v>1</v>
      </c>
      <c r="D9" s="93">
        <v>2734</v>
      </c>
      <c r="E9" s="132">
        <v>303.47000000000003</v>
      </c>
      <c r="F9" s="133">
        <v>406.66</v>
      </c>
    </row>
    <row r="10" spans="1:6" s="58" customFormat="1">
      <c r="A10" s="59">
        <v>3</v>
      </c>
      <c r="B10" s="56" t="s">
        <v>92</v>
      </c>
      <c r="C10" s="60">
        <v>1</v>
      </c>
      <c r="D10" s="93">
        <v>3241</v>
      </c>
      <c r="E10" s="132">
        <v>200.94</v>
      </c>
      <c r="F10" s="133">
        <v>267.25</v>
      </c>
    </row>
    <row r="11" spans="1:6" s="58" customFormat="1" hidden="1">
      <c r="A11" s="59"/>
      <c r="B11" s="56"/>
      <c r="C11" s="60"/>
      <c r="D11" s="93"/>
      <c r="E11" s="132"/>
      <c r="F11" s="133"/>
    </row>
    <row r="12" spans="1:6" s="58" customFormat="1" hidden="1">
      <c r="A12" s="59"/>
      <c r="B12" s="56"/>
      <c r="C12" s="60"/>
      <c r="D12" s="93"/>
      <c r="E12" s="132"/>
      <c r="F12" s="133"/>
    </row>
    <row r="13" spans="1:6" s="58" customFormat="1" hidden="1">
      <c r="A13" s="59"/>
      <c r="B13" s="56"/>
      <c r="C13" s="60"/>
      <c r="D13" s="93"/>
      <c r="E13" s="132"/>
      <c r="F13" s="133"/>
    </row>
    <row r="14" spans="1:6" s="58" customFormat="1" hidden="1">
      <c r="A14" s="59"/>
      <c r="B14" s="56"/>
      <c r="C14" s="60"/>
      <c r="D14" s="93"/>
      <c r="E14" s="132"/>
      <c r="F14" s="133"/>
    </row>
    <row r="15" spans="1:6" ht="18" customHeight="1">
      <c r="A15" s="139" t="s">
        <v>40</v>
      </c>
      <c r="B15" s="138"/>
      <c r="C15" s="138"/>
      <c r="D15" s="53"/>
      <c r="E15" s="53"/>
      <c r="F15" s="54"/>
    </row>
    <row r="16" spans="1:6">
      <c r="A16" s="61">
        <v>4</v>
      </c>
      <c r="B16" s="62" t="s">
        <v>77</v>
      </c>
      <c r="C16" s="63">
        <v>2</v>
      </c>
      <c r="D16" s="94">
        <v>2990</v>
      </c>
      <c r="E16" s="95">
        <v>221.75</v>
      </c>
      <c r="F16" s="96">
        <v>297.14</v>
      </c>
    </row>
    <row r="17" spans="1:6">
      <c r="A17" s="61">
        <v>5</v>
      </c>
      <c r="B17" s="64" t="s">
        <v>78</v>
      </c>
      <c r="C17" s="63">
        <v>1</v>
      </c>
      <c r="D17" s="94">
        <v>1062</v>
      </c>
      <c r="E17" s="95">
        <v>115.76</v>
      </c>
      <c r="F17" s="96">
        <v>155.12</v>
      </c>
    </row>
    <row r="18" spans="1:6">
      <c r="A18" s="61">
        <v>6</v>
      </c>
      <c r="B18" s="64" t="s">
        <v>79</v>
      </c>
      <c r="C18" s="63">
        <v>1</v>
      </c>
      <c r="D18" s="94">
        <v>334</v>
      </c>
      <c r="E18" s="95">
        <v>21.38</v>
      </c>
      <c r="F18" s="96">
        <v>29.29</v>
      </c>
    </row>
    <row r="19" spans="1:6">
      <c r="A19" s="61">
        <v>7</v>
      </c>
      <c r="B19" s="64" t="s">
        <v>80</v>
      </c>
      <c r="C19" s="63">
        <v>4</v>
      </c>
      <c r="D19" s="94">
        <v>1669</v>
      </c>
      <c r="E19" s="95">
        <v>102.43</v>
      </c>
      <c r="F19" s="96">
        <v>140.66</v>
      </c>
    </row>
    <row r="20" spans="1:6">
      <c r="A20" s="61">
        <v>8</v>
      </c>
      <c r="B20" s="64" t="s">
        <v>81</v>
      </c>
      <c r="C20" s="63">
        <v>29</v>
      </c>
      <c r="D20" s="94">
        <v>37193</v>
      </c>
      <c r="E20" s="95">
        <v>2489.0500000000002</v>
      </c>
      <c r="F20" s="96">
        <v>3353.32</v>
      </c>
    </row>
    <row r="21" spans="1:6" ht="16.5" customHeight="1">
      <c r="A21" s="61">
        <v>9</v>
      </c>
      <c r="B21" s="64" t="s">
        <v>82</v>
      </c>
      <c r="C21" s="63">
        <v>1</v>
      </c>
      <c r="D21" s="94">
        <v>215</v>
      </c>
      <c r="E21" s="95">
        <v>20.86</v>
      </c>
      <c r="F21" s="96">
        <v>28.57</v>
      </c>
    </row>
    <row r="22" spans="1:6" ht="16.5" customHeight="1">
      <c r="A22" s="61">
        <v>10</v>
      </c>
      <c r="B22" s="64" t="s">
        <v>83</v>
      </c>
      <c r="C22" s="63">
        <v>4</v>
      </c>
      <c r="D22" s="94">
        <v>1331</v>
      </c>
      <c r="E22" s="95">
        <v>92.7</v>
      </c>
      <c r="F22" s="96">
        <v>125.2</v>
      </c>
    </row>
    <row r="23" spans="1:6" ht="16.5" customHeight="1">
      <c r="A23" s="61">
        <v>11</v>
      </c>
      <c r="B23" s="64" t="s">
        <v>84</v>
      </c>
      <c r="C23" s="63">
        <v>5</v>
      </c>
      <c r="D23" s="94">
        <v>4224</v>
      </c>
      <c r="E23" s="95">
        <v>293.61</v>
      </c>
      <c r="F23" s="96">
        <v>393.42</v>
      </c>
    </row>
    <row r="24" spans="1:6" ht="16.5" customHeight="1">
      <c r="A24" s="61">
        <v>12</v>
      </c>
      <c r="B24" s="64" t="s">
        <v>85</v>
      </c>
      <c r="C24" s="63">
        <v>1</v>
      </c>
      <c r="D24" s="94">
        <v>1240</v>
      </c>
      <c r="E24" s="95">
        <v>73.16</v>
      </c>
      <c r="F24" s="96">
        <v>98.03</v>
      </c>
    </row>
    <row r="25" spans="1:6" ht="16.5" customHeight="1">
      <c r="A25" s="61">
        <v>13</v>
      </c>
      <c r="B25" s="64" t="s">
        <v>86</v>
      </c>
      <c r="C25" s="63">
        <v>3</v>
      </c>
      <c r="D25" s="94">
        <v>4834</v>
      </c>
      <c r="E25" s="95">
        <v>385.36</v>
      </c>
      <c r="F25" s="96">
        <v>518.14</v>
      </c>
    </row>
    <row r="26" spans="1:6" ht="16.5" customHeight="1">
      <c r="A26" s="61">
        <v>14</v>
      </c>
      <c r="B26" s="64" t="s">
        <v>87</v>
      </c>
      <c r="C26" s="63">
        <v>1</v>
      </c>
      <c r="D26" s="94">
        <v>246</v>
      </c>
      <c r="E26" s="95">
        <v>15.99</v>
      </c>
      <c r="F26" s="96">
        <v>21.42</v>
      </c>
    </row>
    <row r="27" spans="1:6" ht="16.5" customHeight="1">
      <c r="A27" s="61">
        <v>15</v>
      </c>
      <c r="B27" s="64" t="s">
        <v>88</v>
      </c>
      <c r="C27" s="63">
        <v>1</v>
      </c>
      <c r="D27" s="94">
        <v>548</v>
      </c>
      <c r="E27" s="95">
        <v>45.48</v>
      </c>
      <c r="F27" s="96">
        <v>60.95</v>
      </c>
    </row>
    <row r="28" spans="1:6" ht="16.5" customHeight="1">
      <c r="A28" s="61">
        <v>16</v>
      </c>
      <c r="B28" s="149" t="s">
        <v>89</v>
      </c>
      <c r="C28" s="63">
        <v>1</v>
      </c>
      <c r="D28" s="94">
        <v>844</v>
      </c>
      <c r="E28" s="95">
        <v>53.17</v>
      </c>
      <c r="F28" s="96">
        <v>72.849999999999994</v>
      </c>
    </row>
    <row r="29" spans="1:6" ht="15" customHeight="1">
      <c r="A29" s="139" t="s">
        <v>51</v>
      </c>
      <c r="B29" s="140"/>
      <c r="C29" s="140"/>
      <c r="D29" s="53"/>
      <c r="E29" s="53"/>
      <c r="F29" s="54"/>
    </row>
    <row r="30" spans="1:6">
      <c r="A30" s="55">
        <v>17</v>
      </c>
      <c r="B30" s="56" t="s">
        <v>90</v>
      </c>
      <c r="C30" s="57">
        <v>1</v>
      </c>
      <c r="D30" s="92">
        <v>334</v>
      </c>
      <c r="E30" s="130">
        <v>11</v>
      </c>
      <c r="F30" s="131">
        <v>14.9</v>
      </c>
    </row>
    <row r="31" spans="1:6">
      <c r="A31" s="139" t="s">
        <v>57</v>
      </c>
      <c r="B31" s="140"/>
      <c r="C31" s="140"/>
      <c r="D31" s="53"/>
      <c r="E31" s="53"/>
      <c r="F31" s="54"/>
    </row>
    <row r="32" spans="1:6">
      <c r="A32" s="55">
        <v>18</v>
      </c>
      <c r="B32" s="144" t="s">
        <v>90</v>
      </c>
      <c r="C32" s="63">
        <v>2</v>
      </c>
      <c r="D32" s="94">
        <v>484</v>
      </c>
      <c r="E32" s="95">
        <v>43.08</v>
      </c>
      <c r="F32" s="96">
        <v>57.3</v>
      </c>
    </row>
    <row r="33" spans="1:6" ht="15.75" customHeight="1">
      <c r="A33" s="212">
        <v>19</v>
      </c>
      <c r="B33" s="213" t="s">
        <v>91</v>
      </c>
      <c r="C33" s="145">
        <v>1</v>
      </c>
      <c r="D33" s="146">
        <v>254</v>
      </c>
      <c r="E33" s="147">
        <v>31.24</v>
      </c>
      <c r="F33" s="148">
        <v>41.86</v>
      </c>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VP sept</vt:lpstr>
      <vt:lpstr>1.tabula</vt:lpstr>
      <vt:lpstr> 2.tabula</vt:lpstr>
      <vt:lpstr>3.tabula</vt:lpstr>
      <vt:lpstr>4.tabula</vt:lpstr>
      <vt:lpstr>5.tabula</vt:lpstr>
      <vt:lpstr>' 2.tabula'!Print_Area</vt:lpstr>
      <vt:lpstr>'1.tabula'!Print_Area</vt:lpstr>
      <vt:lpstr>'3.tabula'!Print_Area</vt:lpstr>
      <vt:lpstr>'4.tabula'!Print_Area</vt:lpstr>
      <vt:lpstr>' 2.tabula'!Print_Titles</vt:lpstr>
      <vt:lpstr>'1.tabula'!Print_Titles</vt:lpstr>
      <vt:lpstr>'3.tabula'!Print_Titles</vt:lpstr>
      <vt:lpstr>'4.tabula'!Print_Titles</vt:lpstr>
      <vt:lpstr>'5.tabula'!Print_Titles</vt:lpstr>
      <vt:lpstr>'VP sept'!Print_Titles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2024-10-15T07:58:24Z</cp:lastPrinted>
  <dcterms:created xsi:type="dcterms:W3CDTF">2021-01-18T07:02:06Z</dcterms:created>
  <dcterms:modified xsi:type="dcterms:W3CDTF">2024-10-30T08:33:54Z</dcterms:modified>
</cp:coreProperties>
</file>