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T:\FAD\FVD\Bāze_2026\Pavadošie likumprojekti\MK noteikumi\MK_354_Audzugimenes\MK_not_3_sadala\"/>
    </mc:Choice>
  </mc:AlternateContent>
  <xr:revisionPtr revIDLastSave="0" documentId="13_ncr:1_{C48CD8F9-3B3E-47C3-B840-ADA175574342}" xr6:coauthVersionLast="47" xr6:coauthVersionMax="47" xr10:uidLastSave="{00000000-0000-0000-0000-000000000000}"/>
  <bookViews>
    <workbookView xWindow="-108" yWindow="-108" windowWidth="23256" windowHeight="12576" xr2:uid="{768E5BFE-35F6-49E0-B86A-2811E6641532}"/>
  </bookViews>
  <sheets>
    <sheet name="4.tabula_uzturnauda AĢ" sheetId="1" r:id="rId1"/>
  </sheets>
  <definedNames>
    <definedName name="Excel_BuiltIn__FilterDatabase_2">#REF!</definedName>
    <definedName name="Excel_BuiltIn__FilterDatabase_3">#REF!</definedName>
    <definedName name="Excel_BuiltIn_Print_Titles_2">#REF!</definedName>
    <definedName name="Excel_BuiltIn_Print_Titles_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5" i="1" l="1"/>
  <c r="M9" i="1" s="1"/>
  <c r="Q15" i="1" s="1"/>
  <c r="J15" i="1"/>
  <c r="F15" i="1"/>
  <c r="M14" i="1"/>
  <c r="M13" i="1" s="1"/>
  <c r="J14" i="1"/>
  <c r="J13" i="1" s="1"/>
  <c r="F14" i="1"/>
  <c r="F13" i="1" s="1"/>
  <c r="I13" i="1"/>
  <c r="E13" i="1"/>
  <c r="P12" i="1"/>
  <c r="R12" i="1" s="1"/>
  <c r="L12" i="1"/>
  <c r="N12" i="1" s="1"/>
  <c r="H12" i="1"/>
  <c r="J12" i="1" s="1"/>
  <c r="J9" i="1" s="1"/>
  <c r="D12" i="1"/>
  <c r="F12" i="1" s="1"/>
  <c r="F9" i="1" s="1"/>
  <c r="P11" i="1"/>
  <c r="R11" i="1" s="1"/>
  <c r="L11" i="1"/>
  <c r="N11" i="1" s="1"/>
  <c r="H11" i="1"/>
  <c r="J11" i="1" s="1"/>
  <c r="D11" i="1"/>
  <c r="F11" i="1" s="1"/>
  <c r="Q10" i="1"/>
  <c r="M10" i="1"/>
  <c r="I10" i="1"/>
  <c r="E10" i="1"/>
  <c r="I9" i="1"/>
  <c r="H9" i="1"/>
  <c r="E9" i="1"/>
  <c r="E7" i="1" s="1"/>
  <c r="D9" i="1"/>
  <c r="I8" i="1"/>
  <c r="I7" i="1" s="1"/>
  <c r="H8" i="1"/>
  <c r="E8" i="1"/>
  <c r="D8" i="1"/>
  <c r="F8" i="1" l="1"/>
  <c r="F7" i="1" s="1"/>
  <c r="F10" i="1"/>
  <c r="F16" i="1" s="1"/>
  <c r="J10" i="1"/>
  <c r="J7" i="1" s="1"/>
  <c r="J8" i="1"/>
  <c r="J16" i="1" s="1"/>
  <c r="N10" i="1"/>
  <c r="R10" i="1"/>
  <c r="Q9" i="1"/>
  <c r="R15" i="1"/>
  <c r="R9" i="1" s="1"/>
  <c r="N15" i="1"/>
  <c r="N9" i="1" s="1"/>
  <c r="M8" i="1"/>
  <c r="N14" i="1"/>
  <c r="N13" i="1" s="1"/>
  <c r="N8" i="1" l="1"/>
  <c r="N16" i="1" s="1"/>
  <c r="M7" i="1"/>
  <c r="Q14" i="1"/>
  <c r="N7" i="1"/>
  <c r="Q13" i="1" l="1"/>
  <c r="R14" i="1"/>
  <c r="Q8" i="1"/>
  <c r="Q7" i="1" s="1"/>
  <c r="R13" i="1" l="1"/>
  <c r="R7" i="1" s="1"/>
  <c r="R8" i="1"/>
  <c r="R16" i="1" s="1"/>
</calcChain>
</file>

<file path=xl/sharedStrings.xml><?xml version="1.0" encoding="utf-8"?>
<sst xmlns="http://schemas.openxmlformats.org/spreadsheetml/2006/main" count="40" uniqueCount="33">
  <si>
    <t>Valsts kompensācijas pašvaldībām pabalsta bērna uzturam audžuģimenei pārskatīšana</t>
  </si>
  <si>
    <t>Pasākums tiks īstenots LM pamatbudžeta apakšprogrammas  22.03.00 "Valsts atbalsts ārpusģimenes aprūpei" ietvaros.</t>
  </si>
  <si>
    <t>2029. un turpmāk ik gadu</t>
  </si>
  <si>
    <t xml:space="preserve">Uzturnaudas apmērs no 2018.gada </t>
  </si>
  <si>
    <t xml:space="preserve">Plānotais uzturnaudas apmērs no 2026.gada </t>
  </si>
  <si>
    <t xml:space="preserve">Uzturnaudas apmēra palielinājums 2026.gadā </t>
  </si>
  <si>
    <t xml:space="preserve">saņēmēju skaits vidēji mēnesī ((RR ir 1464) </t>
  </si>
  <si>
    <t>izdevumi (12 mēneši)</t>
  </si>
  <si>
    <t xml:space="preserve">Plānotais uzturnaudas apmērs no 2027.gada </t>
  </si>
  <si>
    <t xml:space="preserve">Uzturnaudas apmēra palielinājums 2027.gadā </t>
  </si>
  <si>
    <t xml:space="preserve">saņēmēju skaits vidēji mēnesī (RR ir 1464) </t>
  </si>
  <si>
    <t>izdevumi gadā</t>
  </si>
  <si>
    <t xml:space="preserve">Plānotais uzturnaudas apmērs no 2028.gada </t>
  </si>
  <si>
    <t xml:space="preserve">Uzturnaudas apmēra palielinājums 2028.gadā </t>
  </si>
  <si>
    <t>saņēmēju skaits vidēji mēnesī</t>
  </si>
  <si>
    <t xml:space="preserve">Plānotais uzturnaudas apmērs no 2029.gada </t>
  </si>
  <si>
    <t xml:space="preserve">Uzturnaudas apmēra palielinājums 2029.gadā </t>
  </si>
  <si>
    <t>kopā saņēmēju skaits</t>
  </si>
  <si>
    <t>no tiem par bērnu vecumā 0-6 gadi</t>
  </si>
  <si>
    <t>par bērnu vecumā 7-17 gadi</t>
  </si>
  <si>
    <t>saņēmēju skaits (saskaņā ar RR)*</t>
  </si>
  <si>
    <t>saņēmēju skaits (plānotais pieaugums)**</t>
  </si>
  <si>
    <r>
      <t xml:space="preserve">papildus nepieciešamais finansējums 2026.-2029.gadā, </t>
    </r>
    <r>
      <rPr>
        <b/>
        <i/>
        <sz val="11"/>
        <color theme="1"/>
        <rFont val="Times New Roman"/>
        <family val="1"/>
        <charset val="186"/>
      </rPr>
      <t>euro</t>
    </r>
  </si>
  <si>
    <t>* 2025.gada 1.aprīlī audžuģimenēs uzturējās 379 bērni vecumā līdz 7 gadiem un 1026 bērni vecumā no 7-17 gadiem. Likuma "Par valats budžetu 2025. gadam un budžeta ietvaru 2025., 2026. un 2027.gadam" paskaidrojuma rakstā plānotais RR. Aprēķinā norādīts nepieciešamais finansējums uzturnaudas palielinājumam.</t>
  </si>
  <si>
    <t>**Plānots, ka katru gadu par 2% palielināsies audžuģimenēs esošo bērnu skaits, tā kā plānots, ka palielināsies kopējais audžuģimeņu skaits. Aprēķinā norādīts pilnais uzturnaudas  apmērs, kas nepieciešams plānotajam audžuģimenēs esošo bērnu skaita pieaugumam.</t>
  </si>
  <si>
    <t xml:space="preserve">Valsts daļēji kompensē izmaksas pašvaldībām par audžuģimenē esošā bērna uzturu. Pabalsta apmērs tiek rēķināts atbilstoši minimālo uzturlīdzekļu apmēram, ko katram vecākam ir pienākums nodrošināt bērnam saskaņā ar MK15.01.2013. noteikumiem Nr.37 "Noteikumi par minimālo uzturlīdzekļu apmēru bērnam", proti, 25% no minimālās algas par bērniem 0-6 gadi un 30% no minimālās algas par bērniem 7-17 gadi. Pabalsts tiek noteikts divkāršā minimālo uzturlīdzekļu apmērā (kā par abiem vecākiem). 
Priekšlikums paredz pārskatīt uztura pabalstu bērniem aizbildnībā un pēc adopcijas, analoģiski būtu jāpārskata arī audžuģimenēs ievieto bērnu uztura pabalsti.
Līdz ar to pabalsta apmērs būtu:
2026.gadā:
1) par bērnu līdz septiņu gadu vecuma sasniegšanai – 390 euro mēnesī (780x0.25x2);
2) par bērnu vecumā no septiņiem gadiem – 468 euro mēnesī (780x0.3x2).  
2026.gadā plānots uzturnaudu palielināt no 1.janvāra.
2027.gadā:
1) par bērnu līdz septiņu gadu vecuma sasniegšanai – 410 euro mēnesī (820x0.25x2);
2) par bērnu vecumā no septiņiem gadiem – 492 euro mēnesī (820x0.3x2).  
2028.gadā:
1) par bērnu līdz septiņu gadu vecuma sasniegšanai – 430 euro mēnesī (860x0.25x2);
2) par bērnu vecumā no septiņiem gadiem – 516 euro mēnesī (860x0.3x2).  </t>
  </si>
  <si>
    <t>Vita Madjare</t>
  </si>
  <si>
    <t xml:space="preserve">Labklājības ministrija </t>
  </si>
  <si>
    <t xml:space="preserve">Finanšu vadības departaments </t>
  </si>
  <si>
    <t>Tālr. 20688358</t>
  </si>
  <si>
    <t>Vita. Madjare@lm.gov.lv</t>
  </si>
  <si>
    <t xml:space="preserve">				Pielikums Nr.2 anotācijai
	</t>
  </si>
  <si>
    <t>MK noteikumu projektam"Grozījumi Ministru kabineta 2018. gada 26. jūnija noteikumos Nr. 354 "Audžuģimenes noteikumi""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</si>
</sst>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sz val="11"/>
      <color theme="1"/>
      <name val="Calibri"/>
      <family val="2"/>
      <scheme val="minor"/>
    </font>
    <font>
      <sz val="11"/>
      <color theme="1"/>
      <name val="Times New Roman"/>
      <family val="1"/>
      <charset val="186"/>
    </font>
    <font>
      <i/>
      <sz val="10"/>
      <color theme="1"/>
      <name val="Times New Roman"/>
      <family val="1"/>
      <charset val="186"/>
    </font>
    <font>
      <b/>
      <sz val="14"/>
      <color theme="1"/>
      <name val="Times New Roman"/>
      <family val="1"/>
      <charset val="186"/>
    </font>
    <font>
      <sz val="11"/>
      <name val="Times New Roman"/>
      <family val="1"/>
      <charset val="186"/>
    </font>
    <font>
      <b/>
      <sz val="11"/>
      <color theme="1"/>
      <name val="Times New Roman"/>
      <family val="1"/>
      <charset val="186"/>
    </font>
    <font>
      <sz val="10"/>
      <name val="Times New Roman"/>
      <family val="1"/>
      <charset val="186"/>
    </font>
    <font>
      <i/>
      <sz val="11"/>
      <color theme="1"/>
      <name val="Times New Roman"/>
      <family val="1"/>
      <charset val="186"/>
    </font>
    <font>
      <b/>
      <i/>
      <sz val="11"/>
      <color theme="1"/>
      <name val="Times New Roman"/>
      <family val="1"/>
      <charset val="186"/>
    </font>
    <font>
      <i/>
      <sz val="9"/>
      <name val="Times New Roman"/>
      <family val="1"/>
      <charset val="186"/>
    </font>
    <font>
      <i/>
      <sz val="9"/>
      <color rgb="FFFF0000"/>
      <name val="Times New Roman"/>
      <family val="1"/>
      <charset val="186"/>
    </font>
  </fonts>
  <fills count="3">
    <fill>
      <patternFill patternType="none"/>
    </fill>
    <fill>
      <patternFill patternType="gray125"/>
    </fill>
    <fill>
      <patternFill patternType="solid">
        <fgColor theme="0"/>
        <bgColor indexed="64"/>
      </patternFill>
    </fill>
  </fills>
  <borders count="27">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61">
    <xf numFmtId="0" fontId="0" fillId="0" borderId="0" xfId="0"/>
    <xf numFmtId="0" fontId="2" fillId="0" borderId="0" xfId="1" applyFont="1"/>
    <xf numFmtId="0" fontId="3" fillId="0" borderId="0" xfId="1" applyFont="1"/>
    <xf numFmtId="0" fontId="3" fillId="0" borderId="0" xfId="1" applyFont="1" applyAlignment="1">
      <alignment horizontal="right"/>
    </xf>
    <xf numFmtId="0" fontId="4" fillId="0" borderId="0" xfId="1" applyFont="1" applyAlignment="1">
      <alignment horizontal="center" wrapText="1"/>
    </xf>
    <xf numFmtId="0" fontId="5" fillId="0" borderId="0" xfId="1" applyFont="1" applyAlignment="1">
      <alignment horizontal="left" wrapText="1"/>
    </xf>
    <xf numFmtId="4" fontId="5" fillId="0" borderId="0" xfId="1" applyNumberFormat="1" applyFont="1"/>
    <xf numFmtId="0" fontId="5" fillId="0" borderId="0" xfId="1" applyFont="1"/>
    <xf numFmtId="4" fontId="7" fillId="2" borderId="0" xfId="1" applyNumberFormat="1" applyFont="1" applyFill="1" applyAlignment="1">
      <alignment horizontal="right"/>
    </xf>
    <xf numFmtId="0" fontId="2" fillId="0" borderId="4" xfId="1" applyFont="1" applyBorder="1"/>
    <xf numFmtId="0" fontId="2" fillId="0" borderId="5" xfId="1" applyFont="1" applyBorder="1" applyAlignment="1">
      <alignment horizontal="center" wrapText="1"/>
    </xf>
    <xf numFmtId="0" fontId="2" fillId="0" borderId="6" xfId="1" applyFont="1" applyBorder="1" applyAlignment="1">
      <alignment horizontal="center" wrapText="1"/>
    </xf>
    <xf numFmtId="0" fontId="2" fillId="0" borderId="7" xfId="1" applyFont="1" applyBorder="1" applyAlignment="1">
      <alignment horizontal="center" wrapText="1"/>
    </xf>
    <xf numFmtId="0" fontId="5" fillId="0" borderId="8" xfId="1" applyFont="1" applyBorder="1" applyAlignment="1">
      <alignment horizontal="center" wrapText="1"/>
    </xf>
    <xf numFmtId="0" fontId="2" fillId="0" borderId="8" xfId="1" applyFont="1" applyBorder="1" applyAlignment="1">
      <alignment horizontal="center" wrapText="1"/>
    </xf>
    <xf numFmtId="0" fontId="2" fillId="0" borderId="9" xfId="1" applyFont="1" applyBorder="1" applyAlignment="1">
      <alignment horizontal="center" wrapText="1"/>
    </xf>
    <xf numFmtId="0" fontId="6" fillId="0" borderId="4" xfId="1" applyFont="1" applyBorder="1"/>
    <xf numFmtId="0" fontId="2" fillId="0" borderId="10" xfId="1" applyFont="1" applyBorder="1"/>
    <xf numFmtId="0" fontId="2" fillId="0" borderId="11" xfId="1" applyFont="1" applyBorder="1"/>
    <xf numFmtId="0" fontId="2" fillId="0" borderId="12" xfId="1" applyFont="1" applyBorder="1"/>
    <xf numFmtId="3" fontId="6" fillId="0" borderId="12" xfId="1" applyNumberFormat="1" applyFont="1" applyBorder="1"/>
    <xf numFmtId="3" fontId="6" fillId="0" borderId="13" xfId="1" applyNumberFormat="1" applyFont="1" applyBorder="1"/>
    <xf numFmtId="3" fontId="6" fillId="0" borderId="11" xfId="1" applyNumberFormat="1" applyFont="1" applyBorder="1"/>
    <xf numFmtId="3" fontId="6" fillId="0" borderId="14" xfId="1" applyNumberFormat="1" applyFont="1" applyBorder="1"/>
    <xf numFmtId="0" fontId="8" fillId="0" borderId="4" xfId="1" applyFont="1" applyBorder="1" applyAlignment="1">
      <alignment horizontal="right"/>
    </xf>
    <xf numFmtId="3" fontId="2" fillId="0" borderId="12" xfId="1" applyNumberFormat="1" applyFont="1" applyBorder="1"/>
    <xf numFmtId="3" fontId="2" fillId="0" borderId="13" xfId="1" applyNumberFormat="1" applyFont="1" applyBorder="1"/>
    <xf numFmtId="3" fontId="2" fillId="0" borderId="11" xfId="1" applyNumberFormat="1" applyFont="1" applyBorder="1"/>
    <xf numFmtId="3" fontId="2" fillId="0" borderId="14" xfId="1" applyNumberFormat="1" applyFont="1" applyBorder="1"/>
    <xf numFmtId="0" fontId="9" fillId="0" borderId="5" xfId="1" applyFont="1" applyBorder="1"/>
    <xf numFmtId="0" fontId="9" fillId="0" borderId="11" xfId="1" applyFont="1" applyBorder="1"/>
    <xf numFmtId="0" fontId="9" fillId="0" borderId="12" xfId="1" applyFont="1" applyBorder="1"/>
    <xf numFmtId="0" fontId="6" fillId="0" borderId="12" xfId="1" applyFont="1" applyBorder="1"/>
    <xf numFmtId="0" fontId="2" fillId="0" borderId="5" xfId="1" applyFont="1" applyBorder="1"/>
    <xf numFmtId="0" fontId="2" fillId="0" borderId="15" xfId="1" applyFont="1" applyBorder="1"/>
    <xf numFmtId="0" fontId="2" fillId="0" borderId="16" xfId="1" applyFont="1" applyBorder="1"/>
    <xf numFmtId="3" fontId="2" fillId="0" borderId="16" xfId="1" applyNumberFormat="1" applyFont="1" applyBorder="1"/>
    <xf numFmtId="3" fontId="2" fillId="0" borderId="17" xfId="1" applyNumberFormat="1" applyFont="1" applyBorder="1"/>
    <xf numFmtId="3" fontId="2" fillId="0" borderId="15" xfId="1" applyNumberFormat="1" applyFont="1" applyBorder="1"/>
    <xf numFmtId="3" fontId="6" fillId="0" borderId="20" xfId="1" applyNumberFormat="1" applyFont="1" applyBorder="1"/>
    <xf numFmtId="3" fontId="6" fillId="0" borderId="21" xfId="1" applyNumberFormat="1" applyFont="1" applyBorder="1"/>
    <xf numFmtId="3" fontId="6" fillId="0" borderId="22" xfId="1" applyNumberFormat="1" applyFont="1" applyBorder="1"/>
    <xf numFmtId="3" fontId="6" fillId="0" borderId="23" xfId="1" applyNumberFormat="1" applyFont="1" applyBorder="1"/>
    <xf numFmtId="3" fontId="6" fillId="0" borderId="24" xfId="1" applyNumberFormat="1" applyFont="1" applyBorder="1"/>
    <xf numFmtId="3" fontId="6" fillId="0" borderId="25" xfId="1" applyNumberFormat="1" applyFont="1" applyBorder="1"/>
    <xf numFmtId="3" fontId="6" fillId="0" borderId="26" xfId="1" applyNumberFormat="1" applyFont="1" applyBorder="1"/>
    <xf numFmtId="0" fontId="6" fillId="0" borderId="0" xfId="1" applyFont="1" applyAlignment="1">
      <alignment horizontal="right"/>
    </xf>
    <xf numFmtId="3" fontId="6" fillId="2" borderId="0" xfId="1" applyNumberFormat="1" applyFont="1" applyFill="1"/>
    <xf numFmtId="0" fontId="11" fillId="0" borderId="0" xfId="1" applyFont="1" applyAlignment="1">
      <alignment horizontal="left" vertical="top" wrapText="1"/>
    </xf>
    <xf numFmtId="0" fontId="2" fillId="0" borderId="0" xfId="1" applyFont="1" applyAlignment="1">
      <alignment horizontal="left" vertical="top" wrapText="1"/>
    </xf>
    <xf numFmtId="0" fontId="3" fillId="0" borderId="0" xfId="1" applyFont="1" applyAlignment="1">
      <alignment horizontal="right" wrapText="1"/>
    </xf>
    <xf numFmtId="0" fontId="6" fillId="2" borderId="1" xfId="1" applyFont="1" applyFill="1" applyBorder="1" applyAlignment="1">
      <alignment horizontal="center"/>
    </xf>
    <xf numFmtId="0" fontId="6" fillId="2" borderId="2" xfId="1" applyFont="1" applyFill="1" applyBorder="1" applyAlignment="1">
      <alignment horizontal="center"/>
    </xf>
    <xf numFmtId="0" fontId="6" fillId="2" borderId="3" xfId="1" applyFont="1" applyFill="1" applyBorder="1" applyAlignment="1">
      <alignment horizontal="center"/>
    </xf>
    <xf numFmtId="0" fontId="10" fillId="0" borderId="0" xfId="1" applyFont="1" applyAlignment="1">
      <alignment horizontal="left" vertical="top" wrapText="1"/>
    </xf>
    <xf numFmtId="0" fontId="2" fillId="0" borderId="0" xfId="1" applyFont="1" applyAlignment="1">
      <alignment horizontal="left" vertical="top" wrapText="1"/>
    </xf>
    <xf numFmtId="0" fontId="4" fillId="0" borderId="0" xfId="1" applyFont="1" applyAlignment="1">
      <alignment horizontal="center" wrapText="1"/>
    </xf>
    <xf numFmtId="0" fontId="5" fillId="0" borderId="0" xfId="1" applyFont="1" applyAlignment="1">
      <alignment horizontal="left" wrapText="1"/>
    </xf>
    <xf numFmtId="0" fontId="6" fillId="0" borderId="18" xfId="1" applyFont="1" applyBorder="1" applyAlignment="1">
      <alignment horizontal="right"/>
    </xf>
    <xf numFmtId="0" fontId="6" fillId="0" borderId="19" xfId="1" applyFont="1" applyBorder="1" applyAlignment="1">
      <alignment horizontal="right"/>
    </xf>
    <xf numFmtId="0" fontId="6" fillId="0" borderId="0" xfId="1" applyFont="1" applyAlignment="1">
      <alignment horizontal="right"/>
    </xf>
  </cellXfs>
  <cellStyles count="2">
    <cellStyle name="Normal" xfId="0" builtinId="0"/>
    <cellStyle name="Normal 3" xfId="1" xr:uid="{44EC406A-06DA-49D8-9EAF-23BECC6F38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1C45E-D592-4290-BC76-4C1E67211980}">
  <dimension ref="A1:V35"/>
  <sheetViews>
    <sheetView tabSelected="1" zoomScale="60" zoomScaleNormal="60" workbookViewId="0">
      <selection activeCell="A3" sqref="A3:J3"/>
    </sheetView>
  </sheetViews>
  <sheetFormatPr defaultColWidth="9.109375" defaultRowHeight="13.8" x14ac:dyDescent="0.25"/>
  <cols>
    <col min="1" max="1" width="33.21875" style="1" customWidth="1"/>
    <col min="2" max="2" width="11.88671875" style="1" customWidth="1"/>
    <col min="3" max="3" width="12.5546875" style="1" customWidth="1"/>
    <col min="4" max="4" width="13.21875" style="1" customWidth="1"/>
    <col min="5" max="5" width="11.88671875" style="1" customWidth="1"/>
    <col min="6" max="6" width="10.88671875" style="1" customWidth="1"/>
    <col min="7" max="7" width="12" style="1" customWidth="1"/>
    <col min="8" max="8" width="11.44140625" style="1" customWidth="1"/>
    <col min="9" max="9" width="11.5546875" style="1" customWidth="1"/>
    <col min="10" max="10" width="11.77734375" style="1" customWidth="1"/>
    <col min="11" max="11" width="12.44140625" style="1" customWidth="1"/>
    <col min="12" max="12" width="10.88671875" style="1" customWidth="1"/>
    <col min="13" max="13" width="12" style="1" customWidth="1"/>
    <col min="14" max="14" width="13.33203125" style="1" customWidth="1"/>
    <col min="15" max="15" width="10.88671875" style="1" customWidth="1"/>
    <col min="16" max="16" width="10.109375" style="1" customWidth="1"/>
    <col min="17" max="17" width="12.77734375" style="1" hidden="1" customWidth="1"/>
    <col min="18" max="18" width="28.88671875" style="1" customWidth="1"/>
    <col min="19" max="21" width="9.109375" style="1"/>
    <col min="22" max="22" width="16.109375" style="1" customWidth="1"/>
    <col min="23" max="16384" width="9.109375" style="1"/>
  </cols>
  <sheetData>
    <row r="1" spans="1:22" ht="26.4" x14ac:dyDescent="0.25">
      <c r="M1" s="2"/>
      <c r="N1" s="3"/>
      <c r="O1" s="3"/>
      <c r="P1" s="3"/>
      <c r="Q1" s="2"/>
      <c r="R1" s="50" t="s">
        <v>31</v>
      </c>
    </row>
    <row r="2" spans="1:22" ht="66" x14ac:dyDescent="0.25">
      <c r="M2" s="2"/>
      <c r="N2" s="3"/>
      <c r="O2" s="3"/>
      <c r="P2" s="3"/>
      <c r="Q2" s="2"/>
      <c r="R2" s="50" t="s">
        <v>32</v>
      </c>
    </row>
    <row r="3" spans="1:22" ht="17.399999999999999" x14ac:dyDescent="0.3">
      <c r="A3" s="56" t="s">
        <v>0</v>
      </c>
      <c r="B3" s="56"/>
      <c r="C3" s="56"/>
      <c r="D3" s="56"/>
      <c r="E3" s="56"/>
      <c r="F3" s="56"/>
      <c r="G3" s="56"/>
      <c r="H3" s="56"/>
      <c r="I3" s="56"/>
      <c r="J3" s="56"/>
      <c r="K3" s="4"/>
      <c r="L3" s="4"/>
    </row>
    <row r="4" spans="1:22" ht="14.4" thickBot="1" x14ac:dyDescent="0.3">
      <c r="A4" s="57" t="s">
        <v>1</v>
      </c>
      <c r="B4" s="57"/>
      <c r="C4" s="57"/>
      <c r="D4" s="57"/>
      <c r="E4" s="57"/>
      <c r="F4" s="5"/>
      <c r="G4" s="5"/>
      <c r="H4" s="5"/>
      <c r="I4" s="6"/>
      <c r="J4" s="7"/>
      <c r="K4" s="7"/>
      <c r="L4" s="7"/>
    </row>
    <row r="5" spans="1:22" ht="14.4" customHeight="1" x14ac:dyDescent="0.25">
      <c r="C5" s="51">
        <v>2026</v>
      </c>
      <c r="D5" s="52"/>
      <c r="E5" s="52"/>
      <c r="F5" s="53"/>
      <c r="G5" s="51">
        <v>2027</v>
      </c>
      <c r="H5" s="52"/>
      <c r="I5" s="52"/>
      <c r="J5" s="53"/>
      <c r="K5" s="51">
        <v>2028</v>
      </c>
      <c r="L5" s="52"/>
      <c r="M5" s="52"/>
      <c r="N5" s="52"/>
      <c r="O5" s="51" t="s">
        <v>2</v>
      </c>
      <c r="P5" s="52"/>
      <c r="Q5" s="52"/>
      <c r="R5" s="53"/>
      <c r="V5" s="8"/>
    </row>
    <row r="6" spans="1:22" ht="90" customHeight="1" x14ac:dyDescent="0.25">
      <c r="A6" s="9"/>
      <c r="B6" s="10" t="s">
        <v>3</v>
      </c>
      <c r="C6" s="11" t="s">
        <v>4</v>
      </c>
      <c r="D6" s="12" t="s">
        <v>5</v>
      </c>
      <c r="E6" s="12" t="s">
        <v>6</v>
      </c>
      <c r="F6" s="13" t="s">
        <v>7</v>
      </c>
      <c r="G6" s="11" t="s">
        <v>8</v>
      </c>
      <c r="H6" s="12" t="s">
        <v>9</v>
      </c>
      <c r="I6" s="12" t="s">
        <v>10</v>
      </c>
      <c r="J6" s="14" t="s">
        <v>11</v>
      </c>
      <c r="K6" s="11" t="s">
        <v>12</v>
      </c>
      <c r="L6" s="12" t="s">
        <v>13</v>
      </c>
      <c r="M6" s="12" t="s">
        <v>14</v>
      </c>
      <c r="N6" s="15" t="s">
        <v>11</v>
      </c>
      <c r="O6" s="11" t="s">
        <v>15</v>
      </c>
      <c r="P6" s="12" t="s">
        <v>16</v>
      </c>
      <c r="Q6" s="12" t="s">
        <v>14</v>
      </c>
      <c r="R6" s="14" t="s">
        <v>11</v>
      </c>
    </row>
    <row r="7" spans="1:22" x14ac:dyDescent="0.25">
      <c r="A7" s="16" t="s">
        <v>17</v>
      </c>
      <c r="B7" s="17"/>
      <c r="C7" s="18"/>
      <c r="D7" s="19"/>
      <c r="E7" s="20">
        <f>E8+E9</f>
        <v>1464</v>
      </c>
      <c r="F7" s="21">
        <f>F8+F9</f>
        <v>3512880</v>
      </c>
      <c r="G7" s="22"/>
      <c r="H7" s="20"/>
      <c r="I7" s="20">
        <f>I8+I9</f>
        <v>1493</v>
      </c>
      <c r="J7" s="21">
        <f>J10+J13</f>
        <v>3992040</v>
      </c>
      <c r="K7" s="22"/>
      <c r="L7" s="20"/>
      <c r="M7" s="20">
        <f>M8+M9</f>
        <v>1523</v>
      </c>
      <c r="N7" s="23">
        <f>N10+N13</f>
        <v>4577952</v>
      </c>
      <c r="O7" s="22"/>
      <c r="P7" s="20"/>
      <c r="Q7" s="20">
        <f>Q8+Q9</f>
        <v>1554</v>
      </c>
      <c r="R7" s="21">
        <f>R10+R13</f>
        <v>4760616</v>
      </c>
    </row>
    <row r="8" spans="1:22" x14ac:dyDescent="0.25">
      <c r="A8" s="24" t="s">
        <v>18</v>
      </c>
      <c r="B8" s="17">
        <v>215</v>
      </c>
      <c r="C8" s="18">
        <v>390</v>
      </c>
      <c r="D8" s="19">
        <f>C8-B8</f>
        <v>175</v>
      </c>
      <c r="E8" s="25">
        <f t="shared" ref="E8:I9" si="0">E11+E14</f>
        <v>420</v>
      </c>
      <c r="F8" s="26">
        <f t="shared" si="0"/>
        <v>882000</v>
      </c>
      <c r="G8" s="27">
        <v>410</v>
      </c>
      <c r="H8" s="25">
        <f>G8-B8</f>
        <v>195</v>
      </c>
      <c r="I8" s="25">
        <f t="shared" si="0"/>
        <v>428</v>
      </c>
      <c r="J8" s="26">
        <f>J11+J14</f>
        <v>1001520</v>
      </c>
      <c r="K8" s="27">
        <v>430</v>
      </c>
      <c r="L8" s="25"/>
      <c r="M8" s="19">
        <f>M11+M14</f>
        <v>437</v>
      </c>
      <c r="N8" s="28">
        <f>N11+N14</f>
        <v>1150680</v>
      </c>
      <c r="O8" s="27">
        <v>430</v>
      </c>
      <c r="P8" s="25"/>
      <c r="Q8" s="19">
        <f>Q11+Q14</f>
        <v>446</v>
      </c>
      <c r="R8" s="26">
        <f>R11+R14</f>
        <v>1197120</v>
      </c>
    </row>
    <row r="9" spans="1:22" x14ac:dyDescent="0.25">
      <c r="A9" s="24" t="s">
        <v>19</v>
      </c>
      <c r="B9" s="17">
        <v>258</v>
      </c>
      <c r="C9" s="18">
        <v>468</v>
      </c>
      <c r="D9" s="19">
        <f>C9-B9</f>
        <v>210</v>
      </c>
      <c r="E9" s="25">
        <f t="shared" si="0"/>
        <v>1044</v>
      </c>
      <c r="F9" s="26">
        <f t="shared" si="0"/>
        <v>2630880</v>
      </c>
      <c r="G9" s="27">
        <v>492</v>
      </c>
      <c r="H9" s="25">
        <f>G9-B9</f>
        <v>234</v>
      </c>
      <c r="I9" s="25">
        <f t="shared" si="0"/>
        <v>1065</v>
      </c>
      <c r="J9" s="26">
        <f>J12+J15</f>
        <v>2990520</v>
      </c>
      <c r="K9" s="27">
        <v>516</v>
      </c>
      <c r="L9" s="25"/>
      <c r="M9" s="19">
        <f>M12+M15</f>
        <v>1086</v>
      </c>
      <c r="N9" s="28">
        <f>N12+N15</f>
        <v>3427272</v>
      </c>
      <c r="O9" s="27">
        <v>516</v>
      </c>
      <c r="P9" s="25"/>
      <c r="Q9" s="19">
        <f>Q12+Q15</f>
        <v>1108</v>
      </c>
      <c r="R9" s="26">
        <f>R12+R15</f>
        <v>3563496</v>
      </c>
    </row>
    <row r="10" spans="1:22" ht="14.4" customHeight="1" x14ac:dyDescent="0.3">
      <c r="A10" s="9" t="s">
        <v>20</v>
      </c>
      <c r="B10" s="29"/>
      <c r="C10" s="30"/>
      <c r="D10" s="31"/>
      <c r="E10" s="32">
        <f>E11+E12</f>
        <v>1464</v>
      </c>
      <c r="F10" s="21">
        <f>F11+F12</f>
        <v>3512880</v>
      </c>
      <c r="G10" s="22"/>
      <c r="H10" s="20"/>
      <c r="I10" s="20">
        <f t="shared" ref="I10:Q10" si="1">I11+I12</f>
        <v>1493</v>
      </c>
      <c r="J10" s="21">
        <f t="shared" si="1"/>
        <v>3992040</v>
      </c>
      <c r="K10" s="22"/>
      <c r="L10" s="20"/>
      <c r="M10" s="20">
        <f t="shared" si="1"/>
        <v>1493</v>
      </c>
      <c r="N10" s="23">
        <f>N11+N12</f>
        <v>4401480</v>
      </c>
      <c r="O10" s="22"/>
      <c r="P10" s="20"/>
      <c r="Q10" s="20">
        <f t="shared" si="1"/>
        <v>1493</v>
      </c>
      <c r="R10" s="21">
        <f>R11+R12</f>
        <v>4401480</v>
      </c>
    </row>
    <row r="11" spans="1:22" ht="14.4" customHeight="1" x14ac:dyDescent="0.25">
      <c r="A11" s="24" t="s">
        <v>18</v>
      </c>
      <c r="B11" s="33">
        <v>215</v>
      </c>
      <c r="C11" s="18">
        <v>390</v>
      </c>
      <c r="D11" s="19">
        <f>C11-B11</f>
        <v>175</v>
      </c>
      <c r="E11" s="19">
        <v>420</v>
      </c>
      <c r="F11" s="26">
        <f>ROUND(D11*E11*12,0)</f>
        <v>882000</v>
      </c>
      <c r="G11" s="27">
        <v>410</v>
      </c>
      <c r="H11" s="25">
        <f>G11-B11</f>
        <v>195</v>
      </c>
      <c r="I11" s="25">
        <v>428</v>
      </c>
      <c r="J11" s="26">
        <f>H11*I11*12</f>
        <v>1001520</v>
      </c>
      <c r="K11" s="27">
        <v>430</v>
      </c>
      <c r="L11" s="25">
        <f>K11-B11</f>
        <v>215</v>
      </c>
      <c r="M11" s="19">
        <v>428</v>
      </c>
      <c r="N11" s="28">
        <f>ROUND(M11*L11*12,0)</f>
        <v>1104240</v>
      </c>
      <c r="O11" s="27">
        <v>430</v>
      </c>
      <c r="P11" s="25">
        <f>O11-B11</f>
        <v>215</v>
      </c>
      <c r="Q11" s="19">
        <v>428</v>
      </c>
      <c r="R11" s="26">
        <f>ROUND(Q11*P11*12,0)</f>
        <v>1104240</v>
      </c>
    </row>
    <row r="12" spans="1:22" ht="14.4" customHeight="1" x14ac:dyDescent="0.25">
      <c r="A12" s="24" t="s">
        <v>19</v>
      </c>
      <c r="B12" s="33">
        <v>258</v>
      </c>
      <c r="C12" s="18">
        <v>468</v>
      </c>
      <c r="D12" s="19">
        <f>C12-B12</f>
        <v>210</v>
      </c>
      <c r="E12" s="19">
        <v>1044</v>
      </c>
      <c r="F12" s="26">
        <f>ROUND(D12*E12*12,0)</f>
        <v>2630880</v>
      </c>
      <c r="G12" s="27">
        <v>492</v>
      </c>
      <c r="H12" s="25">
        <f>G12-B12</f>
        <v>234</v>
      </c>
      <c r="I12" s="25">
        <v>1065</v>
      </c>
      <c r="J12" s="26">
        <f>H12*I12*12</f>
        <v>2990520</v>
      </c>
      <c r="K12" s="27">
        <v>516</v>
      </c>
      <c r="L12" s="25">
        <f>K12-B12</f>
        <v>258</v>
      </c>
      <c r="M12" s="19">
        <v>1065</v>
      </c>
      <c r="N12" s="28">
        <f>ROUND(M12*L12*12,0)</f>
        <v>3297240</v>
      </c>
      <c r="O12" s="27">
        <v>516</v>
      </c>
      <c r="P12" s="25">
        <f>O12-B12</f>
        <v>258</v>
      </c>
      <c r="Q12" s="19">
        <v>1065</v>
      </c>
      <c r="R12" s="26">
        <f>ROUND(Q12*P12*12,0)</f>
        <v>3297240</v>
      </c>
    </row>
    <row r="13" spans="1:22" x14ac:dyDescent="0.25">
      <c r="A13" s="9" t="s">
        <v>21</v>
      </c>
      <c r="B13" s="33"/>
      <c r="C13" s="18"/>
      <c r="D13" s="19"/>
      <c r="E13" s="20">
        <f t="shared" ref="E13:R13" si="2">E14+E15</f>
        <v>0</v>
      </c>
      <c r="F13" s="21">
        <f t="shared" si="2"/>
        <v>0</v>
      </c>
      <c r="G13" s="22"/>
      <c r="H13" s="20"/>
      <c r="I13" s="20">
        <f t="shared" si="2"/>
        <v>0</v>
      </c>
      <c r="J13" s="21">
        <f t="shared" si="2"/>
        <v>0</v>
      </c>
      <c r="K13" s="22"/>
      <c r="L13" s="20"/>
      <c r="M13" s="32">
        <f t="shared" si="2"/>
        <v>30</v>
      </c>
      <c r="N13" s="23">
        <f t="shared" si="2"/>
        <v>176472</v>
      </c>
      <c r="O13" s="22"/>
      <c r="P13" s="20"/>
      <c r="Q13" s="32">
        <f t="shared" si="2"/>
        <v>61</v>
      </c>
      <c r="R13" s="21">
        <f t="shared" si="2"/>
        <v>359136</v>
      </c>
    </row>
    <row r="14" spans="1:22" x14ac:dyDescent="0.25">
      <c r="A14" s="24" t="s">
        <v>18</v>
      </c>
      <c r="B14" s="33">
        <v>215</v>
      </c>
      <c r="C14" s="18"/>
      <c r="D14" s="19"/>
      <c r="E14" s="25">
        <v>0</v>
      </c>
      <c r="F14" s="26">
        <f>ROUND(C14*E14*8,0)</f>
        <v>0</v>
      </c>
      <c r="G14" s="27"/>
      <c r="H14" s="25"/>
      <c r="I14" s="25">
        <v>0</v>
      </c>
      <c r="J14" s="26">
        <f>ROUND(I14*C14*12,0)</f>
        <v>0</v>
      </c>
      <c r="K14" s="27">
        <v>430</v>
      </c>
      <c r="L14" s="25">
        <v>430</v>
      </c>
      <c r="M14" s="19">
        <f>ROUNDUP(M11*0.02,0)</f>
        <v>9</v>
      </c>
      <c r="N14" s="28">
        <f>L14*M14*12</f>
        <v>46440</v>
      </c>
      <c r="O14" s="27">
        <v>430</v>
      </c>
      <c r="P14" s="25">
        <v>430</v>
      </c>
      <c r="Q14" s="19">
        <f>ROUNDUP((M8*1.02)-Q11,0)</f>
        <v>18</v>
      </c>
      <c r="R14" s="26">
        <f>P14*Q14*12</f>
        <v>92880</v>
      </c>
    </row>
    <row r="15" spans="1:22" ht="14.4" thickBot="1" x14ac:dyDescent="0.3">
      <c r="A15" s="24" t="s">
        <v>19</v>
      </c>
      <c r="B15" s="33">
        <v>258</v>
      </c>
      <c r="C15" s="34"/>
      <c r="D15" s="35"/>
      <c r="E15" s="36">
        <v>0</v>
      </c>
      <c r="F15" s="37">
        <f>ROUND(C15*E15*8,0)</f>
        <v>0</v>
      </c>
      <c r="G15" s="38"/>
      <c r="H15" s="36"/>
      <c r="I15" s="36">
        <v>0</v>
      </c>
      <c r="J15" s="37">
        <f>ROUND(I15*C15*12,0)</f>
        <v>0</v>
      </c>
      <c r="K15" s="38">
        <v>516</v>
      </c>
      <c r="L15" s="36">
        <v>516</v>
      </c>
      <c r="M15" s="35">
        <f>ROUND(M12*0.02,0)</f>
        <v>21</v>
      </c>
      <c r="N15" s="28">
        <f>L15*M15*12</f>
        <v>130032</v>
      </c>
      <c r="O15" s="38">
        <v>516</v>
      </c>
      <c r="P15" s="36">
        <v>516</v>
      </c>
      <c r="Q15" s="35">
        <f>ROUNDUP((M9*1.02)-Q12,0)</f>
        <v>43</v>
      </c>
      <c r="R15" s="26">
        <f>P15*Q15*12</f>
        <v>266256</v>
      </c>
    </row>
    <row r="16" spans="1:22" ht="15" thickBot="1" x14ac:dyDescent="0.35">
      <c r="A16" s="58" t="s">
        <v>22</v>
      </c>
      <c r="B16" s="59"/>
      <c r="C16" s="60"/>
      <c r="D16" s="60"/>
      <c r="E16" s="60"/>
      <c r="F16" s="39">
        <f>ROUND(F10+F13,0)</f>
        <v>3512880</v>
      </c>
      <c r="G16" s="40"/>
      <c r="H16" s="41"/>
      <c r="I16" s="42"/>
      <c r="J16" s="42">
        <f>ROUND(J8+J9,0)</f>
        <v>3992040</v>
      </c>
      <c r="K16" s="42"/>
      <c r="L16" s="42"/>
      <c r="M16" s="42"/>
      <c r="N16" s="43">
        <f>ROUND(N8+N9,0)</f>
        <v>4577952</v>
      </c>
      <c r="O16" s="44"/>
      <c r="P16" s="42"/>
      <c r="Q16" s="42"/>
      <c r="R16" s="45">
        <f>ROUND(R8+R9,0)</f>
        <v>4760616</v>
      </c>
    </row>
    <row r="17" spans="1:18" x14ac:dyDescent="0.25">
      <c r="A17" s="46"/>
      <c r="B17" s="46"/>
      <c r="C17" s="46"/>
      <c r="D17" s="46"/>
      <c r="E17" s="46"/>
      <c r="F17" s="47"/>
      <c r="G17" s="47"/>
      <c r="H17" s="47"/>
      <c r="I17" s="47"/>
      <c r="J17" s="47"/>
      <c r="K17" s="47"/>
      <c r="L17" s="47"/>
      <c r="M17" s="47"/>
      <c r="N17" s="47"/>
      <c r="O17" s="47"/>
      <c r="P17" s="47"/>
      <c r="Q17" s="47"/>
      <c r="R17" s="47"/>
    </row>
    <row r="18" spans="1:18" ht="32.25" customHeight="1" x14ac:dyDescent="0.25">
      <c r="A18" s="54" t="s">
        <v>23</v>
      </c>
      <c r="B18" s="54"/>
      <c r="C18" s="54"/>
      <c r="D18" s="54"/>
      <c r="E18" s="54"/>
      <c r="F18" s="54"/>
      <c r="G18" s="54"/>
      <c r="H18" s="54"/>
      <c r="I18" s="54"/>
      <c r="J18" s="54"/>
      <c r="K18" s="54"/>
      <c r="L18" s="54"/>
      <c r="M18" s="54"/>
      <c r="N18" s="54"/>
      <c r="O18" s="48"/>
      <c r="P18" s="48"/>
    </row>
    <row r="19" spans="1:18" ht="32.25" customHeight="1" x14ac:dyDescent="0.25">
      <c r="A19" s="54" t="s">
        <v>24</v>
      </c>
      <c r="B19" s="54"/>
      <c r="C19" s="54"/>
      <c r="D19" s="54"/>
      <c r="E19" s="54"/>
      <c r="F19" s="54"/>
      <c r="G19" s="54"/>
      <c r="H19" s="54"/>
      <c r="I19" s="54"/>
      <c r="J19" s="54"/>
      <c r="K19" s="54"/>
      <c r="L19" s="54"/>
      <c r="M19" s="54"/>
      <c r="N19" s="54"/>
      <c r="O19" s="48"/>
      <c r="P19" s="48"/>
    </row>
    <row r="20" spans="1:18" x14ac:dyDescent="0.25">
      <c r="A20" s="55" t="s">
        <v>25</v>
      </c>
      <c r="B20" s="55"/>
      <c r="C20" s="55"/>
      <c r="D20" s="55"/>
      <c r="E20" s="55"/>
      <c r="F20" s="55"/>
      <c r="G20" s="55"/>
      <c r="H20" s="55"/>
      <c r="I20" s="55"/>
      <c r="J20" s="55"/>
      <c r="K20" s="55"/>
      <c r="L20" s="55"/>
      <c r="M20" s="55"/>
      <c r="N20" s="55"/>
      <c r="O20" s="49"/>
      <c r="P20" s="49"/>
    </row>
    <row r="21" spans="1:18" x14ac:dyDescent="0.25">
      <c r="A21" s="55"/>
      <c r="B21" s="55"/>
      <c r="C21" s="55"/>
      <c r="D21" s="55"/>
      <c r="E21" s="55"/>
      <c r="F21" s="55"/>
      <c r="G21" s="55"/>
      <c r="H21" s="55"/>
      <c r="I21" s="55"/>
      <c r="J21" s="55"/>
      <c r="K21" s="55"/>
      <c r="L21" s="55"/>
      <c r="M21" s="55"/>
      <c r="N21" s="55"/>
      <c r="O21" s="49"/>
      <c r="P21" s="49"/>
    </row>
    <row r="22" spans="1:18" x14ac:dyDescent="0.25">
      <c r="A22" s="55"/>
      <c r="B22" s="55"/>
      <c r="C22" s="55"/>
      <c r="D22" s="55"/>
      <c r="E22" s="55"/>
      <c r="F22" s="55"/>
      <c r="G22" s="55"/>
      <c r="H22" s="55"/>
      <c r="I22" s="55"/>
      <c r="J22" s="55"/>
      <c r="K22" s="55"/>
      <c r="L22" s="55"/>
      <c r="M22" s="55"/>
      <c r="N22" s="55"/>
      <c r="O22" s="49"/>
      <c r="P22" s="49"/>
    </row>
    <row r="23" spans="1:18" x14ac:dyDescent="0.25">
      <c r="A23" s="55"/>
      <c r="B23" s="55"/>
      <c r="C23" s="55"/>
      <c r="D23" s="55"/>
      <c r="E23" s="55"/>
      <c r="F23" s="55"/>
      <c r="G23" s="55"/>
      <c r="H23" s="55"/>
      <c r="I23" s="55"/>
      <c r="J23" s="55"/>
      <c r="K23" s="55"/>
      <c r="L23" s="55"/>
      <c r="M23" s="55"/>
      <c r="N23" s="55"/>
      <c r="O23" s="49"/>
      <c r="P23" s="49"/>
    </row>
    <row r="24" spans="1:18" x14ac:dyDescent="0.25">
      <c r="A24" s="55"/>
      <c r="B24" s="55"/>
      <c r="C24" s="55"/>
      <c r="D24" s="55"/>
      <c r="E24" s="55"/>
      <c r="F24" s="55"/>
      <c r="G24" s="55"/>
      <c r="H24" s="55"/>
      <c r="I24" s="55"/>
      <c r="J24" s="55"/>
      <c r="K24" s="55"/>
      <c r="L24" s="55"/>
      <c r="M24" s="55"/>
      <c r="N24" s="55"/>
      <c r="O24" s="49"/>
      <c r="P24" s="49"/>
    </row>
    <row r="25" spans="1:18" x14ac:dyDescent="0.25">
      <c r="A25" s="55"/>
      <c r="B25" s="55"/>
      <c r="C25" s="55"/>
      <c r="D25" s="55"/>
      <c r="E25" s="55"/>
      <c r="F25" s="55"/>
      <c r="G25" s="55"/>
      <c r="H25" s="55"/>
      <c r="I25" s="55"/>
      <c r="J25" s="55"/>
      <c r="K25" s="55"/>
      <c r="L25" s="55"/>
      <c r="M25" s="55"/>
      <c r="N25" s="55"/>
      <c r="O25" s="49"/>
      <c r="P25" s="49"/>
    </row>
    <row r="26" spans="1:18" x14ac:dyDescent="0.25">
      <c r="A26" s="55"/>
      <c r="B26" s="55"/>
      <c r="C26" s="55"/>
      <c r="D26" s="55"/>
      <c r="E26" s="55"/>
      <c r="F26" s="55"/>
      <c r="G26" s="55"/>
      <c r="H26" s="55"/>
      <c r="I26" s="55"/>
      <c r="J26" s="55"/>
      <c r="K26" s="55"/>
      <c r="L26" s="55"/>
      <c r="M26" s="55"/>
      <c r="N26" s="55"/>
      <c r="O26" s="49"/>
      <c r="P26" s="49"/>
    </row>
    <row r="27" spans="1:18" x14ac:dyDescent="0.25">
      <c r="A27" s="55"/>
      <c r="B27" s="55"/>
      <c r="C27" s="55"/>
      <c r="D27" s="55"/>
      <c r="E27" s="55"/>
      <c r="F27" s="55"/>
      <c r="G27" s="55"/>
      <c r="H27" s="55"/>
      <c r="I27" s="55"/>
      <c r="J27" s="55"/>
      <c r="K27" s="55"/>
      <c r="L27" s="55"/>
      <c r="M27" s="55"/>
      <c r="N27" s="55"/>
      <c r="O27" s="49"/>
      <c r="P27" s="49"/>
    </row>
    <row r="28" spans="1:18" ht="95.4" customHeight="1" x14ac:dyDescent="0.25">
      <c r="A28" s="55"/>
      <c r="B28" s="55"/>
      <c r="C28" s="55"/>
      <c r="D28" s="55"/>
      <c r="E28" s="55"/>
      <c r="F28" s="55"/>
      <c r="G28" s="55"/>
      <c r="H28" s="55"/>
      <c r="I28" s="55"/>
      <c r="J28" s="55"/>
      <c r="K28" s="55"/>
      <c r="L28" s="55"/>
      <c r="M28" s="55"/>
      <c r="N28" s="55"/>
      <c r="O28" s="49"/>
      <c r="P28" s="49"/>
    </row>
    <row r="31" spans="1:18" x14ac:dyDescent="0.25">
      <c r="A31" s="1" t="s">
        <v>26</v>
      </c>
    </row>
    <row r="32" spans="1:18" x14ac:dyDescent="0.25">
      <c r="A32" s="1" t="s">
        <v>27</v>
      </c>
    </row>
    <row r="33" spans="1:1" x14ac:dyDescent="0.25">
      <c r="A33" s="1" t="s">
        <v>28</v>
      </c>
    </row>
    <row r="34" spans="1:1" x14ac:dyDescent="0.25">
      <c r="A34" s="1" t="s">
        <v>29</v>
      </c>
    </row>
    <row r="35" spans="1:1" x14ac:dyDescent="0.25">
      <c r="A35" s="1" t="s">
        <v>30</v>
      </c>
    </row>
  </sheetData>
  <mergeCells count="10">
    <mergeCell ref="O5:R5"/>
    <mergeCell ref="A18:N18"/>
    <mergeCell ref="A19:N19"/>
    <mergeCell ref="A20:N28"/>
    <mergeCell ref="A3:J3"/>
    <mergeCell ref="A4:E4"/>
    <mergeCell ref="C5:F5"/>
    <mergeCell ref="G5:J5"/>
    <mergeCell ref="K5:N5"/>
    <mergeCell ref="A16:E16"/>
  </mergeCells>
  <pageMargins left="0.11811023622047245" right="0.11811023622047245" top="0.35433070866141736" bottom="0.35433070866141736" header="0.31496062992125984" footer="0.31496062992125984"/>
  <pageSetup paperSize="9" scale="6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4.tabula_uzturnauda AĢ</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Madjare</dc:creator>
  <cp:lastModifiedBy>Vita Madjare</cp:lastModifiedBy>
  <dcterms:created xsi:type="dcterms:W3CDTF">2025-10-27T12:36:11Z</dcterms:created>
  <dcterms:modified xsi:type="dcterms:W3CDTF">2025-11-28T11:34:24Z</dcterms:modified>
</cp:coreProperties>
</file>