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66925"/>
  <mc:AlternateContent xmlns:mc="http://schemas.openxmlformats.org/markup-compatibility/2006">
    <mc:Choice Requires="x15">
      <x15ac:absPath xmlns:x15ac="http://schemas.microsoft.com/office/spreadsheetml/2010/11/ac" url="https://zmgovlv-my.sharepoint.com/personal/linda_gurecka_zm_gov_lv/Documents/Documents/Projekti/PVD maksas/PVD cenrādis 2026 tranzīts/"/>
    </mc:Choice>
  </mc:AlternateContent>
  <xr:revisionPtr revIDLastSave="87" documentId="13_ncr:1_{6410E57C-3A7A-4EB4-8F0F-F28DF09F551F}" xr6:coauthVersionLast="47" xr6:coauthVersionMax="47" xr10:uidLastSave="{E02F9043-C5EF-4AD3-B87A-2E36B7F71752}"/>
  <bookViews>
    <workbookView xWindow="-120" yWindow="-120" windowWidth="29040" windowHeight="15720" xr2:uid="{4AFA6DFC-C0E2-476F-9692-6901E7779089}"/>
  </bookViews>
  <sheets>
    <sheet name="Sheet1" sheetId="1" r:id="rId1"/>
  </sheets>
  <definedNames>
    <definedName name="_Hlk23255370" localSheetId="0">Sheet1!#REF!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50" i="1" l="1"/>
  <c r="AP50" i="1" l="1"/>
  <c r="AO50" i="1"/>
  <c r="AN50" i="1"/>
  <c r="AM50" i="1"/>
  <c r="AL50" i="1"/>
  <c r="AK50" i="1"/>
  <c r="AJ50" i="1"/>
  <c r="AI50" i="1"/>
  <c r="AH50" i="1"/>
  <c r="AG50" i="1"/>
  <c r="AF50" i="1"/>
  <c r="AE50" i="1"/>
  <c r="AD50" i="1"/>
  <c r="AC50" i="1"/>
  <c r="AB50" i="1"/>
  <c r="AA50" i="1"/>
  <c r="Z50" i="1"/>
  <c r="Y50" i="1"/>
  <c r="X50" i="1"/>
  <c r="W50" i="1"/>
  <c r="V50" i="1"/>
  <c r="U50" i="1"/>
  <c r="T50" i="1"/>
  <c r="S50" i="1"/>
  <c r="R50" i="1"/>
  <c r="Q50" i="1"/>
  <c r="P50" i="1"/>
  <c r="O50" i="1"/>
  <c r="AQ50" i="1" s="1"/>
  <c r="M50" i="1" s="1"/>
  <c r="N50" i="1"/>
  <c r="G50" i="1"/>
  <c r="E50" i="1"/>
  <c r="D50" i="1"/>
  <c r="L50" i="1" s="1"/>
  <c r="AR50" i="1" l="1"/>
</calcChain>
</file>

<file path=xl/sharedStrings.xml><?xml version="1.0" encoding="utf-8"?>
<sst xmlns="http://schemas.openxmlformats.org/spreadsheetml/2006/main" count="203" uniqueCount="137">
  <si>
    <t>Uzraudzības un kontroles darbība</t>
  </si>
  <si>
    <t>Tiešās izmaksas, EUR</t>
  </si>
  <si>
    <t>Netiešās izmaksas, EUR</t>
  </si>
  <si>
    <t>Pakalpojuma izmaksas kopā (bez PVN)</t>
  </si>
  <si>
    <t>Maksas pakalpojuma vienību skaits noteiktā laikposmā (gab.)</t>
  </si>
  <si>
    <t>Prognozētais ieņēmumu apjoms (EUR)</t>
  </si>
  <si>
    <t>Pārējās tiešās izmaksas</t>
  </si>
  <si>
    <t>t.sk.</t>
  </si>
  <si>
    <t>Tiešās izmaksas, kopā</t>
  </si>
  <si>
    <t>Netiešās izmaksas</t>
  </si>
  <si>
    <t>Netiešās izmaksas, kopā</t>
  </si>
  <si>
    <t>EKK 2262</t>
  </si>
  <si>
    <t>EKK 2311</t>
  </si>
  <si>
    <t>EKK 2322</t>
  </si>
  <si>
    <t>EKK 2390</t>
  </si>
  <si>
    <t>EKK 1000</t>
  </si>
  <si>
    <t>EKK 2111</t>
  </si>
  <si>
    <t>EKK 2112</t>
  </si>
  <si>
    <t>EKK 2121</t>
  </si>
  <si>
    <t>EKK 2122</t>
  </si>
  <si>
    <t>EKK 2221</t>
  </si>
  <si>
    <t>EKK 2222</t>
  </si>
  <si>
    <t>EKK 2223</t>
  </si>
  <si>
    <t>EKK 2224</t>
  </si>
  <si>
    <t>EKK 2235</t>
  </si>
  <si>
    <t>EKK 2239</t>
  </si>
  <si>
    <t>EKK 2241</t>
  </si>
  <si>
    <t>EKK 2242</t>
  </si>
  <si>
    <t>EKK 2243</t>
  </si>
  <si>
    <t>EKK 2244</t>
  </si>
  <si>
    <t>EKK 2247</t>
  </si>
  <si>
    <t>EKK 2249</t>
  </si>
  <si>
    <t>EKK 2261</t>
  </si>
  <si>
    <t>EKK 2341</t>
  </si>
  <si>
    <t>EKK 2350</t>
  </si>
  <si>
    <t>EKK 2513</t>
  </si>
  <si>
    <t>EKK 2519</t>
  </si>
  <si>
    <t>EKK 2210</t>
  </si>
  <si>
    <t>EKK 2232</t>
  </si>
  <si>
    <t>EKK 2269</t>
  </si>
  <si>
    <t>Atlīdzība*</t>
  </si>
  <si>
    <t>Nr.p.k.</t>
  </si>
  <si>
    <t>Cenrāža 3.pielikums</t>
  </si>
  <si>
    <t>ar svaru līdz 10 000 kg</t>
  </si>
  <si>
    <t>papildus par katriem 10 000 kg (no 10 001 kg)</t>
  </si>
  <si>
    <t>Prasībām neatbilstoša sūtījuma uzglabāšana robežkontroles punkta telpās</t>
  </si>
  <si>
    <t>EKK 2233</t>
  </si>
  <si>
    <t>EKK 2231</t>
  </si>
  <si>
    <t>Pārtikas nekaitīguma kontrole (izņemot pārtiku, par kuras kontroli samaksa noteikta regulā Nr. 2017/625):</t>
  </si>
  <si>
    <t>1.1.</t>
  </si>
  <si>
    <t>1.2.</t>
  </si>
  <si>
    <t>sūtījums, ko ved ar vienu autotransporta līdzekli/automašīnu vai konteineru, ar svaru līdz 5000 kg (izņemot šā pielikuma 1.5. apakšpunktā minēto pārtiku)</t>
  </si>
  <si>
    <t>sūtījums, ko ved ar vienu autotransporta līdzekli/automašīnu vai vienu konteineru, ar svaru 5001 kg un vairāk (izņemot šā pielikuma 1.5. apakšpunktā minēto pārtiku):</t>
  </si>
  <si>
    <t>1.2.1.</t>
  </si>
  <si>
    <t>1.2.2.</t>
  </si>
  <si>
    <t>par 5000 kg</t>
  </si>
  <si>
    <t>papildus par katriem 1000 kg (no 5001 kg)</t>
  </si>
  <si>
    <t>Mērvienība</t>
  </si>
  <si>
    <t>sūtījums</t>
  </si>
  <si>
    <t>1000 kg</t>
  </si>
  <si>
    <t>1.3.</t>
  </si>
  <si>
    <t>sūtījums vienā vai vairākos konteineros no viena un tā paša kuģa (viens muitas formalitāšu kārtošanas dokuments), par katru sūtījumu (izņemot šā pielikuma 1.5. apakšpunktā minēto pārtiku):</t>
  </si>
  <si>
    <t>1.3.1.</t>
  </si>
  <si>
    <t>1.3.2.</t>
  </si>
  <si>
    <t>sūtījums vienā vai vairākos vagonos vienā vilciena sastāvā (viens muitas formalitāšu kārtošanas dokuments), par katru sūtījumu (izņemot šā pielikuma 1.5. apakšpunktā minēto pārtiku):</t>
  </si>
  <si>
    <t>1.4.</t>
  </si>
  <si>
    <t>1.4.1.</t>
  </si>
  <si>
    <t>1.4.2.</t>
  </si>
  <si>
    <t>1.4.3.</t>
  </si>
  <si>
    <t>par 10 000 kg</t>
  </si>
  <si>
    <t>10 000 kg</t>
  </si>
  <si>
    <t>1.5.</t>
  </si>
  <si>
    <t>sāls sūtījums neatkarīgi no transportlīdzekļa veida</t>
  </si>
  <si>
    <t>Nekaitīguma kontrole saskarei ar pārtiku paredzētu materiālu un izstrādājumu sūtījumam:</t>
  </si>
  <si>
    <t>2.1.</t>
  </si>
  <si>
    <t>ar svaru līdz 5000 kg</t>
  </si>
  <si>
    <t>2.2.</t>
  </si>
  <si>
    <t>ar svaru 5001 kg un vairāk:</t>
  </si>
  <si>
    <t>2.2.1.</t>
  </si>
  <si>
    <t>2.2.2.</t>
  </si>
  <si>
    <t>2.2.3.</t>
  </si>
  <si>
    <t>maksimālā maksa par 2.2.1. un 2.2.2. apakšpunktā minēto sūtījumu</t>
  </si>
  <si>
    <t>Nepārtikas preču drošuma kontrole zāļu un augu aizsardzības līdzekļu sūtījumam:</t>
  </si>
  <si>
    <t>3.1.</t>
  </si>
  <si>
    <t>3.2.</t>
  </si>
  <si>
    <t>3.2.1.</t>
  </si>
  <si>
    <t>3.2.2.</t>
  </si>
  <si>
    <t>3.2.3.</t>
  </si>
  <si>
    <t>kravai ar svaru līdz 5000 kg</t>
  </si>
  <si>
    <t>kravai ar svaru 5001 kg un vairāk:</t>
  </si>
  <si>
    <t>maksimālā maksa par 3.2.1. un 3.2.2. apakšpunktā minēto sūtījumu</t>
  </si>
  <si>
    <t>4. Dzīvnieku barības kontrole (izņemot dzīvnieku izcelsmes dzīvnieku barību, par kuras kontroli samaksa noteikta regulā Nr. 2017/625) sūtījumam:</t>
  </si>
  <si>
    <t>4.1.</t>
  </si>
  <si>
    <t>4.2.</t>
  </si>
  <si>
    <t>4.2.1.</t>
  </si>
  <si>
    <t>4.2.2.</t>
  </si>
  <si>
    <t>4.3.</t>
  </si>
  <si>
    <t>dzīvnieks</t>
  </si>
  <si>
    <t>stunda</t>
  </si>
  <si>
    <t>kravai ar svaru 10 001 kg un vairāk:</t>
  </si>
  <si>
    <t>Reproduktīvo produktu (mākslīgai pavairošanai paredzēta sperma, ovocīti un embriji, inkubējamas olas) sūtījuma kontrole (izņemot reproduktīvos produktus, par kuru kontroli samaksa noteikta regulā Nr. 2017/625)</t>
  </si>
  <si>
    <t>Šā pielikuma 1., 2., 3. un 4. punktā minēto preču kontrole starptautiskajos pasta sūtījumos, kuru svars ir līdz 30 kg</t>
  </si>
  <si>
    <t>Inspektora (eksperta) vienas darba stundas izmaksas par paraugu ņemšanu un nosūtīšanu laboratoriskiem izmeklējumiem pēc sūtījuma īpašnieka (pilnvarotās personas) pieprasījuma</t>
  </si>
  <si>
    <t>maksimālā maksa par 1.4.1. un 1.4.2. apakšpunktā minēto sūtījumu</t>
  </si>
  <si>
    <t>4.</t>
  </si>
  <si>
    <t>1.</t>
  </si>
  <si>
    <t>2.</t>
  </si>
  <si>
    <t>3.</t>
  </si>
  <si>
    <t>5.</t>
  </si>
  <si>
    <t>6.</t>
  </si>
  <si>
    <t>7.</t>
  </si>
  <si>
    <t>8.</t>
  </si>
  <si>
    <t>9.</t>
  </si>
  <si>
    <t>10.</t>
  </si>
  <si>
    <t>11.</t>
  </si>
  <si>
    <t>maksimālā maksa, par 4.2.1. un 4.2.2. apakšpunktā minēto sūtījumu</t>
  </si>
  <si>
    <t>Pastiprināta oficiālā kontrole un papildu kontrole gadījumā, ja ir aizdomas par neatbilstību:</t>
  </si>
  <si>
    <t>8.1.</t>
  </si>
  <si>
    <t>8.2.</t>
  </si>
  <si>
    <t>laboratoriskie izmeklējumi</t>
  </si>
  <si>
    <t>Laboratoriskie izmeklējumi, īstenojot pasākumus neatbilstības gadījumā</t>
  </si>
  <si>
    <t>Pielikums
Ministru kabineta noteikumu projekta "Grozījumi Ministru kabineta 2019. gada 17. decembra noteikumos Nr. 681 "Noteikumi par kārtību, kādā aprēķina un veic maksājumus par Pārtikas un veterinārā dienesta valsts uzraudzības un kontroles darbībām, un maksas pakalpojumiem"" anotācijai</t>
  </si>
  <si>
    <t>Darbību un pakalpojumu izcenojuma aprēķins</t>
  </si>
  <si>
    <t>8.3.</t>
  </si>
  <si>
    <t>maksa par pastiprinātu oficiālo kontroli Eiropas Savienības normatīvajos aktos noteiktajos gadījumos</t>
  </si>
  <si>
    <t>maksa par pastiprinātu oficiālo kontroli vai papildu kontroli, kad ir aizdomas par neatbilstību3 (izņemot šā pielikuma 8.1. apakšpunktā minētajā gadījumā)</t>
  </si>
  <si>
    <t>* saskaņā ar Ministru kabineta 2005.gada 27.decembra noteikumiem Nr.1031 "Noteikumi par budžetu izdevumu klasifikāciju atbilstoši ekonomiskajām kategorijām”</t>
  </si>
  <si>
    <t>Mājas (istabas) dzīvnieku kontrole</t>
  </si>
  <si>
    <t>pakalpojuma cena nemainās</t>
  </si>
  <si>
    <t>12.</t>
  </si>
  <si>
    <t>12.1.</t>
  </si>
  <si>
    <t>12.3.</t>
  </si>
  <si>
    <t>12.2.</t>
  </si>
  <si>
    <t>šā pielikuma 1. vai 4. punktā noteiktā atbilstošā maksa</t>
  </si>
  <si>
    <t>Tāda sūtījuma kontrole, kas nav paredzēts izplatīšanai Eiropas Savienībā:</t>
  </si>
  <si>
    <t>maksa par sūtījuma kontroli (bez paraugu noņemšanas)</t>
  </si>
  <si>
    <t>maksa par sūtījuma pastiprinātu kontroli un paraugu noņemšanu laboratoriskiem izmeklējumiem (papildus šā pielikuma 12.1. apakšpunktā noteiktajai maksai)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</si>
</sst>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8" x14ac:knownFonts="1">
    <font>
      <sz val="11"/>
      <color theme="1"/>
      <name val="Calibri"/>
      <family val="2"/>
      <charset val="186"/>
      <scheme val="minor"/>
    </font>
    <font>
      <b/>
      <sz val="11"/>
      <color theme="1"/>
      <name val="Times New Roman"/>
      <family val="1"/>
      <charset val="186"/>
    </font>
    <font>
      <b/>
      <sz val="11"/>
      <name val="Times New Roman"/>
      <family val="1"/>
      <charset val="186"/>
    </font>
    <font>
      <sz val="11"/>
      <color theme="1"/>
      <name val="Times New Roman"/>
      <family val="1"/>
      <charset val="186"/>
    </font>
    <font>
      <sz val="10"/>
      <color theme="1"/>
      <name val="Times New Roman"/>
      <family val="1"/>
      <charset val="186"/>
    </font>
    <font>
      <sz val="11"/>
      <name val="Times New Roman"/>
      <family val="1"/>
      <charset val="186"/>
    </font>
    <font>
      <b/>
      <sz val="12"/>
      <color theme="1"/>
      <name val="Times New Roman"/>
      <family val="1"/>
      <charset val="186"/>
    </font>
    <font>
      <sz val="11"/>
      <color rgb="FF333333"/>
      <name val="Times New Roman"/>
      <family val="1"/>
      <charset val="186"/>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7">
    <xf numFmtId="0" fontId="0" fillId="0" borderId="0" xfId="0"/>
    <xf numFmtId="164" fontId="3" fillId="0" borderId="0" xfId="0" applyNumberFormat="1" applyFont="1" applyAlignment="1">
      <alignment vertical="center"/>
    </xf>
    <xf numFmtId="4" fontId="3" fillId="0" borderId="0" xfId="0" applyNumberFormat="1"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horizontal="left" vertical="center" wrapText="1"/>
    </xf>
    <xf numFmtId="164" fontId="3" fillId="0" borderId="1" xfId="0" applyNumberFormat="1" applyFont="1" applyBorder="1" applyAlignment="1">
      <alignment vertical="center"/>
    </xf>
    <xf numFmtId="4" fontId="1" fillId="0" borderId="1" xfId="0" applyNumberFormat="1"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right" vertical="center" wrapText="1"/>
    </xf>
    <xf numFmtId="3" fontId="3" fillId="0" borderId="1" xfId="0" applyNumberFormat="1" applyFont="1" applyBorder="1" applyAlignment="1">
      <alignment horizontal="center" vertical="center" wrapText="1"/>
    </xf>
    <xf numFmtId="0" fontId="1" fillId="0" borderId="1" xfId="0" applyFont="1" applyBorder="1" applyAlignment="1">
      <alignment horizontal="right" vertical="center" wrapText="1"/>
    </xf>
    <xf numFmtId="3" fontId="1" fillId="0" borderId="1" xfId="0" applyNumberFormat="1" applyFont="1" applyBorder="1" applyAlignment="1">
      <alignment horizontal="center" vertical="center" wrapText="1"/>
    </xf>
    <xf numFmtId="14" fontId="3" fillId="0" borderId="1" xfId="0" applyNumberFormat="1" applyFont="1" applyBorder="1" applyAlignment="1">
      <alignment horizontal="left" vertical="center" wrapText="1"/>
    </xf>
    <xf numFmtId="3" fontId="1"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1"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vertical="top"/>
    </xf>
    <xf numFmtId="0" fontId="1" fillId="0" borderId="1" xfId="0" applyFont="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0" fontId="3" fillId="0" borderId="1" xfId="0" applyFont="1" applyBorder="1" applyAlignment="1">
      <alignment horizontal="right" vertical="top" wrapText="1"/>
    </xf>
    <xf numFmtId="164" fontId="3" fillId="0" borderId="1" xfId="0" applyNumberFormat="1" applyFont="1" applyBorder="1" applyAlignment="1">
      <alignment vertical="top"/>
    </xf>
    <xf numFmtId="4" fontId="1" fillId="0" borderId="1" xfId="0" applyNumberFormat="1" applyFont="1" applyBorder="1" applyAlignment="1">
      <alignment vertical="top"/>
    </xf>
    <xf numFmtId="3" fontId="3" fillId="0" borderId="1" xfId="0" applyNumberFormat="1" applyFont="1" applyBorder="1" applyAlignment="1">
      <alignment horizontal="center" vertical="top"/>
    </xf>
    <xf numFmtId="0" fontId="5" fillId="0" borderId="1" xfId="0" applyFont="1" applyBorder="1" applyAlignment="1">
      <alignment horizontal="justify" vertical="center" wrapText="1"/>
    </xf>
    <xf numFmtId="0" fontId="5" fillId="0" borderId="1" xfId="0" applyFont="1" applyBorder="1" applyAlignment="1">
      <alignment horizontal="right" vertical="center" wrapText="1"/>
    </xf>
    <xf numFmtId="0" fontId="3" fillId="0" borderId="3" xfId="0" applyFont="1" applyBorder="1" applyAlignment="1">
      <alignment horizontal="right" vertical="center" wrapText="1"/>
    </xf>
    <xf numFmtId="0" fontId="5" fillId="0" borderId="1" xfId="0" applyFont="1" applyBorder="1" applyAlignment="1">
      <alignment horizontal="left" vertical="top" wrapText="1"/>
    </xf>
    <xf numFmtId="16" fontId="3" fillId="0" borderId="1" xfId="0" applyNumberFormat="1" applyFont="1" applyBorder="1" applyAlignment="1">
      <alignment horizontal="left" vertical="top" wrapText="1"/>
    </xf>
    <xf numFmtId="0" fontId="7" fillId="0" borderId="1" xfId="0" applyFont="1" applyBorder="1" applyAlignment="1">
      <alignment vertical="center" wrapText="1"/>
    </xf>
    <xf numFmtId="0" fontId="7" fillId="0" borderId="1" xfId="0" applyFont="1" applyBorder="1" applyAlignment="1">
      <alignment horizontal="justify" vertical="top"/>
    </xf>
    <xf numFmtId="0" fontId="1" fillId="0" borderId="0" xfId="0" applyFont="1" applyAlignment="1">
      <alignment horizontal="center" vertical="center"/>
    </xf>
    <xf numFmtId="4" fontId="1" fillId="0" borderId="0" xfId="0" applyNumberFormat="1" applyFont="1" applyAlignment="1">
      <alignment vertical="center"/>
    </xf>
    <xf numFmtId="4" fontId="1" fillId="0" borderId="0" xfId="0" applyNumberFormat="1" applyFont="1" applyAlignment="1">
      <alignment horizontal="right" vertical="center"/>
    </xf>
    <xf numFmtId="0" fontId="4" fillId="0" borderId="0" xfId="0" applyFont="1" applyAlignment="1">
      <alignment horizontal="left" vertical="top" wrapText="1"/>
    </xf>
    <xf numFmtId="0" fontId="1" fillId="0" borderId="0" xfId="0" applyFont="1" applyAlignment="1">
      <alignment horizontal="right" vertical="top"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4" fontId="4" fillId="0" borderId="2" xfId="0" applyNumberFormat="1" applyFont="1" applyBorder="1" applyAlignment="1">
      <alignment horizontal="right" vertical="center" wrapText="1"/>
    </xf>
    <xf numFmtId="0" fontId="6" fillId="0" borderId="2" xfId="0" applyFont="1" applyBorder="1" applyAlignment="1">
      <alignment horizontal="center" vertical="center"/>
    </xf>
    <xf numFmtId="4" fontId="2"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7" fillId="0" borderId="4" xfId="0" applyFont="1" applyBorder="1" applyAlignment="1">
      <alignment horizontal="left" vertical="top"/>
    </xf>
    <xf numFmtId="0" fontId="7" fillId="0" borderId="3" xfId="0" applyFont="1" applyBorder="1" applyAlignment="1">
      <alignment horizontal="left" vertical="top"/>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7EFC-7DD5-4D06-BBB9-1CB2424EA613}">
  <dimension ref="A1:AT53"/>
  <sheetViews>
    <sheetView tabSelected="1" topLeftCell="A39" zoomScaleNormal="100" workbookViewId="0">
      <selection activeCell="A53" sqref="A53:B53"/>
    </sheetView>
  </sheetViews>
  <sheetFormatPr defaultColWidth="8.85546875" defaultRowHeight="15" x14ac:dyDescent="0.25"/>
  <cols>
    <col min="1" max="1" width="8.28515625" style="3" customWidth="1"/>
    <col min="2" max="2" width="58.42578125" style="3" customWidth="1"/>
    <col min="3" max="3" width="13.140625" style="4" bestFit="1" customWidth="1"/>
    <col min="4" max="4" width="10.140625" style="1" customWidth="1"/>
    <col min="5" max="5" width="9.85546875" style="1" customWidth="1"/>
    <col min="6" max="7" width="8.85546875" style="1"/>
    <col min="8" max="8" width="9" style="1" customWidth="1"/>
    <col min="9" max="9" width="0" style="1" hidden="1" customWidth="1"/>
    <col min="10" max="10" width="8.85546875" style="1"/>
    <col min="11" max="11" width="0" style="1" hidden="1" customWidth="1"/>
    <col min="12" max="12" width="9.85546875" style="1" customWidth="1"/>
    <col min="13" max="13" width="9.28515625" style="1" customWidth="1"/>
    <col min="14" max="42" width="8.85546875" style="1" customWidth="1"/>
    <col min="43" max="43" width="10" style="1" customWidth="1"/>
    <col min="44" max="44" width="13" style="2" customWidth="1"/>
    <col min="45" max="45" width="14" style="4" customWidth="1"/>
    <col min="46" max="46" width="15.28515625" style="3" customWidth="1"/>
    <col min="47" max="16384" width="8.85546875" style="3"/>
  </cols>
  <sheetData>
    <row r="1" spans="1:46" ht="76.5" customHeight="1" x14ac:dyDescent="0.25">
      <c r="AP1" s="49" t="s">
        <v>121</v>
      </c>
      <c r="AQ1" s="49"/>
      <c r="AR1" s="49"/>
      <c r="AS1" s="49"/>
      <c r="AT1" s="49"/>
    </row>
    <row r="2" spans="1:46" ht="15.75" x14ac:dyDescent="0.25">
      <c r="A2" s="50" t="s">
        <v>122</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row>
    <row r="3" spans="1:46" ht="15" customHeight="1" x14ac:dyDescent="0.25">
      <c r="A3" s="41" t="s">
        <v>41</v>
      </c>
      <c r="B3" s="41" t="s">
        <v>0</v>
      </c>
      <c r="C3" s="18"/>
      <c r="D3" s="52" t="s">
        <v>1</v>
      </c>
      <c r="E3" s="52"/>
      <c r="F3" s="52"/>
      <c r="G3" s="52"/>
      <c r="H3" s="52"/>
      <c r="I3" s="52"/>
      <c r="J3" s="52"/>
      <c r="K3" s="52"/>
      <c r="L3" s="52"/>
      <c r="M3" s="52" t="s">
        <v>2</v>
      </c>
      <c r="N3" s="52"/>
      <c r="O3" s="52"/>
      <c r="P3" s="52"/>
      <c r="Q3" s="52"/>
      <c r="R3" s="52"/>
      <c r="S3" s="52"/>
      <c r="T3" s="52"/>
      <c r="U3" s="52"/>
      <c r="V3" s="52"/>
      <c r="W3" s="52"/>
      <c r="X3" s="52"/>
      <c r="Y3" s="52"/>
      <c r="Z3" s="52"/>
      <c r="AA3" s="52"/>
      <c r="AB3" s="52"/>
      <c r="AC3" s="52"/>
      <c r="AD3" s="52"/>
      <c r="AE3" s="52"/>
      <c r="AF3" s="52"/>
      <c r="AG3" s="52"/>
      <c r="AH3" s="52"/>
      <c r="AI3" s="52"/>
      <c r="AJ3" s="52"/>
      <c r="AK3" s="52"/>
      <c r="AL3" s="52"/>
      <c r="AM3" s="52"/>
      <c r="AN3" s="52"/>
      <c r="AO3" s="52"/>
      <c r="AP3" s="52"/>
      <c r="AQ3" s="52"/>
      <c r="AR3" s="53" t="s">
        <v>3</v>
      </c>
      <c r="AS3" s="54" t="s">
        <v>4</v>
      </c>
      <c r="AT3" s="51" t="s">
        <v>5</v>
      </c>
    </row>
    <row r="4" spans="1:46" ht="15" customHeight="1" x14ac:dyDescent="0.25">
      <c r="A4" s="41"/>
      <c r="B4" s="41"/>
      <c r="C4" s="41" t="s">
        <v>57</v>
      </c>
      <c r="D4" s="52" t="s">
        <v>40</v>
      </c>
      <c r="E4" s="52" t="s">
        <v>6</v>
      </c>
      <c r="F4" s="17"/>
      <c r="G4" s="17"/>
      <c r="H4" s="52" t="s">
        <v>7</v>
      </c>
      <c r="I4" s="52"/>
      <c r="J4" s="52"/>
      <c r="K4" s="52"/>
      <c r="L4" s="52" t="s">
        <v>8</v>
      </c>
      <c r="M4" s="52" t="s">
        <v>9</v>
      </c>
      <c r="N4" s="52" t="s">
        <v>7</v>
      </c>
      <c r="O4" s="52"/>
      <c r="P4" s="52"/>
      <c r="Q4" s="52"/>
      <c r="R4" s="52"/>
      <c r="S4" s="52"/>
      <c r="T4" s="52"/>
      <c r="U4" s="52"/>
      <c r="V4" s="52"/>
      <c r="W4" s="52"/>
      <c r="X4" s="52"/>
      <c r="Y4" s="52"/>
      <c r="Z4" s="52"/>
      <c r="AA4" s="52"/>
      <c r="AB4" s="52"/>
      <c r="AC4" s="52"/>
      <c r="AD4" s="52"/>
      <c r="AE4" s="52"/>
      <c r="AF4" s="52"/>
      <c r="AG4" s="52"/>
      <c r="AH4" s="52"/>
      <c r="AI4" s="52"/>
      <c r="AJ4" s="52"/>
      <c r="AK4" s="52"/>
      <c r="AL4" s="52"/>
      <c r="AM4" s="52"/>
      <c r="AN4" s="52"/>
      <c r="AO4" s="52"/>
      <c r="AP4" s="52"/>
      <c r="AQ4" s="52" t="s">
        <v>10</v>
      </c>
      <c r="AR4" s="53"/>
      <c r="AS4" s="54"/>
      <c r="AT4" s="51"/>
    </row>
    <row r="5" spans="1:46" ht="71.25" customHeight="1" x14ac:dyDescent="0.25">
      <c r="A5" s="41"/>
      <c r="B5" s="41"/>
      <c r="C5" s="41"/>
      <c r="D5" s="52"/>
      <c r="E5" s="52"/>
      <c r="F5" s="17" t="s">
        <v>22</v>
      </c>
      <c r="G5" s="17" t="s">
        <v>32</v>
      </c>
      <c r="H5" s="17" t="s">
        <v>11</v>
      </c>
      <c r="I5" s="17" t="s">
        <v>12</v>
      </c>
      <c r="J5" s="17" t="s">
        <v>13</v>
      </c>
      <c r="K5" s="17" t="s">
        <v>14</v>
      </c>
      <c r="L5" s="52"/>
      <c r="M5" s="52"/>
      <c r="N5" s="17" t="s">
        <v>15</v>
      </c>
      <c r="O5" s="17" t="s">
        <v>16</v>
      </c>
      <c r="P5" s="17" t="s">
        <v>17</v>
      </c>
      <c r="Q5" s="17" t="s">
        <v>18</v>
      </c>
      <c r="R5" s="17" t="s">
        <v>19</v>
      </c>
      <c r="S5" s="17" t="s">
        <v>37</v>
      </c>
      <c r="T5" s="17" t="s">
        <v>20</v>
      </c>
      <c r="U5" s="17" t="s">
        <v>21</v>
      </c>
      <c r="V5" s="17" t="s">
        <v>22</v>
      </c>
      <c r="W5" s="17" t="s">
        <v>23</v>
      </c>
      <c r="X5" s="17" t="s">
        <v>47</v>
      </c>
      <c r="Y5" s="17" t="s">
        <v>38</v>
      </c>
      <c r="Z5" s="17" t="s">
        <v>46</v>
      </c>
      <c r="AA5" s="17" t="s">
        <v>24</v>
      </c>
      <c r="AB5" s="17" t="s">
        <v>25</v>
      </c>
      <c r="AC5" s="17" t="s">
        <v>26</v>
      </c>
      <c r="AD5" s="17" t="s">
        <v>27</v>
      </c>
      <c r="AE5" s="17" t="s">
        <v>28</v>
      </c>
      <c r="AF5" s="17" t="s">
        <v>29</v>
      </c>
      <c r="AG5" s="17" t="s">
        <v>30</v>
      </c>
      <c r="AH5" s="17" t="s">
        <v>31</v>
      </c>
      <c r="AI5" s="17" t="s">
        <v>39</v>
      </c>
      <c r="AJ5" s="17" t="s">
        <v>12</v>
      </c>
      <c r="AK5" s="17" t="s">
        <v>13</v>
      </c>
      <c r="AL5" s="17" t="s">
        <v>33</v>
      </c>
      <c r="AM5" s="17" t="s">
        <v>34</v>
      </c>
      <c r="AN5" s="17" t="s">
        <v>14</v>
      </c>
      <c r="AO5" s="17" t="s">
        <v>35</v>
      </c>
      <c r="AP5" s="17" t="s">
        <v>36</v>
      </c>
      <c r="AQ5" s="52"/>
      <c r="AR5" s="53"/>
      <c r="AS5" s="54"/>
      <c r="AT5" s="51"/>
    </row>
    <row r="6" spans="1:46" ht="15" customHeight="1" x14ac:dyDescent="0.25">
      <c r="A6" s="42" t="s">
        <v>42</v>
      </c>
      <c r="B6" s="42"/>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row>
    <row r="7" spans="1:46" ht="30" x14ac:dyDescent="0.25">
      <c r="A7" s="5" t="s">
        <v>105</v>
      </c>
      <c r="B7" s="5" t="s">
        <v>48</v>
      </c>
      <c r="C7" s="18"/>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6"/>
      <c r="AR7" s="7"/>
      <c r="AS7" s="8"/>
      <c r="AT7" s="5"/>
    </row>
    <row r="8" spans="1:46" ht="45" x14ac:dyDescent="0.25">
      <c r="A8" s="21" t="s">
        <v>49</v>
      </c>
      <c r="B8" s="5" t="s">
        <v>51</v>
      </c>
      <c r="C8" s="8" t="s">
        <v>58</v>
      </c>
      <c r="D8" s="46" t="s">
        <v>128</v>
      </c>
      <c r="E8" s="47"/>
      <c r="F8" s="47"/>
      <c r="G8" s="47"/>
      <c r="H8" s="47"/>
      <c r="I8" s="47"/>
      <c r="J8" s="47"/>
      <c r="K8" s="47"/>
      <c r="L8" s="48"/>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7"/>
      <c r="AS8" s="10"/>
      <c r="AT8" s="7"/>
    </row>
    <row r="9" spans="1:46" ht="45" x14ac:dyDescent="0.25">
      <c r="A9" s="21" t="s">
        <v>50</v>
      </c>
      <c r="B9" s="5" t="s">
        <v>52</v>
      </c>
      <c r="C9" s="8"/>
      <c r="D9" s="9"/>
      <c r="E9" s="6"/>
      <c r="F9" s="5"/>
      <c r="G9" s="5"/>
      <c r="H9" s="5"/>
      <c r="I9" s="5"/>
      <c r="J9" s="5"/>
      <c r="K9" s="5"/>
      <c r="L9" s="6"/>
      <c r="M9" s="6"/>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6"/>
      <c r="AR9" s="7"/>
      <c r="AS9" s="10"/>
      <c r="AT9" s="7"/>
    </row>
    <row r="10" spans="1:46" ht="15" customHeight="1" x14ac:dyDescent="0.25">
      <c r="A10" s="21" t="s">
        <v>53</v>
      </c>
      <c r="B10" s="5" t="s">
        <v>55</v>
      </c>
      <c r="C10" s="8" t="s">
        <v>58</v>
      </c>
      <c r="D10" s="46" t="s">
        <v>128</v>
      </c>
      <c r="E10" s="47"/>
      <c r="F10" s="47"/>
      <c r="G10" s="47"/>
      <c r="H10" s="47"/>
      <c r="I10" s="47"/>
      <c r="J10" s="47"/>
      <c r="K10" s="47"/>
      <c r="L10" s="48"/>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7"/>
      <c r="AS10" s="10"/>
      <c r="AT10" s="7"/>
    </row>
    <row r="11" spans="1:46" ht="15" customHeight="1" x14ac:dyDescent="0.25">
      <c r="A11" s="21" t="s">
        <v>54</v>
      </c>
      <c r="B11" s="5" t="s">
        <v>56</v>
      </c>
      <c r="C11" s="8" t="s">
        <v>59</v>
      </c>
      <c r="D11" s="46" t="s">
        <v>128</v>
      </c>
      <c r="E11" s="47"/>
      <c r="F11" s="47"/>
      <c r="G11" s="47"/>
      <c r="H11" s="47"/>
      <c r="I11" s="47"/>
      <c r="J11" s="47"/>
      <c r="K11" s="47"/>
      <c r="L11" s="48"/>
      <c r="M11" s="6"/>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6"/>
      <c r="AR11" s="7"/>
      <c r="AS11" s="10"/>
      <c r="AT11" s="7"/>
    </row>
    <row r="12" spans="1:46" ht="45" x14ac:dyDescent="0.25">
      <c r="A12" s="5" t="s">
        <v>60</v>
      </c>
      <c r="B12" s="5" t="s">
        <v>61</v>
      </c>
      <c r="C12" s="8"/>
      <c r="D12" s="9"/>
      <c r="E12" s="6"/>
      <c r="F12" s="5"/>
      <c r="G12" s="5"/>
      <c r="H12" s="5"/>
      <c r="I12" s="5"/>
      <c r="J12" s="5"/>
      <c r="K12" s="5"/>
      <c r="L12" s="6"/>
      <c r="M12" s="6"/>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6"/>
      <c r="AR12" s="7"/>
      <c r="AS12" s="10"/>
      <c r="AT12" s="7"/>
    </row>
    <row r="13" spans="1:46" x14ac:dyDescent="0.25">
      <c r="A13" s="5" t="s">
        <v>62</v>
      </c>
      <c r="B13" s="5" t="s">
        <v>55</v>
      </c>
      <c r="C13" s="8" t="s">
        <v>58</v>
      </c>
      <c r="D13" s="46" t="s">
        <v>128</v>
      </c>
      <c r="E13" s="47"/>
      <c r="F13" s="47"/>
      <c r="G13" s="47"/>
      <c r="H13" s="47"/>
      <c r="I13" s="47"/>
      <c r="J13" s="47"/>
      <c r="K13" s="47"/>
      <c r="L13" s="48"/>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7"/>
      <c r="AS13" s="10"/>
      <c r="AT13" s="7"/>
    </row>
    <row r="14" spans="1:46" x14ac:dyDescent="0.25">
      <c r="A14" s="5" t="s">
        <v>63</v>
      </c>
      <c r="B14" s="5" t="s">
        <v>56</v>
      </c>
      <c r="C14" s="8" t="s">
        <v>59</v>
      </c>
      <c r="D14" s="46" t="s">
        <v>128</v>
      </c>
      <c r="E14" s="47"/>
      <c r="F14" s="47"/>
      <c r="G14" s="47"/>
      <c r="H14" s="47"/>
      <c r="I14" s="47"/>
      <c r="J14" s="47"/>
      <c r="K14" s="47"/>
      <c r="L14" s="48"/>
      <c r="M14" s="6"/>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6"/>
      <c r="AR14" s="7"/>
      <c r="AS14" s="10"/>
      <c r="AT14" s="7"/>
    </row>
    <row r="15" spans="1:46" ht="45" x14ac:dyDescent="0.25">
      <c r="A15" s="5" t="s">
        <v>65</v>
      </c>
      <c r="B15" s="5" t="s">
        <v>64</v>
      </c>
      <c r="C15" s="8"/>
      <c r="D15" s="9"/>
      <c r="E15" s="6"/>
      <c r="F15" s="5"/>
      <c r="G15" s="5"/>
      <c r="H15" s="5"/>
      <c r="I15" s="5"/>
      <c r="J15" s="5"/>
      <c r="K15" s="5"/>
      <c r="L15" s="6"/>
      <c r="M15" s="6"/>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6"/>
      <c r="AR15" s="7"/>
      <c r="AS15" s="10"/>
      <c r="AT15" s="7"/>
    </row>
    <row r="16" spans="1:46" x14ac:dyDescent="0.25">
      <c r="A16" s="5" t="s">
        <v>66</v>
      </c>
      <c r="B16" s="5" t="s">
        <v>69</v>
      </c>
      <c r="C16" s="8" t="s">
        <v>58</v>
      </c>
      <c r="D16" s="46" t="s">
        <v>128</v>
      </c>
      <c r="E16" s="47"/>
      <c r="F16" s="47"/>
      <c r="G16" s="47"/>
      <c r="H16" s="47"/>
      <c r="I16" s="47"/>
      <c r="J16" s="47"/>
      <c r="K16" s="47"/>
      <c r="L16" s="48"/>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7"/>
      <c r="AS16" s="10"/>
      <c r="AT16" s="7"/>
    </row>
    <row r="17" spans="1:46" x14ac:dyDescent="0.25">
      <c r="A17" s="5" t="s">
        <v>67</v>
      </c>
      <c r="B17" s="5" t="s">
        <v>44</v>
      </c>
      <c r="C17" s="8" t="s">
        <v>70</v>
      </c>
      <c r="D17" s="46" t="s">
        <v>128</v>
      </c>
      <c r="E17" s="47"/>
      <c r="F17" s="47"/>
      <c r="G17" s="47"/>
      <c r="H17" s="47"/>
      <c r="I17" s="47"/>
      <c r="J17" s="47"/>
      <c r="K17" s="47"/>
      <c r="L17" s="48"/>
      <c r="M17" s="6"/>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6"/>
      <c r="AR17" s="7"/>
      <c r="AS17" s="10"/>
      <c r="AT17" s="7"/>
    </row>
    <row r="18" spans="1:46" x14ac:dyDescent="0.25">
      <c r="A18" s="5" t="s">
        <v>68</v>
      </c>
      <c r="B18" s="5" t="s">
        <v>103</v>
      </c>
      <c r="C18" s="8" t="s">
        <v>58</v>
      </c>
      <c r="D18" s="46" t="s">
        <v>128</v>
      </c>
      <c r="E18" s="47"/>
      <c r="F18" s="47"/>
      <c r="G18" s="47"/>
      <c r="H18" s="47"/>
      <c r="I18" s="47"/>
      <c r="J18" s="47"/>
      <c r="K18" s="47"/>
      <c r="L18" s="48"/>
      <c r="M18" s="6"/>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6"/>
      <c r="AR18" s="7"/>
      <c r="AS18" s="10"/>
      <c r="AT18" s="7"/>
    </row>
    <row r="19" spans="1:46" x14ac:dyDescent="0.25">
      <c r="A19" s="5" t="s">
        <v>71</v>
      </c>
      <c r="B19" s="5" t="s">
        <v>72</v>
      </c>
      <c r="C19" s="8" t="s">
        <v>58</v>
      </c>
      <c r="D19" s="46" t="s">
        <v>128</v>
      </c>
      <c r="E19" s="47"/>
      <c r="F19" s="47"/>
      <c r="G19" s="47"/>
      <c r="H19" s="47"/>
      <c r="I19" s="47"/>
      <c r="J19" s="47"/>
      <c r="K19" s="47"/>
      <c r="L19" s="48"/>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7"/>
      <c r="AS19" s="10"/>
      <c r="AT19" s="7"/>
    </row>
    <row r="20" spans="1:46" ht="30" x14ac:dyDescent="0.25">
      <c r="A20" s="5" t="s">
        <v>106</v>
      </c>
      <c r="B20" s="5" t="s">
        <v>73</v>
      </c>
      <c r="C20" s="18"/>
      <c r="D20" s="11"/>
      <c r="E20" s="6"/>
      <c r="F20" s="16"/>
      <c r="G20" s="16"/>
      <c r="H20" s="16"/>
      <c r="I20" s="16"/>
      <c r="J20" s="16"/>
      <c r="K20" s="16"/>
      <c r="L20" s="6"/>
      <c r="M20" s="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6"/>
      <c r="AR20" s="7"/>
      <c r="AS20" s="12"/>
      <c r="AT20" s="7"/>
    </row>
    <row r="21" spans="1:46" x14ac:dyDescent="0.25">
      <c r="A21" s="5" t="s">
        <v>74</v>
      </c>
      <c r="B21" s="5" t="s">
        <v>75</v>
      </c>
      <c r="C21" s="8" t="s">
        <v>58</v>
      </c>
      <c r="D21" s="46" t="s">
        <v>128</v>
      </c>
      <c r="E21" s="47"/>
      <c r="F21" s="47"/>
      <c r="G21" s="47"/>
      <c r="H21" s="47"/>
      <c r="I21" s="47"/>
      <c r="J21" s="47"/>
      <c r="K21" s="47"/>
      <c r="L21" s="48"/>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7"/>
      <c r="AS21" s="10"/>
      <c r="AT21" s="7"/>
    </row>
    <row r="22" spans="1:46" x14ac:dyDescent="0.25">
      <c r="A22" s="5" t="s">
        <v>76</v>
      </c>
      <c r="B22" s="5" t="s">
        <v>77</v>
      </c>
      <c r="C22" s="8"/>
      <c r="D22" s="9"/>
      <c r="E22" s="6"/>
      <c r="F22" s="5"/>
      <c r="G22" s="5"/>
      <c r="H22" s="5"/>
      <c r="I22" s="5"/>
      <c r="J22" s="5"/>
      <c r="K22" s="5"/>
      <c r="L22" s="6"/>
      <c r="M22" s="6"/>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6"/>
      <c r="AR22" s="7"/>
      <c r="AS22" s="10"/>
      <c r="AT22" s="7"/>
    </row>
    <row r="23" spans="1:46" x14ac:dyDescent="0.25">
      <c r="A23" s="5" t="s">
        <v>78</v>
      </c>
      <c r="B23" s="5" t="s">
        <v>55</v>
      </c>
      <c r="C23" s="8" t="s">
        <v>58</v>
      </c>
      <c r="D23" s="46" t="s">
        <v>128</v>
      </c>
      <c r="E23" s="47"/>
      <c r="F23" s="47"/>
      <c r="G23" s="47"/>
      <c r="H23" s="47"/>
      <c r="I23" s="47"/>
      <c r="J23" s="47"/>
      <c r="K23" s="47"/>
      <c r="L23" s="48"/>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7"/>
      <c r="AS23" s="10"/>
      <c r="AT23" s="7"/>
    </row>
    <row r="24" spans="1:46" x14ac:dyDescent="0.25">
      <c r="A24" s="5" t="s">
        <v>79</v>
      </c>
      <c r="B24" s="5" t="s">
        <v>56</v>
      </c>
      <c r="C24" s="8" t="s">
        <v>59</v>
      </c>
      <c r="D24" s="46" t="s">
        <v>128</v>
      </c>
      <c r="E24" s="47"/>
      <c r="F24" s="47"/>
      <c r="G24" s="47"/>
      <c r="H24" s="47"/>
      <c r="I24" s="47"/>
      <c r="J24" s="47"/>
      <c r="K24" s="47"/>
      <c r="L24" s="48"/>
      <c r="M24" s="6"/>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6"/>
      <c r="AR24" s="7"/>
      <c r="AS24" s="10"/>
      <c r="AT24" s="7"/>
    </row>
    <row r="25" spans="1:46" x14ac:dyDescent="0.25">
      <c r="A25" s="5" t="s">
        <v>80</v>
      </c>
      <c r="B25" s="5" t="s">
        <v>81</v>
      </c>
      <c r="C25" s="8" t="s">
        <v>58</v>
      </c>
      <c r="D25" s="46" t="s">
        <v>128</v>
      </c>
      <c r="E25" s="47"/>
      <c r="F25" s="47"/>
      <c r="G25" s="47"/>
      <c r="H25" s="47"/>
      <c r="I25" s="47"/>
      <c r="J25" s="47"/>
      <c r="K25" s="47"/>
      <c r="L25" s="48"/>
      <c r="M25" s="6"/>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6"/>
      <c r="AR25" s="7"/>
      <c r="AS25" s="10"/>
      <c r="AT25" s="7"/>
    </row>
    <row r="26" spans="1:46" ht="30" x14ac:dyDescent="0.25">
      <c r="A26" s="5" t="s">
        <v>107</v>
      </c>
      <c r="B26" s="5" t="s">
        <v>82</v>
      </c>
      <c r="C26" s="8"/>
      <c r="D26" s="9"/>
      <c r="E26" s="6"/>
      <c r="F26" s="5"/>
      <c r="G26" s="5"/>
      <c r="H26" s="5"/>
      <c r="I26" s="5"/>
      <c r="J26" s="5"/>
      <c r="K26" s="5"/>
      <c r="L26" s="6"/>
      <c r="M26" s="6"/>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6"/>
      <c r="AR26" s="7"/>
      <c r="AS26" s="10"/>
      <c r="AT26" s="7"/>
    </row>
    <row r="27" spans="1:46" x14ac:dyDescent="0.25">
      <c r="A27" s="5" t="s">
        <v>83</v>
      </c>
      <c r="B27" s="5" t="s">
        <v>88</v>
      </c>
      <c r="C27" s="8" t="s">
        <v>58</v>
      </c>
      <c r="D27" s="46" t="s">
        <v>128</v>
      </c>
      <c r="E27" s="47"/>
      <c r="F27" s="47"/>
      <c r="G27" s="47"/>
      <c r="H27" s="47"/>
      <c r="I27" s="47"/>
      <c r="J27" s="47"/>
      <c r="K27" s="47"/>
      <c r="L27" s="48"/>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7"/>
      <c r="AS27" s="10"/>
      <c r="AT27" s="7"/>
    </row>
    <row r="28" spans="1:46" x14ac:dyDescent="0.25">
      <c r="A28" s="5" t="s">
        <v>84</v>
      </c>
      <c r="B28" s="5" t="s">
        <v>89</v>
      </c>
      <c r="C28" s="8"/>
      <c r="D28" s="9"/>
      <c r="E28" s="6"/>
      <c r="F28" s="5"/>
      <c r="G28" s="5"/>
      <c r="H28" s="5"/>
      <c r="I28" s="5"/>
      <c r="J28" s="5"/>
      <c r="K28" s="5"/>
      <c r="L28" s="6"/>
      <c r="M28" s="6"/>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6"/>
      <c r="AR28" s="7"/>
      <c r="AS28" s="10"/>
      <c r="AT28" s="7"/>
    </row>
    <row r="29" spans="1:46" x14ac:dyDescent="0.25">
      <c r="A29" s="5" t="s">
        <v>85</v>
      </c>
      <c r="B29" s="5" t="s">
        <v>55</v>
      </c>
      <c r="C29" s="8" t="s">
        <v>58</v>
      </c>
      <c r="D29" s="46" t="s">
        <v>128</v>
      </c>
      <c r="E29" s="47"/>
      <c r="F29" s="47"/>
      <c r="G29" s="47"/>
      <c r="H29" s="47"/>
      <c r="I29" s="47"/>
      <c r="J29" s="47"/>
      <c r="K29" s="47"/>
      <c r="L29" s="48"/>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7"/>
      <c r="AS29" s="10"/>
      <c r="AT29" s="7"/>
    </row>
    <row r="30" spans="1:46" x14ac:dyDescent="0.25">
      <c r="A30" s="5" t="s">
        <v>86</v>
      </c>
      <c r="B30" s="5" t="s">
        <v>56</v>
      </c>
      <c r="C30" s="8" t="s">
        <v>59</v>
      </c>
      <c r="D30" s="46" t="s">
        <v>128</v>
      </c>
      <c r="E30" s="47"/>
      <c r="F30" s="47"/>
      <c r="G30" s="47"/>
      <c r="H30" s="47"/>
      <c r="I30" s="47"/>
      <c r="J30" s="47"/>
      <c r="K30" s="47"/>
      <c r="L30" s="48"/>
      <c r="M30" s="6"/>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6"/>
      <c r="AR30" s="7"/>
      <c r="AS30" s="10"/>
      <c r="AT30" s="7"/>
    </row>
    <row r="31" spans="1:46" x14ac:dyDescent="0.25">
      <c r="A31" s="13" t="s">
        <v>87</v>
      </c>
      <c r="B31" s="5" t="s">
        <v>90</v>
      </c>
      <c r="C31" s="8" t="s">
        <v>58</v>
      </c>
      <c r="D31" s="46" t="s">
        <v>128</v>
      </c>
      <c r="E31" s="47"/>
      <c r="F31" s="47"/>
      <c r="G31" s="47"/>
      <c r="H31" s="47"/>
      <c r="I31" s="47"/>
      <c r="J31" s="47"/>
      <c r="K31" s="47"/>
      <c r="L31" s="48"/>
      <c r="M31" s="6"/>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6"/>
      <c r="AR31" s="7"/>
      <c r="AS31" s="10"/>
      <c r="AT31" s="7"/>
    </row>
    <row r="32" spans="1:46" ht="45" customHeight="1" x14ac:dyDescent="0.25">
      <c r="A32" s="21" t="s">
        <v>104</v>
      </c>
      <c r="B32" s="21" t="s">
        <v>91</v>
      </c>
      <c r="C32" s="18"/>
      <c r="D32" s="11"/>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7"/>
      <c r="AS32" s="14"/>
      <c r="AT32" s="7"/>
    </row>
    <row r="33" spans="1:46" x14ac:dyDescent="0.25">
      <c r="A33" s="5" t="s">
        <v>92</v>
      </c>
      <c r="B33" s="5" t="s">
        <v>43</v>
      </c>
      <c r="C33" s="8" t="s">
        <v>58</v>
      </c>
      <c r="D33" s="46" t="s">
        <v>128</v>
      </c>
      <c r="E33" s="47"/>
      <c r="F33" s="47"/>
      <c r="G33" s="47"/>
      <c r="H33" s="47"/>
      <c r="I33" s="47"/>
      <c r="J33" s="47"/>
      <c r="K33" s="47"/>
      <c r="L33" s="48"/>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7"/>
      <c r="AS33" s="15"/>
      <c r="AT33" s="7"/>
    </row>
    <row r="34" spans="1:46" x14ac:dyDescent="0.25">
      <c r="A34" s="5" t="s">
        <v>93</v>
      </c>
      <c r="B34" s="5" t="s">
        <v>99</v>
      </c>
      <c r="C34" s="8"/>
      <c r="D34" s="9"/>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7"/>
      <c r="AS34" s="15"/>
      <c r="AT34" s="7"/>
    </row>
    <row r="35" spans="1:46" x14ac:dyDescent="0.25">
      <c r="A35" s="5" t="s">
        <v>94</v>
      </c>
      <c r="B35" s="5" t="s">
        <v>69</v>
      </c>
      <c r="C35" s="8" t="s">
        <v>58</v>
      </c>
      <c r="D35" s="46" t="s">
        <v>128</v>
      </c>
      <c r="E35" s="47"/>
      <c r="F35" s="47"/>
      <c r="G35" s="47"/>
      <c r="H35" s="47"/>
      <c r="I35" s="47"/>
      <c r="J35" s="47"/>
      <c r="K35" s="47"/>
      <c r="L35" s="48"/>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7"/>
      <c r="AS35" s="15"/>
      <c r="AT35" s="7"/>
    </row>
    <row r="36" spans="1:46" x14ac:dyDescent="0.25">
      <c r="A36" s="5" t="s">
        <v>95</v>
      </c>
      <c r="B36" s="5" t="s">
        <v>44</v>
      </c>
      <c r="C36" s="8" t="s">
        <v>70</v>
      </c>
      <c r="D36" s="46" t="s">
        <v>128</v>
      </c>
      <c r="E36" s="47"/>
      <c r="F36" s="47"/>
      <c r="G36" s="47"/>
      <c r="H36" s="47"/>
      <c r="I36" s="47"/>
      <c r="J36" s="47"/>
      <c r="K36" s="47"/>
      <c r="L36" s="48"/>
      <c r="M36" s="6"/>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6"/>
      <c r="AR36" s="7"/>
      <c r="AS36" s="15"/>
      <c r="AT36" s="7"/>
    </row>
    <row r="37" spans="1:46" s="19" customFormat="1" ht="15" customHeight="1" x14ac:dyDescent="0.25">
      <c r="A37" s="23" t="s">
        <v>96</v>
      </c>
      <c r="B37" s="23" t="s">
        <v>115</v>
      </c>
      <c r="C37" s="24" t="s">
        <v>58</v>
      </c>
      <c r="D37" s="46" t="s">
        <v>128</v>
      </c>
      <c r="E37" s="47"/>
      <c r="F37" s="47"/>
      <c r="G37" s="47"/>
      <c r="H37" s="47"/>
      <c r="I37" s="47"/>
      <c r="J37" s="47"/>
      <c r="K37" s="47"/>
      <c r="L37" s="48"/>
      <c r="M37" s="26"/>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6"/>
      <c r="AR37" s="27"/>
      <c r="AS37" s="28"/>
      <c r="AT37" s="27"/>
    </row>
    <row r="38" spans="1:46" ht="60" x14ac:dyDescent="0.25">
      <c r="A38" s="5" t="s">
        <v>108</v>
      </c>
      <c r="B38" s="5" t="s">
        <v>100</v>
      </c>
      <c r="C38" s="8" t="s">
        <v>58</v>
      </c>
      <c r="D38" s="46" t="s">
        <v>128</v>
      </c>
      <c r="E38" s="47"/>
      <c r="F38" s="47"/>
      <c r="G38" s="47"/>
      <c r="H38" s="47"/>
      <c r="I38" s="47"/>
      <c r="J38" s="47"/>
      <c r="K38" s="47"/>
      <c r="L38" s="48"/>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7"/>
      <c r="AS38" s="15"/>
      <c r="AT38" s="7"/>
    </row>
    <row r="39" spans="1:46" ht="30" x14ac:dyDescent="0.25">
      <c r="A39" s="5" t="s">
        <v>109</v>
      </c>
      <c r="B39" s="5" t="s">
        <v>101</v>
      </c>
      <c r="C39" s="8" t="s">
        <v>58</v>
      </c>
      <c r="D39" s="46" t="s">
        <v>128</v>
      </c>
      <c r="E39" s="47"/>
      <c r="F39" s="47"/>
      <c r="G39" s="47"/>
      <c r="H39" s="47"/>
      <c r="I39" s="47"/>
      <c r="J39" s="47"/>
      <c r="K39" s="47"/>
      <c r="L39" s="48"/>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7"/>
      <c r="AS39" s="15"/>
      <c r="AT39" s="7"/>
    </row>
    <row r="40" spans="1:46" ht="45" x14ac:dyDescent="0.25">
      <c r="A40" s="5" t="s">
        <v>110</v>
      </c>
      <c r="B40" s="5" t="s">
        <v>102</v>
      </c>
      <c r="C40" s="8" t="s">
        <v>98</v>
      </c>
      <c r="D40" s="46" t="s">
        <v>128</v>
      </c>
      <c r="E40" s="47"/>
      <c r="F40" s="47"/>
      <c r="G40" s="47"/>
      <c r="H40" s="47"/>
      <c r="I40" s="47"/>
      <c r="J40" s="47"/>
      <c r="K40" s="47"/>
      <c r="L40" s="48"/>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7"/>
      <c r="AS40" s="15"/>
      <c r="AT40" s="7"/>
    </row>
    <row r="41" spans="1:46" ht="30" x14ac:dyDescent="0.25">
      <c r="A41" s="5" t="s">
        <v>111</v>
      </c>
      <c r="B41" s="22" t="s">
        <v>116</v>
      </c>
      <c r="C41" s="8"/>
      <c r="D41" s="9"/>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7"/>
      <c r="AS41" s="15"/>
      <c r="AT41" s="7"/>
    </row>
    <row r="42" spans="1:46" ht="30" x14ac:dyDescent="0.25">
      <c r="A42" s="5" t="s">
        <v>117</v>
      </c>
      <c r="B42" s="29" t="s">
        <v>124</v>
      </c>
      <c r="C42" s="8" t="s">
        <v>58</v>
      </c>
      <c r="D42" s="46" t="s">
        <v>128</v>
      </c>
      <c r="E42" s="47"/>
      <c r="F42" s="47"/>
      <c r="G42" s="47"/>
      <c r="H42" s="47"/>
      <c r="I42" s="47"/>
      <c r="J42" s="47"/>
      <c r="K42" s="47"/>
      <c r="L42" s="48"/>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7"/>
      <c r="AS42" s="15"/>
      <c r="AT42" s="7"/>
    </row>
    <row r="43" spans="1:46" ht="45" x14ac:dyDescent="0.25">
      <c r="A43" s="5" t="s">
        <v>118</v>
      </c>
      <c r="B43" s="29" t="s">
        <v>125</v>
      </c>
      <c r="C43" s="8" t="s">
        <v>58</v>
      </c>
      <c r="D43" s="46" t="s">
        <v>128</v>
      </c>
      <c r="E43" s="47"/>
      <c r="F43" s="47"/>
      <c r="G43" s="47"/>
      <c r="H43" s="47"/>
      <c r="I43" s="47"/>
      <c r="J43" s="47"/>
      <c r="K43" s="47"/>
      <c r="L43" s="48"/>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7"/>
      <c r="AS43" s="15"/>
      <c r="AT43" s="7"/>
    </row>
    <row r="44" spans="1:46" x14ac:dyDescent="0.25">
      <c r="A44" s="5" t="s">
        <v>123</v>
      </c>
      <c r="B44" s="22" t="s">
        <v>119</v>
      </c>
      <c r="C44" s="8"/>
      <c r="D44" s="9"/>
      <c r="E44" s="6"/>
      <c r="F44" s="5"/>
      <c r="G44" s="6"/>
      <c r="H44" s="6"/>
      <c r="I44" s="6"/>
      <c r="J44" s="6"/>
      <c r="K44" s="5"/>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7"/>
      <c r="AS44" s="15"/>
      <c r="AT44" s="7"/>
    </row>
    <row r="45" spans="1:46" ht="30" x14ac:dyDescent="0.25">
      <c r="A45" s="5" t="s">
        <v>112</v>
      </c>
      <c r="B45" s="22" t="s">
        <v>120</v>
      </c>
      <c r="C45" s="8"/>
      <c r="D45" s="9"/>
      <c r="E45" s="6"/>
      <c r="F45" s="5"/>
      <c r="G45" s="6"/>
      <c r="H45" s="6"/>
      <c r="I45" s="6"/>
      <c r="J45" s="6"/>
      <c r="K45" s="5"/>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7"/>
      <c r="AS45" s="15"/>
      <c r="AT45" s="7"/>
    </row>
    <row r="46" spans="1:46" ht="15" customHeight="1" x14ac:dyDescent="0.25">
      <c r="A46" s="23" t="s">
        <v>113</v>
      </c>
      <c r="B46" s="32" t="s">
        <v>127</v>
      </c>
      <c r="C46" s="8" t="s">
        <v>97</v>
      </c>
      <c r="D46" s="46" t="s">
        <v>128</v>
      </c>
      <c r="E46" s="47"/>
      <c r="F46" s="47"/>
      <c r="G46" s="47"/>
      <c r="H46" s="47"/>
      <c r="I46" s="47"/>
      <c r="J46" s="47"/>
      <c r="K46" s="47"/>
      <c r="L46" s="48"/>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7"/>
      <c r="AS46" s="15"/>
      <c r="AT46" s="7"/>
    </row>
    <row r="47" spans="1:46" ht="30" customHeight="1" x14ac:dyDescent="0.25">
      <c r="A47" s="23" t="s">
        <v>114</v>
      </c>
      <c r="B47" s="32" t="s">
        <v>45</v>
      </c>
      <c r="C47" s="8" t="s">
        <v>98</v>
      </c>
      <c r="D47" s="46" t="s">
        <v>128</v>
      </c>
      <c r="E47" s="47"/>
      <c r="F47" s="47"/>
      <c r="G47" s="47"/>
      <c r="H47" s="47"/>
      <c r="I47" s="47"/>
      <c r="J47" s="47"/>
      <c r="K47" s="47"/>
      <c r="L47" s="48"/>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7"/>
      <c r="AS47" s="15"/>
      <c r="AT47" s="7"/>
    </row>
    <row r="48" spans="1:46" x14ac:dyDescent="0.25">
      <c r="A48" s="23" t="s">
        <v>129</v>
      </c>
      <c r="B48" s="55" t="s">
        <v>134</v>
      </c>
      <c r="C48" s="56"/>
      <c r="D48" s="34"/>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7"/>
      <c r="AS48" s="15"/>
      <c r="AT48" s="7"/>
    </row>
    <row r="49" spans="1:46" x14ac:dyDescent="0.25">
      <c r="A49" s="23" t="s">
        <v>130</v>
      </c>
      <c r="B49" s="35" t="s">
        <v>135</v>
      </c>
      <c r="C49" s="8" t="s">
        <v>58</v>
      </c>
      <c r="D49" s="43" t="s">
        <v>133</v>
      </c>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5"/>
      <c r="AS49" s="15"/>
      <c r="AT49" s="7"/>
    </row>
    <row r="50" spans="1:46" ht="49.5" customHeight="1" x14ac:dyDescent="0.25">
      <c r="A50" s="33" t="s">
        <v>132</v>
      </c>
      <c r="B50" s="35" t="s">
        <v>136</v>
      </c>
      <c r="C50" s="8" t="s">
        <v>58</v>
      </c>
      <c r="D50" s="30">
        <f>14.99*8</f>
        <v>119.92</v>
      </c>
      <c r="E50" s="6">
        <f>SUM(F50:K50)</f>
        <v>4.3739999999999997</v>
      </c>
      <c r="F50" s="5"/>
      <c r="G50" s="6">
        <f>2.187*2</f>
        <v>4.3739999999999997</v>
      </c>
      <c r="H50" s="6"/>
      <c r="I50" s="6"/>
      <c r="J50" s="6"/>
      <c r="K50" s="5"/>
      <c r="L50" s="6">
        <f t="shared" ref="L50" si="0">D50+E50</f>
        <v>124.294</v>
      </c>
      <c r="M50" s="6">
        <f>AQ50</f>
        <v>14.261999999999995</v>
      </c>
      <c r="N50" s="6">
        <f>4.742*2</f>
        <v>9.484</v>
      </c>
      <c r="O50" s="6">
        <f>0.007*2</f>
        <v>1.4E-2</v>
      </c>
      <c r="P50" s="6">
        <f>0.015*2</f>
        <v>0.03</v>
      </c>
      <c r="Q50" s="6">
        <f>0.024*2</f>
        <v>4.8000000000000001E-2</v>
      </c>
      <c r="R50" s="6">
        <f>0.01*2</f>
        <v>0.02</v>
      </c>
      <c r="S50" s="6">
        <f>(0.12+0.027)*2</f>
        <v>0.29399999999999998</v>
      </c>
      <c r="T50" s="6">
        <f>(0.234+0.099)*2</f>
        <v>0.66600000000000004</v>
      </c>
      <c r="U50" s="6">
        <f>(0.021+0.004)*2</f>
        <v>0.05</v>
      </c>
      <c r="V50" s="6">
        <f>(0.567+0.207)*2</f>
        <v>1.5479999999999998</v>
      </c>
      <c r="W50" s="6">
        <f>(0.057+0.014)*2</f>
        <v>0.14200000000000002</v>
      </c>
      <c r="X50" s="6">
        <f>0.018*2</f>
        <v>3.5999999999999997E-2</v>
      </c>
      <c r="Y50" s="6">
        <f>0.011*2</f>
        <v>2.1999999999999999E-2</v>
      </c>
      <c r="Z50" s="6">
        <f>0.006*2</f>
        <v>1.2E-2</v>
      </c>
      <c r="AA50" s="6">
        <f>0.012*2</f>
        <v>2.4E-2</v>
      </c>
      <c r="AB50" s="6">
        <f>0.015*2</f>
        <v>0.03</v>
      </c>
      <c r="AC50" s="6">
        <f>0.03*2</f>
        <v>0.06</v>
      </c>
      <c r="AD50" s="6">
        <f>0.045*2</f>
        <v>0.09</v>
      </c>
      <c r="AE50" s="6">
        <f>(0.02+0.008)*2</f>
        <v>5.6000000000000001E-2</v>
      </c>
      <c r="AF50" s="6">
        <f>(0.453+0.028)*2</f>
        <v>0.96200000000000008</v>
      </c>
      <c r="AG50" s="6">
        <f>0.002*2</f>
        <v>4.0000000000000001E-3</v>
      </c>
      <c r="AH50" s="6">
        <f>0.12*2</f>
        <v>0.24</v>
      </c>
      <c r="AI50" s="6">
        <f>0.005*2</f>
        <v>0.01</v>
      </c>
      <c r="AJ50" s="6">
        <f>0.04*2</f>
        <v>0.08</v>
      </c>
      <c r="AK50" s="6">
        <f>0.09*2</f>
        <v>0.18</v>
      </c>
      <c r="AL50" s="6">
        <f>0.027*2</f>
        <v>5.3999999999999999E-2</v>
      </c>
      <c r="AM50" s="6">
        <f>0.004*2</f>
        <v>8.0000000000000002E-3</v>
      </c>
      <c r="AN50" s="6">
        <f>0.031*2</f>
        <v>6.2E-2</v>
      </c>
      <c r="AO50" s="6">
        <f>0.013*2</f>
        <v>2.5999999999999999E-2</v>
      </c>
      <c r="AP50" s="6">
        <f>0.005*2</f>
        <v>0.01</v>
      </c>
      <c r="AQ50" s="6">
        <f>SUM(N50:AP50)</f>
        <v>14.261999999999995</v>
      </c>
      <c r="AR50" s="7">
        <f>L50+M50</f>
        <v>138.55599999999998</v>
      </c>
      <c r="AS50" s="14">
        <v>300</v>
      </c>
      <c r="AT50" s="7">
        <f>AR50*AS50</f>
        <v>41566.799999999996</v>
      </c>
    </row>
    <row r="51" spans="1:46" x14ac:dyDescent="0.25">
      <c r="A51" s="23" t="s">
        <v>131</v>
      </c>
      <c r="B51" s="32" t="s">
        <v>119</v>
      </c>
      <c r="C51" s="8"/>
      <c r="D51" s="31"/>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7"/>
      <c r="AS51" s="15"/>
      <c r="AT51" s="7"/>
    </row>
    <row r="52" spans="1:46" x14ac:dyDescent="0.25">
      <c r="A52" s="4"/>
      <c r="AS52" s="36"/>
      <c r="AT52" s="37"/>
    </row>
    <row r="53" spans="1:46" ht="27.75" customHeight="1" x14ac:dyDescent="0.25">
      <c r="A53" s="39" t="s">
        <v>126</v>
      </c>
      <c r="B53" s="39"/>
      <c r="AR53" s="40"/>
      <c r="AS53" s="40"/>
      <c r="AT53" s="38"/>
    </row>
  </sheetData>
  <mergeCells count="50">
    <mergeCell ref="B48:C48"/>
    <mergeCell ref="D43:L43"/>
    <mergeCell ref="D46:L46"/>
    <mergeCell ref="D47:L47"/>
    <mergeCell ref="D37:L37"/>
    <mergeCell ref="D38:L38"/>
    <mergeCell ref="D39:L39"/>
    <mergeCell ref="D40:L40"/>
    <mergeCell ref="D42:L42"/>
    <mergeCell ref="D30:L30"/>
    <mergeCell ref="D31:L31"/>
    <mergeCell ref="D33:L33"/>
    <mergeCell ref="D35:L35"/>
    <mergeCell ref="D36:L36"/>
    <mergeCell ref="D23:L23"/>
    <mergeCell ref="D24:L24"/>
    <mergeCell ref="D25:L25"/>
    <mergeCell ref="D27:L27"/>
    <mergeCell ref="D29:L29"/>
    <mergeCell ref="AP1:AT1"/>
    <mergeCell ref="A2:AT2"/>
    <mergeCell ref="AT3:AT5"/>
    <mergeCell ref="D3:L3"/>
    <mergeCell ref="AR3:AR5"/>
    <mergeCell ref="AS3:AS5"/>
    <mergeCell ref="N4:AP4"/>
    <mergeCell ref="E4:E5"/>
    <mergeCell ref="M3:AQ3"/>
    <mergeCell ref="D4:D5"/>
    <mergeCell ref="AQ4:AQ5"/>
    <mergeCell ref="M4:M5"/>
    <mergeCell ref="H4:K4"/>
    <mergeCell ref="L4:L5"/>
    <mergeCell ref="B3:B5"/>
    <mergeCell ref="A53:B53"/>
    <mergeCell ref="AR53:AS53"/>
    <mergeCell ref="C4:C5"/>
    <mergeCell ref="A3:A5"/>
    <mergeCell ref="A6:B6"/>
    <mergeCell ref="D49:AR49"/>
    <mergeCell ref="D8:L8"/>
    <mergeCell ref="D10:L10"/>
    <mergeCell ref="D11:L11"/>
    <mergeCell ref="D13:L13"/>
    <mergeCell ref="D14:L14"/>
    <mergeCell ref="D16:L16"/>
    <mergeCell ref="D17:L17"/>
    <mergeCell ref="D18:L18"/>
    <mergeCell ref="D19:L19"/>
    <mergeCell ref="D21:L2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PVD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Vorkale</dc:creator>
  <cp:lastModifiedBy>Linda Gurecka</cp:lastModifiedBy>
  <cp:lastPrinted>2024-01-05T16:10:44Z</cp:lastPrinted>
  <dcterms:created xsi:type="dcterms:W3CDTF">2023-10-12T12:12:34Z</dcterms:created>
  <dcterms:modified xsi:type="dcterms:W3CDTF">2026-09-08T06:58:31Z</dcterms:modified>
</cp:coreProperties>
</file>