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Documents\dokumenti\finanses_ministrijai\2023\Cenradis\gatavs\precizetais\"/>
    </mc:Choice>
  </mc:AlternateContent>
  <bookViews>
    <workbookView xWindow="0" yWindow="0" windowWidth="14055" windowHeight="9900" activeTab="8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</sheets>
  <definedNames>
    <definedName name="_ftn1" localSheetId="0">'1'!$A$45</definedName>
    <definedName name="_ftn10" localSheetId="0">'1'!$A$54</definedName>
    <definedName name="_ftn11" localSheetId="0">'1'!$A$55</definedName>
    <definedName name="_ftn12" localSheetId="2">'3'!#REF!</definedName>
    <definedName name="_ftn13" localSheetId="2">'3'!#REF!</definedName>
    <definedName name="_ftn14" localSheetId="2">'3'!#REF!</definedName>
    <definedName name="_ftn15" localSheetId="2">'3'!#REF!</definedName>
    <definedName name="_ftn16" localSheetId="2">'3'!#REF!</definedName>
    <definedName name="_ftn17" localSheetId="2">'3'!#REF!</definedName>
    <definedName name="_ftn18" localSheetId="2">'3'!#REF!</definedName>
    <definedName name="_ftn19" localSheetId="2">'3'!#REF!</definedName>
    <definedName name="_ftn2" localSheetId="0">'1'!$A$46</definedName>
    <definedName name="_ftn20" localSheetId="2">'3'!#REF!</definedName>
    <definedName name="_ftn21" localSheetId="2">'3'!#REF!</definedName>
    <definedName name="_ftn22" localSheetId="2">'3'!#REF!</definedName>
    <definedName name="_ftn23" localSheetId="2">'3'!#REF!</definedName>
    <definedName name="_ftn24" localSheetId="2">'3'!#REF!</definedName>
    <definedName name="_ftn25" localSheetId="2">'3'!#REF!</definedName>
    <definedName name="_ftn26" localSheetId="2">'3'!#REF!</definedName>
    <definedName name="_ftn27" localSheetId="2">'3'!#REF!</definedName>
    <definedName name="_ftn28" localSheetId="2">'3'!#REF!</definedName>
    <definedName name="_ftn29" localSheetId="2">'3'!#REF!</definedName>
    <definedName name="_ftn3" localSheetId="0">'1'!$A$47</definedName>
    <definedName name="_ftn30" localSheetId="2">'3'!#REF!</definedName>
    <definedName name="_ftn31" localSheetId="2">'3'!#REF!</definedName>
    <definedName name="_ftn32" localSheetId="2">'3'!#REF!</definedName>
    <definedName name="_ftn33" localSheetId="2">'3'!#REF!</definedName>
    <definedName name="_ftn34" localSheetId="2">'3'!#REF!</definedName>
    <definedName name="_ftn35" localSheetId="2">'3'!#REF!</definedName>
    <definedName name="_ftn36" localSheetId="2">'3'!#REF!</definedName>
    <definedName name="_ftn37" localSheetId="2">'3'!#REF!</definedName>
    <definedName name="_ftn38" localSheetId="2">'3'!#REF!</definedName>
    <definedName name="_ftn39" localSheetId="2">'3'!#REF!</definedName>
    <definedName name="_ftn4" localSheetId="0">'1'!$A$48</definedName>
    <definedName name="_ftn40" localSheetId="2">'3'!#REF!</definedName>
    <definedName name="_ftn41" localSheetId="2">'3'!#REF!</definedName>
    <definedName name="_ftn42" localSheetId="2">'3'!#REF!</definedName>
    <definedName name="_ftn43" localSheetId="2">'3'!#REF!</definedName>
    <definedName name="_ftn44" localSheetId="2">'3'!#REF!</definedName>
    <definedName name="_ftn45" localSheetId="2">'3'!#REF!</definedName>
    <definedName name="_ftn46" localSheetId="2">'3'!#REF!</definedName>
    <definedName name="_ftn47" localSheetId="2">'3'!#REF!</definedName>
    <definedName name="_ftn48" localSheetId="2">'3'!#REF!</definedName>
    <definedName name="_ftn49" localSheetId="2">'3'!#REF!</definedName>
    <definedName name="_ftn5" localSheetId="0">'1'!$A$49</definedName>
    <definedName name="_ftn50" localSheetId="2">'3'!#REF!</definedName>
    <definedName name="_ftn51" localSheetId="2">'3'!#REF!</definedName>
    <definedName name="_ftn52" localSheetId="2">'3'!#REF!</definedName>
    <definedName name="_ftn53" localSheetId="2">'3'!#REF!</definedName>
    <definedName name="_ftn54" localSheetId="2">'3'!#REF!</definedName>
    <definedName name="_ftn55" localSheetId="2">'3'!#REF!</definedName>
    <definedName name="_ftn56" localSheetId="2">'3'!#REF!</definedName>
    <definedName name="_ftn57" localSheetId="2">'3'!#REF!</definedName>
    <definedName name="_ftn58" localSheetId="2">'3'!#REF!</definedName>
    <definedName name="_ftn59" localSheetId="2">'3'!#REF!</definedName>
    <definedName name="_ftn6" localSheetId="0">'1'!$A$50</definedName>
    <definedName name="_ftn60" localSheetId="2">'3'!#REF!</definedName>
    <definedName name="_ftn61" localSheetId="2">'3'!#REF!</definedName>
    <definedName name="_ftn62" localSheetId="2">'3'!#REF!</definedName>
    <definedName name="_ftn63" localSheetId="2">'3'!#REF!</definedName>
    <definedName name="_ftn64" localSheetId="2">'3'!#REF!</definedName>
    <definedName name="_ftn65" localSheetId="2">'3'!#REF!</definedName>
    <definedName name="_ftn7" localSheetId="0">'1'!$A$51</definedName>
    <definedName name="_ftn8" localSheetId="0">'1'!$A$52</definedName>
    <definedName name="_ftn9" localSheetId="0">'1'!$A$53</definedName>
    <definedName name="_ftnref11" localSheetId="0">'1'!$C$33</definedName>
    <definedName name="_ftnref12" localSheetId="2">'3'!$C$33</definedName>
    <definedName name="_ftnref13" localSheetId="2">'3'!$C$40</definedName>
    <definedName name="_ftnref31" localSheetId="2">'3'!#REF!</definedName>
    <definedName name="_ftnref32" localSheetId="2">'3'!#REF!</definedName>
    <definedName name="_ftnref41" localSheetId="2">'7'!$C$26</definedName>
    <definedName name="_ftnref5" localSheetId="0">'1'!$C$23</definedName>
    <definedName name="_ftnref54" localSheetId="2">'9'!$C$24</definedName>
    <definedName name="_ftnref55" localSheetId="2">'9'!$C$26</definedName>
    <definedName name="_ftnref60" localSheetId="2">'9'!#REF!</definedName>
    <definedName name="_ftnref8" localSheetId="0">'1'!#REF!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5" i="9" l="1"/>
  <c r="D47" i="9" s="1"/>
  <c r="D22" i="9" l="1"/>
  <c r="D31" i="9" s="1"/>
  <c r="D48" i="9" s="1"/>
  <c r="D30" i="7"/>
  <c r="D42" i="7" s="1"/>
  <c r="D22" i="7" l="1"/>
  <c r="D27" i="7" s="1"/>
  <c r="D43" i="7" s="1"/>
  <c r="D46" i="7" s="1"/>
  <c r="D26" i="8"/>
  <c r="D27" i="8" s="1"/>
  <c r="D22" i="8"/>
  <c r="D23" i="8" s="1"/>
  <c r="D28" i="8" s="1"/>
  <c r="D32" i="8" s="1"/>
  <c r="D26" i="6"/>
  <c r="D36" i="6" s="1"/>
  <c r="D22" i="6"/>
  <c r="D23" i="6" s="1"/>
  <c r="D37" i="6" l="1"/>
  <c r="D40" i="6" s="1"/>
  <c r="D26" i="5"/>
  <c r="D22" i="5"/>
  <c r="D28" i="3"/>
  <c r="D26" i="4"/>
  <c r="D27" i="4" s="1"/>
  <c r="D22" i="4"/>
  <c r="D23" i="4" s="1"/>
  <c r="D22" i="3"/>
  <c r="D28" i="4" l="1"/>
  <c r="D32" i="4" s="1"/>
  <c r="D27" i="5"/>
  <c r="D23" i="5"/>
  <c r="D41" i="3"/>
  <c r="D25" i="3"/>
  <c r="D26" i="2"/>
  <c r="D23" i="2"/>
  <c r="D28" i="5" l="1"/>
  <c r="D37" i="2"/>
  <c r="D42" i="3"/>
  <c r="D28" i="1"/>
  <c r="D25" i="1"/>
  <c r="D31" i="5" l="1"/>
  <c r="D38" i="2"/>
  <c r="D45" i="3"/>
  <c r="D39" i="1"/>
  <c r="D41" i="2" l="1"/>
  <c r="D40" i="1"/>
  <c r="D43" i="1" s="1"/>
  <c r="D51" i="9"/>
</calcChain>
</file>

<file path=xl/sharedStrings.xml><?xml version="1.0" encoding="utf-8"?>
<sst xmlns="http://schemas.openxmlformats.org/spreadsheetml/2006/main" count="444" uniqueCount="154">
  <si>
    <t>Izdevumu klasifikācijas kods</t>
  </si>
  <si>
    <t>Izmaksu apjoms gadā viena maksas pakalpojuma veida nodrošināšanai</t>
  </si>
  <si>
    <t>Tiešās izmaksas:</t>
  </si>
  <si>
    <t>x</t>
  </si>
  <si>
    <t>Inventārs</t>
  </si>
  <si>
    <t xml:space="preserve">Tuvcīņas paklāju iegādes izdevumi  </t>
  </si>
  <si>
    <t>Sporta inventāra iegādes izdevumi</t>
  </si>
  <si>
    <t>Iestāžu uzturēšanas materiāli un preces</t>
  </si>
  <si>
    <t>Tiešās izmaksas kopā:</t>
  </si>
  <si>
    <t>Netiešās izmaksas:</t>
  </si>
  <si>
    <t>Atalgojums</t>
  </si>
  <si>
    <t>Darba devēja valsts sociālās apdrošināšanas obligātās iemaksas</t>
  </si>
  <si>
    <t>Izdevumi par siltumenerģiju</t>
  </si>
  <si>
    <t> Izdevumi par ūdensapgādi un kanalizāciju</t>
  </si>
  <si>
    <t> Izdevumi par elektroenerģiju</t>
  </si>
  <si>
    <t> Izdevumi par atkritumu savākšanu, izvešanu no apdzīvotām vietām un teritorijām ārpus apdzīvotām vietām un atkritumu utilizāciju</t>
  </si>
  <si>
    <t xml:space="preserve"> Ēku, būvju un telpu būvdarbi </t>
  </si>
  <si>
    <t>Nekustamā īpašuma uzturēšana</t>
  </si>
  <si>
    <t>Apsardzes un telpu uzkopšanas pakalpojumi</t>
  </si>
  <si>
    <t> Budžeta iestāžu nekustamā īpašuma nodokļa maksājumi</t>
  </si>
  <si>
    <t>Netiešās izmaksas kopā:</t>
  </si>
  <si>
    <t>Pakalpojuma izmaksas kopā</t>
  </si>
  <si>
    <t>Maksas pakalpojuma vienību skaits gadā</t>
  </si>
  <si>
    <t>Maksas pakalpojuma izcenojums (euro)</t>
  </si>
  <si>
    <t xml:space="preserve">Sporta inventāra iegādes izdevumi  </t>
  </si>
  <si>
    <t>Izdevumi par atkritumu savākšanu, izvešanu no apdzīvotām vietām un teritorijām ārpus apdzīvotām vietām un atkritumu utilizāciju</t>
  </si>
  <si>
    <t xml:space="preserve">Ēku, būvju un telpu būvdarbi </t>
  </si>
  <si>
    <t>Budžeta iestāžu nekustamā īpašuma nodokļa maksājumi</t>
  </si>
  <si>
    <t>Pārējie iepriekš neklasificētie pamatlīdzekļi un ieguldījuma īpašumi</t>
  </si>
  <si>
    <t>Šautuves iekārtu amortizācijas izmaksas</t>
  </si>
  <si>
    <t>Izdevumi par ūdensapgādi un kanalizāciju</t>
  </si>
  <si>
    <t>Izdevumi par elektroenerģiju</t>
  </si>
  <si>
    <t>Izdevumi par saņemtajiem mācību pakalpojumiem</t>
  </si>
  <si>
    <t>Izdevumi psihologu supervīzijām un apmācībām</t>
  </si>
  <si>
    <r>
      <t>Maksas pakalpojuma izcenojums (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</t>
    </r>
  </si>
  <si>
    <t>Sporta trenažieru nolietojums:</t>
  </si>
  <si>
    <t>Īpašuma uzturēšanas pakalpojumi</t>
  </si>
  <si>
    <t>Budžeta iestāžu dabas resursu nodokļa maksājumi</t>
  </si>
  <si>
    <t>Pārējie neklasificētie pakalpojumi</t>
  </si>
  <si>
    <t>Ēdināšanas izdevumi</t>
  </si>
  <si>
    <t>Ēku, telpu īre un noma</t>
  </si>
  <si>
    <t>Peldbaseina nomas izdevumi (piemērojami tikai laika periodā no 1.septembra līdz 31.maijam)</t>
  </si>
  <si>
    <r>
      <t xml:space="preserve">6,928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1stunda x 10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 = 69,28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</si>
  <si>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98224,63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skaits= 27,67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</si>
  <si>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6865,88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skaits= 1,93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</si>
  <si>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41548,13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skaits= 11,70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</si>
  <si>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5703,43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skaits= 1,61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</si>
  <si>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5147,47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skaits= 1,45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</si>
  <si>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6,928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1stunda x 5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 = 34,64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</si>
  <si>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6677,76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trenažieru amortizācijas izmaksas gadā/2510 kopējais darba stundu skaits gadā x 10 plānotais pakalpojumu skaits = 26,60 </t>
    </r>
    <r>
      <rPr>
        <i/>
        <sz val="12"/>
        <color theme="1"/>
        <rFont val="Times New Roman"/>
        <family val="1"/>
        <charset val="186"/>
      </rPr>
      <t>euro</t>
    </r>
  </si>
  <si>
    <t>Apsardzes pakalpojumi</t>
  </si>
  <si>
    <r>
      <t xml:space="preserve">921,51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kopējie izdevumi inventāra iegādei/2510 kopējais darba stundu skaits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x 10 plānotais pakalpojumu skaits= 3,67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</si>
  <si>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1528,36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gadā/2510 darba stundas gadā x 10 plānotais pakalpojumu skaits= 6,09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</si>
  <si>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15,00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x 20 plānotais pakalpojumu skaits = 300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</si>
  <si>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921,51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kopējie izdevumi inventāra iegādei/2510 kopējais darba stundu skaits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>x 20 plānotais pakalpojumu skaits= 7,34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</si>
  <si>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1528,36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gadā/2510 darba stundas gadā x 20 plānotais pakalpojumu skaits= 12,18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</si>
  <si>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6677,76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trenažieru amortizācijas izmaksas gadā/2510 kopējais darba stundu skaits gadā x 20 plānotais pakalpojumu skaits = 53,20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</si>
  <si>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7,186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1stunda x 5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 = 35,93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</si>
  <si>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789,29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gadā/2004 darba stundas gadā x 10 plānotais pakalpojumu skaits= 3,94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</si>
  <si>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606,09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gadā/2004 darba stundas gadā x 10 plānotais pakalpojumu skaits=3,02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</si>
  <si>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15491,04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 3 celiņi/ /2004 darba stundas gadā x 10 plānotais pakalpojumu skaits= 25,77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</si>
  <si>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38106,54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skaits/ 3 celiņi = 3,58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</si>
  <si>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46358,90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 2531,40 m</t>
    </r>
    <r>
      <rPr>
        <vertAlign val="superscript"/>
        <sz val="12"/>
        <color theme="1"/>
        <rFont val="Times New Roman"/>
        <family val="1"/>
        <charset val="186"/>
      </rPr>
      <t xml:space="preserve">2 </t>
    </r>
    <r>
      <rPr>
        <sz val="12"/>
        <color theme="1"/>
        <rFont val="Times New Roman"/>
        <family val="1"/>
        <charset val="186"/>
      </rPr>
      <t>(kopējā lietošanā nodotā ēkas platība)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šautuves platība/2004 darba stundas gadā x 10 plānotais pakalpojumu skaits/ 3 celiņi =15,19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</si>
  <si>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7,186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2 stunda x 10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skaits/ 10 dalībnieku skaits grupā  =14,37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</si>
  <si>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132238,31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 trenažieru zāles platība/2510 kopējais darba stundu skaits gadā x 10 plānotais pakalpojumu skaits =8,34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</si>
  <si>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(7,186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+ 7,186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 x 4 stundas x 20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plānotas pakalpojumu skaits /10 klientu skaits grupā= 114,98 </t>
    </r>
    <r>
      <rPr>
        <i/>
        <sz val="12"/>
        <color theme="1"/>
        <rFont val="Times New Roman"/>
        <family val="1"/>
        <charset val="186"/>
      </rPr>
      <t>euro</t>
    </r>
  </si>
  <si>
    <t>Misus 67829852</t>
  </si>
  <si>
    <t>irena.misus@iem.gov.lv</t>
  </si>
  <si>
    <r>
      <t xml:space="preserve">6,928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1,5 stundas x 50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 = 519,60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</si>
  <si>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6,928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>vidējā stundas likme x 2 stundas x 200</t>
    </r>
    <r>
      <rPr>
        <vertAlign val="superscript"/>
        <sz val="12"/>
        <color theme="1"/>
        <rFont val="Times New Roman"/>
        <family val="1"/>
        <charset val="186"/>
      </rPr>
      <t xml:space="preserve"> </t>
    </r>
    <r>
      <rPr>
        <sz val="12"/>
        <color theme="1"/>
        <rFont val="Times New Roman"/>
        <family val="1"/>
        <charset val="186"/>
      </rPr>
      <t xml:space="preserve">plānotais pakalpojumu skaits  = 2771,20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</t>
    </r>
  </si>
  <si>
    <r>
      <t xml:space="preserve">22219,97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gadā/1164,10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85,80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psihologu darba telpu platība/2004 kopējais darba stundu skaits gadā x 200 plānotais pakalpojumu skaits= 163,45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</si>
  <si>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2595,09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/1164,10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85,80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psihologu darba telpu platība/2004 kopējais darba stundu skaits gadā x 200 plānotais pakalpojumu skaits=19,09 euro</t>
    </r>
  </si>
  <si>
    <r>
      <t xml:space="preserve">16081,79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/1164,10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85,80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psihologu darba telpu platība/2004 kopējais darba stundu skaits gadā x 200 plānotais pakalpojumu skaits=118,29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</si>
  <si>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2503,33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/1164,10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85,80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psihologu darba telpu platība/2004 kopējais darba stundu skaits gadā x 200 plānotais pakalpojumu skaits=18,41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</si>
  <si>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3000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/2004 darba stundas gadā x 200 plānotais pakalpojumu skaits= 299,40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</si>
  <si>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21680,73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/1164,10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85,80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psihologu darba telpu platība/2004 kopējais darba stundu skaits gadā x 200 plānotais pakalpojumu skaits=159,48 </t>
    </r>
    <r>
      <rPr>
        <i/>
        <sz val="12"/>
        <color theme="1"/>
        <rFont val="Times New Roman"/>
        <family val="1"/>
        <charset val="186"/>
      </rPr>
      <t>euro</t>
    </r>
  </si>
  <si>
    <r>
      <t>1097,56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 kopējie izdevumi inventāra iegādei gadā /2004 kopējais darba stundu skaits gadā x 200 plānotais pakalpojumu skaits= 109,54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</si>
  <si>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8343,38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gadā/2004 darba stundas gadā x 200 plānotais pakalpojumu skaits= 832,67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</si>
  <si>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90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par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498,6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/ 2004 darba stundas gadā x 10 plānotais pakalpojumu skaits/ 3 celiņi = 74,64 </t>
    </r>
    <r>
      <rPr>
        <i/>
        <sz val="12"/>
        <color theme="1"/>
        <rFont val="Times New Roman"/>
        <family val="1"/>
        <charset val="186"/>
      </rPr>
      <t>euro</t>
    </r>
  </si>
  <si>
    <r>
      <rPr>
        <sz val="12"/>
        <rFont val="Times New Roman"/>
        <family val="1"/>
        <charset val="186"/>
      </rPr>
      <t xml:space="preserve">217,00 </t>
    </r>
    <r>
      <rPr>
        <i/>
        <sz val="12"/>
        <rFont val="Times New Roman"/>
        <family val="1"/>
        <charset val="186"/>
      </rPr>
      <t xml:space="preserve">euro </t>
    </r>
    <r>
      <rPr>
        <sz val="12"/>
        <rFont val="Times New Roman"/>
        <family val="1"/>
        <charset val="186"/>
      </rPr>
      <t xml:space="preserve">vidējā paklāja cena x 90 gab /3259 darba stundas </t>
    </r>
    <r>
      <rPr>
        <sz val="12"/>
        <color theme="1"/>
        <rFont val="Times New Roman"/>
        <family val="1"/>
        <charset val="186"/>
      </rPr>
      <t xml:space="preserve">gadā x 260 plānotais pakalpojumu skaits= 1558,09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</si>
  <si>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789,29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>vidējie</t>
    </r>
    <r>
      <rPr>
        <i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 xml:space="preserve">izdevumi gadā inventāra iegādei/3259 darba stundas gadā x 260 plānotais pakalpojumu skaits=62,97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</si>
  <si>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80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par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 1276,47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</si>
  <si>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789,29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>vidējie</t>
    </r>
    <r>
      <rPr>
        <i/>
        <sz val="11"/>
        <color theme="1"/>
        <rFont val="Times New Roman"/>
        <family val="1"/>
        <charset val="186"/>
      </rPr>
      <t xml:space="preserve"> </t>
    </r>
    <r>
      <rPr>
        <sz val="11"/>
        <color theme="1"/>
        <rFont val="Times New Roman"/>
        <family val="1"/>
        <charset val="186"/>
      </rPr>
      <t xml:space="preserve">izdevumi gadā inventāra iegādei/3259 darba stundas gadā x 360 plānotais pakalpojumu skaits=87,19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</si>
  <si>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606,09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gadā/3259 darba stundas gadā x 360 plānotais pakalpojumu skaits=66,95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</t>
    </r>
  </si>
  <si>
    <r>
      <t xml:space="preserve">98224,63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998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1225,86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</si>
  <si>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6865,88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998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85,69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</si>
  <si>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41548,13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998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518,53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</si>
  <si>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5703,43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998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71,18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</si>
  <si>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46358,90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 2531,40 m</t>
    </r>
    <r>
      <rPr>
        <vertAlign val="superscript"/>
        <sz val="12"/>
        <color theme="1"/>
        <rFont val="Times New Roman"/>
        <family val="1"/>
        <charset val="186"/>
      </rPr>
      <t xml:space="preserve">2 </t>
    </r>
    <r>
      <rPr>
        <sz val="12"/>
        <color theme="1"/>
        <rFont val="Times New Roman"/>
        <family val="1"/>
        <charset val="186"/>
      </rPr>
      <t xml:space="preserve">(kopējā lietošanā nodotā ēkas platība) x 998 sporta zāles platība/3259 darba stundas gadā x 360 plānotais pakalpojumu skaits=2018,93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</si>
  <si>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5147,47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998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64,24 </t>
    </r>
    <r>
      <rPr>
        <i/>
        <sz val="12"/>
        <color theme="1"/>
        <rFont val="Times New Roman"/>
        <family val="1"/>
        <charset val="186"/>
      </rPr>
      <t>euro</t>
    </r>
  </si>
  <si>
    <t>1.pielikums</t>
  </si>
  <si>
    <t>Ministru kabineta</t>
  </si>
  <si>
    <t>2011.gada 3.maija noteikumiem Nr.333</t>
  </si>
  <si>
    <t>SASKAŅOTS</t>
  </si>
  <si>
    <t>Maksas pakalpojuma izcenojuma aprēķins</t>
  </si>
  <si>
    <t xml:space="preserve">__________________________________________                </t>
  </si>
  <si>
    <t>direktore I.Misus    (paraksts)</t>
  </si>
  <si>
    <t>2023.gada 27.martā</t>
  </si>
  <si>
    <t xml:space="preserve">Rādītājs (materiāla/izejvielas nosaukums, atlīdzība un citi izmaksu veidi) </t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</si>
  <si>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Tuvcīņas zāles noma (zāle, dušas, ģērbtuves) Klusajā ielā 12, Rīgā</t>
    </r>
  </si>
  <si>
    <r>
      <t xml:space="preserve">Iestāde                                             </t>
    </r>
    <r>
      <rPr>
        <b/>
        <sz val="12"/>
        <color theme="1"/>
        <rFont val="Times New Roman"/>
        <family val="1"/>
        <charset val="186"/>
      </rPr>
      <t xml:space="preserve">    Iekšlietu ministrijas veselības un sporta centrs</t>
    </r>
  </si>
  <si>
    <r>
      <t xml:space="preserve">Laikposms                                                                        </t>
    </r>
    <r>
      <rPr>
        <b/>
        <sz val="12"/>
        <color theme="1"/>
        <rFont val="Times New Roman"/>
        <family val="1"/>
        <charset val="186"/>
      </rPr>
      <t xml:space="preserve">  gads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</si>
  <si>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Sporta spēļu zāles noma (zāle, dušas, ģērbtuves) Klusajā ielā 12, Rīgā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</si>
  <si>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Šautuves noma Klusajā ielā 12, Rīgā, (1celiņš)</t>
    </r>
  </si>
  <si>
    <r>
      <t xml:space="preserve">Maksas pakalpojuma veids                      </t>
    </r>
    <r>
      <rPr>
        <b/>
        <sz val="12"/>
        <color theme="1"/>
        <rFont val="Times New Roman"/>
        <family val="1"/>
        <charset val="186"/>
      </rPr>
      <t xml:space="preserve"> Šaušanas instruktora pakalpojumi
                                                           (papildus nomājot šautuvi ar vienu celiņu)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</si>
  <si>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Nodarbība psiholoģijas jomā grupā
(lekcijas, atbalsta grupu nodarbības u. tml. atbilstoši Iekšlietu ministrijas veselības un sporta centrā izstrādātajām apmācību programmām)  (nodarbība grupā no 6 līdz 30 personām)</t>
    </r>
  </si>
  <si>
    <r>
      <t xml:space="preserve">Maksas pakalpojuma veids                          </t>
    </r>
    <r>
      <rPr>
        <b/>
        <sz val="12"/>
        <color theme="1"/>
        <rFont val="Times New Roman"/>
        <family val="1"/>
        <charset val="186"/>
      </rPr>
      <t xml:space="preserve"> Psihologa individuālā konsultācija
                                                                   (krīzes situāciju un stresa pārvarēšanas jomās)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</si>
  <si>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Trenažieru zāles apmeklējums Piestātnes ielā 14, Jūrmalā 1 reize
                                                                                             (1 personai)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</si>
  <si>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Sporta instruktora pakalpojumi (papildus iegādājoties trenažieru zāles
                                                            apmeklējumu Piestātnes ielā 14, Jūrmalā)</t>
    </r>
  </si>
  <si>
    <r>
      <t xml:space="preserve">Maksas pakalpojuma veids                 </t>
    </r>
    <r>
      <rPr>
        <b/>
        <sz val="12"/>
        <color theme="1"/>
        <rFont val="Times New Roman"/>
        <family val="1"/>
        <charset val="186"/>
      </rPr>
      <t>Psiholoģiskā atbalsta kurss līdz 12 dienām (Piestātnes ielā 14, Jūrmalā)
                                                                 (neieskaitot izmitināšanas pakalpojumus viesnīcā)</t>
    </r>
  </si>
  <si>
    <t>2.pielikums</t>
  </si>
  <si>
    <r>
      <t xml:space="preserve">98224,63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 177,42 </t>
    </r>
    <r>
      <rPr>
        <i/>
        <sz val="12"/>
        <color theme="1"/>
        <rFont val="Times New Roman"/>
        <family val="1"/>
        <charset val="186"/>
      </rPr>
      <t>euro</t>
    </r>
  </si>
  <si>
    <r>
      <t>Grāmatvede (17.saime, V.līmenis, 10.mēnešalgu grupa, mēnešalga 1399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0,01stundas x 260 plānotais pakalpojumu skaits=21,78 </t>
    </r>
    <r>
      <rPr>
        <i/>
        <sz val="12"/>
        <color theme="1"/>
        <rFont val="Times New Roman"/>
        <family val="1"/>
        <charset val="186"/>
      </rPr>
      <t>euro</t>
    </r>
  </si>
  <si>
    <r>
      <t>Vecākais sporta speciālists (44.saime, III.līmenis, 9.mēnešalgu grupa, mēnešalga 1157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>)</t>
    </r>
  </si>
  <si>
    <r>
      <t>Vecākais sporta speciālists (44.saime, III.līmenis, 9.mēnešalgu grupa, mēnešalga 1200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>)</t>
    </r>
  </si>
  <si>
    <r>
      <t>Vecākais sporta speciālists (44.saime, III.līmenis, 9.mēnešalgu grupa, mēnešalga 1200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stundas likme 7,186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
Psihologs (43.2. saime, II.līmenis, 9.mēnešalgu grupa, mēnešalga 1200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stundas likme 7,186 </t>
    </r>
    <r>
      <rPr>
        <i/>
        <sz val="12"/>
        <color theme="1"/>
        <rFont val="Times New Roman"/>
        <family val="1"/>
        <charset val="186"/>
      </rPr>
      <t>euro</t>
    </r>
  </si>
  <si>
    <r>
      <t>30,25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 dienā  x 20 plānotais pakalpojumu skaits = 605,00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</si>
  <si>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132238,31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711,20 m</t>
    </r>
    <r>
      <rPr>
        <vertAlign val="superscript"/>
        <sz val="12"/>
        <color theme="1"/>
        <rFont val="Times New Roman"/>
        <family val="1"/>
        <charset val="186"/>
      </rPr>
      <t xml:space="preserve">2 </t>
    </r>
    <r>
      <rPr>
        <sz val="12"/>
        <color theme="1"/>
        <rFont val="Times New Roman"/>
        <family val="1"/>
        <charset val="186"/>
      </rPr>
      <t xml:space="preserve">(nodarbību telpu platība) /2510 kopējais darba stundu skaits gadā x 20 plānotais pakalpojumu skaits =73,65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</si>
  <si>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9185,64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 5,12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</si>
  <si>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25178,98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=14,02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</si>
  <si>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742,25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 0,41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</si>
  <si>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3530,98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 1,97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</si>
  <si>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10640,55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 xml:space="preserve">2 </t>
    </r>
    <r>
      <rPr>
        <sz val="12"/>
        <color theme="1"/>
        <rFont val="Times New Roman"/>
        <family val="1"/>
        <charset val="186"/>
      </rPr>
      <t>(nodarbību telpu platība) /2510 kopējais darba stundu skaits gadā x 20 plānotais pakalpojumu skaits = 5,93</t>
    </r>
    <r>
      <rPr>
        <i/>
        <sz val="12"/>
        <color theme="1"/>
        <rFont val="Times New Roman"/>
        <family val="1"/>
        <charset val="186"/>
      </rPr>
      <t xml:space="preserve"> euro</t>
    </r>
  </si>
  <si>
    <r>
      <t xml:space="preserve">36275,95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/2614,3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 78,64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</si>
  <si>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23269,85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 12,96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</si>
  <si>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4587,55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711,2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(nodarbību telpu platība)/2510 kopējais darba stundu skaits gadā x 20 plānotais pakalpojumu skaits = 2,56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</si>
  <si>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9185,64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0,58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</si>
  <si>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25178,98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1,59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</si>
  <si>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742,25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0,05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</si>
  <si>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3530,98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0,22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</si>
  <si>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10640,55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0,67</t>
    </r>
    <r>
      <rPr>
        <i/>
        <sz val="12"/>
        <color theme="1"/>
        <rFont val="Times New Roman"/>
        <family val="1"/>
        <charset val="186"/>
      </rPr>
      <t xml:space="preserve"> euro</t>
    </r>
  </si>
  <si>
    <r>
      <t xml:space="preserve">36275,95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 /2614,3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apsargājamā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8,91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</si>
  <si>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23269,85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 1,47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</si>
  <si>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4587,55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gadā/10174,70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161,1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trenažieru zāles platība/2510 kopējais darba stundu skaits gadā x 10 plānotais pakalpojumu skaits =0,29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</si>
  <si>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Psihologs (43.2. saime, II.līmenis, 9.mēnešalgu grupa, mēnešalga 1157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</si>
  <si>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0,05stundas x 50 plānotais pakalpojumu skaits=20,94 </t>
    </r>
    <r>
      <rPr>
        <i/>
        <sz val="12"/>
        <color theme="1"/>
        <rFont val="Times New Roman"/>
        <family val="1"/>
        <charset val="186"/>
      </rPr>
      <t>euro</t>
    </r>
  </si>
  <si>
    <r>
      <t>Grāmatvede (17.saime, V.līmenis, 10.mēnešalgu grupa, mēnešalga 1399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0,05stundas x 200 plānotais pakalpojumu skaits=83,77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</si>
  <si>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0,05stundas x 10 plānotais pakalpojumu skaits=4,19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</si>
  <si>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0,05stundas x 5 plānotais pakalpojumu skaits=2,09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</si>
  <si>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0,05stundas x 20 plānotais pakalpojumu skaits=8,38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</si>
  <si>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0,01stundas x 360 plānotais pakalpojumu skaits=30,16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</si>
  <si>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0,01stundas x 10 plānotais pakalpojumu skaits=0,84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</si>
  <si>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Grāmatvede (17.saime, V.līmenis, 10.mēnešalgu grupa, mēnešalga 1399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darījuma iegrāmatošanai 
8,377 </t>
    </r>
    <r>
      <rPr>
        <i/>
        <sz val="12"/>
        <color theme="1"/>
        <rFont val="Times New Roman"/>
        <family val="1"/>
        <charset val="186"/>
      </rPr>
      <t xml:space="preserve">euro </t>
    </r>
    <r>
      <rPr>
        <sz val="12"/>
        <color theme="1"/>
        <rFont val="Times New Roman"/>
        <family val="1"/>
        <charset val="186"/>
      </rPr>
      <t xml:space="preserve">vidējā stundas likme x 0,05stundas x 5 plānotais pakalpojumu skaits=2,09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</si>
  <si>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1) Pārējo iestāžu uzturēšanas materiālu iegāde
606,09 </t>
    </r>
    <r>
      <rPr>
        <i/>
        <sz val="11"/>
        <color theme="1"/>
        <rFont val="Times New Roman"/>
        <family val="1"/>
        <charset val="186"/>
      </rPr>
      <t xml:space="preserve">euro </t>
    </r>
    <r>
      <rPr>
        <sz val="11"/>
        <color theme="1"/>
        <rFont val="Times New Roman"/>
        <family val="1"/>
        <charset val="186"/>
      </rPr>
      <t xml:space="preserve">izdevumi gadā/3259 darba stundas gadā x 260 plānotais pakalpojumu skaits= 48,35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  
2) Dezinfekcijas līdzekļu iegāde
484 </t>
    </r>
    <r>
      <rPr>
        <i/>
        <sz val="11"/>
        <color theme="1"/>
        <rFont val="Times New Roman"/>
        <family val="1"/>
        <charset val="186"/>
      </rPr>
      <t>euro</t>
    </r>
    <r>
      <rPr>
        <sz val="11"/>
        <color theme="1"/>
        <rFont val="Times New Roman"/>
        <family val="1"/>
        <charset val="186"/>
      </rPr>
      <t xml:space="preserve">/3259 darba stundas gadā x 260 plānotais pakalpojumu skaits =38,61 </t>
    </r>
    <r>
      <rPr>
        <i/>
        <sz val="11"/>
        <color theme="1"/>
        <rFont val="Times New Roman"/>
        <family val="1"/>
        <charset val="186"/>
      </rPr>
      <t>euro</t>
    </r>
  </si>
  <si>
    <r>
      <t xml:space="preserve">6865,88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 12,40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</si>
  <si>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41548,13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 xml:space="preserve">2 </t>
    </r>
    <r>
      <rPr>
        <sz val="12"/>
        <color theme="1"/>
        <rFont val="Times New Roman"/>
        <family val="1"/>
        <charset val="186"/>
      </rPr>
      <t xml:space="preserve">tuvcīņas zāles platība/3259 darba stundas gadā x 260 plānotais pakalpojumu skaits= 75,05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</si>
  <si>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5703,43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 10,30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</si>
  <si>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38106,54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 68,83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</si>
  <si>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1) 46358,90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 2531,40 m</t>
    </r>
    <r>
      <rPr>
        <vertAlign val="superscript"/>
        <sz val="12"/>
        <color theme="1"/>
        <rFont val="Times New Roman"/>
        <family val="1"/>
        <charset val="186"/>
      </rPr>
      <t xml:space="preserve">2 </t>
    </r>
    <r>
      <rPr>
        <sz val="12"/>
        <color theme="1"/>
        <rFont val="Times New Roman"/>
        <family val="1"/>
        <charset val="186"/>
      </rPr>
      <t>(kopējā lietošanā nodotā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skaits=292,21 </t>
    </r>
    <r>
      <rPr>
        <i/>
        <sz val="12"/>
        <color theme="1"/>
        <rFont val="Times New Roman"/>
        <family val="1"/>
        <charset val="186"/>
      </rPr>
      <t xml:space="preserve">euro
</t>
    </r>
    <r>
      <rPr>
        <sz val="12"/>
        <color theme="1"/>
        <rFont val="Times New Roman"/>
        <family val="1"/>
        <charset val="186"/>
      </rPr>
      <t>2) tuvcīņas paklāju dezinfekcija
0,36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 x 360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paklāju platība no abām pusēm / 3259 kopējais darba stundu skaits gadā x 260 plānotais pakalpojumu skaits = 10,34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</si>
  <si>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5147,47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200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tuvcīņas zāles platība/3259 darba stundas gadā x 260 plānotais pakalpojumu skaits= 9,30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</si>
  <si>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80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par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x 998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8819,39 </t>
    </r>
    <r>
      <rPr>
        <i/>
        <sz val="12"/>
        <color theme="1"/>
        <rFont val="Times New Roman"/>
        <family val="1"/>
        <charset val="186"/>
      </rPr>
      <t>euro</t>
    </r>
  </si>
  <si>
    <r>
      <t xml:space="preserve">38106,54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 gadā/8833,40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>(kopējā ēkas platība) x 998  m</t>
    </r>
    <r>
      <rPr>
        <vertAlign val="superscript"/>
        <sz val="12"/>
        <color theme="1"/>
        <rFont val="Times New Roman"/>
        <family val="1"/>
        <charset val="186"/>
      </rPr>
      <t>2</t>
    </r>
    <r>
      <rPr>
        <sz val="12"/>
        <color theme="1"/>
        <rFont val="Times New Roman"/>
        <family val="1"/>
        <charset val="186"/>
      </rPr>
      <t xml:space="preserve"> sporta zāles platība/3259 darba stundas gadā x 360 plānotais pakalpojumu skaits= 475,58 </t>
    </r>
    <r>
      <rPr>
        <i/>
        <sz val="12"/>
        <color theme="1"/>
        <rFont val="Times New Roman"/>
        <family val="1"/>
        <charset val="186"/>
      </rPr>
      <t>euro</t>
    </r>
  </si>
  <si>
    <t>Ministru kabineta noteikumu projekta
"Grozījums Ministru kabineta 2017.gada 3.oktobra noteikumos Nr.600 
"Iekšlietu ministrijas veselības un sporta centra maksas pakalpojumu cenrādis" sākotnējās ietekmes novērtējuma ziņojumam (anotācijai)</t>
  </si>
  <si>
    <r>
      <t xml:space="preserve">Nodaļas vadītāja (36.saime, V.līmenis, 11.mēnešalgu grupa, mēnešalga 1800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 xml:space="preserve">) un administratora (25.saime III.līmenis, 7.mēnešalgu grupa, mēnešalga 905 </t>
    </r>
    <r>
      <rPr>
        <i/>
        <sz val="12"/>
        <color theme="1"/>
        <rFont val="Times New Roman"/>
        <family val="1"/>
        <charset val="186"/>
      </rPr>
      <t>euro</t>
    </r>
    <r>
      <rPr>
        <sz val="12"/>
        <color theme="1"/>
        <rFont val="Times New Roman"/>
        <family val="1"/>
        <charset val="186"/>
      </rPr>
      <t>) atalgojums
(10,778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 + 5,419</t>
    </r>
    <r>
      <rPr>
        <i/>
        <sz val="12"/>
        <color theme="1"/>
        <rFont val="Times New Roman"/>
        <family val="1"/>
        <charset val="186"/>
      </rPr>
      <t xml:space="preserve"> euro</t>
    </r>
    <r>
      <rPr>
        <sz val="12"/>
        <color theme="1"/>
        <rFont val="Times New Roman"/>
        <family val="1"/>
        <charset val="186"/>
      </rPr>
      <t xml:space="preserve">) x 0,5 stundas x 20 plānotais pakalpojumu skaits = 161,97 </t>
    </r>
    <r>
      <rPr>
        <i/>
        <sz val="12"/>
        <color theme="1"/>
        <rFont val="Times New Roman"/>
        <family val="1"/>
        <charset val="186"/>
      </rPr>
      <t>euro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</si>
</sst>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86"/>
      <scheme val="minor"/>
    </font>
    <font>
      <sz val="12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4"/>
      <color theme="1"/>
      <name val="Times New Roman"/>
      <family val="1"/>
      <charset val="186"/>
    </font>
    <font>
      <i/>
      <sz val="12"/>
      <color theme="1"/>
      <name val="Times New Roman"/>
      <family val="1"/>
      <charset val="186"/>
    </font>
    <font>
      <vertAlign val="superscript"/>
      <sz val="12"/>
      <color theme="1"/>
      <name val="Times New Roman"/>
      <family val="1"/>
      <charset val="186"/>
    </font>
    <font>
      <u/>
      <sz val="11"/>
      <color theme="10"/>
      <name val="Calibri"/>
      <family val="2"/>
      <charset val="186"/>
      <scheme val="minor"/>
    </font>
    <font>
      <sz val="14"/>
      <color theme="1"/>
      <name val="Times New Roman"/>
      <family val="1"/>
      <charset val="186"/>
    </font>
    <font>
      <sz val="11"/>
      <color theme="1"/>
      <name val="Times New Roman"/>
      <family val="1"/>
      <charset val="186"/>
    </font>
    <font>
      <i/>
      <sz val="11"/>
      <color theme="1"/>
      <name val="Times New Roman"/>
      <family val="1"/>
      <charset val="186"/>
    </font>
    <font>
      <sz val="12"/>
      <color rgb="FFFF0000"/>
      <name val="Times New Roman"/>
      <family val="1"/>
      <charset val="186"/>
    </font>
    <font>
      <sz val="12"/>
      <name val="Times New Roman"/>
      <family val="1"/>
      <charset val="186"/>
    </font>
    <font>
      <i/>
      <sz val="12"/>
      <name val="Times New Roman"/>
      <family val="1"/>
      <charset val="186"/>
    </font>
    <font>
      <sz val="8"/>
      <color theme="1"/>
      <name val="Calibri"/>
      <family val="2"/>
      <charset val="186"/>
      <scheme val="minor"/>
    </font>
    <font>
      <sz val="9"/>
      <color theme="1"/>
      <name val="Calibri"/>
      <family val="2"/>
      <charset val="186"/>
      <scheme val="minor"/>
    </font>
    <font>
      <u/>
      <sz val="9"/>
      <color theme="10"/>
      <name val="Calibri"/>
      <family val="2"/>
      <charset val="186"/>
      <scheme val="minor"/>
    </font>
    <font>
      <sz val="10"/>
      <color rgb="FF414142"/>
      <name val="Arial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82">
    <xf numFmtId="0" fontId="0" fillId="0" borderId="0" xfId="0"/>
    <xf numFmtId="0" fontId="2" fillId="0" borderId="0" xfId="0" applyFont="1" applyAlignment="1">
      <alignment horizontal="justify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justify" vertical="center"/>
    </xf>
    <xf numFmtId="0" fontId="6" fillId="0" borderId="0" xfId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1" fillId="0" borderId="0" xfId="0" applyFont="1" applyBorder="1" applyAlignment="1">
      <alignment vertical="center" wrapText="1"/>
    </xf>
    <xf numFmtId="0" fontId="7" fillId="0" borderId="0" xfId="0" applyFont="1" applyAlignment="1">
      <alignment horizontal="justify" vertical="center"/>
    </xf>
    <xf numFmtId="0" fontId="1" fillId="0" borderId="0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8" fillId="0" borderId="0" xfId="0" applyFont="1" applyAlignment="1">
      <alignment wrapText="1"/>
    </xf>
    <xf numFmtId="0" fontId="8" fillId="0" borderId="1" xfId="0" applyFont="1" applyBorder="1" applyAlignment="1">
      <alignment wrapText="1"/>
    </xf>
    <xf numFmtId="10" fontId="1" fillId="0" borderId="1" xfId="0" applyNumberFormat="1" applyFont="1" applyBorder="1" applyAlignment="1">
      <alignment horizontal="justify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0" fontId="8" fillId="2" borderId="0" xfId="0" applyFont="1" applyFill="1" applyAlignment="1">
      <alignment wrapText="1"/>
    </xf>
    <xf numFmtId="0" fontId="11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wrapText="1"/>
    </xf>
    <xf numFmtId="0" fontId="10" fillId="2" borderId="1" xfId="0" applyFont="1" applyFill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0" fontId="0" fillId="0" borderId="5" xfId="0" applyBorder="1" applyAlignment="1"/>
    <xf numFmtId="0" fontId="7" fillId="0" borderId="0" xfId="0" applyFont="1"/>
    <xf numFmtId="0" fontId="13" fillId="0" borderId="0" xfId="0" applyFont="1"/>
    <xf numFmtId="0" fontId="7" fillId="0" borderId="0" xfId="0" applyFont="1" applyAlignment="1">
      <alignment wrapText="1"/>
    </xf>
    <xf numFmtId="0" fontId="14" fillId="0" borderId="0" xfId="0" applyFont="1"/>
    <xf numFmtId="0" fontId="7" fillId="0" borderId="0" xfId="0" applyFont="1" applyAlignment="1">
      <alignment vertical="center"/>
    </xf>
    <xf numFmtId="0" fontId="15" fillId="0" borderId="0" xfId="1" applyFont="1"/>
    <xf numFmtId="0" fontId="6" fillId="0" borderId="0" xfId="1"/>
    <xf numFmtId="0" fontId="1" fillId="2" borderId="1" xfId="0" applyFont="1" applyFill="1" applyBorder="1" applyAlignment="1">
      <alignment horizontal="justify" vertical="center" wrapText="1"/>
    </xf>
    <xf numFmtId="0" fontId="1" fillId="0" borderId="1" xfId="0" applyFont="1" applyBorder="1" applyAlignment="1">
      <alignment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2" fontId="0" fillId="0" borderId="0" xfId="0" applyNumberFormat="1"/>
    <xf numFmtId="0" fontId="1" fillId="0" borderId="1" xfId="0" applyFont="1" applyBorder="1" applyAlignment="1">
      <alignment horizontal="center" vertical="center" wrapText="1"/>
    </xf>
    <xf numFmtId="0" fontId="16" fillId="0" borderId="0" xfId="0" applyFont="1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6" fillId="0" borderId="0" xfId="0" applyFont="1" applyAlignment="1">
      <alignment horizontal="right"/>
    </xf>
    <xf numFmtId="0" fontId="16" fillId="0" borderId="0" xfId="0" applyFont="1" applyAlignment="1">
      <alignment horizontal="right" wrapText="1"/>
    </xf>
    <xf numFmtId="0" fontId="7" fillId="0" borderId="0" xfId="0" applyFont="1" applyAlignment="1">
      <alignment horizontal="left" vertical="center"/>
    </xf>
    <xf numFmtId="0" fontId="3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0" fillId="0" borderId="5" xfId="0" applyBorder="1" applyAlignment="1">
      <alignment horizontal="center"/>
    </xf>
    <xf numFmtId="0" fontId="3" fillId="0" borderId="1" xfId="0" applyFont="1" applyBorder="1" applyAlignment="1">
      <alignment horizontal="justify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irena.misus@iem.gov.lv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irena.misus@iem.gov.lv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hyperlink" Target="mailto:irena.misus@iem.gov.lv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mailto:irena.misus@iem.gov.lv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.bin"/><Relationship Id="rId1" Type="http://schemas.openxmlformats.org/officeDocument/2006/relationships/hyperlink" Target="mailto:irena.misus@iem.gov.lv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mailto:irena.misus@iem.gov.lv" TargetMode="Externa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7.bin"/><Relationship Id="rId1" Type="http://schemas.openxmlformats.org/officeDocument/2006/relationships/hyperlink" Target="mailto:irena.misus@iem.gov.lv" TargetMode="Externa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hyperlink" Target="mailto:irena.misus@iem.gov.lv" TargetMode="Externa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mailto:irena.misus@iem.gov.lv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6"/>
  <sheetViews>
    <sheetView workbookViewId="0">
      <selection sqref="A1:XFD6"/>
    </sheetView>
  </sheetViews>
  <sheetFormatPr defaultRowHeight="15" x14ac:dyDescent="0.25"/>
  <cols>
    <col min="1" max="1" width="9.42578125" customWidth="1"/>
    <col min="2" max="2" width="23.28515625" customWidth="1"/>
    <col min="3" max="3" width="58.28515625" customWidth="1"/>
    <col min="4" max="4" width="13.140625" bestFit="1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15.75" x14ac:dyDescent="0.25">
      <c r="A16" s="63" t="s">
        <v>99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" t="s">
        <v>0</v>
      </c>
      <c r="B18" s="5" t="s">
        <v>98</v>
      </c>
      <c r="C18" s="69" t="s">
        <v>1</v>
      </c>
      <c r="D18" s="69"/>
      <c r="J18" s="59"/>
    </row>
    <row r="19" spans="1:10" ht="18.75" x14ac:dyDescent="0.25">
      <c r="A19" s="68" t="s">
        <v>2</v>
      </c>
      <c r="B19" s="68"/>
      <c r="C19" s="68"/>
      <c r="D19" s="7" t="s">
        <v>3</v>
      </c>
      <c r="J19" s="58"/>
    </row>
    <row r="20" spans="1:10" ht="21" customHeight="1" x14ac:dyDescent="0.25">
      <c r="A20" s="69">
        <v>2312</v>
      </c>
      <c r="B20" s="70" t="s">
        <v>4</v>
      </c>
      <c r="C20" s="8" t="s">
        <v>5</v>
      </c>
      <c r="D20" s="27"/>
      <c r="J20" s="2"/>
    </row>
    <row r="21" spans="1:10" ht="41.25" customHeight="1" x14ac:dyDescent="0.25">
      <c r="A21" s="69"/>
      <c r="B21" s="70"/>
      <c r="C21" s="51" t="s">
        <v>79</v>
      </c>
      <c r="D21" s="39">
        <v>1558.09</v>
      </c>
      <c r="J21" s="60"/>
    </row>
    <row r="22" spans="1:10" ht="16.5" customHeight="1" x14ac:dyDescent="0.25">
      <c r="A22" s="69"/>
      <c r="B22" s="70"/>
      <c r="C22" s="30" t="s">
        <v>6</v>
      </c>
      <c r="D22" s="41"/>
      <c r="J22" s="3"/>
    </row>
    <row r="23" spans="1:10" ht="31.5" customHeight="1" x14ac:dyDescent="0.25">
      <c r="A23" s="69"/>
      <c r="B23" s="70"/>
      <c r="C23" s="38" t="s">
        <v>80</v>
      </c>
      <c r="D23" s="39">
        <v>62.97</v>
      </c>
      <c r="J23" s="3"/>
    </row>
    <row r="24" spans="1:10" ht="93.75" customHeight="1" x14ac:dyDescent="0.25">
      <c r="A24" s="5">
        <v>2350</v>
      </c>
      <c r="B24" s="8" t="s">
        <v>7</v>
      </c>
      <c r="C24" s="40" t="s">
        <v>143</v>
      </c>
      <c r="D24" s="31">
        <v>86.96</v>
      </c>
      <c r="J24" s="3"/>
    </row>
    <row r="25" spans="1:10" ht="18.75" x14ac:dyDescent="0.25">
      <c r="A25" s="68" t="s">
        <v>8</v>
      </c>
      <c r="B25" s="68"/>
      <c r="C25" s="68"/>
      <c r="D25" s="11">
        <f>SUM(D20:D24)</f>
        <v>1708.02</v>
      </c>
      <c r="J25" s="3"/>
    </row>
    <row r="26" spans="1:10" ht="18.75" x14ac:dyDescent="0.25">
      <c r="A26" s="68" t="s">
        <v>9</v>
      </c>
      <c r="B26" s="68"/>
      <c r="C26" s="68"/>
      <c r="D26" s="10" t="s">
        <v>3</v>
      </c>
      <c r="J26" s="3"/>
    </row>
    <row r="27" spans="1:10" ht="64.5" customHeight="1" x14ac:dyDescent="0.25">
      <c r="A27" s="5">
        <v>1100</v>
      </c>
      <c r="B27" s="8" t="s">
        <v>10</v>
      </c>
      <c r="C27" s="9" t="s">
        <v>112</v>
      </c>
      <c r="D27" s="5">
        <v>21.78</v>
      </c>
    </row>
    <row r="28" spans="1:10" ht="50.25" customHeight="1" x14ac:dyDescent="0.25">
      <c r="A28" s="5">
        <v>1210</v>
      </c>
      <c r="B28" s="8" t="s">
        <v>11</v>
      </c>
      <c r="C28" s="23">
        <v>0.2359</v>
      </c>
      <c r="D28" s="5">
        <f>ROUND(D27*0.2359,2)</f>
        <v>5.14</v>
      </c>
    </row>
    <row r="29" spans="1:10" ht="51.75" customHeight="1" x14ac:dyDescent="0.25">
      <c r="A29" s="5">
        <v>2221</v>
      </c>
      <c r="B29" s="8" t="s">
        <v>12</v>
      </c>
      <c r="C29" s="8" t="s">
        <v>111</v>
      </c>
      <c r="D29" s="33">
        <v>177.42</v>
      </c>
    </row>
    <row r="30" spans="1:10" ht="53.25" customHeight="1" x14ac:dyDescent="0.25">
      <c r="A30" s="5">
        <v>2222</v>
      </c>
      <c r="B30" s="8" t="s">
        <v>13</v>
      </c>
      <c r="C30" s="8" t="s">
        <v>144</v>
      </c>
      <c r="D30" s="53">
        <v>12.4</v>
      </c>
    </row>
    <row r="31" spans="1:10" ht="51.75" customHeight="1" x14ac:dyDescent="0.25">
      <c r="A31" s="5">
        <v>2223</v>
      </c>
      <c r="B31" s="8" t="s">
        <v>14</v>
      </c>
      <c r="C31" s="8" t="s">
        <v>145</v>
      </c>
      <c r="D31" s="32">
        <v>75.05</v>
      </c>
    </row>
    <row r="32" spans="1:10" ht="100.5" customHeight="1" x14ac:dyDescent="0.25">
      <c r="A32" s="5">
        <v>2224</v>
      </c>
      <c r="B32" s="8" t="s">
        <v>15</v>
      </c>
      <c r="C32" s="8" t="s">
        <v>146</v>
      </c>
      <c r="D32" s="53">
        <v>10.3</v>
      </c>
    </row>
    <row r="33" spans="1:4" ht="53.25" customHeight="1" x14ac:dyDescent="0.25">
      <c r="A33" s="5">
        <v>2241</v>
      </c>
      <c r="B33" s="8" t="s">
        <v>16</v>
      </c>
      <c r="C33" s="8" t="s">
        <v>81</v>
      </c>
      <c r="D33" s="32">
        <v>1276.47</v>
      </c>
    </row>
    <row r="34" spans="1:4" ht="15" customHeight="1" x14ac:dyDescent="0.25">
      <c r="A34" s="69">
        <v>2244</v>
      </c>
      <c r="B34" s="70" t="s">
        <v>17</v>
      </c>
      <c r="C34" s="8" t="s">
        <v>17</v>
      </c>
      <c r="D34" s="32"/>
    </row>
    <row r="35" spans="1:4" ht="51" customHeight="1" x14ac:dyDescent="0.25">
      <c r="A35" s="69"/>
      <c r="B35" s="70"/>
      <c r="C35" s="8" t="s">
        <v>147</v>
      </c>
      <c r="D35" s="32">
        <v>68.83</v>
      </c>
    </row>
    <row r="36" spans="1:4" ht="16.5" customHeight="1" x14ac:dyDescent="0.25">
      <c r="A36" s="69"/>
      <c r="B36" s="70"/>
      <c r="C36" s="8" t="s">
        <v>18</v>
      </c>
      <c r="D36" s="32"/>
    </row>
    <row r="37" spans="1:4" ht="122.25" customHeight="1" x14ac:dyDescent="0.25">
      <c r="A37" s="69"/>
      <c r="B37" s="70"/>
      <c r="C37" s="8" t="s">
        <v>148</v>
      </c>
      <c r="D37" s="32">
        <v>302.55</v>
      </c>
    </row>
    <row r="38" spans="1:4" ht="51" customHeight="1" x14ac:dyDescent="0.25">
      <c r="A38" s="5">
        <v>2513</v>
      </c>
      <c r="B38" s="8" t="s">
        <v>19</v>
      </c>
      <c r="C38" s="8" t="s">
        <v>149</v>
      </c>
      <c r="D38" s="53">
        <v>9.3000000000000007</v>
      </c>
    </row>
    <row r="39" spans="1:4" ht="25.5" customHeight="1" x14ac:dyDescent="0.25">
      <c r="A39" s="68" t="s">
        <v>20</v>
      </c>
      <c r="B39" s="68"/>
      <c r="C39" s="68"/>
      <c r="D39" s="24">
        <f>SUM(D27:D38)</f>
        <v>1959.2399999999998</v>
      </c>
    </row>
    <row r="40" spans="1:4" ht="25.5" customHeight="1" x14ac:dyDescent="0.25">
      <c r="A40" s="68" t="s">
        <v>21</v>
      </c>
      <c r="B40" s="68"/>
      <c r="C40" s="68"/>
      <c r="D40" s="11">
        <f>D39+D25</f>
        <v>3667.2599999999998</v>
      </c>
    </row>
    <row r="41" spans="1:4" ht="15.75" x14ac:dyDescent="0.25">
      <c r="A41" s="1"/>
    </row>
    <row r="42" spans="1:4" ht="15.75" x14ac:dyDescent="0.25">
      <c r="A42" s="1"/>
      <c r="C42" s="12" t="s">
        <v>22</v>
      </c>
      <c r="D42" s="5">
        <v>260</v>
      </c>
    </row>
    <row r="43" spans="1:4" ht="15.75" x14ac:dyDescent="0.25">
      <c r="C43" s="12" t="s">
        <v>23</v>
      </c>
      <c r="D43" s="35">
        <f>ROUND(D40/D42,2)</f>
        <v>14.1</v>
      </c>
    </row>
    <row r="45" spans="1:4" x14ac:dyDescent="0.25">
      <c r="A45" s="4"/>
      <c r="D45" s="55"/>
    </row>
    <row r="46" spans="1:4" x14ac:dyDescent="0.25">
      <c r="A46" s="4"/>
    </row>
    <row r="47" spans="1:4" x14ac:dyDescent="0.25">
      <c r="A47" s="4"/>
    </row>
    <row r="48" spans="1:4" ht="18.75" x14ac:dyDescent="0.3">
      <c r="B48" s="44"/>
    </row>
    <row r="49" spans="2:6" ht="25.15" customHeight="1" x14ac:dyDescent="0.3">
      <c r="D49" s="44"/>
    </row>
    <row r="50" spans="2:6" ht="17.25" customHeight="1" x14ac:dyDescent="0.3">
      <c r="B50" s="46"/>
      <c r="E50" s="44"/>
    </row>
    <row r="51" spans="2:6" ht="18.75" x14ac:dyDescent="0.25">
      <c r="B51" s="67"/>
      <c r="C51" s="67"/>
      <c r="D51" s="48"/>
    </row>
    <row r="52" spans="2:6" x14ac:dyDescent="0.25">
      <c r="B52" s="49"/>
    </row>
    <row r="54" spans="2:6" x14ac:dyDescent="0.25">
      <c r="B54" s="47" t="s">
        <v>66</v>
      </c>
    </row>
    <row r="55" spans="2:6" x14ac:dyDescent="0.25">
      <c r="B55" s="50" t="s">
        <v>67</v>
      </c>
    </row>
    <row r="56" spans="2:6" x14ac:dyDescent="0.25">
      <c r="D56" s="45"/>
      <c r="E56" s="45"/>
      <c r="F56" s="45"/>
    </row>
  </sheetData>
  <mergeCells count="20">
    <mergeCell ref="C18:D18"/>
    <mergeCell ref="A19:C19"/>
    <mergeCell ref="A20:A23"/>
    <mergeCell ref="B20:B23"/>
    <mergeCell ref="B51:C51"/>
    <mergeCell ref="A40:C40"/>
    <mergeCell ref="A25:C25"/>
    <mergeCell ref="A26:C26"/>
    <mergeCell ref="A34:A37"/>
    <mergeCell ref="B34:B37"/>
    <mergeCell ref="A39:C39"/>
    <mergeCell ref="A15:D15"/>
    <mergeCell ref="A16:D16"/>
    <mergeCell ref="A17:D17"/>
    <mergeCell ref="A13:D13"/>
    <mergeCell ref="C1:D1"/>
    <mergeCell ref="C2:D2"/>
    <mergeCell ref="C3:D3"/>
    <mergeCell ref="C5:D5"/>
    <mergeCell ref="C6:D6"/>
  </mergeCells>
  <hyperlinks>
    <hyperlink ref="B55" r:id="rId1"/>
  </hyperlinks>
  <pageMargins left="0.7" right="0.7" top="0.75" bottom="0.75" header="0.3" footer="0.3"/>
  <pageSetup paperSize="9" scale="47" orientation="portrait" horizont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1"/>
  <sheetViews>
    <sheetView workbookViewId="0">
      <selection sqref="A1:XFD6"/>
    </sheetView>
  </sheetViews>
  <sheetFormatPr defaultRowHeight="15" x14ac:dyDescent="0.25"/>
  <cols>
    <col min="2" max="2" width="23" customWidth="1"/>
    <col min="3" max="3" width="63.7109375" customWidth="1"/>
    <col min="4" max="4" width="13.5703125" bestFit="1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15.75" x14ac:dyDescent="0.25">
      <c r="A16" s="63" t="s">
        <v>102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8.75" x14ac:dyDescent="0.25">
      <c r="A19" s="68" t="s">
        <v>2</v>
      </c>
      <c r="B19" s="68"/>
      <c r="C19" s="68"/>
      <c r="D19" s="7" t="s">
        <v>3</v>
      </c>
    </row>
    <row r="20" spans="1:10" ht="20.25" customHeight="1" x14ac:dyDescent="0.25">
      <c r="A20" s="69">
        <v>2312</v>
      </c>
      <c r="B20" s="70" t="s">
        <v>4</v>
      </c>
      <c r="C20" s="8" t="s">
        <v>24</v>
      </c>
      <c r="D20" s="73">
        <v>87.19</v>
      </c>
      <c r="E20" s="71"/>
    </row>
    <row r="21" spans="1:10" ht="36.75" customHeight="1" x14ac:dyDescent="0.25">
      <c r="A21" s="69"/>
      <c r="B21" s="70"/>
      <c r="C21" s="21" t="s">
        <v>82</v>
      </c>
      <c r="D21" s="73"/>
      <c r="E21" s="71"/>
    </row>
    <row r="22" spans="1:10" ht="34.5" customHeight="1" x14ac:dyDescent="0.25">
      <c r="A22" s="5">
        <v>2350</v>
      </c>
      <c r="B22" s="8" t="s">
        <v>7</v>
      </c>
      <c r="C22" s="22" t="s">
        <v>83</v>
      </c>
      <c r="D22" s="36">
        <v>66.95</v>
      </c>
      <c r="E22" s="43"/>
    </row>
    <row r="23" spans="1:10" ht="18.75" x14ac:dyDescent="0.25">
      <c r="A23" s="68" t="s">
        <v>8</v>
      </c>
      <c r="B23" s="68"/>
      <c r="C23" s="68"/>
      <c r="D23" s="10">
        <f>SUM(D20:D22)</f>
        <v>154.13999999999999</v>
      </c>
      <c r="E23" s="43"/>
    </row>
    <row r="24" spans="1:10" ht="18.75" x14ac:dyDescent="0.25">
      <c r="A24" s="68" t="s">
        <v>9</v>
      </c>
      <c r="B24" s="68"/>
      <c r="C24" s="68"/>
      <c r="D24" s="7" t="s">
        <v>3</v>
      </c>
      <c r="E24" s="43"/>
    </row>
    <row r="25" spans="1:10" ht="66" customHeight="1" x14ac:dyDescent="0.25">
      <c r="A25" s="5">
        <v>1100</v>
      </c>
      <c r="B25" s="8" t="s">
        <v>10</v>
      </c>
      <c r="C25" s="9" t="s">
        <v>140</v>
      </c>
      <c r="D25" s="6">
        <v>30.16</v>
      </c>
      <c r="E25" s="43"/>
    </row>
    <row r="26" spans="1:10" ht="47.25" x14ac:dyDescent="0.25">
      <c r="A26" s="5">
        <v>1210</v>
      </c>
      <c r="B26" s="8" t="s">
        <v>11</v>
      </c>
      <c r="C26" s="23">
        <v>0.2359</v>
      </c>
      <c r="D26" s="6">
        <f>ROUND(D25*0.2359,2)</f>
        <v>7.11</v>
      </c>
      <c r="E26" s="43"/>
    </row>
    <row r="27" spans="1:10" ht="50.25" x14ac:dyDescent="0.25">
      <c r="A27" s="5">
        <v>2221</v>
      </c>
      <c r="B27" s="8" t="s">
        <v>12</v>
      </c>
      <c r="C27" s="8" t="s">
        <v>84</v>
      </c>
      <c r="D27" s="15">
        <v>1225.8599999999999</v>
      </c>
      <c r="E27" s="43"/>
    </row>
    <row r="28" spans="1:10" ht="48.75" customHeight="1" x14ac:dyDescent="0.25">
      <c r="A28" s="5">
        <v>2222</v>
      </c>
      <c r="B28" s="8" t="s">
        <v>13</v>
      </c>
      <c r="C28" s="8" t="s">
        <v>85</v>
      </c>
      <c r="D28" s="36">
        <v>85.69</v>
      </c>
      <c r="E28" s="43"/>
    </row>
    <row r="29" spans="1:10" ht="48" customHeight="1" x14ac:dyDescent="0.25">
      <c r="A29" s="5">
        <v>2223</v>
      </c>
      <c r="B29" s="8" t="s">
        <v>14</v>
      </c>
      <c r="C29" s="8" t="s">
        <v>86</v>
      </c>
      <c r="D29" s="5">
        <v>518.53</v>
      </c>
      <c r="E29" s="43"/>
    </row>
    <row r="30" spans="1:10" ht="95.25" customHeight="1" x14ac:dyDescent="0.25">
      <c r="A30" s="5">
        <v>2224</v>
      </c>
      <c r="B30" s="8" t="s">
        <v>25</v>
      </c>
      <c r="C30" s="8" t="s">
        <v>87</v>
      </c>
      <c r="D30" s="5">
        <v>71.180000000000007</v>
      </c>
      <c r="E30" s="43"/>
    </row>
    <row r="31" spans="1:10" ht="34.5" x14ac:dyDescent="0.25">
      <c r="A31" s="5">
        <v>2241</v>
      </c>
      <c r="B31" s="8" t="s">
        <v>26</v>
      </c>
      <c r="C31" s="34" t="s">
        <v>150</v>
      </c>
      <c r="D31" s="5">
        <v>8819.39</v>
      </c>
      <c r="E31" s="43"/>
    </row>
    <row r="32" spans="1:10" ht="15.75" x14ac:dyDescent="0.25">
      <c r="A32" s="74">
        <v>2244</v>
      </c>
      <c r="B32" s="77" t="s">
        <v>17</v>
      </c>
      <c r="C32" s="8" t="s">
        <v>17</v>
      </c>
      <c r="D32" s="6"/>
      <c r="E32" s="43"/>
    </row>
    <row r="33" spans="1:5" ht="50.25" x14ac:dyDescent="0.25">
      <c r="A33" s="75"/>
      <c r="B33" s="78"/>
      <c r="C33" s="8" t="s">
        <v>151</v>
      </c>
      <c r="D33" s="36">
        <v>475.58</v>
      </c>
      <c r="E33" s="43"/>
    </row>
    <row r="34" spans="1:5" ht="15.75" customHeight="1" x14ac:dyDescent="0.25">
      <c r="A34" s="75"/>
      <c r="B34" s="78"/>
      <c r="C34" s="8" t="s">
        <v>18</v>
      </c>
      <c r="D34" s="52"/>
      <c r="E34" s="43"/>
    </row>
    <row r="35" spans="1:5" ht="47.25" customHeight="1" x14ac:dyDescent="0.25">
      <c r="A35" s="76"/>
      <c r="B35" s="79"/>
      <c r="C35" s="8" t="s">
        <v>88</v>
      </c>
      <c r="D35" s="52">
        <v>2018.93</v>
      </c>
      <c r="E35" s="43"/>
    </row>
    <row r="36" spans="1:5" ht="49.5" customHeight="1" x14ac:dyDescent="0.25">
      <c r="A36" s="5">
        <v>2513</v>
      </c>
      <c r="B36" s="8" t="s">
        <v>27</v>
      </c>
      <c r="C36" s="8" t="s">
        <v>89</v>
      </c>
      <c r="D36" s="5">
        <v>64.239999999999995</v>
      </c>
      <c r="E36" s="43"/>
    </row>
    <row r="37" spans="1:5" ht="24" customHeight="1" x14ac:dyDescent="0.25">
      <c r="A37" s="68" t="s">
        <v>20</v>
      </c>
      <c r="B37" s="68"/>
      <c r="C37" s="68"/>
      <c r="D37" s="11">
        <f>SUM(D25:D36)</f>
        <v>13316.67</v>
      </c>
      <c r="E37" s="43"/>
    </row>
    <row r="38" spans="1:5" ht="24" customHeight="1" x14ac:dyDescent="0.25">
      <c r="A38" s="72" t="s">
        <v>21</v>
      </c>
      <c r="B38" s="72"/>
      <c r="C38" s="72"/>
      <c r="D38" s="11">
        <f>D37+D23</f>
        <v>13470.81</v>
      </c>
      <c r="E38" s="43"/>
    </row>
    <row r="39" spans="1:5" ht="15.75" x14ac:dyDescent="0.25">
      <c r="A39" s="1"/>
    </row>
    <row r="40" spans="1:5" ht="15.75" x14ac:dyDescent="0.25">
      <c r="C40" s="12" t="s">
        <v>22</v>
      </c>
      <c r="D40" s="5">
        <v>360</v>
      </c>
    </row>
    <row r="41" spans="1:5" ht="15.75" x14ac:dyDescent="0.25">
      <c r="C41" s="12" t="s">
        <v>23</v>
      </c>
      <c r="D41" s="5">
        <f>ROUND(D38/D40,2)</f>
        <v>37.42</v>
      </c>
    </row>
    <row r="45" spans="1:5" ht="18.75" x14ac:dyDescent="0.3">
      <c r="B45" s="44"/>
      <c r="D45" s="44"/>
    </row>
    <row r="47" spans="1:5" ht="18.75" x14ac:dyDescent="0.3">
      <c r="B47" s="46"/>
      <c r="D47" s="48"/>
    </row>
    <row r="48" spans="1:5" x14ac:dyDescent="0.25">
      <c r="B48" s="49"/>
    </row>
    <row r="50" spans="2:4" x14ac:dyDescent="0.25">
      <c r="B50" s="47" t="s">
        <v>66</v>
      </c>
    </row>
    <row r="51" spans="2:4" x14ac:dyDescent="0.25">
      <c r="B51" s="50" t="s">
        <v>67</v>
      </c>
      <c r="D51" s="45"/>
    </row>
  </sheetData>
  <mergeCells count="21">
    <mergeCell ref="E20:E21"/>
    <mergeCell ref="A37:C37"/>
    <mergeCell ref="A38:C38"/>
    <mergeCell ref="A24:C24"/>
    <mergeCell ref="C18:D18"/>
    <mergeCell ref="A19:C19"/>
    <mergeCell ref="A20:A21"/>
    <mergeCell ref="B20:B21"/>
    <mergeCell ref="D20:D21"/>
    <mergeCell ref="A23:C23"/>
    <mergeCell ref="A32:A35"/>
    <mergeCell ref="B32:B35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51" r:id="rId1"/>
  </hyperlinks>
  <pageMargins left="0.7" right="0.7" top="0.75" bottom="0.75" header="0.3" footer="0.3"/>
  <pageSetup paperSize="9" scale="68" orientation="portrait" horizontalDpi="4294967293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85"/>
  <sheetViews>
    <sheetView workbookViewId="0">
      <selection sqref="A1:XFD6"/>
    </sheetView>
  </sheetViews>
  <sheetFormatPr defaultRowHeight="15" x14ac:dyDescent="0.25"/>
  <cols>
    <col min="2" max="2" width="21.140625" customWidth="1"/>
    <col min="3" max="3" width="60.7109375" customWidth="1"/>
    <col min="4" max="4" width="10.140625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15.75" x14ac:dyDescent="0.25">
      <c r="A16" s="80" t="s">
        <v>103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8.75" x14ac:dyDescent="0.25">
      <c r="A19" s="68" t="s">
        <v>2</v>
      </c>
      <c r="B19" s="68"/>
      <c r="C19" s="68"/>
      <c r="D19" s="7" t="s">
        <v>3</v>
      </c>
    </row>
    <row r="20" spans="1:10" ht="36.75" customHeight="1" x14ac:dyDescent="0.25">
      <c r="A20" s="69">
        <v>1100</v>
      </c>
      <c r="B20" s="70" t="s">
        <v>10</v>
      </c>
      <c r="C20" s="9" t="s">
        <v>113</v>
      </c>
      <c r="D20" s="69">
        <v>69.28</v>
      </c>
    </row>
    <row r="21" spans="1:10" ht="38.25" customHeight="1" x14ac:dyDescent="0.25">
      <c r="A21" s="69"/>
      <c r="B21" s="70"/>
      <c r="C21" s="9" t="s">
        <v>42</v>
      </c>
      <c r="D21" s="69"/>
    </row>
    <row r="22" spans="1:10" ht="57" customHeight="1" x14ac:dyDescent="0.25">
      <c r="A22" s="5">
        <v>1210</v>
      </c>
      <c r="B22" s="8" t="s">
        <v>11</v>
      </c>
      <c r="C22" s="23">
        <v>0.2359</v>
      </c>
      <c r="D22" s="6">
        <f>ROUND(D20*0.2359,2)</f>
        <v>16.34</v>
      </c>
    </row>
    <row r="23" spans="1:10" ht="30" x14ac:dyDescent="0.25">
      <c r="A23" s="5">
        <v>2312</v>
      </c>
      <c r="B23" s="8" t="s">
        <v>4</v>
      </c>
      <c r="C23" s="21" t="s">
        <v>58</v>
      </c>
      <c r="D23" s="5">
        <v>3.94</v>
      </c>
    </row>
    <row r="24" spans="1:10" ht="39" customHeight="1" x14ac:dyDescent="0.25">
      <c r="A24" s="5">
        <v>2350</v>
      </c>
      <c r="B24" s="8" t="s">
        <v>7</v>
      </c>
      <c r="C24" s="22" t="s">
        <v>59</v>
      </c>
      <c r="D24" s="5">
        <v>3.02</v>
      </c>
    </row>
    <row r="25" spans="1:10" ht="18.75" x14ac:dyDescent="0.25">
      <c r="A25" s="68" t="s">
        <v>8</v>
      </c>
      <c r="B25" s="68"/>
      <c r="C25" s="68"/>
      <c r="D25" s="10">
        <f>SUM(D20:D24)</f>
        <v>92.58</v>
      </c>
    </row>
    <row r="26" spans="1:10" ht="18.75" x14ac:dyDescent="0.25">
      <c r="A26" s="68" t="s">
        <v>9</v>
      </c>
      <c r="B26" s="68"/>
      <c r="C26" s="68"/>
      <c r="D26" s="7" t="s">
        <v>3</v>
      </c>
    </row>
    <row r="27" spans="1:10" ht="64.5" customHeight="1" x14ac:dyDescent="0.25">
      <c r="A27" s="5">
        <v>1100</v>
      </c>
      <c r="B27" s="8" t="s">
        <v>10</v>
      </c>
      <c r="C27" s="9" t="s">
        <v>141</v>
      </c>
      <c r="D27" s="5">
        <v>0.84</v>
      </c>
    </row>
    <row r="28" spans="1:10" ht="55.5" customHeight="1" x14ac:dyDescent="0.25">
      <c r="A28" s="5">
        <v>1210</v>
      </c>
      <c r="B28" s="8" t="s">
        <v>11</v>
      </c>
      <c r="C28" s="23">
        <v>0.2359</v>
      </c>
      <c r="D28" s="15">
        <f>ROUND(D27*0.2359,2)</f>
        <v>0.2</v>
      </c>
    </row>
    <row r="29" spans="1:10" ht="50.25" x14ac:dyDescent="0.25">
      <c r="A29" s="5">
        <v>2221</v>
      </c>
      <c r="B29" s="8" t="s">
        <v>12</v>
      </c>
      <c r="C29" s="8" t="s">
        <v>43</v>
      </c>
      <c r="D29" s="5">
        <v>27.67</v>
      </c>
    </row>
    <row r="30" spans="1:10" ht="50.25" x14ac:dyDescent="0.25">
      <c r="A30" s="5">
        <v>2222</v>
      </c>
      <c r="B30" s="8" t="s">
        <v>13</v>
      </c>
      <c r="C30" s="8" t="s">
        <v>44</v>
      </c>
      <c r="D30" s="5">
        <v>1.93</v>
      </c>
    </row>
    <row r="31" spans="1:10" ht="51.75" customHeight="1" x14ac:dyDescent="0.25">
      <c r="A31" s="5">
        <v>2223</v>
      </c>
      <c r="B31" s="8" t="s">
        <v>14</v>
      </c>
      <c r="C31" s="8" t="s">
        <v>45</v>
      </c>
      <c r="D31" s="35">
        <v>11.7</v>
      </c>
    </row>
    <row r="32" spans="1:10" ht="99" customHeight="1" x14ac:dyDescent="0.25">
      <c r="A32" s="5">
        <v>2224</v>
      </c>
      <c r="B32" s="8" t="s">
        <v>15</v>
      </c>
      <c r="C32" s="8" t="s">
        <v>46</v>
      </c>
      <c r="D32" s="5">
        <v>1.61</v>
      </c>
    </row>
    <row r="33" spans="1:4" ht="34.5" x14ac:dyDescent="0.25">
      <c r="A33" s="5">
        <v>2241</v>
      </c>
      <c r="B33" s="8" t="s">
        <v>26</v>
      </c>
      <c r="C33" s="8" t="s">
        <v>78</v>
      </c>
      <c r="D33" s="5">
        <v>74.64</v>
      </c>
    </row>
    <row r="34" spans="1:4" ht="15.75" customHeight="1" x14ac:dyDescent="0.25">
      <c r="A34" s="74">
        <v>2244</v>
      </c>
      <c r="B34" s="74" t="s">
        <v>17</v>
      </c>
      <c r="C34" s="8" t="s">
        <v>17</v>
      </c>
      <c r="D34" s="69">
        <v>3.58</v>
      </c>
    </row>
    <row r="35" spans="1:4" ht="51" customHeight="1" x14ac:dyDescent="0.25">
      <c r="A35" s="75"/>
      <c r="B35" s="75"/>
      <c r="C35" s="8" t="s">
        <v>61</v>
      </c>
      <c r="D35" s="69"/>
    </row>
    <row r="36" spans="1:4" ht="15.75" customHeight="1" x14ac:dyDescent="0.25">
      <c r="A36" s="75"/>
      <c r="B36" s="75"/>
      <c r="C36" s="8" t="s">
        <v>18</v>
      </c>
      <c r="D36" s="69">
        <v>15.19</v>
      </c>
    </row>
    <row r="37" spans="1:4" ht="51.75" customHeight="1" x14ac:dyDescent="0.25">
      <c r="A37" s="76"/>
      <c r="B37" s="76"/>
      <c r="C37" s="8" t="s">
        <v>62</v>
      </c>
      <c r="D37" s="69"/>
    </row>
    <row r="38" spans="1:4" ht="52.5" customHeight="1" x14ac:dyDescent="0.25">
      <c r="A38" s="5">
        <v>2513</v>
      </c>
      <c r="B38" s="8" t="s">
        <v>27</v>
      </c>
      <c r="C38" s="8" t="s">
        <v>47</v>
      </c>
      <c r="D38" s="5">
        <v>1.45</v>
      </c>
    </row>
    <row r="39" spans="1:4" ht="15.75" x14ac:dyDescent="0.25">
      <c r="A39" s="69">
        <v>5239</v>
      </c>
      <c r="B39" s="70" t="s">
        <v>28</v>
      </c>
      <c r="C39" s="8" t="s">
        <v>29</v>
      </c>
      <c r="D39" s="73">
        <v>25.77</v>
      </c>
    </row>
    <row r="40" spans="1:4" ht="31.5" x14ac:dyDescent="0.25">
      <c r="A40" s="69"/>
      <c r="B40" s="70"/>
      <c r="C40" s="8" t="s">
        <v>60</v>
      </c>
      <c r="D40" s="73"/>
    </row>
    <row r="41" spans="1:4" ht="21" customHeight="1" x14ac:dyDescent="0.25">
      <c r="A41" s="68" t="s">
        <v>20</v>
      </c>
      <c r="B41" s="68"/>
      <c r="C41" s="68"/>
      <c r="D41" s="7">
        <f>SUM(D27:D40)</f>
        <v>164.58</v>
      </c>
    </row>
    <row r="42" spans="1:4" ht="21" customHeight="1" x14ac:dyDescent="0.25">
      <c r="A42" s="72" t="s">
        <v>21</v>
      </c>
      <c r="B42" s="72"/>
      <c r="C42" s="72"/>
      <c r="D42" s="10">
        <f>D25+D41</f>
        <v>257.16000000000003</v>
      </c>
    </row>
    <row r="43" spans="1:4" ht="15.75" x14ac:dyDescent="0.25">
      <c r="A43" s="1"/>
    </row>
    <row r="44" spans="1:4" ht="15.75" x14ac:dyDescent="0.25">
      <c r="A44" s="12"/>
      <c r="B44" s="14"/>
      <c r="C44" s="12" t="s">
        <v>22</v>
      </c>
      <c r="D44" s="42">
        <v>10</v>
      </c>
    </row>
    <row r="45" spans="1:4" ht="15.75" x14ac:dyDescent="0.25">
      <c r="A45" s="12"/>
      <c r="B45" s="14"/>
      <c r="C45" s="12" t="s">
        <v>23</v>
      </c>
      <c r="D45" s="15">
        <f>D42/D44</f>
        <v>25.716000000000001</v>
      </c>
    </row>
    <row r="46" spans="1:4" ht="15.75" x14ac:dyDescent="0.25">
      <c r="A46" s="1"/>
    </row>
    <row r="47" spans="1:4" ht="15.75" x14ac:dyDescent="0.25">
      <c r="A47" s="1"/>
    </row>
    <row r="48" spans="1:4" ht="19.5" customHeight="1" x14ac:dyDescent="0.25">
      <c r="A48" s="1"/>
    </row>
    <row r="49" spans="2:4" ht="19.5" customHeight="1" x14ac:dyDescent="0.3">
      <c r="B49" s="44"/>
      <c r="D49" s="44"/>
    </row>
    <row r="50" spans="2:4" ht="51" customHeight="1" x14ac:dyDescent="0.3">
      <c r="D50" s="44"/>
    </row>
    <row r="51" spans="2:4" ht="18.75" customHeight="1" x14ac:dyDescent="0.3">
      <c r="B51" s="46"/>
    </row>
    <row r="52" spans="2:4" ht="18.75" customHeight="1" x14ac:dyDescent="0.25">
      <c r="B52" s="67"/>
      <c r="C52" s="67"/>
      <c r="D52" s="48"/>
    </row>
    <row r="53" spans="2:4" ht="45.75" customHeight="1" x14ac:dyDescent="0.25">
      <c r="B53" s="49"/>
    </row>
    <row r="54" spans="2:4" ht="54" customHeight="1" x14ac:dyDescent="0.25"/>
    <row r="55" spans="2:4" ht="19.5" customHeight="1" x14ac:dyDescent="0.25">
      <c r="B55" s="47" t="s">
        <v>66</v>
      </c>
    </row>
    <row r="56" spans="2:4" ht="19.5" customHeight="1" x14ac:dyDescent="0.25">
      <c r="B56" s="50" t="s">
        <v>67</v>
      </c>
    </row>
    <row r="57" spans="2:4" ht="18.75" customHeight="1" x14ac:dyDescent="0.25">
      <c r="D57" s="45"/>
    </row>
    <row r="58" spans="2:4" ht="18.75" customHeight="1" x14ac:dyDescent="0.25"/>
    <row r="63" spans="2:4" ht="30.75" customHeight="1" x14ac:dyDescent="0.25"/>
    <row r="64" spans="2:4" ht="15" customHeight="1" x14ac:dyDescent="0.25"/>
    <row r="66" spans="1:1" ht="22.5" customHeight="1" x14ac:dyDescent="0.25"/>
    <row r="67" spans="1:1" ht="19.5" customHeight="1" x14ac:dyDescent="0.25"/>
    <row r="68" spans="1:1" ht="19.5" customHeight="1" x14ac:dyDescent="0.25"/>
    <row r="69" spans="1:1" ht="50.25" customHeight="1" x14ac:dyDescent="0.25"/>
    <row r="74" spans="1:1" ht="21" customHeight="1" x14ac:dyDescent="0.25"/>
    <row r="75" spans="1:1" ht="21" customHeight="1" x14ac:dyDescent="0.25"/>
    <row r="77" spans="1:1" ht="15.75" x14ac:dyDescent="0.25">
      <c r="A77" s="3"/>
    </row>
    <row r="78" spans="1:1" ht="15.75" x14ac:dyDescent="0.25">
      <c r="A78" s="3"/>
    </row>
    <row r="81" spans="1:1" ht="31.5" customHeight="1" x14ac:dyDescent="0.25"/>
    <row r="85" spans="1:1" ht="21" customHeight="1" x14ac:dyDescent="0.25"/>
    <row r="86" spans="1:1" ht="21" customHeight="1" x14ac:dyDescent="0.25"/>
    <row r="87" spans="1:1" ht="56.25" customHeight="1" x14ac:dyDescent="0.25"/>
    <row r="90" spans="1:1" ht="40.5" customHeight="1" x14ac:dyDescent="0.25"/>
    <row r="91" spans="1:1" ht="53.25" customHeight="1" x14ac:dyDescent="0.25"/>
    <row r="92" spans="1:1" ht="45.75" customHeight="1" x14ac:dyDescent="0.25"/>
    <row r="94" spans="1:1" ht="42" customHeight="1" x14ac:dyDescent="0.25"/>
    <row r="96" spans="1:1" ht="15.75" x14ac:dyDescent="0.25">
      <c r="A96" s="3"/>
    </row>
    <row r="98" ht="43.5" customHeight="1" x14ac:dyDescent="0.25"/>
    <row r="101" ht="22.5" customHeight="1" x14ac:dyDescent="0.25"/>
    <row r="102" ht="22.5" customHeight="1" x14ac:dyDescent="0.25"/>
    <row r="107" ht="22.5" customHeight="1" x14ac:dyDescent="0.25"/>
    <row r="109" ht="19.5" customHeight="1" x14ac:dyDescent="0.25"/>
    <row r="110" ht="16.5" customHeight="1" x14ac:dyDescent="0.25"/>
    <row r="111" ht="16.5" customHeight="1" x14ac:dyDescent="0.25"/>
    <row r="130" ht="21.75" customHeight="1" x14ac:dyDescent="0.25"/>
    <row r="131" ht="21.75" customHeight="1" x14ac:dyDescent="0.25"/>
    <row r="137" ht="44.25" customHeight="1" x14ac:dyDescent="0.25"/>
    <row r="148" ht="26.25" customHeight="1" x14ac:dyDescent="0.25"/>
    <row r="149" ht="26.25" customHeight="1" x14ac:dyDescent="0.25"/>
    <row r="157" ht="20.25" customHeight="1" x14ac:dyDescent="0.25"/>
    <row r="158" ht="18" customHeight="1" x14ac:dyDescent="0.25"/>
    <row r="159" ht="18" customHeight="1" x14ac:dyDescent="0.25"/>
    <row r="160" ht="50.25" customHeight="1" x14ac:dyDescent="0.25"/>
    <row r="165" ht="19.5" customHeight="1" x14ac:dyDescent="0.25"/>
    <row r="166" ht="33" customHeight="1" x14ac:dyDescent="0.25"/>
    <row r="167" ht="17.25" customHeight="1" x14ac:dyDescent="0.25"/>
    <row r="168" ht="47.25" customHeight="1" x14ac:dyDescent="0.25"/>
    <row r="184" ht="20.25" customHeight="1" x14ac:dyDescent="0.25"/>
    <row r="185" ht="20.25" customHeight="1" x14ac:dyDescent="0.25"/>
  </sheetData>
  <mergeCells count="26">
    <mergeCell ref="B52:C52"/>
    <mergeCell ref="A42:C42"/>
    <mergeCell ref="A26:C26"/>
    <mergeCell ref="D36:D37"/>
    <mergeCell ref="D34:D35"/>
    <mergeCell ref="A34:A37"/>
    <mergeCell ref="B34:B37"/>
    <mergeCell ref="A39:A40"/>
    <mergeCell ref="B39:B40"/>
    <mergeCell ref="D39:D40"/>
    <mergeCell ref="A41:C41"/>
    <mergeCell ref="C18:D18"/>
    <mergeCell ref="A19:C19"/>
    <mergeCell ref="A20:A21"/>
    <mergeCell ref="B20:B21"/>
    <mergeCell ref="D20:D21"/>
    <mergeCell ref="A25:C25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56" r:id="rId1"/>
  </hyperlinks>
  <pageMargins left="0.7" right="0.7" top="0.75" bottom="0.75" header="0.3" footer="0.3"/>
  <pageSetup paperSize="9" scale="71" orientation="portrait" horizontalDpi="4294967293"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workbookViewId="0">
      <selection sqref="A1:XFD6"/>
    </sheetView>
  </sheetViews>
  <sheetFormatPr defaultRowHeight="15" x14ac:dyDescent="0.25"/>
  <cols>
    <col min="2" max="2" width="22" customWidth="1"/>
    <col min="3" max="3" width="58.42578125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33" customHeight="1" x14ac:dyDescent="0.25">
      <c r="A16" s="80" t="s">
        <v>104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8.75" x14ac:dyDescent="0.25">
      <c r="A19" s="68" t="s">
        <v>2</v>
      </c>
      <c r="B19" s="68"/>
      <c r="C19" s="68"/>
      <c r="D19" s="7" t="s">
        <v>3</v>
      </c>
    </row>
    <row r="20" spans="1:10" ht="40.5" customHeight="1" x14ac:dyDescent="0.25">
      <c r="A20" s="69">
        <v>1100</v>
      </c>
      <c r="B20" s="70" t="s">
        <v>10</v>
      </c>
      <c r="C20" s="9" t="s">
        <v>113</v>
      </c>
      <c r="D20" s="69">
        <v>34.64</v>
      </c>
    </row>
    <row r="21" spans="1:10" ht="38.25" customHeight="1" x14ac:dyDescent="0.25">
      <c r="A21" s="69"/>
      <c r="B21" s="70"/>
      <c r="C21" s="9" t="s">
        <v>48</v>
      </c>
      <c r="D21" s="69"/>
    </row>
    <row r="22" spans="1:10" ht="57" customHeight="1" x14ac:dyDescent="0.25">
      <c r="A22" s="6">
        <v>1210</v>
      </c>
      <c r="B22" s="8" t="s">
        <v>11</v>
      </c>
      <c r="C22" s="23">
        <v>0.2359</v>
      </c>
      <c r="D22" s="6">
        <f>ROUND(D20*0.2359,2)</f>
        <v>8.17</v>
      </c>
    </row>
    <row r="23" spans="1:10" ht="18.75" x14ac:dyDescent="0.25">
      <c r="A23" s="68" t="s">
        <v>8</v>
      </c>
      <c r="B23" s="68"/>
      <c r="C23" s="68"/>
      <c r="D23" s="10">
        <f>D20+D22</f>
        <v>42.81</v>
      </c>
    </row>
    <row r="24" spans="1:10" ht="18.75" x14ac:dyDescent="0.25">
      <c r="A24" s="68" t="s">
        <v>9</v>
      </c>
      <c r="B24" s="68"/>
      <c r="C24" s="68"/>
      <c r="D24" s="7" t="s">
        <v>3</v>
      </c>
    </row>
    <row r="25" spans="1:10" ht="62.25" customHeight="1" x14ac:dyDescent="0.25">
      <c r="A25" s="6">
        <v>1100</v>
      </c>
      <c r="B25" s="8" t="s">
        <v>10</v>
      </c>
      <c r="C25" s="9" t="s">
        <v>142</v>
      </c>
      <c r="D25" s="6">
        <v>2.09</v>
      </c>
    </row>
    <row r="26" spans="1:10" ht="55.5" customHeight="1" x14ac:dyDescent="0.25">
      <c r="A26" s="6">
        <v>1210</v>
      </c>
      <c r="B26" s="8" t="s">
        <v>11</v>
      </c>
      <c r="C26" s="23">
        <v>0.2359</v>
      </c>
      <c r="D26" s="6">
        <f>ROUND(D25*0.2359,2)</f>
        <v>0.49</v>
      </c>
    </row>
    <row r="27" spans="1:10" ht="18.75" x14ac:dyDescent="0.25">
      <c r="A27" s="68" t="s">
        <v>20</v>
      </c>
      <c r="B27" s="68"/>
      <c r="C27" s="68"/>
      <c r="D27" s="7">
        <f>D25+D26</f>
        <v>2.58</v>
      </c>
    </row>
    <row r="28" spans="1:10" ht="18.75" x14ac:dyDescent="0.25">
      <c r="A28" s="72" t="s">
        <v>21</v>
      </c>
      <c r="B28" s="72"/>
      <c r="C28" s="72"/>
      <c r="D28" s="10">
        <f>D27+D23</f>
        <v>45.39</v>
      </c>
    </row>
    <row r="29" spans="1:10" ht="15.75" x14ac:dyDescent="0.25">
      <c r="A29" s="1"/>
    </row>
    <row r="30" spans="1:10" ht="15.75" x14ac:dyDescent="0.25">
      <c r="A30" s="1"/>
    </row>
    <row r="31" spans="1:10" ht="18.75" customHeight="1" x14ac:dyDescent="0.25">
      <c r="A31" s="12"/>
      <c r="B31" s="14"/>
      <c r="C31" s="12" t="s">
        <v>22</v>
      </c>
      <c r="D31" s="5">
        <v>5</v>
      </c>
    </row>
    <row r="32" spans="1:10" ht="18.75" customHeight="1" x14ac:dyDescent="0.25">
      <c r="A32" s="12"/>
      <c r="B32" s="14"/>
      <c r="C32" s="12" t="s">
        <v>23</v>
      </c>
      <c r="D32" s="5">
        <f>ROUND(D28/D31,2)</f>
        <v>9.08</v>
      </c>
    </row>
    <row r="36" spans="2:4" ht="18.75" x14ac:dyDescent="0.3">
      <c r="B36" s="44"/>
      <c r="D36" s="44"/>
    </row>
    <row r="38" spans="2:4" ht="18.75" x14ac:dyDescent="0.3">
      <c r="B38" s="46"/>
      <c r="D38" s="48"/>
    </row>
    <row r="40" spans="2:4" x14ac:dyDescent="0.25">
      <c r="B40" s="47" t="s">
        <v>66</v>
      </c>
    </row>
    <row r="41" spans="2:4" x14ac:dyDescent="0.25">
      <c r="B41" s="50" t="s">
        <v>67</v>
      </c>
    </row>
  </sheetData>
  <mergeCells count="18">
    <mergeCell ref="A23:C23"/>
    <mergeCell ref="A24:C24"/>
    <mergeCell ref="A27:C27"/>
    <mergeCell ref="A28:C28"/>
    <mergeCell ref="C18:D18"/>
    <mergeCell ref="A19:C19"/>
    <mergeCell ref="A20:A21"/>
    <mergeCell ref="B20:B21"/>
    <mergeCell ref="D20:D21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41" r:id="rId1"/>
  </hyperlinks>
  <pageMargins left="0.7" right="0.7" top="0.75" bottom="0.75" header="0.3" footer="0.3"/>
  <pageSetup paperSize="9" scale="81" orientation="portrait"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0"/>
  <sheetViews>
    <sheetView workbookViewId="0">
      <selection sqref="A1:XFD6"/>
    </sheetView>
  </sheetViews>
  <sheetFormatPr defaultRowHeight="15" x14ac:dyDescent="0.25"/>
  <cols>
    <col min="2" max="2" width="22" customWidth="1"/>
    <col min="3" max="3" width="54.42578125" customWidth="1"/>
    <col min="4" max="4" width="11.7109375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60" customHeight="1" x14ac:dyDescent="0.25">
      <c r="A16" s="80" t="s">
        <v>105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9.5" customHeight="1" x14ac:dyDescent="0.25">
      <c r="A19" s="16"/>
      <c r="B19" s="17" t="s">
        <v>2</v>
      </c>
      <c r="C19" s="18"/>
      <c r="D19" s="5" t="s">
        <v>3</v>
      </c>
    </row>
    <row r="20" spans="1:10" ht="30.75" customHeight="1" x14ac:dyDescent="0.25">
      <c r="A20" s="69">
        <v>1100</v>
      </c>
      <c r="B20" s="70" t="s">
        <v>10</v>
      </c>
      <c r="C20" s="9" t="s">
        <v>134</v>
      </c>
      <c r="D20" s="73">
        <v>519.6</v>
      </c>
    </row>
    <row r="21" spans="1:10" ht="39.75" customHeight="1" x14ac:dyDescent="0.25">
      <c r="A21" s="69"/>
      <c r="B21" s="70"/>
      <c r="C21" s="9" t="s">
        <v>68</v>
      </c>
      <c r="D21" s="73"/>
    </row>
    <row r="22" spans="1:10" ht="57" customHeight="1" x14ac:dyDescent="0.25">
      <c r="A22" s="19">
        <v>1210</v>
      </c>
      <c r="B22" s="20" t="s">
        <v>11</v>
      </c>
      <c r="C22" s="23">
        <v>0.2359</v>
      </c>
      <c r="D22" s="6">
        <f>ROUND(D20*0.2359,2)</f>
        <v>122.57</v>
      </c>
    </row>
    <row r="23" spans="1:10" ht="18.75" x14ac:dyDescent="0.25">
      <c r="A23" s="68" t="s">
        <v>8</v>
      </c>
      <c r="B23" s="68"/>
      <c r="C23" s="68"/>
      <c r="D23" s="11">
        <f>D20+D22</f>
        <v>642.17000000000007</v>
      </c>
    </row>
    <row r="24" spans="1:10" ht="18.75" x14ac:dyDescent="0.25">
      <c r="A24" s="68" t="s">
        <v>9</v>
      </c>
      <c r="B24" s="68"/>
      <c r="C24" s="68"/>
      <c r="D24" s="10" t="s">
        <v>3</v>
      </c>
    </row>
    <row r="25" spans="1:10" ht="64.5" customHeight="1" x14ac:dyDescent="0.25">
      <c r="A25" s="5">
        <v>1100</v>
      </c>
      <c r="B25" s="8" t="s">
        <v>10</v>
      </c>
      <c r="C25" s="9" t="s">
        <v>135</v>
      </c>
      <c r="D25" s="5">
        <v>20.94</v>
      </c>
    </row>
    <row r="26" spans="1:10" ht="57.75" customHeight="1" x14ac:dyDescent="0.25">
      <c r="A26" s="5">
        <v>1210</v>
      </c>
      <c r="B26" s="8" t="s">
        <v>11</v>
      </c>
      <c r="C26" s="23">
        <v>0.2359</v>
      </c>
      <c r="D26" s="6">
        <f>ROUND(D25*0.2359,2)</f>
        <v>4.9400000000000004</v>
      </c>
    </row>
    <row r="27" spans="1:10" ht="18.75" x14ac:dyDescent="0.25">
      <c r="A27" s="68" t="s">
        <v>20</v>
      </c>
      <c r="B27" s="68"/>
      <c r="C27" s="68"/>
      <c r="D27" s="11">
        <f>D25+D26</f>
        <v>25.880000000000003</v>
      </c>
    </row>
    <row r="28" spans="1:10" ht="18.75" x14ac:dyDescent="0.25">
      <c r="A28" s="72" t="s">
        <v>21</v>
      </c>
      <c r="B28" s="72"/>
      <c r="C28" s="72"/>
      <c r="D28" s="11">
        <f>D23+D27</f>
        <v>668.05000000000007</v>
      </c>
    </row>
    <row r="29" spans="1:10" ht="15.75" x14ac:dyDescent="0.25">
      <c r="A29" s="3"/>
    </row>
    <row r="30" spans="1:10" ht="18.75" customHeight="1" x14ac:dyDescent="0.25">
      <c r="A30" s="12"/>
      <c r="B30" s="14"/>
      <c r="C30" s="12" t="s">
        <v>22</v>
      </c>
      <c r="D30" s="5">
        <v>50</v>
      </c>
    </row>
    <row r="31" spans="1:10" ht="18.75" customHeight="1" x14ac:dyDescent="0.25">
      <c r="A31" s="12"/>
      <c r="B31" s="14"/>
      <c r="C31" s="12" t="s">
        <v>23</v>
      </c>
      <c r="D31" s="5">
        <f>ROUND(D28/D30,2)</f>
        <v>13.36</v>
      </c>
    </row>
    <row r="35" spans="2:4" ht="18.75" x14ac:dyDescent="0.3">
      <c r="B35" s="44"/>
      <c r="D35" s="44"/>
    </row>
    <row r="37" spans="2:4" ht="18.75" x14ac:dyDescent="0.3">
      <c r="B37" s="46"/>
      <c r="D37" s="48"/>
    </row>
    <row r="39" spans="2:4" x14ac:dyDescent="0.25">
      <c r="B39" s="47" t="s">
        <v>66</v>
      </c>
    </row>
    <row r="40" spans="2:4" x14ac:dyDescent="0.25">
      <c r="B40" s="50" t="s">
        <v>67</v>
      </c>
    </row>
  </sheetData>
  <mergeCells count="17">
    <mergeCell ref="A24:C24"/>
    <mergeCell ref="A27:C27"/>
    <mergeCell ref="A28:C28"/>
    <mergeCell ref="C18:D18"/>
    <mergeCell ref="A20:A21"/>
    <mergeCell ref="B20:B21"/>
    <mergeCell ref="D20:D21"/>
    <mergeCell ref="A23:C23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40" r:id="rId1"/>
  </hyperlinks>
  <pageMargins left="0.7" right="0.7" top="0.75" bottom="0.75" header="0.3" footer="0.3"/>
  <pageSetup paperSize="9" scale="82" orientation="portrait"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8"/>
  <sheetViews>
    <sheetView workbookViewId="0">
      <selection sqref="A1:XFD6"/>
    </sheetView>
  </sheetViews>
  <sheetFormatPr defaultRowHeight="15" x14ac:dyDescent="0.25"/>
  <cols>
    <col min="2" max="2" width="27.42578125" customWidth="1"/>
    <col min="3" max="3" width="55.140625" customWidth="1"/>
    <col min="4" max="4" width="13.140625" bestFit="1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33" customHeight="1" x14ac:dyDescent="0.25">
      <c r="A16" s="80" t="s">
        <v>106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8.75" x14ac:dyDescent="0.25">
      <c r="A19" s="68" t="s">
        <v>2</v>
      </c>
      <c r="B19" s="68"/>
      <c r="C19" s="68"/>
      <c r="D19" s="5" t="s">
        <v>3</v>
      </c>
    </row>
    <row r="20" spans="1:10" ht="31.5" customHeight="1" x14ac:dyDescent="0.25">
      <c r="A20" s="69">
        <v>1100</v>
      </c>
      <c r="B20" s="70" t="s">
        <v>10</v>
      </c>
      <c r="C20" s="9" t="s">
        <v>134</v>
      </c>
      <c r="D20" s="73">
        <v>2771.2</v>
      </c>
    </row>
    <row r="21" spans="1:10" ht="39" customHeight="1" x14ac:dyDescent="0.25">
      <c r="A21" s="69"/>
      <c r="B21" s="70"/>
      <c r="C21" s="9" t="s">
        <v>69</v>
      </c>
      <c r="D21" s="73"/>
    </row>
    <row r="22" spans="1:10" ht="45.75" customHeight="1" x14ac:dyDescent="0.25">
      <c r="A22" s="5">
        <v>1210</v>
      </c>
      <c r="B22" s="8" t="s">
        <v>11</v>
      </c>
      <c r="C22" s="23">
        <v>0.2359</v>
      </c>
      <c r="D22" s="5">
        <f>ROUND(D20*0.2359,2)</f>
        <v>653.73</v>
      </c>
    </row>
    <row r="23" spans="1:10" ht="18.75" x14ac:dyDescent="0.25">
      <c r="A23" s="68" t="s">
        <v>8</v>
      </c>
      <c r="B23" s="68"/>
      <c r="C23" s="68"/>
      <c r="D23" s="11">
        <f>D20+D22</f>
        <v>3424.93</v>
      </c>
    </row>
    <row r="24" spans="1:10" ht="18.75" x14ac:dyDescent="0.25">
      <c r="A24" s="68" t="s">
        <v>9</v>
      </c>
      <c r="B24" s="68"/>
      <c r="C24" s="68"/>
      <c r="D24" s="10" t="s">
        <v>3</v>
      </c>
    </row>
    <row r="25" spans="1:10" ht="62.25" customHeight="1" x14ac:dyDescent="0.25">
      <c r="A25" s="5">
        <v>1100</v>
      </c>
      <c r="B25" s="8" t="s">
        <v>10</v>
      </c>
      <c r="C25" s="9" t="s">
        <v>136</v>
      </c>
      <c r="D25" s="25">
        <v>83.77</v>
      </c>
    </row>
    <row r="26" spans="1:10" ht="48.75" customHeight="1" x14ac:dyDescent="0.25">
      <c r="A26" s="5">
        <v>1210</v>
      </c>
      <c r="B26" s="8" t="s">
        <v>11</v>
      </c>
      <c r="C26" s="23">
        <v>0.2359</v>
      </c>
      <c r="D26" s="25">
        <f>ROUND(D25*0.2359,2)</f>
        <v>19.760000000000002</v>
      </c>
    </row>
    <row r="27" spans="1:10" ht="73.5" customHeight="1" x14ac:dyDescent="0.25">
      <c r="A27" s="5">
        <v>2221</v>
      </c>
      <c r="B27" s="8" t="s">
        <v>12</v>
      </c>
      <c r="C27" s="30" t="s">
        <v>70</v>
      </c>
      <c r="D27" s="31">
        <v>163.44999999999999</v>
      </c>
    </row>
    <row r="28" spans="1:10" ht="57.75" customHeight="1" x14ac:dyDescent="0.25">
      <c r="A28" s="5">
        <v>2222</v>
      </c>
      <c r="B28" s="8" t="s">
        <v>30</v>
      </c>
      <c r="C28" s="30" t="s">
        <v>71</v>
      </c>
      <c r="D28" s="31">
        <v>19.09</v>
      </c>
    </row>
    <row r="29" spans="1:10" ht="82.5" customHeight="1" x14ac:dyDescent="0.25">
      <c r="A29" s="5">
        <v>2223</v>
      </c>
      <c r="B29" s="8" t="s">
        <v>31</v>
      </c>
      <c r="C29" s="30" t="s">
        <v>72</v>
      </c>
      <c r="D29" s="31">
        <v>118.29</v>
      </c>
    </row>
    <row r="30" spans="1:10" ht="75.75" customHeight="1" x14ac:dyDescent="0.25">
      <c r="A30" s="5">
        <v>2224</v>
      </c>
      <c r="B30" s="8" t="s">
        <v>25</v>
      </c>
      <c r="C30" s="30" t="s">
        <v>73</v>
      </c>
      <c r="D30" s="31">
        <v>18.41</v>
      </c>
    </row>
    <row r="31" spans="1:10" ht="16.5" customHeight="1" x14ac:dyDescent="0.25">
      <c r="A31" s="69">
        <v>2235</v>
      </c>
      <c r="B31" s="70" t="s">
        <v>32</v>
      </c>
      <c r="C31" s="8" t="s">
        <v>33</v>
      </c>
      <c r="D31" s="73">
        <v>299.39999999999998</v>
      </c>
    </row>
    <row r="32" spans="1:10" ht="40.5" customHeight="1" x14ac:dyDescent="0.25">
      <c r="A32" s="69"/>
      <c r="B32" s="70"/>
      <c r="C32" s="26" t="s">
        <v>74</v>
      </c>
      <c r="D32" s="73"/>
    </row>
    <row r="33" spans="1:4" ht="70.5" customHeight="1" x14ac:dyDescent="0.25">
      <c r="A33" s="5">
        <v>2244</v>
      </c>
      <c r="B33" s="8" t="s">
        <v>17</v>
      </c>
      <c r="C33" s="30" t="s">
        <v>75</v>
      </c>
      <c r="D33" s="31">
        <v>159.47999999999999</v>
      </c>
    </row>
    <row r="34" spans="1:4" ht="47.25" x14ac:dyDescent="0.25">
      <c r="A34" s="5">
        <v>2312</v>
      </c>
      <c r="B34" s="8" t="s">
        <v>4</v>
      </c>
      <c r="C34" s="26" t="s">
        <v>76</v>
      </c>
      <c r="D34" s="5">
        <v>109.54</v>
      </c>
    </row>
    <row r="35" spans="1:4" ht="32.25" customHeight="1" x14ac:dyDescent="0.25">
      <c r="A35" s="5">
        <v>2350</v>
      </c>
      <c r="B35" s="8" t="s">
        <v>7</v>
      </c>
      <c r="C35" s="54" t="s">
        <v>77</v>
      </c>
      <c r="D35" s="5">
        <v>832.67</v>
      </c>
    </row>
    <row r="36" spans="1:4" ht="18.75" x14ac:dyDescent="0.25">
      <c r="A36" s="68" t="s">
        <v>20</v>
      </c>
      <c r="B36" s="68"/>
      <c r="C36" s="68"/>
      <c r="D36" s="10">
        <f>SUM(D25:D35)</f>
        <v>1823.8600000000001</v>
      </c>
    </row>
    <row r="37" spans="1:4" ht="18.75" x14ac:dyDescent="0.25">
      <c r="A37" s="72" t="s">
        <v>21</v>
      </c>
      <c r="B37" s="72"/>
      <c r="C37" s="72"/>
      <c r="D37" s="11">
        <f>D36+D23</f>
        <v>5248.79</v>
      </c>
    </row>
    <row r="38" spans="1:4" ht="15.75" x14ac:dyDescent="0.25">
      <c r="A38" s="2"/>
    </row>
    <row r="39" spans="1:4" ht="16.5" customHeight="1" x14ac:dyDescent="0.25">
      <c r="A39" s="12"/>
      <c r="B39" s="14"/>
      <c r="C39" s="12" t="s">
        <v>22</v>
      </c>
      <c r="D39" s="5">
        <v>200</v>
      </c>
    </row>
    <row r="40" spans="1:4" ht="16.5" customHeight="1" x14ac:dyDescent="0.25">
      <c r="A40" s="12"/>
      <c r="B40" s="14"/>
      <c r="C40" s="12" t="s">
        <v>34</v>
      </c>
      <c r="D40" s="5">
        <f>ROUND(D37/D39,2)</f>
        <v>26.24</v>
      </c>
    </row>
    <row r="43" spans="1:4" ht="18.75" x14ac:dyDescent="0.3">
      <c r="B43" s="44"/>
      <c r="D43" s="44"/>
    </row>
    <row r="45" spans="1:4" ht="18.75" x14ac:dyDescent="0.3">
      <c r="B45" s="46"/>
      <c r="D45" s="48"/>
    </row>
    <row r="47" spans="1:4" x14ac:dyDescent="0.25">
      <c r="B47" s="47" t="s">
        <v>66</v>
      </c>
    </row>
    <row r="48" spans="1:4" x14ac:dyDescent="0.25">
      <c r="B48" s="50" t="s">
        <v>67</v>
      </c>
    </row>
  </sheetData>
  <mergeCells count="21">
    <mergeCell ref="D31:D32"/>
    <mergeCell ref="A36:C36"/>
    <mergeCell ref="C18:D18"/>
    <mergeCell ref="A19:C19"/>
    <mergeCell ref="A20:A21"/>
    <mergeCell ref="B20:B21"/>
    <mergeCell ref="D20:D21"/>
    <mergeCell ref="A37:C37"/>
    <mergeCell ref="A23:C23"/>
    <mergeCell ref="A24:C24"/>
    <mergeCell ref="A31:A32"/>
    <mergeCell ref="B31:B32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48" r:id="rId1"/>
  </hyperlinks>
  <pageMargins left="0.7" right="0.7" top="0.75" bottom="0.75" header="0.3" footer="0.3"/>
  <pageSetup paperSize="9" scale="68" orientation="portrait" horizontalDpi="4294967293"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5"/>
  <sheetViews>
    <sheetView workbookViewId="0">
      <selection sqref="A1:XFD6"/>
    </sheetView>
  </sheetViews>
  <sheetFormatPr defaultRowHeight="15" x14ac:dyDescent="0.25"/>
  <cols>
    <col min="2" max="2" width="27.85546875" customWidth="1"/>
    <col min="3" max="3" width="54.7109375" customWidth="1"/>
    <col min="4" max="4" width="9.5703125" bestFit="1" customWidth="1"/>
    <col min="6" max="6" width="11.85546875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34.5" customHeight="1" x14ac:dyDescent="0.25">
      <c r="A16" s="80" t="s">
        <v>107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20.25" customHeight="1" x14ac:dyDescent="0.25">
      <c r="A19" s="16"/>
      <c r="B19" s="17" t="s">
        <v>2</v>
      </c>
      <c r="C19" s="18"/>
      <c r="D19" s="5" t="s">
        <v>3</v>
      </c>
    </row>
    <row r="20" spans="1:10" ht="36.75" customHeight="1" x14ac:dyDescent="0.25">
      <c r="A20" s="69">
        <v>1100</v>
      </c>
      <c r="B20" s="70" t="s">
        <v>10</v>
      </c>
      <c r="C20" s="9" t="s">
        <v>114</v>
      </c>
      <c r="D20" s="69">
        <v>14.37</v>
      </c>
    </row>
    <row r="21" spans="1:10" ht="36" customHeight="1" x14ac:dyDescent="0.25">
      <c r="A21" s="69"/>
      <c r="B21" s="70"/>
      <c r="C21" s="9" t="s">
        <v>63</v>
      </c>
      <c r="D21" s="69"/>
    </row>
    <row r="22" spans="1:10" ht="44.25" customHeight="1" x14ac:dyDescent="0.25">
      <c r="A22" s="5">
        <v>1210</v>
      </c>
      <c r="B22" s="8" t="s">
        <v>11</v>
      </c>
      <c r="C22" s="23">
        <v>0.2359</v>
      </c>
      <c r="D22" s="33">
        <f>ROUND(D20*0.2359,2)</f>
        <v>3.39</v>
      </c>
    </row>
    <row r="23" spans="1:10" ht="47.25" customHeight="1" x14ac:dyDescent="0.25">
      <c r="A23" s="5">
        <v>2312</v>
      </c>
      <c r="B23" s="8" t="s">
        <v>4</v>
      </c>
      <c r="C23" s="22" t="s">
        <v>51</v>
      </c>
      <c r="D23" s="5">
        <v>3.67</v>
      </c>
    </row>
    <row r="24" spans="1:10" ht="34.5" customHeight="1" x14ac:dyDescent="0.25">
      <c r="A24" s="5">
        <v>2350</v>
      </c>
      <c r="B24" s="8" t="s">
        <v>7</v>
      </c>
      <c r="C24" s="22" t="s">
        <v>52</v>
      </c>
      <c r="D24" s="5">
        <v>6.09</v>
      </c>
    </row>
    <row r="25" spans="1:10" ht="18.75" customHeight="1" x14ac:dyDescent="0.25">
      <c r="A25" s="69">
        <v>5239</v>
      </c>
      <c r="B25" s="70" t="s">
        <v>28</v>
      </c>
      <c r="C25" s="9" t="s">
        <v>35</v>
      </c>
      <c r="D25" s="73">
        <v>26.6</v>
      </c>
    </row>
    <row r="26" spans="1:10" ht="46.5" customHeight="1" x14ac:dyDescent="0.25">
      <c r="A26" s="69"/>
      <c r="B26" s="70"/>
      <c r="C26" s="9" t="s">
        <v>49</v>
      </c>
      <c r="D26" s="73"/>
    </row>
    <row r="27" spans="1:10" ht="18.75" x14ac:dyDescent="0.25">
      <c r="A27" s="68" t="s">
        <v>8</v>
      </c>
      <c r="B27" s="68"/>
      <c r="C27" s="68"/>
      <c r="D27" s="11">
        <f>D25+D24+D23+D22+D20</f>
        <v>54.12</v>
      </c>
    </row>
    <row r="28" spans="1:10" ht="18.75" x14ac:dyDescent="0.25">
      <c r="A28" s="68" t="s">
        <v>9</v>
      </c>
      <c r="B28" s="68"/>
      <c r="C28" s="68"/>
      <c r="D28" s="10" t="s">
        <v>3</v>
      </c>
    </row>
    <row r="29" spans="1:10" ht="69.75" customHeight="1" x14ac:dyDescent="0.25">
      <c r="A29" s="5">
        <v>1100</v>
      </c>
      <c r="B29" s="8" t="s">
        <v>10</v>
      </c>
      <c r="C29" s="9" t="s">
        <v>137</v>
      </c>
      <c r="D29" s="5">
        <v>4.1900000000000004</v>
      </c>
    </row>
    <row r="30" spans="1:10" ht="50.25" customHeight="1" x14ac:dyDescent="0.25">
      <c r="A30" s="5">
        <v>1210</v>
      </c>
      <c r="B30" s="8" t="s">
        <v>11</v>
      </c>
      <c r="C30" s="23">
        <v>0.2359</v>
      </c>
      <c r="D30" s="5">
        <f>ROUND(D29*0.2359,2)</f>
        <v>0.99</v>
      </c>
    </row>
    <row r="31" spans="1:10" ht="53.25" customHeight="1" x14ac:dyDescent="0.25">
      <c r="A31" s="5">
        <v>2221</v>
      </c>
      <c r="B31" s="8" t="s">
        <v>12</v>
      </c>
      <c r="C31" s="8" t="s">
        <v>64</v>
      </c>
      <c r="D31" s="5">
        <v>8.34</v>
      </c>
    </row>
    <row r="32" spans="1:10" ht="63.75" customHeight="1" x14ac:dyDescent="0.25">
      <c r="A32" s="5">
        <v>2222</v>
      </c>
      <c r="B32" s="8" t="s">
        <v>30</v>
      </c>
      <c r="C32" s="26" t="s">
        <v>126</v>
      </c>
      <c r="D32" s="5">
        <v>0.57999999999999996</v>
      </c>
    </row>
    <row r="33" spans="1:4" ht="63" customHeight="1" x14ac:dyDescent="0.25">
      <c r="A33" s="5">
        <v>2223</v>
      </c>
      <c r="B33" s="8" t="s">
        <v>31</v>
      </c>
      <c r="C33" s="26" t="s">
        <v>127</v>
      </c>
      <c r="D33" s="5">
        <v>1.59</v>
      </c>
    </row>
    <row r="34" spans="1:4" ht="63" customHeight="1" x14ac:dyDescent="0.25">
      <c r="A34" s="5">
        <v>2224</v>
      </c>
      <c r="B34" s="8" t="s">
        <v>25</v>
      </c>
      <c r="C34" s="26" t="s">
        <v>128</v>
      </c>
      <c r="D34" s="5">
        <v>0.05</v>
      </c>
    </row>
    <row r="35" spans="1:4" ht="54.75" customHeight="1" x14ac:dyDescent="0.25">
      <c r="A35" s="5">
        <v>2241</v>
      </c>
      <c r="B35" s="8" t="s">
        <v>26</v>
      </c>
      <c r="C35" s="8" t="s">
        <v>129</v>
      </c>
      <c r="D35" s="5">
        <v>0.22</v>
      </c>
    </row>
    <row r="36" spans="1:4" ht="20.25" customHeight="1" x14ac:dyDescent="0.25">
      <c r="A36" s="74">
        <v>2244</v>
      </c>
      <c r="B36" s="74" t="s">
        <v>17</v>
      </c>
      <c r="C36" s="26" t="s">
        <v>36</v>
      </c>
      <c r="D36" s="69">
        <v>0.67</v>
      </c>
    </row>
    <row r="37" spans="1:4" ht="49.5" customHeight="1" x14ac:dyDescent="0.25">
      <c r="A37" s="75"/>
      <c r="B37" s="75"/>
      <c r="C37" s="26" t="s">
        <v>130</v>
      </c>
      <c r="D37" s="69"/>
    </row>
    <row r="38" spans="1:4" ht="20.25" customHeight="1" x14ac:dyDescent="0.25">
      <c r="A38" s="75"/>
      <c r="B38" s="75"/>
      <c r="C38" s="8" t="s">
        <v>50</v>
      </c>
      <c r="D38" s="69">
        <v>8.91</v>
      </c>
    </row>
    <row r="39" spans="1:4" ht="69.75" customHeight="1" x14ac:dyDescent="0.25">
      <c r="A39" s="76"/>
      <c r="B39" s="76"/>
      <c r="C39" s="30" t="s">
        <v>131</v>
      </c>
      <c r="D39" s="69"/>
    </row>
    <row r="40" spans="1:4" ht="56.25" customHeight="1" x14ac:dyDescent="0.25">
      <c r="A40" s="5">
        <v>2513</v>
      </c>
      <c r="B40" s="8" t="s">
        <v>27</v>
      </c>
      <c r="C40" s="26" t="s">
        <v>132</v>
      </c>
      <c r="D40" s="5">
        <v>1.47</v>
      </c>
    </row>
    <row r="41" spans="1:4" ht="56.25" customHeight="1" x14ac:dyDescent="0.25">
      <c r="A41" s="5">
        <v>2515</v>
      </c>
      <c r="B41" s="8" t="s">
        <v>37</v>
      </c>
      <c r="C41" s="26" t="s">
        <v>133</v>
      </c>
      <c r="D41" s="28">
        <v>0.28999999999999998</v>
      </c>
    </row>
    <row r="42" spans="1:4" ht="18.75" x14ac:dyDescent="0.25">
      <c r="A42" s="68" t="s">
        <v>20</v>
      </c>
      <c r="B42" s="68"/>
      <c r="C42" s="68"/>
      <c r="D42" s="11">
        <f>SUM(D29:D41)</f>
        <v>27.3</v>
      </c>
    </row>
    <row r="43" spans="1:4" ht="18.75" x14ac:dyDescent="0.25">
      <c r="A43" s="72" t="s">
        <v>21</v>
      </c>
      <c r="B43" s="72"/>
      <c r="C43" s="72"/>
      <c r="D43" s="11">
        <f>D42+D27</f>
        <v>81.42</v>
      </c>
    </row>
    <row r="44" spans="1:4" ht="15.75" x14ac:dyDescent="0.25">
      <c r="A44" s="3"/>
    </row>
    <row r="45" spans="1:4" ht="15.75" customHeight="1" x14ac:dyDescent="0.25">
      <c r="A45" s="12"/>
      <c r="B45" s="14"/>
      <c r="C45" s="12" t="s">
        <v>22</v>
      </c>
      <c r="D45" s="5">
        <v>10</v>
      </c>
    </row>
    <row r="46" spans="1:4" ht="15.75" customHeight="1" x14ac:dyDescent="0.25">
      <c r="A46" s="12"/>
      <c r="B46" s="14"/>
      <c r="C46" s="12" t="s">
        <v>34</v>
      </c>
      <c r="D46" s="5">
        <f>ROUND(D43/D45,2)</f>
        <v>8.14</v>
      </c>
    </row>
    <row r="50" spans="2:4" ht="18.75" x14ac:dyDescent="0.3">
      <c r="B50" s="44"/>
      <c r="D50" s="44"/>
    </row>
    <row r="52" spans="2:4" ht="18.75" x14ac:dyDescent="0.3">
      <c r="B52" s="46"/>
      <c r="D52" s="48"/>
    </row>
    <row r="54" spans="2:4" x14ac:dyDescent="0.25">
      <c r="B54" s="47" t="s">
        <v>66</v>
      </c>
    </row>
    <row r="55" spans="2:4" x14ac:dyDescent="0.25">
      <c r="B55" s="50" t="s">
        <v>67</v>
      </c>
    </row>
  </sheetData>
  <mergeCells count="24">
    <mergeCell ref="A43:C43"/>
    <mergeCell ref="A25:A26"/>
    <mergeCell ref="B25:B26"/>
    <mergeCell ref="D25:D26"/>
    <mergeCell ref="A27:C27"/>
    <mergeCell ref="A28:C28"/>
    <mergeCell ref="D38:D39"/>
    <mergeCell ref="D36:D37"/>
    <mergeCell ref="A36:A39"/>
    <mergeCell ref="B36:B39"/>
    <mergeCell ref="A42:C42"/>
    <mergeCell ref="C18:D18"/>
    <mergeCell ref="A20:A21"/>
    <mergeCell ref="B20:B21"/>
    <mergeCell ref="D20:D21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55" r:id="rId1"/>
  </hyperlinks>
  <pageMargins left="0.7" right="0.7" top="0.75" bottom="0.75" header="0.3" footer="0.3"/>
  <pageSetup paperSize="9" scale="57" orientation="portrait" horizontalDpi="4294967293"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41"/>
  <sheetViews>
    <sheetView workbookViewId="0">
      <selection sqref="A1:XFD6"/>
    </sheetView>
  </sheetViews>
  <sheetFormatPr defaultRowHeight="15" x14ac:dyDescent="0.25"/>
  <cols>
    <col min="2" max="2" width="27.42578125" customWidth="1"/>
    <col min="3" max="3" width="55.140625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35.25" customHeight="1" x14ac:dyDescent="0.25">
      <c r="A16" s="80" t="s">
        <v>108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8.75" x14ac:dyDescent="0.25">
      <c r="A19" s="68" t="s">
        <v>2</v>
      </c>
      <c r="B19" s="68"/>
      <c r="C19" s="68"/>
      <c r="D19" s="7" t="s">
        <v>3</v>
      </c>
    </row>
    <row r="20" spans="1:10" ht="34.5" customHeight="1" x14ac:dyDescent="0.25">
      <c r="A20" s="69">
        <v>1100</v>
      </c>
      <c r="B20" s="70" t="s">
        <v>10</v>
      </c>
      <c r="C20" s="9" t="s">
        <v>114</v>
      </c>
      <c r="D20" s="69">
        <v>35.93</v>
      </c>
    </row>
    <row r="21" spans="1:10" ht="41.25" customHeight="1" x14ac:dyDescent="0.25">
      <c r="A21" s="69"/>
      <c r="B21" s="70"/>
      <c r="C21" s="9" t="s">
        <v>57</v>
      </c>
      <c r="D21" s="69"/>
    </row>
    <row r="22" spans="1:10" ht="49.5" customHeight="1" x14ac:dyDescent="0.25">
      <c r="A22" s="25">
        <v>1210</v>
      </c>
      <c r="B22" s="26" t="s">
        <v>11</v>
      </c>
      <c r="C22" s="23">
        <v>0.2359</v>
      </c>
      <c r="D22" s="25">
        <f>ROUND(D20*0.2359,2)</f>
        <v>8.48</v>
      </c>
    </row>
    <row r="23" spans="1:10" ht="18.75" customHeight="1" x14ac:dyDescent="0.25">
      <c r="A23" s="68" t="s">
        <v>8</v>
      </c>
      <c r="B23" s="68"/>
      <c r="C23" s="68"/>
      <c r="D23" s="10">
        <f>D20+D22</f>
        <v>44.41</v>
      </c>
    </row>
    <row r="24" spans="1:10" ht="18.75" customHeight="1" x14ac:dyDescent="0.25">
      <c r="A24" s="68" t="s">
        <v>9</v>
      </c>
      <c r="B24" s="68"/>
      <c r="C24" s="68"/>
      <c r="D24" s="7" t="s">
        <v>3</v>
      </c>
    </row>
    <row r="25" spans="1:10" ht="65.25" customHeight="1" x14ac:dyDescent="0.25">
      <c r="A25" s="25">
        <v>1100</v>
      </c>
      <c r="B25" s="26" t="s">
        <v>10</v>
      </c>
      <c r="C25" s="9" t="s">
        <v>138</v>
      </c>
      <c r="D25" s="25">
        <v>2.09</v>
      </c>
    </row>
    <row r="26" spans="1:10" ht="46.5" customHeight="1" x14ac:dyDescent="0.25">
      <c r="A26" s="25">
        <v>1210</v>
      </c>
      <c r="B26" s="26" t="s">
        <v>11</v>
      </c>
      <c r="C26" s="23">
        <v>0.2359</v>
      </c>
      <c r="D26" s="25">
        <f>ROUND(D25*0.2359,2)</f>
        <v>0.49</v>
      </c>
    </row>
    <row r="27" spans="1:10" ht="18.75" x14ac:dyDescent="0.25">
      <c r="A27" s="68" t="s">
        <v>20</v>
      </c>
      <c r="B27" s="68"/>
      <c r="C27" s="68"/>
      <c r="D27" s="7">
        <f>D26+D25</f>
        <v>2.58</v>
      </c>
    </row>
    <row r="28" spans="1:10" ht="18.75" x14ac:dyDescent="0.25">
      <c r="A28" s="72" t="s">
        <v>21</v>
      </c>
      <c r="B28" s="72"/>
      <c r="C28" s="72"/>
      <c r="D28" s="10">
        <f>D27+D23</f>
        <v>46.989999999999995</v>
      </c>
    </row>
    <row r="29" spans="1:10" ht="15.75" x14ac:dyDescent="0.25">
      <c r="A29" s="1"/>
    </row>
    <row r="30" spans="1:10" ht="15.75" x14ac:dyDescent="0.25">
      <c r="A30" s="1"/>
    </row>
    <row r="31" spans="1:10" ht="21.75" customHeight="1" x14ac:dyDescent="0.25">
      <c r="A31" s="12"/>
      <c r="B31" s="14"/>
      <c r="C31" s="12" t="s">
        <v>22</v>
      </c>
      <c r="D31" s="5">
        <v>5</v>
      </c>
    </row>
    <row r="32" spans="1:10" ht="21.75" customHeight="1" x14ac:dyDescent="0.25">
      <c r="A32" s="12"/>
      <c r="B32" s="14"/>
      <c r="C32" s="12" t="s">
        <v>23</v>
      </c>
      <c r="D32" s="29">
        <f>ROUND(D28/D31,2)</f>
        <v>9.4</v>
      </c>
    </row>
    <row r="36" spans="2:4" ht="18.75" x14ac:dyDescent="0.3">
      <c r="B36" s="44"/>
      <c r="D36" s="44"/>
    </row>
    <row r="38" spans="2:4" ht="18.75" x14ac:dyDescent="0.3">
      <c r="B38" s="46"/>
      <c r="D38" s="48"/>
    </row>
    <row r="40" spans="2:4" x14ac:dyDescent="0.25">
      <c r="B40" s="47" t="s">
        <v>66</v>
      </c>
    </row>
    <row r="41" spans="2:4" x14ac:dyDescent="0.25">
      <c r="B41" s="50" t="s">
        <v>67</v>
      </c>
    </row>
  </sheetData>
  <mergeCells count="18">
    <mergeCell ref="A23:C23"/>
    <mergeCell ref="A24:C24"/>
    <mergeCell ref="A27:C27"/>
    <mergeCell ref="A28:C28"/>
    <mergeCell ref="C18:D18"/>
    <mergeCell ref="A19:C19"/>
    <mergeCell ref="A20:A21"/>
    <mergeCell ref="B20:B21"/>
    <mergeCell ref="D20:D21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41" r:id="rId1"/>
  </hyperlinks>
  <pageMargins left="0.7" right="0.7" top="0.75" bottom="0.75" header="0.3" footer="0.3"/>
  <pageSetup paperSize="9" scale="79" orientation="portrait"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9"/>
  <sheetViews>
    <sheetView tabSelected="1" topLeftCell="A25" zoomScale="96" zoomScaleNormal="96" workbookViewId="0">
      <selection activeCell="D34" sqref="D34"/>
    </sheetView>
  </sheetViews>
  <sheetFormatPr defaultRowHeight="15" x14ac:dyDescent="0.25"/>
  <cols>
    <col min="2" max="2" width="28.7109375" customWidth="1"/>
    <col min="3" max="3" width="55.7109375" customWidth="1"/>
    <col min="4" max="4" width="10.5703125" customWidth="1"/>
  </cols>
  <sheetData>
    <row r="1" spans="1:10" x14ac:dyDescent="0.25">
      <c r="C1" s="65" t="s">
        <v>90</v>
      </c>
      <c r="D1" s="65"/>
    </row>
    <row r="2" spans="1:10" x14ac:dyDescent="0.25">
      <c r="C2" s="65" t="s">
        <v>91</v>
      </c>
      <c r="D2" s="65"/>
    </row>
    <row r="3" spans="1:10" x14ac:dyDescent="0.25">
      <c r="C3" s="65" t="s">
        <v>92</v>
      </c>
      <c r="D3" s="65"/>
    </row>
    <row r="4" spans="1:10" x14ac:dyDescent="0.25">
      <c r="C4" s="61"/>
      <c r="D4" s="57"/>
    </row>
    <row r="5" spans="1:10" x14ac:dyDescent="0.25">
      <c r="C5" s="65" t="s">
        <v>110</v>
      </c>
      <c r="D5" s="65"/>
    </row>
    <row r="6" spans="1:10" ht="51.75" customHeight="1" x14ac:dyDescent="0.25">
      <c r="C6" s="66" t="s">
        <v>152</v>
      </c>
      <c r="D6" s="66"/>
    </row>
    <row r="7" spans="1:10" x14ac:dyDescent="0.25">
      <c r="C7" s="61"/>
      <c r="D7" s="57"/>
    </row>
    <row r="8" spans="1:10" ht="15.75" x14ac:dyDescent="0.25">
      <c r="C8" s="59" t="s">
        <v>93</v>
      </c>
      <c r="D8" s="57"/>
    </row>
    <row r="9" spans="1:10" ht="15.75" x14ac:dyDescent="0.25">
      <c r="C9" s="62" t="s">
        <v>95</v>
      </c>
      <c r="D9" s="57"/>
    </row>
    <row r="10" spans="1:10" ht="15.75" x14ac:dyDescent="0.25">
      <c r="C10" s="59" t="s">
        <v>96</v>
      </c>
      <c r="D10" s="57"/>
    </row>
    <row r="11" spans="1:10" ht="15.75" x14ac:dyDescent="0.25">
      <c r="C11" s="59" t="s">
        <v>97</v>
      </c>
      <c r="D11" s="57"/>
    </row>
    <row r="12" spans="1:10" x14ac:dyDescent="0.25">
      <c r="C12" s="61"/>
      <c r="D12" s="57"/>
    </row>
    <row r="13" spans="1:10" ht="15" customHeight="1" x14ac:dyDescent="0.25">
      <c r="A13" s="64" t="s">
        <v>94</v>
      </c>
      <c r="B13" s="64"/>
      <c r="C13" s="64"/>
      <c r="D13" s="64"/>
    </row>
    <row r="14" spans="1:10" ht="15.75" x14ac:dyDescent="0.25">
      <c r="C14" s="3"/>
      <c r="D14" s="57"/>
    </row>
    <row r="15" spans="1:10" ht="15.75" x14ac:dyDescent="0.25">
      <c r="A15" s="63" t="s">
        <v>100</v>
      </c>
      <c r="B15" s="63"/>
      <c r="C15" s="63"/>
      <c r="D15" s="63"/>
    </row>
    <row r="16" spans="1:10" ht="36.75" customHeight="1" x14ac:dyDescent="0.25">
      <c r="A16" s="80" t="s">
        <v>109</v>
      </c>
      <c r="B16" s="63"/>
      <c r="C16" s="63"/>
      <c r="D16" s="63"/>
      <c r="J16" s="58"/>
    </row>
    <row r="17" spans="1:10" ht="15.75" x14ac:dyDescent="0.25">
      <c r="A17" s="63" t="s">
        <v>101</v>
      </c>
      <c r="B17" s="63"/>
      <c r="C17" s="63"/>
      <c r="D17" s="63"/>
      <c r="J17" s="58"/>
    </row>
    <row r="18" spans="1:10" ht="62.25" customHeight="1" x14ac:dyDescent="0.25">
      <c r="A18" s="56" t="s">
        <v>0</v>
      </c>
      <c r="B18" s="56" t="s">
        <v>98</v>
      </c>
      <c r="C18" s="69" t="s">
        <v>1</v>
      </c>
      <c r="D18" s="69"/>
      <c r="J18" s="59"/>
    </row>
    <row r="19" spans="1:10" ht="18" customHeight="1" x14ac:dyDescent="0.25">
      <c r="A19" s="16"/>
      <c r="B19" s="17" t="s">
        <v>2</v>
      </c>
      <c r="C19" s="18"/>
      <c r="D19" s="5" t="s">
        <v>3</v>
      </c>
    </row>
    <row r="20" spans="1:10" ht="63" customHeight="1" x14ac:dyDescent="0.25">
      <c r="A20" s="69">
        <v>1100</v>
      </c>
      <c r="B20" s="70" t="s">
        <v>10</v>
      </c>
      <c r="C20" s="9" t="s">
        <v>115</v>
      </c>
      <c r="D20" s="69">
        <v>114.98</v>
      </c>
    </row>
    <row r="21" spans="1:10" ht="45.75" customHeight="1" x14ac:dyDescent="0.25">
      <c r="A21" s="69"/>
      <c r="B21" s="70"/>
      <c r="C21" s="9" t="s">
        <v>65</v>
      </c>
      <c r="D21" s="69"/>
    </row>
    <row r="22" spans="1:10" ht="52.5" customHeight="1" x14ac:dyDescent="0.25">
      <c r="A22" s="5">
        <v>1210</v>
      </c>
      <c r="B22" s="8" t="s">
        <v>11</v>
      </c>
      <c r="C22" s="23">
        <v>0.2359</v>
      </c>
      <c r="D22" s="5">
        <f>ROUND(D20*0.2359,2)</f>
        <v>27.12</v>
      </c>
    </row>
    <row r="23" spans="1:10" ht="20.25" customHeight="1" x14ac:dyDescent="0.25">
      <c r="A23" s="69">
        <v>2239</v>
      </c>
      <c r="B23" s="70" t="s">
        <v>38</v>
      </c>
      <c r="C23" s="9" t="s">
        <v>39</v>
      </c>
      <c r="D23" s="73">
        <v>605</v>
      </c>
    </row>
    <row r="24" spans="1:10" ht="31.5" x14ac:dyDescent="0.25">
      <c r="A24" s="69"/>
      <c r="B24" s="70"/>
      <c r="C24" s="9" t="s">
        <v>116</v>
      </c>
      <c r="D24" s="73"/>
    </row>
    <row r="25" spans="1:10" ht="30.75" customHeight="1" x14ac:dyDescent="0.25">
      <c r="A25" s="69">
        <v>2261</v>
      </c>
      <c r="B25" s="70" t="s">
        <v>40</v>
      </c>
      <c r="C25" s="9" t="s">
        <v>41</v>
      </c>
      <c r="D25" s="73">
        <v>300</v>
      </c>
    </row>
    <row r="26" spans="1:10" ht="15.75" x14ac:dyDescent="0.25">
      <c r="A26" s="69"/>
      <c r="B26" s="70"/>
      <c r="C26" s="9" t="s">
        <v>53</v>
      </c>
      <c r="D26" s="73"/>
    </row>
    <row r="27" spans="1:10" ht="53.25" customHeight="1" x14ac:dyDescent="0.25">
      <c r="A27" s="25">
        <v>2312</v>
      </c>
      <c r="B27" s="26" t="s">
        <v>4</v>
      </c>
      <c r="C27" s="9" t="s">
        <v>54</v>
      </c>
      <c r="D27" s="25">
        <v>7.34</v>
      </c>
    </row>
    <row r="28" spans="1:10" ht="34.5" customHeight="1" x14ac:dyDescent="0.25">
      <c r="A28" s="25">
        <v>2350</v>
      </c>
      <c r="B28" s="26" t="s">
        <v>7</v>
      </c>
      <c r="C28" s="9" t="s">
        <v>55</v>
      </c>
      <c r="D28" s="25">
        <v>12.18</v>
      </c>
    </row>
    <row r="29" spans="1:10" ht="18.75" customHeight="1" x14ac:dyDescent="0.25">
      <c r="A29" s="69">
        <v>5239</v>
      </c>
      <c r="B29" s="70" t="s">
        <v>28</v>
      </c>
      <c r="C29" s="9" t="s">
        <v>35</v>
      </c>
      <c r="D29" s="73">
        <v>53.2</v>
      </c>
    </row>
    <row r="30" spans="1:10" ht="46.5" customHeight="1" x14ac:dyDescent="0.25">
      <c r="A30" s="69"/>
      <c r="B30" s="70"/>
      <c r="C30" s="9" t="s">
        <v>56</v>
      </c>
      <c r="D30" s="73"/>
    </row>
    <row r="31" spans="1:10" ht="18.75" x14ac:dyDescent="0.25">
      <c r="A31" s="68" t="s">
        <v>8</v>
      </c>
      <c r="B31" s="68"/>
      <c r="C31" s="68"/>
      <c r="D31" s="11">
        <f>SUM(D20:D30)</f>
        <v>1119.82</v>
      </c>
    </row>
    <row r="32" spans="1:10" ht="18.75" x14ac:dyDescent="0.25">
      <c r="A32" s="68" t="s">
        <v>9</v>
      </c>
      <c r="B32" s="68"/>
      <c r="C32" s="68"/>
      <c r="D32" s="10" t="s">
        <v>3</v>
      </c>
    </row>
    <row r="33" spans="1:4" ht="68.25" customHeight="1" x14ac:dyDescent="0.25">
      <c r="A33" s="74">
        <v>1100</v>
      </c>
      <c r="B33" s="74" t="s">
        <v>10</v>
      </c>
      <c r="C33" s="9" t="s">
        <v>139</v>
      </c>
      <c r="D33" s="25">
        <v>8.3800000000000008</v>
      </c>
    </row>
    <row r="34" spans="1:4" ht="84.75" customHeight="1" x14ac:dyDescent="0.25">
      <c r="A34" s="76"/>
      <c r="B34" s="76"/>
      <c r="C34" s="9" t="s">
        <v>153</v>
      </c>
      <c r="D34" s="25">
        <v>161.97</v>
      </c>
    </row>
    <row r="35" spans="1:4" ht="50.25" customHeight="1" x14ac:dyDescent="0.25">
      <c r="A35" s="25">
        <v>1210</v>
      </c>
      <c r="B35" s="26" t="s">
        <v>11</v>
      </c>
      <c r="C35" s="23">
        <v>0.2359</v>
      </c>
      <c r="D35" s="25">
        <f>ROUND((D34+D33)*0.2359,2)</f>
        <v>40.19</v>
      </c>
    </row>
    <row r="36" spans="1:4" ht="53.25" customHeight="1" x14ac:dyDescent="0.25">
      <c r="A36" s="25">
        <v>2221</v>
      </c>
      <c r="B36" s="26" t="s">
        <v>12</v>
      </c>
      <c r="C36" s="26" t="s">
        <v>117</v>
      </c>
      <c r="D36" s="31">
        <v>73.650000000000006</v>
      </c>
    </row>
    <row r="37" spans="1:4" ht="63.75" customHeight="1" x14ac:dyDescent="0.25">
      <c r="A37" s="25">
        <v>2222</v>
      </c>
      <c r="B37" s="26" t="s">
        <v>30</v>
      </c>
      <c r="C37" s="26" t="s">
        <v>118</v>
      </c>
      <c r="D37" s="37">
        <v>5.12</v>
      </c>
    </row>
    <row r="38" spans="1:4" ht="63" customHeight="1" x14ac:dyDescent="0.25">
      <c r="A38" s="25">
        <v>2223</v>
      </c>
      <c r="B38" s="26" t="s">
        <v>31</v>
      </c>
      <c r="C38" s="26" t="s">
        <v>119</v>
      </c>
      <c r="D38" s="31">
        <v>14.02</v>
      </c>
    </row>
    <row r="39" spans="1:4" ht="63" customHeight="1" x14ac:dyDescent="0.25">
      <c r="A39" s="25">
        <v>2224</v>
      </c>
      <c r="B39" s="26" t="s">
        <v>25</v>
      </c>
      <c r="C39" s="26" t="s">
        <v>120</v>
      </c>
      <c r="D39" s="31">
        <v>0.41</v>
      </c>
    </row>
    <row r="40" spans="1:4" ht="54.75" customHeight="1" x14ac:dyDescent="0.25">
      <c r="A40" s="25">
        <v>2241</v>
      </c>
      <c r="B40" s="26" t="s">
        <v>26</v>
      </c>
      <c r="C40" s="26" t="s">
        <v>121</v>
      </c>
      <c r="D40" s="31">
        <v>1.97</v>
      </c>
    </row>
    <row r="41" spans="1:4" ht="20.25" customHeight="1" x14ac:dyDescent="0.25">
      <c r="A41" s="74">
        <v>2244</v>
      </c>
      <c r="B41" s="74" t="s">
        <v>17</v>
      </c>
      <c r="C41" s="26" t="s">
        <v>36</v>
      </c>
      <c r="D41" s="81">
        <v>5.93</v>
      </c>
    </row>
    <row r="42" spans="1:4" ht="49.5" customHeight="1" x14ac:dyDescent="0.25">
      <c r="A42" s="75"/>
      <c r="B42" s="75"/>
      <c r="C42" s="26" t="s">
        <v>122</v>
      </c>
      <c r="D42" s="81"/>
    </row>
    <row r="43" spans="1:4" ht="20.25" customHeight="1" x14ac:dyDescent="0.25">
      <c r="A43" s="75"/>
      <c r="B43" s="75"/>
      <c r="C43" s="26" t="s">
        <v>50</v>
      </c>
      <c r="D43" s="81">
        <v>78.64</v>
      </c>
    </row>
    <row r="44" spans="1:4" ht="57.75" customHeight="1" x14ac:dyDescent="0.25">
      <c r="A44" s="76"/>
      <c r="B44" s="76"/>
      <c r="C44" s="30" t="s">
        <v>123</v>
      </c>
      <c r="D44" s="81"/>
    </row>
    <row r="45" spans="1:4" ht="56.25" customHeight="1" x14ac:dyDescent="0.25">
      <c r="A45" s="25">
        <v>2513</v>
      </c>
      <c r="B45" s="26" t="s">
        <v>27</v>
      </c>
      <c r="C45" s="26" t="s">
        <v>124</v>
      </c>
      <c r="D45" s="31">
        <v>12.96</v>
      </c>
    </row>
    <row r="46" spans="1:4" ht="56.25" customHeight="1" x14ac:dyDescent="0.25">
      <c r="A46" s="25">
        <v>2515</v>
      </c>
      <c r="B46" s="26" t="s">
        <v>37</v>
      </c>
      <c r="C46" s="26" t="s">
        <v>125</v>
      </c>
      <c r="D46" s="37">
        <v>2.56</v>
      </c>
    </row>
    <row r="47" spans="1:4" ht="18.75" customHeight="1" x14ac:dyDescent="0.25">
      <c r="A47" s="68" t="s">
        <v>20</v>
      </c>
      <c r="B47" s="68"/>
      <c r="C47" s="68"/>
      <c r="D47" s="11">
        <f>SUM(D33:D46)</f>
        <v>405.8</v>
      </c>
    </row>
    <row r="48" spans="1:4" ht="18.75" x14ac:dyDescent="0.25">
      <c r="A48" s="72" t="s">
        <v>21</v>
      </c>
      <c r="B48" s="72"/>
      <c r="C48" s="72"/>
      <c r="D48" s="11">
        <f>D47+D31</f>
        <v>1525.62</v>
      </c>
    </row>
    <row r="49" spans="1:4" ht="15.75" x14ac:dyDescent="0.25">
      <c r="A49" s="3"/>
    </row>
    <row r="50" spans="1:4" ht="20.25" customHeight="1" x14ac:dyDescent="0.25">
      <c r="A50" s="13"/>
      <c r="C50" s="12" t="s">
        <v>22</v>
      </c>
      <c r="D50" s="5">
        <v>20</v>
      </c>
    </row>
    <row r="51" spans="1:4" ht="20.25" customHeight="1" x14ac:dyDescent="0.25">
      <c r="C51" s="12" t="s">
        <v>34</v>
      </c>
      <c r="D51" s="5">
        <f>ROUND(D48/D50,2)</f>
        <v>76.28</v>
      </c>
    </row>
    <row r="54" spans="1:4" ht="18.75" x14ac:dyDescent="0.3">
      <c r="B54" s="44"/>
      <c r="D54" s="44"/>
    </row>
    <row r="56" spans="1:4" ht="18.75" x14ac:dyDescent="0.3">
      <c r="B56" s="46"/>
      <c r="D56" s="48"/>
    </row>
    <row r="58" spans="1:4" x14ac:dyDescent="0.25">
      <c r="B58" s="47" t="s">
        <v>66</v>
      </c>
    </row>
    <row r="59" spans="1:4" x14ac:dyDescent="0.25">
      <c r="B59" s="50" t="s">
        <v>67</v>
      </c>
    </row>
  </sheetData>
  <mergeCells count="32">
    <mergeCell ref="A41:A44"/>
    <mergeCell ref="A48:C48"/>
    <mergeCell ref="A47:C47"/>
    <mergeCell ref="C18:D18"/>
    <mergeCell ref="A20:A21"/>
    <mergeCell ref="B20:B21"/>
    <mergeCell ref="D20:D21"/>
    <mergeCell ref="B41:B44"/>
    <mergeCell ref="D41:D42"/>
    <mergeCell ref="D43:D44"/>
    <mergeCell ref="A33:A34"/>
    <mergeCell ref="B33:B34"/>
    <mergeCell ref="A29:A30"/>
    <mergeCell ref="B29:B30"/>
    <mergeCell ref="D29:D30"/>
    <mergeCell ref="A31:C31"/>
    <mergeCell ref="A32:C32"/>
    <mergeCell ref="A23:A24"/>
    <mergeCell ref="B23:B24"/>
    <mergeCell ref="D23:D24"/>
    <mergeCell ref="A25:A26"/>
    <mergeCell ref="B25:B26"/>
    <mergeCell ref="D25:D26"/>
    <mergeCell ref="A13:D13"/>
    <mergeCell ref="A15:D15"/>
    <mergeCell ref="A16:D16"/>
    <mergeCell ref="A17:D17"/>
    <mergeCell ref="C1:D1"/>
    <mergeCell ref="C2:D2"/>
    <mergeCell ref="C3:D3"/>
    <mergeCell ref="C5:D5"/>
    <mergeCell ref="C6:D6"/>
  </mergeCells>
  <hyperlinks>
    <hyperlink ref="B59" r:id="rId1"/>
  </hyperlinks>
  <pageMargins left="0.7" right="0.7" top="0.75" bottom="0.75" header="0.3" footer="0.3"/>
  <pageSetup paperSize="9" scale="50" orientation="portrait" horizontalDpi="4294967293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18</vt:i4>
      </vt:variant>
    </vt:vector>
  </HeadingPairs>
  <TitlesOfParts>
    <vt:vector size="27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'1'!_ftn1</vt:lpstr>
      <vt:lpstr>'1'!_ftn10</vt:lpstr>
      <vt:lpstr>'1'!_ftn11</vt:lpstr>
      <vt:lpstr>'1'!_ftn2</vt:lpstr>
      <vt:lpstr>'1'!_ftn3</vt:lpstr>
      <vt:lpstr>'1'!_ftn4</vt:lpstr>
      <vt:lpstr>'1'!_ftn5</vt:lpstr>
      <vt:lpstr>'1'!_ftn6</vt:lpstr>
      <vt:lpstr>'1'!_ftn7</vt:lpstr>
      <vt:lpstr>'1'!_ftn8</vt:lpstr>
      <vt:lpstr>'1'!_ftn9</vt:lpstr>
      <vt:lpstr>'1'!_ftnref11</vt:lpstr>
      <vt:lpstr>'3'!_ftnref12</vt:lpstr>
      <vt:lpstr>'3'!_ftnref13</vt:lpstr>
      <vt:lpstr>'3'!_ftnref41</vt:lpstr>
      <vt:lpstr>'1'!_ftnref5</vt:lpstr>
      <vt:lpstr>'3'!_ftnref54</vt:lpstr>
      <vt:lpstr>'3'!_ftnref55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Irēna Misus</dc:creator>
  <cp:lastModifiedBy>Irēna Misus</cp:lastModifiedBy>
  <cp:lastPrinted>2023-03-27T09:02:18Z</cp:lastPrinted>
  <dcterms:created xsi:type="dcterms:W3CDTF">2023-02-20T10:57:11Z</dcterms:created>
  <dcterms:modified xsi:type="dcterms:W3CDTF">2023-03-31T09:40:02Z</dcterms:modified>
</cp:coreProperties>
</file>