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sma.gavare\Desktop\Aisma\TA_projekti\ANA\Cenradis\"/>
    </mc:Choice>
  </mc:AlternateContent>
  <bookViews>
    <workbookView xWindow="-120" yWindow="-120" windowWidth="29040" windowHeight="15840"/>
  </bookViews>
  <sheets>
    <sheet name="1" sheetId="1" r:id="rId1"/>
    <sheet name="2" sheetId="2" r:id="rId2"/>
    <sheet name="3" sheetId="5" r:id="rId3"/>
    <sheet name="4" sheetId="6" r:id="rId4"/>
    <sheet name="5" sheetId="7" r:id="rId5"/>
    <sheet name="6" sheetId="8" r:id="rId6"/>
    <sheet name="7" sheetId="9" r:id="rId7"/>
  </sheets>
  <definedNames>
    <definedName name="_ftn1" localSheetId="0">'1'!$A$49</definedName>
    <definedName name="_ftn10" localSheetId="0">'1'!$A$58</definedName>
    <definedName name="_ftn11" localSheetId="0">'1'!$A$59</definedName>
    <definedName name="_ftn2" localSheetId="0">'1'!$A$50</definedName>
    <definedName name="_ftn3" localSheetId="0">'1'!$A$51</definedName>
    <definedName name="_ftn4" localSheetId="0">'1'!$A$52</definedName>
    <definedName name="_ftn5" localSheetId="0">'1'!$A$53</definedName>
    <definedName name="_ftn6" localSheetId="0">'1'!$A$54</definedName>
    <definedName name="_ftn7" localSheetId="0">'1'!$A$55</definedName>
    <definedName name="_ftn8" localSheetId="0">'1'!$A$56</definedName>
    <definedName name="_ftn9" localSheetId="0">'1'!$A$57</definedName>
    <definedName name="_ftnref11" localSheetId="0">'1'!$C$33</definedName>
    <definedName name="_ftnref5" localSheetId="0">'1'!$C$23</definedName>
    <definedName name="_ftnref8" localSheetId="0">'1'!#REF!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2" l="1"/>
  <c r="D28" i="8" l="1"/>
  <c r="D56" i="9" l="1"/>
  <c r="D32" i="8"/>
  <c r="D35" i="9" l="1"/>
  <c r="D22" i="9" l="1"/>
  <c r="D31" i="9" s="1"/>
  <c r="D57" i="9" s="1"/>
  <c r="D30" i="7"/>
  <c r="D48" i="7" s="1"/>
  <c r="D22" i="7" l="1"/>
  <c r="D27" i="7" s="1"/>
  <c r="D49" i="7" s="1"/>
  <c r="D52" i="7" s="1"/>
  <c r="D26" i="8"/>
  <c r="D27" i="8" s="1"/>
  <c r="D22" i="8"/>
  <c r="D23" i="8" s="1"/>
  <c r="D26" i="6"/>
  <c r="D41" i="6" s="1"/>
  <c r="D22" i="6"/>
  <c r="D23" i="6" s="1"/>
  <c r="D42" i="6" l="1"/>
  <c r="D45" i="6" s="1"/>
  <c r="D26" i="5"/>
  <c r="D22" i="5"/>
  <c r="D27" i="5" l="1"/>
  <c r="D23" i="5"/>
  <c r="D26" i="2"/>
  <c r="D23" i="2"/>
  <c r="D28" i="5" l="1"/>
  <c r="D41" i="2"/>
  <c r="D28" i="1"/>
  <c r="D25" i="1"/>
  <c r="D31" i="5" l="1"/>
  <c r="D42" i="2"/>
  <c r="D43" i="1"/>
  <c r="D44" i="1" l="1"/>
  <c r="D47" i="1" s="1"/>
  <c r="D60" i="9"/>
</calcChain>
</file>

<file path=xl/sharedStrings.xml><?xml version="1.0" encoding="utf-8"?>
<sst xmlns="http://schemas.openxmlformats.org/spreadsheetml/2006/main" count="407" uniqueCount="168">
  <si>
    <t>Izdevumu klasifikācijas kods</t>
  </si>
  <si>
    <t>Izmaksu apjoms gadā viena maksas pakalpojuma veida nodrošināšanai</t>
  </si>
  <si>
    <t>Tiešās izmaksas:</t>
  </si>
  <si>
    <t>x</t>
  </si>
  <si>
    <t>Inventārs</t>
  </si>
  <si>
    <t xml:space="preserve">Tuvcīņas paklāju iegādes izdevumi  </t>
  </si>
  <si>
    <t>Sporta inventāra iegādes izdevumi</t>
  </si>
  <si>
    <t>Iestāžu uzturēšanas materiāli un preces</t>
  </si>
  <si>
    <t>Tiešās izmaksas kopā:</t>
  </si>
  <si>
    <t>Netiešās izmaksas:</t>
  </si>
  <si>
    <t>Atalgojums</t>
  </si>
  <si>
    <t>Darba devēja valsts sociālās apdrošināšanas obligātās iemaksas</t>
  </si>
  <si>
    <t>Izdevumi par siltumenerģiju</t>
  </si>
  <si>
    <t> Izdevumi par ūdensapgādi un kanalizāciju</t>
  </si>
  <si>
    <t> Izdevumi par elektroenerģiju</t>
  </si>
  <si>
    <t> Izdevumi par atkritumu savākšanu, izvešanu no apdzīvotām vietām un teritorijām ārpus apdzīvotām vietām un atkritumu utilizāciju</t>
  </si>
  <si>
    <t xml:space="preserve"> Ēku, būvju un telpu būvdarbi </t>
  </si>
  <si>
    <t>Nekustamā īpašuma uzturēšana</t>
  </si>
  <si>
    <t>Apsardzes un telpu uzkopšanas pakalpojumi</t>
  </si>
  <si>
    <t> Budžeta iestāžu nekustamā īpašuma nodokļa maksājumi</t>
  </si>
  <si>
    <t>Netiešās izmaksas kopā:</t>
  </si>
  <si>
    <t>Pakalpojuma izmaksas kopā</t>
  </si>
  <si>
    <t>Maksas pakalpojuma vienību skaits gadā</t>
  </si>
  <si>
    <t>Maksas pakalpojuma izcenojums (euro)</t>
  </si>
  <si>
    <t xml:space="preserve">Sporta inventāra iegādes izdevumi  </t>
  </si>
  <si>
    <t>Izdevumi par atkritumu savākšanu, izvešanu no apdzīvotām vietām un teritorijām ārpus apdzīvotām vietām un atkritumu utilizāciju</t>
  </si>
  <si>
    <t xml:space="preserve">Ēku, būvju un telpu būvdarbi </t>
  </si>
  <si>
    <t>Budžeta iestāžu nekustamā īpašuma nodokļa maksājumi</t>
  </si>
  <si>
    <t>Pārējie iepriekš neklasificētie pamatlīdzekļi un ieguldījuma īpašumi</t>
  </si>
  <si>
    <t>Izdevumi par ūdensapgādi un kanalizāciju</t>
  </si>
  <si>
    <t>Izdevumi par elektroenerģiju</t>
  </si>
  <si>
    <t>Izdevumi par saņemtajiem mācību pakalpojumiem</t>
  </si>
  <si>
    <t>Izdevumi psihologu supervīzijām un apmācībām</t>
  </si>
  <si>
    <r>
      <t>Maksas pakalpojuma izcenojums (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</t>
    </r>
  </si>
  <si>
    <t>Sporta trenažieru nolietojums:</t>
  </si>
  <si>
    <t>Īpašuma uzturēšanas pakalpojumi</t>
  </si>
  <si>
    <t>Budžeta iestāžu dabas resursu nodokļa maksājumi</t>
  </si>
  <si>
    <t>Pārējie neklasificētie pakalpojumi</t>
  </si>
  <si>
    <t>Ēdināšanas izdevumi</t>
  </si>
  <si>
    <t>Ēku, telpu īre un noma</t>
  </si>
  <si>
    <t>Peldbaseina nomas izdevumi (piemērojami tikai laika periodā no 1.septembra līdz 31.maijam)</t>
  </si>
  <si>
    <t>Apsardzes pakalpojumi</t>
  </si>
  <si>
    <t>Misus 67829852</t>
  </si>
  <si>
    <t>irena.misus@iem.gov.lv</t>
  </si>
  <si>
    <t>1.pielikums</t>
  </si>
  <si>
    <t>Ministru kabineta</t>
  </si>
  <si>
    <t>2011.gada 3.maija noteikumiem Nr.333</t>
  </si>
  <si>
    <t>SASKAŅOTS</t>
  </si>
  <si>
    <t>Maksas pakalpojuma izcenojuma aprēķins</t>
  </si>
  <si>
    <t xml:space="preserve">__________________________________________                </t>
  </si>
  <si>
    <t>direktore I.Misus    (paraksts)</t>
  </si>
  <si>
    <t xml:space="preserve">Rādītājs (materiāla/izejvielas nosaukums, atlīdzība un citi izmaksu veidi) </t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</si>
  <si>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Tuvcīņas zāles noma (zāle, dušas, ģērbtuves) Klusajā ielā 12, Rīgā</t>
    </r>
  </si>
  <si>
    <r>
      <t xml:space="preserve">Iestāde                                             </t>
    </r>
    <r>
      <rPr>
        <b/>
        <sz val="12"/>
        <color theme="1"/>
        <rFont val="Times New Roman"/>
        <family val="1"/>
        <charset val="186"/>
      </rPr>
      <t xml:space="preserve">    Iekšlietu ministrijas veselības un sporta centrs</t>
    </r>
  </si>
  <si>
    <r>
      <t xml:space="preserve">Laikposms                                                                        </t>
    </r>
    <r>
      <rPr>
        <b/>
        <sz val="12"/>
        <color theme="1"/>
        <rFont val="Times New Roman"/>
        <family val="1"/>
        <charset val="186"/>
      </rPr>
      <t xml:space="preserve">  gads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</si>
  <si>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Sporta spēļu zāles noma (zāle, dušas, ģērbtuves) Klusajā ielā 12, Rīgā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</si>
  <si>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Nodarbība psiholoģijas jomā grupā
(lekcijas, atbalsta grupu nodarbības u. tml. atbilstoši Iekšlietu ministrijas veselības un sporta centrā izstrādātajām apmācību programmām)  (nodarbība grupā no 6 līdz 30 personām)</t>
    </r>
  </si>
  <si>
    <r>
      <t xml:space="preserve">Maksas pakalpojuma veids                          </t>
    </r>
    <r>
      <rPr>
        <b/>
        <sz val="12"/>
        <color theme="1"/>
        <rFont val="Times New Roman"/>
        <family val="1"/>
        <charset val="186"/>
      </rPr>
      <t xml:space="preserve"> Psihologa individuālā konsultācija
                                                                   (krīzes situāciju un stresa pārvarēšanas jomās)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</si>
  <si>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Trenažieru zāles apmeklējums Piestātnes ielā 14, Jūrmalā 1 reize
                                                                                             (1 personai)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</si>
  <si>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Sporta instruktora pakalpojumi (papildus iegādājoties trenažieru zāles
                                                            apmeklējumu Piestātnes ielā 14, Jūrmalā)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</si>
  <si>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Psiholoģiskā atbalsta kurss līdz 12 dienām (Piestātnes ielā 14, Jūrmalā)
                                                                 (neieskaitot izmitināšanas pakalpojumus viesnīcā)</t>
    </r>
  </si>
  <si>
    <t>2.pielikums</t>
  </si>
  <si>
    <t>Ministru kabineta noteikumu projekta
"Grozījums Ministru kabineta 2017.gada 3.oktobra noteikumos Nr.600 
"Iekšlietu ministrijas veselības un sporta centra maksas pakalpojumu cenrādis" sākotnējās ietekmes novērtējuma ziņojumam (anotācijai)</t>
  </si>
  <si>
    <t>2025.gada 27.martā</t>
  </si>
  <si>
    <t>Iekārtas, inventāra un aparatūras remonts, tehniskā apkalpošana</t>
  </si>
  <si>
    <t>Pārējie enerģētiskie materiāli</t>
  </si>
  <si>
    <t xml:space="preserve">	
Iestāžu uzturēšanas materiāli un preces</t>
  </si>
  <si>
    <t>77571,57 euro gadā/8758,6 m2(kopējā ēkas platība) x 972,4 m2 sporta zāles platība/3237 darba stundas gadā x 360 plānotais pakalpojumu skaits</t>
  </si>
  <si>
    <t>8791,35 euro gadā/8758,6 m2(kopējā ēkas platība) x 972,4 m2 sporta zāles platība/3237 darba stundas gadā x 360 plānotais pakalpojumu skaits</t>
  </si>
  <si>
    <t>39579,23 euro gadā/8758,6 m2(kopējā ēkas platība) x 972,4 m2 sporta zāles platība/3237 darba stundas gadā x 360 plānotais pakalpojumu skaits</t>
  </si>
  <si>
    <t>7410,33 euro gadā/8758,6 m2(kopējā ēkas platība) x 972,4 m2 sporta zāles platība/3237 darba stundas gadā x 360 plānotais pakalpojumu skaits</t>
  </si>
  <si>
    <t>4591,62 euro gadā/8758,6 m2(kopējā ēkas platība) x 972,4 m2 sporta zāles platība/3237 darba stundas gadā x 360 plānotais pakalpojumu skaits</t>
  </si>
  <si>
    <t>100094,87 euro gadā/8758,6 m2(kopējā ēkas platība) x 972,4  m2 sporta zāles platība/3237 darba stundas gadā x 360 plānotais pakalpojumu skaits</t>
  </si>
  <si>
    <t xml:space="preserve"> 44755 euro gadā/ 2202,4 m2 (kopējā lietošanā nodotā ēkas platība) x 972,4 m2 sporta zāles platība/3237 darba stundas gadā x 360 plānotais pakalpojumu skaits</t>
  </si>
  <si>
    <r>
      <t xml:space="preserve">37,81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972,4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platība/3237 darba stundas gadā x 360 plānotais pakalpojumu skaits</t>
    </r>
  </si>
  <si>
    <r>
      <t xml:space="preserve">20,63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972,4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platība/3237 darba stundas gadā x 360 plānotais pakalpojumu skaits</t>
    </r>
  </si>
  <si>
    <r>
      <t xml:space="preserve">3699,30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972,4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platība/3237 darba stundas gadā x 360 plānotais pakalpojumu skaits</t>
    </r>
  </si>
  <si>
    <t>5843,53 euro gadā/8758,6 m2(kopējā ēkas platība) x 972,4 m2 sporta zāles platība/3237 darba stundas gadā x 360 plānotais pakalpojumu skaits</t>
  </si>
  <si>
    <r>
      <t xml:space="preserve">Psihologs (43.2. saime, II.līmenis, 9.mēnešalgu grupa,  vidējā mēnešalga 1423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</t>
    </r>
  </si>
  <si>
    <r>
      <t>Grāmatvede (17.saime, III.līmenis, 8.mēnešalgu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0,1stundas x 161 plānotais pakalpojumu skaits</t>
    </r>
  </si>
  <si>
    <r>
      <t xml:space="preserve">8,594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1,5 stundas x 161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</t>
    </r>
  </si>
  <si>
    <t>Zemes noma</t>
  </si>
  <si>
    <r>
      <t>Vecākais sporta speciālists (44.saime, III.līmenis, 9.mēnešalgu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>)</t>
    </r>
  </si>
  <si>
    <r>
      <t xml:space="preserve">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1stunda x 5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</t>
    </r>
  </si>
  <si>
    <r>
      <t>Grāmatvede (17.saime, III.līmenis, 8.mēnešalgu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0,1stundas x 5 plānotais pakalpojumu skaits</t>
    </r>
  </si>
  <si>
    <r>
      <t xml:space="preserve">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2 stunda x 10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skaits/ 10 dalībnieku skaits grupā   </t>
    </r>
  </si>
  <si>
    <t>6677,76 euro trenažieru amortizācijas izmaksas gadā/2490 kopējais darba stundu skaits gadā x 10 plānotais pakalpojumu skaits</t>
  </si>
  <si>
    <t xml:space="preserve">35 470,33 euro gadā /2614,3 m2(kopējā apsargājamā platība) x 161,1 m2 trenažieru zāles platība/2490 kopējais darba stundu skaits gadā x 10 plānotais pakalpojumu skaits </t>
  </si>
  <si>
    <t>357 euro gadā/10263 m2(kopējā ēkas platība) x 161,1 m2 trenažieru zāles platība/2490 kopējais darba stundu skaits gadā x 10 plānotais pakalpojumu skaits</t>
  </si>
  <si>
    <t>1211,37 euro gadā/10263 m2(kopējā ēkas platība) x 161,1 m2 trenažieru zāles platība/2490 kopējais darba stundu skaits gadā x 10 plānotais pakalpojumu skaits</t>
  </si>
  <si>
    <t>3124,39 euro gadā/10263 m2(kopējā ēkas platība) x 161,1 m2 trenažieru zāles platība/2490 kopējais darba stundu skaits gadā x 10 plānotais pakalpojumu skaits</t>
  </si>
  <si>
    <t>597,44 euro gadā/10263 m2(kopējā ēkas platība) x 161,1 m2 trenažieru zāles platība/2490 kopējais darba stundu skaits gadā x 10 plānotais pakalpojumu skaits</t>
  </si>
  <si>
    <t>430 euro gadā/10263 m2(kopējā ēkas platība) x 161,1 m2 trenažieru zāles platība/2490 kopējais darba stundu skaits gadā x 10 plānotais pakalpojumu skaits</t>
  </si>
  <si>
    <t xml:space="preserve">1229,36 euro gadā/10263 m2(kopējā ēkas platība) x 161,1 m2 trenažieru zāles platība/2490 kopējais darba stundu skaits gadā x 10 plānotais pakalpojumu skaits </t>
  </si>
  <si>
    <t xml:space="preserve">1172,59 euro gadā/10263 m2(kopējā ēkas platība) x 161,1 m2 trenažieru zāles platība/2490 kopējais darba stundu skaits gadā x 10 plānotais pakalpojumu skaits </t>
  </si>
  <si>
    <t>Pārējie remontdarbu un iestāžu uzturēšanas pakalpojumi</t>
  </si>
  <si>
    <t>Pamatlīdzekļu un ieguldījuma īpašumu izveidošana un nepabeigtā būvniecība</t>
  </si>
  <si>
    <t>1818,22 euro kopējie izdevumi inventāra iegādei/2490 kopējais darba stundu skaits x 10 plānotais pakalpojumu skaits</t>
  </si>
  <si>
    <t>174,59 euro izdevumi gadā/2490 darba stundas gadā x 10 plānotais pakalpojumu skaits</t>
  </si>
  <si>
    <t>1) ēkas kopējie izdevumi
3169,26 euro gadā /10263 m2(kopējā ēkas platība) x 161,1 m2 trenažieru zāles platība/2490 kopējais darba stundu skaits gadā x 10 plānotais pakalpojumu skaits = 0,20 euro
2) izdevumi trenažieru zālei
448,91 euro /2490 kopējais darba stundu skaits x 10 plānotais pakalpojumu skaits = 1,80 euro</t>
  </si>
  <si>
    <r>
      <t>Vecākais sporta speciālists (44.saime, III.līmenis, 9.mēnešalgu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stundas likme 7,851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
Psihologs (43.2. saime, II.līmenis, 9.mēnešalgu grupa, vidējā mēnešalga 1588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stundas likme 9,590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</si>
  <si>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(7,851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+ 9,590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 x 4 stundas x 10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plānotais pakalpojumu skaits /10 klientu skaits grupā</t>
    </r>
  </si>
  <si>
    <r>
      <t>26,89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 dienā  x 10 plānotais pakalpojumu skaits </t>
    </r>
  </si>
  <si>
    <r>
      <t xml:space="preserve">24,20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10 plānotais pakalpojumu skaits</t>
    </r>
  </si>
  <si>
    <r>
      <t xml:space="preserve">382,70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>izdevumi gadā/2490 darba stundas gadā x 10 plānotais pakalpojumu skaits</t>
    </r>
  </si>
  <si>
    <r>
      <t xml:space="preserve">6677,76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trenažieru amortizācijas izmaksas gadā/2490 kopējais darba stundu skaits gadā x 10 plānotais pakalpojumu skaits </t>
    </r>
  </si>
  <si>
    <r>
      <t>Grāmatvede (17.saime, III.līmenis, 8.mēnešalgu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0,1stundas x 10 plānotais pakalpojumu skaits</t>
    </r>
  </si>
  <si>
    <t xml:space="preserve">86981,07 euro gadā/10263 m2(kopējā ēkas platība) x 161,1 m2  trenažieru zāles platība/2490 kopējais darba stundu skaits gadā x 10 plānotais pakalpojumu skaits </t>
  </si>
  <si>
    <t xml:space="preserve">12065,55 euro gadā/10263 m2(kopējā ēkas platība) x 711,2 m2 (nodarbību telpu platība)/2490 kopējais darba stundu skaits gadā x 10 plānotais pakalpojumu skaits </t>
  </si>
  <si>
    <t>17255,68 euro gadā/10263 m2(kopējā ēkas platība) x 711,2 m2 (nodarbību telpu platība)/2490 kopējais darba stundu skaits gadā x 10 plānotais pakalpojumu skaits</t>
  </si>
  <si>
    <t>1211,37 euro gadā/10263 m2(kopējā ēkas platība) x 711,2 m2 (nodarbību telpu platība)/2490 kopējais darba stundu skaits gadā x 10 plānotais pakalpojumu skaits</t>
  </si>
  <si>
    <t xml:space="preserve">357 euro gadā/10263 m2(kopējā ēkas platība) x 711,2 m2 (nodarbību telpu platība)/2490 kopējais darba stundu skaits gadā x 10 plānotais pakalpojumu skaits </t>
  </si>
  <si>
    <t xml:space="preserve">23269,85 euro gadā/10263 m2(kopējā ēkas platība) x 711,2 m2 (nodarbību telpu platība)/2490 kopējais darba stundu skaits gadā x 10 plānotais pakalpojumu skaits </t>
  </si>
  <si>
    <t xml:space="preserve">16742,34 euro gadā /10263 m2(kopējā ēkas platība) x 711,2 m2 (nodarbību telpu platība)/2490 kopējais darba stundu skaits gadā x 10 plānotais pakalpojumu skaits </t>
  </si>
  <si>
    <t xml:space="preserve">1172,59 euro gadā/10263 m2(kopējā ēkas platība) x 711,2 m2 (nodarbību telpu platība)/2490 kopējais darba stundu skaits gadā x 10 plānotais pakalpojumu skaits </t>
  </si>
  <si>
    <t xml:space="preserve">1229,36 euro gadā/10263 m2(kopējā ēkas platība) x 711,2 m2 (nodarbību telpu platība)/2490 kopējais darba stundu skaits gadā x 10 plānotais pakalpojumu skaits </t>
  </si>
  <si>
    <t xml:space="preserve">3124,39 euro gadā/10263 m2(kopējā ēkas platība) x 711,2 m2 (nodarbību telpu platība)/2490 kopējais darba stundu skaits gadā x 10 plānotais pakalpojumu skaits </t>
  </si>
  <si>
    <t xml:space="preserve">597,44 euro gadā/10263 m2(kopējā ēkas platība) x 711,2 m2 (nodarbību telpu platība)/2490 kopējais darba stundu skaits gadā x 10 plānotais pakalpojumu skaits </t>
  </si>
  <si>
    <t xml:space="preserve">430 euro gadā/10263 m2(kopējā ēkas platība) x 711,2 m2 (nodarbību telpu platība)/2490 kopējais darba stundu skaits gadā x 10 plānotais pakalpojumu skaits </t>
  </si>
  <si>
    <t>35470,33 euro gadā /2614,3 m2(kopējā ēkas platība) x 711,2 m2 (nodarbību telpu platība)/2490 kopējais darba stundu skaits gadā x 10 plānotais pakalpojumu skaits</t>
  </si>
  <si>
    <t>Transportlīdzekļu uzturēšana un remonts</t>
  </si>
  <si>
    <t>1090,53 euro kopējie izdevumi velosipēdu remontam/2490 kopējais darba stundu skaits x 10 plānotais pakalpojumu skaits</t>
  </si>
  <si>
    <t>900 euro /1987 darba stundas gadā x 10 plānotais pakalpojumu skaits</t>
  </si>
  <si>
    <t>1) izdevumi ēkai kopumā
3169,26 euro gadā /10263 m2(kopējā ēkas platība) x 711,2 m2 (nodarbību telpu platība)/2490 kopējais darba stundu skaits gadā x 10 plānotais pakalpojumu skaits =0,88 euro
2) izdevumipsiholoģiskā atbalsta kursa organizēšanai
448,91 euro /2490 kopējais darba stundu skaits x 10 plānotais pakalpojumu skaits = 1,80 euro</t>
  </si>
  <si>
    <r>
      <rPr>
        <sz val="12"/>
        <rFont val="Times New Roman"/>
        <family val="1"/>
        <charset val="186"/>
      </rPr>
      <t xml:space="preserve">217,00 </t>
    </r>
    <r>
      <rPr>
        <i/>
        <sz val="12"/>
        <rFont val="Times New Roman"/>
        <family val="1"/>
        <charset val="186"/>
      </rPr>
      <t xml:space="preserve">euro </t>
    </r>
    <r>
      <rPr>
        <sz val="12"/>
        <rFont val="Times New Roman"/>
        <family val="1"/>
        <charset val="186"/>
      </rPr>
      <t xml:space="preserve">vidējā paklāja cena x 90 gab /3237 darba stundas </t>
    </r>
    <r>
      <rPr>
        <sz val="12"/>
        <color theme="1"/>
        <rFont val="Times New Roman"/>
        <family val="1"/>
        <charset val="186"/>
      </rPr>
      <t>gadā x 330 plānotais pakalpojumu skaits</t>
    </r>
  </si>
  <si>
    <r>
      <t xml:space="preserve">1229,78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>vidējie</t>
    </r>
    <r>
      <rPr>
        <i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izdevumi gadā inventāra iegādei/3237 darba stundas gadā x 330 plānotais pakalpojumu skaits</t>
    </r>
  </si>
  <si>
    <r>
      <t xml:space="preserve">Pārējo iestāžu uzturēšanas materiālu iegāde
377,52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gadā/3237 darba stundas gadā x 330 plānotais pakalpojumu skaits 
</t>
    </r>
  </si>
  <si>
    <r>
      <t>Grāmatvede (17.saime, III.līmenis, 8.mēnešalgu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0,1stundas x 330 plānotais pakalpojumu skaits</t>
    </r>
  </si>
  <si>
    <r>
      <t xml:space="preserve">77571,57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</si>
  <si>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r>
      <t xml:space="preserve">8791,35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</si>
  <si>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r>
      <t xml:space="preserve">39579,23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</si>
  <si>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t>7410,33 euro gadā/8758,6 m2(kopējā ēkas platība) x 200 m2 tuvcīņas zāles platība/3237 darba stundas gadā x 330 plānotais pakalpojumu skaits</t>
  </si>
  <si>
    <t>1) ēkas kopējās uzturēšanas remontdarbi
25109,92 euro gadā/8758,6 m2(kopējā ēkas platība) x 200 m2 tuvcīņas zāles platība/3237 darba stundas gadā x 330 plānotais pakalpojumu skaits = 58,45 euro
2) tuvcīņas zāles kosmētiskais remonts reizi 8 gados
800 euro/m2 *200 m2/8 gadi / 3237 darba stundu skaits gadā *330 plānotais pakalpojumu skaits = 2038,92 euro</t>
  </si>
  <si>
    <t>4591,62 euro gadā/8758,6 m2(kopējā ēkas platība) x 200 m2 tuvcīņas zāles platība/3237 darba stundas gadā x 330 plānotais pakalpojumu skaits</t>
  </si>
  <si>
    <t>1) 44755 euro gadā/ 2202,4 m2 (kopējā lietošanā nodotā ēkas platība) x 200 m2 tuvcīņas zāles platība/3237 darba stundas gadā x 330 plānotais pakalpojumu skaits= 414,33 euro
2) tuvcīņas paklāju dezinfekcija
0,20 euro x 360 m2 tuvcīņas paklāju platība no abām pusēm / 3237 kopējais darba stundu skaits gadā x 330 plānotais pakalpojumu skaits = 7,34 euro</t>
  </si>
  <si>
    <t>100094,87 euro gadā/8758.60 m2(kopējā ēkas platība) x 200 m2 tuvcīņas zāles platība/3237 darba stundas gadā x 330 plānotais pakalpojumu skaits</t>
  </si>
  <si>
    <r>
      <t xml:space="preserve">37,81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</si>
  <si>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r>
      <t xml:space="preserve">20,63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</si>
  <si>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r>
      <t xml:space="preserve">3699,30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</si>
  <si>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t>1229,78 euro vidējie izdevumi gadā inventāra iegādei/3237 darba stundas gadā x 360 plānotais pakalpojumu skaits</t>
  </si>
  <si>
    <t>377,52 euro izdevumi gadā/3237 darba stundas gadā x 360 plānotais pakalpojumu skaits</t>
  </si>
  <si>
    <r>
      <t>Grāmatvede (17.saime, III.līmenis, 8.mēnešalgu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0,1stundas x 360 plānotais pakalpojumu skaits</t>
    </r>
  </si>
  <si>
    <r>
      <t xml:space="preserve">1) ēkas kopējās uzturēšanas remontdarbi
25109,92 euro gadā/8758,6 m2(kopējā ēkas platība) x 972,4 m2 sporta zāles platība/3237 darba stundas gadā x 360 plānotais pakalpojumu skaits = </t>
    </r>
    <r>
      <rPr>
        <sz val="12"/>
        <rFont val="Times New Roman"/>
        <family val="1"/>
        <charset val="186"/>
      </rPr>
      <t>310,04 euro</t>
    </r>
    <r>
      <rPr>
        <sz val="12"/>
        <color theme="1"/>
        <rFont val="Times New Roman"/>
        <family val="1"/>
        <charset val="186"/>
      </rPr>
      <t xml:space="preserve">
2) sporta zāles kosmētiskais remonts reizi 8 gados
800 euro/m2 *657,6m2/8 gadi / 3237 darba stundu skaits gadā *360 plānotais pakalpojumu skaits = 7313,44 euro</t>
    </r>
  </si>
  <si>
    <r>
      <t xml:space="preserve">8,594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2 stundas x 200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  </t>
    </r>
  </si>
  <si>
    <r>
      <t>Grāmatvede (17.saime, III.līmenis, 8.mēnešalgu grupa, mēnešalga 1300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7,851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0,1stundas x 200 plānotais pakalpojumu skaits</t>
    </r>
  </si>
  <si>
    <t>20142,84 euro gadā/1737,20 m2(kopējā ēkas platība) x 85,80 m2 psihologu darba telpu platība/1987 kopējais darba stundu skaits gadā x 200 plānotais pakalpojumu skaits</t>
  </si>
  <si>
    <t>1600 euro /1987 darba stundas gadā x 200 plānotais pakalpojumu skaits</t>
  </si>
  <si>
    <t>2966,24 euro gadā/1737,20 m2(kopējā ēkas platība) x85,80 m2 spsihologu darba telpu platība/1987 darba stundas gadā x 200 plānotais pakalpojumu skaits</t>
  </si>
  <si>
    <t>745,36 euro gadā/1737,20 m2(kopējā ēkas platība) x85,80 m2 spsihologu darba telpu platība/1987 darba stundas gadā x 200 plānotais pakalpojumu skaits</t>
  </si>
  <si>
    <t>15579,30 euro gadā /1737,20 m2(kopējā ēkas platība) x 85,80 m2 psihologu darba telpu platība/1987 kopējais darba stundu skaits gadā x 200 plānotais pakalpojumu skaits</t>
  </si>
  <si>
    <t>3620,02 euro gadā /1737,20 m2(kopējā ēkas platība) x 85,80 m2 psihologu darba telpu platība/1987 kopējais darba stundu skaits gadā x 200 plānotais pakalpojumu skaits</t>
  </si>
  <si>
    <t>1392,63 euro gadā /1737,20 m2(kopējā ēkas platība) x 85,80 m2 psihologu darba telpu platība/1987 kopējais darba stundu skaits gadā x 200 plānotais pakalpojumu skaits</t>
  </si>
  <si>
    <t xml:space="preserve">1) ēkas kopējie izdevumi
182,93 euro izdevumi gadā /1737,20 m2(kopējā ēkas platība) x 85,80 m2 psihologu darba telpu platība/1987 kopējais darba stundu skaits gadā x 200 plānotais pakalpojumu skaits = 0,91 euro
2) izdevumi psihologu telpām
442,58 euro izdevumi gadā/1987 darba stundas gadā x 200 plānotais pakalpojumu skaits= 44.55 euro </t>
  </si>
  <si>
    <t xml:space="preserve">1) ēkas kopējie izdevumi
860,59 euro izdevumi gadā /1737,20 m2(kopējā ēkas platība) x 85,80 m2 psihologu darba telpu platība/1987 kopējais darba stundu skaits gadā x 200 plānotais pakalpojumu skaits = 4.28 euro
2) izdevumi psihologu telpām
73,60 euro izdevumi gadā/1987 darba stundas gadā x 200 plānotais pakalpojumu skaits= 7.41 euro </t>
  </si>
  <si>
    <t>599,91 euro gadā /1737,20 m2(kopējā ēkas platība) x 85,80 m2 psihologu darba telpu platība/1987 kopējais darba stundu skaits gadā x 200 plānotais pakalpojumu skaits</t>
  </si>
  <si>
    <t xml:space="preserve">86981,07 euro gadā/10263 m2(kopējā ēkas platība) x 711,20 m2 (nodarbību telpu platība) /2490 kopējais darba stundu skaits gadā x 10 plānotais pakalpojumu skaits </t>
  </si>
  <si>
    <t>12065,55 euro gadā/10263 m2(kopējā ēkas platība) x 161,1 m2 trenažieru zāles platība/2490 kopējais darba stundu skaits gadā x 10 plānotais pakalpojumu skaits</t>
  </si>
  <si>
    <t>17255,68 euro gadā/10263 m2(kopējā ēkas platība) x 161,1 m2 trenažieru zāles platība/2490 kopējais darba stundu skaits gadā x 10 plānotais pakalpojumu skaits</t>
  </si>
  <si>
    <t xml:space="preserve">11857,35 euro gadā /10263 m2(kopējā ēkas platība) x 161,1 m2 trenažieru zāles platība/2490 kopējais darba stundu skaits gadā x 10 plānotais pakalpojumu skaits </t>
  </si>
  <si>
    <t xml:space="preserve">16742,34 euro gadā/10263 m2(kopējā ēkas platība) x 161,1 m2 trenažieru zāles platība/2490 kopējais darba stundu skaits gadā x 10 plānotais pakalpojumu skaits </t>
  </si>
  <si>
    <t xml:space="preserve">23269,85euro gadā/10263 m2(kopējā ēkas platība) x 161,1 m2 trenažieru zāles platība/2490 kopējais darba stundu skaits gadā x 10 plānotais pakalpojumu skaits </t>
  </si>
  <si>
    <r>
      <t>Grāmatvede (17.saime, III.līmenis, 8.mēnešalgu grupa, mēnešalga 1300</t>
    </r>
    <r>
      <rPr>
        <i/>
        <sz val="12"/>
        <rFont val="Times New Roman"/>
        <family val="1"/>
        <charset val="186"/>
      </rPr>
      <t xml:space="preserve"> euro</t>
    </r>
    <r>
      <rPr>
        <sz val="12"/>
        <rFont val="Times New Roman"/>
        <family val="1"/>
        <charset val="186"/>
      </rPr>
      <t xml:space="preserve">) darījuma iegrāmatošanai 
7,851 </t>
    </r>
    <r>
      <rPr>
        <i/>
        <sz val="12"/>
        <rFont val="Times New Roman"/>
        <family val="1"/>
        <charset val="186"/>
      </rPr>
      <t xml:space="preserve">euro </t>
    </r>
    <r>
      <rPr>
        <sz val="12"/>
        <rFont val="Times New Roman"/>
        <family val="1"/>
        <charset val="186"/>
      </rPr>
      <t>vidējā stundas likme x 0,1stundas x 10 plānotais pakalpojumu skaits</t>
    </r>
  </si>
  <si>
    <r>
      <t xml:space="preserve">Nodaļas vadītāja (36.saime, V.līmenis, 11.mēnešalgu grupa, mēnešalga 1950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 xml:space="preserve">) un administratora (25.saime III.līmenis, 7.mēnešalgu grupa, mēnešalga 1000 </t>
    </r>
    <r>
      <rPr>
        <i/>
        <sz val="12"/>
        <rFont val="Times New Roman"/>
        <family val="1"/>
        <charset val="186"/>
      </rPr>
      <t>euro</t>
    </r>
    <r>
      <rPr>
        <sz val="12"/>
        <rFont val="Times New Roman"/>
        <family val="1"/>
        <charset val="186"/>
      </rPr>
      <t>) atalgojums
(11,777</t>
    </r>
    <r>
      <rPr>
        <i/>
        <sz val="12"/>
        <rFont val="Times New Roman"/>
        <family val="1"/>
        <charset val="186"/>
      </rPr>
      <t xml:space="preserve"> euro</t>
    </r>
    <r>
      <rPr>
        <sz val="12"/>
        <rFont val="Times New Roman"/>
        <family val="1"/>
        <charset val="186"/>
      </rPr>
      <t xml:space="preserve"> + 6,039</t>
    </r>
    <r>
      <rPr>
        <i/>
        <sz val="12"/>
        <rFont val="Times New Roman"/>
        <family val="1"/>
        <charset val="186"/>
      </rPr>
      <t xml:space="preserve"> euro</t>
    </r>
    <r>
      <rPr>
        <sz val="12"/>
        <rFont val="Times New Roman"/>
        <family val="1"/>
        <charset val="186"/>
      </rPr>
      <t xml:space="preserve">) x 0,5 stundas x 10 plānotais pakalpojumu skaits </t>
    </r>
  </si>
  <si>
    <t xml:space="preserve">11857.35 euro gadā /10263 m2(kopējā ēkas platība) x 711,2 m2 (nodarbību telpu platība) /2490 kopējais darba stundu skaits gadā x 10 plānotais pakalpojumu skaits </t>
  </si>
  <si>
    <r>
      <t xml:space="preserve">5843,53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gadā/8758,6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platība/3237 darba stundas gadā x 330 plānotais pakalpojumu skaits</t>
    </r>
  </si>
  <si>
    <t>3280,20 euro gadā /1737,20 m2(kopējā ēkas platība) x 85,80 m2 psihologu darba telpu platība/1987 kopējais darba stundu skaits gadā x 200 plānotais pakalpojumu skaits</t>
  </si>
  <si>
    <t>11612,79 euro gadā /1737,20 m2(kopējā ēkas platība) x 85,80 m2 psihologu darba telpu platība/1987 kopējais darba stundu skaits gadā x 200 plānotais pakalpojumu skaits</t>
  </si>
  <si>
    <t>3145,10 euro gadā /1737,20 m2(kopējā ēkas platība) x 85,80 m2 psihologu darba telpu platība/1987 kopējais darba stundu skaits gadā x 200 plānotais pakalpojumu skaits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</si>
</sst>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10"/>
      <color rgb="FF414142"/>
      <name val="Arial"/>
      <family val="2"/>
      <charset val="186"/>
    </font>
    <font>
      <sz val="11"/>
      <color rgb="FFFF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6" fillId="0" borderId="0" xfId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10" fontId="1" fillId="0" borderId="1" xfId="0" applyNumberFormat="1" applyFont="1" applyBorder="1" applyAlignment="1">
      <alignment horizontal="justify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7" fillId="0" borderId="0" xfId="0" applyFont="1"/>
    <xf numFmtId="0" fontId="1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7" fillId="0" borderId="0" xfId="0" applyFont="1" applyAlignment="1">
      <alignment vertical="center"/>
    </xf>
    <xf numFmtId="0" fontId="15" fillId="0" borderId="0" xfId="1" applyFont="1"/>
    <xf numFmtId="0" fontId="6" fillId="0" borderId="0" xfId="1"/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6" fillId="0" borderId="0" xfId="0" applyFo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right" vertical="center"/>
    </xf>
    <xf numFmtId="2" fontId="1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2" fontId="17" fillId="0" borderId="0" xfId="0" applyNumberFormat="1" applyFont="1"/>
    <xf numFmtId="0" fontId="11" fillId="0" borderId="1" xfId="0" applyFont="1" applyBorder="1" applyAlignment="1">
      <alignment horizontal="justify" vertical="center" wrapText="1"/>
    </xf>
    <xf numFmtId="10" fontId="11" fillId="0" borderId="1" xfId="0" applyNumberFormat="1" applyFont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a.misus@iem.gov.lv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rena.misus@iem.gov.lv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rena.misus@iem.gov.lv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irena.misus@iem.gov.lv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irena.misus@iem.gov.lv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irena.misus@iem.gov.lv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topLeftCell="A7" zoomScale="118" zoomScaleNormal="118" workbookViewId="0">
      <selection activeCell="A43" sqref="A43:C43"/>
    </sheetView>
  </sheetViews>
  <sheetFormatPr defaultRowHeight="14.5" x14ac:dyDescent="0.35"/>
  <cols>
    <col min="1" max="1" width="9.453125" customWidth="1"/>
    <col min="2" max="2" width="23.26953125" customWidth="1"/>
    <col min="3" max="3" width="58.26953125" customWidth="1"/>
    <col min="4" max="4" width="13.1796875" bestFit="1" customWidth="1"/>
  </cols>
  <sheetData>
    <row r="1" spans="1:4" x14ac:dyDescent="0.35">
      <c r="C1" s="84" t="s">
        <v>44</v>
      </c>
      <c r="D1" s="84"/>
    </row>
    <row r="2" spans="1:4" x14ac:dyDescent="0.35">
      <c r="C2" s="84" t="s">
        <v>45</v>
      </c>
      <c r="D2" s="84"/>
    </row>
    <row r="3" spans="1:4" x14ac:dyDescent="0.35">
      <c r="C3" s="84" t="s">
        <v>46</v>
      </c>
      <c r="D3" s="84"/>
    </row>
    <row r="4" spans="1:4" x14ac:dyDescent="0.35">
      <c r="C4" s="57"/>
      <c r="D4" s="54"/>
    </row>
    <row r="5" spans="1:4" x14ac:dyDescent="0.35">
      <c r="C5" s="84" t="s">
        <v>61</v>
      </c>
      <c r="D5" s="84"/>
    </row>
    <row r="6" spans="1:4" ht="51.75" customHeight="1" x14ac:dyDescent="0.35">
      <c r="C6" s="85" t="s">
        <v>62</v>
      </c>
      <c r="D6" s="85"/>
    </row>
    <row r="7" spans="1:4" x14ac:dyDescent="0.35">
      <c r="C7" s="57"/>
      <c r="D7" s="54"/>
    </row>
    <row r="8" spans="1:4" ht="15.5" x14ac:dyDescent="0.35">
      <c r="C8" s="56" t="s">
        <v>47</v>
      </c>
      <c r="D8" s="54"/>
    </row>
    <row r="9" spans="1:4" ht="15.5" x14ac:dyDescent="0.35">
      <c r="C9" s="58" t="s">
        <v>49</v>
      </c>
      <c r="D9" s="54"/>
    </row>
    <row r="10" spans="1:4" ht="15.5" x14ac:dyDescent="0.35">
      <c r="C10" s="56" t="s">
        <v>50</v>
      </c>
      <c r="D10" s="54"/>
    </row>
    <row r="11" spans="1:4" ht="15.5" x14ac:dyDescent="0.35">
      <c r="C11" s="56" t="s">
        <v>63</v>
      </c>
      <c r="D11" s="54"/>
    </row>
    <row r="12" spans="1:4" x14ac:dyDescent="0.35">
      <c r="C12" s="57"/>
      <c r="D12" s="54"/>
    </row>
    <row r="13" spans="1:4" ht="15" customHeight="1" x14ac:dyDescent="0.35">
      <c r="A13" s="83" t="s">
        <v>48</v>
      </c>
      <c r="B13" s="83"/>
      <c r="C13" s="83"/>
      <c r="D13" s="83"/>
    </row>
    <row r="14" spans="1:4" ht="15.5" x14ac:dyDescent="0.35">
      <c r="C14" s="3"/>
      <c r="D14" s="54"/>
    </row>
    <row r="15" spans="1:4" ht="15.5" x14ac:dyDescent="0.35">
      <c r="A15" s="82" t="s">
        <v>53</v>
      </c>
      <c r="B15" s="82"/>
      <c r="C15" s="82"/>
      <c r="D15" s="82"/>
    </row>
    <row r="16" spans="1:4" ht="15.5" x14ac:dyDescent="0.35">
      <c r="A16" s="82" t="s">
        <v>52</v>
      </c>
      <c r="B16" s="82"/>
      <c r="C16" s="82"/>
      <c r="D16" s="82"/>
    </row>
    <row r="17" spans="1:4" ht="15.5" x14ac:dyDescent="0.35">
      <c r="A17" s="82" t="s">
        <v>54</v>
      </c>
      <c r="B17" s="82"/>
      <c r="C17" s="82"/>
      <c r="D17" s="82"/>
    </row>
    <row r="18" spans="1:4" ht="62.25" customHeight="1" x14ac:dyDescent="0.35">
      <c r="A18" s="5" t="s">
        <v>0</v>
      </c>
      <c r="B18" s="5" t="s">
        <v>51</v>
      </c>
      <c r="C18" s="86" t="s">
        <v>1</v>
      </c>
      <c r="D18" s="86"/>
    </row>
    <row r="19" spans="1:4" ht="17.5" x14ac:dyDescent="0.35">
      <c r="A19" s="87" t="s">
        <v>2</v>
      </c>
      <c r="B19" s="87"/>
      <c r="C19" s="87"/>
      <c r="D19" s="7" t="s">
        <v>3</v>
      </c>
    </row>
    <row r="20" spans="1:4" ht="21" customHeight="1" x14ac:dyDescent="0.35">
      <c r="A20" s="86">
        <v>2312</v>
      </c>
      <c r="B20" s="88" t="s">
        <v>4</v>
      </c>
      <c r="C20" s="8" t="s">
        <v>5</v>
      </c>
      <c r="D20" s="27"/>
    </row>
    <row r="21" spans="1:4" ht="41.25" customHeight="1" x14ac:dyDescent="0.35">
      <c r="A21" s="86"/>
      <c r="B21" s="88"/>
      <c r="C21" s="48" t="s">
        <v>124</v>
      </c>
      <c r="D21" s="37">
        <v>1991.01</v>
      </c>
    </row>
    <row r="22" spans="1:4" ht="16.5" customHeight="1" x14ac:dyDescent="0.35">
      <c r="A22" s="86"/>
      <c r="B22" s="88"/>
      <c r="C22" s="30" t="s">
        <v>6</v>
      </c>
      <c r="D22" s="39"/>
    </row>
    <row r="23" spans="1:4" ht="31.5" customHeight="1" x14ac:dyDescent="0.35">
      <c r="A23" s="86"/>
      <c r="B23" s="88"/>
      <c r="C23" s="36" t="s">
        <v>125</v>
      </c>
      <c r="D23" s="37">
        <v>125.37</v>
      </c>
    </row>
    <row r="24" spans="1:4" ht="59.25" customHeight="1" x14ac:dyDescent="0.35">
      <c r="A24" s="5">
        <v>2350</v>
      </c>
      <c r="B24" s="8" t="s">
        <v>7</v>
      </c>
      <c r="C24" s="38" t="s">
        <v>126</v>
      </c>
      <c r="D24" s="31">
        <v>38.49</v>
      </c>
    </row>
    <row r="25" spans="1:4" ht="17.5" x14ac:dyDescent="0.35">
      <c r="A25" s="87" t="s">
        <v>8</v>
      </c>
      <c r="B25" s="87"/>
      <c r="C25" s="87"/>
      <c r="D25" s="11">
        <f>SUM(D20:D24)</f>
        <v>2154.87</v>
      </c>
    </row>
    <row r="26" spans="1:4" ht="17.5" x14ac:dyDescent="0.35">
      <c r="A26" s="87" t="s">
        <v>9</v>
      </c>
      <c r="B26" s="87"/>
      <c r="C26" s="87"/>
      <c r="D26" s="10" t="s">
        <v>3</v>
      </c>
    </row>
    <row r="27" spans="1:4" ht="64.5" customHeight="1" x14ac:dyDescent="0.35">
      <c r="A27" s="5">
        <v>1100</v>
      </c>
      <c r="B27" s="8" t="s">
        <v>10</v>
      </c>
      <c r="C27" s="9" t="s">
        <v>127</v>
      </c>
      <c r="D27" s="5">
        <v>259.08</v>
      </c>
    </row>
    <row r="28" spans="1:4" ht="50.25" customHeight="1" x14ac:dyDescent="0.35">
      <c r="A28" s="5">
        <v>1210</v>
      </c>
      <c r="B28" s="8" t="s">
        <v>11</v>
      </c>
      <c r="C28" s="23">
        <v>0.2359</v>
      </c>
      <c r="D28" s="5">
        <f>ROUND(D27*0.2359,2)</f>
        <v>61.12</v>
      </c>
    </row>
    <row r="29" spans="1:4" ht="51.75" customHeight="1" x14ac:dyDescent="0.35">
      <c r="A29" s="5">
        <v>2221</v>
      </c>
      <c r="B29" s="8" t="s">
        <v>12</v>
      </c>
      <c r="C29" s="8" t="s">
        <v>128</v>
      </c>
      <c r="D29" s="33">
        <v>180.58</v>
      </c>
    </row>
    <row r="30" spans="1:4" ht="53.25" customHeight="1" x14ac:dyDescent="0.35">
      <c r="A30" s="5">
        <v>2222</v>
      </c>
      <c r="B30" s="8" t="s">
        <v>13</v>
      </c>
      <c r="C30" s="8" t="s">
        <v>129</v>
      </c>
      <c r="D30" s="50">
        <v>20.47</v>
      </c>
    </row>
    <row r="31" spans="1:4" ht="51.75" customHeight="1" x14ac:dyDescent="0.35">
      <c r="A31" s="5">
        <v>2223</v>
      </c>
      <c r="B31" s="8" t="s">
        <v>14</v>
      </c>
      <c r="C31" s="60" t="s">
        <v>130</v>
      </c>
      <c r="D31" s="32">
        <v>92.14</v>
      </c>
    </row>
    <row r="32" spans="1:4" ht="100.5" customHeight="1" x14ac:dyDescent="0.35">
      <c r="A32" s="5">
        <v>2224</v>
      </c>
      <c r="B32" s="8" t="s">
        <v>15</v>
      </c>
      <c r="C32" s="8" t="s">
        <v>131</v>
      </c>
      <c r="D32" s="50">
        <v>17.25</v>
      </c>
    </row>
    <row r="33" spans="1:6" ht="115.5" customHeight="1" x14ac:dyDescent="0.35">
      <c r="A33" s="5">
        <v>2241</v>
      </c>
      <c r="B33" s="8" t="s">
        <v>16</v>
      </c>
      <c r="C33" s="73" t="s">
        <v>132</v>
      </c>
      <c r="D33" s="74">
        <v>2097.37</v>
      </c>
    </row>
    <row r="34" spans="1:6" ht="53.25" customHeight="1" x14ac:dyDescent="0.35">
      <c r="A34" s="59">
        <v>2243</v>
      </c>
      <c r="B34" s="60" t="s">
        <v>64</v>
      </c>
      <c r="C34" s="60" t="s">
        <v>133</v>
      </c>
      <c r="D34" s="59">
        <v>10.69</v>
      </c>
    </row>
    <row r="35" spans="1:6" ht="15" customHeight="1" x14ac:dyDescent="0.35">
      <c r="A35" s="86">
        <v>2244</v>
      </c>
      <c r="B35" s="88" t="s">
        <v>17</v>
      </c>
      <c r="C35" s="8" t="s">
        <v>17</v>
      </c>
      <c r="D35" s="32"/>
    </row>
    <row r="36" spans="1:6" ht="51" customHeight="1" x14ac:dyDescent="0.35">
      <c r="A36" s="86"/>
      <c r="B36" s="88"/>
      <c r="C36" s="73" t="s">
        <v>135</v>
      </c>
      <c r="D36" s="32">
        <v>233.01</v>
      </c>
    </row>
    <row r="37" spans="1:6" ht="16.5" customHeight="1" x14ac:dyDescent="0.35">
      <c r="A37" s="86"/>
      <c r="B37" s="88"/>
      <c r="C37" s="8" t="s">
        <v>18</v>
      </c>
      <c r="D37" s="32"/>
    </row>
    <row r="38" spans="1:6" ht="122.25" customHeight="1" x14ac:dyDescent="0.35">
      <c r="A38" s="86"/>
      <c r="B38" s="88"/>
      <c r="C38" s="8" t="s">
        <v>134</v>
      </c>
      <c r="D38" s="32">
        <v>421.67</v>
      </c>
    </row>
    <row r="39" spans="1:6" ht="52.5" customHeight="1" x14ac:dyDescent="0.35">
      <c r="A39" s="59">
        <v>2312</v>
      </c>
      <c r="B39" s="60" t="s">
        <v>4</v>
      </c>
      <c r="C39" s="60" t="s">
        <v>136</v>
      </c>
      <c r="D39" s="59">
        <v>0.09</v>
      </c>
    </row>
    <row r="40" spans="1:6" ht="54" customHeight="1" x14ac:dyDescent="0.35">
      <c r="A40" s="59">
        <v>2329</v>
      </c>
      <c r="B40" s="60" t="s">
        <v>65</v>
      </c>
      <c r="C40" s="60" t="s">
        <v>137</v>
      </c>
      <c r="D40" s="59">
        <v>0.05</v>
      </c>
    </row>
    <row r="41" spans="1:6" ht="54" customHeight="1" x14ac:dyDescent="0.35">
      <c r="A41" s="59">
        <v>2350</v>
      </c>
      <c r="B41" s="60" t="s">
        <v>66</v>
      </c>
      <c r="C41" s="60" t="s">
        <v>138</v>
      </c>
      <c r="D41" s="59">
        <v>8.61</v>
      </c>
    </row>
    <row r="42" spans="1:6" ht="51" customHeight="1" x14ac:dyDescent="0.35">
      <c r="A42" s="5">
        <v>2513</v>
      </c>
      <c r="B42" s="8" t="s">
        <v>19</v>
      </c>
      <c r="C42" s="8" t="s">
        <v>164</v>
      </c>
      <c r="D42" s="50">
        <v>13.6</v>
      </c>
    </row>
    <row r="43" spans="1:6" ht="25.5" customHeight="1" x14ac:dyDescent="0.35">
      <c r="A43" s="87" t="s">
        <v>20</v>
      </c>
      <c r="B43" s="87"/>
      <c r="C43" s="87"/>
      <c r="D43" s="24">
        <f>SUM(D27:D42)</f>
        <v>3415.7300000000005</v>
      </c>
    </row>
    <row r="44" spans="1:6" ht="25.5" customHeight="1" x14ac:dyDescent="0.35">
      <c r="A44" s="87" t="s">
        <v>21</v>
      </c>
      <c r="B44" s="87"/>
      <c r="C44" s="87"/>
      <c r="D44" s="11">
        <f>D43+D25</f>
        <v>5570.6</v>
      </c>
    </row>
    <row r="45" spans="1:6" ht="15" x14ac:dyDescent="0.35">
      <c r="A45" s="1"/>
    </row>
    <row r="46" spans="1:6" ht="15.5" x14ac:dyDescent="0.35">
      <c r="A46" s="1"/>
      <c r="C46" s="12" t="s">
        <v>22</v>
      </c>
      <c r="D46" s="5">
        <v>330</v>
      </c>
    </row>
    <row r="47" spans="1:6" ht="15.5" x14ac:dyDescent="0.35">
      <c r="C47" s="12" t="s">
        <v>23</v>
      </c>
      <c r="D47" s="34">
        <f>ROUND(D44/D46,2)</f>
        <v>16.88</v>
      </c>
      <c r="F47" s="52"/>
    </row>
    <row r="49" spans="1:5" x14ac:dyDescent="0.35">
      <c r="A49" s="4"/>
      <c r="D49" s="52"/>
    </row>
    <row r="50" spans="1:5" x14ac:dyDescent="0.35">
      <c r="A50" s="4"/>
    </row>
    <row r="51" spans="1:5" x14ac:dyDescent="0.35">
      <c r="A51" s="4"/>
    </row>
    <row r="52" spans="1:5" ht="18" x14ac:dyDescent="0.4">
      <c r="B52" s="41"/>
    </row>
    <row r="53" spans="1:5" ht="25.15" customHeight="1" x14ac:dyDescent="0.4">
      <c r="D53" s="41"/>
    </row>
    <row r="54" spans="1:5" ht="17.25" customHeight="1" x14ac:dyDescent="0.4">
      <c r="B54" s="43"/>
      <c r="E54" s="41"/>
    </row>
    <row r="55" spans="1:5" ht="18" x14ac:dyDescent="0.35">
      <c r="B55" s="89"/>
      <c r="C55" s="89"/>
      <c r="D55" s="45"/>
    </row>
    <row r="56" spans="1:5" x14ac:dyDescent="0.35">
      <c r="B56" s="46"/>
    </row>
    <row r="58" spans="1:5" x14ac:dyDescent="0.35">
      <c r="B58" s="44" t="s">
        <v>42</v>
      </c>
    </row>
    <row r="59" spans="1:5" x14ac:dyDescent="0.35">
      <c r="B59" s="47" t="s">
        <v>43</v>
      </c>
    </row>
    <row r="60" spans="1:5" x14ac:dyDescent="0.35">
      <c r="D60" s="42"/>
      <c r="E60" s="42"/>
    </row>
  </sheetData>
  <mergeCells count="20">
    <mergeCell ref="C18:D18"/>
    <mergeCell ref="A19:C19"/>
    <mergeCell ref="A20:A23"/>
    <mergeCell ref="B20:B23"/>
    <mergeCell ref="B55:C55"/>
    <mergeCell ref="A44:C44"/>
    <mergeCell ref="A25:C25"/>
    <mergeCell ref="A26:C26"/>
    <mergeCell ref="A35:A38"/>
    <mergeCell ref="B35:B38"/>
    <mergeCell ref="A43:C43"/>
    <mergeCell ref="A15:D15"/>
    <mergeCell ref="A16:D16"/>
    <mergeCell ref="A17:D17"/>
    <mergeCell ref="A13:D13"/>
    <mergeCell ref="C1:D1"/>
    <mergeCell ref="C2:D2"/>
    <mergeCell ref="C3:D3"/>
    <mergeCell ref="C5:D5"/>
    <mergeCell ref="C6:D6"/>
  </mergeCells>
  <hyperlinks>
    <hyperlink ref="B59" r:id="rId1"/>
  </hyperlinks>
  <pageMargins left="0.7" right="0.7" top="0.75" bottom="0.75" header="0.3" footer="0.3"/>
  <pageSetup paperSize="9" scale="47"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L55"/>
  <sheetViews>
    <sheetView topLeftCell="A33" workbookViewId="0">
      <selection activeCell="E33" sqref="E33"/>
    </sheetView>
  </sheetViews>
  <sheetFormatPr defaultRowHeight="14.5" x14ac:dyDescent="0.35"/>
  <cols>
    <col min="2" max="2" width="23" customWidth="1"/>
    <col min="3" max="3" width="63.7265625" customWidth="1"/>
    <col min="4" max="4" width="13.54296875" bestFit="1" customWidth="1"/>
    <col min="6" max="6" width="10" style="68" bestFit="1" customWidth="1"/>
    <col min="7" max="12" width="9.1796875" style="68"/>
  </cols>
  <sheetData>
    <row r="1" spans="1:10" x14ac:dyDescent="0.35">
      <c r="C1" s="84" t="s">
        <v>44</v>
      </c>
      <c r="D1" s="84"/>
    </row>
    <row r="2" spans="1:10" x14ac:dyDescent="0.35">
      <c r="C2" s="84" t="s">
        <v>45</v>
      </c>
      <c r="D2" s="84"/>
    </row>
    <row r="3" spans="1:10" x14ac:dyDescent="0.35">
      <c r="C3" s="84" t="s">
        <v>46</v>
      </c>
      <c r="D3" s="84"/>
    </row>
    <row r="4" spans="1:10" x14ac:dyDescent="0.35">
      <c r="C4" s="57"/>
      <c r="D4" s="54"/>
    </row>
    <row r="5" spans="1:10" x14ac:dyDescent="0.35">
      <c r="C5" s="84" t="s">
        <v>61</v>
      </c>
      <c r="D5" s="84"/>
    </row>
    <row r="6" spans="1:10" ht="51.75" customHeight="1" x14ac:dyDescent="0.35">
      <c r="C6" s="85" t="s">
        <v>62</v>
      </c>
      <c r="D6" s="85"/>
    </row>
    <row r="7" spans="1:10" x14ac:dyDescent="0.35">
      <c r="C7" s="57"/>
      <c r="D7" s="54"/>
    </row>
    <row r="8" spans="1:10" ht="15.5" x14ac:dyDescent="0.35">
      <c r="C8" s="56" t="s">
        <v>47</v>
      </c>
      <c r="D8" s="54"/>
    </row>
    <row r="9" spans="1:10" ht="15.5" x14ac:dyDescent="0.35">
      <c r="C9" s="58" t="s">
        <v>49</v>
      </c>
      <c r="D9" s="54"/>
    </row>
    <row r="10" spans="1:10" ht="15.5" x14ac:dyDescent="0.35">
      <c r="C10" s="56" t="s">
        <v>50</v>
      </c>
      <c r="D10" s="54"/>
    </row>
    <row r="11" spans="1:10" ht="15.5" x14ac:dyDescent="0.35">
      <c r="C11" s="56" t="s">
        <v>63</v>
      </c>
      <c r="D11" s="54"/>
    </row>
    <row r="12" spans="1:10" x14ac:dyDescent="0.35">
      <c r="C12" s="57"/>
      <c r="D12" s="54"/>
    </row>
    <row r="13" spans="1:10" ht="15" customHeight="1" x14ac:dyDescent="0.35">
      <c r="A13" s="83" t="s">
        <v>48</v>
      </c>
      <c r="B13" s="83"/>
      <c r="C13" s="83"/>
      <c r="D13" s="83"/>
    </row>
    <row r="14" spans="1:10" ht="15.5" x14ac:dyDescent="0.35">
      <c r="C14" s="3"/>
      <c r="D14" s="54"/>
    </row>
    <row r="15" spans="1:10" ht="15.5" x14ac:dyDescent="0.35">
      <c r="A15" s="82" t="s">
        <v>53</v>
      </c>
      <c r="B15" s="82"/>
      <c r="C15" s="82"/>
      <c r="D15" s="82"/>
    </row>
    <row r="16" spans="1:10" ht="15.5" x14ac:dyDescent="0.35">
      <c r="A16" s="82" t="s">
        <v>55</v>
      </c>
      <c r="B16" s="82"/>
      <c r="C16" s="82"/>
      <c r="D16" s="82"/>
      <c r="J16" s="69"/>
    </row>
    <row r="17" spans="1:10" ht="15.5" x14ac:dyDescent="0.35">
      <c r="A17" s="82" t="s">
        <v>54</v>
      </c>
      <c r="B17" s="82"/>
      <c r="C17" s="82"/>
      <c r="D17" s="82"/>
      <c r="J17" s="69"/>
    </row>
    <row r="18" spans="1:10" ht="62.25" customHeight="1" x14ac:dyDescent="0.35">
      <c r="A18" s="53" t="s">
        <v>0</v>
      </c>
      <c r="B18" s="53" t="s">
        <v>51</v>
      </c>
      <c r="C18" s="86" t="s">
        <v>1</v>
      </c>
      <c r="D18" s="86"/>
      <c r="J18" s="70"/>
    </row>
    <row r="19" spans="1:10" ht="17.5" x14ac:dyDescent="0.35">
      <c r="A19" s="87" t="s">
        <v>2</v>
      </c>
      <c r="B19" s="87"/>
      <c r="C19" s="87"/>
      <c r="D19" s="7" t="s">
        <v>3</v>
      </c>
    </row>
    <row r="20" spans="1:10" ht="20.25" customHeight="1" x14ac:dyDescent="0.35">
      <c r="A20" s="86">
        <v>2312</v>
      </c>
      <c r="B20" s="88" t="s">
        <v>4</v>
      </c>
      <c r="C20" s="8" t="s">
        <v>24</v>
      </c>
      <c r="D20" s="92">
        <v>136.77000000000001</v>
      </c>
      <c r="E20" s="90"/>
    </row>
    <row r="21" spans="1:10" ht="36.75" customHeight="1" x14ac:dyDescent="0.35">
      <c r="A21" s="86"/>
      <c r="B21" s="88"/>
      <c r="C21" s="21" t="s">
        <v>139</v>
      </c>
      <c r="D21" s="92"/>
      <c r="E21" s="90"/>
    </row>
    <row r="22" spans="1:10" ht="34.5" customHeight="1" x14ac:dyDescent="0.35">
      <c r="A22" s="5">
        <v>2350</v>
      </c>
      <c r="B22" s="8" t="s">
        <v>7</v>
      </c>
      <c r="C22" s="22" t="s">
        <v>140</v>
      </c>
      <c r="D22" s="35">
        <v>41.99</v>
      </c>
      <c r="E22" s="40"/>
    </row>
    <row r="23" spans="1:10" ht="17.5" x14ac:dyDescent="0.35">
      <c r="A23" s="87" t="s">
        <v>8</v>
      </c>
      <c r="B23" s="87"/>
      <c r="C23" s="87"/>
      <c r="D23" s="10">
        <f>SUM(D20:D22)</f>
        <v>178.76000000000002</v>
      </c>
      <c r="E23" s="40"/>
    </row>
    <row r="24" spans="1:10" ht="17.5" x14ac:dyDescent="0.35">
      <c r="A24" s="87" t="s">
        <v>9</v>
      </c>
      <c r="B24" s="87"/>
      <c r="C24" s="87"/>
      <c r="D24" s="7" t="s">
        <v>3</v>
      </c>
      <c r="E24" s="40"/>
    </row>
    <row r="25" spans="1:10" ht="66" customHeight="1" x14ac:dyDescent="0.35">
      <c r="A25" s="5">
        <v>1100</v>
      </c>
      <c r="B25" s="8" t="s">
        <v>10</v>
      </c>
      <c r="C25" s="9" t="s">
        <v>141</v>
      </c>
      <c r="D25" s="6">
        <v>282.64</v>
      </c>
      <c r="E25" s="40"/>
    </row>
    <row r="26" spans="1:10" ht="46.5" x14ac:dyDescent="0.35">
      <c r="A26" s="5">
        <v>1210</v>
      </c>
      <c r="B26" s="8" t="s">
        <v>11</v>
      </c>
      <c r="C26" s="23">
        <v>0.2359</v>
      </c>
      <c r="D26" s="6">
        <f>ROUND(D25*0.2359,2)</f>
        <v>66.67</v>
      </c>
      <c r="E26" s="40"/>
    </row>
    <row r="27" spans="1:10" ht="46.5" x14ac:dyDescent="0.35">
      <c r="A27" s="5">
        <v>2221</v>
      </c>
      <c r="B27" s="8" t="s">
        <v>12</v>
      </c>
      <c r="C27" s="62" t="s">
        <v>67</v>
      </c>
      <c r="D27" s="15">
        <v>957.8</v>
      </c>
      <c r="E27" s="40"/>
    </row>
    <row r="28" spans="1:10" ht="48.75" customHeight="1" x14ac:dyDescent="0.35">
      <c r="A28" s="5">
        <v>2222</v>
      </c>
      <c r="B28" s="8" t="s">
        <v>13</v>
      </c>
      <c r="C28" s="62" t="s">
        <v>68</v>
      </c>
      <c r="D28" s="35">
        <v>108.55</v>
      </c>
      <c r="E28" s="40"/>
    </row>
    <row r="29" spans="1:10" ht="48" customHeight="1" x14ac:dyDescent="0.35">
      <c r="A29" s="5">
        <v>2223</v>
      </c>
      <c r="B29" s="8" t="s">
        <v>14</v>
      </c>
      <c r="C29" s="62" t="s">
        <v>69</v>
      </c>
      <c r="D29" s="5">
        <v>488.69</v>
      </c>
      <c r="E29" s="40"/>
    </row>
    <row r="30" spans="1:10" ht="95.25" customHeight="1" x14ac:dyDescent="0.35">
      <c r="A30" s="5">
        <v>2224</v>
      </c>
      <c r="B30" s="8" t="s">
        <v>25</v>
      </c>
      <c r="C30" s="62" t="s">
        <v>70</v>
      </c>
      <c r="D30" s="63">
        <v>91.5</v>
      </c>
      <c r="E30" s="40"/>
    </row>
    <row r="31" spans="1:10" ht="133.5" customHeight="1" x14ac:dyDescent="0.35">
      <c r="A31" s="5">
        <v>2241</v>
      </c>
      <c r="B31" s="8" t="s">
        <v>26</v>
      </c>
      <c r="C31" s="62" t="s">
        <v>142</v>
      </c>
      <c r="D31" s="74">
        <v>7623.48</v>
      </c>
      <c r="E31" s="40"/>
    </row>
    <row r="32" spans="1:10" ht="53.25" customHeight="1" x14ac:dyDescent="0.35">
      <c r="A32" s="61">
        <v>2243</v>
      </c>
      <c r="B32" s="62" t="s">
        <v>64</v>
      </c>
      <c r="C32" s="62" t="s">
        <v>71</v>
      </c>
      <c r="D32" s="61">
        <v>56.69</v>
      </c>
      <c r="E32" s="40"/>
    </row>
    <row r="33" spans="1:5" ht="15.5" x14ac:dyDescent="0.35">
      <c r="A33" s="93">
        <v>2244</v>
      </c>
      <c r="B33" s="96" t="s">
        <v>17</v>
      </c>
      <c r="C33" s="8" t="s">
        <v>17</v>
      </c>
      <c r="D33" s="6"/>
      <c r="E33" s="40"/>
    </row>
    <row r="34" spans="1:5" ht="46.5" x14ac:dyDescent="0.35">
      <c r="A34" s="94"/>
      <c r="B34" s="97"/>
      <c r="C34" s="8" t="s">
        <v>72</v>
      </c>
      <c r="D34" s="75">
        <v>1235.9000000000001</v>
      </c>
      <c r="E34" s="40"/>
    </row>
    <row r="35" spans="1:5" ht="15.75" customHeight="1" x14ac:dyDescent="0.35">
      <c r="A35" s="94"/>
      <c r="B35" s="97"/>
      <c r="C35" s="8" t="s">
        <v>18</v>
      </c>
      <c r="D35" s="49"/>
      <c r="E35" s="40"/>
    </row>
    <row r="36" spans="1:5" ht="47.25" customHeight="1" x14ac:dyDescent="0.35">
      <c r="A36" s="95"/>
      <c r="B36" s="98"/>
      <c r="C36" s="8" t="s">
        <v>73</v>
      </c>
      <c r="D36" s="75">
        <v>2197.61</v>
      </c>
      <c r="E36" s="40"/>
    </row>
    <row r="37" spans="1:5" ht="52.5" customHeight="1" x14ac:dyDescent="0.35">
      <c r="A37" s="61">
        <v>2312</v>
      </c>
      <c r="B37" s="62" t="s">
        <v>4</v>
      </c>
      <c r="C37" s="62" t="s">
        <v>74</v>
      </c>
      <c r="D37" s="61">
        <v>0.47</v>
      </c>
      <c r="E37" s="40"/>
    </row>
    <row r="38" spans="1:5" ht="54" customHeight="1" x14ac:dyDescent="0.35">
      <c r="A38" s="61">
        <v>2329</v>
      </c>
      <c r="B38" s="62" t="s">
        <v>65</v>
      </c>
      <c r="C38" s="62" t="s">
        <v>75</v>
      </c>
      <c r="D38" s="61">
        <v>0.25</v>
      </c>
      <c r="E38" s="40"/>
    </row>
    <row r="39" spans="1:5" ht="54" customHeight="1" x14ac:dyDescent="0.35">
      <c r="A39" s="61">
        <v>2350</v>
      </c>
      <c r="B39" s="62" t="s">
        <v>66</v>
      </c>
      <c r="C39" s="62" t="s">
        <v>76</v>
      </c>
      <c r="D39" s="61">
        <v>45.68</v>
      </c>
      <c r="E39" s="40"/>
    </row>
    <row r="40" spans="1:5" ht="49.5" customHeight="1" x14ac:dyDescent="0.35">
      <c r="A40" s="5">
        <v>2513</v>
      </c>
      <c r="B40" s="8" t="s">
        <v>27</v>
      </c>
      <c r="C40" s="8" t="s">
        <v>77</v>
      </c>
      <c r="D40" s="5">
        <v>72.150000000000006</v>
      </c>
      <c r="E40" s="40"/>
    </row>
    <row r="41" spans="1:5" ht="24" customHeight="1" x14ac:dyDescent="0.35">
      <c r="A41" s="87" t="s">
        <v>20</v>
      </c>
      <c r="B41" s="87"/>
      <c r="C41" s="87"/>
      <c r="D41" s="11">
        <f>SUM(D25:D40)</f>
        <v>13228.08</v>
      </c>
      <c r="E41" s="40"/>
    </row>
    <row r="42" spans="1:5" ht="24" customHeight="1" x14ac:dyDescent="0.35">
      <c r="A42" s="91" t="s">
        <v>21</v>
      </c>
      <c r="B42" s="91"/>
      <c r="C42" s="91"/>
      <c r="D42" s="11">
        <f>D41+D23</f>
        <v>13406.84</v>
      </c>
      <c r="E42" s="40"/>
    </row>
    <row r="43" spans="1:5" ht="15" x14ac:dyDescent="0.35">
      <c r="A43" s="1"/>
    </row>
    <row r="44" spans="1:5" ht="15.5" x14ac:dyDescent="0.35">
      <c r="C44" s="12" t="s">
        <v>22</v>
      </c>
      <c r="D44" s="5">
        <v>360</v>
      </c>
    </row>
    <row r="45" spans="1:5" ht="15.5" x14ac:dyDescent="0.35">
      <c r="C45" s="12" t="s">
        <v>23</v>
      </c>
      <c r="D45" s="5">
        <f>ROUND(D42/D44,2)</f>
        <v>37.24</v>
      </c>
    </row>
    <row r="49" spans="2:4" ht="18" x14ac:dyDescent="0.4">
      <c r="B49" s="41"/>
      <c r="D49" s="41"/>
    </row>
    <row r="51" spans="2:4" ht="18" x14ac:dyDescent="0.4">
      <c r="B51" s="43"/>
      <c r="D51" s="45"/>
    </row>
    <row r="52" spans="2:4" x14ac:dyDescent="0.35">
      <c r="B52" s="46"/>
    </row>
    <row r="54" spans="2:4" x14ac:dyDescent="0.35">
      <c r="B54" s="44" t="s">
        <v>42</v>
      </c>
    </row>
    <row r="55" spans="2:4" x14ac:dyDescent="0.35">
      <c r="B55" s="47" t="s">
        <v>43</v>
      </c>
      <c r="D55" s="42"/>
    </row>
  </sheetData>
  <mergeCells count="21">
    <mergeCell ref="E20:E21"/>
    <mergeCell ref="A41:C41"/>
    <mergeCell ref="A42:C42"/>
    <mergeCell ref="A24:C24"/>
    <mergeCell ref="C18:D18"/>
    <mergeCell ref="A19:C19"/>
    <mergeCell ref="A20:A21"/>
    <mergeCell ref="B20:B21"/>
    <mergeCell ref="D20:D21"/>
    <mergeCell ref="A23:C23"/>
    <mergeCell ref="A33:A36"/>
    <mergeCell ref="B33:B36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55" r:id="rId1"/>
  </hyperlinks>
  <pageMargins left="0.7" right="0.7" top="0.75" bottom="0.75" header="0.3" footer="0.3"/>
  <pageSetup paperSize="9" scale="68" orientation="portrait" horizont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opLeftCell="A22" workbookViewId="0">
      <selection activeCell="E16" sqref="E1:H1048576"/>
    </sheetView>
  </sheetViews>
  <sheetFormatPr defaultRowHeight="14.5" x14ac:dyDescent="0.35"/>
  <cols>
    <col min="2" max="2" width="22" customWidth="1"/>
    <col min="3" max="3" width="54.453125" customWidth="1"/>
    <col min="4" max="4" width="11.7265625" customWidth="1"/>
  </cols>
  <sheetData>
    <row r="1" spans="1:10" x14ac:dyDescent="0.35">
      <c r="C1" s="84" t="s">
        <v>44</v>
      </c>
      <c r="D1" s="84"/>
    </row>
    <row r="2" spans="1:10" x14ac:dyDescent="0.35">
      <c r="C2" s="84" t="s">
        <v>45</v>
      </c>
      <c r="D2" s="84"/>
    </row>
    <row r="3" spans="1:10" x14ac:dyDescent="0.35">
      <c r="C3" s="84" t="s">
        <v>46</v>
      </c>
      <c r="D3" s="84"/>
    </row>
    <row r="4" spans="1:10" x14ac:dyDescent="0.35">
      <c r="C4" s="57"/>
      <c r="D4" s="54"/>
    </row>
    <row r="5" spans="1:10" x14ac:dyDescent="0.35">
      <c r="C5" s="84" t="s">
        <v>61</v>
      </c>
      <c r="D5" s="84"/>
    </row>
    <row r="6" spans="1:10" ht="51.75" customHeight="1" x14ac:dyDescent="0.35">
      <c r="C6" s="85" t="s">
        <v>62</v>
      </c>
      <c r="D6" s="85"/>
    </row>
    <row r="7" spans="1:10" x14ac:dyDescent="0.35">
      <c r="C7" s="57"/>
      <c r="D7" s="54"/>
    </row>
    <row r="8" spans="1:10" ht="15.5" x14ac:dyDescent="0.35">
      <c r="C8" s="56" t="s">
        <v>47</v>
      </c>
      <c r="D8" s="54"/>
    </row>
    <row r="9" spans="1:10" ht="15.5" x14ac:dyDescent="0.35">
      <c r="C9" s="58" t="s">
        <v>49</v>
      </c>
      <c r="D9" s="54"/>
    </row>
    <row r="10" spans="1:10" ht="15.5" x14ac:dyDescent="0.35">
      <c r="C10" s="56" t="s">
        <v>50</v>
      </c>
      <c r="D10" s="54"/>
    </row>
    <row r="11" spans="1:10" ht="15.5" x14ac:dyDescent="0.35">
      <c r="C11" s="56" t="s">
        <v>63</v>
      </c>
      <c r="D11" s="54"/>
    </row>
    <row r="12" spans="1:10" x14ac:dyDescent="0.35">
      <c r="C12" s="57"/>
      <c r="D12" s="54"/>
    </row>
    <row r="13" spans="1:10" ht="15" customHeight="1" x14ac:dyDescent="0.35">
      <c r="A13" s="83" t="s">
        <v>48</v>
      </c>
      <c r="B13" s="83"/>
      <c r="C13" s="83"/>
      <c r="D13" s="83"/>
    </row>
    <row r="14" spans="1:10" ht="15.5" x14ac:dyDescent="0.35">
      <c r="C14" s="3"/>
      <c r="D14" s="54"/>
    </row>
    <row r="15" spans="1:10" ht="15.5" x14ac:dyDescent="0.35">
      <c r="A15" s="82" t="s">
        <v>53</v>
      </c>
      <c r="B15" s="82"/>
      <c r="C15" s="82"/>
      <c r="D15" s="82"/>
    </row>
    <row r="16" spans="1:10" ht="60" customHeight="1" x14ac:dyDescent="0.35">
      <c r="A16" s="99" t="s">
        <v>56</v>
      </c>
      <c r="B16" s="82"/>
      <c r="C16" s="82"/>
      <c r="D16" s="82"/>
      <c r="J16" s="55"/>
    </row>
    <row r="17" spans="1:10" ht="15.5" x14ac:dyDescent="0.35">
      <c r="A17" s="82" t="s">
        <v>54</v>
      </c>
      <c r="B17" s="82"/>
      <c r="C17" s="82"/>
      <c r="D17" s="82"/>
      <c r="J17" s="55"/>
    </row>
    <row r="18" spans="1:10" ht="62.25" customHeight="1" x14ac:dyDescent="0.35">
      <c r="A18" s="53" t="s">
        <v>0</v>
      </c>
      <c r="B18" s="53" t="s">
        <v>51</v>
      </c>
      <c r="C18" s="86" t="s">
        <v>1</v>
      </c>
      <c r="D18" s="86"/>
      <c r="J18" s="56"/>
    </row>
    <row r="19" spans="1:10" ht="19.5" customHeight="1" x14ac:dyDescent="0.35">
      <c r="A19" s="16"/>
      <c r="B19" s="17" t="s">
        <v>2</v>
      </c>
      <c r="C19" s="18"/>
      <c r="D19" s="5" t="s">
        <v>3</v>
      </c>
    </row>
    <row r="20" spans="1:10" ht="30.75" customHeight="1" x14ac:dyDescent="0.35">
      <c r="A20" s="86">
        <v>1100</v>
      </c>
      <c r="B20" s="88" t="s">
        <v>10</v>
      </c>
      <c r="C20" s="9" t="s">
        <v>78</v>
      </c>
      <c r="D20" s="92">
        <v>2075.4499999999998</v>
      </c>
    </row>
    <row r="21" spans="1:10" ht="39.75" customHeight="1" x14ac:dyDescent="0.35">
      <c r="A21" s="86"/>
      <c r="B21" s="88"/>
      <c r="C21" s="9" t="s">
        <v>80</v>
      </c>
      <c r="D21" s="92"/>
    </row>
    <row r="22" spans="1:10" ht="57" customHeight="1" x14ac:dyDescent="0.35">
      <c r="A22" s="19">
        <v>1210</v>
      </c>
      <c r="B22" s="20" t="s">
        <v>11</v>
      </c>
      <c r="C22" s="23">
        <v>0.2359</v>
      </c>
      <c r="D22" s="63">
        <f>ROUND(D20*0.2359,2)</f>
        <v>489.6</v>
      </c>
    </row>
    <row r="23" spans="1:10" ht="17.5" x14ac:dyDescent="0.35">
      <c r="A23" s="87" t="s">
        <v>8</v>
      </c>
      <c r="B23" s="87"/>
      <c r="C23" s="87"/>
      <c r="D23" s="11">
        <f>D20+D22</f>
        <v>2565.0499999999997</v>
      </c>
    </row>
    <row r="24" spans="1:10" ht="17.5" x14ac:dyDescent="0.35">
      <c r="A24" s="87" t="s">
        <v>9</v>
      </c>
      <c r="B24" s="87"/>
      <c r="C24" s="87"/>
      <c r="D24" s="10" t="s">
        <v>3</v>
      </c>
    </row>
    <row r="25" spans="1:10" ht="64.5" customHeight="1" x14ac:dyDescent="0.35">
      <c r="A25" s="5">
        <v>1100</v>
      </c>
      <c r="B25" s="8" t="s">
        <v>10</v>
      </c>
      <c r="C25" s="9" t="s">
        <v>79</v>
      </c>
      <c r="D25" s="63">
        <v>126.4</v>
      </c>
    </row>
    <row r="26" spans="1:10" ht="57.75" customHeight="1" x14ac:dyDescent="0.35">
      <c r="A26" s="5">
        <v>1210</v>
      </c>
      <c r="B26" s="8" t="s">
        <v>11</v>
      </c>
      <c r="C26" s="23">
        <v>0.2359</v>
      </c>
      <c r="D26" s="6">
        <f>ROUND(D25*0.2359,2)</f>
        <v>29.82</v>
      </c>
    </row>
    <row r="27" spans="1:10" ht="17.5" x14ac:dyDescent="0.35">
      <c r="A27" s="87" t="s">
        <v>20</v>
      </c>
      <c r="B27" s="87"/>
      <c r="C27" s="87"/>
      <c r="D27" s="11">
        <f>D25+D26</f>
        <v>156.22</v>
      </c>
    </row>
    <row r="28" spans="1:10" ht="17.5" x14ac:dyDescent="0.35">
      <c r="A28" s="91" t="s">
        <v>21</v>
      </c>
      <c r="B28" s="91"/>
      <c r="C28" s="91"/>
      <c r="D28" s="11">
        <f>D23+D27</f>
        <v>2721.2699999999995</v>
      </c>
    </row>
    <row r="29" spans="1:10" ht="15.5" x14ac:dyDescent="0.35">
      <c r="A29" s="3"/>
    </row>
    <row r="30" spans="1:10" ht="18.75" customHeight="1" x14ac:dyDescent="0.35">
      <c r="A30" s="12"/>
      <c r="B30" s="14"/>
      <c r="C30" s="12" t="s">
        <v>22</v>
      </c>
      <c r="D30" s="5">
        <v>161</v>
      </c>
    </row>
    <row r="31" spans="1:10" ht="18.75" customHeight="1" x14ac:dyDescent="0.35">
      <c r="A31" s="12"/>
      <c r="B31" s="14"/>
      <c r="C31" s="12" t="s">
        <v>23</v>
      </c>
      <c r="D31" s="63">
        <f>ROUND(D28/D30,2)</f>
        <v>16.899999999999999</v>
      </c>
      <c r="F31" s="52"/>
    </row>
    <row r="35" spans="2:4" ht="18" x14ac:dyDescent="0.4">
      <c r="B35" s="41"/>
      <c r="D35" s="41"/>
    </row>
    <row r="37" spans="2:4" ht="18" x14ac:dyDescent="0.4">
      <c r="B37" s="43"/>
      <c r="D37" s="45"/>
    </row>
    <row r="39" spans="2:4" x14ac:dyDescent="0.35">
      <c r="B39" s="44" t="s">
        <v>42</v>
      </c>
    </row>
    <row r="40" spans="2:4" x14ac:dyDescent="0.35">
      <c r="B40" s="47" t="s">
        <v>43</v>
      </c>
    </row>
  </sheetData>
  <mergeCells count="17">
    <mergeCell ref="A24:C24"/>
    <mergeCell ref="A27:C27"/>
    <mergeCell ref="A28:C28"/>
    <mergeCell ref="C18:D18"/>
    <mergeCell ref="A20:A21"/>
    <mergeCell ref="B20:B21"/>
    <mergeCell ref="D20:D21"/>
    <mergeCell ref="A23:C23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40" r:id="rId1"/>
  </hyperlinks>
  <pageMargins left="0.7" right="0.7" top="0.75" bottom="0.75" header="0.3" footer="0.3"/>
  <pageSetup paperSize="9" scale="82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A53"/>
  <sheetViews>
    <sheetView topLeftCell="A37" workbookViewId="0">
      <selection activeCell="D44" sqref="D44"/>
    </sheetView>
  </sheetViews>
  <sheetFormatPr defaultRowHeight="14.5" x14ac:dyDescent="0.35"/>
  <cols>
    <col min="2" max="2" width="27.453125" customWidth="1"/>
    <col min="3" max="3" width="55.1796875" customWidth="1"/>
    <col min="4" max="4" width="13.1796875" bestFit="1" customWidth="1"/>
    <col min="6" max="6" width="9.1796875" style="68"/>
    <col min="7" max="26" width="0" style="68" hidden="1" customWidth="1"/>
    <col min="27" max="27" width="9.1796875" style="68"/>
  </cols>
  <sheetData>
    <row r="1" spans="1:4" x14ac:dyDescent="0.35">
      <c r="C1" s="84" t="s">
        <v>44</v>
      </c>
      <c r="D1" s="84"/>
    </row>
    <row r="2" spans="1:4" x14ac:dyDescent="0.35">
      <c r="C2" s="84" t="s">
        <v>45</v>
      </c>
      <c r="D2" s="84"/>
    </row>
    <row r="3" spans="1:4" x14ac:dyDescent="0.35">
      <c r="C3" s="84" t="s">
        <v>46</v>
      </c>
      <c r="D3" s="84"/>
    </row>
    <row r="4" spans="1:4" x14ac:dyDescent="0.35">
      <c r="C4" s="57"/>
      <c r="D4" s="54"/>
    </row>
    <row r="5" spans="1:4" x14ac:dyDescent="0.35">
      <c r="C5" s="84" t="s">
        <v>61</v>
      </c>
      <c r="D5" s="84"/>
    </row>
    <row r="6" spans="1:4" ht="51.75" customHeight="1" x14ac:dyDescent="0.35">
      <c r="C6" s="85" t="s">
        <v>62</v>
      </c>
      <c r="D6" s="85"/>
    </row>
    <row r="7" spans="1:4" x14ac:dyDescent="0.35">
      <c r="C7" s="57"/>
      <c r="D7" s="54"/>
    </row>
    <row r="8" spans="1:4" ht="15.5" x14ac:dyDescent="0.35">
      <c r="C8" s="56" t="s">
        <v>47</v>
      </c>
      <c r="D8" s="54"/>
    </row>
    <row r="9" spans="1:4" ht="15.5" x14ac:dyDescent="0.35">
      <c r="C9" s="58" t="s">
        <v>49</v>
      </c>
      <c r="D9" s="54"/>
    </row>
    <row r="10" spans="1:4" ht="15.5" x14ac:dyDescent="0.35">
      <c r="C10" s="56" t="s">
        <v>50</v>
      </c>
      <c r="D10" s="54"/>
    </row>
    <row r="11" spans="1:4" ht="15.5" x14ac:dyDescent="0.35">
      <c r="C11" s="56" t="s">
        <v>63</v>
      </c>
      <c r="D11" s="54"/>
    </row>
    <row r="12" spans="1:4" x14ac:dyDescent="0.35">
      <c r="C12" s="57"/>
      <c r="D12" s="54"/>
    </row>
    <row r="13" spans="1:4" ht="15" customHeight="1" x14ac:dyDescent="0.35">
      <c r="A13" s="83" t="s">
        <v>48</v>
      </c>
      <c r="B13" s="83"/>
      <c r="C13" s="83"/>
      <c r="D13" s="83"/>
    </row>
    <row r="14" spans="1:4" ht="15.5" x14ac:dyDescent="0.35">
      <c r="C14" s="3"/>
      <c r="D14" s="54"/>
    </row>
    <row r="15" spans="1:4" ht="15.5" x14ac:dyDescent="0.35">
      <c r="A15" s="82" t="s">
        <v>53</v>
      </c>
      <c r="B15" s="82"/>
      <c r="C15" s="82"/>
      <c r="D15" s="82"/>
    </row>
    <row r="16" spans="1:4" ht="33" customHeight="1" x14ac:dyDescent="0.35">
      <c r="A16" s="99" t="s">
        <v>57</v>
      </c>
      <c r="B16" s="82"/>
      <c r="C16" s="82"/>
      <c r="D16" s="82"/>
    </row>
    <row r="17" spans="1:4" ht="15.5" x14ac:dyDescent="0.35">
      <c r="A17" s="82" t="s">
        <v>54</v>
      </c>
      <c r="B17" s="82"/>
      <c r="C17" s="82"/>
      <c r="D17" s="82"/>
    </row>
    <row r="18" spans="1:4" ht="62.25" customHeight="1" x14ac:dyDescent="0.35">
      <c r="A18" s="53" t="s">
        <v>0</v>
      </c>
      <c r="B18" s="53" t="s">
        <v>51</v>
      </c>
      <c r="C18" s="86" t="s">
        <v>1</v>
      </c>
      <c r="D18" s="86"/>
    </row>
    <row r="19" spans="1:4" ht="17.5" x14ac:dyDescent="0.35">
      <c r="A19" s="87" t="s">
        <v>2</v>
      </c>
      <c r="B19" s="87"/>
      <c r="C19" s="87"/>
      <c r="D19" s="5" t="s">
        <v>3</v>
      </c>
    </row>
    <row r="20" spans="1:4" ht="31.5" customHeight="1" x14ac:dyDescent="0.35">
      <c r="A20" s="86">
        <v>1100</v>
      </c>
      <c r="B20" s="88" t="s">
        <v>10</v>
      </c>
      <c r="C20" s="9" t="s">
        <v>78</v>
      </c>
      <c r="D20" s="92">
        <v>3437.6</v>
      </c>
    </row>
    <row r="21" spans="1:4" ht="39" customHeight="1" x14ac:dyDescent="0.35">
      <c r="A21" s="86"/>
      <c r="B21" s="88"/>
      <c r="C21" s="9" t="s">
        <v>143</v>
      </c>
      <c r="D21" s="92"/>
    </row>
    <row r="22" spans="1:4" ht="45.75" customHeight="1" x14ac:dyDescent="0.35">
      <c r="A22" s="5">
        <v>1210</v>
      </c>
      <c r="B22" s="8" t="s">
        <v>11</v>
      </c>
      <c r="C22" s="23">
        <v>0.2359</v>
      </c>
      <c r="D22" s="63">
        <f>ROUND(D20*0.2359,2)</f>
        <v>810.93</v>
      </c>
    </row>
    <row r="23" spans="1:4" ht="17.5" x14ac:dyDescent="0.35">
      <c r="A23" s="87" t="s">
        <v>8</v>
      </c>
      <c r="B23" s="87"/>
      <c r="C23" s="87"/>
      <c r="D23" s="11">
        <f>D20+D22</f>
        <v>4248.53</v>
      </c>
    </row>
    <row r="24" spans="1:4" ht="17.5" x14ac:dyDescent="0.35">
      <c r="A24" s="87" t="s">
        <v>9</v>
      </c>
      <c r="B24" s="87"/>
      <c r="C24" s="87"/>
      <c r="D24" s="10" t="s">
        <v>3</v>
      </c>
    </row>
    <row r="25" spans="1:4" ht="62.25" customHeight="1" x14ac:dyDescent="0.35">
      <c r="A25" s="5">
        <v>1100</v>
      </c>
      <c r="B25" s="8" t="s">
        <v>10</v>
      </c>
      <c r="C25" s="9" t="s">
        <v>144</v>
      </c>
      <c r="D25" s="63">
        <v>157.02000000000001</v>
      </c>
    </row>
    <row r="26" spans="1:4" ht="48.75" customHeight="1" x14ac:dyDescent="0.35">
      <c r="A26" s="5">
        <v>1210</v>
      </c>
      <c r="B26" s="8" t="s">
        <v>11</v>
      </c>
      <c r="C26" s="23">
        <v>0.2359</v>
      </c>
      <c r="D26" s="25">
        <f>ROUND(D25*0.2359,2)</f>
        <v>37.04</v>
      </c>
    </row>
    <row r="27" spans="1:4" ht="73.5" customHeight="1" x14ac:dyDescent="0.35">
      <c r="A27" s="5">
        <v>2221</v>
      </c>
      <c r="B27" s="8" t="s">
        <v>12</v>
      </c>
      <c r="C27" s="80" t="s">
        <v>145</v>
      </c>
      <c r="D27" s="31">
        <v>100.14</v>
      </c>
    </row>
    <row r="28" spans="1:4" ht="57.75" customHeight="1" x14ac:dyDescent="0.35">
      <c r="A28" s="5">
        <v>2222</v>
      </c>
      <c r="B28" s="8" t="s">
        <v>29</v>
      </c>
      <c r="C28" s="80" t="s">
        <v>165</v>
      </c>
      <c r="D28" s="31">
        <v>16.309999999999999</v>
      </c>
    </row>
    <row r="29" spans="1:4" ht="54" customHeight="1" x14ac:dyDescent="0.35">
      <c r="A29" s="5">
        <v>2223</v>
      </c>
      <c r="B29" s="8" t="s">
        <v>30</v>
      </c>
      <c r="C29" s="80" t="s">
        <v>166</v>
      </c>
      <c r="D29" s="31">
        <v>57.73</v>
      </c>
    </row>
    <row r="30" spans="1:4" ht="75.75" customHeight="1" x14ac:dyDescent="0.35">
      <c r="A30" s="5">
        <v>2224</v>
      </c>
      <c r="B30" s="8" t="s">
        <v>25</v>
      </c>
      <c r="C30" s="80" t="s">
        <v>167</v>
      </c>
      <c r="D30" s="31">
        <v>15.64</v>
      </c>
    </row>
    <row r="31" spans="1:4" ht="16.5" customHeight="1" x14ac:dyDescent="0.35">
      <c r="A31" s="86">
        <v>2235</v>
      </c>
      <c r="B31" s="88" t="s">
        <v>31</v>
      </c>
      <c r="C31" s="73" t="s">
        <v>32</v>
      </c>
      <c r="D31" s="92">
        <v>161.05000000000001</v>
      </c>
    </row>
    <row r="32" spans="1:4" ht="40.5" customHeight="1" x14ac:dyDescent="0.35">
      <c r="A32" s="86"/>
      <c r="B32" s="88"/>
      <c r="C32" s="73" t="s">
        <v>146</v>
      </c>
      <c r="D32" s="92"/>
    </row>
    <row r="33" spans="1:5" ht="59.25" customHeight="1" x14ac:dyDescent="0.35">
      <c r="A33" s="61">
        <v>2241</v>
      </c>
      <c r="B33" s="62" t="s">
        <v>26</v>
      </c>
      <c r="C33" s="73" t="s">
        <v>147</v>
      </c>
      <c r="D33" s="61">
        <v>14.75</v>
      </c>
      <c r="E33" s="40"/>
    </row>
    <row r="34" spans="1:5" ht="53.25" customHeight="1" x14ac:dyDescent="0.35">
      <c r="A34" s="61">
        <v>2243</v>
      </c>
      <c r="B34" s="62" t="s">
        <v>64</v>
      </c>
      <c r="C34" s="62" t="s">
        <v>148</v>
      </c>
      <c r="D34" s="61">
        <v>3.71</v>
      </c>
    </row>
    <row r="35" spans="1:5" ht="51" customHeight="1" x14ac:dyDescent="0.35">
      <c r="A35" s="5">
        <v>2244</v>
      </c>
      <c r="B35" s="8" t="s">
        <v>17</v>
      </c>
      <c r="C35" s="30" t="s">
        <v>149</v>
      </c>
      <c r="D35" s="31">
        <v>77.45</v>
      </c>
    </row>
    <row r="36" spans="1:5" ht="51" customHeight="1" x14ac:dyDescent="0.35">
      <c r="A36" s="61">
        <v>2261</v>
      </c>
      <c r="B36" s="62" t="s">
        <v>39</v>
      </c>
      <c r="C36" s="30" t="s">
        <v>150</v>
      </c>
      <c r="D36" s="67">
        <v>18</v>
      </c>
    </row>
    <row r="37" spans="1:5" ht="51" customHeight="1" x14ac:dyDescent="0.35">
      <c r="A37" s="61">
        <v>2263</v>
      </c>
      <c r="B37" s="62" t="s">
        <v>81</v>
      </c>
      <c r="C37" s="30" t="s">
        <v>151</v>
      </c>
      <c r="D37" s="66">
        <v>6.92</v>
      </c>
    </row>
    <row r="38" spans="1:5" ht="135" customHeight="1" x14ac:dyDescent="0.35">
      <c r="A38" s="5">
        <v>2312</v>
      </c>
      <c r="B38" s="8" t="s">
        <v>4</v>
      </c>
      <c r="C38" s="62" t="s">
        <v>152</v>
      </c>
      <c r="D38" s="5">
        <v>45.46</v>
      </c>
    </row>
    <row r="39" spans="1:5" ht="129" customHeight="1" x14ac:dyDescent="0.35">
      <c r="A39" s="5">
        <v>2350</v>
      </c>
      <c r="B39" s="8" t="s">
        <v>7</v>
      </c>
      <c r="C39" s="51" t="s">
        <v>153</v>
      </c>
      <c r="D39" s="74">
        <v>11.69</v>
      </c>
    </row>
    <row r="40" spans="1:5" ht="46.5" customHeight="1" x14ac:dyDescent="0.35">
      <c r="A40" s="61">
        <v>2513</v>
      </c>
      <c r="B40" s="62" t="s">
        <v>27</v>
      </c>
      <c r="C40" s="30" t="s">
        <v>154</v>
      </c>
      <c r="D40" s="63">
        <v>2.98</v>
      </c>
    </row>
    <row r="41" spans="1:5" ht="17.5" x14ac:dyDescent="0.35">
      <c r="A41" s="87" t="s">
        <v>20</v>
      </c>
      <c r="B41" s="87"/>
      <c r="C41" s="87"/>
      <c r="D41" s="11">
        <f>SUM(D25:D40)</f>
        <v>725.89000000000021</v>
      </c>
    </row>
    <row r="42" spans="1:5" ht="17.5" x14ac:dyDescent="0.35">
      <c r="A42" s="91" t="s">
        <v>21</v>
      </c>
      <c r="B42" s="91"/>
      <c r="C42" s="91"/>
      <c r="D42" s="11">
        <f>D41+D23</f>
        <v>4974.42</v>
      </c>
    </row>
    <row r="43" spans="1:5" ht="15.5" x14ac:dyDescent="0.35">
      <c r="A43" s="2"/>
    </row>
    <row r="44" spans="1:5" ht="16.5" customHeight="1" x14ac:dyDescent="0.35">
      <c r="A44" s="12"/>
      <c r="B44" s="14"/>
      <c r="C44" s="12" t="s">
        <v>22</v>
      </c>
      <c r="D44" s="66">
        <v>200</v>
      </c>
    </row>
    <row r="45" spans="1:5" ht="16.5" customHeight="1" x14ac:dyDescent="0.35">
      <c r="A45" s="12"/>
      <c r="B45" s="14"/>
      <c r="C45" s="12" t="s">
        <v>33</v>
      </c>
      <c r="D45" s="5">
        <f>ROUND(D42/D44,2)</f>
        <v>24.87</v>
      </c>
    </row>
    <row r="48" spans="1:5" ht="18" x14ac:dyDescent="0.4">
      <c r="B48" s="41"/>
      <c r="D48" s="41"/>
    </row>
    <row r="50" spans="2:4" ht="18" x14ac:dyDescent="0.4">
      <c r="B50" s="43"/>
      <c r="D50" s="45"/>
    </row>
    <row r="52" spans="2:4" x14ac:dyDescent="0.35">
      <c r="B52" s="44" t="s">
        <v>42</v>
      </c>
    </row>
    <row r="53" spans="2:4" x14ac:dyDescent="0.35">
      <c r="B53" s="47" t="s">
        <v>43</v>
      </c>
    </row>
  </sheetData>
  <mergeCells count="21">
    <mergeCell ref="D31:D32"/>
    <mergeCell ref="A41:C41"/>
    <mergeCell ref="C18:D18"/>
    <mergeCell ref="A19:C19"/>
    <mergeCell ref="A20:A21"/>
    <mergeCell ref="B20:B21"/>
    <mergeCell ref="D20:D21"/>
    <mergeCell ref="A42:C42"/>
    <mergeCell ref="A23:C23"/>
    <mergeCell ref="A24:C24"/>
    <mergeCell ref="A31:A32"/>
    <mergeCell ref="B31:B32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53" r:id="rId1"/>
  </hyperlinks>
  <pageMargins left="0.7" right="0.7" top="0.75" bottom="0.75" header="0.3" footer="0.3"/>
  <pageSetup paperSize="9" scale="68" orientation="portrait" horizontalDpi="4294967293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1"/>
  <sheetViews>
    <sheetView topLeftCell="A46" workbookViewId="0">
      <selection activeCell="E46" sqref="E1:Q1048576"/>
    </sheetView>
  </sheetViews>
  <sheetFormatPr defaultRowHeight="14.5" x14ac:dyDescent="0.35"/>
  <cols>
    <col min="2" max="2" width="27.81640625" customWidth="1"/>
    <col min="3" max="3" width="54.7265625" customWidth="1"/>
    <col min="4" max="4" width="9.54296875" bestFit="1" customWidth="1"/>
    <col min="6" max="6" width="11.81640625" style="68" customWidth="1"/>
    <col min="7" max="19" width="9.1796875" style="68"/>
  </cols>
  <sheetData>
    <row r="1" spans="1:4" x14ac:dyDescent="0.35">
      <c r="C1" s="84" t="s">
        <v>44</v>
      </c>
      <c r="D1" s="84"/>
    </row>
    <row r="2" spans="1:4" x14ac:dyDescent="0.35">
      <c r="C2" s="84" t="s">
        <v>45</v>
      </c>
      <c r="D2" s="84"/>
    </row>
    <row r="3" spans="1:4" x14ac:dyDescent="0.35">
      <c r="C3" s="84" t="s">
        <v>46</v>
      </c>
      <c r="D3" s="84"/>
    </row>
    <row r="4" spans="1:4" x14ac:dyDescent="0.35">
      <c r="C4" s="57"/>
      <c r="D4" s="54"/>
    </row>
    <row r="5" spans="1:4" x14ac:dyDescent="0.35">
      <c r="C5" s="84" t="s">
        <v>61</v>
      </c>
      <c r="D5" s="84"/>
    </row>
    <row r="6" spans="1:4" ht="51.75" customHeight="1" x14ac:dyDescent="0.35">
      <c r="C6" s="85" t="s">
        <v>62</v>
      </c>
      <c r="D6" s="85"/>
    </row>
    <row r="7" spans="1:4" x14ac:dyDescent="0.35">
      <c r="C7" s="57"/>
      <c r="D7" s="54"/>
    </row>
    <row r="8" spans="1:4" ht="15.5" x14ac:dyDescent="0.35">
      <c r="C8" s="56" t="s">
        <v>47</v>
      </c>
      <c r="D8" s="54"/>
    </row>
    <row r="9" spans="1:4" ht="15.5" x14ac:dyDescent="0.35">
      <c r="C9" s="58" t="s">
        <v>49</v>
      </c>
      <c r="D9" s="54"/>
    </row>
    <row r="10" spans="1:4" ht="15.5" x14ac:dyDescent="0.35">
      <c r="C10" s="56" t="s">
        <v>50</v>
      </c>
      <c r="D10" s="54"/>
    </row>
    <row r="11" spans="1:4" ht="15.5" x14ac:dyDescent="0.35">
      <c r="C11" s="56" t="s">
        <v>63</v>
      </c>
      <c r="D11" s="54"/>
    </row>
    <row r="12" spans="1:4" x14ac:dyDescent="0.35">
      <c r="C12" s="57"/>
      <c r="D12" s="54"/>
    </row>
    <row r="13" spans="1:4" ht="15" customHeight="1" x14ac:dyDescent="0.35">
      <c r="A13" s="83" t="s">
        <v>48</v>
      </c>
      <c r="B13" s="83"/>
      <c r="C13" s="83"/>
      <c r="D13" s="83"/>
    </row>
    <row r="14" spans="1:4" ht="15.5" x14ac:dyDescent="0.35">
      <c r="C14" s="3"/>
      <c r="D14" s="54"/>
    </row>
    <row r="15" spans="1:4" ht="15.5" x14ac:dyDescent="0.35">
      <c r="A15" s="82" t="s">
        <v>53</v>
      </c>
      <c r="B15" s="82"/>
      <c r="C15" s="82"/>
      <c r="D15" s="82"/>
    </row>
    <row r="16" spans="1:4" ht="34.5" customHeight="1" x14ac:dyDescent="0.35">
      <c r="A16" s="99" t="s">
        <v>58</v>
      </c>
      <c r="B16" s="82"/>
      <c r="C16" s="82"/>
      <c r="D16" s="82"/>
    </row>
    <row r="17" spans="1:4" ht="15.5" x14ac:dyDescent="0.35">
      <c r="A17" s="82" t="s">
        <v>54</v>
      </c>
      <c r="B17" s="82"/>
      <c r="C17" s="82"/>
      <c r="D17" s="82"/>
    </row>
    <row r="18" spans="1:4" ht="62.25" customHeight="1" x14ac:dyDescent="0.35">
      <c r="A18" s="53" t="s">
        <v>0</v>
      </c>
      <c r="B18" s="53" t="s">
        <v>51</v>
      </c>
      <c r="C18" s="86" t="s">
        <v>1</v>
      </c>
      <c r="D18" s="86"/>
    </row>
    <row r="19" spans="1:4" ht="20.25" customHeight="1" x14ac:dyDescent="0.35">
      <c r="A19" s="16"/>
      <c r="B19" s="17" t="s">
        <v>2</v>
      </c>
      <c r="C19" s="18"/>
      <c r="D19" s="5" t="s">
        <v>3</v>
      </c>
    </row>
    <row r="20" spans="1:4" ht="36.75" customHeight="1" x14ac:dyDescent="0.35">
      <c r="A20" s="86">
        <v>1100</v>
      </c>
      <c r="B20" s="88" t="s">
        <v>10</v>
      </c>
      <c r="C20" s="9" t="s">
        <v>82</v>
      </c>
      <c r="D20" s="100">
        <v>15.7</v>
      </c>
    </row>
    <row r="21" spans="1:4" ht="36" customHeight="1" x14ac:dyDescent="0.35">
      <c r="A21" s="86"/>
      <c r="B21" s="88"/>
      <c r="C21" s="9" t="s">
        <v>85</v>
      </c>
      <c r="D21" s="100"/>
    </row>
    <row r="22" spans="1:4" ht="44.25" customHeight="1" x14ac:dyDescent="0.35">
      <c r="A22" s="5">
        <v>1210</v>
      </c>
      <c r="B22" s="8" t="s">
        <v>11</v>
      </c>
      <c r="C22" s="23">
        <v>0.2359</v>
      </c>
      <c r="D22" s="75">
        <f>ROUND(D20*0.2359,2)</f>
        <v>3.7</v>
      </c>
    </row>
    <row r="23" spans="1:4" ht="55.5" customHeight="1" x14ac:dyDescent="0.35">
      <c r="A23" s="5">
        <v>2312</v>
      </c>
      <c r="B23" s="8" t="s">
        <v>4</v>
      </c>
      <c r="C23" s="22" t="s">
        <v>97</v>
      </c>
      <c r="D23" s="75">
        <v>7.3</v>
      </c>
    </row>
    <row r="24" spans="1:4" ht="34.5" customHeight="1" x14ac:dyDescent="0.35">
      <c r="A24" s="5">
        <v>2350</v>
      </c>
      <c r="B24" s="8" t="s">
        <v>7</v>
      </c>
      <c r="C24" s="22" t="s">
        <v>98</v>
      </c>
      <c r="D24" s="75">
        <v>0.7</v>
      </c>
    </row>
    <row r="25" spans="1:4" ht="18.75" customHeight="1" x14ac:dyDescent="0.35">
      <c r="A25" s="86">
        <v>5239</v>
      </c>
      <c r="B25" s="88" t="s">
        <v>28</v>
      </c>
      <c r="C25" s="9" t="s">
        <v>34</v>
      </c>
      <c r="D25" s="101">
        <v>26.82</v>
      </c>
    </row>
    <row r="26" spans="1:4" ht="46.5" customHeight="1" x14ac:dyDescent="0.35">
      <c r="A26" s="86"/>
      <c r="B26" s="88"/>
      <c r="C26" s="9" t="s">
        <v>86</v>
      </c>
      <c r="D26" s="101"/>
    </row>
    <row r="27" spans="1:4" ht="17.5" x14ac:dyDescent="0.35">
      <c r="A27" s="87" t="s">
        <v>8</v>
      </c>
      <c r="B27" s="87"/>
      <c r="C27" s="87"/>
      <c r="D27" s="11">
        <f>D25+D24+D23+D22+D20</f>
        <v>54.22</v>
      </c>
    </row>
    <row r="28" spans="1:4" ht="17.5" x14ac:dyDescent="0.35">
      <c r="A28" s="87" t="s">
        <v>9</v>
      </c>
      <c r="B28" s="87"/>
      <c r="C28" s="87"/>
      <c r="D28" s="10" t="s">
        <v>3</v>
      </c>
    </row>
    <row r="29" spans="1:4" ht="69.75" customHeight="1" x14ac:dyDescent="0.35">
      <c r="A29" s="5">
        <v>1100</v>
      </c>
      <c r="B29" s="8" t="s">
        <v>10</v>
      </c>
      <c r="C29" s="9" t="s">
        <v>106</v>
      </c>
      <c r="D29" s="5">
        <v>7.85</v>
      </c>
    </row>
    <row r="30" spans="1:4" ht="50.25" customHeight="1" x14ac:dyDescent="0.35">
      <c r="A30" s="5">
        <v>1210</v>
      </c>
      <c r="B30" s="8" t="s">
        <v>11</v>
      </c>
      <c r="C30" s="23">
        <v>0.2359</v>
      </c>
      <c r="D30" s="5">
        <f>ROUND(D29*0.2359,2)</f>
        <v>1.85</v>
      </c>
    </row>
    <row r="31" spans="1:4" ht="53.25" customHeight="1" x14ac:dyDescent="0.35">
      <c r="A31" s="5">
        <v>2221</v>
      </c>
      <c r="B31" s="8" t="s">
        <v>12</v>
      </c>
      <c r="C31" s="8" t="s">
        <v>107</v>
      </c>
      <c r="D31" s="5">
        <v>5.48</v>
      </c>
    </row>
    <row r="32" spans="1:4" ht="63.75" customHeight="1" x14ac:dyDescent="0.35">
      <c r="A32" s="5">
        <v>2222</v>
      </c>
      <c r="B32" s="8" t="s">
        <v>29</v>
      </c>
      <c r="C32" s="26" t="s">
        <v>156</v>
      </c>
      <c r="D32" s="5">
        <v>0.76</v>
      </c>
    </row>
    <row r="33" spans="1:4" ht="63" customHeight="1" x14ac:dyDescent="0.35">
      <c r="A33" s="5">
        <v>2223</v>
      </c>
      <c r="B33" s="8" t="s">
        <v>30</v>
      </c>
      <c r="C33" s="26" t="s">
        <v>157</v>
      </c>
      <c r="D33" s="5">
        <v>1.0900000000000001</v>
      </c>
    </row>
    <row r="34" spans="1:4" ht="63" customHeight="1" x14ac:dyDescent="0.35">
      <c r="A34" s="5">
        <v>2224</v>
      </c>
      <c r="B34" s="8" t="s">
        <v>25</v>
      </c>
      <c r="C34" s="26" t="s">
        <v>89</v>
      </c>
      <c r="D34" s="5">
        <v>0.08</v>
      </c>
    </row>
    <row r="35" spans="1:4" ht="63" customHeight="1" x14ac:dyDescent="0.35">
      <c r="A35" s="61">
        <v>2239</v>
      </c>
      <c r="B35" s="62" t="s">
        <v>37</v>
      </c>
      <c r="C35" s="62" t="s">
        <v>88</v>
      </c>
      <c r="D35" s="61">
        <v>0.02</v>
      </c>
    </row>
    <row r="36" spans="1:4" ht="128.25" customHeight="1" x14ac:dyDescent="0.35">
      <c r="A36" s="5">
        <v>2243</v>
      </c>
      <c r="B36" s="62" t="s">
        <v>64</v>
      </c>
      <c r="C36" s="8" t="s">
        <v>99</v>
      </c>
      <c r="D36" s="63">
        <v>2</v>
      </c>
    </row>
    <row r="37" spans="1:4" ht="20.25" customHeight="1" x14ac:dyDescent="0.35">
      <c r="A37" s="93">
        <v>2244</v>
      </c>
      <c r="B37" s="93" t="s">
        <v>17</v>
      </c>
      <c r="C37" s="26" t="s">
        <v>35</v>
      </c>
      <c r="D37" s="86">
        <v>0.75</v>
      </c>
    </row>
    <row r="38" spans="1:4" ht="49.5" customHeight="1" x14ac:dyDescent="0.35">
      <c r="A38" s="94"/>
      <c r="B38" s="94"/>
      <c r="C38" s="26" t="s">
        <v>158</v>
      </c>
      <c r="D38" s="86"/>
    </row>
    <row r="39" spans="1:4" ht="20.25" customHeight="1" x14ac:dyDescent="0.35">
      <c r="A39" s="94"/>
      <c r="B39" s="94"/>
      <c r="C39" s="8" t="s">
        <v>41</v>
      </c>
      <c r="D39" s="86">
        <v>8.7799999999999994</v>
      </c>
    </row>
    <row r="40" spans="1:4" ht="69.75" customHeight="1" x14ac:dyDescent="0.35">
      <c r="A40" s="95"/>
      <c r="B40" s="95"/>
      <c r="C40" s="30" t="s">
        <v>87</v>
      </c>
      <c r="D40" s="86"/>
    </row>
    <row r="41" spans="1:4" ht="69.75" customHeight="1" x14ac:dyDescent="0.35">
      <c r="A41" s="64">
        <v>2249</v>
      </c>
      <c r="B41" s="65" t="s">
        <v>95</v>
      </c>
      <c r="C41" s="62" t="s">
        <v>159</v>
      </c>
      <c r="D41" s="61">
        <v>1.06</v>
      </c>
    </row>
    <row r="42" spans="1:4" ht="69.75" customHeight="1" x14ac:dyDescent="0.35">
      <c r="A42" s="64">
        <v>2312</v>
      </c>
      <c r="B42" s="65" t="s">
        <v>4</v>
      </c>
      <c r="C42" s="62" t="s">
        <v>94</v>
      </c>
      <c r="D42" s="61">
        <v>7.0000000000000007E-2</v>
      </c>
    </row>
    <row r="43" spans="1:4" ht="69.75" customHeight="1" x14ac:dyDescent="0.35">
      <c r="A43" s="64">
        <v>2350</v>
      </c>
      <c r="B43" s="65" t="s">
        <v>7</v>
      </c>
      <c r="C43" s="62" t="s">
        <v>93</v>
      </c>
      <c r="D43" s="61">
        <v>0.08</v>
      </c>
    </row>
    <row r="44" spans="1:4" ht="69.75" customHeight="1" x14ac:dyDescent="0.35">
      <c r="A44" s="5">
        <v>2513</v>
      </c>
      <c r="B44" s="8" t="s">
        <v>27</v>
      </c>
      <c r="C44" s="26" t="s">
        <v>160</v>
      </c>
      <c r="D44" s="5">
        <v>1.47</v>
      </c>
    </row>
    <row r="45" spans="1:4" ht="56.25" customHeight="1" x14ac:dyDescent="0.35">
      <c r="A45" s="5">
        <v>2515</v>
      </c>
      <c r="B45" s="8" t="s">
        <v>36</v>
      </c>
      <c r="C45" s="26" t="s">
        <v>90</v>
      </c>
      <c r="D45" s="28">
        <v>0.2</v>
      </c>
    </row>
    <row r="46" spans="1:4" ht="56.25" customHeight="1" x14ac:dyDescent="0.35">
      <c r="A46" s="61">
        <v>5239</v>
      </c>
      <c r="B46" s="62" t="s">
        <v>28</v>
      </c>
      <c r="C46" s="62" t="s">
        <v>91</v>
      </c>
      <c r="D46" s="63">
        <v>0.04</v>
      </c>
    </row>
    <row r="47" spans="1:4" ht="56.25" customHeight="1" x14ac:dyDescent="0.35">
      <c r="A47" s="61">
        <v>5240</v>
      </c>
      <c r="B47" s="62" t="s">
        <v>96</v>
      </c>
      <c r="C47" s="62" t="s">
        <v>92</v>
      </c>
      <c r="D47" s="63">
        <v>0.03</v>
      </c>
    </row>
    <row r="48" spans="1:4" ht="56.25" customHeight="1" x14ac:dyDescent="0.35">
      <c r="A48" s="87" t="s">
        <v>20</v>
      </c>
      <c r="B48" s="87"/>
      <c r="C48" s="87"/>
      <c r="D48" s="11">
        <f>SUM(D29:D47)</f>
        <v>31.609999999999992</v>
      </c>
    </row>
    <row r="49" spans="1:4" ht="17.5" x14ac:dyDescent="0.35">
      <c r="A49" s="91" t="s">
        <v>21</v>
      </c>
      <c r="B49" s="91"/>
      <c r="C49" s="91"/>
      <c r="D49" s="11">
        <f>D48+D27</f>
        <v>85.829999999999984</v>
      </c>
    </row>
    <row r="50" spans="1:4" ht="15.5" x14ac:dyDescent="0.35">
      <c r="A50" s="3"/>
    </row>
    <row r="51" spans="1:4" ht="15.5" x14ac:dyDescent="0.35">
      <c r="A51" s="12"/>
      <c r="B51" s="14"/>
      <c r="C51" s="12" t="s">
        <v>22</v>
      </c>
      <c r="D51" s="5">
        <v>10</v>
      </c>
    </row>
    <row r="52" spans="1:4" ht="15.75" customHeight="1" x14ac:dyDescent="0.35">
      <c r="A52" s="12"/>
      <c r="B52" s="14"/>
      <c r="C52" s="12" t="s">
        <v>33</v>
      </c>
      <c r="D52" s="5">
        <f>ROUND(D49/D51,2)</f>
        <v>8.58</v>
      </c>
    </row>
    <row r="53" spans="1:4" ht="15.75" customHeight="1" x14ac:dyDescent="0.35"/>
    <row r="56" spans="1:4" ht="18" x14ac:dyDescent="0.4">
      <c r="B56" s="41"/>
      <c r="D56" s="41"/>
    </row>
    <row r="58" spans="1:4" ht="18" x14ac:dyDescent="0.4">
      <c r="B58" s="43"/>
      <c r="D58" s="45"/>
    </row>
    <row r="60" spans="1:4" x14ac:dyDescent="0.35">
      <c r="B60" s="44" t="s">
        <v>42</v>
      </c>
    </row>
    <row r="61" spans="1:4" x14ac:dyDescent="0.35">
      <c r="B61" s="47" t="s">
        <v>43</v>
      </c>
    </row>
  </sheetData>
  <mergeCells count="24">
    <mergeCell ref="A49:C49"/>
    <mergeCell ref="A25:A26"/>
    <mergeCell ref="B25:B26"/>
    <mergeCell ref="D25:D26"/>
    <mergeCell ref="A27:C27"/>
    <mergeCell ref="A28:C28"/>
    <mergeCell ref="D39:D40"/>
    <mergeCell ref="D37:D38"/>
    <mergeCell ref="A37:A40"/>
    <mergeCell ref="B37:B40"/>
    <mergeCell ref="A48:C48"/>
    <mergeCell ref="C18:D18"/>
    <mergeCell ref="A20:A21"/>
    <mergeCell ref="B20:B21"/>
    <mergeCell ref="D20:D21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61" r:id="rId1"/>
  </hyperlinks>
  <pageMargins left="0.7" right="0.7" top="0.75" bottom="0.75" header="0.3" footer="0.3"/>
  <pageSetup paperSize="9" scale="57" orientation="portrait" horizontalDpi="4294967293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22" workbookViewId="0">
      <selection activeCell="E22" sqref="E1:H1048576"/>
    </sheetView>
  </sheetViews>
  <sheetFormatPr defaultRowHeight="14.5" x14ac:dyDescent="0.35"/>
  <cols>
    <col min="2" max="2" width="27.453125" customWidth="1"/>
    <col min="3" max="3" width="55.1796875" customWidth="1"/>
  </cols>
  <sheetData>
    <row r="1" spans="1:10" x14ac:dyDescent="0.35">
      <c r="C1" s="84" t="s">
        <v>44</v>
      </c>
      <c r="D1" s="84"/>
    </row>
    <row r="2" spans="1:10" x14ac:dyDescent="0.35">
      <c r="C2" s="84" t="s">
        <v>45</v>
      </c>
      <c r="D2" s="84"/>
    </row>
    <row r="3" spans="1:10" x14ac:dyDescent="0.35">
      <c r="C3" s="84" t="s">
        <v>46</v>
      </c>
      <c r="D3" s="84"/>
    </row>
    <row r="4" spans="1:10" x14ac:dyDescent="0.35">
      <c r="C4" s="57"/>
      <c r="D4" s="54"/>
    </row>
    <row r="5" spans="1:10" x14ac:dyDescent="0.35">
      <c r="C5" s="84" t="s">
        <v>61</v>
      </c>
      <c r="D5" s="84"/>
    </row>
    <row r="6" spans="1:10" ht="51.75" customHeight="1" x14ac:dyDescent="0.35">
      <c r="C6" s="85" t="s">
        <v>62</v>
      </c>
      <c r="D6" s="85"/>
    </row>
    <row r="7" spans="1:10" x14ac:dyDescent="0.35">
      <c r="C7" s="57"/>
      <c r="D7" s="54"/>
    </row>
    <row r="8" spans="1:10" ht="15.5" x14ac:dyDescent="0.35">
      <c r="C8" s="56" t="s">
        <v>47</v>
      </c>
      <c r="D8" s="54"/>
    </row>
    <row r="9" spans="1:10" ht="15.5" x14ac:dyDescent="0.35">
      <c r="C9" s="58" t="s">
        <v>49</v>
      </c>
      <c r="D9" s="54"/>
    </row>
    <row r="10" spans="1:10" ht="15.5" x14ac:dyDescent="0.35">
      <c r="C10" s="56" t="s">
        <v>50</v>
      </c>
      <c r="D10" s="54"/>
    </row>
    <row r="11" spans="1:10" ht="15.5" x14ac:dyDescent="0.35">
      <c r="C11" s="56" t="s">
        <v>63</v>
      </c>
      <c r="D11" s="54"/>
    </row>
    <row r="12" spans="1:10" x14ac:dyDescent="0.35">
      <c r="C12" s="57"/>
      <c r="D12" s="54"/>
    </row>
    <row r="13" spans="1:10" ht="15" customHeight="1" x14ac:dyDescent="0.35">
      <c r="A13" s="83" t="s">
        <v>48</v>
      </c>
      <c r="B13" s="83"/>
      <c r="C13" s="83"/>
      <c r="D13" s="83"/>
    </row>
    <row r="14" spans="1:10" ht="15.5" x14ac:dyDescent="0.35">
      <c r="C14" s="3"/>
      <c r="D14" s="54"/>
    </row>
    <row r="15" spans="1:10" ht="15.5" x14ac:dyDescent="0.35">
      <c r="A15" s="82" t="s">
        <v>53</v>
      </c>
      <c r="B15" s="82"/>
      <c r="C15" s="82"/>
      <c r="D15" s="82"/>
    </row>
    <row r="16" spans="1:10" ht="35.25" customHeight="1" x14ac:dyDescent="0.35">
      <c r="A16" s="99" t="s">
        <v>59</v>
      </c>
      <c r="B16" s="82"/>
      <c r="C16" s="82"/>
      <c r="D16" s="82"/>
      <c r="J16" s="55"/>
    </row>
    <row r="17" spans="1:10" ht="15.5" x14ac:dyDescent="0.35">
      <c r="A17" s="82" t="s">
        <v>54</v>
      </c>
      <c r="B17" s="82"/>
      <c r="C17" s="82"/>
      <c r="D17" s="82"/>
      <c r="J17" s="55"/>
    </row>
    <row r="18" spans="1:10" ht="62.25" customHeight="1" x14ac:dyDescent="0.35">
      <c r="A18" s="53" t="s">
        <v>0</v>
      </c>
      <c r="B18" s="53" t="s">
        <v>51</v>
      </c>
      <c r="C18" s="86" t="s">
        <v>1</v>
      </c>
      <c r="D18" s="86"/>
      <c r="J18" s="56"/>
    </row>
    <row r="19" spans="1:10" ht="17.5" x14ac:dyDescent="0.35">
      <c r="A19" s="87" t="s">
        <v>2</v>
      </c>
      <c r="B19" s="87"/>
      <c r="C19" s="87"/>
      <c r="D19" s="7" t="s">
        <v>3</v>
      </c>
    </row>
    <row r="20" spans="1:10" ht="34.5" customHeight="1" x14ac:dyDescent="0.35">
      <c r="A20" s="86">
        <v>1100</v>
      </c>
      <c r="B20" s="88" t="s">
        <v>10</v>
      </c>
      <c r="C20" s="9" t="s">
        <v>82</v>
      </c>
      <c r="D20" s="86">
        <v>39.26</v>
      </c>
    </row>
    <row r="21" spans="1:10" ht="41.25" customHeight="1" x14ac:dyDescent="0.35">
      <c r="A21" s="86"/>
      <c r="B21" s="88"/>
      <c r="C21" s="9" t="s">
        <v>83</v>
      </c>
      <c r="D21" s="86"/>
    </row>
    <row r="22" spans="1:10" ht="49.5" customHeight="1" x14ac:dyDescent="0.35">
      <c r="A22" s="25">
        <v>1210</v>
      </c>
      <c r="B22" s="26" t="s">
        <v>11</v>
      </c>
      <c r="C22" s="23">
        <v>0.2359</v>
      </c>
      <c r="D22" s="25">
        <f>ROUND(D20*0.2359,2)</f>
        <v>9.26</v>
      </c>
    </row>
    <row r="23" spans="1:10" ht="18.75" customHeight="1" x14ac:dyDescent="0.35">
      <c r="A23" s="87" t="s">
        <v>8</v>
      </c>
      <c r="B23" s="87"/>
      <c r="C23" s="87"/>
      <c r="D23" s="10">
        <f>D20+D22</f>
        <v>48.519999999999996</v>
      </c>
    </row>
    <row r="24" spans="1:10" ht="18.75" customHeight="1" x14ac:dyDescent="0.35">
      <c r="A24" s="87" t="s">
        <v>9</v>
      </c>
      <c r="B24" s="87"/>
      <c r="C24" s="87"/>
      <c r="D24" s="7" t="s">
        <v>3</v>
      </c>
    </row>
    <row r="25" spans="1:10" ht="65.25" customHeight="1" x14ac:dyDescent="0.35">
      <c r="A25" s="25">
        <v>1100</v>
      </c>
      <c r="B25" s="26" t="s">
        <v>10</v>
      </c>
      <c r="C25" s="9" t="s">
        <v>84</v>
      </c>
      <c r="D25" s="25">
        <v>3.93</v>
      </c>
    </row>
    <row r="26" spans="1:10" ht="46.5" customHeight="1" x14ac:dyDescent="0.35">
      <c r="A26" s="25">
        <v>1210</v>
      </c>
      <c r="B26" s="26" t="s">
        <v>11</v>
      </c>
      <c r="C26" s="23">
        <v>0.2359</v>
      </c>
      <c r="D26" s="25">
        <f>ROUND(D25*0.2359,2)</f>
        <v>0.93</v>
      </c>
    </row>
    <row r="27" spans="1:10" ht="17.5" x14ac:dyDescent="0.35">
      <c r="A27" s="87" t="s">
        <v>20</v>
      </c>
      <c r="B27" s="87"/>
      <c r="C27" s="87"/>
      <c r="D27" s="7">
        <f>D26+D25</f>
        <v>4.8600000000000003</v>
      </c>
    </row>
    <row r="28" spans="1:10" ht="17.5" x14ac:dyDescent="0.35">
      <c r="A28" s="91" t="s">
        <v>21</v>
      </c>
      <c r="B28" s="91"/>
      <c r="C28" s="91"/>
      <c r="D28" s="10">
        <f>D27+D23</f>
        <v>53.379999999999995</v>
      </c>
    </row>
    <row r="29" spans="1:10" ht="15" x14ac:dyDescent="0.35">
      <c r="A29" s="1"/>
    </row>
    <row r="30" spans="1:10" ht="15" x14ac:dyDescent="0.35">
      <c r="A30" s="1"/>
    </row>
    <row r="31" spans="1:10" ht="21.75" customHeight="1" x14ac:dyDescent="0.35">
      <c r="A31" s="12"/>
      <c r="B31" s="14"/>
      <c r="C31" s="12" t="s">
        <v>22</v>
      </c>
      <c r="D31" s="5">
        <v>5</v>
      </c>
    </row>
    <row r="32" spans="1:10" ht="21.75" customHeight="1" x14ac:dyDescent="0.35">
      <c r="A32" s="12"/>
      <c r="B32" s="14"/>
      <c r="C32" s="12" t="s">
        <v>23</v>
      </c>
      <c r="D32" s="29">
        <f>ROUND(D28/D31,2)</f>
        <v>10.68</v>
      </c>
      <c r="F32" s="52"/>
    </row>
    <row r="36" spans="2:4" ht="18" x14ac:dyDescent="0.4">
      <c r="B36" s="41"/>
      <c r="D36" s="41"/>
    </row>
    <row r="38" spans="2:4" ht="18" x14ac:dyDescent="0.4">
      <c r="B38" s="43"/>
      <c r="D38" s="45"/>
    </row>
    <row r="40" spans="2:4" x14ac:dyDescent="0.35">
      <c r="B40" s="44" t="s">
        <v>42</v>
      </c>
    </row>
    <row r="41" spans="2:4" x14ac:dyDescent="0.35">
      <c r="B41" s="47" t="s">
        <v>43</v>
      </c>
    </row>
  </sheetData>
  <mergeCells count="18">
    <mergeCell ref="A23:C23"/>
    <mergeCell ref="A24:C24"/>
    <mergeCell ref="A27:C27"/>
    <mergeCell ref="A28:C28"/>
    <mergeCell ref="C18:D18"/>
    <mergeCell ref="A19:C19"/>
    <mergeCell ref="A20:A21"/>
    <mergeCell ref="B20:B21"/>
    <mergeCell ref="D20:D21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41" r:id="rId1"/>
  </hyperlinks>
  <pageMargins left="0.7" right="0.7" top="0.75" bottom="0.75" header="0.3" footer="0.3"/>
  <pageSetup paperSize="9" scale="7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8"/>
  <sheetViews>
    <sheetView topLeftCell="A52" zoomScale="96" zoomScaleNormal="96" workbookViewId="0">
      <selection activeCell="D60" sqref="D60"/>
    </sheetView>
  </sheetViews>
  <sheetFormatPr defaultRowHeight="14.5" x14ac:dyDescent="0.35"/>
  <cols>
    <col min="2" max="2" width="28.7265625" customWidth="1"/>
    <col min="3" max="3" width="55.7265625" customWidth="1"/>
    <col min="4" max="4" width="10.54296875" customWidth="1"/>
    <col min="6" max="7" width="9.1796875" style="52"/>
    <col min="8" max="8" width="16.1796875" style="52" hidden="1" customWidth="1"/>
    <col min="9" max="9" width="21.7265625" style="52" customWidth="1"/>
    <col min="10" max="18" width="9.1796875" style="52"/>
  </cols>
  <sheetData>
    <row r="1" spans="1:10" x14ac:dyDescent="0.35">
      <c r="C1" s="84" t="s">
        <v>44</v>
      </c>
      <c r="D1" s="84"/>
    </row>
    <row r="2" spans="1:10" x14ac:dyDescent="0.35">
      <c r="C2" s="84" t="s">
        <v>45</v>
      </c>
      <c r="D2" s="84"/>
    </row>
    <row r="3" spans="1:10" x14ac:dyDescent="0.35">
      <c r="C3" s="84" t="s">
        <v>46</v>
      </c>
      <c r="D3" s="84"/>
    </row>
    <row r="4" spans="1:10" x14ac:dyDescent="0.35">
      <c r="C4" s="57"/>
      <c r="D4" s="54"/>
    </row>
    <row r="5" spans="1:10" x14ac:dyDescent="0.35">
      <c r="C5" s="84" t="s">
        <v>61</v>
      </c>
      <c r="D5" s="84"/>
    </row>
    <row r="6" spans="1:10" ht="51.75" customHeight="1" x14ac:dyDescent="0.35">
      <c r="C6" s="85" t="s">
        <v>62</v>
      </c>
      <c r="D6" s="85"/>
    </row>
    <row r="7" spans="1:10" x14ac:dyDescent="0.35">
      <c r="C7" s="57"/>
      <c r="D7" s="54"/>
    </row>
    <row r="8" spans="1:10" ht="15.5" x14ac:dyDescent="0.35">
      <c r="C8" s="56" t="s">
        <v>47</v>
      </c>
      <c r="D8" s="54"/>
    </row>
    <row r="9" spans="1:10" ht="15.5" x14ac:dyDescent="0.35">
      <c r="C9" s="58" t="s">
        <v>49</v>
      </c>
      <c r="D9" s="54"/>
    </row>
    <row r="10" spans="1:10" ht="15.5" x14ac:dyDescent="0.35">
      <c r="C10" s="56" t="s">
        <v>50</v>
      </c>
      <c r="D10" s="54"/>
    </row>
    <row r="11" spans="1:10" ht="15.5" x14ac:dyDescent="0.35">
      <c r="C11" s="56" t="s">
        <v>63</v>
      </c>
      <c r="D11" s="54"/>
    </row>
    <row r="12" spans="1:10" x14ac:dyDescent="0.35">
      <c r="C12" s="57"/>
      <c r="D12" s="54"/>
    </row>
    <row r="13" spans="1:10" ht="15" customHeight="1" x14ac:dyDescent="0.35">
      <c r="A13" s="83" t="s">
        <v>48</v>
      </c>
      <c r="B13" s="83"/>
      <c r="C13" s="83"/>
      <c r="D13" s="83"/>
    </row>
    <row r="14" spans="1:10" ht="15.5" x14ac:dyDescent="0.35">
      <c r="C14" s="3"/>
      <c r="D14" s="54"/>
    </row>
    <row r="15" spans="1:10" ht="15.5" x14ac:dyDescent="0.35">
      <c r="A15" s="82" t="s">
        <v>53</v>
      </c>
      <c r="B15" s="82"/>
      <c r="C15" s="82"/>
      <c r="D15" s="82"/>
    </row>
    <row r="16" spans="1:10" ht="36.75" customHeight="1" x14ac:dyDescent="0.35">
      <c r="A16" s="99" t="s">
        <v>60</v>
      </c>
      <c r="B16" s="82"/>
      <c r="C16" s="82"/>
      <c r="D16" s="82"/>
      <c r="J16" s="71"/>
    </row>
    <row r="17" spans="1:10" ht="15.5" x14ac:dyDescent="0.35">
      <c r="A17" s="82" t="s">
        <v>54</v>
      </c>
      <c r="B17" s="82"/>
      <c r="C17" s="82"/>
      <c r="D17" s="82"/>
      <c r="J17" s="71"/>
    </row>
    <row r="18" spans="1:10" ht="62.25" customHeight="1" x14ac:dyDescent="0.35">
      <c r="A18" s="53" t="s">
        <v>0</v>
      </c>
      <c r="B18" s="53" t="s">
        <v>51</v>
      </c>
      <c r="C18" s="86" t="s">
        <v>1</v>
      </c>
      <c r="D18" s="86"/>
      <c r="J18" s="72"/>
    </row>
    <row r="19" spans="1:10" ht="18" customHeight="1" x14ac:dyDescent="0.35">
      <c r="A19" s="16"/>
      <c r="B19" s="17" t="s">
        <v>2</v>
      </c>
      <c r="C19" s="18"/>
      <c r="D19" s="5" t="s">
        <v>3</v>
      </c>
    </row>
    <row r="20" spans="1:10" ht="63" customHeight="1" x14ac:dyDescent="0.35">
      <c r="A20" s="86">
        <v>1100</v>
      </c>
      <c r="B20" s="88" t="s">
        <v>10</v>
      </c>
      <c r="C20" s="9" t="s">
        <v>100</v>
      </c>
      <c r="D20" s="86">
        <v>69.760000000000005</v>
      </c>
    </row>
    <row r="21" spans="1:10" ht="45.75" customHeight="1" x14ac:dyDescent="0.35">
      <c r="A21" s="86"/>
      <c r="B21" s="88"/>
      <c r="C21" s="9" t="s">
        <v>101</v>
      </c>
      <c r="D21" s="86"/>
    </row>
    <row r="22" spans="1:10" ht="52.5" customHeight="1" x14ac:dyDescent="0.35">
      <c r="A22" s="5">
        <v>1210</v>
      </c>
      <c r="B22" s="8" t="s">
        <v>11</v>
      </c>
      <c r="C22" s="23">
        <v>0.2359</v>
      </c>
      <c r="D22" s="63">
        <f>ROUND(D20*0.2359,2)</f>
        <v>16.46</v>
      </c>
    </row>
    <row r="23" spans="1:10" ht="20.25" customHeight="1" x14ac:dyDescent="0.35">
      <c r="A23" s="86">
        <v>2239</v>
      </c>
      <c r="B23" s="88" t="s">
        <v>37</v>
      </c>
      <c r="C23" s="9" t="s">
        <v>38</v>
      </c>
      <c r="D23" s="92">
        <v>268.89999999999998</v>
      </c>
    </row>
    <row r="24" spans="1:10" ht="15.5" x14ac:dyDescent="0.35">
      <c r="A24" s="86"/>
      <c r="B24" s="88"/>
      <c r="C24" s="9" t="s">
        <v>102</v>
      </c>
      <c r="D24" s="92"/>
    </row>
    <row r="25" spans="1:10" ht="30.75" customHeight="1" x14ac:dyDescent="0.35">
      <c r="A25" s="86">
        <v>2261</v>
      </c>
      <c r="B25" s="88" t="s">
        <v>39</v>
      </c>
      <c r="C25" s="9" t="s">
        <v>40</v>
      </c>
      <c r="D25" s="92">
        <v>242</v>
      </c>
    </row>
    <row r="26" spans="1:10" ht="15.5" x14ac:dyDescent="0.35">
      <c r="A26" s="86"/>
      <c r="B26" s="88"/>
      <c r="C26" s="9" t="s">
        <v>103</v>
      </c>
      <c r="D26" s="92"/>
    </row>
    <row r="27" spans="1:10" ht="38.25" customHeight="1" x14ac:dyDescent="0.35">
      <c r="A27" s="25">
        <v>2312</v>
      </c>
      <c r="B27" s="26" t="s">
        <v>4</v>
      </c>
      <c r="C27" s="22" t="s">
        <v>97</v>
      </c>
      <c r="D27" s="63">
        <v>7.3</v>
      </c>
    </row>
    <row r="28" spans="1:10" ht="34.5" customHeight="1" x14ac:dyDescent="0.35">
      <c r="A28" s="25">
        <v>2350</v>
      </c>
      <c r="B28" s="26" t="s">
        <v>7</v>
      </c>
      <c r="C28" s="9" t="s">
        <v>104</v>
      </c>
      <c r="D28" s="25">
        <v>1.54</v>
      </c>
    </row>
    <row r="29" spans="1:10" ht="18.75" customHeight="1" x14ac:dyDescent="0.35">
      <c r="A29" s="86">
        <v>5239</v>
      </c>
      <c r="B29" s="88" t="s">
        <v>28</v>
      </c>
      <c r="C29" s="9" t="s">
        <v>34</v>
      </c>
      <c r="D29" s="92">
        <v>26.82</v>
      </c>
    </row>
    <row r="30" spans="1:10" ht="46.5" customHeight="1" x14ac:dyDescent="0.35">
      <c r="A30" s="86"/>
      <c r="B30" s="88"/>
      <c r="C30" s="9" t="s">
        <v>105</v>
      </c>
      <c r="D30" s="92"/>
    </row>
    <row r="31" spans="1:10" ht="17.5" x14ac:dyDescent="0.35">
      <c r="A31" s="87" t="s">
        <v>8</v>
      </c>
      <c r="B31" s="87"/>
      <c r="C31" s="87"/>
      <c r="D31" s="11">
        <f>SUM(D20:D30)</f>
        <v>632.78</v>
      </c>
    </row>
    <row r="32" spans="1:10" ht="17.5" x14ac:dyDescent="0.35">
      <c r="A32" s="87" t="s">
        <v>9</v>
      </c>
      <c r="B32" s="87"/>
      <c r="C32" s="87"/>
      <c r="D32" s="10" t="s">
        <v>3</v>
      </c>
    </row>
    <row r="33" spans="1:6" ht="68.25" customHeight="1" x14ac:dyDescent="0.35">
      <c r="A33" s="93">
        <v>1100</v>
      </c>
      <c r="B33" s="93" t="s">
        <v>10</v>
      </c>
      <c r="C33" s="78" t="s">
        <v>161</v>
      </c>
      <c r="D33" s="74">
        <v>7.85</v>
      </c>
    </row>
    <row r="34" spans="1:6" ht="84.75" customHeight="1" x14ac:dyDescent="0.35">
      <c r="A34" s="95"/>
      <c r="B34" s="95"/>
      <c r="C34" s="78" t="s">
        <v>162</v>
      </c>
      <c r="D34" s="74">
        <v>89.08</v>
      </c>
    </row>
    <row r="35" spans="1:6" ht="50.25" customHeight="1" x14ac:dyDescent="0.35">
      <c r="A35" s="25">
        <v>1210</v>
      </c>
      <c r="B35" s="26" t="s">
        <v>11</v>
      </c>
      <c r="C35" s="79">
        <v>0.2359</v>
      </c>
      <c r="D35" s="74">
        <f>ROUND((D34+D33)*0.2359,2)</f>
        <v>22.87</v>
      </c>
    </row>
    <row r="36" spans="1:6" ht="66" customHeight="1" x14ac:dyDescent="0.35">
      <c r="A36" s="25">
        <v>2221</v>
      </c>
      <c r="B36" s="26" t="s">
        <v>12</v>
      </c>
      <c r="C36" s="73" t="s">
        <v>155</v>
      </c>
      <c r="D36" s="76">
        <v>24.21</v>
      </c>
    </row>
    <row r="37" spans="1:6" ht="63.75" customHeight="1" x14ac:dyDescent="0.35">
      <c r="A37" s="25">
        <v>2222</v>
      </c>
      <c r="B37" s="26" t="s">
        <v>29</v>
      </c>
      <c r="C37" s="73" t="s">
        <v>108</v>
      </c>
      <c r="D37" s="76">
        <v>3.36</v>
      </c>
    </row>
    <row r="38" spans="1:6" ht="63" customHeight="1" x14ac:dyDescent="0.35">
      <c r="A38" s="25">
        <v>2223</v>
      </c>
      <c r="B38" s="26" t="s">
        <v>30</v>
      </c>
      <c r="C38" s="73" t="s">
        <v>109</v>
      </c>
      <c r="D38" s="76">
        <v>4.8</v>
      </c>
    </row>
    <row r="39" spans="1:6" ht="90" customHeight="1" x14ac:dyDescent="0.35">
      <c r="A39" s="25">
        <v>2224</v>
      </c>
      <c r="B39" s="26" t="s">
        <v>25</v>
      </c>
      <c r="C39" s="73" t="s">
        <v>110</v>
      </c>
      <c r="D39" s="37">
        <v>0.34</v>
      </c>
    </row>
    <row r="40" spans="1:6" ht="16.5" customHeight="1" x14ac:dyDescent="0.35">
      <c r="A40" s="86">
        <v>2235</v>
      </c>
      <c r="B40" s="88" t="s">
        <v>31</v>
      </c>
      <c r="C40" s="73" t="s">
        <v>32</v>
      </c>
      <c r="D40" s="101">
        <v>4.53</v>
      </c>
    </row>
    <row r="41" spans="1:6" ht="40.5" customHeight="1" x14ac:dyDescent="0.35">
      <c r="A41" s="86"/>
      <c r="B41" s="88"/>
      <c r="C41" s="73" t="s">
        <v>122</v>
      </c>
      <c r="D41" s="101"/>
    </row>
    <row r="42" spans="1:6" ht="63" customHeight="1" x14ac:dyDescent="0.35">
      <c r="A42" s="61">
        <v>2239</v>
      </c>
      <c r="B42" s="62" t="s">
        <v>37</v>
      </c>
      <c r="C42" s="73" t="s">
        <v>111</v>
      </c>
      <c r="D42" s="76">
        <v>0.1</v>
      </c>
    </row>
    <row r="43" spans="1:6" ht="63" customHeight="1" x14ac:dyDescent="0.35">
      <c r="A43" s="61">
        <v>2242</v>
      </c>
      <c r="B43" s="62" t="s">
        <v>120</v>
      </c>
      <c r="C43" s="73" t="s">
        <v>121</v>
      </c>
      <c r="D43" s="76">
        <v>4.38</v>
      </c>
    </row>
    <row r="44" spans="1:6" ht="107.25" customHeight="1" x14ac:dyDescent="0.35">
      <c r="A44" s="25">
        <v>2243</v>
      </c>
      <c r="B44" s="62" t="s">
        <v>64</v>
      </c>
      <c r="C44" s="73" t="s">
        <v>123</v>
      </c>
      <c r="D44" s="37">
        <v>2.68</v>
      </c>
    </row>
    <row r="45" spans="1:6" ht="20.25" customHeight="1" x14ac:dyDescent="0.35">
      <c r="A45" s="93">
        <v>2244</v>
      </c>
      <c r="B45" s="93" t="s">
        <v>17</v>
      </c>
      <c r="C45" s="73" t="s">
        <v>35</v>
      </c>
      <c r="D45" s="102">
        <v>3.3</v>
      </c>
    </row>
    <row r="46" spans="1:6" ht="49.5" customHeight="1" x14ac:dyDescent="0.35">
      <c r="A46" s="94"/>
      <c r="B46" s="94"/>
      <c r="C46" s="73" t="s">
        <v>163</v>
      </c>
      <c r="D46" s="102"/>
      <c r="F46" s="77"/>
    </row>
    <row r="47" spans="1:6" ht="20.25" customHeight="1" x14ac:dyDescent="0.35">
      <c r="A47" s="94"/>
      <c r="B47" s="94"/>
      <c r="C47" s="73" t="s">
        <v>41</v>
      </c>
      <c r="D47" s="103">
        <v>38.75</v>
      </c>
    </row>
    <row r="48" spans="1:6" ht="57.75" customHeight="1" x14ac:dyDescent="0.35">
      <c r="A48" s="95"/>
      <c r="B48" s="95"/>
      <c r="C48" s="80" t="s">
        <v>119</v>
      </c>
      <c r="D48" s="103"/>
    </row>
    <row r="49" spans="1:4" ht="57.75" customHeight="1" x14ac:dyDescent="0.35">
      <c r="A49" s="64">
        <v>2249</v>
      </c>
      <c r="B49" s="65" t="s">
        <v>95</v>
      </c>
      <c r="C49" s="73" t="s">
        <v>113</v>
      </c>
      <c r="D49" s="37">
        <v>4.66</v>
      </c>
    </row>
    <row r="50" spans="1:4" ht="57.75" customHeight="1" x14ac:dyDescent="0.35">
      <c r="A50" s="64">
        <v>2312</v>
      </c>
      <c r="B50" s="65" t="s">
        <v>4</v>
      </c>
      <c r="C50" s="73" t="s">
        <v>114</v>
      </c>
      <c r="D50" s="37">
        <v>0.33</v>
      </c>
    </row>
    <row r="51" spans="1:4" ht="57.75" customHeight="1" x14ac:dyDescent="0.35">
      <c r="A51" s="64">
        <v>2350</v>
      </c>
      <c r="B51" s="65" t="s">
        <v>7</v>
      </c>
      <c r="C51" s="73" t="s">
        <v>115</v>
      </c>
      <c r="D51" s="37">
        <v>0.34</v>
      </c>
    </row>
    <row r="52" spans="1:4" ht="57.75" customHeight="1" x14ac:dyDescent="0.35">
      <c r="A52" s="25">
        <v>2513</v>
      </c>
      <c r="B52" s="62" t="s">
        <v>27</v>
      </c>
      <c r="C52" s="73" t="s">
        <v>112</v>
      </c>
      <c r="D52" s="37">
        <v>6.48</v>
      </c>
    </row>
    <row r="53" spans="1:4" ht="56.25" customHeight="1" x14ac:dyDescent="0.35">
      <c r="A53" s="25">
        <v>2515</v>
      </c>
      <c r="B53" s="62" t="s">
        <v>36</v>
      </c>
      <c r="C53" s="73" t="s">
        <v>116</v>
      </c>
      <c r="D53" s="76">
        <v>0.87</v>
      </c>
    </row>
    <row r="54" spans="1:4" ht="56.25" customHeight="1" x14ac:dyDescent="0.35">
      <c r="A54" s="61">
        <v>5239</v>
      </c>
      <c r="B54" s="62" t="s">
        <v>28</v>
      </c>
      <c r="C54" s="73" t="s">
        <v>117</v>
      </c>
      <c r="D54" s="76">
        <v>0.17</v>
      </c>
    </row>
    <row r="55" spans="1:4" ht="56.25" customHeight="1" x14ac:dyDescent="0.35">
      <c r="A55" s="61">
        <v>5240</v>
      </c>
      <c r="B55" s="62" t="s">
        <v>96</v>
      </c>
      <c r="C55" s="73" t="s">
        <v>118</v>
      </c>
      <c r="D55" s="76">
        <v>0.12</v>
      </c>
    </row>
    <row r="56" spans="1:4" ht="56.25" customHeight="1" x14ac:dyDescent="0.35">
      <c r="A56" s="87" t="s">
        <v>20</v>
      </c>
      <c r="B56" s="87"/>
      <c r="C56" s="87"/>
      <c r="D56" s="11">
        <f>SUM(D33:D55)</f>
        <v>219.22000000000003</v>
      </c>
    </row>
    <row r="57" spans="1:4" ht="18.75" customHeight="1" x14ac:dyDescent="0.35">
      <c r="A57" s="91" t="s">
        <v>21</v>
      </c>
      <c r="B57" s="91"/>
      <c r="C57" s="91"/>
      <c r="D57" s="11">
        <f>D56+D31</f>
        <v>852</v>
      </c>
    </row>
    <row r="58" spans="1:4" ht="15.5" x14ac:dyDescent="0.35">
      <c r="A58" s="3"/>
    </row>
    <row r="59" spans="1:4" ht="18" x14ac:dyDescent="0.35">
      <c r="A59" s="13"/>
      <c r="C59" s="12" t="s">
        <v>22</v>
      </c>
      <c r="D59" s="5">
        <v>10</v>
      </c>
    </row>
    <row r="60" spans="1:4" ht="20.25" customHeight="1" x14ac:dyDescent="0.35">
      <c r="C60" s="12" t="s">
        <v>33</v>
      </c>
      <c r="D60" s="81">
        <f>ROUND(D57/D59,2)</f>
        <v>85.2</v>
      </c>
    </row>
    <row r="61" spans="1:4" ht="20.25" customHeight="1" x14ac:dyDescent="0.35"/>
    <row r="63" spans="1:4" ht="18" x14ac:dyDescent="0.4">
      <c r="B63" s="41"/>
      <c r="D63" s="41"/>
    </row>
    <row r="65" spans="2:4" ht="18" x14ac:dyDescent="0.4">
      <c r="B65" s="43"/>
      <c r="D65" s="45"/>
    </row>
    <row r="67" spans="2:4" x14ac:dyDescent="0.35">
      <c r="B67" s="44" t="s">
        <v>42</v>
      </c>
    </row>
    <row r="68" spans="2:4" x14ac:dyDescent="0.35">
      <c r="B68" s="47" t="s">
        <v>43</v>
      </c>
    </row>
  </sheetData>
  <mergeCells count="35">
    <mergeCell ref="A45:A48"/>
    <mergeCell ref="A57:C57"/>
    <mergeCell ref="A56:C56"/>
    <mergeCell ref="C18:D18"/>
    <mergeCell ref="A20:A21"/>
    <mergeCell ref="B20:B21"/>
    <mergeCell ref="D20:D21"/>
    <mergeCell ref="B45:B48"/>
    <mergeCell ref="D45:D46"/>
    <mergeCell ref="D47:D48"/>
    <mergeCell ref="A33:A34"/>
    <mergeCell ref="B33:B34"/>
    <mergeCell ref="A29:A30"/>
    <mergeCell ref="B29:B30"/>
    <mergeCell ref="D29:D30"/>
    <mergeCell ref="A31:C31"/>
    <mergeCell ref="C1:D1"/>
    <mergeCell ref="C2:D2"/>
    <mergeCell ref="C3:D3"/>
    <mergeCell ref="C5:D5"/>
    <mergeCell ref="C6:D6"/>
    <mergeCell ref="A40:A41"/>
    <mergeCell ref="B40:B41"/>
    <mergeCell ref="D40:D41"/>
    <mergeCell ref="A13:D13"/>
    <mergeCell ref="A15:D15"/>
    <mergeCell ref="A16:D16"/>
    <mergeCell ref="A17:D17"/>
    <mergeCell ref="A32:C32"/>
    <mergeCell ref="A23:A24"/>
    <mergeCell ref="B23:B24"/>
    <mergeCell ref="D23:D24"/>
    <mergeCell ref="A25:A26"/>
    <mergeCell ref="B25:B26"/>
    <mergeCell ref="D25:D26"/>
  </mergeCells>
  <hyperlinks>
    <hyperlink ref="B68" r:id="rId1"/>
  </hyperlinks>
  <pageMargins left="0.7" right="0.7" top="0.75" bottom="0.75" header="0.3" footer="0.3"/>
  <pageSetup paperSize="9" scale="50" orientation="portrait" horizont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13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'1'!_ftn1</vt:lpstr>
      <vt:lpstr>'1'!_ftn10</vt:lpstr>
      <vt:lpstr>'1'!_ftn11</vt:lpstr>
      <vt:lpstr>'1'!_ftn2</vt:lpstr>
      <vt:lpstr>'1'!_ftn3</vt:lpstr>
      <vt:lpstr>'1'!_ftn4</vt:lpstr>
      <vt:lpstr>'1'!_ftn5</vt:lpstr>
      <vt:lpstr>'1'!_ftn6</vt:lpstr>
      <vt:lpstr>'1'!_ftn7</vt:lpstr>
      <vt:lpstr>'1'!_ftn8</vt:lpstr>
      <vt:lpstr>'1'!_ftn9</vt:lpstr>
      <vt:lpstr>'1'!_ftnref11</vt:lpstr>
      <vt:lpstr>'1'!_ftnref5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Irēna Misus</dc:creator>
  <cp:lastModifiedBy>Aisma Gavare</cp:lastModifiedBy>
  <cp:lastPrinted>2023-03-27T09:02:18Z</cp:lastPrinted>
  <dcterms:created xsi:type="dcterms:W3CDTF">2023-02-20T10:57:11Z</dcterms:created>
  <dcterms:modified xsi:type="dcterms:W3CDTF">2025-03-24T10:05:47Z</dcterms:modified>
</cp:coreProperties>
</file>