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zmgovlv-my.sharepoint.com/personal/lelda_pamovska_zm_gov_lv/Documents/Documents/Norm_aktu_projekti/nodevas/2021_apjoms/10_uz_saskanosanu_220422/"/>
    </mc:Choice>
  </mc:AlternateContent>
  <xr:revisionPtr revIDLastSave="47" documentId="11_6C449DB4383CC0FA4B22A829D24DCBD8E86A87AC" xr6:coauthVersionLast="47" xr6:coauthVersionMax="47" xr10:uidLastSave="{FCFD6097-0CDE-4EA7-89D6-24CC4266AC92}"/>
  <bookViews>
    <workbookView xWindow="-110" yWindow="-110" windowWidth="19420" windowHeight="10420" xr2:uid="{00000000-000D-0000-FFFF-FFFF00000000}"/>
  </bookViews>
  <sheets>
    <sheet name="Nod ieņ izm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27" i="4" l="1"/>
  <c r="L28" i="4"/>
  <c r="L34" i="4" l="1"/>
  <c r="L33" i="4"/>
  <c r="L32" i="4"/>
  <c r="L31" i="4"/>
  <c r="L25" i="4"/>
  <c r="L24" i="4"/>
  <c r="L23" i="4"/>
  <c r="L22" i="4"/>
  <c r="L21" i="4"/>
  <c r="L20" i="4"/>
  <c r="L11" i="4"/>
  <c r="L19" i="4" l="1"/>
  <c r="L7" i="4"/>
  <c r="L8" i="4"/>
  <c r="L9" i="4"/>
  <c r="L10" i="4"/>
  <c r="L12" i="4"/>
  <c r="L13" i="4"/>
  <c r="L16" i="4"/>
  <c r="L15" i="4"/>
  <c r="L14" i="4"/>
  <c r="L5" i="4" l="1"/>
  <c r="G34" i="4"/>
  <c r="D34" i="4"/>
  <c r="G30" i="4"/>
  <c r="G26" i="4"/>
  <c r="D26" i="4"/>
  <c r="G25" i="4"/>
  <c r="D25" i="4"/>
  <c r="G24" i="4"/>
  <c r="G23" i="4"/>
  <c r="D23" i="4"/>
  <c r="G22" i="4"/>
  <c r="G21" i="4"/>
  <c r="D21" i="4"/>
  <c r="G20" i="4"/>
  <c r="D20" i="4"/>
  <c r="G16" i="4"/>
  <c r="D16" i="4"/>
  <c r="G15" i="4"/>
  <c r="D15" i="4"/>
  <c r="G14" i="4"/>
  <c r="G13" i="4"/>
  <c r="G9" i="4"/>
  <c r="D9" i="4"/>
  <c r="G7" i="4"/>
  <c r="D7" i="4"/>
  <c r="L35" i="4" l="1"/>
  <c r="H34" i="4"/>
  <c r="D30" i="4"/>
  <c r="H30" i="4" s="1"/>
  <c r="H13" i="4"/>
  <c r="H20" i="4"/>
  <c r="H24" i="4"/>
  <c r="H15" i="4"/>
  <c r="H22" i="4"/>
  <c r="D5" i="4"/>
  <c r="M5" i="4" s="1"/>
  <c r="H26" i="4"/>
  <c r="H9" i="4"/>
  <c r="H7" i="4"/>
  <c r="G5" i="4"/>
  <c r="H14" i="4"/>
  <c r="H21" i="4"/>
  <c r="H25" i="4"/>
  <c r="H16" i="4"/>
  <c r="H23" i="4"/>
  <c r="G19" i="4"/>
  <c r="D19" i="4" l="1"/>
  <c r="M19" i="4" s="1"/>
  <c r="H19" i="4"/>
  <c r="H5" i="4"/>
  <c r="G35" i="4"/>
  <c r="D35" i="4" l="1"/>
  <c r="D37" i="4" s="1"/>
  <c r="H35" i="4"/>
  <c r="H36" i="4" l="1"/>
  <c r="H37" i="4" s="1"/>
  <c r="M3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Lelda Pamovska</author>
  </authors>
  <commentList>
    <comment ref="A37" authorId="0" shapeId="0" xr:uid="{CD0B2EEB-6A08-45E5-B481-D8AC79A76ED3}">
      <text>
        <r>
          <rPr>
            <b/>
            <sz val="9"/>
            <color indexed="81"/>
            <rFont val="Tahoma"/>
            <charset val="1"/>
          </rPr>
          <t>Lelda Pamovska:</t>
        </r>
        <r>
          <rPr>
            <sz val="9"/>
            <color indexed="81"/>
            <rFont val="Tahoma"/>
            <charset val="1"/>
          </rPr>
          <t xml:space="preserve">
Precizēts sakarā ar izmainām Medību noteikumos</t>
        </r>
      </text>
    </comment>
  </commentList>
</comments>
</file>

<file path=xl/sharedStrings.xml><?xml version="1.0" encoding="utf-8"?>
<sst xmlns="http://schemas.openxmlformats.org/spreadsheetml/2006/main" count="82" uniqueCount="57">
  <si>
    <t>Par apliecinājumu izsniegšanu koku ciršanai - galvenā cirte</t>
  </si>
  <si>
    <t>Par apliecinājumu izsniegšanu koku ciršanai - pārējās cirtes</t>
  </si>
  <si>
    <t>Par meža reproduktīvā materiāla izcelsmes sertifikāta izsniegšanu</t>
  </si>
  <si>
    <t>Par atļaujas izsniegšanu meža reproduktīvā materiāla ievešanai</t>
  </si>
  <si>
    <t>Par VMD sanitārā atzinuma izsniegšanu</t>
  </si>
  <si>
    <t>Par atzinuma izsniegšanu mežaudzes atzīšanai par neproduktīvu</t>
  </si>
  <si>
    <t>Par mednieka eksāmenu teorijā</t>
  </si>
  <si>
    <t>Par mednieka eksāmenu šaušanā</t>
  </si>
  <si>
    <t>Par medību vadītāja eksāmenu</t>
  </si>
  <si>
    <t>Par mednieka apliecības izsniegšanu</t>
  </si>
  <si>
    <t>Par medību vadītāja apliecības izsniegšanu</t>
  </si>
  <si>
    <t>Par mednieka sezonas kartes izsniegšanu</t>
  </si>
  <si>
    <t>Par medību atļaujas izsniegšanu</t>
  </si>
  <si>
    <t>Par atļaujas izsniegšanu ārzemniekam medīt Latvijas teritorijā</t>
  </si>
  <si>
    <t>Par sezonas kartes izsniegšanu ar atvieglojumiem</t>
  </si>
  <si>
    <t>KOPĀ IZMAIŅAS</t>
  </si>
  <si>
    <t>skaits</t>
  </si>
  <si>
    <t>izcenojums</t>
  </si>
  <si>
    <t>ieņēmumi</t>
  </si>
  <si>
    <t>euro</t>
  </si>
  <si>
    <t>Nodevu veids</t>
  </si>
  <si>
    <t>Mežsaimniecība kopā</t>
  </si>
  <si>
    <t>Medības kopā</t>
  </si>
  <si>
    <t xml:space="preserve">Prognozētie nodevu ieņēmumi </t>
  </si>
  <si>
    <t>Prognozētie ieņēmumi valsts budžetā pēc nodevu apjoma izmaiņām, gadā</t>
  </si>
  <si>
    <t>Prognozētie papildus ieņēmumi valsts budžetā, gadā</t>
  </si>
  <si>
    <t xml:space="preserve">skaits </t>
  </si>
  <si>
    <t>priekšlikums izcenojumam</t>
  </si>
  <si>
    <t>Prognozētie ieņēmumi euro</t>
  </si>
  <si>
    <r>
      <t xml:space="preserve">Par apliecinājumu izsniegšanu koku ciršanai  </t>
    </r>
    <r>
      <rPr>
        <b/>
        <sz val="11"/>
        <rFont val="Times New Roman"/>
        <family val="1"/>
        <charset val="186"/>
      </rPr>
      <t>galvenā cirtē</t>
    </r>
    <r>
      <rPr>
        <sz val="11"/>
        <rFont val="Times New Roman"/>
        <family val="1"/>
        <charset val="186"/>
      </rPr>
      <t>, ja cirsmas platība ir 0,5 ha vai mazāka</t>
    </r>
  </si>
  <si>
    <r>
      <t xml:space="preserve">Par apliecinājumu izsniegšanu koku ciršanai  </t>
    </r>
    <r>
      <rPr>
        <b/>
        <sz val="11"/>
        <rFont val="Times New Roman"/>
        <family val="1"/>
        <charset val="186"/>
      </rPr>
      <t>galvenā cirtē</t>
    </r>
    <r>
      <rPr>
        <sz val="11"/>
        <rFont val="Times New Roman"/>
        <family val="1"/>
        <charset val="186"/>
      </rPr>
      <t>, ja cirsmas platība ir 0,51 ha līdz 1 ha</t>
    </r>
  </si>
  <si>
    <r>
      <t xml:space="preserve">Par apliecinājumu izsniegšanu koku ciršanai </t>
    </r>
    <r>
      <rPr>
        <b/>
        <sz val="11"/>
        <rFont val="Times New Roman"/>
        <family val="1"/>
        <charset val="186"/>
      </rPr>
      <t>galvenā cirtē</t>
    </r>
    <r>
      <rPr>
        <sz val="11"/>
        <rFont val="Times New Roman"/>
        <family val="1"/>
        <charset val="186"/>
      </rPr>
      <t xml:space="preserve">,  ja cirsmas platība ir lielāka par 1 ha </t>
    </r>
  </si>
  <si>
    <t>ja atļaujas derīguma termiņš ir viena diena </t>
  </si>
  <si>
    <t> ja atļaujas derīguma termiņš nav ilgāks par 10 dienām</t>
  </si>
  <si>
    <t xml:space="preserve"> medību sezonai</t>
  </si>
  <si>
    <r>
      <t xml:space="preserve">Par apliecinājumu izsniegšanu koku ciršanai </t>
    </r>
    <r>
      <rPr>
        <b/>
        <sz val="11"/>
        <rFont val="Times New Roman"/>
        <family val="1"/>
        <charset val="186"/>
      </rPr>
      <t>sanitārā vienlaidus un rekonstruktīvā cirtē</t>
    </r>
  </si>
  <si>
    <t>aļņi un staltbriežu buļļi</t>
  </si>
  <si>
    <t>pārējie</t>
  </si>
  <si>
    <t xml:space="preserve">  </t>
  </si>
  <si>
    <t>Spēkā esošajā redakcijā</t>
  </si>
  <si>
    <t>Precizētais</t>
  </si>
  <si>
    <r>
      <t xml:space="preserve">Par apliecinājumu izsniegšanu koku ciršanai </t>
    </r>
    <r>
      <rPr>
        <b/>
        <sz val="11"/>
        <rFont val="Times New Roman"/>
        <family val="1"/>
        <charset val="186"/>
      </rPr>
      <t>kopšanas cirtē un sanitārajā izlases cirtē</t>
    </r>
    <r>
      <rPr>
        <sz val="11"/>
        <rFont val="Times New Roman"/>
        <family val="1"/>
        <charset val="186"/>
      </rPr>
      <t>, ja cirsmas platība ir lielāka par 1 ha</t>
    </r>
  </si>
  <si>
    <r>
      <t xml:space="preserve">Par apliecinājumu izsniegšanu koku ciršanai </t>
    </r>
    <r>
      <rPr>
        <b/>
        <sz val="11"/>
        <rFont val="Times New Roman"/>
        <family val="1"/>
        <charset val="186"/>
      </rPr>
      <t>kopšanas cirtē un sanitārajā izlases cirtē</t>
    </r>
    <r>
      <rPr>
        <sz val="11"/>
        <rFont val="Times New Roman"/>
        <family val="1"/>
        <charset val="186"/>
      </rPr>
      <t>, ja cirsmas platība ir 1 ha vai mazāka</t>
    </r>
  </si>
  <si>
    <t>stirnas, meža cūkas</t>
  </si>
  <si>
    <t xml:space="preserve"> sākotnējais priekšlikums</t>
  </si>
  <si>
    <t xml:space="preserve"> izcenojums</t>
  </si>
  <si>
    <t xml:space="preserve"> </t>
  </si>
  <si>
    <t>ja atļaujas derīguma termiņš ir viena diena</t>
  </si>
  <si>
    <t>ja atļaujas derīguma termiņš nav ilgāks par 10 dienām</t>
  </si>
  <si>
    <t>ja atļaujas derīga visu medību sezonu</t>
  </si>
  <si>
    <t>L.Pamovska</t>
  </si>
  <si>
    <t>67027101, Lelda.Pamovska@zm.gov.lv</t>
  </si>
  <si>
    <t>I.Zemture</t>
  </si>
  <si>
    <t>67220370, Inguna.Zemture@vmd.gov.lv</t>
  </si>
  <si>
    <t>Plāns 2020., 2021., 2022. gadam</t>
  </si>
  <si>
    <t>25.03.2022.</t>
  </si>
  <si>
    <t>nelimitēti (ar grozījumiem Medību noteikumos)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</si>
</sst>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  <xf numFmtId="0" fontId="5" fillId="0" borderId="0" xfId="0" applyFont="1"/>
    <xf numFmtId="3" fontId="5" fillId="0" borderId="0" xfId="0" applyNumberFormat="1" applyFont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9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4" fillId="0" borderId="11" xfId="0" applyFont="1" applyFill="1" applyBorder="1"/>
    <xf numFmtId="3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2" xfId="0" applyNumberFormat="1" applyFont="1" applyFill="1" applyBorder="1"/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" fillId="0" borderId="11" xfId="0" applyFont="1" applyFill="1" applyBorder="1"/>
    <xf numFmtId="0" fontId="3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/>
    <xf numFmtId="3" fontId="2" fillId="0" borderId="13" xfId="0" applyNumberFormat="1" applyFont="1" applyFill="1" applyBorder="1"/>
    <xf numFmtId="4" fontId="2" fillId="0" borderId="2" xfId="0" applyNumberFormat="1" applyFont="1" applyFill="1" applyBorder="1"/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2" xfId="0" applyNumberFormat="1" applyFont="1" applyFill="1" applyBorder="1"/>
    <xf numFmtId="2" fontId="3" fillId="0" borderId="1" xfId="0" applyNumberFormat="1" applyFont="1" applyFill="1" applyBorder="1"/>
    <xf numFmtId="2" fontId="3" fillId="0" borderId="2" xfId="0" applyNumberFormat="1" applyFont="1" applyFill="1" applyBorder="1"/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2" xfId="0" applyFont="1" applyFill="1" applyBorder="1"/>
    <xf numFmtId="3" fontId="2" fillId="0" borderId="14" xfId="0" applyNumberFormat="1" applyFont="1" applyFill="1" applyBorder="1"/>
    <xf numFmtId="3" fontId="2" fillId="0" borderId="2" xfId="0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19" xfId="0" applyFont="1" applyFill="1" applyBorder="1"/>
    <xf numFmtId="0" fontId="3" fillId="0" borderId="2" xfId="0" applyFont="1" applyFill="1" applyBorder="1"/>
    <xf numFmtId="164" fontId="3" fillId="0" borderId="2" xfId="1" applyNumberFormat="1" applyFont="1" applyFill="1" applyBorder="1"/>
    <xf numFmtId="0" fontId="3" fillId="0" borderId="4" xfId="0" applyFont="1" applyFill="1" applyBorder="1"/>
    <xf numFmtId="2" fontId="3" fillId="0" borderId="4" xfId="0" applyNumberFormat="1" applyFont="1" applyFill="1" applyBorder="1"/>
    <xf numFmtId="164" fontId="3" fillId="0" borderId="4" xfId="1" applyNumberFormat="1" applyFont="1" applyFill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164" fontId="3" fillId="0" borderId="3" xfId="1" applyNumberFormat="1" applyFont="1" applyFill="1" applyBorder="1"/>
    <xf numFmtId="0" fontId="3" fillId="0" borderId="11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2" xfId="0" applyFont="1" applyFill="1" applyBorder="1"/>
    <xf numFmtId="0" fontId="7" fillId="2" borderId="24" xfId="0" applyFont="1" applyFill="1" applyBorder="1" applyAlignment="1">
      <alignment wrapText="1"/>
    </xf>
    <xf numFmtId="1" fontId="1" fillId="0" borderId="11" xfId="0" applyNumberFormat="1" applyFont="1" applyBorder="1"/>
    <xf numFmtId="0" fontId="7" fillId="2" borderId="25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4" fillId="0" borderId="2" xfId="0" applyNumberFormat="1" applyFont="1" applyFill="1" applyBorder="1"/>
    <xf numFmtId="164" fontId="4" fillId="0" borderId="14" xfId="0" applyNumberFormat="1" applyFont="1" applyFill="1" applyBorder="1"/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una.Zemture@vmd.gov.lv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E34" zoomScaleNormal="100" workbookViewId="0">
      <selection activeCell="O25" sqref="O25"/>
    </sheetView>
  </sheetViews>
  <sheetFormatPr defaultColWidth="9.1796875" defaultRowHeight="14" x14ac:dyDescent="0.3"/>
  <cols>
    <col min="1" max="1" width="27.1796875" style="1" customWidth="1"/>
    <col min="2" max="2" width="10.54296875" style="1" customWidth="1"/>
    <col min="3" max="3" width="11.7265625" style="1" customWidth="1"/>
    <col min="4" max="4" width="11" style="1" customWidth="1"/>
    <col min="5" max="5" width="9.1796875" style="1"/>
    <col min="6" max="6" width="12" style="1" customWidth="1"/>
    <col min="7" max="7" width="16.54296875" style="1" customWidth="1"/>
    <col min="8" max="8" width="17.54296875" style="1" customWidth="1"/>
    <col min="9" max="9" width="34.26953125" style="1" customWidth="1"/>
    <col min="10" max="10" width="9.1796875" style="1"/>
    <col min="11" max="11" width="14.453125" style="1" customWidth="1"/>
    <col min="12" max="12" width="13.81640625" style="1" customWidth="1"/>
    <col min="13" max="13" width="12.7265625" style="1" customWidth="1"/>
    <col min="14" max="16384" width="9.1796875" style="1"/>
  </cols>
  <sheetData>
    <row r="1" spans="1:13" ht="14.5" thickBot="1" x14ac:dyDescent="0.3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5" thickBot="1" x14ac:dyDescent="0.35">
      <c r="A2" s="72" t="s">
        <v>39</v>
      </c>
      <c r="B2" s="73"/>
      <c r="C2" s="73"/>
      <c r="D2" s="74"/>
      <c r="E2" s="73" t="s">
        <v>44</v>
      </c>
      <c r="F2" s="73"/>
      <c r="G2" s="73"/>
      <c r="H2" s="74"/>
      <c r="I2" s="72" t="s">
        <v>40</v>
      </c>
      <c r="J2" s="73"/>
      <c r="K2" s="73"/>
      <c r="L2" s="73"/>
      <c r="M2" s="74"/>
    </row>
    <row r="3" spans="1:13" ht="48.75" customHeight="1" x14ac:dyDescent="0.3">
      <c r="A3" s="15"/>
      <c r="B3" s="83" t="s">
        <v>54</v>
      </c>
      <c r="C3" s="83"/>
      <c r="D3" s="84"/>
      <c r="F3" s="34"/>
      <c r="G3" s="85" t="s">
        <v>24</v>
      </c>
      <c r="H3" s="87" t="s">
        <v>25</v>
      </c>
      <c r="I3" s="81" t="s">
        <v>20</v>
      </c>
      <c r="J3" s="79" t="s">
        <v>26</v>
      </c>
      <c r="K3" s="77" t="s">
        <v>27</v>
      </c>
      <c r="L3" s="77" t="s">
        <v>28</v>
      </c>
      <c r="M3" s="75" t="s">
        <v>25</v>
      </c>
    </row>
    <row r="4" spans="1:13" ht="30.75" customHeight="1" x14ac:dyDescent="0.3">
      <c r="A4" s="16" t="s">
        <v>20</v>
      </c>
      <c r="B4" s="2" t="s">
        <v>16</v>
      </c>
      <c r="C4" s="14" t="s">
        <v>17</v>
      </c>
      <c r="D4" s="17" t="s">
        <v>18</v>
      </c>
      <c r="E4" s="28" t="s">
        <v>26</v>
      </c>
      <c r="F4" s="13" t="s">
        <v>45</v>
      </c>
      <c r="G4" s="86"/>
      <c r="H4" s="75"/>
      <c r="I4" s="82"/>
      <c r="J4" s="80"/>
      <c r="K4" s="78"/>
      <c r="L4" s="78"/>
      <c r="M4" s="76"/>
    </row>
    <row r="5" spans="1:13" x14ac:dyDescent="0.3">
      <c r="A5" s="18" t="s">
        <v>21</v>
      </c>
      <c r="B5" s="8"/>
      <c r="C5" s="8"/>
      <c r="D5" s="19">
        <f>D7+D9+D13+D14+D15+D16</f>
        <v>159157</v>
      </c>
      <c r="E5" s="22"/>
      <c r="F5" s="10"/>
      <c r="G5" s="9">
        <f>G7+G9+G13+G14+G15+G16</f>
        <v>4303750</v>
      </c>
      <c r="H5" s="19">
        <f>H7+H9+H13+H14+H15+H16</f>
        <v>4144593</v>
      </c>
      <c r="I5" s="18" t="s">
        <v>21</v>
      </c>
      <c r="J5" s="5"/>
      <c r="K5" s="5"/>
      <c r="L5" s="36">
        <f>L6+L7+L8+L9+L10+L11+L12+L13+L14+L15+L16</f>
        <v>4188300</v>
      </c>
      <c r="M5" s="37">
        <f>L5-D5</f>
        <v>4029143</v>
      </c>
    </row>
    <row r="6" spans="1:13" ht="42" x14ac:dyDescent="0.3">
      <c r="A6" s="18"/>
      <c r="B6" s="8"/>
      <c r="C6" s="8"/>
      <c r="D6" s="19"/>
      <c r="E6" s="22"/>
      <c r="F6" s="10"/>
      <c r="G6" s="9"/>
      <c r="H6" s="19"/>
      <c r="I6" s="23" t="s">
        <v>29</v>
      </c>
      <c r="J6" s="45">
        <v>18000</v>
      </c>
      <c r="K6" s="38">
        <v>30</v>
      </c>
      <c r="L6" s="46">
        <f>K6*J6</f>
        <v>540000</v>
      </c>
      <c r="M6" s="47"/>
    </row>
    <row r="7" spans="1:13" ht="42" x14ac:dyDescent="0.3">
      <c r="A7" s="23" t="s">
        <v>0</v>
      </c>
      <c r="B7" s="4">
        <v>30000</v>
      </c>
      <c r="C7" s="3">
        <v>4.2699999999999996</v>
      </c>
      <c r="D7" s="21">
        <f>B7*C7</f>
        <v>128099.99999999999</v>
      </c>
      <c r="E7" s="29">
        <v>60000</v>
      </c>
      <c r="F7" s="3">
        <v>50</v>
      </c>
      <c r="G7" s="4">
        <f>E7*F7</f>
        <v>3000000</v>
      </c>
      <c r="H7" s="21">
        <f>G7-D7</f>
        <v>2871900</v>
      </c>
      <c r="I7" s="23" t="s">
        <v>30</v>
      </c>
      <c r="J7" s="45">
        <v>17000</v>
      </c>
      <c r="K7" s="38">
        <v>50</v>
      </c>
      <c r="L7" s="46">
        <f t="shared" ref="L7:L12" si="0">K7*J7</f>
        <v>850000</v>
      </c>
      <c r="M7" s="47"/>
    </row>
    <row r="8" spans="1:13" ht="42.5" thickBot="1" x14ac:dyDescent="0.35">
      <c r="A8" s="23"/>
      <c r="B8" s="4"/>
      <c r="C8" s="3"/>
      <c r="D8" s="21"/>
      <c r="E8" s="29"/>
      <c r="F8" s="3"/>
      <c r="G8" s="4"/>
      <c r="H8" s="21"/>
      <c r="I8" s="24" t="s">
        <v>31</v>
      </c>
      <c r="J8" s="48">
        <v>25000</v>
      </c>
      <c r="K8" s="39">
        <v>70</v>
      </c>
      <c r="L8" s="49">
        <f t="shared" si="0"/>
        <v>1750000</v>
      </c>
      <c r="M8" s="47" t="s">
        <v>46</v>
      </c>
    </row>
    <row r="9" spans="1:13" ht="60.75" customHeight="1" x14ac:dyDescent="0.3">
      <c r="A9" s="23" t="s">
        <v>1</v>
      </c>
      <c r="B9" s="4">
        <v>0</v>
      </c>
      <c r="C9" s="3">
        <v>0</v>
      </c>
      <c r="D9" s="21">
        <f>B9*C9</f>
        <v>0</v>
      </c>
      <c r="E9" s="29">
        <v>40000</v>
      </c>
      <c r="F9" s="3">
        <v>30</v>
      </c>
      <c r="G9" s="4">
        <f>E9*F9</f>
        <v>1200000</v>
      </c>
      <c r="H9" s="21">
        <f>G9-D9</f>
        <v>1200000</v>
      </c>
      <c r="I9" s="25" t="s">
        <v>42</v>
      </c>
      <c r="J9" s="50">
        <v>12000</v>
      </c>
      <c r="K9" s="51">
        <v>20</v>
      </c>
      <c r="L9" s="52">
        <f t="shared" si="0"/>
        <v>240000</v>
      </c>
      <c r="M9" s="47"/>
    </row>
    <row r="10" spans="1:13" ht="62.25" customHeight="1" thickBot="1" x14ac:dyDescent="0.35">
      <c r="A10" s="23"/>
      <c r="B10" s="4"/>
      <c r="C10" s="3"/>
      <c r="D10" s="21"/>
      <c r="E10" s="29"/>
      <c r="F10" s="3"/>
      <c r="G10" s="4"/>
      <c r="H10" s="21"/>
      <c r="I10" s="24" t="s">
        <v>41</v>
      </c>
      <c r="J10" s="48">
        <v>9500</v>
      </c>
      <c r="K10" s="39">
        <v>30</v>
      </c>
      <c r="L10" s="49">
        <f t="shared" si="0"/>
        <v>285000</v>
      </c>
      <c r="M10" s="47"/>
    </row>
    <row r="11" spans="1:13" ht="47.25" customHeight="1" x14ac:dyDescent="0.3">
      <c r="A11" s="23"/>
      <c r="B11" s="4"/>
      <c r="C11" s="3"/>
      <c r="D11" s="21"/>
      <c r="E11" s="29"/>
      <c r="F11" s="3"/>
      <c r="G11" s="4"/>
      <c r="H11" s="21"/>
      <c r="I11" s="26" t="s">
        <v>35</v>
      </c>
      <c r="J11" s="53">
        <v>3000</v>
      </c>
      <c r="K11" s="54">
        <v>5</v>
      </c>
      <c r="L11" s="55">
        <f t="shared" si="0"/>
        <v>15000</v>
      </c>
      <c r="M11" s="47"/>
    </row>
    <row r="12" spans="1:13" ht="28" x14ac:dyDescent="0.3">
      <c r="A12" s="23"/>
      <c r="B12" s="4"/>
      <c r="C12" s="3"/>
      <c r="D12" s="21"/>
      <c r="E12" s="29"/>
      <c r="F12" s="3"/>
      <c r="G12" s="4"/>
      <c r="H12" s="21"/>
      <c r="I12" s="23" t="s">
        <v>1</v>
      </c>
      <c r="J12" s="45">
        <v>15500</v>
      </c>
      <c r="K12" s="38">
        <v>30</v>
      </c>
      <c r="L12" s="46">
        <f t="shared" si="0"/>
        <v>465000</v>
      </c>
      <c r="M12" s="47"/>
    </row>
    <row r="13" spans="1:13" ht="28" x14ac:dyDescent="0.3">
      <c r="A13" s="20" t="s">
        <v>2</v>
      </c>
      <c r="B13" s="4">
        <v>270</v>
      </c>
      <c r="C13" s="3">
        <v>4.2699999999999996</v>
      </c>
      <c r="D13" s="21">
        <v>1153</v>
      </c>
      <c r="E13" s="29">
        <v>270</v>
      </c>
      <c r="F13" s="3">
        <v>50</v>
      </c>
      <c r="G13" s="4">
        <f t="shared" ref="G13:G16" si="1">E13*F13</f>
        <v>13500</v>
      </c>
      <c r="H13" s="21">
        <f t="shared" ref="H13:H16" si="2">G13-D13</f>
        <v>12347</v>
      </c>
      <c r="I13" s="23" t="s">
        <v>2</v>
      </c>
      <c r="J13" s="11">
        <v>270</v>
      </c>
      <c r="K13" s="12">
        <v>15</v>
      </c>
      <c r="L13" s="11">
        <f t="shared" ref="L13" si="3">J13*K13</f>
        <v>4050</v>
      </c>
      <c r="M13" s="47"/>
    </row>
    <row r="14" spans="1:13" ht="42" x14ac:dyDescent="0.3">
      <c r="A14" s="20" t="s">
        <v>3</v>
      </c>
      <c r="B14" s="4">
        <v>5</v>
      </c>
      <c r="C14" s="3">
        <v>4.2699999999999996</v>
      </c>
      <c r="D14" s="21">
        <v>21</v>
      </c>
      <c r="E14" s="29">
        <v>5</v>
      </c>
      <c r="F14" s="3">
        <v>50</v>
      </c>
      <c r="G14" s="4">
        <f t="shared" si="1"/>
        <v>250</v>
      </c>
      <c r="H14" s="21">
        <f t="shared" si="2"/>
        <v>229</v>
      </c>
      <c r="I14" s="23" t="s">
        <v>3</v>
      </c>
      <c r="J14" s="11">
        <v>5</v>
      </c>
      <c r="K14" s="12">
        <v>50</v>
      </c>
      <c r="L14" s="11">
        <f t="shared" ref="L14:L16" si="4">J14*K14</f>
        <v>250</v>
      </c>
      <c r="M14" s="47"/>
    </row>
    <row r="15" spans="1:13" ht="28" x14ac:dyDescent="0.3">
      <c r="A15" s="20" t="s">
        <v>4</v>
      </c>
      <c r="B15" s="4">
        <v>2000</v>
      </c>
      <c r="C15" s="3">
        <v>14.23</v>
      </c>
      <c r="D15" s="21">
        <f t="shared" ref="D15:D16" si="5">B15*C15</f>
        <v>28460</v>
      </c>
      <c r="E15" s="29">
        <v>2000</v>
      </c>
      <c r="F15" s="3">
        <v>30</v>
      </c>
      <c r="G15" s="4">
        <f t="shared" si="1"/>
        <v>60000</v>
      </c>
      <c r="H15" s="21">
        <f t="shared" si="2"/>
        <v>31540</v>
      </c>
      <c r="I15" s="23" t="s">
        <v>4</v>
      </c>
      <c r="J15" s="11">
        <v>2000</v>
      </c>
      <c r="K15" s="12">
        <v>15</v>
      </c>
      <c r="L15" s="11">
        <f t="shared" si="4"/>
        <v>30000</v>
      </c>
      <c r="M15" s="47"/>
    </row>
    <row r="16" spans="1:13" ht="42" x14ac:dyDescent="0.3">
      <c r="A16" s="20" t="s">
        <v>5</v>
      </c>
      <c r="B16" s="4">
        <v>100</v>
      </c>
      <c r="C16" s="3">
        <v>14.23</v>
      </c>
      <c r="D16" s="21">
        <f t="shared" si="5"/>
        <v>1423</v>
      </c>
      <c r="E16" s="29">
        <v>600</v>
      </c>
      <c r="F16" s="3">
        <v>50</v>
      </c>
      <c r="G16" s="4">
        <f t="shared" si="1"/>
        <v>30000</v>
      </c>
      <c r="H16" s="21">
        <f t="shared" si="2"/>
        <v>28577</v>
      </c>
      <c r="I16" s="23" t="s">
        <v>5</v>
      </c>
      <c r="J16" s="11">
        <v>600</v>
      </c>
      <c r="K16" s="12">
        <v>15</v>
      </c>
      <c r="L16" s="11">
        <f t="shared" si="4"/>
        <v>9000</v>
      </c>
      <c r="M16" s="47"/>
    </row>
    <row r="17" spans="1:13" x14ac:dyDescent="0.3">
      <c r="A17" s="20"/>
      <c r="B17" s="4"/>
      <c r="C17" s="3"/>
      <c r="D17" s="21"/>
      <c r="E17" s="29"/>
      <c r="F17" s="3"/>
      <c r="G17" s="4"/>
      <c r="H17" s="21"/>
      <c r="I17" s="23"/>
      <c r="J17" s="11"/>
      <c r="K17" s="12"/>
      <c r="L17" s="11"/>
      <c r="M17" s="47"/>
    </row>
    <row r="18" spans="1:13" x14ac:dyDescent="0.3">
      <c r="A18" s="27"/>
      <c r="B18" s="14" t="s">
        <v>16</v>
      </c>
      <c r="C18" s="14" t="s">
        <v>17</v>
      </c>
      <c r="D18" s="64" t="s">
        <v>18</v>
      </c>
      <c r="E18" s="35" t="s">
        <v>16</v>
      </c>
      <c r="F18" s="14" t="s">
        <v>17</v>
      </c>
      <c r="G18" s="14" t="s">
        <v>18</v>
      </c>
      <c r="H18" s="40" t="s">
        <v>19</v>
      </c>
      <c r="I18" s="56"/>
      <c r="J18" s="45"/>
      <c r="K18" s="45"/>
      <c r="L18" s="45"/>
      <c r="M18" s="47"/>
    </row>
    <row r="19" spans="1:13" x14ac:dyDescent="0.3">
      <c r="A19" s="18" t="s">
        <v>22</v>
      </c>
      <c r="B19" s="8"/>
      <c r="C19" s="8"/>
      <c r="D19" s="19">
        <f>D20+D21+D22+D23+D24+D25+D26+D30+D34</f>
        <v>458872</v>
      </c>
      <c r="E19" s="30"/>
      <c r="F19" s="8"/>
      <c r="G19" s="9">
        <f>G20+G21+G22+G23+G24+G25+G26+G30+G34</f>
        <v>1990400</v>
      </c>
      <c r="H19" s="19">
        <f>H20+H21+H22+H23+H24+H25+H26+H30+H34</f>
        <v>1531528</v>
      </c>
      <c r="I19" s="18" t="s">
        <v>22</v>
      </c>
      <c r="J19" s="45"/>
      <c r="K19" s="45"/>
      <c r="L19" s="57">
        <f>L20+L21+L22+L23+L24+L25+L27+L28+L29+L31+L32+L33+L34</f>
        <v>1141520</v>
      </c>
      <c r="M19" s="58">
        <f>L19-D19</f>
        <v>682648</v>
      </c>
    </row>
    <row r="20" spans="1:13" x14ac:dyDescent="0.3">
      <c r="A20" s="20" t="s">
        <v>6</v>
      </c>
      <c r="B20" s="4">
        <v>1300</v>
      </c>
      <c r="C20" s="3">
        <v>28.46</v>
      </c>
      <c r="D20" s="21">
        <f>B20*C20</f>
        <v>36998</v>
      </c>
      <c r="E20" s="29">
        <v>1000</v>
      </c>
      <c r="F20" s="3">
        <v>35</v>
      </c>
      <c r="G20" s="4">
        <f>E20*F20</f>
        <v>35000</v>
      </c>
      <c r="H20" s="21">
        <f>G20-D20</f>
        <v>-1998</v>
      </c>
      <c r="I20" s="23" t="s">
        <v>6</v>
      </c>
      <c r="J20" s="11">
        <v>1000</v>
      </c>
      <c r="K20" s="12">
        <v>35</v>
      </c>
      <c r="L20" s="11">
        <f>J20*K20</f>
        <v>35000</v>
      </c>
      <c r="M20" s="47"/>
    </row>
    <row r="21" spans="1:13" ht="28" x14ac:dyDescent="0.3">
      <c r="A21" s="20" t="s">
        <v>7</v>
      </c>
      <c r="B21" s="4">
        <v>2400</v>
      </c>
      <c r="C21" s="3">
        <v>14.23</v>
      </c>
      <c r="D21" s="21">
        <f t="shared" ref="D21:D34" si="6">B21*C21</f>
        <v>34152</v>
      </c>
      <c r="E21" s="29">
        <v>2000</v>
      </c>
      <c r="F21" s="3">
        <v>25</v>
      </c>
      <c r="G21" s="4">
        <f t="shared" ref="G21:G34" si="7">E21*F21</f>
        <v>50000</v>
      </c>
      <c r="H21" s="21">
        <f t="shared" ref="H21:H34" si="8">G21-D21</f>
        <v>15848</v>
      </c>
      <c r="I21" s="23" t="s">
        <v>7</v>
      </c>
      <c r="J21" s="11">
        <v>2000</v>
      </c>
      <c r="K21" s="12">
        <v>25</v>
      </c>
      <c r="L21" s="11">
        <f t="shared" ref="L21:L34" si="9">J21*K21</f>
        <v>50000</v>
      </c>
      <c r="M21" s="47"/>
    </row>
    <row r="22" spans="1:13" x14ac:dyDescent="0.3">
      <c r="A22" s="20" t="s">
        <v>8</v>
      </c>
      <c r="B22" s="4">
        <v>130</v>
      </c>
      <c r="C22" s="3">
        <v>14.23</v>
      </c>
      <c r="D22" s="21">
        <v>1850</v>
      </c>
      <c r="E22" s="29">
        <v>120</v>
      </c>
      <c r="F22" s="3">
        <v>35</v>
      </c>
      <c r="G22" s="4">
        <f t="shared" si="7"/>
        <v>4200</v>
      </c>
      <c r="H22" s="21">
        <f t="shared" si="8"/>
        <v>2350</v>
      </c>
      <c r="I22" s="23" t="s">
        <v>8</v>
      </c>
      <c r="J22" s="11">
        <v>120</v>
      </c>
      <c r="K22" s="12">
        <v>35</v>
      </c>
      <c r="L22" s="11">
        <f t="shared" si="9"/>
        <v>4200</v>
      </c>
      <c r="M22" s="47"/>
    </row>
    <row r="23" spans="1:13" ht="28" x14ac:dyDescent="0.3">
      <c r="A23" s="20" t="s">
        <v>9</v>
      </c>
      <c r="B23" s="4">
        <v>2000</v>
      </c>
      <c r="C23" s="3">
        <v>1.42</v>
      </c>
      <c r="D23" s="21">
        <f t="shared" si="6"/>
        <v>2840</v>
      </c>
      <c r="E23" s="29">
        <v>1000</v>
      </c>
      <c r="F23" s="12">
        <v>10</v>
      </c>
      <c r="G23" s="4">
        <f t="shared" si="7"/>
        <v>10000</v>
      </c>
      <c r="H23" s="21">
        <f t="shared" si="8"/>
        <v>7160</v>
      </c>
      <c r="I23" s="23" t="s">
        <v>9</v>
      </c>
      <c r="J23" s="11">
        <v>1000</v>
      </c>
      <c r="K23" s="12">
        <v>20</v>
      </c>
      <c r="L23" s="11">
        <f t="shared" si="9"/>
        <v>20000</v>
      </c>
      <c r="M23" s="47"/>
    </row>
    <row r="24" spans="1:13" ht="28" x14ac:dyDescent="0.3">
      <c r="A24" s="20" t="s">
        <v>10</v>
      </c>
      <c r="B24" s="4">
        <v>120</v>
      </c>
      <c r="C24" s="3">
        <v>1.42</v>
      </c>
      <c r="D24" s="21">
        <v>170</v>
      </c>
      <c r="E24" s="29">
        <v>120</v>
      </c>
      <c r="F24" s="3">
        <v>10</v>
      </c>
      <c r="G24" s="4">
        <f t="shared" si="7"/>
        <v>1200</v>
      </c>
      <c r="H24" s="21">
        <f t="shared" si="8"/>
        <v>1030</v>
      </c>
      <c r="I24" s="23" t="s">
        <v>10</v>
      </c>
      <c r="J24" s="11">
        <v>120</v>
      </c>
      <c r="K24" s="12">
        <v>20</v>
      </c>
      <c r="L24" s="11">
        <f t="shared" si="9"/>
        <v>2400</v>
      </c>
      <c r="M24" s="47"/>
    </row>
    <row r="25" spans="1:13" ht="28" x14ac:dyDescent="0.3">
      <c r="A25" s="20" t="s">
        <v>11</v>
      </c>
      <c r="B25" s="4">
        <v>14500</v>
      </c>
      <c r="C25" s="3">
        <v>14.23</v>
      </c>
      <c r="D25" s="21">
        <f>B25*C25</f>
        <v>206335</v>
      </c>
      <c r="E25" s="29">
        <v>21000</v>
      </c>
      <c r="F25" s="3">
        <v>50</v>
      </c>
      <c r="G25" s="4">
        <f t="shared" si="7"/>
        <v>1050000</v>
      </c>
      <c r="H25" s="21">
        <f t="shared" si="8"/>
        <v>843665</v>
      </c>
      <c r="I25" s="23" t="s">
        <v>11</v>
      </c>
      <c r="J25" s="11">
        <v>16500</v>
      </c>
      <c r="K25" s="12">
        <v>30</v>
      </c>
      <c r="L25" s="11">
        <f t="shared" si="9"/>
        <v>495000</v>
      </c>
      <c r="M25" s="47"/>
    </row>
    <row r="26" spans="1:13" x14ac:dyDescent="0.3">
      <c r="A26" s="20" t="s">
        <v>12</v>
      </c>
      <c r="B26" s="4">
        <v>70000</v>
      </c>
      <c r="C26" s="3">
        <v>1.42</v>
      </c>
      <c r="D26" s="21">
        <f t="shared" si="6"/>
        <v>99400</v>
      </c>
      <c r="E26" s="31">
        <v>70000</v>
      </c>
      <c r="F26" s="3">
        <v>10</v>
      </c>
      <c r="G26" s="4">
        <f t="shared" si="7"/>
        <v>700000</v>
      </c>
      <c r="H26" s="21">
        <f t="shared" si="8"/>
        <v>600600</v>
      </c>
      <c r="I26" s="23" t="s">
        <v>12</v>
      </c>
      <c r="J26" s="11"/>
      <c r="K26" s="12"/>
      <c r="L26" s="11"/>
      <c r="M26" s="47"/>
    </row>
    <row r="27" spans="1:13" x14ac:dyDescent="0.3">
      <c r="A27" s="20"/>
      <c r="B27" s="4"/>
      <c r="C27" s="3"/>
      <c r="D27" s="21"/>
      <c r="E27" s="31"/>
      <c r="F27" s="3"/>
      <c r="G27" s="4"/>
      <c r="H27" s="21"/>
      <c r="I27" s="23" t="s">
        <v>36</v>
      </c>
      <c r="J27" s="11">
        <v>10800</v>
      </c>
      <c r="K27" s="12">
        <v>15</v>
      </c>
      <c r="L27" s="11">
        <f t="shared" si="9"/>
        <v>162000</v>
      </c>
      <c r="M27" s="47"/>
    </row>
    <row r="28" spans="1:13" x14ac:dyDescent="0.3">
      <c r="A28" s="20"/>
      <c r="B28" s="4"/>
      <c r="C28" s="3"/>
      <c r="D28" s="21"/>
      <c r="E28" s="31"/>
      <c r="F28" s="3"/>
      <c r="G28" s="4"/>
      <c r="H28" s="21"/>
      <c r="I28" s="23" t="s">
        <v>37</v>
      </c>
      <c r="J28" s="11">
        <v>25200</v>
      </c>
      <c r="K28" s="12">
        <v>7.5</v>
      </c>
      <c r="L28" s="11">
        <f t="shared" si="9"/>
        <v>189000</v>
      </c>
      <c r="M28" s="47"/>
    </row>
    <row r="29" spans="1:13" x14ac:dyDescent="0.3">
      <c r="A29" s="20"/>
      <c r="B29" s="4"/>
      <c r="C29" s="3"/>
      <c r="D29" s="21"/>
      <c r="E29" s="31"/>
      <c r="F29" s="3"/>
      <c r="G29" s="4"/>
      <c r="H29" s="21"/>
      <c r="I29" s="23" t="s">
        <v>43</v>
      </c>
      <c r="J29" s="68" t="s">
        <v>56</v>
      </c>
      <c r="K29" s="69"/>
      <c r="L29" s="70"/>
      <c r="M29" s="47"/>
    </row>
    <row r="30" spans="1:13" ht="42" x14ac:dyDescent="0.3">
      <c r="A30" s="20" t="s">
        <v>13</v>
      </c>
      <c r="B30" s="4">
        <v>1070</v>
      </c>
      <c r="C30" s="3"/>
      <c r="D30" s="21">
        <f>D31+D32+D33</f>
        <v>49372</v>
      </c>
      <c r="E30" s="29">
        <v>700</v>
      </c>
      <c r="F30" s="12">
        <v>200</v>
      </c>
      <c r="G30" s="4">
        <f t="shared" si="7"/>
        <v>140000</v>
      </c>
      <c r="H30" s="21">
        <f t="shared" si="8"/>
        <v>90628</v>
      </c>
      <c r="I30" s="23" t="s">
        <v>13</v>
      </c>
      <c r="J30" s="11"/>
      <c r="K30" s="12"/>
      <c r="L30" s="11">
        <v>0</v>
      </c>
      <c r="M30" s="47"/>
    </row>
    <row r="31" spans="1:13" ht="28" x14ac:dyDescent="0.3">
      <c r="A31" s="61" t="s">
        <v>47</v>
      </c>
      <c r="B31" s="62">
        <v>70</v>
      </c>
      <c r="C31" s="3">
        <v>14.23</v>
      </c>
      <c r="D31" s="21">
        <v>996</v>
      </c>
      <c r="E31" s="29"/>
      <c r="F31" s="3"/>
      <c r="G31" s="4"/>
      <c r="H31" s="21"/>
      <c r="I31" s="23" t="s">
        <v>32</v>
      </c>
      <c r="J31" s="11">
        <v>105</v>
      </c>
      <c r="K31" s="12">
        <v>30</v>
      </c>
      <c r="L31" s="11">
        <f t="shared" si="9"/>
        <v>3150</v>
      </c>
      <c r="M31" s="47" t="s">
        <v>38</v>
      </c>
    </row>
    <row r="32" spans="1:13" ht="28" x14ac:dyDescent="0.3">
      <c r="A32" s="61" t="s">
        <v>48</v>
      </c>
      <c r="B32" s="62">
        <v>800</v>
      </c>
      <c r="C32" s="3">
        <v>35.57</v>
      </c>
      <c r="D32" s="21">
        <v>28456</v>
      </c>
      <c r="E32" s="29"/>
      <c r="F32" s="3"/>
      <c r="G32" s="4"/>
      <c r="H32" s="21"/>
      <c r="I32" s="23" t="s">
        <v>33</v>
      </c>
      <c r="J32" s="11">
        <v>1001</v>
      </c>
      <c r="K32" s="12">
        <v>70</v>
      </c>
      <c r="L32" s="11">
        <f t="shared" si="9"/>
        <v>70070</v>
      </c>
      <c r="M32" s="47"/>
    </row>
    <row r="33" spans="1:13" ht="26" x14ac:dyDescent="0.3">
      <c r="A33" s="63" t="s">
        <v>49</v>
      </c>
      <c r="B33" s="62">
        <v>200</v>
      </c>
      <c r="C33" s="3">
        <v>99.6</v>
      </c>
      <c r="D33" s="21">
        <v>19920</v>
      </c>
      <c r="E33" s="29"/>
      <c r="F33" s="3"/>
      <c r="G33" s="4"/>
      <c r="H33" s="21"/>
      <c r="I33" s="23" t="s">
        <v>34</v>
      </c>
      <c r="J33" s="11">
        <v>216</v>
      </c>
      <c r="K33" s="12">
        <v>200</v>
      </c>
      <c r="L33" s="11">
        <f t="shared" si="9"/>
        <v>43200</v>
      </c>
      <c r="M33" s="47"/>
    </row>
    <row r="34" spans="1:13" ht="28" x14ac:dyDescent="0.3">
      <c r="A34" s="20" t="s">
        <v>14</v>
      </c>
      <c r="B34" s="5">
        <v>6500</v>
      </c>
      <c r="C34" s="3">
        <v>4.2699999999999996</v>
      </c>
      <c r="D34" s="21">
        <f t="shared" si="6"/>
        <v>27754.999999999996</v>
      </c>
      <c r="E34" s="29">
        <v>4500</v>
      </c>
      <c r="F34" s="3"/>
      <c r="G34" s="4">
        <f t="shared" si="7"/>
        <v>0</v>
      </c>
      <c r="H34" s="21">
        <f t="shared" si="8"/>
        <v>-27754.999999999996</v>
      </c>
      <c r="I34" s="23" t="s">
        <v>14</v>
      </c>
      <c r="J34" s="11">
        <v>4500</v>
      </c>
      <c r="K34" s="12">
        <v>15</v>
      </c>
      <c r="L34" s="11">
        <f t="shared" si="9"/>
        <v>67500</v>
      </c>
      <c r="M34" s="47"/>
    </row>
    <row r="35" spans="1:13" ht="14.5" thickBot="1" x14ac:dyDescent="0.35">
      <c r="A35" s="41" t="s">
        <v>15</v>
      </c>
      <c r="B35" s="42"/>
      <c r="C35" s="33"/>
      <c r="D35" s="43">
        <f>D5+D19</f>
        <v>618029</v>
      </c>
      <c r="E35" s="32"/>
      <c r="F35" s="33"/>
      <c r="G35" s="44">
        <f>G5+G19</f>
        <v>6294150</v>
      </c>
      <c r="H35" s="43">
        <f>H5+H19</f>
        <v>5676121</v>
      </c>
      <c r="I35" s="59"/>
      <c r="J35" s="60"/>
      <c r="K35" s="60"/>
      <c r="L35" s="66">
        <f>L5+L19</f>
        <v>5329820</v>
      </c>
      <c r="M35" s="67">
        <f>L35-D35</f>
        <v>4711791</v>
      </c>
    </row>
    <row r="36" spans="1:13" x14ac:dyDescent="0.3">
      <c r="D36" s="6">
        <v>618030</v>
      </c>
      <c r="E36" s="6"/>
      <c r="F36" s="6"/>
      <c r="G36" s="6"/>
      <c r="H36" s="7">
        <f>G35-D35</f>
        <v>5676121</v>
      </c>
    </row>
    <row r="37" spans="1:13" x14ac:dyDescent="0.3">
      <c r="A37" s="1" t="s">
        <v>55</v>
      </c>
      <c r="D37" s="7">
        <f>D36-D35</f>
        <v>1</v>
      </c>
      <c r="E37" s="6"/>
      <c r="F37" s="6"/>
      <c r="G37" s="6"/>
      <c r="H37" s="7">
        <f>H35-H36</f>
        <v>0</v>
      </c>
    </row>
    <row r="39" spans="1:13" x14ac:dyDescent="0.3">
      <c r="A39" s="65" t="s">
        <v>50</v>
      </c>
    </row>
    <row r="40" spans="1:13" x14ac:dyDescent="0.3">
      <c r="A40" s="65" t="s">
        <v>51</v>
      </c>
    </row>
    <row r="41" spans="1:13" x14ac:dyDescent="0.3">
      <c r="A41" s="65"/>
    </row>
    <row r="42" spans="1:13" x14ac:dyDescent="0.3">
      <c r="A42" s="65" t="s">
        <v>52</v>
      </c>
    </row>
    <row r="43" spans="1:13" x14ac:dyDescent="0.3">
      <c r="A43" s="65" t="s">
        <v>53</v>
      </c>
    </row>
  </sheetData>
  <mergeCells count="13">
    <mergeCell ref="J29:L29"/>
    <mergeCell ref="A1:M1"/>
    <mergeCell ref="I2:M2"/>
    <mergeCell ref="M3:M4"/>
    <mergeCell ref="L3:L4"/>
    <mergeCell ref="K3:K4"/>
    <mergeCell ref="J3:J4"/>
    <mergeCell ref="I3:I4"/>
    <mergeCell ref="B3:D3"/>
    <mergeCell ref="A2:D2"/>
    <mergeCell ref="E2:H2"/>
    <mergeCell ref="G3:G4"/>
    <mergeCell ref="H3:H4"/>
  </mergeCells>
  <hyperlinks>
    <hyperlink ref="A43" r:id="rId1" display="mailto:Inguna.Zemture@vmd.gov.lv" xr:uid="{881EDCDD-8B42-40AB-9AA4-DBB4D6331E69}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FF9B02188F92A499150BCBAE88484D1" ma:contentTypeVersion="11" ma:contentTypeDescription="Izveidot jaunu dokumentu." ma:contentTypeScope="" ma:versionID="700790979ccaaa24183dc730f8666af4">
  <xsd:schema xmlns:xsd="http://www.w3.org/2001/XMLSchema" xmlns:xs="http://www.w3.org/2001/XMLSchema" xmlns:p="http://schemas.microsoft.com/office/2006/metadata/properties" xmlns:ns3="6526c662-1cfa-4988-8a61-6569661ab876" targetNamespace="http://schemas.microsoft.com/office/2006/metadata/properties" ma:root="true" ma:fieldsID="18156b15b1b4da29428af9a29daf4cf7" ns3:_="">
    <xsd:import namespace="6526c662-1cfa-4988-8a61-6569661ab8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6c662-1cfa-4988-8a61-6569661ab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22121A-3598-4F94-90D9-2943D4B033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7FED9-85DC-4B2B-87BC-D1C691F08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6c662-1cfa-4988-8a61-6569661ab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8EF36-6C83-4EB7-A4E6-8BE094D5FF5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6526c662-1cfa-4988-8a61-6569661ab876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Nod ieņ izm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Zemture</dc:creator>
  <cp:lastModifiedBy>Lelda Pamovska</cp:lastModifiedBy>
  <cp:lastPrinted>2021-10-18T15:48:31Z</cp:lastPrinted>
  <dcterms:created xsi:type="dcterms:W3CDTF">2021-06-01T13:42:36Z</dcterms:created>
  <dcterms:modified xsi:type="dcterms:W3CDTF">2022-04-22T12:48:42Z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0x0101008FF9B02188F92A499150BCBAE88484D1</vt:lpwstr>
  </property>
</Properties>
</file>