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S:\Kopsavilkuma_nod\Projekti\2026\Funkciju_pardale\No_apro_rezerves\Aprorezerves_palielinajums\Precizets_projekts_uzMK_uz080626\TAP2_preciz\"/>
    </mc:Choice>
  </mc:AlternateContent>
  <xr:revisionPtr revIDLastSave="0" documentId="13_ncr:1_{AFAA7608-6344-4A5B-A3D8-7D087F1D6D76}" xr6:coauthVersionLast="47" xr6:coauthVersionMax="47" xr10:uidLastSave="{00000000-0000-0000-0000-000000000000}"/>
  <bookViews>
    <workbookView xWindow="150" yWindow="225" windowWidth="17655" windowHeight="14220" xr2:uid="{9620E2A8-2B2B-461E-A045-D4CDB2C1848E}"/>
  </bookViews>
  <sheets>
    <sheet name="Pielikums_anotācijai" sheetId="3" r:id="rId1"/>
  </sheets>
  <definedNames>
    <definedName name="_xlnm._FilterDatabase" localSheetId="0" hidden="1">Pielikums_anotācijai!$A$6:$B$6</definedName>
    <definedName name="_Hlk126928750" localSheetId="0">Pielikums_anotācijai!#REF!</definedName>
    <definedName name="_Hlk127798739" localSheetId="0">Pielikums_anotācijai!#REF!</definedName>
    <definedName name="_Hlk127879920" localSheetId="0">Pielikums_anotācijai!#REF!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7" i="3" l="1"/>
  <c r="B196" i="3" l="1"/>
  <c r="B198" i="3"/>
  <c r="B205" i="3"/>
  <c r="B216" i="3"/>
  <c r="B223" i="3"/>
  <c r="B232" i="3"/>
  <c r="B230" i="3"/>
  <c r="B225" i="3"/>
  <c r="B221" i="3"/>
  <c r="B203" i="3"/>
  <c r="B200" i="3"/>
  <c r="B195" i="3" l="1"/>
  <c r="B129" i="3"/>
  <c r="C2" i="3" l="1"/>
  <c r="B50" i="3" l="1"/>
  <c r="B52" i="3"/>
  <c r="B56" i="3"/>
  <c r="B60" i="3"/>
  <c r="B69" i="3"/>
  <c r="B71" i="3"/>
  <c r="B76" i="3"/>
  <c r="B24" i="3"/>
  <c r="B17" i="3"/>
  <c r="B12" i="3"/>
  <c r="B11" i="3" s="1"/>
  <c r="B9" i="3"/>
  <c r="B8" i="3" s="1"/>
  <c r="B49" i="3" l="1"/>
  <c r="B16" i="3"/>
  <c r="B306" i="3" l="1"/>
  <c r="B305" i="3" s="1"/>
  <c r="B100" i="3"/>
  <c r="B99" i="3" s="1"/>
  <c r="B97" i="3"/>
  <c r="B94" i="3"/>
  <c r="B93" i="3" s="1"/>
  <c r="B87" i="3"/>
  <c r="B84" i="3"/>
  <c r="B81" i="3"/>
  <c r="B105" i="3"/>
  <c r="B104" i="3" s="1"/>
  <c r="B108" i="3"/>
  <c r="B111" i="3"/>
  <c r="B117" i="3"/>
  <c r="B122" i="3"/>
  <c r="B127" i="3"/>
  <c r="B132" i="3"/>
  <c r="B131" i="3" s="1"/>
  <c r="B135" i="3"/>
  <c r="B137" i="3"/>
  <c r="B27" i="3"/>
  <c r="B30" i="3"/>
  <c r="B33" i="3"/>
  <c r="B83" i="3" l="1"/>
  <c r="B113" i="3"/>
  <c r="B26" i="3"/>
  <c r="B254" i="3"/>
  <c r="B248" i="3"/>
  <c r="B246" i="3"/>
  <c r="B245" i="3" s="1"/>
  <c r="B243" i="3"/>
  <c r="B241" i="3"/>
  <c r="B240" i="3" l="1"/>
  <c r="B80" i="3"/>
  <c r="B140" i="3"/>
  <c r="B147" i="3"/>
  <c r="B149" i="3"/>
  <c r="B153" i="3"/>
  <c r="B155" i="3"/>
  <c r="B158" i="3"/>
  <c r="B161" i="3"/>
  <c r="B262" i="3" l="1"/>
  <c r="B259" i="3" s="1"/>
  <c r="B166" i="3" l="1"/>
  <c r="B165" i="3"/>
  <c r="B152" i="3"/>
  <c r="B151" i="3" s="1"/>
  <c r="B143" i="3"/>
  <c r="B163" i="3" l="1"/>
  <c r="B139" i="3" s="1"/>
  <c r="B40" i="3"/>
  <c r="B42" i="3"/>
  <c r="B46" i="3"/>
  <c r="B39" i="3" l="1"/>
  <c r="B172" i="3"/>
  <c r="B174" i="3"/>
  <c r="B181" i="3"/>
  <c r="B185" i="3"/>
  <c r="B189" i="3"/>
  <c r="B191" i="3"/>
  <c r="B193" i="3"/>
  <c r="B171" i="3" l="1"/>
  <c r="B301" i="3"/>
  <c r="B273" i="3" s="1"/>
</calcChain>
</file>

<file path=xl/sharedStrings.xml><?xml version="1.0" encoding="utf-8"?>
<sst xmlns="http://schemas.openxmlformats.org/spreadsheetml/2006/main" count="500" uniqueCount="488">
  <si>
    <r>
      <t xml:space="preserve">no 2025.gada neizlietoto asignējumu rezerves </t>
    </r>
    <r>
      <rPr>
        <i/>
        <sz val="10"/>
        <rFont val="Times New Roman"/>
        <family val="1"/>
        <charset val="186"/>
      </rPr>
      <t>(atbilst nosacījumiem)</t>
    </r>
    <r>
      <rPr>
        <sz val="10"/>
        <rFont val="Times New Roman"/>
        <family val="1"/>
        <charset val="186"/>
      </rPr>
      <t xml:space="preserve">
(LBFV 9.¹ panta 
3. un 4. daļa )</t>
    </r>
  </si>
  <si>
    <t>04.00.00 "Valsts prezidenta darbības nodrošināšana"</t>
  </si>
  <si>
    <t>Kritiskās infrastruktūras, informācijas un komunikācijas tehnoloģiju  drošības un noturības pasākumu īstenošana un atbilstības izvērtēšana</t>
  </si>
  <si>
    <t>01.00.00 “Saeimas darbības nodrošināšana”</t>
  </si>
  <si>
    <t>Infrastruktūras uzlabojumi Saeimas ēkās un objektos</t>
  </si>
  <si>
    <t>IKT risinājumu pilnveide</t>
  </si>
  <si>
    <t>Drošības pilnveidošanas pasākumi</t>
  </si>
  <si>
    <t xml:space="preserve">01.00.00 "Ministru kabineta darbības nodrošināšana" </t>
  </si>
  <si>
    <t>PP “Valsts attīstības un plānošanas sistēmas pilnveide” ietvaros Atvērtās pārvaldības plāna pasākumu īstenošana</t>
  </si>
  <si>
    <t>Biznesa procesu analīzes un tehnisko prasību izstrāde valsts attīstības stratēģiskās plānošanas un analīzes digitālā rīka izveide</t>
  </si>
  <si>
    <t>Latvijas ilgtspējīgas attīstības stratēģijas līdz 2050.gadam un Nacionālā attīstības plāna 2028.-2035.gadam izstrāde un sabiedrības līdzdalība</t>
  </si>
  <si>
    <t>Vienotās risku analīzes un vadības informācijas sistēmas bērnu attīstības vajadzību atbalstam izstrāde</t>
  </si>
  <si>
    <t>Tiesību aktu ar augstu ietekmes līmeni ex-post izvērtējums</t>
  </si>
  <si>
    <t xml:space="preserve">Informatīvi tehnoloģiskās vides pilnveidošana, nodrošinot drošu un mūsdienu prasībām atbilstošu vidi, Ministru kabineta ēku kompleksa ekspluatācijas drošuma nodrošināšana </t>
  </si>
  <si>
    <t xml:space="preserve">19.00.00 "Valsts administrācijas skola" </t>
  </si>
  <si>
    <t>PP “Vienotā pakalpojumu centra izveide”  ietvaros Mācīšanās un attīstības sistēmas nodošana produkcijas vidē un licenču iegāde</t>
  </si>
  <si>
    <t>Aizsardzības ministrija, t.sk.:</t>
  </si>
  <si>
    <t>22.12.00 “Nacionālo bruņoto spēku uzturēšana”</t>
  </si>
  <si>
    <t>Vienkāršotā telpu grupas pārbūve Latvijas Kara muzeja telpās Smilšu ielā 20, Rīgā</t>
  </si>
  <si>
    <t>28.00.00"Ģeodēzija un kartogrāfija"</t>
  </si>
  <si>
    <t>Latvijas teritorijas aerofotografēšanas ārpakalpojums</t>
  </si>
  <si>
    <t>Latvijas Republikas ūdenstilpju un ūdensteču dziļumu datu iegūšanas pakalpojums</t>
  </si>
  <si>
    <t>33.00.00 "Aizsardzības īpašumu pārvaldīšana”</t>
  </si>
  <si>
    <t>Piekļuves militārajai bāzei “Ceri” uzlabošana</t>
  </si>
  <si>
    <t>97.00.00 "Nozaru vadība un politikas plānošana"</t>
  </si>
  <si>
    <t>Pārstāvības izdevumu, komandējumu un konsultāciju nodrošināšana</t>
  </si>
  <si>
    <t>Drošības sistēmu nodrošinājuma līguma saistību izpilde</t>
  </si>
  <si>
    <t>26.01.00 "Iekšējais tirgus un patērētāju tiesību aizsardzība"</t>
  </si>
  <si>
    <t>Patērētāju tiesību aizsardzības centra darbības procesu un sniegto pakalpojumu digitalizēšana</t>
  </si>
  <si>
    <t>26.02.00 "Konkurences politikas ieviešana"</t>
  </si>
  <si>
    <t>Konkurences padomes, LU, RTU un KNAB līguma turpmāka realizācija Karteļu skrīninga rīka izveidē un ieviešanā</t>
  </si>
  <si>
    <t>Konkurences padomes apvienošanās ziņojuma digitāli strukturizētu iesniegšanas risinājuma pilnveide</t>
  </si>
  <si>
    <t>OECD audita gala rezultātu prezentācijas pasākuma īstenošana</t>
  </si>
  <si>
    <t>28.00.00 "Ekonomiskās izaugsmes politikas ieviešana"</t>
  </si>
  <si>
    <t>Valsts budžeta līdzfinansējums dižpasākumu organizēšanai un ārvalstu filmu uzņemšanai Latvijā</t>
  </si>
  <si>
    <t>Business.gov.lv attīstība – zaļā koridora rīka izstrādes pabeigšana</t>
  </si>
  <si>
    <t>29.00.00 "Fiskālās disciplīnas padomes darbības nodrošināšana"</t>
  </si>
  <si>
    <t>Ziemeļvalstu un Baltijas valstu neatkarīgo fiskālo institūciju gadskārtējā semināra nodrošināšana</t>
  </si>
  <si>
    <t>31.01.00 "Budžeta izpilde"</t>
  </si>
  <si>
    <t>2025.gadā uzsākto būvdarbu/remontdarbu pabeigšana un  telpu labiekārtošana Smilšu ielā 1, Rīgā</t>
  </si>
  <si>
    <t>Vienotā pakalpojuma centra projektējumu pielāgošana 3.kārtas resoru pārņemšanai un ekspertu konsultāciju nodrošināšana</t>
  </si>
  <si>
    <t>Digitālās transformācijas un drošības stiprināšana, nodrošinot kritiskās infrastruktūras veiktspēju pie pastāvīgi pieaugoša apkalpojamo klientu skaita</t>
  </si>
  <si>
    <t>32.00.00 "Iepirkumu uzraudzības birojs"</t>
  </si>
  <si>
    <t>Apmācības personāla digitālo, drošības un stratēģisko kompetenču attīstībai</t>
  </si>
  <si>
    <t>Publisko iepirkumu reformas īstenošanas ietvaros nodrošināta kiberdrošības dokumentācijas izstrāde, Elektronisko iepirkumu sistēmas pārvaldības kompetenču stiprināšana, tehnisko prasību izstrādāšana Vienotās iepirkumu elektroniskās platformas ieviešanai un mākslīgā intelekta risinājuma pielāgošana</t>
  </si>
  <si>
    <t>Papildus funkcionalitātes izstrāde Publikāciju vadības sistēmā</t>
  </si>
  <si>
    <t>33.00.00 "Valsts ieņēmumu un muitas politikas nodrošināšana"</t>
  </si>
  <si>
    <t xml:space="preserve">Izmaiņu veikšana Valsts ieņēmumu dienesta informācijas sistēmās saistībā ar grozījumiem normatīvajos aktos </t>
  </si>
  <si>
    <t>Valsts ieņēmumu dienesta tehniskā aprīkojuma demontāža robežkontroles punktos “Silene” un “Vientuļi” un aprīkojuma utilizācija</t>
  </si>
  <si>
    <t xml:space="preserve">Arhīva dokumentu iznīcināšana, nodrošinot arhīva centralizāciju un mazāk efektīvo glabātavu samazināšanu </t>
  </si>
  <si>
    <t>Infrastruktūras drošības un tehniskā stāvokļa uzlabošana Valsts ieņēmumu dienesta reģionālajos objektos</t>
  </si>
  <si>
    <t>Ēnu ekonomikas apkarošanai nepieciešamo tehnisko līdzekļu iegāde</t>
  </si>
  <si>
    <t>Latvijas parāda segšana un 2026.gada iemaksu veikšana par dalību Protokolā par tabakas izstrādājumu nelikumīgas tirdzniecības ierobežošanu</t>
  </si>
  <si>
    <t>Atlaišanas pabalstu izmaksa atbrīvojamajiem nodarbinātajiem</t>
  </si>
  <si>
    <t>Valsts ieņēmumu dienesta darbinieku atlīdzības nodrošināšana atbilstoši normatīvajos aktos noteiktajam</t>
  </si>
  <si>
    <t>38.01.00 "Eiropas Savienības pirmsstrukturālo, strukturālo un citu finanšu instrumentu koordinācija"</t>
  </si>
  <si>
    <t xml:space="preserve">Sertificēšanas audita nodrošināšana </t>
  </si>
  <si>
    <t>41.13.00 "Finansējums VAS "Valsts nekustamie īpašumi" īstenojamiem projektiem un pasākumiem"</t>
  </si>
  <si>
    <t>Finansējums VAS “Valsts nekustamie īpašumi” administratīvo izmaksu segšanai publiskā partnera lomas nodrošināšanai</t>
  </si>
  <si>
    <t>Finansējums drošības prasību nodrošināšanai, elektrotīkla drošības un videonovērošanas modernizācijas darbiem, kā arī telpu pielāgošanai nekustamajam īpašumam Zigfrīda Meierovica prospektā 31, Jūrmalā</t>
  </si>
  <si>
    <t>Finansējums ēkas konstruktīvo elementu atjaunošanai un pastiprināšanai un ar to saistīto ugunsdrošības prasību nodrošināšanai (Amatu ielā 6, Rīgā (Lielā ģilde))</t>
  </si>
  <si>
    <t>Finansējums ēkas konstruktīvo elementu stabilizēšanai un saglabāšanai (Torņa ielā 1, Rīgā (Arsenāls))</t>
  </si>
  <si>
    <t>97.00.00 “Nozaru vadība un politikas plānošana”</t>
  </si>
  <si>
    <t>Uzņemto saistību nodrošināšana, kas saistīta ar ERAB pilnvarnieku sanāksmes sagatavošanu un organizēšanu</t>
  </si>
  <si>
    <t>02.03.00“Vienotās sakaru un informācijas sistēmas uzturēšana un vadība”</t>
  </si>
  <si>
    <t>06.01.00„Valsts policija"</t>
  </si>
  <si>
    <t>07.00.00“Ugunsdrošība glābšana un civilā aizsardzība”</t>
  </si>
  <si>
    <t>10.00.00“Valsts robežsardzes darbība”</t>
  </si>
  <si>
    <t>11.01.00“Pilsonības un migrācijas lietu pārvalde”</t>
  </si>
  <si>
    <t>38.05.00.“Veselības aprūpe un fiziskā sagatavotība”</t>
  </si>
  <si>
    <t>40.01.00 "Administrēšana"</t>
  </si>
  <si>
    <t>40.02.00"Nekustamais īpašums un centralizētais iepirkums"</t>
  </si>
  <si>
    <t>40.04.00 “Valsts materiālās rezerves”</t>
  </si>
  <si>
    <t>42.00.00 “Iekšējās drošības biroja darbība”</t>
  </si>
  <si>
    <t>43.00.00 "Finanšu izlūkošanas dienesta darbība"</t>
  </si>
  <si>
    <t>44.00.00 “Iekšējās drošības akadēmija”</t>
  </si>
  <si>
    <t>97.00.00“Nozaru vadība un politikas plānošana”</t>
  </si>
  <si>
    <t>02.01.00 "Profesionālās izglītības programmu īstenošana"</t>
  </si>
  <si>
    <t>Lai nodrošinātu ar testamentu uzliktā pienākuma izpildi un novirzītu finansējumu Rīgas Valsts tehnikuma trūcīgo un sekmīgo audzēkņu atbalstīšanai un infrastruktūras un materiāli tehniskā nodrošinājuma vajadzībām</t>
  </si>
  <si>
    <t>Profesionālās izglītības programmu īstenošanai netiek nodrošināts normatīvajā regulējumā noteiktais izmaksu minimums</t>
  </si>
  <si>
    <t>03.01.00 "Augstākās izglītības programmu nodrošināšana"</t>
  </si>
  <si>
    <t>Augstskolu padomju MK virzīto padomes locekļu atlase</t>
  </si>
  <si>
    <t>Starptautiskais salīdzinošais pētījums EUROSTUDENT</t>
  </si>
  <si>
    <t>04.00.00 "Valsts valodas politika un pārvalde"</t>
  </si>
  <si>
    <t>Izglītības un zinātnes ministrijas un ministrijas padotībā esošo iestāžu (LVA, Latvijas Sporta muzejs, IKVD, LZP) nodarbinātajiem kapacitātes stiprināšanas  un motivācijas pasākumu īstenošanai</t>
  </si>
  <si>
    <t>07.00.00 "Informācijas un komunikāciju tehnoloģiju uzturēšana un attīstība"</t>
  </si>
  <si>
    <t>Valsts pārbaudījumu informācijas sistēmas izstrādes pakalpojumu  nodrošināšana, DVS Namejs licenču abonēšanai (01.01.2026-31.12.2026) un HORIZON programmas konsultācijām.</t>
  </si>
  <si>
    <t>09.07.00 "Dotācija sporta organizāciju, programmu un pasākumu atbalstam"</t>
  </si>
  <si>
    <t>2026. gada lielāko sporta pasākumu ekonomiskās ietekmes noteikšanai un priekšizpētes, vadlīniju un stratēģijas izstrādei un profesionālās ievirzes sporta izglītības iestāžu darbības pārbaudes nodrošināšanai</t>
  </si>
  <si>
    <t>09.12.00 "Latvijas Sporta muzejs"</t>
  </si>
  <si>
    <t>42.05.00 "Valsts izglītības attīstības aģentūras darbības nodrošināšana"</t>
  </si>
  <si>
    <t>Valsts pedagoģiski medicīniskās komisijas darbības nodrošināšana un sistēmas programmas projektējuma apraksta izstrāde</t>
  </si>
  <si>
    <t>Valsts pārbaudes darbu (VPD) centralizētā vērtēšana</t>
  </si>
  <si>
    <t>42.07.00 "Izglītības kvalitātes valsts dienesta darbības nodrošināšana"</t>
  </si>
  <si>
    <t>Aptaujas anketu veikšanai vispārējās izglītības jautājumos</t>
  </si>
  <si>
    <t>42.09.00 "Latvijas Zinātnes padome"</t>
  </si>
  <si>
    <t>97.01.00 "Ministrijas centrālā aparāta darbības nodrošināšana"</t>
  </si>
  <si>
    <t>Izmaksas Vienotajam Pakalpojuma centram par uzkrātajiem atvaļinājumiem saistībā ar grāmatvedības centralizāciju</t>
  </si>
  <si>
    <t>49.00.00 “Rail Baltica projekta pārvaldības funkcijas nodrošināšana”</t>
  </si>
  <si>
    <t>Īpašumu atsavināšanai Rail Baltica projekta ieviešanā</t>
  </si>
  <si>
    <t>05.03.00 “Aprūpe valsts sociālās aprūpes institūcijās”</t>
  </si>
  <si>
    <t xml:space="preserve">Valsts materiālo rezervju iegādei 2025.-2028.gada prioritāra pasākuma "Valsts materiālo rezervju iegāde, atjaunošana un uzturēšana" ietvaros </t>
  </si>
  <si>
    <t>05.37.00 “Sociālās integrācijas valsts aģentūras administrēšana un profesionālās un sociālās rehabilitācijas pakalpojumu nodrošināšana”</t>
  </si>
  <si>
    <t>Augstspiediena sūkņu un ūdens mīkstināšanas filtru maiņai Dubultu pr.71, Jūrmalā</t>
  </si>
  <si>
    <t>Divu liftu galveno vadības bloku maiņai Dubultu prospektā 71, 2.korpusā, Jūrmalā</t>
  </si>
  <si>
    <t>Gāzes apkures katlu degļu maiņai Līgatnes ielā 5, Jūrmalā</t>
  </si>
  <si>
    <t>Sadales skapju drošinātāju nomaiņai Slokas 68, Slokas 61 I un II korpusam, Jūrmalā</t>
  </si>
  <si>
    <t>Jumta remontam Dubultu pr.71, 2.korpusā, Jūrmalā</t>
  </si>
  <si>
    <t>05.62.00 “Invaliditātes ekspertīžu nodrošināšana”</t>
  </si>
  <si>
    <t xml:space="preserve">Piemaksām VDEĀVK vecākajiem ārstiem ekspertiem un ārstiem ekspertiem, kuri uzņēmušies papildus veikt invaliditātes ekspertīzes, kā arī piemaksām ārstiem ekspertiem par darbu saistībā ar jauno ārstu ekspertu mentorēšanu </t>
  </si>
  <si>
    <t>Telpu nomas nodrošināšanai Rīgā, Valmierā, Kuldīgā un Liepājā saistībā ar tarifa palielināšanos</t>
  </si>
  <si>
    <t>22.01.00 “Bērnu aizsardzības centra darbības nodrošināšana”</t>
  </si>
  <si>
    <t>Atvaļinājuma pabalsta izmaksām Bērnu aizsardzības centra darbiniekiem</t>
  </si>
  <si>
    <t>Apmācību nodrošināšanai tiesnešiem, prokuroriem, advokātiem un izmeklētājiem bērnu tiesību aizsardzības jautājumos</t>
  </si>
  <si>
    <t>Radošo un līdzdalīgu darbnīcu ar dažādām pakalpojuma mērķauditorijām nodrošināšanai</t>
  </si>
  <si>
    <t>22.02.00 “Valsts programma bērnu un ģimenes stāvokļa uzlabošanai”</t>
  </si>
  <si>
    <t xml:space="preserve">Vecāku atbalsta grupu organizēšanai un vadīšanai dažādos Latvijas reģionos </t>
  </si>
  <si>
    <t>97.01.00 “Labklājības nozares vadība un politikas plānošana”</t>
  </si>
  <si>
    <t>Atlaišanas pabalsta izmaksām pieciem Labklājības ministrijas darbiniekiem saistībā ar valsts noteiktā pensijas vecuma sasniegšanu, izbeidzot darba tiesiskās attiecības</t>
  </si>
  <si>
    <t>97.02.00 “Nozares centralizēto funkciju izpilde”</t>
  </si>
  <si>
    <t>Lietojumprogrammas saskarnes (turpmāk – API) servisu datu saņemšanai no mobilās komandas paliatīvās aprūpes pakalpojuma sniedzējiem izveidošanai, izmantojot Valsts digitālās attīstības aģentūras nodrošināto API pārvaldnieka funkcionalitāti</t>
  </si>
  <si>
    <t>03.01.00 "Tiesu administrēšana"</t>
  </si>
  <si>
    <t>Eiropas Parlamenta un Padomes Regulas par Eiropas e-pierādījumiem ieviešana</t>
  </si>
  <si>
    <t>03.02.00 "Apgabaltiesas un rajonu (pilsētu) tiesas"</t>
  </si>
  <si>
    <t>Apkures maksājumu sadārdzinājums</t>
  </si>
  <si>
    <t>Ekonomisko lietu tiesas kompetences palielināšana un tiesu ēku fiziski nolietoto darba telpu remonts</t>
  </si>
  <si>
    <t>03.04.00 "Tiesu ekspertīžu veikšana"</t>
  </si>
  <si>
    <t>Valsts tiesu ekspertīžu biroja darbības nodrošināšana</t>
  </si>
  <si>
    <t>Veselības apdrošināšanas polišu iegāde</t>
  </si>
  <si>
    <t>03.05.00 "Atlīdzība tiesu izpildītājiem par izpildu darbībām"</t>
  </si>
  <si>
    <t>Atlīdzība tiesu izpildītājiem par izpildu darbībām</t>
  </si>
  <si>
    <t>04.01.00 "Ieslodzījuma vietas"</t>
  </si>
  <si>
    <t>Ieslodzījuma vietu siltummaiņu skalošana</t>
  </si>
  <si>
    <t>Jelgavas cietuma teritorijas apsardze</t>
  </si>
  <si>
    <t>Matraču iegāde valsts materiālo rezervju nodrošināšanai</t>
  </si>
  <si>
    <t>Komunālo pakalpojumu nodrošināšana ieslodzītajiem</t>
  </si>
  <si>
    <t>Ieslodzījuma vietu pārvaldes centrālā aparāta darba kabinetu kosmētiskie remonta darbi un ergonomisku mēbeļu iegāde</t>
  </si>
  <si>
    <t>Jauna nožogojuma izbūve Jēkabpils cietumā</t>
  </si>
  <si>
    <t>Remonta darbi Olaines cietuma (Latvijas cietumu slimnīcas) medicīnas korpusā</t>
  </si>
  <si>
    <t>Sagatavošanas darbi Cēsu Audzināšanas iestādē nepilngadīgajiem NFI projekta uzsākšanai</t>
  </si>
  <si>
    <t>Ieslodzītās personas piekļuve e-lietas portālam ar identifikācijas līdzekļiem</t>
  </si>
  <si>
    <t>Automātiskās ugunsgrēka atklāšanas un trauksmes signalizācijas sistēmas (AUATSS) atjaunošana un izbūve</t>
  </si>
  <si>
    <t>04.03.00 "Probācijas īstenošana"</t>
  </si>
  <si>
    <t>Kiberdrošības likumā noteikto prasību ievērošana un nodrošināšana</t>
  </si>
  <si>
    <t>Microsoft 365 E3 licenču iegāde</t>
  </si>
  <si>
    <t>Telpu pielāgošanas darbi - telpās darbam ar bērniem un jauniešiem V.Seiles ielā 9-1, Rīgā (VAS "Valsts nekustamie īpašumi telpas)</t>
  </si>
  <si>
    <t>Valsts probācijas dienesta informācijas sistēmas "Probācijas klientu uzskaites sistēma" (PLUS) pilnveide</t>
  </si>
  <si>
    <t>06.03.00 "Maksātnespējas procesa pārvaldība"</t>
  </si>
  <si>
    <t>Atlīdzība nodarbinātajiem saistībā ar MKD likvidāciju</t>
  </si>
  <si>
    <t>07.00.00 "Nekustamā īpašuma tiesību politikas īstenošana"</t>
  </si>
  <si>
    <t>Valsts zemes dienesta valsts informāciju sistēmu attīstība un pilnveidošana</t>
  </si>
  <si>
    <t>09.01.00 "Valsts valodas aizsardzība"</t>
  </si>
  <si>
    <t>Valsts valodas centra nodarbināto motivēšana</t>
  </si>
  <si>
    <t>Valsts valodas centra darbības nodrošināšana</t>
  </si>
  <si>
    <t>Datortehnikas iegāde</t>
  </si>
  <si>
    <t>09.02.00 "Fizisko personu datu aizsardzība"</t>
  </si>
  <si>
    <t>Datu valsts inspekcijas kapacitātes nodrošināšana</t>
  </si>
  <si>
    <t>Telpu uzlabošanas pasākumi un aprīkojuma iegāde</t>
  </si>
  <si>
    <t>Sadarbības un komunikācijas pasākumi</t>
  </si>
  <si>
    <t>Komandējumu izdevumu segšana</t>
  </si>
  <si>
    <t>Darbinieku izaugsmes veicināšana</t>
  </si>
  <si>
    <t>Cietušo atbalsta sistēmas izvērtējums</t>
  </si>
  <si>
    <t>PSRS okupācijas zaudējumu aprēķināšanas komisijas darbības nodrošināšana</t>
  </si>
  <si>
    <t>Tieslietu ministrijas valdījumā esošo valsts nekustamo īpašumu uzturēšana</t>
  </si>
  <si>
    <t>03.00.00 "Elektroenerģijas lietotāju atbalsts"</t>
  </si>
  <si>
    <t>Aizsargāto lietotāju atbalstam</t>
  </si>
  <si>
    <t>23.01.00 "Valsts vides dienests"</t>
  </si>
  <si>
    <t>Informācijas sistēmas “Piesārņoto vietu pārvaldības sistēma” (PVPS) funkcionalitātes nodrošināšanai</t>
  </si>
  <si>
    <t>24.06.00 "Latvijas Nacionālā Dabas muzeja darbības nodrošināšana"</t>
  </si>
  <si>
    <t>Remontdarbi un atjaunošanas darbi t.sk avārijas situācijas novēršana apkures stāvvadiem 2026.gadā</t>
  </si>
  <si>
    <t>30.00.00 "Attīstības nacionālie atbalsta instrumenti"</t>
  </si>
  <si>
    <t>Saistību izpildei 2026.gadā (līguma par vienotā bibliotēku datu pārraides tīkla modernizāciju un pieslēgumu darbības nodrošināšanu izpildei un līguma "Ārkārtas finanšu revīzija: pašvaldību nodevu objekti un to izvērtējums" izpildei)</t>
  </si>
  <si>
    <t>Starptautiskā foruma Techritory organizēšana 2026.gadā</t>
  </si>
  <si>
    <t>Valsts pārvaldes produktivitātes Mākslīgā intelekta izaicinājums</t>
  </si>
  <si>
    <t>Plānošanas reģionu funkciju audits 2026.gadā</t>
  </si>
  <si>
    <t>Datu ieguve un analīze  Jūras plānojuma grozījumu izstrādei 2026.gadā</t>
  </si>
  <si>
    <t>Tehniskās signalizācijas būvprojekta izstrāde un realizācija Peldu ielā 25</t>
  </si>
  <si>
    <t>Kritiskās infrastruktūras alternatīva elektrības pieslēguma (AEP) izveide Peldu ielā 25</t>
  </si>
  <si>
    <t>Saistību izpildei 2026.gadā (līguma par DVS lietošanas apmācību video izstrādi izpildei, līguma par DVS lietvežu mācībām izpildei, līguma par OpenAI, LLC ChatGpt izpildei un līguma Nr. VARAM/2025/74  izpildei)</t>
  </si>
  <si>
    <t>Vienotā dokumentu vadības centra (VDVC) izveides pasākumu kopuma nodrošināšana 2026.gadā</t>
  </si>
  <si>
    <t>20.00.00 "Kultūrizglītība"</t>
  </si>
  <si>
    <t xml:space="preserve">Tiesvedības izdevumu un kompensāciju nodrošināšanai tiesvedībā ar bijušo MIKC “Nacionālā Mākslu vidusskola” direktori </t>
  </si>
  <si>
    <t>21.00.00 "Kultūras mantojums"</t>
  </si>
  <si>
    <t>Rīgas Vēstures un kuģniecības muzejam kosmētisko remontdarbu veikšanai pēc jumta nomaiņas, tostarp jumta nesošo konstrukciju remontam Palasta ielā 2, Herdera laukumā 4, Rīgā</t>
  </si>
  <si>
    <t>26.01.00 "Sabiedrības integrācijas pasākumu īstenošana"</t>
  </si>
  <si>
    <t>Sabiedrības integrācijas fonda funkciju, administrēto atbalsta programmu un izdevumu efektivitātes audita veikšanai</t>
  </si>
  <si>
    <t>01.00.00 "Valsts kontrole"</t>
  </si>
  <si>
    <t>Audiovideo sistēmu iegāde un uzstādīšana</t>
  </si>
  <si>
    <t>Informāciju tehnoloģiju (IT) konsultāciju pakalpojumi</t>
  </si>
  <si>
    <t>01.00.00 "Tiesa"</t>
  </si>
  <si>
    <t>PP “Mākslīgā intelekta ieviešana Augstākās tiesas funkciju nodrošināšanā (lietu sagatavošanas rīks)” - noslēgtā līguma un uzņemto saistību izpildei</t>
  </si>
  <si>
    <t>33.14.00 “Primārās ambulatorās veselības aprūpes nodrošināšana”</t>
  </si>
  <si>
    <t>2024. - 2026. gada prioritārā pasākuma “Veselības aprūpes pakalpojumu pieejamības un kvalitātes uzlabošana” apakšpasākuma “Nodrošināt ikmēneša fiksētā maksājuma paaugstināšanu ģimenes ārstu praksēm laikposmam no 2024. gada 1. februāra” īstenošanai</t>
  </si>
  <si>
    <t>2024. - 2026. gada prioritārā pasākuma“Veselības aprūpes pakalpojumu pieejamības un kvalitātes uzlabošana” apakšpasākuma “Mātes un bērna veselības uzlabošana” aktivitātes “Zobārstniecības pakalpojumu pilnveidošanai bērniem, lai uzlabotu pakalpojumu pieejamību bērniem” ietvaros izveidoto jauno manipulāciju apmaksai par 2025. gadu</t>
  </si>
  <si>
    <t>2024. - 2026. gada prioritārā pasākuma“Veselības aprūpes pakalpojumu pieejamības un kvalitātes uzlabošana“ apakšpasākuma “Papildu darbinieka nodrošināšanai ģimenes ārsta praksēs” īstenošanai</t>
  </si>
  <si>
    <t>33.15.00 “Laboratorisko izmeklējumu nodrošināšana ambulatorajā aprūpē”</t>
  </si>
  <si>
    <t xml:space="preserve"> 2025.gadā veikto laboratorisko izmeklējumu apmaksai</t>
  </si>
  <si>
    <t>33.16.00 “Pārējo ambulatoro veselības aprūpes pakalpojumu nodrošināšana”</t>
  </si>
  <si>
    <t xml:space="preserve">Nekvotētās sekundārās ambulatorās veselības aprūpes pakalpojumu programmas “Profilaktiskie izmeklējumi" ietvaros 2025.gadā veikto izmeklējumu apmaksai </t>
  </si>
  <si>
    <t>39.04.00 “Neatliekamā medicīniskā palīdzība”</t>
  </si>
  <si>
    <t>2025. - 2027. gada prioritārā pasākuma "Valsts materiālo rezervju iegāde, atjaunināšana un uzturēšana" valsts materiālo rezervju iegādei un atjaunošanai</t>
  </si>
  <si>
    <t>2024. - 2026. gada pioritārā pasākuma "Veselības aprūpes pakalpojumu pieejamības un kvalitātes uzlabošana" apakšpasākuma "Neatliekamās medicīniskās palīdzības dienesta darbības nepārtrauktības nodrošināšanai“ īstenošanai</t>
  </si>
  <si>
    <t>Operatīvo medicīnisko transportlīdzekļu iegādei, nodrošinot autoparka atjaunošanu un operatīvā darba nepārtrauktību</t>
  </si>
  <si>
    <t>39.07.00 “Antidopinga politikas īstenošana”</t>
  </si>
  <si>
    <t>Dopinga kontroļu nodrošināšanai atbilstoši Starptautiskajām testēšanas vadlīnijām nacionālo izlašu sportistiem un Latvijas Olimpiskā un Paraolimpiskā sastāva sportistiem</t>
  </si>
  <si>
    <t>45.01.00 “Veselības aprūpes finansējuma administrēšana un ekonomiskā novērtēšana”</t>
  </si>
  <si>
    <t>2024. - 2026. gada prioritārā pasākuma "Veselības aprūpes pakalpojumu pieejamība" apakšpasākuma "Nodrošināti IT jomas cilvēkresursi veselības nozares digitālo risinājumu pārvaldības funkcijas Nacionālajā veselības dienestā īstenošanai un nodrošināta veselības aprūpes pakalpojumu saņēmēju datubāzes darbības nepārtrauktība" īstenošanai</t>
  </si>
  <si>
    <t>2024. - 2026. gada prioritārā pasākuma "Veselības aprūpes pakalpojumu pieejamības un kvalitātes uzlabošana" apakšpasākuma "Informācijas komunikācijas tehnoloģiju un vienotās veselības nozares elektroniskās informācijas sistēmas (e-veselības) uzturēšana un nepārtrauktas darbības nodrošināšana" aktivitātes "EPIDEM uzturēšana" īstenošanai</t>
  </si>
  <si>
    <t xml:space="preserve">46.01.00 “Uzraudzība un kontrole” </t>
  </si>
  <si>
    <t xml:space="preserve">Telpu nomas maksai Talejas ielas 1, Rīgā </t>
  </si>
  <si>
    <t xml:space="preserve">46.03.00 “Slimību profilakses nodrošināšana” </t>
  </si>
  <si>
    <t>Novecojušo un neatjaunināmo lokālā datortīkla atjaunošanai un modernizācijai, kā arī droša un stabila bezvada tīkla pārklājuma izveidošanai</t>
  </si>
  <si>
    <t>Latvijas iedzīvotāju (vecumā no 15 līdz 74 gadiem) veselību ietekmējošo paradumu pētījuma pirmo divu posmu īstenošanai</t>
  </si>
  <si>
    <t>Nomātā īpašuma Duntes iela 22, k-5, Rīgā, pieslēgšanai pie centralizētās siltumapgādes sistēmas AS “Rīgas Siltums”</t>
  </si>
  <si>
    <t xml:space="preserve">Personāla atlases pakalpojumam  </t>
  </si>
  <si>
    <t>Veselības ministrijas un tās padotības iestāžu (Paula Stradiņa Medicīnas vēstures muzeja un Latvijas Antidopinga biroja) centralizēti uzturēto IT sistēmu drošības auditam</t>
  </si>
  <si>
    <t>Apkures un elektroenerģijas neplānoti augsto izmaksu segšanai</t>
  </si>
  <si>
    <t>01.00.00 „Prokuratūras iestāžu uzturēšana“</t>
  </si>
  <si>
    <t>Darba un fiziskās drošības apstākļu uzlabošana prokuratūras struktūrvienībās</t>
  </si>
  <si>
    <r>
      <t>Saeima</t>
    </r>
    <r>
      <rPr>
        <sz val="12"/>
        <rFont val="Times New Roman"/>
        <family val="1"/>
        <charset val="186"/>
      </rPr>
      <t>, t.sk.:</t>
    </r>
  </si>
  <si>
    <r>
      <t>Ministru kabinets</t>
    </r>
    <r>
      <rPr>
        <sz val="12"/>
        <rFont val="Times New Roman"/>
        <family val="1"/>
        <charset val="186"/>
      </rPr>
      <t>, t.sk.:</t>
    </r>
  </si>
  <si>
    <r>
      <t>Ārlietu ministrija</t>
    </r>
    <r>
      <rPr>
        <sz val="12"/>
        <rFont val="Times New Roman"/>
        <family val="1"/>
        <charset val="186"/>
      </rPr>
      <t>, t.sk.:</t>
    </r>
  </si>
  <si>
    <r>
      <t>Ekonomikas ministrija</t>
    </r>
    <r>
      <rPr>
        <sz val="12"/>
        <rFont val="Times New Roman"/>
        <family val="1"/>
        <charset val="186"/>
      </rPr>
      <t>, t.sk.:</t>
    </r>
  </si>
  <si>
    <r>
      <t>Finanšu ministrija</t>
    </r>
    <r>
      <rPr>
        <sz val="12"/>
        <rFont val="Times New Roman"/>
        <family val="1"/>
        <charset val="186"/>
      </rPr>
      <t>, t.sk.:</t>
    </r>
  </si>
  <si>
    <r>
      <t xml:space="preserve">Iekšlietu ministrija, </t>
    </r>
    <r>
      <rPr>
        <sz val="12"/>
        <rFont val="Times New Roman"/>
        <family val="1"/>
        <charset val="186"/>
      </rPr>
      <t>t.sk.:</t>
    </r>
  </si>
  <si>
    <r>
      <t>Izglītības un zinātnes ministrija</t>
    </r>
    <r>
      <rPr>
        <sz val="12"/>
        <rFont val="Times New Roman"/>
        <family val="1"/>
        <charset val="186"/>
      </rPr>
      <t>, t.sk.:</t>
    </r>
  </si>
  <si>
    <r>
      <t>Satiksmes ministrija</t>
    </r>
    <r>
      <rPr>
        <sz val="12"/>
        <rFont val="Times New Roman"/>
        <family val="1"/>
        <charset val="186"/>
      </rPr>
      <t>, t.sk.:</t>
    </r>
  </si>
  <si>
    <r>
      <t>Labklājības ministrija</t>
    </r>
    <r>
      <rPr>
        <sz val="12"/>
        <rFont val="Times New Roman"/>
        <family val="1"/>
        <charset val="186"/>
      </rPr>
      <t>, t.sk.:</t>
    </r>
  </si>
  <si>
    <r>
      <t>Tieslietu ministrija</t>
    </r>
    <r>
      <rPr>
        <sz val="12"/>
        <rFont val="Times New Roman"/>
        <family val="1"/>
        <charset val="186"/>
      </rPr>
      <t>, t.sk.:</t>
    </r>
  </si>
  <si>
    <r>
      <t>Klimata un enerģētikas ministrija</t>
    </r>
    <r>
      <rPr>
        <sz val="12"/>
        <rFont val="Times New Roman"/>
        <family val="1"/>
        <charset val="186"/>
      </rPr>
      <t>, t.sk.:</t>
    </r>
  </si>
  <si>
    <r>
      <t>Viedās administrācijas un reģionālās attīstības ministrija</t>
    </r>
    <r>
      <rPr>
        <sz val="12"/>
        <rFont val="Times New Roman"/>
        <family val="1"/>
        <charset val="186"/>
      </rPr>
      <t>, t.sk.:</t>
    </r>
  </si>
  <si>
    <r>
      <t>Kultūras ministrija</t>
    </r>
    <r>
      <rPr>
        <sz val="12"/>
        <rFont val="Times New Roman"/>
        <family val="1"/>
        <charset val="186"/>
      </rPr>
      <t>, t.sk.:</t>
    </r>
  </si>
  <si>
    <r>
      <t>Valsts kontrole</t>
    </r>
    <r>
      <rPr>
        <sz val="12"/>
        <rFont val="Times New Roman"/>
        <family val="1"/>
        <charset val="186"/>
      </rPr>
      <t>, t.sk.:</t>
    </r>
  </si>
  <si>
    <r>
      <t>Augstākā tiesa</t>
    </r>
    <r>
      <rPr>
        <sz val="12"/>
        <rFont val="Times New Roman"/>
        <family val="1"/>
        <charset val="186"/>
      </rPr>
      <t>, t.sk.:</t>
    </r>
  </si>
  <si>
    <r>
      <t>Veselības ministrija</t>
    </r>
    <r>
      <rPr>
        <sz val="12"/>
        <rFont val="Times New Roman"/>
        <family val="1"/>
        <charset val="186"/>
      </rPr>
      <t>, t.sk.:</t>
    </r>
  </si>
  <si>
    <r>
      <t>Prokuratūra</t>
    </r>
    <r>
      <rPr>
        <sz val="12"/>
        <rFont val="Times New Roman"/>
        <family val="1"/>
        <charset val="186"/>
      </rPr>
      <t>, t.sk.:</t>
    </r>
  </si>
  <si>
    <t>Informācijas un komunikācijas tehnoloģiju nomaiņa atilstoši kiberdrošības prasībām</t>
  </si>
  <si>
    <t xml:space="preserve">Uzņemto saistību izpilde par 2025.gadā uzsākto  neatliekamu remontdarbu  veikšanu </t>
  </si>
  <si>
    <t>Komentāri</t>
  </si>
  <si>
    <t>Izdevumi subsīdijām un dotācijām, lai prioritārā pasākuma apakšpasākuma ietvaros nodrošinātu apmaksu par 2025. gadā uzņemtajām saistībām, kas radās saistībā ar to, ka pārskata periodā samazinājās pilnu gadu strādājošo prakšu skaits, kā rezultātā veidojās izmaksu pārrāvumi līdz prakšu pārņemšanai jaunam ārstam, ko ietekmēja jaunatvērto prakšu atbalsta perioda pagarināšana līdz diviem gadiem.</t>
  </si>
  <si>
    <t>Izdevumi subsīdijām un dotācijām, lai prioritārā pasākuma apakšpasākuma aktivitātes ietvaros nodrošinātu izveidoto jauno manipulāciju (iekļauta 31 jauna manipulācija) apmaksu par 2025. gadu, kas netika apmaksātas saistībā ar to, ka daļā rēķinu netika iekļautas visas izmaksas par sniegtajiem zobārstniecības pakalpojumiem.</t>
  </si>
  <si>
    <t>Izdevumi subsīdijām un dotācijām, lai prioritārā pasākuma apakšpasākuma ietvaros nodrošinātu apmaksu par 2025. gadā uzņemtām saistībām, jo nosacījumu paplašināšana, kas atviegloja ģimenes ārstu praksēm piesaistīt papildu darbinieku, stājas spēkā tikai no 2025.gada 1.jūlija.</t>
  </si>
  <si>
    <t>Izdevumi subsīdijām un dotācijām, lai nodrošinātu 2025.gadā veikto laboratorisko izmeklējumu apmaksu, kas netika apmaksātas saistībā ar ārstniecības iestādes kļūdaini interpertētajiem manipulāciju apmaksas nosacījumiem, kā rezultātā ambulatoro laboratorisko izmeklējumu talonu ievade netika veikta savlaicīgi.</t>
  </si>
  <si>
    <t xml:space="preserve">Izdevumi subsīdijām un dotācijām, lai nodrošinātu nekvotētās sekundārās ambulatorās veselības aprūpes pakalpojumu programmas “Profilaktiskie izmeklējumi” apmaksu par 2025. gadā veiktajiem izmeklējumiem, kas netika apmaksāti saistībā ar ārstniecības iestādes nekorekti ievadītajiem ambulatoro apmeklējumu taloniem vadības informācijas sistēmā. </t>
  </si>
  <si>
    <t>Izdevumi precēm un pakalpojumiem, lai prioritārā pasākuma ietvaros nodrošinātu VMR atjaunošanu un iegādi atbilstoši 13.11.2024. noslēgtajam līgumam Nr. 1-14/2024/181 ar SIA “A. Medical” par individuālo aizsardzības līdzekļu piegādi un iepirkumam “Par tiesībām piegādāt ārējās fiksācijas aparātus” NMPD 2025/64, lai nodrošinātu šo ierīču pieejamību un iekļaušanu valsts materiālajās rezervēs. Ārējās fiksācijas aparāti ir būtiski civilās aizsardzības un krīžu gatavības nodrošināšanai, jo tie paredzēti neatliekamās medicīniskās palīdzības sniegšanai masveida cietušo gadījumos, katastrofās un citās ārkārtas situācijās.</t>
  </si>
  <si>
    <t xml:space="preserve">Izdevumi precēm un pakalpojumiem, lai prioritārā pasākuma ietvaros nodrošinātu psiholoģisko rehabilitāciju brigāžu darbiniekiem, kuriem nepieciešama garāka kursa rehabilitācija līdz 12 dienām, nekā piešķirtais finansējums, kas paredz 5 dienu rehabilitāciju kursu. 2026.gadā nepieciešams papildus finansējums, lai nodrošinātu 12 dienu psiholoģiskās rehabilitācijas kursu 12 dalībniekiem. NMPD darbinieku psiholoģiskās rehabilitācijas nodrošināšana notiek NMPD darbības nepārtrauktības nodrošināšanas pasākuma ietvaros atbilstoši 2025.gada 19.decemrī noslēgtajai starpresoru vienošanās Nr. 1-14/2025/261 “NMPD darbinieku psiholoģiskā atbalsta kursu 2026. gadā” ar Iekšlietu ministrijas veselības un sporta centru un Nodrošinājuma valsts aģentūru par plānoto 190 darbinieku nosūtīšanu psiholoģiskā atbalsta kursa saņemšanai. Rehabilitācijas kursa garums vienam cilvēkam sākotnēji plānots 5 dienas, bet no 2026.gada ir iespējams iziet garāku rehabilitācijas kursu 12 dienu apmērā, darbiniekiem, kuri piedzīvojuši smagas situācijas darbā saskaroties ar pacientu nāvi. </t>
  </si>
  <si>
    <t>Izdevumi pamatkapitāla veidošanai, lai nodrošinātu operatīvo medicīnisko transportlīdzekļu iegādi, autoparka atjaunošanu un operatīvā darba nepārtrauktību, saskaņā ar uzņemtajām saistībām ar SIA “MŪSU AUTO VALMIERA” 02.09.2025. līgums Nr.1-14/2025/194, par pilnībā aprīkotu OMT iegādes apmaksu.</t>
  </si>
  <si>
    <t>2024.-2026.gada prioritārā pasākuma "Veselības aprūpes pakalpojumu pieejamība" apakšpasākuma “Informācijas komunikācijas tehnoloģiju un vienotās veselības nozares elektroniskās informācijas sistēmas (e-veselības) uzturēšana un nepārtrauktas darbības nodrošināšanai” ietvaros klīniskās kodēšanas auditu stacionārajās ārstniecības iestādēs nodrošināšanai un metodiskā materiāla ar kodēšanas vadlīnijām izstrādei</t>
  </si>
  <si>
    <t>Izdevumi precēm un pakapojumiem, lai Nacionālais veselības dienests prioritārā pasākuma apakšpasākuma noslēgtā līguma ietvaros (2025.gada 30.decembra līgums Nr.NVD-9/163-2025 “Par klīniskās kodēšanas auditu stacionārās ārstniecības iestādēs un metodiskā materiāla ar kodēšanas vadlīnijām izstrādi”) nodrošinātu Klīniskās kodēšanas auditu stacionārajās ārstniecības iestādēs un metodiskā materiāla ar kodēšanas vadlīnijām Līguma noslēgšana kavējās, saistībā ar pirmās iepirkuma procedūras IP-47 VM NVD 2024/30 noslēgšanos bez rezultātiem, līdz ar ko bija jāveic jauna iepirkuma procedūra, kas noslēdzās tikai gada beigās.</t>
  </si>
  <si>
    <t xml:space="preserve"> 2024-2026.gada prioritārā pasākuma "Veselības aprūpes pakalpojumu pieejamība" apakšpasākuma “Informācijas komunikācijas tehnoloģiju un vienotās veselības nozares elektroniskās informācijas sistēmas (e-veselības) uzturēšana un nepārtrauktas darbības nodrošināšanai” ietvaros IS “Kompensējamo zāļu reģistrācijas un uzskaites informācijas sistēma” (KZRU) testēšanas darbiem un “Vadības informācijas sistēma” (VIS) moduļa izmaiņām</t>
  </si>
  <si>
    <t>Izdevumi precēm un pakapojumiem, lai Nacionālais veselības dienests prioritārā pasākuma apakšpasākuma noslēgto līgumu ietvaros nodrošinātu 2025.gadā uzņemto saistību apmaksu, tajā skaitā par informācijas sistēmas “Kompensējamo zāļu reģistrācijas un uzskaites informācijas sistēma” (KZRU) testēšanas darbiem (līgums Nr.NVD-9/142-2025) un Vadības informācijas sistēma (VIS) OVS moduļa izmaiņu darbiem (līgums Nr.NVD-9/141-2025);</t>
  </si>
  <si>
    <t xml:space="preserve">Izdevumi pamatkapitāla veidošanai, lai Nacionālais veselības dienests prioritārā pasākuma apakšpasākuma noslēgto līgumu ietvaros nodrošinātu (noslēgtais līgums Nr.NVD-9/161-2025) 2025.gadā uzņemto saistību izpildi par Vadības informācijas sistēmas (VIS) “FIN moduļa paplašināšana pakalpojumu budžetēšanai un izpildes uzskaitei pa ārstniecības iestādes pakalpojumu sniegšanas plānošanas vienībām (filiālēm vai to grupām)” pilnveidošanas darbiem; </t>
  </si>
  <si>
    <t>Izdevumi pamatkapitāla veidošanai, lai Nacionālais veselības dienests prioritārā pasākuma apakšpasākuma aktivitātes ietvaros nodrošinātu samaksu par 2025.gadā veiktajiem IS “EPIDEM” uzturēšanas darbiem.</t>
  </si>
  <si>
    <t>Izdevumi precēm un pakalpojumiem, lai Veselības inspekcija nodrošinātu Talejas ielas 1, Rīgā telpu nomas maksas izdevumu segšanu.</t>
  </si>
  <si>
    <t>Slimību profilakses un kontroles centram 2025.gada decembra neapmaksātā iedzīvotāju ienākuma nodokļa apmaksai</t>
  </si>
  <si>
    <t>Izdevumi atlīdzībai, lai nodrošinātu Slimību profilakses un kontroles centra cilvēkresursu kapacitātes stiprināšanai, lai segtu 2025.gada decembra neapmaksāto iedzīvotāju ienākuma nodokli 39 096 euro apmērā</t>
  </si>
  <si>
    <t>Slimību profilakses un kontroles centra darbinieku piemaksām par papildus darba ieguldījumu</t>
  </si>
  <si>
    <t>Izdevumi atlīdzībai, lai nodrošinātu Slimību profilakses un kontroles centra darbinieku motivāciju, nosakot piemaksu par papildus darba ieguldījumu, ārkārtas sabiedrības veselības situācijas un sabiedrības veselības apdraudējuma gadījuma pārvaldību 43 200 euro apmērā, piesaistītu un nodrošinātu darbinieku motivāciju ārpus amata aprakstā noteikto pienākumu izpildei, nosakot piemaksu par papildus darba ieguldījumu Skrīninga reģistra izveides projekta aktivitātes apraksta, projekta pases izstrādāšanā;  nodrošinātu darbinieku motivāciju ārpus amata aprakstā noteikto pienākumu izpildei, nosakot piemaksu par papildus darba ieguldījumu Eiropas veselības datu telpas regulas (EHDS regula) par sekundāro veselības datu izmantošanu tiešā granta projekta (EU4H-2026-DGA-MS-SANTE-IBA-03) pieteikuma sagatavošanā un regulas pārņemšanas aktivitāšu plānošanas un sagatavošanās regulas ieviešanai darbību nodrošināšanai kā arī nodrošinātu darbinieku motivāciju ārpus amata aprakstā noteikto pienākumu izpildei, nosakot piemaksu par papildus darba ieguldījumu iesaistoties ESF Plus 4.1.2.1. pasākuma projekta Nacionāla mēroga veselības veicināšanas un slimību profilakses pasākumi” pārņemšanas procesa izpildes realizēšanā 59 670 euro apmērā.</t>
  </si>
  <si>
    <t>Izdevumi precēm un pakalpojumiem, lai nodrošinātu novecojušo un neatjaunināmo lokālā datortīkla atjaunošanu un modernizāciju, kā arī papildus izveidotu drošu un stabilu bezvada tīkla pārklājumu (Duntes iela 22 k-5 un Duntes iela 20 k-3, Rīga).</t>
  </si>
  <si>
    <t>Izdevumi precēm un pakalpojumiem, lai nodrošinātu Latvijas iedzīvotāju (vecumā no 15 līdz 74 gadiem) veselību ietekmējošo paradumu pētījuma pirmo divu posmu īstenošanu.</t>
  </si>
  <si>
    <t>Izdevumi pamatkapitāla veidošanai, lai pabeigtu darbus par nomātā īpašuma Duntes iela 22, k-5, Rīgā, pieslēgšanu AS “Rīgas Siltums” pie centralizētās siltumapgādes sistēmas.</t>
  </si>
  <si>
    <t>Izdevumi precēm un pakalpojumiem, lai nodrošinātu Rīgas Stradiņu Universitātes trīs padomes locekļu atlases procesu saskaņā ar Augstskolu likumu un MK noteikumiem Nr.636 "Ministru kabineta virzītu valsts augstskolas padomes locekļu atlases, izvirzīšanas un atsaukšanas kārtība", nepieciešams nodrošināt personāla atlases pakalpojumu.</t>
  </si>
  <si>
    <t>Izdevumi precēm un pakalpojumiem, lai nodrošinātu Veselības ministrijas un tās padotības iestāžu  (Paula Stradiņa Medicīnas vēstures muzeja un Latvijas Antidopinga biroja) centralizēti uzturēto IT sistēmu drošības auditu saskaņā ar 2025.gada 25.jūnija MK Noteikumu Nr.397 "Minimālās kiberdrošības prasības" prasībām.</t>
  </si>
  <si>
    <t>Izdevumi precēm un pakalpojumiem, lai nodrošinātu apkures un elektroenerģijas neplānoti augsto izmaksu segšanu, kas radušies dēļ neplānoti aukstās 2025/2026.gada ziemas.</t>
  </si>
  <si>
    <r>
      <t>Izdevumi precēm un pakalpojumiem</t>
    </r>
    <r>
      <rPr>
        <b/>
        <sz val="12"/>
        <color rgb="FF000000"/>
        <rFont val="Times New Roman"/>
        <family val="1"/>
        <charset val="186"/>
      </rPr>
      <t xml:space="preserve"> </t>
    </r>
    <r>
      <rPr>
        <sz val="12"/>
        <color rgb="FF000000"/>
        <rFont val="Times New Roman"/>
        <family val="1"/>
        <charset val="186"/>
      </rPr>
      <t>Valsts materiālo rezervju iegādes nodrošināšanai atbilstoši Valsta materiālo rezervju nomenklatūrai, prioritārā pasākuma “Valsts materiālo rezervju iegāde, atjaunošana un uzturēšana” ietvaros (saskaņā ar  Iekšlietu ministrijas 2026. gada 19. janvāra vēstuli Nr.1-23/173/26 “Par priekšlikumiem izmaiņām valsts materiālo rezervju nomenklatūrā”).</t>
    </r>
  </si>
  <si>
    <r>
      <t>Izdevumi precēm un pakalpojumiem,</t>
    </r>
    <r>
      <rPr>
        <b/>
        <sz val="12"/>
        <rFont val="Times New Roman"/>
        <family val="1"/>
        <charset val="186"/>
      </rPr>
      <t xml:space="preserve"> </t>
    </r>
    <r>
      <rPr>
        <sz val="12"/>
        <rFont val="Times New Roman"/>
        <family val="1"/>
        <charset val="186"/>
      </rPr>
      <t>lai nodrošinātu kvalitatīvu sociālās un profesionālās rehabilitācijas pakalpojumu</t>
    </r>
    <r>
      <rPr>
        <sz val="12"/>
        <color rgb="FF000000"/>
        <rFont val="Times New Roman"/>
        <family val="1"/>
        <charset val="186"/>
      </rPr>
      <t>:</t>
    </r>
  </si>
  <si>
    <t>augstspiediena sūkņu un ūdens mīkstināšanas filtru maiņai Dubultu pr.71, Jūrmalā, tai skaitā sūkņu stacijas atjaunošana renovētajā korpusā, lai nodrošinātu  ūdens procedūru (ārstniecisko vannu, šarko dušu, cirkulāro dušu), ūdens spiedienu un atbilstošu ūdens kvalitāti. Ūdens mīkstināšanas iekārta ar trīs filtriem ir nolietojusies, nepilda savas funkcijas, līdz ar to ir nepieciešams atjaunot. Esošā ūdens mīkstināšanas iekārta uzstādīta 2012. gadā.</t>
  </si>
  <si>
    <t>divu liftu galveno vadības bloku maiņai Dubultu prospektā 71, Jūrmalā 2. korpusā, lai nodrošinātu pasažieru liftu darbību, kur notiek rehabilitācijas procedūras, ūdens procedūras, baseins, fizioterapijas zāle un klientu numuriņi, tai skaitā cilvēkiem ar smagu invaliditāti pielāgots stāvs. Lifti ir ekspluatācijā no 2010. gada, vadības bloki ir nolietoti un nav remontējami.</t>
  </si>
  <si>
    <t>gāzes apkures katlu degļu maiņai Līgatnes ielā 5, Jūrmalā, lai nodrošinātu apkuri un karsto ūdeni Dubultu pr.71, Līgatnes ielā 5, Jūrmalā. Gāzes apkures katli nomainīti 2024. gadā, bet degļi tika remontēti. Degļus nepieciešams mainīt, tie ir ekspluatācijā no 2006.gada, un 2025. gadā bija nepieciešams remonts, turklāt, nav iespējams savlaicīgi atrast un iegādāties rezerves daļas tik veciem modeļiem. Apkalpojošā firma 21.02.2025. sastādījusi defektācijas aktu.</t>
  </si>
  <si>
    <t>elektrības sadales skapju drošinātāju nomaiņai Slokas 68 (5.gab.), Slokas 61 I un II korpusam ( 2.gab).</t>
  </si>
  <si>
    <t>jumta remontam Dubultu pr.71, Jūrmalā, 2. korpusā. Jumta segums virs 2. korpusa ir nolietojies un vietām salūzis, sūcas ūdens, līdz ar to nepieciešams steidzams remonts jumta segumam.</t>
  </si>
  <si>
    <t xml:space="preserve">Neatliekamiem baseina remontdarbiem, ņemot vērā, ka baseins ir SIVA nodrošinātā sociālās rehabilitācijas pakalpojuma neatņemama sastāvdaļa, Dubultu pr.71, Jūrmalā </t>
  </si>
  <si>
    <t>neatliekamiem baseina remontdarbiem, ņemot vērā, ka baseins ir Sociālās integrācijas valsts aģentūras nodrošinātā sociālās rehabilitācijas pakalpojuma neatņemama sastāvdaļa, Dubultu pr.71, Jūrmalā. Baseinā ir konstatēta sūce, kuru nepieciešams novērst iespējami īsā laikā, lai nepieļautu risku pakalpojuma nepārtrauktībai un kvalitātei, kā arī nodrošinātu pilnvērtīgu sociālās rehabilitācijas pakalpojuma sniegšanu. Tā kā baseins tiek lietots intensīvi, baseina grīdas remontu nepieciešams veikt 2026.gadā;</t>
  </si>
  <si>
    <r>
      <t xml:space="preserve">Izdevumi atlīdzībai Veselības un darbspēju ekspertīzes ārstu valsts komisijas (turpmāk - VDEĀVK) nodarbinātajiem vecākajiem ārstiem ekspertiem un ārstiem ekspertiem:
▪ </t>
    </r>
    <r>
      <rPr>
        <sz val="12"/>
        <color rgb="FF000000"/>
        <rFont val="Times New Roman"/>
        <family val="1"/>
        <charset val="186"/>
      </rPr>
      <t>9 206 </t>
    </r>
    <r>
      <rPr>
        <i/>
        <sz val="12"/>
        <color rgb="FF000000"/>
        <rFont val="Times New Roman"/>
        <family val="1"/>
        <charset val="186"/>
      </rPr>
      <t xml:space="preserve">euro </t>
    </r>
    <r>
      <rPr>
        <sz val="12"/>
        <color rgb="FF000000"/>
        <rFont val="Times New Roman"/>
        <family val="1"/>
        <charset val="186"/>
      </rPr>
      <t>apmērā, saistībā ar augsto personāla mainību, piemaksu noteikšanai ārstiem ekspertiem, kuri veic mentoringu, apmācot jaunos ārstus ekspertus invaliditātes ekspertīzes jautājumos un darbam ar Invaliditātes informatīvo sistēmu; ▪17 647 euro apmērā, lai nodrošinātu VDEĀVK funkciju nepārtrauktību, piemaksu noteikšanai vecākajiem ārstiem ekspertiem un ārstiem ekspertiem, kuri uzņēmušies papildus veikt invaliditātes ekspertīzes un pieņemt lēmumus, izskatot personu iesniegtos dokumentus invaliditātes ekspertīzes veikšanai, iekļaujoties Administratīvā procesa likumā noteiktajos iesnieguma izskatīšanas termiņos. Finanšu līdzekļi ir nepieciešami VDEĀVK stratēģisko mērķu sasniegšanai, jo tieši vecākie ārsti eksperti un ārsti eksperti izvērtē personas veselības traucējumus un funkcionālās spējas un pieņemot lēmumus par invaliditāti, nodrošinot VDEĀVK pamatfunkciju veikšanu.</t>
    </r>
  </si>
  <si>
    <t xml:space="preserve">VAS “Latvijas Pasts” pasta pakalpojumiem saistībā ar tarifu un nosūtāmo vēstuļu skaita palielināšanos, nodrošinot pieņemto invaliditātes ekspertīžu lēmumu savlaicīgu izsūtīšanu iedzīvotājiem </t>
  </si>
  <si>
    <t>Izdevumi precēm un pakalpojumiem saistībā ar VAS “Latvijas Pasts” tarifu par pasta pakalpojumiem palielināšanos un nosūtāmo vēstuļu skaita pieaugumu,  nodrošinot pieņemto invaliditātes ekspertīžu lēmumu savlaicīgu izsūtīšanu iedzīvotājiem.</t>
  </si>
  <si>
    <t>Izdevumi precēm un pakalpojumiem  saistībā ar telpu nomas izdevumu palielināšanos par telpām Rīgā, Valmierā, Kuldīgā un Liepājā.</t>
  </si>
  <si>
    <t>Izdevumi atlīdzībai, lai nodrošinātu vienlīdzīgu pieeju BAC nodarbinātajiem sociālo garantiju nodrošināšanai – atvaļinājuma pabalsta izmaksai darbiniekiem, kuri netiek finansēti prioritārā pasākuma ietvaros. Nodarbinātajiem, kuriem atlīdzība tiek finansēta prioritārā pasākuma  ietvaros, budžetā ir piešķirts finansējums atvaļinājuma pabalsta izmaksai. Savukārt pārējiem BAC nodarbinātajiem atlīdzībā minēto sociālo garantiju nodrošināšanai finansējums ir nepietiekams.</t>
  </si>
  <si>
    <t xml:space="preserve">Izdevumi precēm un pakalpojumiem apmācību nodrošināšanai tiesnešiem, prokuroriem, advokātiem un izmeklētājiem. 2025. gadā sadarbībā ar Tiesu administrācijas projektu pirmo reizi tika nodrošinātas praktiskas mācības tiesnešiem, prokuroriem, advokātiem un izmeklētājiem “Cietušo bērnu nopratināšana Bērna mājā – NICHD protokols, pratināšanas psiholoģiskie un juridiskie aspekti” 8 akadēmisko stundu garumā, ar mērķi sniegt būtisku ieguldījumu profesionāļu izpratnē par šo jomu. Tika apmācīti vairāk kā 80 profesionāļi, no kuriem tika saņemta ļoti pozitīva atgriezeniskā saite. Lai tupinātu nodrošināt kvalitatīvu darbu, šādas mācības nepieciešams nodrošināt arī 2026. gadā. </t>
  </si>
  <si>
    <r>
      <rPr>
        <sz val="12"/>
        <color rgb="FF000000"/>
        <rFont val="Times New Roman"/>
        <family val="1"/>
        <charset val="186"/>
      </rPr>
      <t>Izdevumi precēm un pakalpojumiem, lai veicinātu uzticamu, mērķauditorijas vajadzībām atbilstošu un efektīvu pakalpojumu attīstību Vardarbības intervences komandā, plānots organizēt radošas un līdzdalīgas darbnīcas ar dažādām pakalpojuma mērķauditorijām. Darbnīcu mērķis ir kopīgi izvērtēt esošā pakalpojuma pieejamību, efektivitāti un atbilstību praktiskajām vajadzībām vardarbības gadījumu risināšanā, kā arī identificēt nepieciešamos uzlabojumus. Finansējums nepieciešams darbnīcu īstenošanai, tostarp telpu īrei, kafijas paužu nodrošināšanai un profesionāla fasilitatora piesaistei, lai nodrošinātu strukturētu, mērķtiecīgu un kvalitatīvu darbnīcu norisi. Plānots organizēt šādas darbnīcas:</t>
    </r>
    <r>
      <rPr>
        <sz val="12"/>
        <color theme="1"/>
        <rFont val="Times New Roman"/>
        <family val="1"/>
        <charset val="186"/>
      </rPr>
      <t xml:space="preserve"> 
▪piecām izglītības pārvaldēm (4 reģionālajām un Rīgas pilsētai);
▪divas darbnīcas nepilngadīgajiem;
▪vienu darbnīcu vecākiem;
▪divas darbnīcas pedagogiem (viena pedagogiem, viena izglītības iestāžu atbalsta personālam un vadībai).
</t>
    </r>
  </si>
  <si>
    <r>
      <t>Izdevumi precēm un pakalpojumiem</t>
    </r>
    <r>
      <rPr>
        <b/>
        <sz val="12"/>
        <color rgb="FF000000"/>
        <rFont val="Times New Roman"/>
        <family val="1"/>
        <charset val="186"/>
      </rPr>
      <t xml:space="preserve"> </t>
    </r>
    <r>
      <rPr>
        <sz val="12"/>
        <color rgb="FF000000"/>
        <rFont val="Times New Roman"/>
        <family val="1"/>
        <charset val="186"/>
      </rPr>
      <t>vecāku atbalsta grupu organizēšanai un vadīšanai dažādos Latvijas reģionos.Pasākums paredz nodrošināt tiešu praktisko atbalstu vecākiem dažādos Latvijas reģionos, organizējot un vadot atbalsta grupas vecākiem, kuru bērni saskaras ar depresiju vai citām garīgās veselības problēmām, piedzīvojuši vardarbību, cietuši noziedzīgos nodarījumos vai paši izdarījuši noziedzīgus nodarījumus. Bez tam pasākums paredz šo praktiķu pieredzi pārvērst metodiskajā ceļvedī, ko turpmāk varēs izmantot pašvaldību sociālie dienesti un nevalstiskās organizācijas pakalpojumu sniegšanā.</t>
    </r>
  </si>
  <si>
    <t>Izdevumi atlīdzībai atlaišanas pabalsta izmaksām sakarā ar darba tiesisko attiecību izbeigšanu pieciem darbiniekiem, saistībā ar valsts noteiktā pensijas vecuma sasniegšanu, pamatojoties uz Valsts un pašvaldību institūciju amatpersonu un darbinieku atlīdzības likuma (turpmāk – Atlīdzības likums) 17.panta pirmo daļu. Lai nodrošinātu normatīvo prasību izpildi un savlaicīgi veiktu atlaišanas pabalsta izmaksas, nepieciešams papildu finansējums atlaišanas pabalsta nodrošināšanai minētajām piecām personām. 2026.gadā Labklājības ministrijas atlīdzības fondā šādi līdzekļi vienreizējām izmaksām nav plānoti.</t>
  </si>
  <si>
    <t>Izdevumi pamatkapitāla veidošanai, izmantojot Valsts digitālās attīstības aģentūras nodrošināto lietojumprogrammas saskarni (API) pārvaldnieka funkcionalitāti, ir nepieciešams izveidot API servisu datu saņemšanai no mobilās komandas paliatīvās aprūpes pakalpojuma sniedzējiem (turpmāk - pakalpojums), kuri pakalpojuma administrēšanai izmanto citas informācijas sistēmas, nevis Labklājības ministrijas pārziņā esošo Sociālās politikas monitoringa informācijas sistēmu (SPOLIS). Risinājums nepieciešams, lai LM nodrošinātu vienotu pakalpojuma izpildes uzskaiti un uzraudzību, vienlaikus nodrošinātu faktiski sniegtā pakalpojuma atbilstību normatīvajiem aktiem, kā arī savlaicīgu risku identificēšanu.</t>
  </si>
  <si>
    <r>
      <t xml:space="preserve">2025. gada otrajā pusgadā LIAA veica platformas Business.gov.lv “zaļā koridora” rīka analīzi, izstrādi un ieviešanu atbilstoši apzinātam tvērumam. Risinājums tika izstrādāts sešu mēnešu periodā un testēšanai kļuva pieejams 2025. gada novembrī. Praktiskās lietošanas un testēšanas gaitā, tai skaitā izvērtējot citu iestāžu sniegto informāciju par sniegtajiem pakalpojumiem, tika identificēta nepieciešamība pēc atsevišķiem pilnveidojumiem, paralēli tika virzīti grozījumi MK 2025.gada 6.maija noteikumos Nr.277 “Kārtība, kādā nodrošina prioritāru publisku pakalpojumu sniegšanu komersantiem”, kas ietekmē “zaļā koridora” piemērošanas kārtību un radīja nepieciešamību turpināt risinājuma pilnveidošanu. Ņemot vērā ierobežoto laika posmu, visus nepieciešamos uzlabojumus nebija iespējams ieviest līdz 2025. gada beigām. Sakarā ar to ir </t>
    </r>
    <r>
      <rPr>
        <b/>
        <sz val="12"/>
        <color theme="1"/>
        <rFont val="Times New Roman"/>
        <family val="1"/>
        <charset val="186"/>
      </rPr>
      <t>uzņemtas saistības</t>
    </r>
    <r>
      <rPr>
        <sz val="12"/>
        <color theme="1"/>
        <rFont val="Times New Roman"/>
        <family val="1"/>
        <charset val="186"/>
      </rPr>
      <t xml:space="preserve"> platformas business.gov.lv “zaļā koridora” rīka izstrādes pabeigšanai.
Lai pabeigtu platformas business.gov.lv “zaļā koridora” rīka izstrādi 2026.gadā nepieciešams finansējums izdevumiem pamatkapitāla veidošanai.</t>
    </r>
  </si>
  <si>
    <t>Kritiski nepieciešami - Atbilstoši 2025.gada 3.aprīļa Ministru kabineta rīkojumā Nr.182 “Par apropriācijas palielināšanu” (prot. Nr. 13 15. §.) noteiktajam, lai nodrošinātu ar testamentu uzliktā pienākuma izpildi.</t>
  </si>
  <si>
    <t xml:space="preserve">Pakalpojumu līguma  08.10.2025 Nr. 2-6.1e/25/91 izpildei. </t>
  </si>
  <si>
    <t>18.03.2026. līguma "Starptautiskā salīdzinošā pētījuma EUROSTUDENT veikšana" 2-6.1e/26/23 izpildei.</t>
  </si>
  <si>
    <t>20. Baltijas valstu studentu dziesmu un deju svētku "Gaudeamus" rīkošana</t>
  </si>
  <si>
    <t>MK 29.01.2026  rīkojums Nr. 29 ( Par 20. Baltijas valstu studentu dziesmu un deju svētku "Gaudeamus" rīkošanu)</t>
  </si>
  <si>
    <t xml:space="preserve">Atbilstoši šogad apmaksātajiem rēķiniem par 2025.gadu (visi rēķini saņemti par 2025. gadu atbilstoši noslēgtajiem līgumiem). </t>
  </si>
  <si>
    <t>Ņemot vērā nepieciešamību turpināt  darbu pie valdības rīcības plānā nodefinētās profesionālās ievirzes izglītības un interešu izglītības sportā programmu pilnveidošanas, ir kritiski veikt profesionālās ievirzes sporta izglītības iestāžu darbības pārbaudes nodrošināšanu, lai iegūtu datus, kas kalpos par būtisku informācijas avotu tālāko lēmumu pieņemšanā.
Sadarbībā ar EM tiek meklēti risinājumi starptautisko sporta pasākumu atbalstam, nepieciešams veikt 2026. gada lielāko sporta pasākumu ekonomiskās ietekmes noteikšanu un priekšizpēti, vadlīniju un stratēģijas izstrādei. Rodot iespēju atbalstīt šāda mēroga pasākumus, vienlaicīgi ir būtiski veikt to ietekmes novērtēšanu, lai turpinātu valdībā nostiprinātās iniciatīvas - dižpasākumu atbalsta sistēmas tālāku izstrādi un attīstību, kā arī pieņemtu datos balstītus lēmumus.</t>
  </si>
  <si>
    <t xml:space="preserve">Līdzekļi nepieciešami, lai Valsts izglītības attīstības aģentūra uzlabotu Valsts pedagoģiski medicīniskās komisijas sniegto pakalpojumu pieejamību, organizējot papildus komisijas sēdes uzkrāto rindu mazināšanai un Valsts pedagoģiski medicīniskās komisijas sistēmas programmas projektējuma apraksta izstrādi. Izglītības un zinātnes ministrija sadarbībā ar Valsts izglītības attīstības aģentūru ir sagatavojusi Ministru kabineta noteikumu projektu “Noteikumi par pedagoģiski medicīniskajām komisijām” , pamatojoties uz Vispārējās izglītības likuma 4. panta 6., 8. un 8.1 punktu, lai pilnveidotu valsts pedagoģiski medicīniskās komisijas un pašvaldību pedagoģiski medicīnisko komisiju darbu, ieviestu Valsts kontroles lietderības revīzijā “Vai bērnam ar speciālām vajadzībām ir iespēja saņemt tā spējām, vajadzībām un bērna labākajām interesēm atbilstošu izglītību?” (pieejama: https://lrvk.gov.lv/lv/getrevisionfile/29455-Asko-F2-FK_-mptgPfFbczGdLSEhczVJ.pdf) ieteikto un izpildītu Ministru kabineta 2022. gada 8. novembra sēdes protokola Nr. 56 34. § 3. punktā doto uzdevumu (22-UZ-1108). </t>
  </si>
  <si>
    <t>Valsts pārbaudes darbu (VPD) vērtēšana Valsts izglītības attīstības aģentūrai jānodrošina, pamatojoties uz:
Ministru kabineta 2025.gada 1.aprīļa noteikumu Nr.207 "Valsts izglītības attīstības aģentūras nolikums" 3.6.apakšpunktu un 4.17.apakšpunktu;
Ministru kabineta 2022.gada 5.jūlija noteikumu Nr.398 "Noteikumi par centralizēto eksāmenu saturu un norises kārtību" 125.punktu;
Ministru kabineta 2024.gada 28.maija noteikumu Nr.309 "Valsts pārbaudījumu norises kārtība" 89.punktu.
VIAA šobrīd ir noslēgusi uzņēmuma līgumus ar 1016 vērtētājiem, kuru uzdevums būs novērtēt 133 675 (valsts pārbaudījumu informācijas sistēmā reģistrēto pieteikumu skaists) valsts pārbaudes darbus.</t>
  </si>
  <si>
    <t xml:space="preserve">Nepieciešami finanšu līdzekļi aptauju veikšanai vispārējās izglītības jautājumos. Tiek plānota izglītības iestādes darbības izvērtēšana, tostarp plānota mācību stundu vērošana, tikšanās ar pedagogiem un organizētas sarunas ar ieinteresētajām pusēm. Finansējums nepieciešams, lai IKVD varētu izmantot iegūtos datus izglītības iestāžu darbības kvalitātes izvērtēšanā akreditācijas procesā. </t>
  </si>
  <si>
    <t>Nepieciešami finanšu līdzekļi aptauju veikšanai vispārējās izglītības jautājumos. Tiek plānota izglītības iestādes darbības izvērtēšana, tostarp plānota mācību stundu vērošana, tikšanās ar pedagogiem un organizētas sarunas ar ieinteresētajām pusēm un iegūtos datus izmantot izglītības reformās.</t>
  </si>
  <si>
    <t>Ministrijas 2026. gada izglītības forumi un konferences (Augstākās valdes sanāksme Rīgā,  Trešais Eiropas skolu skolotāju forums Latvijā, Forums stratēģiskai izglītības plānošanai 2050 u. c. )</t>
  </si>
  <si>
    <t xml:space="preserve">Latvija ir Eiropas skolu prezidējošā valsts no 2025.gada jūlija līdz 2026.gada jūnija beigām. Organizētie pasākumi ir obligāti. </t>
  </si>
  <si>
    <t>Lai nodrošinātu finansējumu izlīguma summas nodrošināšanai tiesvedībā ar bijušo MIKC “Nacionālā Mākslu vidusskola” direktori.</t>
  </si>
  <si>
    <t>Lai nodrošinātu finansējumu Rīgas kuģniecības un vēstures muzejam kosmētisko remontdarbu veikšanai pēc jumta nomaiņas, tostarp jumta nesošo konstrukciju remontam Palasta ielā 2, Herdera laukumā 4, Rīgā.</t>
  </si>
  <si>
    <t xml:space="preserve">Lai Kultūras ministrija nodrošinātu Ministru kabineta 2025. gada 19. novembra sēdes protokollēmuma (prot. Nr. 48, 43. §) “Par priekšlikumiem likumprojekta “Par valsts budžetu 2026. gadam un budžeta ietvaru 2026., 2027. un 2028. gadam” izskatīšanai Saeimā otrajā lasījumā” 3. punktā dotā uzdevuma Kultūras ministrijai sadarbībā ar nozaru ministrijām līdz 2026. gada 1. maijam veikt Sabiedrības integrācijas fonda funkciju, administrēto atbalsta programmu un izdevumu efektivitātes auditu un normatīvajos aktos noteiktā kārtībā iesniegt Ministru kabinetā priekšlikumus par nepieciešamajām izmaiņām, izpildi, tiek veikts iepirkums “Sabiedrības integrācijas fonda funkciju, administrēto atbalsta programmu un izdevumu efektivitātes audits”. </t>
  </si>
  <si>
    <t>Tā kā īpašumu atsavināšanas aktivitātēs ir iesaistītas trešās personas, to starp, mērnieki, vērtētāji, īpašnieki un atsavināšanas procesa veicējs nevar ietekmēt šo pušu darbības un paredzēt atsavināšanas procesa gala termiņu, tad atsavināšanas procesi netika pabeigti 2025. gadā, tos nepieciešams turpināt 2026. gadā. Līdzekļi ir paredzēti iepriekš uzsākto saistību izpildei, attiecībā uz tiem pašiem objektiem.</t>
  </si>
  <si>
    <t>Lai nodrošinātu KP datu analītikas attīstību un turpinātu apvienošanās ziņojuma iesniegšanas digitālā  rīka pilnveidi, pie kā darbs uzsākts 2025. gadā, tika paredzēts ieviest izmaksu ziņā ilgtspējīgu datu analītikas un vizualizācijas risinājumu, kas ir savietojams ar KP datu arhitektūru un digitālo rīku attīstību, nodrošinot nepieciešamos ieviešanas darbus (konfigurācija, integrācijas, lietotāju tiesību pārvaldība, apmācības, dokumentācija). 2025. gadā finansējuma apguve aizkavējās, kas galvenokārt saistīta ar to, ka, izvērtējot izpildītāja piedāvāto scenāriju un piegādāto rezultātu, tika secināts, ka tas nav saimnieciski pamatots. 
Lai pabeigtu apvienošanās ziņojuma iesniegšanas digitālā  rīka pilnveidi 2026.gadā nepieciešams finansējums izdevumiem pamatkapitāla veidošanai.
Nav uzņemtas saistības.</t>
  </si>
  <si>
    <t>Viedas administrācijas un reģionālās attīstības ministrija precizēja iepriekš iesniegto pieprasījumu, koncentrējoties uz kritiski nepieciešamo finansējumu. Pieprasījums ir saskaņots ar ministru.</t>
  </si>
  <si>
    <t>Saskaņā ar likumu "Par valsts budžetu 2026. gadam un budžeta ietvaru 2026., 2027. un 2028. gadam",  KEM budžetā 2026. gadā aizsargāto lietotāju atbalstam ir paredzēts finansējums 18 616 074 miljonu euro apjomā. Savukārt 74.resora "Gadskārtējā valsts budžeta izpildes procesā pārdalāmais finansējums" programmā 23.00.00 "Valsts atbalsta programmas un citi valsts nozīmes pasākumi"", atbilstoši likuma "Par valsts budžetu 2026. gadam un budžeta ietvaru 2026., 2027. un 2028. gadam" 72. panta (1) noteiktajam, aizsargāto lietotāju atbalstam ir rezervēti vēl papildus 4,0 miljoni euro. Saskaņā ar 09.12.2025. MK noteikumu Nr. 728 "Grozījumi Ministru kabineta 2021. gada 1. jūnija noteikumos Nr. 345 "Aizsargātā lietotāja tirdzniecības pakalpojuma noteikumi"" anotācijā ietverto informāciju  par  nepieciešamību nodrošināt pakalpojumu arī lielākam aizsargāto lietotāju skaitam, nepieciešamais finansējuma apjoms sasniedz 25 milj. euro ik gadu.</t>
  </si>
  <si>
    <t>Piesārņoto vietu pārvaldības sistēmai nepieciešami funkcionalitātes uzlabojumi un papildinājumi lietotāju ērtībai, intuitivitātei, papildinot esošos piesārņoto vietu pārvaldības procesu dokumentu veidus ar jauniem, tādējādi paplašinot e-pakalpojuma iespējas.
Tiek pilnveidoti ĢIS risinājumi, uzlabota informācijas meklēšanas funkcionalitāte, automatizēta teksta datu izgūšana no kartogrāfiskās informācijas, papildināts uz Ģeoportālu nododamo datu apjoms, lai to varētu izmantot citās informācijas sistēmās, piemēram, Apgrūtināto teritoriju informācijas sistēmā (ATIS), kur nepieciešami dati par teritorijām noteiktiem apgrūtinājumiem. Paredzēts pilnveidot risinājums komunikācijai ar klientu (eAdrese, automātiskie paziņojumi, atgādinājumi), kā arī izstrādāt sistēmai drošas autorizētās piekļuves iespējas ārējiem lietotājiem, kas nav vietu īpašnieki, licencēti komersanti vai atbildīgā institūcija, piemēram, pašvaldībām, tādējādi palielinot ieinteresēto personu loku, kam ir pieejama plašāka informācija par vietu.</t>
  </si>
  <si>
    <t>Remontdarbi un atjaunošanas darbi LNDM nepieciešami:
1) Lai novērstu radušos avārijas situāciju -  2026. gada ziemā notika trīs atsevišķas avārijas situācijas, kuras ir novērstas ar pagaida risinājumiem. Stāvvada plīsuma dēļ 21.02. muzejs apmeklētājiem tika slēgts. Daļa no stāvvadiem ir novecojusi un kalpo no pagājušā gadsimta 30jiem gadiem. Ekspozīciju, krājuma, infrastruktūras apdraudējumu, ir nepieciešams nomainīt atsevišķus apkures sistēmas stāvvadus  vai to posmus. Nepieciešama to pakāpeniska nomaiņa,  materiāli un darbs, kopā 36 000 euro 
2) Lai nomainītu no mitruma trupēt sākušos jumta koka logus. Uz to arī ir norādīts Nacionālās kultūras mantojuma pārvaldes ziņojumā. 25 gab. jumta koka logu nomaiņa, logi un montāžas darbs,
 kopā 14 750 euro
3) Jānomaina pagalma nojumei jumtu, kura pamatklājs ir mitruma sabojāts, ilgstoši no ēkas jumta  krītot ledum un sniegam, un, lai novērstu mitruma nonākšanu pagraba telpā un potenciālo ģeoloģiskā krājuma apdraudējumu, nojumes jumts  20 m2 platībā, materiāli un darbs ,  kopā 14 300,- euro 
4) Lai restaurētu vēsturiskās kolekcijas fiksētos šķīdumos, nepieciešams atjaunot vilkmes skapi (jāizveido jauna nosūces trase ar ventilatoriem). Esošais ir nokalpojis un nav atjaunojams,materiāli un darbs , kopā 7 000 euro
5) Lai pilnībā pabeigtu ģeoloģiskā krājuma telpu remontu un atrisinātu krājuma telpu trūkuma problēmu, pagrabstāvā nepieciešams pabeigt betona grīdas ieliešanu  apmēram 50m2 platībā, materiāls un darbs, kopā 2 100 euro
6) Iekšpagalmā ir bojāta noteka visas ēkas augstumā. Lai novērstu ēkas sienas bojājumus (šobrīd siena ir mitra), ir jādemontē noteka, jāatbrīvojas no bojātā apmetuma, jāuzliek jauns un jāpieliek jauna noteka, materiāli un darbs, kopā 5 300 euro
7) Lai novērstu baložu iekļuvi, līdz ar to, muzeja krājumam bīstamu insektu (ādgraužu u.c.) iekļuvi ēkā, nepieciešams iekšpagalmu (šahtu) pārsegt ar sietu, materiāls un darbs ,  kopā 2 520 euro
8) Lai nodrošinātu sanitārajām prasībām atbilstošu ūdens spiedienu ēkas augšējos stāvos, nepieciešams nomainīt atsevišķus ūdens un kanalizācijas stāvvadus vai to posmus . Par šo tika norādīts tehniskās apsekošanas atzinumā - "Nepietiekošs ūdens spiediens augšējos stāvos. Ieteicams pārbūvēt vai atjaunot esošo ūdens padeves sistēmu, pie reizes nomainot arī kanalizācijas stāvvadus", materiāli un darbs, 
kopā 19 000 euro
9) Lai nodrošinātu kvalitatīvu, pilnīgu funkciju veikšanu, nepieciešama sazemējuma izveide ugunsdrošības signalizācijai, materiāli un darbs, kopā 3 100 euro</t>
  </si>
  <si>
    <t>Organizēt starptautiskas paneļdiskusijas par Digititālās politikas atslēgas prioritātēm:, nodrošināt prioritāru iespēju ieņemt runātāju vietu - panelī par digitālo identitāti; vismaz viens diskusiju panelis par mākslīgo intelektu un Eiropas konkurētspēju.Techritory atbalsts Ministrijai līdzorganizēt apaļā galda diskusiju par digitālo identitāti un digitālajiem maciņiem atsevišķā telpā. Politikas prioritāšu, pasākumu komunicēšana foruma sociālajos kontos, mediju publikācijās, dalība pasākumos.
Izmaksas:Foruma norises telpas īres izmaksas: 10 000 euro ;Tehniskais nodrošinājums – gaisma / skaņa / multimēdiji: 14000 euro  apmērā. Ar Ministrijas aktivitātēm saistītās komunikācijas izmaksas: 10000 euro  apmērā. Ministrijai rezervēta sapulču telpa foruma laikā: 2000 euro  apmērā
Atsevišķa telpa un tehniskais nodrošinājums apaļā galda diskusijai par digitālo identitāti: 4000 eiro apmērā</t>
  </si>
  <si>
    <t>Ņemot vērā Valsts pārvaldes produktivitātes prioritāti, pasākums nepieciešams, lai tā ietvaros tiktu izstrādāti konceptmodeļi, kas saistīti ar MI aģentu un procesu automatizācijas ieviešanu valsts parvaldē. Mērķis ir papildināt mākslīgā intelekta arhitektūru ar MI aģentu izvērtējumu un potenciālo attīstības virzību.</t>
  </si>
  <si>
    <t>Finansējums plānošanas reģionu funkciju auditam 2026. gadā ir nepieciešams, lai nodrošinātu plānošanas reģionu funkciju izpildes atbilstību normatīvajam regulējumam, lietderības un efektivitātes principiem, kā arī pārejai uz rezultātu vērstu budžeta plānošanu. Tas rada nepieciešamību objektīvi izvērtēt funkciju prioritizāciju, resursu sadalījumu un to sasaisti ar sasniedzamajiem rezultātiem. Lai nodrošinātu šādu izvērtējumu, nepieciešams veikt neatkarīgu un metodiski pamatotu funkciju auditu, kas ļautu identificēt iespējamās funkciju pārklāšanās, izvērtēt resursu atbilstību uzdevumiem un sagatavot priekšlikumus efektīvākai finansējuma izmantošanai</t>
  </si>
  <si>
    <t xml:space="preserve">Nepieciešama esošās informācijas aktualizēšana, izmantojot jaunākos datus un informāciju par dažādām nozarēm, piemēram, tautsaimniecību, dabu un vidi, lai izstrādātu Jūras plānojuma grozījumus. 
Līdz ar to nepieciešami šādi ārpakalpojumi (EKK2000) : 
• Ekspertīze ekosistēmu pakalpojumu novērtēšanai un kartēšanai (30 000 euro ) 
• ĢIS speciālista pakalpojumi Jūras plānojuma grozījumu izstrādes nodrošināšanai (20 000 eiro) 
• Tautsaimniecības nozaru datu ieguve un analīze (20 000 euro ) </t>
  </si>
  <si>
    <t xml:space="preserve">VARAM ēkā Rīgā, Peldu ielā 25 tehniskās signalizācija ir morāli un tehniski novecojusi, kā rezultātā nepieciešama izbūvēt jaunu, pirms tam izstrādājot atbilstošu būvprojektu. Izmaksas ar PVN: signalizācijas sistēmas izbūve (EKK 5000.kods) 50000 euro , projektēšana un autoruzraudzība (EKK 5000.kods) 7000 euro .       </t>
  </si>
  <si>
    <t xml:space="preserve">Būvprojekta izstrāde un realizēšana kritiskās infrastruktūras alternatīva elektrības pieslēguma (AEP) izveidošanai ir nepieciešama, lai nodrošinātu nepārtrauktu elektroenerģijas padevi un vairāku sistēmu ar paaugstinātas drošības statusa darbību.                                                
Izmaksas ar PVN: telpu remontdarbi (EKK 5000.kods) 50000 euro , projektēšana un autoruzraudzība (EKK 5000.kods) 4500 euro           </t>
  </si>
  <si>
    <t>1. Līgums IL/89/2025 par DVS lietošanas apmācību video izstrādi 7 651,07 euro 
2. IL/106/2025 par DVS lietvežu mācībām 1 089 euro 
3. OpenAI, LLC ChatGpt 2026.gadu. 12 100 euro 
4. Līguma  Nr. VARAM/2025/74  31 496 euro (Datu apkopošana Konceptuālajam ziņojumam; Atbilstošu finanšu resursu un personāla pietiekamības izvērtējums; Pasūtītāja plānotās centralizētās DVS turpmākās attīstības risinājumi)</t>
  </si>
  <si>
    <t xml:space="preserve">1) Vienotā  dokumentu vadības centra attīstības stratēģijas izstrāde 2026.g. nepieciešama, lai stiprinātu un attīstītu centralizēta dokumentu pārvaldības pakalpojuma nodrošināšanu valsts pārvaldē atbilstoši informatīvajā ziņojumā "Par vienotu pieeju dokumentu pārvaldības procesos" minētajam
Tehnisko specifikāciju izstrāde (biznesa prasības, lietotāja vajadzību izpēte, ekspertu vispārīgā vienošanās) - ekspertu līgumi 24 200 euro  
2) Dokumentu pārvaldības procesa centralizācijas ietekmes izvērtējums uz valsts budžetu, lai piedāvātu piemērotāko finanšu modeli
(2 ieviešanas scenāriji): 1) Ceļa karte Vienota dokumenta vadības centra valsts pārvaldē izveidei un iestāžu pārejai; 2) riski un to pārvaldība; 3) vienota dokumentu vadības centra valsts pārvaldē ieviešanas izmaksu un ieguvumu analīze, t.sk:. a)Vienota dokumentu vadības centra valsts pārvaldē izveidei un darbības nodrošināšanai nepieciešamais personāls; b) Ieguvumi valsts pārvaldes līmenī. </t>
  </si>
  <si>
    <t>Lai izpildītu saistības pilnā apjomā, par noslēgtajiem līgumiem:
1) Saskaņā ar Vienošanās par grozījumiem Nr. 2-L1/23/145/1 pie 2023.gada 13.novembra IEPIRKUMA LĪGUMA Nr. 2-L1/23/145 kopējā nepieciešamā summa 428 841 euro . VARAM budžetā ir ieplānoti 331 085 euro . Līdz ar to, starpība sastāda 97 756 euro .
2) 16.09.2025. līguma Nr.IL/65/2025 " Ārkārtas finanšu revīzija: pašvaldību nodevu objekti un to izvērtējums" saistību izpildei-  2.maksājuma par gala ziņojumu apmaksai 19 907 euro  apmērā  (EKK 2000)</t>
  </si>
  <si>
    <t xml:space="preserve">Latvijas Kara muzejam 2025.gada 28.augustā noslēgts līgums ar SIA “Balsts R”  par būvdarbu veikšanu par kopējo summu 467 660,32 euro (ar PNV). Būvdarbu izpildes laikā tika konstatēti apstākļi, kuru dēļ projekta realizācijas gaitā bija nepieciešams veikt iepriekš neparedzētus darbus, kas aizkavēja kopējo projekta realizāciju. Neparedzēto darbu veikšanas dēļ, būvdarbus nebija iespējams pabeigt līdz 2025.gada 31.decembrim, tādēļ līguma izpildes termiņš tika pagarināts līdz 2026.gada 20.februārim. </t>
  </si>
  <si>
    <t>Sadarbība ar Ukrainu - PURL iemaksas veikšana</t>
  </si>
  <si>
    <t xml:space="preserve">
Finansējuma plānots sadarbībai ar Ukrainu un sākotnēji plānots projektam “Beta” saskaņā ar MK lēmumiem, bet, ņemot vērā aktuālās vajadzības un saņemto informāciju par problēmām ar projekta “BETA” iespējamo realizāciju,  šobrīd TAP portālā saskaņošanā ir Ministru kabineta rīkojuma projekts “Par 2026. gada iemaksu veikšanu NATO iniciatīvas "PURL" īstenošanai” (26-TA-1285).
</t>
  </si>
  <si>
    <t xml:space="preserve">2025.gada 7.jūlijā parakstīts līgums. Tā kā Latvijā 2025.gada otrajā pusē bija nelabvēlīgi meteoroloģiskie apstākļi (zema un nepārtraukta mākoņu sega, ilgstošas lietavas, migla un dūmaka pēc spēcīgiem nokrišņiem), tas neļāva iegūt kvalitatīvus aerofotografēšanas datus, līdz ar to darbi netika veikti pilnā apmērā. Aerofotografēšanas pakalpojuma sniedzējs apstiprina, ka 2026.gadā varētu veikt darbu izpildi gan par 2025.gadā ieplānoto, bet neizpildīto apjomu, gan par 2026.gada apjomu, tāpēc līguma izpildei nepieciešams 2025.gadā neizlietotais finansējums. </t>
  </si>
  <si>
    <t xml:space="preserve">Iepirkums par Latvijas ūdenstilpju dziļuma datu iegūšanas pakalpojumu apmaksa. Līgums ieprikumu aizkavēšanās dēļ 2025. gadā netika noslēgts. Pēc dokumentu precizēšanas 2025.gadā nerealizētā vajadzība ir iekļauta jaunā iepirkumā un  būs nepieciešama 2026.gadā.
</t>
  </si>
  <si>
    <t xml:space="preserve">
Lai varētu veikt gala norēķinu ar Mārupes novada pašvaldību par 2025. gadā uzsāktajiem un paveiktajiem būvdarbiem, ir nepieciešams finansējums 2026.gadā līgumsaistību izpildei.
</t>
  </si>
  <si>
    <t>1. Samaksa par 305 darbstacijām kiberdrošības nodrošināšanai IEM dienestos atbilstoši 2025. gadā noslēgtā iepirkuma līguma nosacījumiem (saistības)</t>
  </si>
  <si>
    <t>Lai nodrošinātu 2025.gadā uzsākto iekšlietu resora iestāžu nodrošināšanu ar moderniem, drošiem informācijas un komunikācijas rīkiem - 2025. gadā noslēgtā līguma par datortehnikas iegādi apmaksai.</t>
  </si>
  <si>
    <t>2. Investīcijas valsts iekšējās drošības stiprināšanai (saistības):</t>
  </si>
  <si>
    <t>- samaksa par ūdensmetēja iegādi atbilstoši 2025. gadā noslēgtā iepirkuma līguma nosacījumiem</t>
  </si>
  <si>
    <t>2025. gadā noslēgtā līguma par ūdensmetēja iegādi un ar to saistīto personāla apmācību apmaksai.</t>
  </si>
  <si>
    <t>- samaksa par 10 speciāli aprīkotu  transportlīdzekļu iegādi autoceļu lietošanas nodevas samaksas kontrolei (atbilstoši 2025. gadā noslēgtā iepirkuma līguma nosacījumiem, piegādāti 2026. gadā)</t>
  </si>
  <si>
    <t>2025. gadā noslēgtā līguma par transportlīdzekļu iegādi apmaksai, ņemot vērā, ka šo transportlīdzekļu piegādi nevarēja nodrošināt līdz 2025. gada beigām.</t>
  </si>
  <si>
    <t>3. Valsts iekšējai drošībai  kritiski svarīgi ārpakalpojumi  (saistības):</t>
  </si>
  <si>
    <t xml:space="preserve">-krimināllietu tulkošana </t>
  </si>
  <si>
    <t xml:space="preserve">Tulkošanas pakalpojumu izdevumu apmaksai, ņemot vērā tulkojamā mutvārdu apjoma pieaugumu. Izdevumu palielinājums skaidrojams ar strauji pieaugošo Valsts policijas starptautisko sadarbību ar tiesību aizsardzības iestādēm kriminālprocesos, ko ietekmē pieaugošā migrācija. </t>
  </si>
  <si>
    <t>- alkohola, narkotisko un psihotropo vielu ietekmes pārbaude</t>
  </si>
  <si>
    <t>Alkohola koncentrācijas, narkotisko vai citu apreibinošo vielu ietekmes medicīnisko pārbaužu veikšanas izdevumu nodrošināšanai, jo izdevumi alkohola, narkotisko un psihotropo vielu ietekmes pārbaudēm ik gadu pieaug.</t>
  </si>
  <si>
    <t>- aizturēto personu ēdināšana</t>
  </si>
  <si>
    <t>Lai nodrošinātu uztura normas personām, kuras ievietotas īslaicīgās aizturēšanas vietā (sadārdzinājums).</t>
  </si>
  <si>
    <t xml:space="preserve">- mobilo sakaru pakalpojumi </t>
  </si>
  <si>
    <t>Lai nodrošinātu Valsts policijas izdevumus par mobilo sakaru pakalpojumiem (abonēšanas maksas pieaugums).</t>
  </si>
  <si>
    <t>- vardarbīgā nāvē mirušo personu transportēšana</t>
  </si>
  <si>
    <t>Lai nodrošinātu vardarbīgā nāvē mirušo personu transportēšanu (sadārdzinājums).</t>
  </si>
  <si>
    <t>4.Dzīvības glābšanas spēju stiprināšanas nodrošināšana (saistības):</t>
  </si>
  <si>
    <t>- samaksa par formas tērpu priekšmetu iegādi atbilstoši noslēgtā iepirkuma līguma nosacījumiem</t>
  </si>
  <si>
    <t>Normatīvajos aktos noteikto funkciju izpildei Valsts ugunsdzēsības un glābšanas dienesta amatpersonas dienesta pienākumu veikšanai nepieciešams nodrošināt  ar jaunā parauga ikdienas formas tērpa priekšmetiem, kas nodrošinātu formas tērpa funkcionālu sasaisti ar konkrētu amata pienākumu veikšanu un nepieciešamo speciālo apģērbu, un inventāru. 2025. gadā noslēgto līgumu par jaunā parauga formas tērpu iegādi apmaksai.</t>
  </si>
  <si>
    <t>- samaksa par aizsargtērpu  un aizsargķiveru iegādi atbilstoši noslēgtā iepirkuma līguma nosacījumiem</t>
  </si>
  <si>
    <t>Lai nodrošinātu Valsts ugunsdzēsības un glābšanas dienesta amatpersonas ar speciālajām dienesta pakāpēm ar individuālajiem aizsardzības līdzekļiem - ugunsdzēsēja glābēja aizsargtērpiem un ugunsdzēsēja glābēja aizsargķiverēm, nodrošinot individuālās aizsardzības līmeni un izdzīvot spēju. 2025. gadā noslēgto līgumu par individuālo aizsardzības līdzekļu iegādi apmaksai.</t>
  </si>
  <si>
    <t>5. Valsts robežas aizsardzības nodrošināšana - helikopteru dzinēju tehniskā apkope un remonti atbilstoši noslēgtā iepirkuma līguma nosacījumiem (saistības)</t>
  </si>
  <si>
    <t>Lai nodrošinātu 2025. gadā uzsāktā līguma par Valsts robežsardzes gaisa kuģa dzinēja remontu izpildi.</t>
  </si>
  <si>
    <t>6. Imigrācijas jomas stiprināšana:</t>
  </si>
  <si>
    <t xml:space="preserve">- dienasnauda (3 euro) patvēruma meklētājiem, bēgļiem vai alternatīvo statusu saņēmušām personām sakarā ar ievērojamu šo personu skaita pieaugumu patvēruma centros </t>
  </si>
  <si>
    <t>Lai nodrošinātu finansējumu uztura un dienas naudas izmaksai patvēruma meklētājiem 3,00 euro apmērā diennaktī. 2025. gadā no jūnija mēneša strauji mainījās situācija saistībā ar pastiprinātu Baltkrievijas valdošā režīma hibrīduzbrukumu pie Latvijas valsts robežas, nodrošinot nelikumīgu trešo valstu pilsoņu ieceļošanu, intensīvi pieauga patvēruma meklētāju iesniegumu skaits, kam ietekme ir 2026. gadā.</t>
  </si>
  <si>
    <t>-  Grozījumu Imigrācijas likumā (20.06.2024.) normu izpildei - Eiropas Savienības pastāvīgā iedzīvotāja statusa piešķiršanas Krievijas Federācijas pilsoņiem jautājumi</t>
  </si>
  <si>
    <t>Lai nodrošinātu 10 amata vietu uzturēšanu PMLP un darba apjoma pieauguma apmaksu IEM, turpinot  jautājumu izskatīšanu par Eiropas Savienības pastāvīgā iedzīvotāja statusa piešķiršanu Krievijas Federācijas pilsoņiem, kuri apliecinājuši valsts valodas prasmes  atbilstoši Grozījumiem Imigrācijas likumā (20.06.2024.)</t>
  </si>
  <si>
    <t>7. Eiropas Savienības prasībām atbilstošu pasu, elektronisko identifikācijas karšu un uzturēšanās atļauju izsniegšana (ilgtermiņa saistību pasākums) (atbilstošs telpu tehniskais aprīkojums, licences, viedkaršu lasītāji )</t>
  </si>
  <si>
    <t>Lai nodrošinātu ilgtermiņa saistību pasākuma “Eiropas Savienības prasībām atbilstošu pasu, elektronisko identifikācijas karšu un uzturēšanās atļauju izsniegšana” turpināšanu (telpu tehniskā aprīkojuma un remonta, licenču, viedkaršu lasītāju, biometrisko iekārtu un dokumentu smalcinātāju izdevumu segšanai)</t>
  </si>
  <si>
    <t>8. Personāla noturības nodrošināšana atbilstoši normatīvo aktu prasībām (saistības):</t>
  </si>
  <si>
    <t>- samaksa ārstniecības iestādēm par 2025. gada decembrī veiktajām plānveida maksas ķirurģiskajām operācijām un medicīnisko rehabilitāciju</t>
  </si>
  <si>
    <t xml:space="preserve">Lai nodrošinātu norēķinus ar ārstniecības iestādēm par Iekšlietu ministrijas sistēmas iestāžu un Ieslodzījuma vietu pārvaldes amatpersonām ar speciālajām dienesta pakāpēm (turpmāk – amatpersonas) veiktajām plānveida maksas ķirurģiskajām operācijām un medicīnisko rehabilitāciju, ņenot vērā, ka uz 2025. gada beigām par amatpersonām veiktajām plānveida maksas ķirurģiskajām operācijām un medicīnisko rehabilitāciju izveidojušās saistības 52 824 euro apmērā. Šīs saistības veidojas no ārstniecības iestāžu saņemtajiem rēķiniem par 2025. gada decembrī veiktajām operācijām. </t>
  </si>
  <si>
    <t xml:space="preserve">- veselības aprūpes izdevumu kompensāciju izmaksa par 2025. gada decembri </t>
  </si>
  <si>
    <t>Lai daļēji segtu saistības pret amatpersonām ar speciālajām dienesta pakāpēm par neizmaksātajām veselības aprūpes izdevumu kompensācijām uz 2026. gada 1. janvāri.</t>
  </si>
  <si>
    <t xml:space="preserve">9. Kopīgs pasākums: Psiholoģiskā atbalsta kursa sniegšanas turpināšana Ukrainas Valsts robežsardzes dienesta (State Border Guard Service of Ukraine) un Ukrainas Valsts ārkārtējo situāciju dienesta (State Emergency Service of Ukraine) amatpersonām  2026.gadā, ievērojot, ka pasākums nodrošināms IEM piešķirto valsts budžeta līdzekļu ietvaros  </t>
  </si>
  <si>
    <t>- 38.05.00.“Veselības aprūpe un fiziskā sagatavotība” (Psiholoģiskā atbalsta kurss, ēdināšana Ukrainas Valsts robežsardzes dienesta (State Border Guard Service of Ukraine) un Ukrainas Valsts ārkārtējo situāciju dienesta (State Emergency Service of Ukraine) amatpersonām)</t>
  </si>
  <si>
    <t>Lai nodrošinātu psiholoģiskā atbalsta kursa sniegšanu Ukrainas Valsts robežsardzes dienesta un Ukrainas Valsts ārkārtējo situāciju dienesta amatpersonām (Ukrainas atbalsta plāna 4.15. pasākums).</t>
  </si>
  <si>
    <t>- 40.02.00"Nekustamais īpašums un centralizētais iepirkums" (izmitināšana Ukrainas Valsts robežsardzes dienesta (State Border Guard Service of Ukraine) un Ukrainas Valsts ārkārtējo situāciju dienesta (State Emergency Service of Ukraine) amatpersonām)</t>
  </si>
  <si>
    <t>10. Atbalsts valsts drošības stiprināšanai (cetralizētie iepirkumi, bruņojuma apgāde, būvniecība, īpašumu apsaimniekošana, sankcionētā u.c.izņemtā manta)</t>
  </si>
  <si>
    <t xml:space="preserve"> Lai nodrošinātu Nodrošinājuma valsts aģentūras darbību un pamatfunkciju izpildi, kam nepieciešami atbilstoši atalgoti nodarbinātie, un darbinieku noturēšanu, Nodrošinājuma valsts aģentūra plāno piešķirt naudas balvas darbiniekiem 10% apmērā, novirzīt atlīdzībai zemes komisijao, novirzīt atlaišanas (atvaļināšanas) pabalstam 2 darbiniekiem, novirzīt piemaksām par papildu darbu līdz 20% apmērā apmēram 4 mēnešiem un piemaksai par papildu darbu līdz 20% 7 mēn NĪ atlīdzības komisijai.</t>
  </si>
  <si>
    <t>11. Likumprojekta “Grozījumi Dzīvesvietas deklarēšanas likumā" normu īstenošana (nodrošināms IEM piešķirto valsts budžeta līdzekļu ietvaros) - Fizisko personu reģistra funkcionalitātes un e-pakalpojumu izmaiņu veikšana</t>
  </si>
  <si>
    <t>Nepieciešamo izmaiņu veikšanai Fizisko personu reģistra funkcionalitātē un divu e-pakalpojumu funkcionalitātes pielāgošanai saistībā ar grozījumiem Dzīvesvietas deklarēšanas likumā.</t>
  </si>
  <si>
    <t xml:space="preserve">12. Nekustamā īpašuma Kr. Valdemāra ielā 1A, Rīgā, nomas maksas segšanai (ilgtermiņa saistību pasākums) saistības par 2025. gada novembri un decembri  </t>
  </si>
  <si>
    <t>Lai nodrošinātu nekustamā īpašuma Kr. Valdemāra ielā 1A, Rīgā, nomas maksas segšanu 2026. gadā  saskaņā ar noslēgto līgumu.</t>
  </si>
  <si>
    <t>13. Atbilstošas infrastruktūras nodrošināšana valsts robežapsardzībai - pierobežas ceļu uzturēšana uzturēšana (saistības)</t>
  </si>
  <si>
    <t xml:space="preserve">Lai nodrošinātu Latvijas Republikas valsts robežas uzturēšanu, Nodrošinājuma valsts aģentūrai nepieciešams nodrošināt ceļa iesēdumu un bedrīšu remontu, ceļa nomaļu un grāvju zāles pļaušanu, nokritušu koku novākšanu no pierobežas ceļiem, ceļa zīmes vai vertikālā apzīmējuma uzstādīšanu vai nomaiņu, ceļa seguma dilumkārtas atjaunošanu, ceļu klātnes planēšanu, ka arī pierobežas ceļa attīrīšanu no sniega. Visi šie uzturēšanas darbi ir prioritāri, un jāveic steidzami, lai nodrošinātu Valsts robežsardzes transportlīdzekļu operatīvu un drošu kustību. </t>
  </si>
  <si>
    <t>14. Iekšlietu dienestu energonoturības nodrošināšana krīzes situācijās (saistības):</t>
  </si>
  <si>
    <t>- samaksa par 2025. gada beigās piegādāto saules paneļu uzstādīšanu, lai nodrošinātu civilās trauksmes apziņošanas sistēmas nepārtrauktu darbību</t>
  </si>
  <si>
    <t>Lai nodrošinātu civilās trauksmes apziņošanas sistēmas nepārtrauktu un drošu darbību, 2025.gadā beigās tika piegādāti saules paneļi, bet saistībā ar piegādes aizkavēšanos to uzstādīšana tiks uzsākta 2026.gada martā, ņemot vērā laika apstākļus. 2025. gadā noslēgto līgumu par ģeneratoru – saules paneļu uzstādīšanu apmaksai.</t>
  </si>
  <si>
    <t>- samaksa par 2025. gadā piegādātajiem 5 ģeneratoriem (25 kW videosistēmas novērošanas torņu darbības nodrošināšanai ) Iekšlietu ministrijas padotības iestādēm atbilstoši noslēgtā līguma nosacījumiem</t>
  </si>
  <si>
    <t>Lai Nodrošinājuma valsts aģentūra veiktu samaksu par iekšlietu resora vajadzībām iegādātajiem ģeneratoriem.</t>
  </si>
  <si>
    <t>15. Jaunas autostāvvietas ar infrastruktūru izbūve  atbilstoši noslēdzamā līguma nosacījumiem</t>
  </si>
  <si>
    <t xml:space="preserve">Lai nodrošinātu autostāvvietas izbūvi Iekšējās drošības akadēmijas (turpmāk – IDA) kompleksā Ezermalas ielā 8, Rīgā </t>
  </si>
  <si>
    <t>16. Atbilstošas infrastruktūras nodrošināšana valsts robežapsardzībai - robežšķērsošanas vietas (RŠV) Grebņeva perimetra žoga izbūves darbu pabeigšana atbilstoši noslēgtā līguma nosacījumiem (saistības)</t>
  </si>
  <si>
    <t>Lai nodrošinātu ar valsts drošību saistītā pasākuma “RŠV Grebņeva perimetra žoga izbūves darbi” pabeigšanu 2026. gadā. 2025. gadā noslēgtā līguma par žoga izbūves darbu pabeigšanu apmaksai.</t>
  </si>
  <si>
    <t>17. Valsts drošības nodrošināšanai nepieciešamās infrastruktūras izveide atbilstoši normatīvo aktu prasībām (saistības):</t>
  </si>
  <si>
    <t>-  kāpņu remontdarbi un to pielāgošana personām ar īpašām vajadzībām Brīvības ielā 6, Ogrē atbilstoši noslēgtā līguma nosacījumiem</t>
  </si>
  <si>
    <t>Lai nodrošinātu Nodrošinājuma valsts aģentūra nodrošinātu Brīvības ielā 6, Ogrē kāpņu remontdarbus un to pielāgošanu personām ar īpašām vajadzībām pabeigšanu 2026. gadā. Būvdarbu līgums noslēgts  2025. gada 26. septembrī.</t>
  </si>
  <si>
    <t xml:space="preserve"> nekustama īpašuma Vizlas ielā 1, Rīgā atjaunošanas/remonta darbu izmaksu segšana (nomas līguma izbeigšana) atbilstoši noslēgtā līguma nosacījumiem</t>
  </si>
  <si>
    <t>Lai nodrošinātu atjaunošanas un remontdarbus nekustamajā īpašumā Vizlas ielā 1, Rīgā saskaņā ar līguma nosacījumiem.</t>
  </si>
  <si>
    <t xml:space="preserve">- īslaicīgas aizturēšanas telpu izveidošana Dobelē </t>
  </si>
  <si>
    <t>Lai nodrošinātu īslaicīgās aizturēšanas telpu izveidošanas pabeigšanai Dobelē</t>
  </si>
  <si>
    <t xml:space="preserve">- ugunsdrošības nodrošināšana </t>
  </si>
  <si>
    <t xml:space="preserve">Nekustamajos īpašumos nepieciešams veikt elektroinstalācijas pārbaudes,  izolācijas pretestības mērījumus, kā arī nepieciešams nodrošināt automātiskās ugunsgrēka atklāšanas un trauksmes signalizācijas sistēmas (turpmāk - AUATSS) ierīkošanu objektos, kā arī AUATSS sistēmu atjaunošanu  Nodrošinājuma valsts aģentūras pārvaldībā esošajos īpašumos.  </t>
  </si>
  <si>
    <t>18. Valsts iekšējās drošības nodrošināšana krīzes situācijā -valsts materiālo rezervju (9 elektroģeneratori 25kW, 2000 m metāla barjeras,785 naftas produktu savākšanas komplekti) iegāde atbilstoši noslēgto līgumu nosacījumiem (saistības)</t>
  </si>
  <si>
    <t>Valsts materiālo rezervju metāla norobežojošās barjeras un  elektroģeneratoru iegādei saskaņā ar 2025. gadā noslēgto līgumu.</t>
  </si>
  <si>
    <t>19. Valsts iekšējās drošības nodrošināšana krīzes situācijā - samaksa par 2 specifiska rakstura darbstacijām atbilstoši 2025. gada beigās noslēgtajam iepirkuma līgumam (saistības)</t>
  </si>
  <si>
    <t>Lai nodrošinātu uzsākto pasākumu turpināšanu un nodrošinātu Iekšējās drošības biroju ar  moderniem un drošiem informācijas un komunikācijas rīkiem – divām darbstacijām atbilstoši 2025. gadā noslēgtajam līgumam.</t>
  </si>
  <si>
    <t>20. Valsts iekšējās drošības prasību  nodrošināšana finanšu un sankciju jomā (saistības)</t>
  </si>
  <si>
    <t>- Finanšu izlūkošanas dienesta pamatfunkciju nodrošināšana (drošības sistēmas pilnveidošana-licenču iegāde)</t>
  </si>
  <si>
    <t>Lai nodrošinātu drošības sistēmas pilnveidošanu, veiktu aizsargplēvju uzstādīšanu, un veiktu Microsoft Windows Server Datacenter licenču iegādi atbilstoši 2025. gadā noslēgtajam līgumam.</t>
  </si>
  <si>
    <t>- Eiropas Savienības tiesību aktos atļautie izņēmumi sankciju piemērošanā (licenču, analītisko rīku iegāde)</t>
  </si>
  <si>
    <t>Lai nodrošinātu 2024.-2026.gada prioritārā pasākuma “Par Eiropas Savienības tiesību aktos atļautajiem izņēmumiem sankciju piemērošanā un Latvijas kompetentajām iestādēm šo izņēmumu piemērošanā " turpināšanu, nepieciešams iegādāties muitas datu analītikas rīkus un licences</t>
  </si>
  <si>
    <t>21. Valsts iekšējās drošības jomas stiprināšana - augstākās izglītības ieguves nodrošināšana tiesībaizsardzības iestāžu amatpersonām (2025. gada neizlietotais finansējums, kas nepieciešams 2026. gada valsts pasūtījuma nodrošināšanai  -  120 studējošo uzņemšanai  no 01.09.2026. LU programmā "Pirmstiesas izmeklēšana")</t>
  </si>
  <si>
    <t>Lai nodrošinātu tiesībaizsardzības iestāžu amatpersonu ar speciālajām dienesta pakāpēm studijas konsorcija “Iekšējās drošības akadēmija” augstākās izglītības studiju programmās (studiju nodrošināšana 32 amatpersonām ar SDP).</t>
  </si>
  <si>
    <t>22. Ar Iekšlietu ministrijas nodarbināto darba tiesisko/ civildienesta attiecību izbeigšanu saistīto izdevumu segšana</t>
  </si>
  <si>
    <t>Lai nodrošinātu Iekšlietu ministrijas darbinieku atlaišanas pabalstu un ar atlaišanu saistīto kompensāciju par neizmantotu atvaļinājumu izmaksu 2026. gadā saistībā ar noteikta vecuma sasniegšanu (došanos pensijā), darbinieku skaita samazināšanu, kā arī  sakarā ar 2026. gada Saeimas vēlēšanām izbeidzoties darba līgumam ar ministra padomniekiem, kas noslēgts uz iekšlietu ministra pilnvaru laiku.</t>
  </si>
  <si>
    <t>Prokuratūras IKT infrastruktūras un ieviesto risinājumu uzturēšana un turpmākas darbības nodrošināšana</t>
  </si>
  <si>
    <t>Lai nodrošinātu telpu uzturēšanas izmaksu pieauguma segšanu.</t>
  </si>
  <si>
    <t>Lai nodrošinātu ieslodzījuma vietu siltumapgādes sistēmu drošu, nepārtrauktu un efektīvu darbību.</t>
  </si>
  <si>
    <t>Lai nodrošinātu esošā Jelgavas cietuma teritorijas apsardzi no cietuma pakāpeniskas slēgšanas brīža.</t>
  </si>
  <si>
    <t>Lai nodrošinātu ieslodzītās personas ar identifikācijas līdzekļiem piekļuvi e-lietas portālam (1100 planšetes).</t>
  </si>
  <si>
    <t>Lai nodrošinātu Nacionālās kiberdrošības likuma prasību ievērošanu un stiprinātu Valsts probācijas dienesta kiberdrošības līmeni - SIEM (Security Information and Event Management) risinājuma darbība un attīstība, daudzfaktoru autentifikācijas (MFA) risinājuma uzturēšana, kiberdrošības eksperta/pārvaldnieka pakalpojumu iegāde.</t>
  </si>
  <si>
    <t xml:space="preserve">IT pakalpojumu izmaksu pieauguma segšana, lai nodrošinātu minimālās kiberdrošības prasības. TRADOS programmatūras jaunākā versija. Pasta tarifa sadārdzinājuma segšanu. Ķermeņa videokameras inspektoriem.Lai nodrošinātu akcijas "Latvijas mediju valodas balva" pasākumu organizēšanu un informatīvo kampaņu īstenošanu.  </t>
  </si>
  <si>
    <t>Lai nodrošinātu novērtēšanas prēmiju izmaksu par 2025.gadu.</t>
  </si>
  <si>
    <t>Lai veicinātu aktuālu tieslietu jautājumu apspriešanu un popularizēšanu sabiedrībā gan saistībā ar pašmāju aktualitātēm, gan saistībā ar jaunām ES aktivitātēm -  organizētas konferences, sagavoti materiāli.</t>
  </si>
  <si>
    <t>Lai nodrošināru darbinieku apmācību.</t>
  </si>
  <si>
    <t>Lai izveidotu "vienas pieturas aģentūru" jeb cietušo atbalsta dienestu, lai atbilstošā veidā vienuviet nodrošinātu cietušajam valstī pieejamos atbalsta pasākumus un pakalpojumus un kopumā uzlabotu noziedzīgos nodarījumos cietušo atbalsta sistēmu.2025.gadā tika uzsākts pētījums par cietušo apmierinātību ar pastāvošo atbalsta sistēmu un tās pieejamību Latvijā. Objektīvu apstākļu dēļ pētījumu pabeigt un veikt samaksu 2025.gadā nebija iespējams. Pētījums tiks pabeigts 2026.gada februārī.</t>
  </si>
  <si>
    <t>Finansējums kritiskās infrastruktūras, informācijas un komunikācijas tehnoloģiju drošības un noturības pasākumu īstenošanai un atbilstības izvērtēšanai:
-	drošas uzturēšanās telpu izbūvi un pielāgošanu paaugstinātas drošības prasībām un darbības nepārtrauktības nodrošināšanai;
-	rezerves enerģijas avotu sistēmas pārbūvi un pielāgošanu, lai paaugstinātu infrastruktūras noturību;
-	ārkārtas situāciju valsts elektronisko sakaru tīkla infrastruktūras un iekšējās sakaru un komunikāciju infrastruktūras paplašināšanu, kiberdrošības risinājumu ieviešanu, lai nodrošinātu sakaru un komunikāciju tīklu darbību krīzes situācijās.</t>
  </si>
  <si>
    <t>Finansējums nepieciešams Saeimas ēku infrastruktūras uzlabošanas darbu pabeigšanai.Finansējums nepieciešams, lai nodrošinātu uzņemto saistību izpildi.</t>
  </si>
  <si>
    <t>Finansējums nepieciešams IKT pilnveidošanas darbu pabeigšanai. Finansējums nepieciešams, lai nodrošinātu uzņemto saistību izpildi.</t>
  </si>
  <si>
    <t>Finansējums nepieciešams Saeimas kritiskās infrastruktūras drošības pasākumu pilnveides darbu pabeigšanai. Finansējums nepieciešams, lai nodrošinātu uzņemto saistību izpildi.</t>
  </si>
  <si>
    <t>Ar Ministru kabineta 2024. gada 20. augusta sēdes protokollēmuma 61. § (24-TA-2000) 93. punktu, Valsts kancelejai sadarbībā ar CSP, VARAM, Finanšu ministriju un Valsts kasi uzdots līdz 2026. gada beigām organizēt sadarbspējīga informācijas paneļa izveidi, kas ietvertu nozaru politikas rezultatīvos rādītājus, nozaru būtiskākos pakalpojumus un attiecīgo augsta līmeņa izmaksu uzskaiti. Projekta nepieciešamību papildus apstiprina arī Valsts kontroles revīzijas Nr. 2.4.1-28/2020 ieteikumi par valsts pārvaldes reformu un Valsts kontroles revīzijas Nr. 2.4.1-34/2023 ieteikumi par valsts budžeta izpildes un rezultātu pārskatāmību. Ministru kabineta 22.12.2025. sēdē (protokols Nr.53; 82.§) tika apstiprināts rīkojums Nr.902 "Par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datu analīzes jomas projektu pasu apstiprināšanu", tādejādi apstiprinot pieejamo finansējumu Valsts pārvaldes darbības un politikas rezultātu vienotā informācijas portāla izveidei (projekta izmaksas 250 000 euro apmērā, t.sk.Eiropas Reģionālās attīstības fonda finansējumu 212 500 euro apmērā un valsts budžeta finansējumu 37 500 euro apmērā). Tāpēc 2025.gada nogalē EIS iepirkumu sistēmā uzsākts iepirkums, kura rezultātā 21.03.2026. tika noslēgts līgums ar PricewaterhouseCoopers SIA “Par Valsts pārvaldes darbības un politikas rezultātu vienotā informācijas portāla izstrādei nepieciešamo prasību un iepirkuma dokumentācijas izveidi, izstrādes iepirkuma atbalstu un ieviešanas īstenošanas uzraudzību”. Līguma summa ir 62 218,20 euro (ar PVN). Šie izdevumi ir kā priekšizdevumi ES fodu aktivitātees īstenošanai.</t>
  </si>
  <si>
    <t>2025.gadā finansējums 216 088 euro apmērā bija plānots speciālistu konsulltācijas, nodrošinātu akcettestēšanas un pilotēšanas darbu veikšanu Vienotās risku analīzes un vadības informācijas sistēmas bērnu attīstības vajadzību atbalstam izstrādes procesā. Informācijas sistēma, kas nākotnē lietotājiem būs pieejama caur portālu bernsaug.gov.lv, 1.posmā paredz bērnu agrīnās attīstības skrīninga instrumentu komplekta BAASIK digitalizāciju attīstības risku noteikšanai bērniem līdz 6 gadu vecumam, vienlaikus ieviešot arī digitālu bērnu profilaktiskās apskates protokolu. Paredzēts, ka informācijas sistēma būs pieejama vairākām lietotāju grupām, tostarp bērnu vecākiem, pedagogiem, ģimenes ārstiem un nākotnē tajā būs tverta arī informācija par bērnam nodrošinātajiem atbalsta pasākumiem veselības aprūpē, izglītības ieguves procesā, socālās rehabilitācijas un sociālo pakalpojumu jomā atbilstoši veiktajam risku izvērtējumam (skrīningam) un sniegtajām rekomendācijām. Tā kā integrāciju izstrāde ar esošajām informācijas sistēmām (Valsts izglītības informācijas sistēma, Fizisko personu reģistrs, e-veselība), kas ir būtiskas jaunizstrādājamās informācijas sistēmas darbības nodrošināšanai, aizņēma ilgāku laiku nekā bija paredzēts, kā rezultātā tika arī grozīti darbu izpildes termiņi ar informācijas sistēmas izstrādātāju SIA "Digitex" (iepriekš SIA "Visma Consulting"), akcepttestēšanu, piesaistot tam nepieciešamos resursus, kā arī citus darbus, kur bija paredzēta speciālistu iesaiste, 2025.gada laikā nebija iespējams veikt, lai gan par vairākiem darbiem līgumi bija noslēgti. Ņemot vērā, ka atlikto darbu izpilde paredzēta šogad, ir nepieciešama 2025.gada atlikuma 142 358 euro (23 730 euro Atlīdzība un 118 628 euro Preces un pakalpojumi) apropriācijas pārdale uz 2026.gadu.</t>
  </si>
  <si>
    <t>2025.gada nogalē noslēgti līgumi par Tiesību aktu ar augstu ietekmes līmeni pēcpārbaudes ietekmes (ex-post) izvērtējumu veikšanu par Informācijas atklātības likuma mērķu īstenošanu un ietekmi uz mērķa grupām sasaistē ar Iesnieguma likuma mērķu īstenošanu un ietekmi uz mērķa grupām un par Valsts aizsardzības mācības un Jaunsardzes likuma mērķa īstenošanu un ietekmi uz mērķa grupām. Par līgumiem 2025.gadā veikti avansa maksājumi. Finansējums nepieciešams, lai 2026.gadā nodrošinātu noslēgto līgumu un uzņemto saistību izpildi..</t>
  </si>
  <si>
    <t>2025.gada beigās vairākas iepirkuma procedūras uzsāktas/pabeigtas vai pārceltas uz 2026.gadu, t.sk., video konferenču sistēmas modernizācija (EIS iepirkums summā 21 654 euro);  pabeigts iepirkums par Dokumentu pārvaldības sistēmas MEDUS migrācija uz jaunākajām programmatūras versijām, drošības uzlabojumi, veiktspējas optimizācija summā 38 720 euro, kā arī Pieteikumu un atbalsta sistēmas uzlabojumi (sistēmas lietojamības uzlabojumi, funkcionalitātes pielāgošana) summā 4 235 euro - notiek saskaņošanas process  ar drošības iestādi, kura dos savu atzinumu; 2025.gadā piegādāti portatīvie datori, bet e-rēķins apmaksai iesniegts tikai 2026.gada janvārī summā 15 725 euro; EIS iepirkumu sistēmā veikti iepirkumi, bet piegādes un pakalpojumu sniegšanas termiņa izmaiņu dēļ pārcelts uz 2026.gadu - Virtualizācijas platformas serveru un rezerves kopēšanas risinājuma programmatūras   atjaunināšana, konfigurācijas pilnveidošana, M365 drošības un pārvaldības risinājumu konfigurācijas pilnveidošana summā 36 277 euro, Datortīkla pieejas kontroles risinājuma papildināšana/pilnveidošana summā 9 075 euro, skaņu izolējošu serveru skapji (VTC un BICES videokonferenču sistēmām) summā 4 066 euro; noslēgts līgums par Pētījumu un publikāciju datu bāzes jaunas versijas izstrādi, samaksāts avanss, summa uz 2026.gadu 9 015 euro; uzsākts iepirkuma process TEMPEST iekārtas iegāde klasificētas dokumentu aprites nodrošināšanai atbilstoši klasificētas informācijas apstrādes prasībām summā 30 250 euro. Noslēgti līgumi, samaksāti avansi par telpu kosmētiskajiem remontiem un telpu materiāltehnisko nodrošinājumu, uzsāktas iepirkuma procedūras par Tieslietu ministrijas stāvvadu nomaiņu, līdz ar to nepieciešams pārcelt finansējumu 166 435 euro apmērā. Ņemot vērā iepriekš minēto, nepieciešams veikt apropriācijas pārdali 335 452 euro apmērā (tai skaitā preču un pakalpojumu izdevumiem 190 315 euro un kapitālajiem izdevumiem 145 137 euro).</t>
  </si>
  <si>
    <t>2025.gadā Valsts administrācijas skolai Prioritārā pasākuma “Vienotā pakalpojumu centra izveide” (turpmāk – PP 2) īstenošanai tika piešķirts finansējums 758  193 euro apmērā (izdevumu segšanas resurss – dotācija no vispārējiem ieņēmumiem). Uz 2025. gada beigām neizlietotais finansējums bija 323 543 euro. PP 2 ietvaros tika veikts darbs pie Mācīšanās un attīstības sistēmas (turpmāk – MAS) izstrādes, tomēr ieilgušo iepirkuma procedūru dēļ līgums par MAS ieviešanu ar piegādātāju noslēgts vēlāk, nekā sākotnēji plānots, 2025. gada 7. augustā (līgums Nr. 10-9/93/2025/PSL “Mācīšanās un attīstības sistēmas ieviešana”, turpmāk – Līgums). Līdz ar to aizkavējās MAS ieviešanas process un lietotāju licenču iegāde. Neizlietotais finansējums 323 543 euro apmērā ir kritiski nepieciešams 2026. gadā MAS licenču iegādei, jo no 2026. gada 1. septembra sistēmu izmantos vismaz 30 000 lietotāju. Par MAS izmantošanu ar iestādēm noslēgtas starpresoru vienošanās un licenču iegādi noslēgts jau minētais Līgums ar piegādātāju.</t>
  </si>
  <si>
    <t xml:space="preserve">Latvijas pārstāvības īstenošana ārvalstīs prioritāro uzdevumu izpildei un administratīvā atbalsta sniegšana pārstāvniecībām (t.sk. Latvijas interešu aizstāvībai ES daudzgadu budžeta sarunās un NATO klātbūtnes stiprināšanā) </t>
  </si>
  <si>
    <t>Finansējums Drošības sistēmu nodrošinājuma līguma saistību izpildei.</t>
  </si>
  <si>
    <t>Finansējums, lai nodrošinātu Ziemeļvalstu un Baltijas valstu neatkarīgo fiskālo institūciju gadskārtējo semināru. Plānots divu dienu pasākums š.g. 25. un 26.jūnijā. 2026.gadā ir Latvijas kārta rīkot ziemeļvalstu un Baltijas neatkarīgo fiskālo institūciju (NFI) semināru. Semināra laikā tiks nodrošināta informācijas un pieredzes apmaiņa ar līdzīgām organizācijām reģionā, kā arī organizācijas prestiža celšana un pienākuma pret reģiona NFI pildīšana.</t>
  </si>
  <si>
    <t>Finansējums, lai nodrošinātu 2025.gadā uzsākto būvdarbu/remontdarbu pabeigšanu un  telpu labiekārtošanu Smilšu ielā 1, Rīgā. 2025.gadā tika uzsākta telpu pielāgošana un remontdarbi, lai nodrošinātu iespēju strādāt hibrīdrežīmā arī tiem darbiniekiem, kuru pārņemšana notika ar 2026.gadu (TM, KM, IZM - 173 amata vietas). 
Pēc remontdarbu pabeigšanas tiks nodrošināta klātienes/attālinātā darba režīma saglabāšana pie 2026.gadā pieaugušā darbinieku skaita, nodrošinot papildus klātienes darba vietas ~58, palielinot konferenču telpu cilvēkietilpību ~40, vienlaikus labiekārtojot pagrabtelpas nodrošinot iespēju tās funkcionāli izmantot jebkurā situācijā.</t>
  </si>
  <si>
    <t xml:space="preserve">Finansējums, lai nodrošinātu VPC ieguldījumu infrastruktūrā turpināšanu pēc Atveseļošanās un noturības mehānisma plāna projekta noslēguma. 2026.gadā nepieciešams turpināt projektējuma pielāgošanu 3.kārtas resoru pārņemšanai, kā arī turpināt ekspertu pakalpojumus datu pārvaldības, personāllietvedības un grāmatvedības jomā, vienlaikus pielāgojot biznesa inteliģences rīkus efektīvākai darba organizēšanai. Plānoto darbu ietvaros paredzēts apzināt un iestrādāt 3.kārtas resoru procesu specifikas, kā arī veikt papildinājumus VPC projektējumā, saņemt ekspertu pakalpojumus ar kompetenci datu pārvaldības un analītikas jomā (~ 715 stundas), ar kompetenci grāmatvedības uzskaites un procesu jomā (~ 2 525 stundas), ar kompetenci personāla lietvedības un atlīdzības jomā (~ 2 825 stundas), nodrošināt  Biznesa inteliģences rīku pilnveidošanu pārskatu vajadzībām. </t>
  </si>
  <si>
    <t>Finansējums, lai nodrošinātu sistēmu digitālo transformāciju, kritisko datu aizsardzības un paaugstināta drošības līmeņa uzturēšanu, tai skaitā kontrolējot fizisko un kiberdrošību. 2026.gadā paredzēts turpināt eKases platformas migrācijas darbus, vienlaikus mainot autentifikācijas risinājumu, padarot to drošāku un modernizējot platformu. Pēc darbu pabeigšanas publiski pieejamām A klases informācijas sistēmu (Keycloak, VPC Hop, eKase, Vedas, eBudzets) ievainojamības novēršanai īstenojot ielaušanās testus un drošības skenēšanu. Veikt apsardzes signalizācijas un piekļuves kontroles sistēmas nomaiņu un perimetriālās drošības stiprināšanu (bija paredzēta 2025.gada nogalē, tomēr netika īstenota saistībā ar Satversmes aizsardzības biroja atzinuma nepieciešamību).</t>
  </si>
  <si>
    <t>Finansējums, lai nodrošinātu apmācības par IT administrēšanas un drošības pārvaldību, kas saistītas ar Elektronisko iepirkumu sistēmas (EIS) pārņemšanu no VDAA IUB kļūstot par kritiskās infrastruktūras īpašnieku un datu analītikas apmācības, lai samazinātu nākotnes ārpakalpojuma izmaksas saistībā noteikto prioritāti “Iepirkumu datu publiskošana”.</t>
  </si>
  <si>
    <t>Finansējums, lai nodrošinātu publisko iepirkumu reformas īstenošanu, t.sk.
-	36 300 euro kiberdrošības dokumentācijas izstrādes nodrošināšanai, ņemot vērā, ka IUB kļūst par kritiskās infrastruktūras īpašnieku pēc Elektronisko iepirkumu sistēmas pārņemšanas. Pasākuma ietvaros plānots izstrādāt kiberdrošības dokumentāciju (politikas, procedūras) atbilstoši NIS2 Directive prasībām, sagatavoti konstatējumus un rekomendācijas drošības pilnveidei, veikts drošības procesu auditu un izstrādāt rīcības plānu, kā arī tiks nodrošināta kiberdrošības pārņemšana un procesu integrācija IUB darbībā.
-	164 560 euro tehnisko prasību izstrādāšanai Vienotās iepirkumu elektroniskās platformas ieviešanai, kas nepieciešamas iepirkuma organizēšanai, veicot detalizētu vajadzību apzināšanu un analīzi.
-	6 050 euro mākslīgā intelekta risinājuma pielāgošanai, t.sk., iepirkumu reformas rezultātā veikto normatīvo aktu izmaiņu dēļ, tādējādi nodrošinot aktuālas standartizētas atbildes sagatavošanu biežāk uzdotajiem jautājumiem, kā arī tiktu uzlabota informācijas pieejamība un atbildes sniegšanas ātrums IUB (efektīvākas un ātrākas atbilžu sagatavošanas procedūras).</t>
  </si>
  <si>
    <t>Finansējums, lai izstrādātu papildu funkcionalitātes Publikāciju vadības sistēmā atbilstoši Saeimas Budžeta un finanšu (nodokļu) komisijā virzītajiem priekšlikumiem Publisko iepirkumu likumā, lai nodrošinātu iespēju situācijās, kad nav jāpiemēro likumā detalizēti regulētās iepirkuma procedūras, uz iepirkumu plānu pamata izveidot informāciju par uzsāktajiem iepirkumiem un iespējām tajos piedalīties. Pasākuma ietvaros tiks izveidots ziņojuma dēlis un papildināta iepirkumu plānu funkcionalitāte.</t>
  </si>
  <si>
    <t>Finansējums, lai pielāgotu VID informācijas sistēmas normatīvo aktu izmaiņām, nodrošinot nodokļu, muitas, maksātnespējas un citu procesu atbilstību, kā arī stiprinot datu analīzi un uzraudzību.</t>
  </si>
  <si>
    <t>VID tehniskā aprīkojuma demontāžai un utilizācijai MKP «Silene» un MKP «Vientuļi». Īstenojot Ministru kabineta 2025.gada 26.augusta sēdes protokolā Nr. 33 noteikto izdevumu samazinājumu, VID pārtraucis telpu nomu MKP «Silene» un MKP «Vientuļi», jo minētajos objektos VID funkciju nodrošināšana ir pārtraukta, tādējādi nomas saglabāšana vairs nav lietderīga. Lai pārtrauktu telpu nomu, no objektiem nepieciešams demontēt un pārvietot dažādu tehnisko aprīkojumu (t.sk. kravu kontroles un bagāžas rentgena iekārtas, transporta līdzekļu un konteineru automātiskās identificēšanas sistēmu, videonovērošanas sistēmu).</t>
  </si>
  <si>
    <t xml:space="preserve">Finansējums arhīva centralizācijai un mazāk efektīvo glabātavu samazināšanai. Lai samazinātu izmantoto telpu platību un optimizētu cilvēkresursus. plānots atteikties no mazāk ietilpīgām lietu glabātavām (Draudzības alejā 2, Jēkabpilī) izvērtējot nodokļu maksātāju dokumentus daļu iznīcinot, daļu nodokļu maksātāju lietas pārvietojot vienkopus Rīgā, veicot dokumentu iznīcināšanu citos VID objektos, kuros ir arhīva dokumenti.  </t>
  </si>
  <si>
    <t>Finansējums infrastruktūras drošības un tehniskā stāvokļa uzlabošanas pasākumi VID reģionālajos objektos, t.sk.: 
-	Brīvības ielā 81, Balvos (69 darba vietas) fasādē un iekštelpu sienās ir parādījušās plaisas, kas var negatīvi ietekmēt turpmāku ēkas ekspluatāciju, tādēļ nepieciešams veikt ēkas ārsienu un iekšsienu plaisu monitoringu, un veikt lietusūdens novadsistēmas savienojumu pagarināšanu (6 300 euro);
-	Rīgas ielā 4/6, Daugavpilī (141 darba vieta) 2. un 3.stāva kāpņu telpas norobežojošās koka konstrukcijas ar integrētu piekļuves sistēmu ir tehniski un funkcionāli nolietojušās, vietām neatgriezeniski deformējušās. To stāvoklis vairs pilnībā neatbilst ugunsdrošības, ekspluatācijas drošības un darba vides prasībām. Nepieciešams veikt esošo koka konstrukciju nomaiņu pret PVC vai alumīnija tipa konstrukcijām (8 700 euro);
-	Sarkanmuižas dambī 25A, Ventspilī ir nepieciešams veikt satiksmes organizācijas uzlabojumus. Teritorijā regulāri tiek novietots kravas transports neatļautās vietās, kas apgrūtina muitas kontrolpunktu darba procesus un rada būtiskus drošības riskus (2 500 euro);</t>
  </si>
  <si>
    <t xml:space="preserve">Finansējums piecu esošo tehnoloģiski novecojušo banknošu skaitītāju nomaiņa (kalpo ilgāk par 10 gadiem), lai nodrošinātu jaunāko banknošu viltojuma atpazīšanu un kontroli; </t>
  </si>
  <si>
    <t>Finansējuma darba samaksas gala norēķina veikšanai, lai nodrošinātu atlaišanas pabalstu, kompensāciju par neizmantoto atvaļinājumu un darba samaksu līdz faktiskajai darba tiesisko attiecību izbeigšanai atbrīvojamiem nodarbinātajiem. VID ir īstenojis vienu no pēdējo gadu būtiskākajiem nodarbināto skaita samazinājumiem, optimizējot funkciju izpildi un administratīvos procesus, saistībā ar budžeta izdevumu samazinājumu no 2026.gada 1.janvāra. Šādu apjoma pārmaiņas nebija iespējams pilnībā realizēt līdz 2025.gada beigām, ievērojot procesuālos termiņus, ņemot vērā, ka MK lēmums par budžeta samazinājumu tika pieņemts 26.08.2025. Daļai nodarbināto uzteikumu izsniegšana nebija iespējama līdz 2025.gada decembra beigām individuālo situāciju dēļ (t.sk. darba tiesisko attiecību regulējuma prasību ievērošana, prombūtnes, u.c. objektīvi apstākļi). Līdz ar to 47 VID nodarbināto faktiskā atbrīvošana tika pabeigta 2026.gada janvārī un februārī, radot papildu finanšu saistības šajā kalendārajā gadā. VID pieprasītais finansējums ir vienreizējs un tieši saistīts ar strukturālo reformu pabeigšanu.</t>
  </si>
  <si>
    <t xml:space="preserve">Finansējums, lai nodrošinātu sertificēšanas auditu Eiropas Kiberdrošības kompetenču centra grantu programmas ietvaros. Aizsardzības ministrija ir noslēgusi granta līgumu ar Eiropas Komisiju, kura ietvaros CFLA ir iesaistīta kā finansējuma saņēmējs, atlasot un uzraugot mikro, mazo un vidējo uzņēmumu (MVU) projektus. Sasniedzot 325 000 euro kiberdrošības granta daļas slieksni, ir jāveic izdevumu sertifikācija 25 uzraugāmo  projektu ietvaros, kā arī CFLA projektu administrēšanas izdevumiem. Sertificēšanas audita izmaksas netika plānotas projekta “Nacionālais koordinācijas centrs – Latvija” ieviešanai 2023. – 2025.gadam CFLA budžetā. Audita rezultāts ir sertificēti izdevumi, kurus Aizsardzības ministrija deklarē Eiropas Komisijai, lai pabeigtu projekta 1.posma ieviešanu  Latvijā. </t>
  </si>
  <si>
    <t>Finansējums paredzēts integrētās infrastruktūras aizsardzības un kontroles sistēmu izbūve Zigfrīda Meierovica prospektā 31, Jūrmalā. Ņemot vērā pieaugošos drošības riskus, nepieciešams paaugstināt drošības prasību nodrošināšanu, teritorijas piekļuves stingrāku kontroli (bolarda izbūve), elektrotīkla drošības un videonovērošanas modernizācijas darbus, kā arī telpu pielāgošanu darba aizsardzības un ekspluatācijas prasībām. Finansējuma apguve plānota III-IV ceturksnī.</t>
  </si>
  <si>
    <t>Finansējums, lai nodrošinātu konstruktīvo elementu atjaunošanu un pastiprināšanu un ar to saistītās ugunsdrošības prasības nekustamajā īpašumā Amatu ielā 6, Rīgā (Lielā ģilde). Objektā tiek īstenots projekts (AF plāna 1.2.1.4.i. investīcijas projekts un KF 5.1.1.5. pasākuma projekts) un darbu izpildes procesā ir konstatēts papildu darbu apjoms, kuru sākotnēji nevarēja paredzēt, jo būtiska daļa nesošo un norobežojošo konstrukciju, uzsākot būvdarbus, bija nosegtas un vizuāli neapsekojamas. Finansējums ir nepieciešams šo papildu darbu - konstruktīvo elementu atjaunošanai un pastiprināšanai, ar to saistīto ugunsdrošības prasību nodrošināšanai (R60 ugunsizturības klase koka un dzelzsbetona nesošajām konstrukcijām), mitruma un citu degradējošu faktoru ietekmes novēršanai 2026.gadā, lai nodrošinātu secīgi veicamo darbu izpildi noslēgtā būvdarbu līguma ietvaros. Finansējuma apguve plānota III-IV ceturksnī.</t>
  </si>
  <si>
    <t>Finansējums, lai nodrošinātu konstruktīvo elementu stabilizēšanu un saglabāšanu nekustamajā īpašumā Torņa ielā 1, Rīgā (Arsenāls). Objektā – izstāžu zālē “Arsenāls” – tiek īstenots KF 5.1.1.5. pasākuma projekts, taču būvdarbu gaitā konstatēts, ka ēkas faktiskais tehniskais stāvoklis ir būtiski sliktāks, nekā paredzēts projektēšanas stadijā, tādēļ nepieciešams papildu finansējums konstruktīvo elementu saglabāšanai, jumta nesošo konstrukciju bojājumu novēršanai, pagrabstāva sienu un nesošo konstrukciju stabilizēšanai, mitruma ietekmes mazināšanai, kā arī ārējo būvelementu atjaunošanai 2026.gadā, lai nodrošinātu secīgi veicamo darbu izpildi noslēgtā būvdarbu līguma ietvaros. Finansējumu plānots apgūt III-IV ceturksnī.</t>
  </si>
  <si>
    <t>Finansējums, lai nodrošinātu uzņemtās saistības ERAB pilnvarnieku sanāksmes sagatavošanas un organizēšanas 2026.gadā pakalpojumu apmaksai. 2025.gadā netika veikti visi plānotie maksājumi, jo kavējās līgumu noslēgšana un attiecīgi arī  mainījās maksājumu veikšanas grafiks. Arī 2025.gada atlīdzības finansējuma atlikums novirzīts pakalpojumu apmaksai..</t>
  </si>
  <si>
    <t>Finansējums, lai nodrošinātu darbības nepārtrauktības pasākumus, ņemot vērā ģeopolitisko situāciju, tostarp karu Ukrainā, un ar to saistīto paaugstināto drošības risku reģionā. Finansējums paredzēts 2025. gadā uzsākto telpu pielāgošanas un remontdarbu pabeigšanai atbilstoši noslēgtajiem līgumiem. Minētie darbi ietver telpu izbūvi un pielāgošanu darbam ar valsts noslēpuma objektu informāciju, nodrošinot atbilstību normatīvajos aktos noteiktajām fiziskās drošības un informācijas aizsardzības prasībām (25.06.2025. MK noteikumi Nr. 397 “Minimālās kiberdrošības prasības”) , tai skaitā 2. drošības zonas prasībām. Tas nozīmē kontrolētu piekļuvi telpām, tehniskos risinājumus aizsardzībai pret nesankcionētu piekļuvi un atbilstošas infrastruktūras izveidi drošai informācijas apstrādei. 2025. gadā uzsākto darbu izpilde aizkavējās pakalpojumu sniedzēju drošības sertifikācijas procesa dēļ, kas ir obligāts priekšnoteikums šāda veida objektu izbūvē. Rezultātā tiek izveidotas telpas, kas tiks izmantotas ikdienas darbā, vienlaikus nodrošinot augstu gatavības līmeni un iespēju operatīvi pielāgot tās darbam krīzes vai ārkārtas situācijās. Šīs investīcijas ir būtiskas, lai stiprinātu institūcijas noturību, mazinātu darbības pārtraukuma riskus un nodrošinātu kritisko funkciju nepārtrauktību paaugstinātas drošības apstākļos.</t>
  </si>
  <si>
    <t>Finansējums informācijas un komunikācijas tehnoloģiju nomaiņa atbilstoši kiberdrošības prasībām, tai skaitā:
1) 9 374 euro, lai nodrošinātu mobilo tālruņu nomaiņu. Šobrīd lietošanā esošiem  mobiliem tālruņiem ir beidzies ražotāja garantētais tehniskais un drošības atbalsts. Līdz ar to ierīcēm netiek nodrošināti operētājsistēmas un drošības atjauninājumi, kas būtiski palielina ievainojamību pret kiberdraudiem, tostarp ļaunatūru, datu noplūdi un nesankcionētu piekļuvi datiem, kā arī tehniski ir nolietojušās telefonu baterijas. Telefoniem nav iespējams pilnvērtīgi ieviest un izmantot drošības risinājumus, piemēram, attālināto pārvaldību, datu šifrēšanu un identitātes aizsardzības mehānismus. Turpmāka šo ierīču izmantošana rada paaugstinātu risku informācijas drošībai un var negatīvi ietekmēt institūcijas spēju nodrošināt nepārtrauktu darbību.
2) 119 900 euro, lai nodrošinātu portatīvo datoru nomaiņu. Esošie datori neatbilst drošības prasībām, jo to veiktspēja (procesora jauda, operatīvā atmiņa un datu glabāšanas ātrdarbība) ir nepietiekama nepārtrauktam darbam ar aktuālajām informācijas sistēmām un programmatūru, kā arī palielinās tehnisko atteiču un dīkstāves risks. Vienlaikus daļai iekārtu ir beidzies vai drīzumā beigsies ražotāja atbalsts (BIOS/UEFI un kritiskajai programmaparatūrai), kas nozīmē drošības atjauninājumu nepieejamību un ierobežotas iespējas nodrošināt atbilstību kiberdrošības prasībām. Novecojušās ierīces nav pilnībā savietojamas ar  drošības risinājumiem, kas nepieciešami ministrijas informācijas sistēmu aizsardzībai. Datoru nomaiņa ir būtiska, lai nodrošinātu drošu darba vidi ministrijas informācijas tīklā, uzlabotu darba efektivitāti un mazinātu ar tehnoloģijām saistītos riskus.</t>
  </si>
  <si>
    <t>Finansējums kapitālajiem izdevumiem, lai nodrošinātu audiovizuālo risinājumu iegādi un ieviešanu, aizstājot tehnoloģiski novecojušu infrastruktūru. Pieprasījums ir pamatots ar iestādes funkciju nodrošināšanai kritiski nepieciešamiem pasākumiem/ uzņemto saistību izpildei.</t>
  </si>
  <si>
    <t>Izdevumiem precēm un pakalpojumiem, lai nodrošinātu specializētas informācijas tehnoloģiju konsultācijas datu ieguves, analīzes risinājumu izstrādes, ieviešanas un datu apstrādes drošības konfigurēšanas jomā. Pieprasījums ir pamatots ar iestādes funkciju nodrošināšanai kritiski nepieciešamiem pasākumiem/ uzņemto saistību izpildei.</t>
  </si>
  <si>
    <t>Atbilstoši Ministru kabineta 02.10.2007. noteikumiem Nr. 655 "Noteikumi par profesionālās izglītības programmu īstenošanas izmaksu minimumu uz vienu izglītojamo" kritiski nepieciešamais papildus finansējums, lai vismaz daļēji nodrošinātu profesionālo izglītības iestāžu un dienesta viesnīcu uzturēšanas izmaksu minimumu.</t>
  </si>
  <si>
    <t xml:space="preserve">Atlīdzības likuma 16. panta 2. punkts - novērtēšanas prēmijas par 2025. gadu. </t>
  </si>
  <si>
    <t>Atlīdzības likuma 16. panta 2. punkts - novērtēšanas prēmijas par 2025. gadu un 37.panta 1. punkts -veselības apdrošināšana un apdrošināšana pret nelaimes gadījumiem.</t>
  </si>
  <si>
    <t>Saskaņots ar Valsts kasi MK projekts par līdzekļu pārdali (Rīkojuma projekts 26-TA-530). Ministru kabineta 26.08.2025. sēdes protokols Nr. 33 53. § 41. Tieslietu ministrijai, Izglītības un zinātnes ministrijai, Kultūras ministrijai un Finanšu ministrijai normatīvajos aktos noteiktā kārtībā attiecīgi sagatavot Ministru kabineta rīkojuma projektu par apropriācijas pārdali 2026. gadā no Tieslietu ministrijas, Izglītības un zinātnes ministrijas, Kultūras ministrijas budžeta uz Finanšu ministrijas budžetu, lai segtu Valsts kases uzņemtās saistības par pārcelto resoru darbinieku uzkrātajiem atvaļinājumiem par periodu līdz 2026. gada 1. janvārim.</t>
  </si>
  <si>
    <t xml:space="preserve">Informācija par ministriju pieprasījumiem no neizlietoto asignējumu rezerves līdzekļu pārdalei no 74.resora programmas 01.00.00 "Apropriācijas rezerve" </t>
  </si>
  <si>
    <t>Pielikums tiesību akta 26-TA-1341 anotācijai</t>
  </si>
  <si>
    <r>
      <t>Valsts prezidenta kanceleja</t>
    </r>
    <r>
      <rPr>
        <sz val="12"/>
        <rFont val="Times New Roman"/>
        <family val="1"/>
        <charset val="186"/>
      </rPr>
      <t>, t.sk.:</t>
    </r>
  </si>
  <si>
    <t>Izdevumi precēm un pakalpojumiem, lai nodrošinātu nepieciešamo dopinga kontroļu veikšanu atbilstoši Starptautiskajām testēšanas vadlīnijām nacionālo izlašu sportistiem un Latvijas Olimpiskā un Paralimpiskā sastāva sportistiem (vismaz 3 dopinga kontroles gadā vienam sportistam).</t>
  </si>
  <si>
    <t xml:space="preserve">Pieprasīts kopā </t>
  </si>
  <si>
    <t>Lai nodrošinātu piekļuves punkta izveidi (IT sistēmā) atbilstoši Eiropas Parlamenta un Padomes Regulai (ES) 2023/1543 (2023. gada 12. jūlijs). Lai nodrošinātu drošu, efektīvu un uzticamu informācijas apmaiņu pārrobežu tiesas procedūrās Eiropas Savienībā.</t>
  </si>
  <si>
    <t>TM samazina sākotnējo pieprasīto finansējumu par 246 909 euro apmērā. 
Finansējums nepieciešams, lai pielāgotu telpas Rīgas pilsētas tiesas tiesu sastāvu pārvietošanai no M.Nometņu ielas 39, Rīgā, uz tiesu namu Abrenes ielā 8, Rīgā un lai nodrošinātu tiesu ēku fiziski nolietoto darba telpu remontu.</t>
  </si>
  <si>
    <t xml:space="preserve">Lai nodrošinātu 53 veselības apdrošināšanas polišu iegādi saskaņā ar "Valsts un pašvaldību institūciju amatpersonu un darbinieku atlīdzības likuma" 37. panta (3) daļu. </t>
  </si>
  <si>
    <t>Lai nodrošinātu atlīdzību tiesu izpildītājiem par izpildu darbībām (100 lietās) atbilstoši Ministru kabineta 29.01.2019. noteikumiem Nr. 55 "Kārtība, kādā no valsts budžeta līdzekļiem sedz sprieduma izpildes izdevumus izpildu lietā par cietušajam nodarītā kaitējuma kompensācijas piedziņu un noziedzīgi iegūtas mantas konfiskāciju".</t>
  </si>
  <si>
    <t>Lai nodrošinātu 3 460 matraču iegādi, kas paredzēti ārkārtas situāciju nodrošināšanai ieslodzījuma vietās.</t>
  </si>
  <si>
    <t>Lai nodrošinātu komunālo pakalpojumu sniegšanu ieslodzītajiem.</t>
  </si>
  <si>
    <t>Lai nodrošinātu telpu tehnisko stāvokli un darba vietu aprīkojumu atbilstošs darba aizsardzības un ergonomikas prasībām.</t>
  </si>
  <si>
    <t>Lai nodrošinātu efektīvāku un mūsdienu prasībām atbilstošu pamatfunkciju izpildi, ir nepieciešama jauna nožogojuma izbūve, jo esošais nožogojums ir būvēts pirms vairāk nekā 50 gadiem.</t>
  </si>
  <si>
    <t>Atbilstoši Latvijas Sodu izpildes kodeksa 13.² panta pirmo daļu un 18. panta nosacījumiem ir nepieciešami remontdarbi  Olaines cietuma (Latvijas cietumu slimnīcas) medicīnas korpusā.</t>
  </si>
  <si>
    <t>Lai nodrošinātu infrastruktūras pielāgošanu saistībā ar struktūrvienības restrukturizācijas uzsākšanu. Jauna sieviešu cietuma infrastruktūras izbūve Cēsīs (92 vietas).</t>
  </si>
  <si>
    <t>Lai nodrošinātu automātiskās ugunsgrēka atklāšanas un trauksmes signalizācijas sistēmas (AUATSS) atjaunošanu un izbūvi Olaines cietuma un Rīgas Centrālcietumā.</t>
  </si>
  <si>
    <t>Lai nodrošinātu Microsoft 365 E3 licenču iegādi (460 licences). Microsoft Office 2016 un 2019 paplašinātais atbalsts ir beidzies 2025. gada 14. oktobrī. Lai nodrošinātu nepārtrauktu Microsoft darbvirsmas aplikāciju funkcionalitāti, informācijas drošību un savietojamību ar Valsts probācijas dienesta informācijas sistēmām, ir nepieciešama pāreja uz Microsoft 365 E3 plānu.</t>
  </si>
  <si>
    <t>Lai nodrošinātu telpu pielāgošanas darbus, saskaņā ar VAS "Valsts nekustamie īpašumi" sagatavoto tāmi. Veicot telpu pielāgošanu Valērijas Seiles ielā 9-1, Rīgā (VAS "Valsts nekustamie īpašumi" telpās1. stāvā (korpuss A1 un A)), Valsts probācijas dienests varēs atteikties no telpām Liepājas ielā 3D, Rīgā, pārvākties darbam ar bērniem un jauniešiem pielāgotajās telpās.</t>
  </si>
  <si>
    <t>Lai mazinātu administratīvo slogu un birokrātiju ir paredzēts pilnveidot Valsts probācijas dieneta informācijas sistēmu "Probācijas klientu uzskaites sistēma" (PLUS).</t>
  </si>
  <si>
    <t>TM samazina sākotnējo pieprasīto finansējumu par 61 311 euro apmērā. 
Nemot vērā, ka Maksātnespējas kontroles dienests tiek likvidēts, tad  vidēji 23 nodarbinātajiem būs jāizmaksā atlaišanas pabalsti.</t>
  </si>
  <si>
    <t>Lai nodrošinatu sistēmas attīstību un pilnveidošanu:
Datu iegūšana no citām valsts IT sistēmām - 99 750 euro apmērā;
Atsevišķu lietošanas tiesību reģistrācija Kadastra informācijas sistēmā - 128 013 euro apmērā;
Pārejas uz jauno koordinātu sistēmu LKS-2020 ieviešana-  102 144 euro apmērā;
FME Server Edition (engine) licences iegāde- 5 445 euro apmērā;
Datoru iegāde (2 gab)- 18 000 euro apmērā;
Licences iegāde datu apmaiņas ānodrošināšanai citām valsts iestādēm (uz vienu gadu)- 18 393 euro apmērā;
Jaunu datņu paraugu, jaunu objektu definēšanu, jaunu slāņu veidošanu topogrāfiskās informācijas attēlošanas vajadzībām- 15 000 euro apmērā.</t>
  </si>
  <si>
    <t>Lai nodrošinātu apkures maksājumu pieaugumu.</t>
  </si>
  <si>
    <t>Lai nodrošinātu izmaksu par atvaļinājuma pabalstiem  un prēmijām par 2025.gada novērtēšanu (40 nodarbinātajiem).</t>
  </si>
  <si>
    <t>Lai iegādotos 5 jaunus datorus un 1 printeri.</t>
  </si>
  <si>
    <t>Lai nodrošinātu telpu kosmētisko remontu, telpu pielāgošanu darbam ar DV dokumentiem atbilstoši fiziskās drošības prasībām. Pēc Maksātnespējas kontroles dienesta likvidēššanas ir jāpārņem inventārs un jāpārved uz TM telpām.</t>
  </si>
  <si>
    <t xml:space="preserve">TM samazina sākotnējo pieprasīto finansējumu par 40 000 euro apmērā.
TM ir būtiski pieaudzis komandējumu skaits starptautisko aktivitāšu apjomu tieslietu jomā, līdz ar nepeiciešamas papildu finansējums.
</t>
  </si>
  <si>
    <t>Lai nodrošinātu PSRS okupācijas nodarīto zaudējumu Latvijas valstij un tās iedzīvotājiem aprēķināšanas  pabeigšanu ir nepieciešams papildu finansējums kritiski nepieciešamajām aktivitātēm 2026.gadā.</t>
  </si>
  <si>
    <t>Lai nodrošinātu nekustamā īpašuma uzturēšanu (apsardzi, elektroenerģiju, komunālos pakalpojumus) līdz nekustamā īpašuma atsavināšanas procesa pabeigšanai.</t>
  </si>
  <si>
    <t xml:space="preserve">Atbilstoši Latvijas Piektā nacionālā atvērtās pārvaldības rīcības plāna 2022.–2025. gadam 3.2. pasākumam (inovatīvu līdzdalības metožu praktizēšana) un 4.3. pasākumam (pārnozarisku tēmu skaidrošanai sabiedrībai), Valsts kanceleja izsludināja atbalsta pasākumu konkursu, kura rezultātā 2025.gadā uzsākta izvēlēto aktivitāšu īstenošana, sniedzot atbalstu Tieslietu ministrijai/ Valsts probācijas dienestam (video sagatavošana par probācijas ieguvumiem sabiedrībai), Labklājības ministrijai (domnīcu norise priekšlikumu sagatavošanai valsts budžeta prioritātēm demogrāfijas jomā) un Veselības ministrijai (darbnīcu norise mērķgrupu vajadzību apzināšanai mentālās veselības un atkarību mazināšanas jomā). Attiecīgi finansējums 44 733 euro apmērā 2026. gadā nepieciešams uzņemto saistību izdevumu segšanai.                                                                                                                                Stiprinot Latgales reģiona iedzīvotāju ekonomisko situāciju un piederību Latvijai, kas ir nozīmīgi šī brīža sociāli ekonomiskajā situācijā, 72 267 euro plānots novirzīt Latvijas Sestā nacionālā atvērtās pārvaldības rīcības plāna 2026.–2027. gadam 4.11. pasākuma īstenošanai, lai nodrošinātu interešu izglītības programmas "Es – uzņēmējs!" īstenošanu 26./2027.mācību gada rudens semestrī 30 Latgales reģiona skolās (48 pulciņi) . </t>
  </si>
  <si>
    <t xml:space="preserve">Hierarhiski augstāko valsts attīstības plānošanas dokumentu - Latvijas ilgtspējīgas attīstības stratēģijas līdz 2050. gadam (LV2050) un Nacionālā attīstības plāna 2028.–2035. gadam (NAP) izstrāde jāīsteno 2026. gadā. Ņemot vērā Deklarācijā par Andra Kulberga vadītā Ministru kabineta iecerēto darbību pausto apņemšanos turpināt darbu pie abu dokumentu izstrādes, kvalitatīva darba nodrošināšani nepieciešama plaša sabiedrības līdzdalība -tiek plānoti vismaz 12 pasākumi dažādos formātos (diskusijas jauniešiem, reģionālās diskusijas pašvaldībās, darba grupas ar sociālajiem partneriem, NVO, uzņēmējiem, u.c. grupām), tiešsaistes aptaujas, noslēguma konference, kā arī kopējas vizuālās identitātes un komunikācijas nodrošināšana. Papildus paredzēta akadēmiskās darba grupas (līdz 10 zinātnieku) piesaiste stratēģisko attīstības virzienu un politikas dilemmu zinātniskai verifikācijai. </t>
  </si>
  <si>
    <t>Latvijas parāda segšanai un 2026.gada iemaksu veikšanai par dalību Protokolā par tabakas izstrādājumu nelikumīgas tirdzniecības ierobežošanu. 2015.gada 25.novembrī stājies spēkā likums Par Protokolu par tabakas izstrādājumu nelikumīgas tirdzniecības ierobežošanu (turpmāk – Protokols) ar kuru Latvija ir uzņēmusies saistības tā izpildei. Minētais likums nosaka, ka Protokola  33.panta 6 punktu koordinē Valsts ieņēmumu dienests (VID). Saskaņā ar Pasaules veselības organizācijas Vispārējās konvencijas par tabakas uzraudzību interneta vietnē  publicēto informāciju, Latvijas nesamaksāto iemaksu apmērs par dalību Protokolā uz 2025. gada 20. novembri ir 16 171 USD ) un saskaņā ar rēķinu Latvijas dalībai Protokolā par 2026. gadu ir aprēķinātas iemaksas 4 259 USD ), kas kopumā Latvijai veido neizpildītas saistības 20 430 USD apmērā, kas atbilstoši Valsts kases mājaslapā noteiktajai metodikai par budžeta plānošanā izmantojamajiem valūtas kursiem veido 19 532 euro. 
Ņemot vērā, ka daļa Protokolā paredzēto saistību, kas tiešā veidā ir iestādes kompetencē, ir jau izpildītas, kā arī paredzēto saistību izpilde ir piekritīga Nodokļu muitas policijai, pēc iemaksu saistību līdz 2026.gadam nokārtošanas, VID, kā koordinējošā iestāde, veiks Protokola grozījumu izstrādi, nosakot turpmāku saistību izpildi Iekšlietu ministrijai.</t>
  </si>
  <si>
    <t>Lai nodrošinātu VID kritisko funkciju nepārtrauktu izpildi un valsts fiskālo interešu aizsardzību, kas saistītas ar darba izpildi paaugstinātas slodzes apstākļos, nodrošinot minimāli nepieciešamo kapacitāti kritisko funkciju veikšanai. Samazinātas kapacitātes apstākļos ir apgrūtināta šādu funkciju pilnvērtīga nodrošināšana - nodokļu administrēšana (t.sk. nodokļu parādu piedziņa, risku analīze, deklarāciju apstrāde un klientu apkalpošana), muitas kontrole (t.sk. kontrabandas un starptautisko sankciju pārkāpumu novēršana). Pieaugošā darba slodze un nepietiekams personāla skaits rada situāciju, kurā esošie resursi tiek izmantoti ar paaugstinātu intensitāti, lai nodrošinātu pamatfunkciju izpildi. Īpaši kritiska situācija ir muitas jomā, kur funkcijas tiek nodrošinātas nepārtrauktā 24/7 režīmā. Lai nodrošinātu šī režīma darbību - ir nepieciešams sistemātiski segt virsstundu darbu, jānodrošina atalgojums par darbu nakts stundās, svētku un brīvdienu laikā. Šīs izmaksas ir tieši saistītas ar kritisko funkciju nepārtrauktības nodrošināšanu.</t>
  </si>
  <si>
    <t>Finansējums nepieciešams, lai nodrošinātu valsts pārvaldes deleģētās funkcijas izpildi – publiskā partnera lomas īstenošanu projektā “Pieejamu cenu īres dzīvokļu privātās un publiskās partnerības (PPP)”, vienlaikus nodrošinot projekta nepārtrauktību, efektīvu vadību un virzību uz rezultātu. Papildus finansējums nepieciešams  uzņemto līgumsaistību izpildei.</t>
  </si>
  <si>
    <t xml:space="preserve"> Noslēgtais līgums Nr. PTAC2022/09AK ietvaros par IS “Uzraugs” pilnveidošanu paredz funkcionalitātes izstrādi integrācijai ar Eiropas Komisijas informācijas sistēmu Agora. Integrāciju nebija iespējams īstenot, jo Eiropas Komisijas nodrošinātajā Agora platformā vēl nebija izveidota nepieciešamā tehniskā infrastruktūra (eDelivery savienotājs/API), un sistēma atradās agrīnā izstrādes stadijā, līdz ar to datu apmaiņas saslēgums ar dalībvalstu sistēmām nebija pieejams. Lai pabeigtu darbus attiecībā uz ārējo sistēmu integrāciju 2026.gadā nepieciešams finansējums izdevumiem pamatkapitāla veidošanai.</t>
  </si>
  <si>
    <t>Valdības viena no prioritātēm, tāpat kā KP viena prioritātēm ir karteļi publiskajos iepirkumos, un lai iestāde būtu proaktīvāka, 2025.gada gadā tika uzsākts darbs pie Skrīninga rīka ieviešanas. 02.12.2025 parakstīts līgums starp KP, KNAB, LU un RTU par zinātniskā pētījuma veikšanu un jaunās tirgus monitoringa metodes izstrādi un pilnveidošanu. Daļa darbu saskaņā ar plānu tika pabeigti 2025.gadā, bet, lai izpildītu visus līgumā iekļautos uzdevumus, nepieciešams atlikušais finansējums.
Par jaunās Valdības deklarācijā doto uzdevumu “…. ar vislielāko bardzību vērsties pret karteļiem…..” Karteļu skrīninga rīka pilnveide ir paredzēta arī topošā Valdības rīcības plāna projektā, kā viens no rīcības pasākumiem (13.2.).</t>
  </si>
  <si>
    <t>2025. gadā KP budžetā tika piešķirts mērķfinansējums 250 000 euro apmērā, t.sk. 230 000 euro OECD audita veikšanai Konkurences padomē, t.i., konkurences tiesību un politikas salīdzinošā izvērtēšana Latvijā, atsaucoties uz tās institucionālo ietvaru, un 20 000 euro audita rezultātu publicitātes pasākuma īstenošanai. 2025. gadā saskaņā ar vienošanos 230 000 euro tika samaksāts rēķins par minētā audita īstenošanu. Ņemot vērā, ka audita gala ziņojums tiks sagatavots līdz 2026. gada 3. ceturkšņa noslēgumam, OECD Konkurences padomes un konkurences politikas Latvijā novērtējuma noslēguma pasākums, kura īstenošanai nepieciešami sākotnēji paredzētie 20 000 euro, tiek plānots Rīgā šī gada novembrī.
19.12.2024 tika parakstīts līgums ar OECD par audita veikšanu KP. Audits tiek īstenots 2025/2026.gadā. Šī gada otrajā pusē  noslēguma pasākumā prezentēs gala ziņojuma rezultātus. 
Lai OECD audita veikšanu Konkurences padomē 2026.gadā nepieciešams finansējums precēm un pakalpojumiem.</t>
  </si>
  <si>
    <t>2026. gadā finansējums nepieciešams ārvalstu filmu uzņemšanas Latvijā valsts budžeta līdzfinansējumam pirmās un otrās atlases kārtu (atbilstoši MK 11.02.2025 noteikumiem Nr. 99 “Kārtība, kādā lieliem, nozīmīgiem publiskiem pasākumiem un ārvalstu filmu uzņemšanai Latvijā tiek piešķirts valsts budžeta līdzfinansējums), kas norisinājās 2025. gadā, ietvaros iesniegtajiem un apstiprinātajiem divgadīgajiem projektu iesniegumiem, Iepriekš neparedzētu un neplānotu apstākļu dēļ veicot grozījumus projektos 2025. gadā, daļēji vai pilnībā tika pārcelta filmu veidošana uz 2026. gadu.
Nepieciešamais līdzfinansējums 2025. gada uzsākto projektu un noslēgto līgumu pabeigšanai.</t>
  </si>
  <si>
    <t>Augstākā tiesa ir atkārtoti izvērtējusi pieprasījumu no budžeta programmas "Apropriācijas rezerve" un uztur iepriekš iesniegto pieprasījumu, ņemot vērā, ka finansējums nepieciešams, lai nodrošinātu uzņemto saistību izpildi.</t>
  </si>
  <si>
    <t xml:space="preserve">Prokuratūra precizēja iepriekš iesniegto pieprasījumu, koncentrējoties uz kritiski nepieciešamo finansējumu, lai nodrošinātu Prokuratūrai normatīvajos aktos noteikto funkciju nodrošināšanu, kā arī būtisku risku novēršanu. Tika pārskatītas un samazinātas, kā arī izslēgtas vairākas izdevumu pozīcijas, tā rezultātā samazinot sākotnēji pieteikto apropriācijas pārdali kopsummā par 565 299 euro.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</si>
</sst>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Calibri"/>
      <family val="2"/>
      <charset val="186"/>
      <scheme val="minor"/>
    </font>
    <font>
      <sz val="12"/>
      <color theme="1"/>
      <name val="Times New Roman"/>
      <family val="1"/>
      <charset val="186"/>
    </font>
    <font>
      <sz val="12"/>
      <name val="Times New Roman"/>
      <family val="1"/>
      <charset val="186"/>
    </font>
    <font>
      <sz val="11"/>
      <color rgb="FFFF0000"/>
      <name val="Calibri"/>
      <family val="2"/>
      <scheme val="minor"/>
    </font>
    <font>
      <b/>
      <sz val="12"/>
      <name val="Times New Roman"/>
      <family val="1"/>
      <charset val="186"/>
    </font>
    <font>
      <b/>
      <sz val="10"/>
      <name val="Times New Roman"/>
      <family val="1"/>
      <charset val="186"/>
    </font>
    <font>
      <i/>
      <sz val="10"/>
      <name val="Times New Roman"/>
      <family val="1"/>
      <charset val="186"/>
    </font>
    <font>
      <sz val="10"/>
      <name val="Times New Roman"/>
      <family val="1"/>
      <charset val="186"/>
    </font>
    <font>
      <sz val="11"/>
      <name val="Calibri"/>
      <family val="2"/>
      <scheme val="minor"/>
    </font>
    <font>
      <sz val="11"/>
      <color rgb="FFC00000"/>
      <name val="Calibri"/>
      <family val="2"/>
      <scheme val="minor"/>
    </font>
    <font>
      <i/>
      <sz val="11"/>
      <color rgb="FFC00000"/>
      <name val="Calibri"/>
      <family val="2"/>
      <charset val="186"/>
      <scheme val="minor"/>
    </font>
    <font>
      <sz val="12"/>
      <color theme="1"/>
      <name val="Times New Roman"/>
      <family val="2"/>
      <charset val="186"/>
    </font>
    <font>
      <sz val="12"/>
      <color theme="1"/>
      <name val="Calibri"/>
      <family val="2"/>
      <scheme val="minor"/>
    </font>
    <font>
      <i/>
      <sz val="12"/>
      <name val="Times New Roman"/>
      <family val="1"/>
      <charset val="186"/>
    </font>
    <font>
      <sz val="12"/>
      <color rgb="FFFF0000"/>
      <name val="Times New Roman"/>
      <family val="1"/>
      <charset val="186"/>
    </font>
    <font>
      <b/>
      <sz val="14"/>
      <name val="Times New Roman"/>
      <family val="1"/>
      <charset val="186"/>
    </font>
    <font>
      <sz val="12"/>
      <color rgb="FFC00000"/>
      <name val="Times New Roman"/>
      <family val="1"/>
      <charset val="186"/>
    </font>
    <font>
      <b/>
      <sz val="12"/>
      <color theme="1"/>
      <name val="Times New Roman"/>
      <family val="1"/>
      <charset val="186"/>
    </font>
    <font>
      <sz val="12"/>
      <color rgb="FF000000"/>
      <name val="Times New Roman"/>
      <family val="1"/>
      <charset val="186"/>
    </font>
    <font>
      <b/>
      <sz val="12"/>
      <color rgb="FF000000"/>
      <name val="Times New Roman"/>
      <family val="1"/>
      <charset val="186"/>
    </font>
    <font>
      <i/>
      <sz val="12"/>
      <color rgb="FF000000"/>
      <name val="Times New Roman"/>
      <family val="1"/>
      <charset val="186"/>
    </font>
    <font>
      <b/>
      <i/>
      <sz val="12"/>
      <name val="Times New Roman"/>
      <family val="1"/>
      <charset val="186"/>
    </font>
    <font>
      <sz val="12"/>
      <color theme="1"/>
      <name val="Aptos"/>
      <family val="2"/>
    </font>
    <font>
      <sz val="14"/>
      <color theme="1"/>
      <name val="Times New Roman"/>
      <family val="1"/>
      <charset val="186"/>
    </font>
  </fonts>
  <fills count="5">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2" fillId="0" borderId="0"/>
    <xf numFmtId="0" fontId="1" fillId="0" borderId="0"/>
  </cellStyleXfs>
  <cellXfs count="75">
    <xf numFmtId="0" fontId="0" fillId="0" borderId="0" xfId="0"/>
    <xf numFmtId="0" fontId="4" fillId="0" borderId="0" xfId="0" applyFont="1"/>
    <xf numFmtId="3" fontId="5" fillId="2" borderId="1" xfId="0" applyNumberFormat="1" applyFont="1" applyFill="1" applyBorder="1" applyAlignment="1">
      <alignment horizontal="right" vertical="top" wrapText="1"/>
    </xf>
    <xf numFmtId="0" fontId="3" fillId="0" borderId="1" xfId="0" applyFont="1" applyBorder="1" applyAlignment="1">
      <alignment vertical="top" wrapText="1"/>
    </xf>
    <xf numFmtId="3" fontId="5" fillId="0" borderId="1" xfId="0" applyNumberFormat="1" applyFont="1" applyBorder="1" applyAlignment="1">
      <alignment vertical="top"/>
    </xf>
    <xf numFmtId="0" fontId="9" fillId="0" borderId="0" xfId="0" applyFont="1"/>
    <xf numFmtId="0" fontId="10" fillId="0" borderId="0" xfId="0" applyFont="1"/>
    <xf numFmtId="0" fontId="1" fillId="0" borderId="0" xfId="0" applyFont="1"/>
    <xf numFmtId="0" fontId="11" fillId="0" borderId="0" xfId="0" applyFont="1"/>
    <xf numFmtId="0" fontId="3" fillId="0" borderId="1"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3" fontId="5" fillId="4" borderId="1" xfId="0" applyNumberFormat="1" applyFont="1" applyFill="1" applyBorder="1" applyAlignment="1">
      <alignment vertical="top"/>
    </xf>
    <xf numFmtId="3" fontId="5" fillId="0" borderId="1" xfId="0" applyNumberFormat="1" applyFont="1" applyBorder="1" applyAlignment="1">
      <alignment horizontal="right" vertical="top"/>
    </xf>
    <xf numFmtId="0" fontId="13" fillId="0" borderId="0" xfId="0" applyFont="1" applyAlignment="1">
      <alignment wrapText="1"/>
    </xf>
    <xf numFmtId="0" fontId="3" fillId="0" borderId="0" xfId="0" applyFont="1" applyAlignment="1">
      <alignment vertical="top" wrapText="1"/>
    </xf>
    <xf numFmtId="0" fontId="5" fillId="0" borderId="0" xfId="0" applyFont="1" applyAlignment="1">
      <alignment vertical="top" wrapText="1"/>
    </xf>
    <xf numFmtId="0" fontId="5" fillId="0" borderId="0" xfId="0" applyFont="1" applyAlignment="1">
      <alignment horizontal="center" vertical="top" wrapText="1"/>
    </xf>
    <xf numFmtId="0" fontId="5" fillId="2" borderId="1" xfId="0" applyFont="1" applyFill="1" applyBorder="1" applyAlignment="1">
      <alignment horizontal="right" vertical="top" wrapText="1"/>
    </xf>
    <xf numFmtId="0" fontId="5" fillId="3" borderId="1" xfId="0" applyFont="1" applyFill="1" applyBorder="1" applyAlignment="1">
      <alignment vertical="top" wrapText="1"/>
    </xf>
    <xf numFmtId="3" fontId="5" fillId="3" borderId="1" xfId="0" applyNumberFormat="1" applyFont="1" applyFill="1" applyBorder="1" applyAlignment="1">
      <alignment vertical="top"/>
    </xf>
    <xf numFmtId="0" fontId="14" fillId="0" borderId="1" xfId="0" applyFont="1" applyBorder="1" applyAlignment="1">
      <alignment horizontal="left" vertical="top" wrapText="1"/>
    </xf>
    <xf numFmtId="3" fontId="14" fillId="0" borderId="1" xfId="0" applyNumberFormat="1" applyFont="1" applyBorder="1" applyAlignment="1">
      <alignment vertical="top"/>
    </xf>
    <xf numFmtId="0" fontId="14" fillId="4" borderId="1" xfId="0" applyFont="1" applyFill="1" applyBorder="1" applyAlignment="1">
      <alignment horizontal="left" vertical="top" wrapText="1"/>
    </xf>
    <xf numFmtId="3" fontId="14" fillId="4" borderId="1" xfId="0" applyNumberFormat="1" applyFont="1" applyFill="1" applyBorder="1" applyAlignment="1">
      <alignment vertical="top"/>
    </xf>
    <xf numFmtId="0" fontId="14" fillId="0" borderId="1" xfId="0" applyFont="1" applyBorder="1" applyAlignment="1">
      <alignment vertical="top" wrapText="1"/>
    </xf>
    <xf numFmtId="3" fontId="14" fillId="0" borderId="1" xfId="0" applyNumberFormat="1" applyFont="1" applyBorder="1" applyAlignment="1">
      <alignment horizontal="right" vertical="top"/>
    </xf>
    <xf numFmtId="49" fontId="3" fillId="0" borderId="1" xfId="0" applyNumberFormat="1" applyFont="1" applyBorder="1" applyAlignment="1">
      <alignment vertical="top" wrapText="1"/>
    </xf>
    <xf numFmtId="49" fontId="14" fillId="0" borderId="1" xfId="0" applyNumberFormat="1" applyFont="1" applyBorder="1" applyAlignment="1">
      <alignment vertical="top" wrapText="1"/>
    </xf>
    <xf numFmtId="49" fontId="14" fillId="0" borderId="1" xfId="0" applyNumberFormat="1" applyFont="1" applyBorder="1" applyAlignment="1">
      <alignment horizontal="left" vertical="top" wrapText="1"/>
    </xf>
    <xf numFmtId="49" fontId="14" fillId="4" borderId="1" xfId="0" applyNumberFormat="1" applyFont="1" applyFill="1" applyBorder="1" applyAlignment="1">
      <alignment horizontal="left" vertical="top" wrapText="1"/>
    </xf>
    <xf numFmtId="0" fontId="3" fillId="4" borderId="1" xfId="0" applyFont="1" applyFill="1" applyBorder="1" applyAlignment="1">
      <alignment vertical="top" wrapText="1"/>
    </xf>
    <xf numFmtId="3" fontId="3" fillId="0" borderId="0" xfId="0" applyNumberFormat="1" applyFont="1" applyAlignment="1">
      <alignment vertical="top"/>
    </xf>
    <xf numFmtId="0" fontId="3" fillId="0" borderId="0" xfId="0" applyFont="1" applyAlignment="1">
      <alignment vertical="top"/>
    </xf>
    <xf numFmtId="0" fontId="2" fillId="0" borderId="0" xfId="0" applyFont="1"/>
    <xf numFmtId="0" fontId="2" fillId="0" borderId="1" xfId="0" applyFont="1" applyBorder="1"/>
    <xf numFmtId="0" fontId="3" fillId="0" borderId="1" xfId="0" applyFont="1" applyBorder="1"/>
    <xf numFmtId="0" fontId="15" fillId="0" borderId="1" xfId="0" applyFont="1" applyBorder="1"/>
    <xf numFmtId="0" fontId="15" fillId="0" borderId="0" xfId="0" applyFont="1"/>
    <xf numFmtId="0" fontId="2" fillId="0" borderId="0" xfId="0" applyFont="1" applyAlignment="1">
      <alignment wrapText="1"/>
    </xf>
    <xf numFmtId="0" fontId="2" fillId="3" borderId="1" xfId="0" applyFont="1" applyFill="1" applyBorder="1"/>
    <xf numFmtId="0" fontId="15" fillId="3" borderId="1" xfId="0" applyFont="1" applyFill="1" applyBorder="1"/>
    <xf numFmtId="0" fontId="17" fillId="3" borderId="1" xfId="0" applyFont="1" applyFill="1" applyBorder="1"/>
    <xf numFmtId="0" fontId="3" fillId="0" borderId="1" xfId="0" applyFont="1" applyBorder="1" applyAlignment="1">
      <alignment wrapText="1"/>
    </xf>
    <xf numFmtId="0" fontId="3"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wrapText="1"/>
    </xf>
    <xf numFmtId="3" fontId="3" fillId="0" borderId="1" xfId="0" applyNumberFormat="1" applyFont="1" applyBorder="1" applyAlignment="1">
      <alignment vertical="top" wrapText="1"/>
    </xf>
    <xf numFmtId="0" fontId="2" fillId="0" borderId="1" xfId="0" applyFont="1" applyBorder="1" applyAlignment="1">
      <alignment vertical="center"/>
    </xf>
    <xf numFmtId="0" fontId="3" fillId="3" borderId="1" xfId="0" applyFont="1" applyFill="1" applyBorder="1" applyAlignment="1">
      <alignment vertical="center" wrapText="1"/>
    </xf>
    <xf numFmtId="3" fontId="3" fillId="0" borderId="1" xfId="0" applyNumberFormat="1" applyFont="1" applyBorder="1" applyAlignment="1">
      <alignment vertical="top"/>
    </xf>
    <xf numFmtId="3" fontId="22" fillId="0" borderId="1" xfId="0" applyNumberFormat="1" applyFont="1" applyBorder="1" applyAlignment="1">
      <alignment vertical="top"/>
    </xf>
    <xf numFmtId="49" fontId="14" fillId="4" borderId="1" xfId="0" applyNumberFormat="1" applyFont="1" applyFill="1" applyBorder="1" applyAlignment="1">
      <alignment vertical="top" wrapText="1"/>
    </xf>
    <xf numFmtId="49" fontId="3" fillId="4" borderId="1" xfId="0" applyNumberFormat="1" applyFont="1" applyFill="1" applyBorder="1" applyAlignment="1">
      <alignment vertical="top" wrapText="1"/>
    </xf>
    <xf numFmtId="0" fontId="14" fillId="4" borderId="1" xfId="1" applyFont="1" applyFill="1" applyBorder="1" applyAlignment="1">
      <alignment horizontal="left" vertical="top" wrapText="1"/>
    </xf>
    <xf numFmtId="0" fontId="23" fillId="0" borderId="1" xfId="0" applyFont="1" applyBorder="1" applyAlignment="1">
      <alignment vertical="center" wrapText="1"/>
    </xf>
    <xf numFmtId="0" fontId="14" fillId="0" borderId="1" xfId="0" applyFont="1" applyBorder="1" applyAlignment="1">
      <alignment vertical="top"/>
    </xf>
    <xf numFmtId="3" fontId="3" fillId="0" borderId="1" xfId="0" applyNumberFormat="1" applyFont="1" applyBorder="1" applyAlignment="1">
      <alignment vertical="center" wrapText="1"/>
    </xf>
    <xf numFmtId="0" fontId="19" fillId="0" borderId="1" xfId="0" applyFont="1" applyBorder="1" applyAlignment="1">
      <alignment horizontal="justify" vertical="center"/>
    </xf>
    <xf numFmtId="0" fontId="3" fillId="0" borderId="1" xfId="0" applyFont="1" applyBorder="1" applyAlignment="1">
      <alignment horizontal="justify" vertical="center"/>
    </xf>
    <xf numFmtId="0" fontId="2" fillId="0" borderId="1" xfId="0" applyFont="1" applyBorder="1" applyAlignment="1">
      <alignment horizontal="justify" vertical="center" wrapText="1"/>
    </xf>
    <xf numFmtId="0" fontId="13" fillId="0" borderId="1" xfId="0" applyFont="1" applyBorder="1"/>
    <xf numFmtId="0" fontId="7" fillId="0" borderId="1" xfId="0" applyFont="1" applyBorder="1" applyAlignment="1">
      <alignment vertical="top"/>
    </xf>
    <xf numFmtId="0" fontId="3" fillId="0" borderId="1" xfId="0" applyFont="1" applyBorder="1" applyAlignment="1">
      <alignment vertical="center"/>
    </xf>
    <xf numFmtId="14" fontId="3" fillId="0" borderId="0" xfId="0" applyNumberFormat="1" applyFont="1" applyAlignment="1">
      <alignment horizontal="right" vertical="top"/>
    </xf>
    <xf numFmtId="0" fontId="2" fillId="3" borderId="1" xfId="0" applyFont="1" applyFill="1" applyBorder="1" applyAlignment="1">
      <alignment vertical="center" wrapText="1"/>
    </xf>
    <xf numFmtId="0" fontId="24" fillId="0" borderId="0" xfId="0" applyFont="1" applyAlignment="1">
      <alignment horizontal="right"/>
    </xf>
    <xf numFmtId="0" fontId="5" fillId="0" borderId="1" xfId="0" applyFont="1" applyBorder="1" applyAlignment="1">
      <alignment horizontal="center" vertical="top" wrapText="1"/>
    </xf>
    <xf numFmtId="3" fontId="6" fillId="0" borderId="1" xfId="0" applyNumberFormat="1" applyFont="1" applyBorder="1" applyAlignment="1">
      <alignment horizontal="center" vertical="top" wrapText="1"/>
    </xf>
    <xf numFmtId="0" fontId="18" fillId="0" borderId="1" xfId="0" applyFont="1" applyBorder="1" applyAlignment="1">
      <alignment horizontal="center" vertical="center"/>
    </xf>
    <xf numFmtId="0" fontId="2" fillId="0" borderId="1" xfId="0" applyFont="1" applyBorder="1" applyAlignment="1">
      <alignment horizontal="center" vertical="center"/>
    </xf>
    <xf numFmtId="0" fontId="16" fillId="0" borderId="0" xfId="0" applyFont="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Border="1" applyAlignment="1">
      <alignment horizontal="left" vertical="center" wrapText="1"/>
    </xf>
  </cellXfs>
  <cellStyles count="3">
    <cellStyle name="Normal" xfId="0" builtinId="0"/>
    <cellStyle name="Normal 2" xfId="1" xr:uid="{30032E5F-AB6E-42F4-80EF-75BA355C82A4}"/>
    <cellStyle name="Normal 3" xfId="2" xr:uid="{69AE3866-E9DF-413A-A27F-49CF333F4E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465F9-3083-46D0-BA13-BE09759D63F2}">
  <sheetPr>
    <tabColor rgb="FFFF0000"/>
  </sheetPr>
  <dimension ref="A1:D357"/>
  <sheetViews>
    <sheetView tabSelected="1" zoomScale="80" zoomScaleNormal="80" workbookViewId="0"/>
  </sheetViews>
  <sheetFormatPr defaultRowHeight="15.75" x14ac:dyDescent="0.25"/>
  <cols>
    <col min="1" max="1" width="74.140625" style="15" customWidth="1"/>
    <col min="2" max="2" width="24.140625" style="33" customWidth="1"/>
    <col min="3" max="3" width="91.140625" style="34" customWidth="1"/>
    <col min="4" max="4" width="69.85546875" customWidth="1"/>
    <col min="5" max="5" width="8.7109375" customWidth="1"/>
  </cols>
  <sheetData>
    <row r="1" spans="1:4" ht="18.75" x14ac:dyDescent="0.3">
      <c r="C1" s="66" t="s">
        <v>450</v>
      </c>
    </row>
    <row r="2" spans="1:4" x14ac:dyDescent="0.25">
      <c r="B2" s="64"/>
      <c r="C2" s="64">
        <f t="shared" ref="C2" ca="1" si="0">TODAY()</f>
        <v>46181</v>
      </c>
    </row>
    <row r="3" spans="1:4" ht="42" customHeight="1" x14ac:dyDescent="0.25">
      <c r="A3" s="71" t="s">
        <v>449</v>
      </c>
      <c r="B3" s="71"/>
      <c r="C3" s="71"/>
    </row>
    <row r="4" spans="1:4" x14ac:dyDescent="0.25">
      <c r="A4" s="16"/>
      <c r="B4" s="17"/>
    </row>
    <row r="5" spans="1:4" ht="14.45" customHeight="1" x14ac:dyDescent="0.25">
      <c r="A5" s="67"/>
      <c r="B5" s="68" t="s">
        <v>0</v>
      </c>
      <c r="C5" s="69" t="s">
        <v>238</v>
      </c>
    </row>
    <row r="6" spans="1:4" ht="51.95" customHeight="1" x14ac:dyDescent="0.25">
      <c r="A6" s="67"/>
      <c r="B6" s="68"/>
      <c r="C6" s="70"/>
    </row>
    <row r="7" spans="1:4" x14ac:dyDescent="0.25">
      <c r="A7" s="18" t="s">
        <v>453</v>
      </c>
      <c r="B7" s="2">
        <f>B8+B11+B16+B26+B35+B39+B49+B80+B139+B168+B171+B195+B240+B245+B259+B266+B270+B273+B305</f>
        <v>47092998</v>
      </c>
      <c r="C7" s="35"/>
    </row>
    <row r="8" spans="1:4" x14ac:dyDescent="0.25">
      <c r="A8" s="19" t="s">
        <v>451</v>
      </c>
      <c r="B8" s="20">
        <f>B9</f>
        <v>2311621</v>
      </c>
      <c r="C8" s="40"/>
    </row>
    <row r="9" spans="1:4" s="5" customFormat="1" x14ac:dyDescent="0.25">
      <c r="A9" s="3" t="s">
        <v>1</v>
      </c>
      <c r="B9" s="4">
        <f>B10</f>
        <v>2311621</v>
      </c>
      <c r="C9" s="44"/>
      <c r="D9"/>
    </row>
    <row r="10" spans="1:4" s="5" customFormat="1" ht="155.25" customHeight="1" x14ac:dyDescent="0.25">
      <c r="A10" s="21" t="s">
        <v>2</v>
      </c>
      <c r="B10" s="22">
        <v>2311621</v>
      </c>
      <c r="C10" s="44" t="s">
        <v>412</v>
      </c>
      <c r="D10"/>
    </row>
    <row r="11" spans="1:4" x14ac:dyDescent="0.25">
      <c r="A11" s="19" t="s">
        <v>219</v>
      </c>
      <c r="B11" s="20">
        <f>B12</f>
        <v>1275170</v>
      </c>
      <c r="C11" s="40"/>
    </row>
    <row r="12" spans="1:4" ht="15.6" customHeight="1" x14ac:dyDescent="0.25">
      <c r="A12" s="3" t="s">
        <v>3</v>
      </c>
      <c r="B12" s="4">
        <f>B13+B14+B15</f>
        <v>1275170</v>
      </c>
      <c r="C12" s="35"/>
    </row>
    <row r="13" spans="1:4" s="6" customFormat="1" ht="31.5" x14ac:dyDescent="0.25">
      <c r="A13" s="25" t="s">
        <v>4</v>
      </c>
      <c r="B13" s="22">
        <v>526965</v>
      </c>
      <c r="C13" s="45" t="s">
        <v>413</v>
      </c>
    </row>
    <row r="14" spans="1:4" s="6" customFormat="1" ht="31.5" x14ac:dyDescent="0.25">
      <c r="A14" s="21" t="s">
        <v>5</v>
      </c>
      <c r="B14" s="22">
        <v>467953</v>
      </c>
      <c r="C14" s="45" t="s">
        <v>414</v>
      </c>
    </row>
    <row r="15" spans="1:4" s="6" customFormat="1" ht="31.5" x14ac:dyDescent="0.25">
      <c r="A15" s="21" t="s">
        <v>6</v>
      </c>
      <c r="B15" s="22">
        <v>280252</v>
      </c>
      <c r="C15" s="45" t="s">
        <v>415</v>
      </c>
    </row>
    <row r="16" spans="1:4" x14ac:dyDescent="0.25">
      <c r="A16" s="19" t="s">
        <v>220</v>
      </c>
      <c r="B16" s="20">
        <f>B17+B24</f>
        <v>1234700</v>
      </c>
      <c r="C16" s="40"/>
    </row>
    <row r="17" spans="1:3" x14ac:dyDescent="0.25">
      <c r="A17" s="3" t="s">
        <v>7</v>
      </c>
      <c r="B17" s="4">
        <f>SUM(B18:B23)</f>
        <v>911157</v>
      </c>
      <c r="C17" s="35"/>
    </row>
    <row r="18" spans="1:3" s="6" customFormat="1" ht="229.5" customHeight="1" x14ac:dyDescent="0.25">
      <c r="A18" s="25" t="s">
        <v>8</v>
      </c>
      <c r="B18" s="24">
        <v>117000</v>
      </c>
      <c r="C18" s="44" t="s">
        <v>477</v>
      </c>
    </row>
    <row r="19" spans="1:3" s="6" customFormat="1" ht="336.75" customHeight="1" x14ac:dyDescent="0.25">
      <c r="A19" s="25" t="s">
        <v>9</v>
      </c>
      <c r="B19" s="22">
        <v>62219</v>
      </c>
      <c r="C19" s="44" t="s">
        <v>416</v>
      </c>
    </row>
    <row r="20" spans="1:3" s="6" customFormat="1" ht="163.5" customHeight="1" x14ac:dyDescent="0.25">
      <c r="A20" s="25" t="s">
        <v>10</v>
      </c>
      <c r="B20" s="22">
        <v>155000</v>
      </c>
      <c r="C20" s="45" t="s">
        <v>478</v>
      </c>
    </row>
    <row r="21" spans="1:3" s="6" customFormat="1" ht="313.5" customHeight="1" x14ac:dyDescent="0.25">
      <c r="A21" s="25" t="s">
        <v>11</v>
      </c>
      <c r="B21" s="22">
        <v>142358</v>
      </c>
      <c r="C21" s="44" t="s">
        <v>417</v>
      </c>
    </row>
    <row r="22" spans="1:3" s="6" customFormat="1" ht="99.75" customHeight="1" x14ac:dyDescent="0.25">
      <c r="A22" s="56" t="s">
        <v>12</v>
      </c>
      <c r="B22" s="22">
        <v>99128</v>
      </c>
      <c r="C22" s="44" t="s">
        <v>418</v>
      </c>
    </row>
    <row r="23" spans="1:3" s="6" customFormat="1" ht="369" customHeight="1" x14ac:dyDescent="0.25">
      <c r="A23" s="25" t="s">
        <v>13</v>
      </c>
      <c r="B23" s="22">
        <v>335452</v>
      </c>
      <c r="C23" s="44" t="s">
        <v>419</v>
      </c>
    </row>
    <row r="24" spans="1:3" s="6" customFormat="1" x14ac:dyDescent="0.25">
      <c r="A24" s="3" t="s">
        <v>14</v>
      </c>
      <c r="B24" s="4">
        <f>B25</f>
        <v>323543</v>
      </c>
      <c r="C24" s="55"/>
    </row>
    <row r="25" spans="1:3" ht="204" customHeight="1" x14ac:dyDescent="0.25">
      <c r="A25" s="21" t="s">
        <v>15</v>
      </c>
      <c r="B25" s="22">
        <v>323543</v>
      </c>
      <c r="C25" s="45" t="s">
        <v>420</v>
      </c>
    </row>
    <row r="26" spans="1:3" x14ac:dyDescent="0.25">
      <c r="A26" s="19" t="s">
        <v>16</v>
      </c>
      <c r="B26" s="20">
        <f>B27+B30+B33</f>
        <v>7756255</v>
      </c>
      <c r="C26" s="49"/>
    </row>
    <row r="27" spans="1:3" s="7" customFormat="1" x14ac:dyDescent="0.25">
      <c r="A27" s="3" t="s">
        <v>17</v>
      </c>
      <c r="B27" s="4">
        <f>B28+B29</f>
        <v>7218089</v>
      </c>
      <c r="C27" s="44"/>
    </row>
    <row r="28" spans="1:3" ht="94.5" x14ac:dyDescent="0.25">
      <c r="A28" s="25" t="s">
        <v>18</v>
      </c>
      <c r="B28" s="22">
        <v>218089</v>
      </c>
      <c r="C28" s="45" t="s">
        <v>315</v>
      </c>
    </row>
    <row r="29" spans="1:3" ht="94.5" x14ac:dyDescent="0.25">
      <c r="A29" s="25" t="s">
        <v>316</v>
      </c>
      <c r="B29" s="22">
        <v>7000000</v>
      </c>
      <c r="C29" s="45" t="s">
        <v>317</v>
      </c>
    </row>
    <row r="30" spans="1:3" x14ac:dyDescent="0.25">
      <c r="A30" s="3" t="s">
        <v>19</v>
      </c>
      <c r="B30" s="4">
        <f>B31+B32</f>
        <v>218166</v>
      </c>
      <c r="C30" s="44"/>
    </row>
    <row r="31" spans="1:3" s="6" customFormat="1" ht="94.5" x14ac:dyDescent="0.25">
      <c r="A31" s="25" t="s">
        <v>20</v>
      </c>
      <c r="B31" s="22">
        <v>156166</v>
      </c>
      <c r="C31" s="44" t="s">
        <v>318</v>
      </c>
    </row>
    <row r="32" spans="1:3" s="6" customFormat="1" ht="63" x14ac:dyDescent="0.25">
      <c r="A32" s="25" t="s">
        <v>21</v>
      </c>
      <c r="B32" s="22">
        <v>62000</v>
      </c>
      <c r="C32" s="43" t="s">
        <v>319</v>
      </c>
    </row>
    <row r="33" spans="1:3" s="5" customFormat="1" x14ac:dyDescent="0.25">
      <c r="A33" s="3" t="s">
        <v>22</v>
      </c>
      <c r="B33" s="4">
        <f>B34</f>
        <v>320000</v>
      </c>
      <c r="C33" s="44"/>
    </row>
    <row r="34" spans="1:3" s="6" customFormat="1" ht="38.450000000000003" customHeight="1" x14ac:dyDescent="0.25">
      <c r="A34" s="25" t="s">
        <v>23</v>
      </c>
      <c r="B34" s="22">
        <v>320000</v>
      </c>
      <c r="C34" s="44" t="s">
        <v>320</v>
      </c>
    </row>
    <row r="35" spans="1:3" x14ac:dyDescent="0.25">
      <c r="A35" s="19" t="s">
        <v>221</v>
      </c>
      <c r="B35" s="20">
        <v>244150</v>
      </c>
      <c r="C35" s="40"/>
    </row>
    <row r="36" spans="1:3" x14ac:dyDescent="0.25">
      <c r="A36" s="3" t="s">
        <v>24</v>
      </c>
      <c r="B36" s="4">
        <v>244150</v>
      </c>
      <c r="C36" s="45"/>
    </row>
    <row r="37" spans="1:3" ht="32.1" customHeight="1" x14ac:dyDescent="0.25">
      <c r="A37" s="21" t="s">
        <v>25</v>
      </c>
      <c r="B37" s="22">
        <v>181000</v>
      </c>
      <c r="C37" s="44" t="s">
        <v>421</v>
      </c>
    </row>
    <row r="38" spans="1:3" x14ac:dyDescent="0.25">
      <c r="A38" s="21" t="s">
        <v>26</v>
      </c>
      <c r="B38" s="22">
        <v>63150</v>
      </c>
      <c r="C38" s="35" t="s">
        <v>422</v>
      </c>
    </row>
    <row r="39" spans="1:3" x14ac:dyDescent="0.25">
      <c r="A39" s="19" t="s">
        <v>222</v>
      </c>
      <c r="B39" s="20">
        <f>B40+B42+B46</f>
        <v>3505295</v>
      </c>
      <c r="C39" s="40"/>
    </row>
    <row r="40" spans="1:3" ht="15.6" customHeight="1" x14ac:dyDescent="0.25">
      <c r="A40" s="3" t="s">
        <v>27</v>
      </c>
      <c r="B40" s="4">
        <f>B41</f>
        <v>14181</v>
      </c>
      <c r="C40" s="35"/>
    </row>
    <row r="41" spans="1:3" s="6" customFormat="1" ht="110.25" x14ac:dyDescent="0.25">
      <c r="A41" s="25" t="s">
        <v>28</v>
      </c>
      <c r="B41" s="22">
        <v>14181</v>
      </c>
      <c r="C41" s="45" t="s">
        <v>482</v>
      </c>
    </row>
    <row r="42" spans="1:3" x14ac:dyDescent="0.25">
      <c r="A42" s="3" t="s">
        <v>29</v>
      </c>
      <c r="B42" s="4">
        <f>SUM(B43:B45)</f>
        <v>670000</v>
      </c>
      <c r="C42" s="45"/>
    </row>
    <row r="43" spans="1:3" s="6" customFormat="1" ht="126" x14ac:dyDescent="0.25">
      <c r="A43" s="25" t="s">
        <v>30</v>
      </c>
      <c r="B43" s="26">
        <v>500000</v>
      </c>
      <c r="C43" s="45" t="s">
        <v>483</v>
      </c>
    </row>
    <row r="44" spans="1:3" s="6" customFormat="1" ht="157.5" x14ac:dyDescent="0.25">
      <c r="A44" s="25" t="s">
        <v>31</v>
      </c>
      <c r="B44" s="26">
        <v>150000</v>
      </c>
      <c r="C44" s="45" t="s">
        <v>301</v>
      </c>
    </row>
    <row r="45" spans="1:3" s="6" customFormat="1" ht="195.95" customHeight="1" x14ac:dyDescent="0.25">
      <c r="A45" s="25" t="s">
        <v>32</v>
      </c>
      <c r="B45" s="26">
        <v>20000</v>
      </c>
      <c r="C45" s="45" t="s">
        <v>484</v>
      </c>
    </row>
    <row r="46" spans="1:3" s="6" customFormat="1" x14ac:dyDescent="0.25">
      <c r="A46" s="3" t="s">
        <v>33</v>
      </c>
      <c r="B46" s="4">
        <f>SUM(B47:B48)</f>
        <v>2821114</v>
      </c>
      <c r="C46" s="45"/>
    </row>
    <row r="47" spans="1:3" s="6" customFormat="1" ht="153.75" customHeight="1" x14ac:dyDescent="0.25">
      <c r="A47" s="25" t="s">
        <v>34</v>
      </c>
      <c r="B47" s="22">
        <v>2681114</v>
      </c>
      <c r="C47" s="44" t="s">
        <v>485</v>
      </c>
    </row>
    <row r="48" spans="1:3" s="6" customFormat="1" ht="198.75" customHeight="1" x14ac:dyDescent="0.25">
      <c r="A48" s="25" t="s">
        <v>35</v>
      </c>
      <c r="B48" s="22">
        <v>140000</v>
      </c>
      <c r="C48" s="45" t="s">
        <v>283</v>
      </c>
    </row>
    <row r="49" spans="1:3" x14ac:dyDescent="0.25">
      <c r="A49" s="19" t="s">
        <v>223</v>
      </c>
      <c r="B49" s="20">
        <f>B50+B52+B56+B60+B69+B71+B76</f>
        <v>5656447</v>
      </c>
      <c r="C49" s="40"/>
    </row>
    <row r="50" spans="1:3" x14ac:dyDescent="0.25">
      <c r="A50" s="3" t="s">
        <v>36</v>
      </c>
      <c r="B50" s="4">
        <f>B51</f>
        <v>6000</v>
      </c>
      <c r="C50" s="45"/>
    </row>
    <row r="51" spans="1:3" s="8" customFormat="1" ht="78.75" x14ac:dyDescent="0.25">
      <c r="A51" s="21" t="s">
        <v>37</v>
      </c>
      <c r="B51" s="22">
        <v>6000</v>
      </c>
      <c r="C51" s="45" t="s">
        <v>423</v>
      </c>
    </row>
    <row r="52" spans="1:3" x14ac:dyDescent="0.25">
      <c r="A52" s="3" t="s">
        <v>38</v>
      </c>
      <c r="B52" s="4">
        <f>SUM(B53:B55)</f>
        <v>976345</v>
      </c>
      <c r="C52" s="35"/>
    </row>
    <row r="53" spans="1:3" ht="126" x14ac:dyDescent="0.25">
      <c r="A53" s="21" t="s">
        <v>39</v>
      </c>
      <c r="B53" s="22">
        <v>262373</v>
      </c>
      <c r="C53" s="45" t="s">
        <v>424</v>
      </c>
    </row>
    <row r="54" spans="1:3" ht="141.75" x14ac:dyDescent="0.25">
      <c r="A54" s="21" t="s">
        <v>40</v>
      </c>
      <c r="B54" s="22">
        <v>604631</v>
      </c>
      <c r="C54" s="45" t="s">
        <v>425</v>
      </c>
    </row>
    <row r="55" spans="1:3" ht="151.5" customHeight="1" x14ac:dyDescent="0.25">
      <c r="A55" s="21" t="s">
        <v>41</v>
      </c>
      <c r="B55" s="22">
        <v>109341</v>
      </c>
      <c r="C55" s="45" t="s">
        <v>426</v>
      </c>
    </row>
    <row r="56" spans="1:3" x14ac:dyDescent="0.25">
      <c r="A56" s="3" t="s">
        <v>42</v>
      </c>
      <c r="B56" s="4">
        <f>SUM(B57:B59)</f>
        <v>453795</v>
      </c>
      <c r="C56" s="35"/>
    </row>
    <row r="57" spans="1:3" ht="63" x14ac:dyDescent="0.25">
      <c r="A57" s="25" t="s">
        <v>43</v>
      </c>
      <c r="B57" s="22">
        <v>4885</v>
      </c>
      <c r="C57" s="43" t="s">
        <v>427</v>
      </c>
    </row>
    <row r="58" spans="1:3" ht="228.75" customHeight="1" x14ac:dyDescent="0.25">
      <c r="A58" s="21" t="s">
        <v>44</v>
      </c>
      <c r="B58" s="22">
        <v>206910</v>
      </c>
      <c r="C58" s="45" t="s">
        <v>428</v>
      </c>
    </row>
    <row r="59" spans="1:3" ht="94.5" x14ac:dyDescent="0.25">
      <c r="A59" s="21" t="s">
        <v>45</v>
      </c>
      <c r="B59" s="22">
        <v>242000</v>
      </c>
      <c r="C59" s="46" t="s">
        <v>429</v>
      </c>
    </row>
    <row r="60" spans="1:3" x14ac:dyDescent="0.25">
      <c r="A60" s="3" t="s">
        <v>46</v>
      </c>
      <c r="B60" s="4">
        <f>SUM(B61:B68)</f>
        <v>2279223</v>
      </c>
      <c r="C60" s="35"/>
    </row>
    <row r="61" spans="1:3" ht="31.5" x14ac:dyDescent="0.25">
      <c r="A61" s="25" t="s">
        <v>47</v>
      </c>
      <c r="B61" s="22">
        <v>1155373</v>
      </c>
      <c r="C61" s="45" t="s">
        <v>430</v>
      </c>
    </row>
    <row r="62" spans="1:3" ht="110.25" x14ac:dyDescent="0.25">
      <c r="A62" s="21" t="s">
        <v>48</v>
      </c>
      <c r="B62" s="22">
        <v>142000</v>
      </c>
      <c r="C62" s="46" t="s">
        <v>431</v>
      </c>
    </row>
    <row r="63" spans="1:3" ht="78.75" x14ac:dyDescent="0.25">
      <c r="A63" s="21" t="s">
        <v>49</v>
      </c>
      <c r="B63" s="22">
        <v>37266</v>
      </c>
      <c r="C63" s="45" t="s">
        <v>432</v>
      </c>
    </row>
    <row r="64" spans="1:3" ht="243" customHeight="1" x14ac:dyDescent="0.25">
      <c r="A64" s="21" t="s">
        <v>50</v>
      </c>
      <c r="B64" s="22">
        <v>17500</v>
      </c>
      <c r="C64" s="44" t="s">
        <v>433</v>
      </c>
    </row>
    <row r="65" spans="1:3" ht="31.5" x14ac:dyDescent="0.25">
      <c r="A65" s="21" t="s">
        <v>51</v>
      </c>
      <c r="B65" s="22">
        <v>4102</v>
      </c>
      <c r="C65" s="44" t="s">
        <v>434</v>
      </c>
    </row>
    <row r="66" spans="1:3" ht="244.5" customHeight="1" x14ac:dyDescent="0.25">
      <c r="A66" s="21" t="s">
        <v>52</v>
      </c>
      <c r="B66" s="22">
        <v>19532</v>
      </c>
      <c r="C66" s="45" t="s">
        <v>479</v>
      </c>
    </row>
    <row r="67" spans="1:3" ht="198.75" customHeight="1" x14ac:dyDescent="0.25">
      <c r="A67" s="21" t="s">
        <v>53</v>
      </c>
      <c r="B67" s="22">
        <v>300651</v>
      </c>
      <c r="C67" s="44" t="s">
        <v>435</v>
      </c>
    </row>
    <row r="68" spans="1:3" ht="195.75" customHeight="1" x14ac:dyDescent="0.25">
      <c r="A68" s="21" t="s">
        <v>54</v>
      </c>
      <c r="B68" s="22">
        <v>602799</v>
      </c>
      <c r="C68" s="45" t="s">
        <v>480</v>
      </c>
    </row>
    <row r="69" spans="1:3" ht="31.5" x14ac:dyDescent="0.25">
      <c r="A69" s="3" t="s">
        <v>55</v>
      </c>
      <c r="B69" s="4">
        <f>B70</f>
        <v>5929</v>
      </c>
      <c r="C69" s="36"/>
    </row>
    <row r="70" spans="1:3" ht="148.5" customHeight="1" x14ac:dyDescent="0.25">
      <c r="A70" s="25" t="s">
        <v>56</v>
      </c>
      <c r="B70" s="22">
        <v>5929</v>
      </c>
      <c r="C70" s="45" t="s">
        <v>436</v>
      </c>
    </row>
    <row r="71" spans="1:3" ht="31.5" x14ac:dyDescent="0.25">
      <c r="A71" s="3" t="s">
        <v>57</v>
      </c>
      <c r="B71" s="4">
        <f>SUM(B72:B75)</f>
        <v>1671001</v>
      </c>
      <c r="C71" s="36"/>
    </row>
    <row r="72" spans="1:3" ht="73.5" customHeight="1" x14ac:dyDescent="0.25">
      <c r="A72" s="25" t="s">
        <v>58</v>
      </c>
      <c r="B72" s="22">
        <v>65057</v>
      </c>
      <c r="C72" s="45" t="s">
        <v>481</v>
      </c>
    </row>
    <row r="73" spans="1:3" s="1" customFormat="1" ht="105.75" customHeight="1" x14ac:dyDescent="0.25">
      <c r="A73" s="21" t="s">
        <v>59</v>
      </c>
      <c r="B73" s="22">
        <v>1230944</v>
      </c>
      <c r="C73" s="45" t="s">
        <v>437</v>
      </c>
    </row>
    <row r="74" spans="1:3" s="1" customFormat="1" ht="172.5" customHeight="1" x14ac:dyDescent="0.25">
      <c r="A74" s="21" t="s">
        <v>60</v>
      </c>
      <c r="B74" s="22">
        <v>195000</v>
      </c>
      <c r="C74" s="45" t="s">
        <v>438</v>
      </c>
    </row>
    <row r="75" spans="1:3" s="1" customFormat="1" ht="126" x14ac:dyDescent="0.25">
      <c r="A75" s="21" t="s">
        <v>61</v>
      </c>
      <c r="B75" s="22">
        <v>180000</v>
      </c>
      <c r="C75" s="43" t="s">
        <v>439</v>
      </c>
    </row>
    <row r="76" spans="1:3" s="1" customFormat="1" x14ac:dyDescent="0.25">
      <c r="A76" s="9" t="s">
        <v>62</v>
      </c>
      <c r="B76" s="4">
        <f>SUM(B77:B79)</f>
        <v>264154</v>
      </c>
      <c r="C76" s="37"/>
    </row>
    <row r="77" spans="1:3" s="1" customFormat="1" ht="69.75" customHeight="1" x14ac:dyDescent="0.25">
      <c r="A77" s="21" t="s">
        <v>63</v>
      </c>
      <c r="B77" s="22">
        <v>82621</v>
      </c>
      <c r="C77" s="45" t="s">
        <v>440</v>
      </c>
    </row>
    <row r="78" spans="1:3" s="1" customFormat="1" ht="245.25" customHeight="1" x14ac:dyDescent="0.25">
      <c r="A78" s="21" t="s">
        <v>237</v>
      </c>
      <c r="B78" s="22">
        <v>52259</v>
      </c>
      <c r="C78" s="45" t="s">
        <v>441</v>
      </c>
    </row>
    <row r="79" spans="1:3" s="1" customFormat="1" ht="336.75" customHeight="1" x14ac:dyDescent="0.25">
      <c r="A79" s="23" t="s">
        <v>236</v>
      </c>
      <c r="B79" s="24">
        <v>129274</v>
      </c>
      <c r="C79" s="45" t="s">
        <v>442</v>
      </c>
    </row>
    <row r="80" spans="1:3" s="1" customFormat="1" x14ac:dyDescent="0.25">
      <c r="A80" s="19" t="s">
        <v>224</v>
      </c>
      <c r="B80" s="20">
        <f>B81+B83+B93+B97+B99+B104+B111+B113+B127+B129+B131+B135+B137</f>
        <v>6370279</v>
      </c>
      <c r="C80" s="49"/>
    </row>
    <row r="81" spans="1:3" s="1" customFormat="1" x14ac:dyDescent="0.25">
      <c r="A81" s="3" t="s">
        <v>64</v>
      </c>
      <c r="B81" s="4">
        <f>B82</f>
        <v>380233</v>
      </c>
      <c r="C81" s="44"/>
    </row>
    <row r="82" spans="1:3" s="1" customFormat="1" ht="47.25" x14ac:dyDescent="0.25">
      <c r="A82" s="25" t="s">
        <v>321</v>
      </c>
      <c r="B82" s="22">
        <v>380233</v>
      </c>
      <c r="C82" s="44" t="s">
        <v>322</v>
      </c>
    </row>
    <row r="83" spans="1:3" s="1" customFormat="1" x14ac:dyDescent="0.25">
      <c r="A83" s="3" t="s">
        <v>65</v>
      </c>
      <c r="B83" s="4">
        <f>B84+B87</f>
        <v>1997783</v>
      </c>
      <c r="C83" s="44"/>
    </row>
    <row r="84" spans="1:3" s="1" customFormat="1" x14ac:dyDescent="0.25">
      <c r="A84" s="25" t="s">
        <v>323</v>
      </c>
      <c r="B84" s="22">
        <f>B85+B86</f>
        <v>1778858</v>
      </c>
      <c r="C84" s="44"/>
    </row>
    <row r="85" spans="1:3" s="1" customFormat="1" ht="31.5" x14ac:dyDescent="0.25">
      <c r="A85" s="25" t="s">
        <v>324</v>
      </c>
      <c r="B85" s="22">
        <v>680021</v>
      </c>
      <c r="C85" s="44" t="s">
        <v>325</v>
      </c>
    </row>
    <row r="86" spans="1:3" s="1" customFormat="1" ht="47.25" x14ac:dyDescent="0.25">
      <c r="A86" s="21" t="s">
        <v>326</v>
      </c>
      <c r="B86" s="22">
        <v>1098837</v>
      </c>
      <c r="C86" s="44" t="s">
        <v>327</v>
      </c>
    </row>
    <row r="87" spans="1:3" x14ac:dyDescent="0.25">
      <c r="A87" s="21" t="s">
        <v>328</v>
      </c>
      <c r="B87" s="22">
        <f>B88+B89+B90+B91+B92</f>
        <v>218925</v>
      </c>
      <c r="C87" s="44"/>
    </row>
    <row r="88" spans="1:3" ht="47.25" x14ac:dyDescent="0.25">
      <c r="A88" s="21" t="s">
        <v>329</v>
      </c>
      <c r="B88" s="22">
        <v>80866</v>
      </c>
      <c r="C88" s="44" t="s">
        <v>330</v>
      </c>
    </row>
    <row r="89" spans="1:3" ht="47.25" x14ac:dyDescent="0.25">
      <c r="A89" s="21" t="s">
        <v>331</v>
      </c>
      <c r="B89" s="22">
        <v>49252</v>
      </c>
      <c r="C89" s="44" t="s">
        <v>332</v>
      </c>
    </row>
    <row r="90" spans="1:3" ht="31.5" x14ac:dyDescent="0.25">
      <c r="A90" s="21" t="s">
        <v>333</v>
      </c>
      <c r="B90" s="22">
        <v>35697</v>
      </c>
      <c r="C90" s="44" t="s">
        <v>334</v>
      </c>
    </row>
    <row r="91" spans="1:3" ht="31.5" x14ac:dyDescent="0.25">
      <c r="A91" s="21" t="s">
        <v>335</v>
      </c>
      <c r="B91" s="22">
        <v>38160</v>
      </c>
      <c r="C91" s="44" t="s">
        <v>336</v>
      </c>
    </row>
    <row r="92" spans="1:3" x14ac:dyDescent="0.25">
      <c r="A92" s="3" t="s">
        <v>337</v>
      </c>
      <c r="B92" s="50">
        <v>14950</v>
      </c>
      <c r="C92" s="44" t="s">
        <v>338</v>
      </c>
    </row>
    <row r="93" spans="1:3" x14ac:dyDescent="0.25">
      <c r="A93" s="25" t="s">
        <v>66</v>
      </c>
      <c r="B93" s="51">
        <f>B94</f>
        <v>580582</v>
      </c>
      <c r="C93" s="44"/>
    </row>
    <row r="94" spans="1:3" x14ac:dyDescent="0.25">
      <c r="A94" s="21" t="s">
        <v>339</v>
      </c>
      <c r="B94" s="22">
        <f>B95+B96</f>
        <v>580582</v>
      </c>
      <c r="C94" s="44"/>
    </row>
    <row r="95" spans="1:3" ht="78.75" x14ac:dyDescent="0.25">
      <c r="A95" s="3" t="s">
        <v>340</v>
      </c>
      <c r="B95" s="50">
        <v>41782</v>
      </c>
      <c r="C95" s="44" t="s">
        <v>341</v>
      </c>
    </row>
    <row r="96" spans="1:3" ht="63" x14ac:dyDescent="0.25">
      <c r="A96" s="25" t="s">
        <v>342</v>
      </c>
      <c r="B96" s="22">
        <v>538800</v>
      </c>
      <c r="C96" s="44" t="s">
        <v>343</v>
      </c>
    </row>
    <row r="97" spans="1:3" x14ac:dyDescent="0.25">
      <c r="A97" s="25" t="s">
        <v>67</v>
      </c>
      <c r="B97" s="51">
        <f>B98</f>
        <v>167096</v>
      </c>
      <c r="C97" s="44"/>
    </row>
    <row r="98" spans="1:3" ht="31.5" x14ac:dyDescent="0.25">
      <c r="A98" s="3" t="s">
        <v>344</v>
      </c>
      <c r="B98" s="50">
        <v>167096</v>
      </c>
      <c r="C98" s="44" t="s">
        <v>345</v>
      </c>
    </row>
    <row r="99" spans="1:3" x14ac:dyDescent="0.25">
      <c r="A99" s="25" t="s">
        <v>68</v>
      </c>
      <c r="B99" s="51">
        <f>B100+B103</f>
        <v>620921</v>
      </c>
      <c r="C99" s="44"/>
    </row>
    <row r="100" spans="1:3" x14ac:dyDescent="0.25">
      <c r="A100" s="21" t="s">
        <v>346</v>
      </c>
      <c r="B100" s="22">
        <f>B101+B102</f>
        <v>421097</v>
      </c>
      <c r="C100" s="44"/>
    </row>
    <row r="101" spans="1:3" ht="78.75" x14ac:dyDescent="0.25">
      <c r="A101" s="21" t="s">
        <v>347</v>
      </c>
      <c r="B101" s="22">
        <v>12630</v>
      </c>
      <c r="C101" s="44" t="s">
        <v>348</v>
      </c>
    </row>
    <row r="102" spans="1:3" ht="63" x14ac:dyDescent="0.25">
      <c r="A102" s="21" t="s">
        <v>349</v>
      </c>
      <c r="B102" s="22">
        <v>408467</v>
      </c>
      <c r="C102" s="44" t="s">
        <v>350</v>
      </c>
    </row>
    <row r="103" spans="1:3" ht="63" x14ac:dyDescent="0.25">
      <c r="A103" s="3" t="s">
        <v>351</v>
      </c>
      <c r="B103" s="50">
        <v>199824</v>
      </c>
      <c r="C103" s="44" t="s">
        <v>352</v>
      </c>
    </row>
    <row r="104" spans="1:3" x14ac:dyDescent="0.25">
      <c r="A104" s="25" t="s">
        <v>69</v>
      </c>
      <c r="B104" s="51">
        <f>B105+B109</f>
        <v>119454</v>
      </c>
      <c r="C104" s="57"/>
    </row>
    <row r="105" spans="1:3" ht="31.5" x14ac:dyDescent="0.25">
      <c r="A105" s="25" t="s">
        <v>353</v>
      </c>
      <c r="B105" s="22">
        <f>B106+B107</f>
        <v>90519</v>
      </c>
      <c r="C105" s="44"/>
    </row>
    <row r="106" spans="1:3" ht="110.25" x14ac:dyDescent="0.25">
      <c r="A106" s="21" t="s">
        <v>354</v>
      </c>
      <c r="B106" s="22">
        <v>52824</v>
      </c>
      <c r="C106" s="44" t="s">
        <v>355</v>
      </c>
    </row>
    <row r="107" spans="1:3" ht="31.5" x14ac:dyDescent="0.25">
      <c r="A107" s="3" t="s">
        <v>356</v>
      </c>
      <c r="B107" s="50">
        <v>37695</v>
      </c>
      <c r="C107" s="44" t="s">
        <v>357</v>
      </c>
    </row>
    <row r="108" spans="1:3" ht="78.75" x14ac:dyDescent="0.25">
      <c r="A108" s="21" t="s">
        <v>358</v>
      </c>
      <c r="B108" s="22">
        <f>B109+B110</f>
        <v>60288</v>
      </c>
      <c r="C108" s="44"/>
    </row>
    <row r="109" spans="1:3" ht="63" x14ac:dyDescent="0.25">
      <c r="A109" s="3" t="s">
        <v>359</v>
      </c>
      <c r="B109" s="50">
        <v>28935</v>
      </c>
      <c r="C109" s="44" t="s">
        <v>360</v>
      </c>
    </row>
    <row r="110" spans="1:3" ht="63" x14ac:dyDescent="0.25">
      <c r="A110" s="21" t="s">
        <v>361</v>
      </c>
      <c r="B110" s="22">
        <v>31353</v>
      </c>
      <c r="C110" s="44" t="s">
        <v>360</v>
      </c>
    </row>
    <row r="111" spans="1:3" x14ac:dyDescent="0.25">
      <c r="A111" s="21" t="s">
        <v>70</v>
      </c>
      <c r="B111" s="51">
        <f>B112</f>
        <v>409012</v>
      </c>
      <c r="C111" s="44"/>
    </row>
    <row r="112" spans="1:3" ht="94.5" x14ac:dyDescent="0.25">
      <c r="A112" s="21" t="s">
        <v>362</v>
      </c>
      <c r="B112" s="22">
        <v>409012</v>
      </c>
      <c r="C112" s="44" t="s">
        <v>363</v>
      </c>
    </row>
    <row r="113" spans="1:3" x14ac:dyDescent="0.25">
      <c r="A113" s="21" t="s">
        <v>71</v>
      </c>
      <c r="B113" s="51">
        <f>B114+B115+B116+B117+B120+B121+B122+B110</f>
        <v>1518248</v>
      </c>
      <c r="C113" s="44"/>
    </row>
    <row r="114" spans="1:3" ht="63" x14ac:dyDescent="0.25">
      <c r="A114" s="21" t="s">
        <v>364</v>
      </c>
      <c r="B114" s="22">
        <v>100000</v>
      </c>
      <c r="C114" s="44" t="s">
        <v>365</v>
      </c>
    </row>
    <row r="115" spans="1:3" ht="47.25" x14ac:dyDescent="0.25">
      <c r="A115" s="21" t="s">
        <v>366</v>
      </c>
      <c r="B115" s="22">
        <v>71224</v>
      </c>
      <c r="C115" s="44" t="s">
        <v>367</v>
      </c>
    </row>
    <row r="116" spans="1:3" ht="94.5" x14ac:dyDescent="0.25">
      <c r="A116" s="21" t="s">
        <v>368</v>
      </c>
      <c r="B116" s="22">
        <v>19336</v>
      </c>
      <c r="C116" s="44" t="s">
        <v>369</v>
      </c>
    </row>
    <row r="117" spans="1:3" ht="31.5" x14ac:dyDescent="0.25">
      <c r="A117" s="21" t="s">
        <v>370</v>
      </c>
      <c r="B117" s="22">
        <f>B118+B119</f>
        <v>34275</v>
      </c>
      <c r="C117" s="44"/>
    </row>
    <row r="118" spans="1:3" ht="63" x14ac:dyDescent="0.25">
      <c r="A118" s="21" t="s">
        <v>371</v>
      </c>
      <c r="B118" s="22">
        <v>16335</v>
      </c>
      <c r="C118" s="44" t="s">
        <v>372</v>
      </c>
    </row>
    <row r="119" spans="1:3" s="1" customFormat="1" ht="47.25" x14ac:dyDescent="0.25">
      <c r="A119" s="21" t="s">
        <v>373</v>
      </c>
      <c r="B119" s="22">
        <v>17940</v>
      </c>
      <c r="C119" s="44" t="s">
        <v>374</v>
      </c>
    </row>
    <row r="120" spans="1:3" s="1" customFormat="1" ht="31.5" x14ac:dyDescent="0.25">
      <c r="A120" s="21" t="s">
        <v>375</v>
      </c>
      <c r="B120" s="22">
        <v>1021842</v>
      </c>
      <c r="C120" s="44" t="s">
        <v>376</v>
      </c>
    </row>
    <row r="121" spans="1:3" s="1" customFormat="1" ht="47.25" x14ac:dyDescent="0.25">
      <c r="A121" s="21" t="s">
        <v>377</v>
      </c>
      <c r="B121" s="22">
        <v>5000</v>
      </c>
      <c r="C121" s="44" t="s">
        <v>378</v>
      </c>
    </row>
    <row r="122" spans="1:3" s="1" customFormat="1" ht="31.5" x14ac:dyDescent="0.25">
      <c r="A122" s="3" t="s">
        <v>379</v>
      </c>
      <c r="B122" s="50">
        <f>B123+B124+B125+B126</f>
        <v>235218</v>
      </c>
      <c r="C122" s="44"/>
    </row>
    <row r="123" spans="1:3" s="1" customFormat="1" ht="47.25" x14ac:dyDescent="0.25">
      <c r="A123" s="21" t="s">
        <v>380</v>
      </c>
      <c r="B123" s="22">
        <v>5376</v>
      </c>
      <c r="C123" s="44" t="s">
        <v>381</v>
      </c>
    </row>
    <row r="124" spans="1:3" s="1" customFormat="1" ht="31.5" x14ac:dyDescent="0.25">
      <c r="A124" s="3" t="s">
        <v>382</v>
      </c>
      <c r="B124" s="50">
        <v>95141</v>
      </c>
      <c r="C124" s="44" t="s">
        <v>383</v>
      </c>
    </row>
    <row r="125" spans="1:3" s="1" customFormat="1" x14ac:dyDescent="0.25">
      <c r="A125" s="25" t="s">
        <v>384</v>
      </c>
      <c r="B125" s="22">
        <v>12365</v>
      </c>
      <c r="C125" s="44" t="s">
        <v>385</v>
      </c>
    </row>
    <row r="126" spans="1:3" s="1" customFormat="1" ht="63" x14ac:dyDescent="0.25">
      <c r="A126" s="3" t="s">
        <v>386</v>
      </c>
      <c r="B126" s="50">
        <v>122336</v>
      </c>
      <c r="C126" s="44" t="s">
        <v>387</v>
      </c>
    </row>
    <row r="127" spans="1:3" s="1" customFormat="1" x14ac:dyDescent="0.25">
      <c r="A127" s="25" t="s">
        <v>72</v>
      </c>
      <c r="B127" s="51">
        <f>B128</f>
        <v>227370</v>
      </c>
      <c r="C127" s="44"/>
    </row>
    <row r="128" spans="1:3" s="1" customFormat="1" ht="63" x14ac:dyDescent="0.25">
      <c r="A128" s="25" t="s">
        <v>388</v>
      </c>
      <c r="B128" s="22">
        <v>227370</v>
      </c>
      <c r="C128" s="44" t="s">
        <v>389</v>
      </c>
    </row>
    <row r="129" spans="1:3" s="1" customFormat="1" x14ac:dyDescent="0.25">
      <c r="A129" s="25" t="s">
        <v>73</v>
      </c>
      <c r="B129" s="51">
        <f>B130</f>
        <v>15757</v>
      </c>
      <c r="C129" s="44"/>
    </row>
    <row r="130" spans="1:3" s="1" customFormat="1" ht="47.25" x14ac:dyDescent="0.25">
      <c r="A130" s="3" t="s">
        <v>390</v>
      </c>
      <c r="B130" s="50">
        <v>15757</v>
      </c>
      <c r="C130" s="44" t="s">
        <v>391</v>
      </c>
    </row>
    <row r="131" spans="1:3" s="1" customFormat="1" x14ac:dyDescent="0.25">
      <c r="A131" s="21" t="s">
        <v>74</v>
      </c>
      <c r="B131" s="51">
        <f>B132</f>
        <v>86555</v>
      </c>
      <c r="C131" s="44"/>
    </row>
    <row r="132" spans="1:3" s="1" customFormat="1" ht="31.5" x14ac:dyDescent="0.25">
      <c r="A132" s="3" t="s">
        <v>392</v>
      </c>
      <c r="B132" s="50">
        <f>B133+B134</f>
        <v>86555</v>
      </c>
      <c r="C132" s="44"/>
    </row>
    <row r="133" spans="1:3" s="1" customFormat="1" ht="31.5" x14ac:dyDescent="0.25">
      <c r="A133" s="21" t="s">
        <v>393</v>
      </c>
      <c r="B133" s="22">
        <v>26323</v>
      </c>
      <c r="C133" s="44" t="s">
        <v>394</v>
      </c>
    </row>
    <row r="134" spans="1:3" s="1" customFormat="1" ht="47.25" x14ac:dyDescent="0.25">
      <c r="A134" s="21" t="s">
        <v>395</v>
      </c>
      <c r="B134" s="22">
        <v>60232</v>
      </c>
      <c r="C134" s="44" t="s">
        <v>396</v>
      </c>
    </row>
    <row r="135" spans="1:3" s="1" customFormat="1" x14ac:dyDescent="0.25">
      <c r="A135" s="21" t="s">
        <v>75</v>
      </c>
      <c r="B135" s="51">
        <f>B136</f>
        <v>159406</v>
      </c>
      <c r="C135" s="44"/>
    </row>
    <row r="136" spans="1:3" s="1" customFormat="1" ht="78.75" x14ac:dyDescent="0.25">
      <c r="A136" s="21" t="s">
        <v>397</v>
      </c>
      <c r="B136" s="22">
        <v>159406</v>
      </c>
      <c r="C136" s="44" t="s">
        <v>398</v>
      </c>
    </row>
    <row r="137" spans="1:3" s="1" customFormat="1" x14ac:dyDescent="0.25">
      <c r="A137" s="21" t="s">
        <v>76</v>
      </c>
      <c r="B137" s="51">
        <f>B138</f>
        <v>87862</v>
      </c>
      <c r="C137" s="44"/>
    </row>
    <row r="138" spans="1:3" s="1" customFormat="1" ht="78.75" x14ac:dyDescent="0.25">
      <c r="A138" s="21" t="s">
        <v>399</v>
      </c>
      <c r="B138" s="22">
        <v>87862</v>
      </c>
      <c r="C138" s="44" t="s">
        <v>400</v>
      </c>
    </row>
    <row r="139" spans="1:3" s="1" customFormat="1" x14ac:dyDescent="0.25">
      <c r="A139" s="19" t="s">
        <v>225</v>
      </c>
      <c r="B139" s="20">
        <f>B140+B143+B147+B149+B151+B153+B155+B158+B161+B163</f>
        <v>3558309</v>
      </c>
      <c r="C139" s="41"/>
    </row>
    <row r="140" spans="1:3" x14ac:dyDescent="0.25">
      <c r="A140" s="3" t="s">
        <v>77</v>
      </c>
      <c r="B140" s="4">
        <f>B141+B142</f>
        <v>2202152</v>
      </c>
      <c r="C140" s="35"/>
    </row>
    <row r="141" spans="1:3" ht="63" x14ac:dyDescent="0.25">
      <c r="A141" s="21" t="s">
        <v>78</v>
      </c>
      <c r="B141" s="22">
        <v>2009143</v>
      </c>
      <c r="C141" s="57" t="s">
        <v>284</v>
      </c>
    </row>
    <row r="142" spans="1:3" ht="66" customHeight="1" x14ac:dyDescent="0.25">
      <c r="A142" s="21" t="s">
        <v>79</v>
      </c>
      <c r="B142" s="22">
        <v>193009</v>
      </c>
      <c r="C142" s="47" t="s">
        <v>445</v>
      </c>
    </row>
    <row r="143" spans="1:3" x14ac:dyDescent="0.25">
      <c r="A143" s="3" t="s">
        <v>80</v>
      </c>
      <c r="B143" s="4">
        <f>B144+B145+B146</f>
        <v>259796</v>
      </c>
      <c r="C143" s="35"/>
    </row>
    <row r="144" spans="1:3" x14ac:dyDescent="0.25">
      <c r="A144" s="21" t="s">
        <v>81</v>
      </c>
      <c r="B144" s="22">
        <v>66550</v>
      </c>
      <c r="C144" s="57" t="s">
        <v>285</v>
      </c>
    </row>
    <row r="145" spans="1:3" ht="31.5" x14ac:dyDescent="0.25">
      <c r="A145" s="21" t="s">
        <v>82</v>
      </c>
      <c r="B145" s="22">
        <v>30000</v>
      </c>
      <c r="C145" s="57" t="s">
        <v>286</v>
      </c>
    </row>
    <row r="146" spans="1:3" ht="31.5" x14ac:dyDescent="0.25">
      <c r="A146" s="21" t="s">
        <v>287</v>
      </c>
      <c r="B146" s="22">
        <v>163246</v>
      </c>
      <c r="C146" s="44" t="s">
        <v>288</v>
      </c>
    </row>
    <row r="147" spans="1:3" x14ac:dyDescent="0.25">
      <c r="A147" s="3" t="s">
        <v>83</v>
      </c>
      <c r="B147" s="4">
        <f>B148</f>
        <v>27067</v>
      </c>
      <c r="C147" s="35"/>
    </row>
    <row r="148" spans="1:3" ht="47.25" x14ac:dyDescent="0.25">
      <c r="A148" s="21" t="s">
        <v>84</v>
      </c>
      <c r="B148" s="22">
        <v>27067</v>
      </c>
      <c r="C148" s="57" t="s">
        <v>446</v>
      </c>
    </row>
    <row r="149" spans="1:3" x14ac:dyDescent="0.25">
      <c r="A149" s="3" t="s">
        <v>85</v>
      </c>
      <c r="B149" s="4">
        <f>B150</f>
        <v>184990</v>
      </c>
      <c r="C149" s="35"/>
    </row>
    <row r="150" spans="1:3" ht="47.25" x14ac:dyDescent="0.25">
      <c r="A150" s="21" t="s">
        <v>86</v>
      </c>
      <c r="B150" s="22">
        <v>184990</v>
      </c>
      <c r="C150" s="57" t="s">
        <v>289</v>
      </c>
    </row>
    <row r="151" spans="1:3" x14ac:dyDescent="0.25">
      <c r="A151" s="3" t="s">
        <v>87</v>
      </c>
      <c r="B151" s="4">
        <f>B152</f>
        <v>45266</v>
      </c>
      <c r="C151" s="35"/>
    </row>
    <row r="152" spans="1:3" ht="166.5" customHeight="1" x14ac:dyDescent="0.25">
      <c r="A152" s="21" t="s">
        <v>88</v>
      </c>
      <c r="B152" s="22">
        <f>55266-10000</f>
        <v>45266</v>
      </c>
      <c r="C152" s="44" t="s">
        <v>290</v>
      </c>
    </row>
    <row r="153" spans="1:3" x14ac:dyDescent="0.25">
      <c r="A153" s="3" t="s">
        <v>89</v>
      </c>
      <c r="B153" s="4">
        <f>B154</f>
        <v>5851</v>
      </c>
      <c r="C153" s="35"/>
    </row>
    <row r="154" spans="1:3" ht="47.25" x14ac:dyDescent="0.25">
      <c r="A154" s="21" t="s">
        <v>84</v>
      </c>
      <c r="B154" s="22">
        <v>5851</v>
      </c>
      <c r="C154" s="57" t="s">
        <v>446</v>
      </c>
    </row>
    <row r="155" spans="1:3" x14ac:dyDescent="0.25">
      <c r="A155" s="3" t="s">
        <v>90</v>
      </c>
      <c r="B155" s="4">
        <f>SUM(B156:B157)</f>
        <v>196322</v>
      </c>
      <c r="C155" s="35"/>
    </row>
    <row r="156" spans="1:3" ht="189" x14ac:dyDescent="0.25">
      <c r="A156" s="21" t="s">
        <v>91</v>
      </c>
      <c r="B156" s="22">
        <v>67640</v>
      </c>
      <c r="C156" s="44" t="s">
        <v>291</v>
      </c>
    </row>
    <row r="157" spans="1:3" s="1" customFormat="1" ht="182.25" customHeight="1" x14ac:dyDescent="0.25">
      <c r="A157" s="21" t="s">
        <v>92</v>
      </c>
      <c r="B157" s="22">
        <v>128682</v>
      </c>
      <c r="C157" s="44" t="s">
        <v>292</v>
      </c>
    </row>
    <row r="158" spans="1:3" s="1" customFormat="1" x14ac:dyDescent="0.25">
      <c r="A158" s="3" t="s">
        <v>93</v>
      </c>
      <c r="B158" s="4">
        <f>B159+B160</f>
        <v>52514</v>
      </c>
      <c r="C158" s="37"/>
    </row>
    <row r="159" spans="1:3" s="1" customFormat="1" ht="63" x14ac:dyDescent="0.25">
      <c r="A159" s="21" t="s">
        <v>94</v>
      </c>
      <c r="B159" s="22">
        <v>8000</v>
      </c>
      <c r="C159" s="44" t="s">
        <v>293</v>
      </c>
    </row>
    <row r="160" spans="1:3" s="1" customFormat="1" ht="47.25" x14ac:dyDescent="0.25">
      <c r="A160" s="21" t="s">
        <v>84</v>
      </c>
      <c r="B160" s="22">
        <v>44514</v>
      </c>
      <c r="C160" s="57" t="s">
        <v>446</v>
      </c>
    </row>
    <row r="161" spans="1:3" s="1" customFormat="1" x14ac:dyDescent="0.25">
      <c r="A161" s="3" t="s">
        <v>95</v>
      </c>
      <c r="B161" s="4">
        <f>B162</f>
        <v>15028</v>
      </c>
      <c r="C161" s="37"/>
    </row>
    <row r="162" spans="1:3" s="1" customFormat="1" ht="47.25" x14ac:dyDescent="0.25">
      <c r="A162" s="21" t="s">
        <v>84</v>
      </c>
      <c r="B162" s="22">
        <v>15028</v>
      </c>
      <c r="C162" s="57" t="s">
        <v>446</v>
      </c>
    </row>
    <row r="163" spans="1:3" s="1" customFormat="1" x14ac:dyDescent="0.25">
      <c r="A163" s="3" t="s">
        <v>96</v>
      </c>
      <c r="B163" s="4">
        <f>B164+B165+B166+B167</f>
        <v>569323</v>
      </c>
      <c r="C163" s="37"/>
    </row>
    <row r="164" spans="1:3" s="1" customFormat="1" ht="72" customHeight="1" x14ac:dyDescent="0.25">
      <c r="A164" s="21" t="s">
        <v>94</v>
      </c>
      <c r="B164" s="22">
        <v>1210</v>
      </c>
      <c r="C164" s="44" t="s">
        <v>294</v>
      </c>
    </row>
    <row r="165" spans="1:3" s="1" customFormat="1" ht="47.25" x14ac:dyDescent="0.25">
      <c r="A165" s="21" t="s">
        <v>84</v>
      </c>
      <c r="B165" s="24">
        <f>450408-85885</f>
        <v>364523</v>
      </c>
      <c r="C165" s="57" t="s">
        <v>447</v>
      </c>
    </row>
    <row r="166" spans="1:3" s="1" customFormat="1" ht="47.25" x14ac:dyDescent="0.25">
      <c r="A166" s="21" t="s">
        <v>295</v>
      </c>
      <c r="B166" s="22">
        <f>207412-48400</f>
        <v>159012</v>
      </c>
      <c r="C166" s="47" t="s">
        <v>296</v>
      </c>
    </row>
    <row r="167" spans="1:3" s="1" customFormat="1" ht="114.95" customHeight="1" x14ac:dyDescent="0.25">
      <c r="A167" s="21" t="s">
        <v>97</v>
      </c>
      <c r="B167" s="22">
        <v>44578</v>
      </c>
      <c r="C167" s="44" t="s">
        <v>448</v>
      </c>
    </row>
    <row r="168" spans="1:3" x14ac:dyDescent="0.25">
      <c r="A168" s="19" t="s">
        <v>226</v>
      </c>
      <c r="B168" s="20">
        <v>224956</v>
      </c>
      <c r="C168" s="40"/>
    </row>
    <row r="169" spans="1:3" s="7" customFormat="1" x14ac:dyDescent="0.25">
      <c r="A169" s="3" t="s">
        <v>98</v>
      </c>
      <c r="B169" s="4">
        <v>224956</v>
      </c>
      <c r="C169" s="45"/>
    </row>
    <row r="170" spans="1:3" s="7" customFormat="1" ht="78.75" x14ac:dyDescent="0.25">
      <c r="A170" s="25" t="s">
        <v>99</v>
      </c>
      <c r="B170" s="22">
        <v>224956</v>
      </c>
      <c r="C170" s="45" t="s">
        <v>300</v>
      </c>
    </row>
    <row r="171" spans="1:3" x14ac:dyDescent="0.25">
      <c r="A171" s="19" t="s">
        <v>227</v>
      </c>
      <c r="B171" s="20">
        <f>B172+B174+B181+B185+B189+B191+B193</f>
        <v>592700</v>
      </c>
      <c r="C171" s="65"/>
    </row>
    <row r="172" spans="1:3" s="7" customFormat="1" ht="15.6" customHeight="1" x14ac:dyDescent="0.25">
      <c r="A172" s="3" t="s">
        <v>100</v>
      </c>
      <c r="B172" s="4">
        <f>B173</f>
        <v>123442</v>
      </c>
      <c r="C172" s="35"/>
    </row>
    <row r="173" spans="1:3" s="7" customFormat="1" ht="63" x14ac:dyDescent="0.25">
      <c r="A173" s="25" t="s">
        <v>101</v>
      </c>
      <c r="B173" s="22">
        <v>123442</v>
      </c>
      <c r="C173" s="58" t="s">
        <v>264</v>
      </c>
    </row>
    <row r="174" spans="1:3" ht="31.5" x14ac:dyDescent="0.25">
      <c r="A174" s="27" t="s">
        <v>102</v>
      </c>
      <c r="B174" s="4">
        <f>SUM(B175:B180)</f>
        <v>120000</v>
      </c>
      <c r="C174" s="58" t="s">
        <v>265</v>
      </c>
    </row>
    <row r="175" spans="1:3" ht="78.75" x14ac:dyDescent="0.25">
      <c r="A175" s="28" t="s">
        <v>103</v>
      </c>
      <c r="B175" s="22">
        <v>20382</v>
      </c>
      <c r="C175" s="58" t="s">
        <v>266</v>
      </c>
    </row>
    <row r="176" spans="1:3" ht="63" x14ac:dyDescent="0.25">
      <c r="A176" s="28" t="s">
        <v>104</v>
      </c>
      <c r="B176" s="22">
        <v>2048</v>
      </c>
      <c r="C176" s="58" t="s">
        <v>267</v>
      </c>
    </row>
    <row r="177" spans="1:3" ht="78.75" x14ac:dyDescent="0.25">
      <c r="A177" s="28" t="s">
        <v>105</v>
      </c>
      <c r="B177" s="22">
        <v>20000</v>
      </c>
      <c r="C177" s="58" t="s">
        <v>268</v>
      </c>
    </row>
    <row r="178" spans="1:3" ht="31.5" x14ac:dyDescent="0.25">
      <c r="A178" s="28" t="s">
        <v>106</v>
      </c>
      <c r="B178" s="22">
        <v>54730</v>
      </c>
      <c r="C178" s="45" t="s">
        <v>269</v>
      </c>
    </row>
    <row r="179" spans="1:3" ht="31.5" x14ac:dyDescent="0.25">
      <c r="A179" s="28" t="s">
        <v>107</v>
      </c>
      <c r="B179" s="22">
        <v>13000</v>
      </c>
      <c r="C179" s="58" t="s">
        <v>270</v>
      </c>
    </row>
    <row r="180" spans="1:3" ht="94.5" x14ac:dyDescent="0.25">
      <c r="A180" s="28" t="s">
        <v>271</v>
      </c>
      <c r="B180" s="22">
        <v>9840</v>
      </c>
      <c r="C180" s="59" t="s">
        <v>272</v>
      </c>
    </row>
    <row r="181" spans="1:3" x14ac:dyDescent="0.25">
      <c r="A181" s="3" t="s">
        <v>108</v>
      </c>
      <c r="B181" s="4">
        <f>SUM(B182:B184)</f>
        <v>124600</v>
      </c>
      <c r="C181" s="35"/>
    </row>
    <row r="182" spans="1:3" ht="189" x14ac:dyDescent="0.25">
      <c r="A182" s="25" t="s">
        <v>109</v>
      </c>
      <c r="B182" s="22">
        <v>26853</v>
      </c>
      <c r="C182" s="60" t="s">
        <v>273</v>
      </c>
    </row>
    <row r="183" spans="1:3" ht="47.25" x14ac:dyDescent="0.25">
      <c r="A183" s="25" t="s">
        <v>274</v>
      </c>
      <c r="B183" s="22">
        <v>75192</v>
      </c>
      <c r="C183" s="44" t="s">
        <v>275</v>
      </c>
    </row>
    <row r="184" spans="1:3" ht="31.5" x14ac:dyDescent="0.25">
      <c r="A184" s="25" t="s">
        <v>110</v>
      </c>
      <c r="B184" s="22">
        <v>22555</v>
      </c>
      <c r="C184" s="45" t="s">
        <v>276</v>
      </c>
    </row>
    <row r="185" spans="1:3" x14ac:dyDescent="0.25">
      <c r="A185" s="27" t="s">
        <v>111</v>
      </c>
      <c r="B185" s="4">
        <f>SUM(B186:B188)</f>
        <v>90449</v>
      </c>
      <c r="C185" s="35"/>
    </row>
    <row r="186" spans="1:3" s="8" customFormat="1" ht="109.5" customHeight="1" x14ac:dyDescent="0.25">
      <c r="A186" s="28" t="s">
        <v>112</v>
      </c>
      <c r="B186" s="22">
        <v>64449</v>
      </c>
      <c r="C186" s="58" t="s">
        <v>277</v>
      </c>
    </row>
    <row r="187" spans="1:3" s="8" customFormat="1" ht="134.25" customHeight="1" x14ac:dyDescent="0.25">
      <c r="A187" s="28" t="s">
        <v>113</v>
      </c>
      <c r="B187" s="22">
        <v>6000</v>
      </c>
      <c r="C187" s="58" t="s">
        <v>278</v>
      </c>
    </row>
    <row r="188" spans="1:3" s="8" customFormat="1" ht="213.75" customHeight="1" x14ac:dyDescent="0.25">
      <c r="A188" s="28" t="s">
        <v>114</v>
      </c>
      <c r="B188" s="22">
        <v>20000</v>
      </c>
      <c r="C188" s="60" t="s">
        <v>279</v>
      </c>
    </row>
    <row r="189" spans="1:3" s="8" customFormat="1" x14ac:dyDescent="0.25">
      <c r="A189" s="27" t="s">
        <v>115</v>
      </c>
      <c r="B189" s="4">
        <f>B190</f>
        <v>17576</v>
      </c>
      <c r="C189" s="61"/>
    </row>
    <row r="190" spans="1:3" s="8" customFormat="1" ht="110.25" x14ac:dyDescent="0.25">
      <c r="A190" s="28" t="s">
        <v>116</v>
      </c>
      <c r="B190" s="22">
        <v>17576</v>
      </c>
      <c r="C190" s="58" t="s">
        <v>280</v>
      </c>
    </row>
    <row r="191" spans="1:3" x14ac:dyDescent="0.25">
      <c r="A191" s="27" t="s">
        <v>117</v>
      </c>
      <c r="B191" s="4">
        <f>B192</f>
        <v>57692</v>
      </c>
      <c r="C191" s="61"/>
    </row>
    <row r="192" spans="1:3" ht="110.25" x14ac:dyDescent="0.25">
      <c r="A192" s="28" t="s">
        <v>118</v>
      </c>
      <c r="B192" s="22">
        <v>57692</v>
      </c>
      <c r="C192" s="58" t="s">
        <v>281</v>
      </c>
    </row>
    <row r="193" spans="1:3" x14ac:dyDescent="0.25">
      <c r="A193" s="27" t="s">
        <v>119</v>
      </c>
      <c r="B193" s="4">
        <f>B194</f>
        <v>58941</v>
      </c>
      <c r="C193" s="61"/>
    </row>
    <row r="194" spans="1:3" ht="131.25" customHeight="1" x14ac:dyDescent="0.25">
      <c r="A194" s="28" t="s">
        <v>120</v>
      </c>
      <c r="B194" s="22">
        <v>58941</v>
      </c>
      <c r="C194" s="58" t="s">
        <v>282</v>
      </c>
    </row>
    <row r="195" spans="1:3" x14ac:dyDescent="0.25">
      <c r="A195" s="19" t="s">
        <v>228</v>
      </c>
      <c r="B195" s="20">
        <f>B196+B198+B200+B203+B205+B216+B221+B223+B225+B230+B232</f>
        <v>5940488</v>
      </c>
      <c r="C195" s="49"/>
    </row>
    <row r="196" spans="1:3" x14ac:dyDescent="0.25">
      <c r="A196" s="27" t="s">
        <v>121</v>
      </c>
      <c r="B196" s="4">
        <f>B197</f>
        <v>65034</v>
      </c>
      <c r="C196" s="44"/>
    </row>
    <row r="197" spans="1:3" ht="47.25" x14ac:dyDescent="0.25">
      <c r="A197" s="29" t="s">
        <v>122</v>
      </c>
      <c r="B197" s="22">
        <v>65034</v>
      </c>
      <c r="C197" s="44" t="s">
        <v>454</v>
      </c>
    </row>
    <row r="198" spans="1:3" x14ac:dyDescent="0.25">
      <c r="A198" s="27" t="s">
        <v>123</v>
      </c>
      <c r="B198" s="4">
        <f>B199</f>
        <v>497000</v>
      </c>
      <c r="C198" s="44"/>
    </row>
    <row r="199" spans="1:3" s="10" customFormat="1" ht="63" x14ac:dyDescent="0.25">
      <c r="A199" s="30" t="s">
        <v>125</v>
      </c>
      <c r="B199" s="22">
        <v>497000</v>
      </c>
      <c r="C199" s="44" t="s">
        <v>455</v>
      </c>
    </row>
    <row r="200" spans="1:3" x14ac:dyDescent="0.25">
      <c r="A200" s="27" t="s">
        <v>126</v>
      </c>
      <c r="B200" s="4">
        <f>B201+B202</f>
        <v>526042</v>
      </c>
      <c r="C200" s="44"/>
    </row>
    <row r="201" spans="1:3" s="10" customFormat="1" x14ac:dyDescent="0.25">
      <c r="A201" s="30" t="s">
        <v>127</v>
      </c>
      <c r="B201" s="22">
        <v>510566</v>
      </c>
      <c r="C201" s="44" t="s">
        <v>402</v>
      </c>
    </row>
    <row r="202" spans="1:3" ht="31.5" x14ac:dyDescent="0.25">
      <c r="A202" s="30" t="s">
        <v>128</v>
      </c>
      <c r="B202" s="22">
        <v>15476</v>
      </c>
      <c r="C202" s="44" t="s">
        <v>456</v>
      </c>
    </row>
    <row r="203" spans="1:3" x14ac:dyDescent="0.25">
      <c r="A203" s="27" t="s">
        <v>129</v>
      </c>
      <c r="B203" s="4">
        <f>B204</f>
        <v>28400</v>
      </c>
      <c r="C203" s="44"/>
    </row>
    <row r="204" spans="1:3" s="10" customFormat="1" ht="63" x14ac:dyDescent="0.25">
      <c r="A204" s="30" t="s">
        <v>130</v>
      </c>
      <c r="B204" s="22">
        <v>28400</v>
      </c>
      <c r="C204" s="44" t="s">
        <v>457</v>
      </c>
    </row>
    <row r="205" spans="1:3" x14ac:dyDescent="0.25">
      <c r="A205" s="27" t="s">
        <v>131</v>
      </c>
      <c r="B205" s="4">
        <f>B206+B207+B208+B209+B210+B211+B212+B213+B214+B215</f>
        <v>2779464</v>
      </c>
      <c r="C205" s="44"/>
    </row>
    <row r="206" spans="1:3" s="10" customFormat="1" x14ac:dyDescent="0.25">
      <c r="A206" s="52" t="s">
        <v>132</v>
      </c>
      <c r="B206" s="22">
        <v>22200</v>
      </c>
      <c r="C206" s="44" t="s">
        <v>403</v>
      </c>
    </row>
    <row r="207" spans="1:3" s="10" customFormat="1" x14ac:dyDescent="0.25">
      <c r="A207" s="52" t="s">
        <v>133</v>
      </c>
      <c r="B207" s="22">
        <v>9250</v>
      </c>
      <c r="C207" s="44" t="s">
        <v>404</v>
      </c>
    </row>
    <row r="208" spans="1:3" ht="31.5" x14ac:dyDescent="0.25">
      <c r="A208" s="29" t="s">
        <v>134</v>
      </c>
      <c r="B208" s="22">
        <v>90030</v>
      </c>
      <c r="C208" s="44" t="s">
        <v>458</v>
      </c>
    </row>
    <row r="209" spans="1:3" x14ac:dyDescent="0.25">
      <c r="A209" s="29" t="s">
        <v>135</v>
      </c>
      <c r="B209" s="22">
        <v>901982</v>
      </c>
      <c r="C209" s="44" t="s">
        <v>459</v>
      </c>
    </row>
    <row r="210" spans="1:3" s="10" customFormat="1" ht="31.5" x14ac:dyDescent="0.25">
      <c r="A210" s="30" t="s">
        <v>136</v>
      </c>
      <c r="B210" s="22">
        <v>52428</v>
      </c>
      <c r="C210" s="44" t="s">
        <v>460</v>
      </c>
    </row>
    <row r="211" spans="1:3" ht="31.5" x14ac:dyDescent="0.25">
      <c r="A211" s="30" t="s">
        <v>137</v>
      </c>
      <c r="B211" s="22">
        <v>519574</v>
      </c>
      <c r="C211" s="44" t="s">
        <v>461</v>
      </c>
    </row>
    <row r="212" spans="1:3" ht="31.5" x14ac:dyDescent="0.25">
      <c r="A212" s="30" t="s">
        <v>138</v>
      </c>
      <c r="B212" s="22">
        <v>117588</v>
      </c>
      <c r="C212" s="44" t="s">
        <v>462</v>
      </c>
    </row>
    <row r="213" spans="1:3" s="10" customFormat="1" ht="31.5" x14ac:dyDescent="0.25">
      <c r="A213" s="30" t="s">
        <v>139</v>
      </c>
      <c r="B213" s="22">
        <v>413199</v>
      </c>
      <c r="C213" s="44" t="s">
        <v>463</v>
      </c>
    </row>
    <row r="214" spans="1:3" s="10" customFormat="1" ht="31.5" x14ac:dyDescent="0.25">
      <c r="A214" s="30" t="s">
        <v>140</v>
      </c>
      <c r="B214" s="22">
        <v>385000</v>
      </c>
      <c r="C214" s="44" t="s">
        <v>405</v>
      </c>
    </row>
    <row r="215" spans="1:3" s="10" customFormat="1" ht="31.5" x14ac:dyDescent="0.25">
      <c r="A215" s="30" t="s">
        <v>141</v>
      </c>
      <c r="B215" s="22">
        <v>268213</v>
      </c>
      <c r="C215" s="44" t="s">
        <v>464</v>
      </c>
    </row>
    <row r="216" spans="1:3" x14ac:dyDescent="0.25">
      <c r="A216" s="53" t="s">
        <v>142</v>
      </c>
      <c r="B216" s="4">
        <f>B217+B218+B219+B220</f>
        <v>594268</v>
      </c>
      <c r="C216" s="44"/>
    </row>
    <row r="217" spans="1:3" s="10" customFormat="1" ht="63" x14ac:dyDescent="0.25">
      <c r="A217" s="29" t="s">
        <v>143</v>
      </c>
      <c r="B217" s="22">
        <v>54161</v>
      </c>
      <c r="C217" s="44" t="s">
        <v>406</v>
      </c>
    </row>
    <row r="218" spans="1:3" ht="63" x14ac:dyDescent="0.25">
      <c r="A218" s="30" t="s">
        <v>144</v>
      </c>
      <c r="B218" s="22">
        <v>80819</v>
      </c>
      <c r="C218" s="44" t="s">
        <v>465</v>
      </c>
    </row>
    <row r="219" spans="1:3" ht="63" x14ac:dyDescent="0.25">
      <c r="A219" s="30" t="s">
        <v>145</v>
      </c>
      <c r="B219" s="22">
        <v>409664</v>
      </c>
      <c r="C219" s="44" t="s">
        <v>466</v>
      </c>
    </row>
    <row r="220" spans="1:3" ht="31.5" x14ac:dyDescent="0.25">
      <c r="A220" s="30" t="s">
        <v>146</v>
      </c>
      <c r="B220" s="22">
        <v>49624</v>
      </c>
      <c r="C220" s="44" t="s">
        <v>467</v>
      </c>
    </row>
    <row r="221" spans="1:3" x14ac:dyDescent="0.25">
      <c r="A221" s="53" t="s">
        <v>147</v>
      </c>
      <c r="B221" s="4">
        <f>B222</f>
        <v>240482</v>
      </c>
      <c r="C221" s="44"/>
    </row>
    <row r="222" spans="1:3" s="10" customFormat="1" ht="47.25" x14ac:dyDescent="0.25">
      <c r="A222" s="30" t="s">
        <v>148</v>
      </c>
      <c r="B222" s="22">
        <v>240482</v>
      </c>
      <c r="C222" s="44" t="s">
        <v>468</v>
      </c>
    </row>
    <row r="223" spans="1:3" x14ac:dyDescent="0.25">
      <c r="A223" s="53" t="s">
        <v>149</v>
      </c>
      <c r="B223" s="4">
        <f>B224</f>
        <v>386745</v>
      </c>
      <c r="C223" s="44"/>
    </row>
    <row r="224" spans="1:3" s="10" customFormat="1" ht="157.5" x14ac:dyDescent="0.25">
      <c r="A224" s="54" t="s">
        <v>150</v>
      </c>
      <c r="B224" s="22">
        <v>386745</v>
      </c>
      <c r="C224" s="44" t="s">
        <v>469</v>
      </c>
    </row>
    <row r="225" spans="1:3" x14ac:dyDescent="0.25">
      <c r="A225" s="53" t="s">
        <v>151</v>
      </c>
      <c r="B225" s="4">
        <f>SUM(B226:B229)</f>
        <v>105194</v>
      </c>
      <c r="C225" s="44"/>
    </row>
    <row r="226" spans="1:3" x14ac:dyDescent="0.25">
      <c r="A226" s="30" t="s">
        <v>124</v>
      </c>
      <c r="B226" s="22">
        <v>1650</v>
      </c>
      <c r="C226" s="44" t="s">
        <v>470</v>
      </c>
    </row>
    <row r="227" spans="1:3" s="10" customFormat="1" ht="31.5" x14ac:dyDescent="0.25">
      <c r="A227" s="54" t="s">
        <v>152</v>
      </c>
      <c r="B227" s="22">
        <v>87835</v>
      </c>
      <c r="C227" s="44" t="s">
        <v>471</v>
      </c>
    </row>
    <row r="228" spans="1:3" s="10" customFormat="1" ht="63" x14ac:dyDescent="0.25">
      <c r="A228" s="54" t="s">
        <v>153</v>
      </c>
      <c r="B228" s="22">
        <v>8159</v>
      </c>
      <c r="C228" s="44" t="s">
        <v>407</v>
      </c>
    </row>
    <row r="229" spans="1:3" x14ac:dyDescent="0.25">
      <c r="A229" s="54" t="s">
        <v>154</v>
      </c>
      <c r="B229" s="22">
        <v>7550</v>
      </c>
      <c r="C229" s="44" t="s">
        <v>472</v>
      </c>
    </row>
    <row r="230" spans="1:3" x14ac:dyDescent="0.25">
      <c r="A230" s="53" t="s">
        <v>155</v>
      </c>
      <c r="B230" s="4">
        <f>B231</f>
        <v>46034</v>
      </c>
      <c r="C230" s="44"/>
    </row>
    <row r="231" spans="1:3" s="10" customFormat="1" x14ac:dyDescent="0.25">
      <c r="A231" s="30" t="s">
        <v>156</v>
      </c>
      <c r="B231" s="22">
        <v>46034</v>
      </c>
      <c r="C231" s="44" t="s">
        <v>408</v>
      </c>
    </row>
    <row r="232" spans="1:3" x14ac:dyDescent="0.25">
      <c r="A232" s="53" t="s">
        <v>24</v>
      </c>
      <c r="B232" s="4">
        <f>B233+B234+B235+B236+B237+B238+B239</f>
        <v>671825</v>
      </c>
      <c r="C232" s="44"/>
    </row>
    <row r="233" spans="1:3" s="11" customFormat="1" ht="47.25" x14ac:dyDescent="0.25">
      <c r="A233" s="30" t="s">
        <v>157</v>
      </c>
      <c r="B233" s="22">
        <v>187800</v>
      </c>
      <c r="C233" s="44" t="s">
        <v>473</v>
      </c>
    </row>
    <row r="234" spans="1:3" s="11" customFormat="1" ht="47.25" x14ac:dyDescent="0.25">
      <c r="A234" s="30" t="s">
        <v>158</v>
      </c>
      <c r="B234" s="22">
        <v>59350</v>
      </c>
      <c r="C234" s="44" t="s">
        <v>409</v>
      </c>
    </row>
    <row r="235" spans="1:3" s="8" customFormat="1" ht="63" x14ac:dyDescent="0.25">
      <c r="A235" s="30" t="s">
        <v>159</v>
      </c>
      <c r="B235" s="22">
        <v>90000</v>
      </c>
      <c r="C235" s="44" t="s">
        <v>474</v>
      </c>
    </row>
    <row r="236" spans="1:3" s="8" customFormat="1" x14ac:dyDescent="0.25">
      <c r="A236" s="30" t="s">
        <v>160</v>
      </c>
      <c r="B236" s="22">
        <v>35000</v>
      </c>
      <c r="C236" s="44" t="s">
        <v>410</v>
      </c>
    </row>
    <row r="237" spans="1:3" s="11" customFormat="1" ht="94.5" x14ac:dyDescent="0.25">
      <c r="A237" s="29" t="s">
        <v>161</v>
      </c>
      <c r="B237" s="22">
        <v>50675</v>
      </c>
      <c r="C237" s="44" t="s">
        <v>411</v>
      </c>
    </row>
    <row r="238" spans="1:3" s="8" customFormat="1" ht="47.25" x14ac:dyDescent="0.25">
      <c r="A238" s="29" t="s">
        <v>162</v>
      </c>
      <c r="B238" s="22">
        <v>150000</v>
      </c>
      <c r="C238" s="44" t="s">
        <v>475</v>
      </c>
    </row>
    <row r="239" spans="1:3" s="8" customFormat="1" ht="31.5" x14ac:dyDescent="0.25">
      <c r="A239" s="29" t="s">
        <v>163</v>
      </c>
      <c r="B239" s="22">
        <v>99000</v>
      </c>
      <c r="C239" s="44" t="s">
        <v>476</v>
      </c>
    </row>
    <row r="240" spans="1:3" x14ac:dyDescent="0.25">
      <c r="A240" s="19" t="s">
        <v>229</v>
      </c>
      <c r="B240" s="20">
        <f>B241+B243</f>
        <v>2597926</v>
      </c>
      <c r="C240" s="40"/>
    </row>
    <row r="241" spans="1:3" ht="78" customHeight="1" x14ac:dyDescent="0.25">
      <c r="A241" s="3" t="s">
        <v>164</v>
      </c>
      <c r="B241" s="4">
        <f>B242</f>
        <v>2383926</v>
      </c>
      <c r="C241" s="73" t="s">
        <v>303</v>
      </c>
    </row>
    <row r="242" spans="1:3" ht="104.25" customHeight="1" x14ac:dyDescent="0.25">
      <c r="A242" s="25" t="s">
        <v>165</v>
      </c>
      <c r="B242" s="22">
        <v>2383926</v>
      </c>
      <c r="C242" s="74"/>
    </row>
    <row r="243" spans="1:3" ht="98.1" customHeight="1" x14ac:dyDescent="0.25">
      <c r="A243" s="3" t="s">
        <v>166</v>
      </c>
      <c r="B243" s="4">
        <f>B244</f>
        <v>214000</v>
      </c>
      <c r="C243" s="73" t="s">
        <v>304</v>
      </c>
    </row>
    <row r="244" spans="1:3" ht="90.75" customHeight="1" x14ac:dyDescent="0.25">
      <c r="A244" s="25" t="s">
        <v>167</v>
      </c>
      <c r="B244" s="22">
        <v>214000</v>
      </c>
      <c r="C244" s="74"/>
    </row>
    <row r="245" spans="1:3" ht="20.25" customHeight="1" x14ac:dyDescent="0.25">
      <c r="A245" s="19" t="s">
        <v>230</v>
      </c>
      <c r="B245" s="20">
        <f>B246+B248+B254</f>
        <v>638170</v>
      </c>
      <c r="C245" s="40"/>
    </row>
    <row r="246" spans="1:3" ht="56.25" customHeight="1" x14ac:dyDescent="0.25">
      <c r="A246" s="3" t="s">
        <v>168</v>
      </c>
      <c r="B246" s="4">
        <f>B247</f>
        <v>104070</v>
      </c>
      <c r="C246" s="45" t="s">
        <v>302</v>
      </c>
    </row>
    <row r="247" spans="1:3" ht="409.5" x14ac:dyDescent="0.25">
      <c r="A247" s="25" t="s">
        <v>169</v>
      </c>
      <c r="B247" s="22">
        <v>104070</v>
      </c>
      <c r="C247" s="46" t="s">
        <v>305</v>
      </c>
    </row>
    <row r="248" spans="1:3" x14ac:dyDescent="0.25">
      <c r="A248" s="3" t="s">
        <v>170</v>
      </c>
      <c r="B248" s="4">
        <f>SUM(B249:B253)</f>
        <v>297663</v>
      </c>
      <c r="C248" s="35"/>
    </row>
    <row r="249" spans="1:3" ht="125.1" customHeight="1" x14ac:dyDescent="0.25">
      <c r="A249" s="25" t="s">
        <v>171</v>
      </c>
      <c r="B249" s="22">
        <v>117663</v>
      </c>
      <c r="C249" s="45" t="s">
        <v>314</v>
      </c>
    </row>
    <row r="250" spans="1:3" ht="196.5" customHeight="1" x14ac:dyDescent="0.25">
      <c r="A250" s="25" t="s">
        <v>172</v>
      </c>
      <c r="B250" s="22">
        <v>40000</v>
      </c>
      <c r="C250" s="45" t="s">
        <v>306</v>
      </c>
    </row>
    <row r="251" spans="1:3" ht="71.25" customHeight="1" x14ac:dyDescent="0.25">
      <c r="A251" s="25" t="s">
        <v>173</v>
      </c>
      <c r="B251" s="22">
        <v>40000</v>
      </c>
      <c r="C251" s="45" t="s">
        <v>307</v>
      </c>
    </row>
    <row r="252" spans="1:3" ht="138" customHeight="1" x14ac:dyDescent="0.25">
      <c r="A252" s="25" t="s">
        <v>174</v>
      </c>
      <c r="B252" s="22">
        <v>30000</v>
      </c>
      <c r="C252" s="45" t="s">
        <v>308</v>
      </c>
    </row>
    <row r="253" spans="1:3" ht="110.25" x14ac:dyDescent="0.25">
      <c r="A253" s="25" t="s">
        <v>175</v>
      </c>
      <c r="B253" s="22">
        <v>70000</v>
      </c>
      <c r="C253" s="45" t="s">
        <v>309</v>
      </c>
    </row>
    <row r="254" spans="1:3" x14ac:dyDescent="0.25">
      <c r="A254" s="3" t="s">
        <v>24</v>
      </c>
      <c r="B254" s="4">
        <f>SUM(B255:B258)</f>
        <v>236437</v>
      </c>
      <c r="C254" s="35"/>
    </row>
    <row r="255" spans="1:3" ht="69.75" customHeight="1" x14ac:dyDescent="0.25">
      <c r="A255" s="25" t="s">
        <v>176</v>
      </c>
      <c r="B255" s="22">
        <v>57000</v>
      </c>
      <c r="C255" s="45" t="s">
        <v>310</v>
      </c>
    </row>
    <row r="256" spans="1:3" ht="93" customHeight="1" x14ac:dyDescent="0.25">
      <c r="A256" s="62" t="s">
        <v>177</v>
      </c>
      <c r="B256" s="22">
        <v>54500</v>
      </c>
      <c r="C256" s="45" t="s">
        <v>311</v>
      </c>
    </row>
    <row r="257" spans="1:3" ht="104.25" customHeight="1" x14ac:dyDescent="0.25">
      <c r="A257" s="25" t="s">
        <v>178</v>
      </c>
      <c r="B257" s="22">
        <v>52337</v>
      </c>
      <c r="C257" s="45" t="s">
        <v>312</v>
      </c>
    </row>
    <row r="258" spans="1:3" ht="219" customHeight="1" x14ac:dyDescent="0.25">
      <c r="A258" s="25" t="s">
        <v>179</v>
      </c>
      <c r="B258" s="22">
        <v>72600</v>
      </c>
      <c r="C258" s="45" t="s">
        <v>313</v>
      </c>
    </row>
    <row r="259" spans="1:3" x14ac:dyDescent="0.25">
      <c r="A259" s="19" t="s">
        <v>231</v>
      </c>
      <c r="B259" s="20">
        <f>B260+B262+B264</f>
        <v>41636</v>
      </c>
      <c r="C259" s="40"/>
    </row>
    <row r="260" spans="1:3" x14ac:dyDescent="0.25">
      <c r="A260" s="31" t="s">
        <v>180</v>
      </c>
      <c r="B260" s="12">
        <v>15452</v>
      </c>
      <c r="C260" s="35"/>
    </row>
    <row r="261" spans="1:3" ht="31.5" x14ac:dyDescent="0.25">
      <c r="A261" s="21" t="s">
        <v>181</v>
      </c>
      <c r="B261" s="22">
        <v>15452</v>
      </c>
      <c r="C261" s="44" t="s">
        <v>297</v>
      </c>
    </row>
    <row r="262" spans="1:3" x14ac:dyDescent="0.25">
      <c r="A262" s="3" t="s">
        <v>182</v>
      </c>
      <c r="B262" s="4">
        <f>B263</f>
        <v>6532</v>
      </c>
      <c r="C262" s="48"/>
    </row>
    <row r="263" spans="1:3" ht="50.25" customHeight="1" x14ac:dyDescent="0.25">
      <c r="A263" s="21" t="s">
        <v>183</v>
      </c>
      <c r="B263" s="22">
        <v>6532</v>
      </c>
      <c r="C263" s="44" t="s">
        <v>298</v>
      </c>
    </row>
    <row r="264" spans="1:3" x14ac:dyDescent="0.25">
      <c r="A264" s="3" t="s">
        <v>184</v>
      </c>
      <c r="B264" s="4">
        <v>19652</v>
      </c>
      <c r="C264" s="35"/>
    </row>
    <row r="265" spans="1:3" s="6" customFormat="1" ht="132" customHeight="1" x14ac:dyDescent="0.25">
      <c r="A265" s="25" t="s">
        <v>185</v>
      </c>
      <c r="B265" s="22">
        <v>19652</v>
      </c>
      <c r="C265" s="44" t="s">
        <v>299</v>
      </c>
    </row>
    <row r="266" spans="1:3" s="6" customFormat="1" x14ac:dyDescent="0.25">
      <c r="A266" s="19" t="s">
        <v>232</v>
      </c>
      <c r="B266" s="20">
        <v>88700</v>
      </c>
      <c r="C266" s="42"/>
    </row>
    <row r="267" spans="1:3" s="6" customFormat="1" x14ac:dyDescent="0.25">
      <c r="A267" s="31" t="s">
        <v>186</v>
      </c>
      <c r="B267" s="12">
        <v>88700</v>
      </c>
      <c r="C267" s="44"/>
    </row>
    <row r="268" spans="1:3" s="6" customFormat="1" ht="65.25" customHeight="1" x14ac:dyDescent="0.25">
      <c r="A268" s="25" t="s">
        <v>187</v>
      </c>
      <c r="B268" s="22">
        <v>78700</v>
      </c>
      <c r="C268" s="45" t="s">
        <v>443</v>
      </c>
    </row>
    <row r="269" spans="1:3" s="6" customFormat="1" ht="69" customHeight="1" x14ac:dyDescent="0.25">
      <c r="A269" s="25" t="s">
        <v>188</v>
      </c>
      <c r="B269" s="22">
        <v>10000</v>
      </c>
      <c r="C269" s="45" t="s">
        <v>444</v>
      </c>
    </row>
    <row r="270" spans="1:3" x14ac:dyDescent="0.25">
      <c r="A270" s="19" t="s">
        <v>233</v>
      </c>
      <c r="B270" s="20">
        <v>204900</v>
      </c>
      <c r="C270" s="49"/>
    </row>
    <row r="271" spans="1:3" ht="15.6" customHeight="1" x14ac:dyDescent="0.25">
      <c r="A271" s="3" t="s">
        <v>189</v>
      </c>
      <c r="B271" s="4">
        <v>204900</v>
      </c>
      <c r="C271" s="72" t="s">
        <v>486</v>
      </c>
    </row>
    <row r="272" spans="1:3" s="10" customFormat="1" ht="31.5" x14ac:dyDescent="0.25">
      <c r="A272" s="25" t="s">
        <v>190</v>
      </c>
      <c r="B272" s="22">
        <v>204900</v>
      </c>
      <c r="C272" s="72"/>
    </row>
    <row r="273" spans="1:3" x14ac:dyDescent="0.25">
      <c r="A273" s="19" t="s">
        <v>234</v>
      </c>
      <c r="B273" s="20">
        <f>B274+B278+B280+B282+B286+B288+B293+B295+B301</f>
        <v>3195553</v>
      </c>
      <c r="C273" s="40"/>
    </row>
    <row r="274" spans="1:3" x14ac:dyDescent="0.25">
      <c r="A274" s="3" t="s">
        <v>191</v>
      </c>
      <c r="B274" s="4">
        <v>505771</v>
      </c>
      <c r="C274" s="63"/>
    </row>
    <row r="275" spans="1:3" s="6" customFormat="1" ht="85.5" customHeight="1" x14ac:dyDescent="0.25">
      <c r="A275" s="25" t="s">
        <v>192</v>
      </c>
      <c r="B275" s="26">
        <v>107090</v>
      </c>
      <c r="C275" s="44" t="s">
        <v>239</v>
      </c>
    </row>
    <row r="276" spans="1:3" s="6" customFormat="1" ht="78.75" x14ac:dyDescent="0.25">
      <c r="A276" s="25" t="s">
        <v>193</v>
      </c>
      <c r="B276" s="26">
        <v>153100</v>
      </c>
      <c r="C276" s="44" t="s">
        <v>240</v>
      </c>
    </row>
    <row r="277" spans="1:3" s="6" customFormat="1" ht="54" customHeight="1" x14ac:dyDescent="0.25">
      <c r="A277" s="25" t="s">
        <v>194</v>
      </c>
      <c r="B277" s="26">
        <v>245581</v>
      </c>
      <c r="C277" s="44" t="s">
        <v>241</v>
      </c>
    </row>
    <row r="278" spans="1:3" x14ac:dyDescent="0.25">
      <c r="A278" s="3" t="s">
        <v>195</v>
      </c>
      <c r="B278" s="4">
        <v>100001</v>
      </c>
      <c r="C278" s="63"/>
    </row>
    <row r="279" spans="1:3" s="6" customFormat="1" ht="70.5" customHeight="1" x14ac:dyDescent="0.25">
      <c r="A279" s="25" t="s">
        <v>196</v>
      </c>
      <c r="B279" s="22">
        <v>100001</v>
      </c>
      <c r="C279" s="44" t="s">
        <v>242</v>
      </c>
    </row>
    <row r="280" spans="1:3" x14ac:dyDescent="0.25">
      <c r="A280" s="3" t="s">
        <v>197</v>
      </c>
      <c r="B280" s="4">
        <v>194622</v>
      </c>
      <c r="C280" s="63"/>
    </row>
    <row r="281" spans="1:3" s="6" customFormat="1" ht="71.25" customHeight="1" x14ac:dyDescent="0.25">
      <c r="A281" s="25" t="s">
        <v>198</v>
      </c>
      <c r="B281" s="22">
        <v>194622</v>
      </c>
      <c r="C281" s="44" t="s">
        <v>243</v>
      </c>
    </row>
    <row r="282" spans="1:3" x14ac:dyDescent="0.25">
      <c r="A282" s="3" t="s">
        <v>199</v>
      </c>
      <c r="B282" s="13">
        <v>1855271</v>
      </c>
      <c r="C282" s="63"/>
    </row>
    <row r="283" spans="1:3" s="6" customFormat="1" ht="116.25" customHeight="1" x14ac:dyDescent="0.25">
      <c r="A283" s="25" t="s">
        <v>200</v>
      </c>
      <c r="B283" s="26">
        <v>873977</v>
      </c>
      <c r="C283" s="44" t="s">
        <v>244</v>
      </c>
    </row>
    <row r="284" spans="1:3" s="6" customFormat="1" ht="199.5" customHeight="1" x14ac:dyDescent="0.25">
      <c r="A284" s="25" t="s">
        <v>201</v>
      </c>
      <c r="B284" s="26">
        <v>9944</v>
      </c>
      <c r="C284" s="44" t="s">
        <v>245</v>
      </c>
    </row>
    <row r="285" spans="1:3" s="6" customFormat="1" ht="67.5" customHeight="1" x14ac:dyDescent="0.25">
      <c r="A285" s="25" t="s">
        <v>202</v>
      </c>
      <c r="B285" s="26">
        <v>971350</v>
      </c>
      <c r="C285" s="44" t="s">
        <v>246</v>
      </c>
    </row>
    <row r="286" spans="1:3" x14ac:dyDescent="0.25">
      <c r="A286" s="3" t="s">
        <v>203</v>
      </c>
      <c r="B286" s="4">
        <v>22650</v>
      </c>
      <c r="C286" s="63"/>
    </row>
    <row r="287" spans="1:3" s="6" customFormat="1" ht="72.75" customHeight="1" x14ac:dyDescent="0.25">
      <c r="A287" s="25" t="s">
        <v>204</v>
      </c>
      <c r="B287" s="22">
        <v>22650</v>
      </c>
      <c r="C287" s="44" t="s">
        <v>452</v>
      </c>
    </row>
    <row r="288" spans="1:3" ht="31.5" x14ac:dyDescent="0.25">
      <c r="A288" s="3" t="s">
        <v>205</v>
      </c>
      <c r="B288" s="13">
        <v>207917</v>
      </c>
      <c r="C288" s="63"/>
    </row>
    <row r="289" spans="1:3" s="6" customFormat="1" ht="110.25" x14ac:dyDescent="0.25">
      <c r="A289" s="25" t="s">
        <v>247</v>
      </c>
      <c r="B289" s="26">
        <v>60000</v>
      </c>
      <c r="C289" s="44" t="s">
        <v>248</v>
      </c>
    </row>
    <row r="290" spans="1:3" s="6" customFormat="1" ht="110.25" x14ac:dyDescent="0.25">
      <c r="A290" s="25" t="s">
        <v>249</v>
      </c>
      <c r="B290" s="26">
        <v>68999</v>
      </c>
      <c r="C290" s="44" t="s">
        <v>250</v>
      </c>
    </row>
    <row r="291" spans="1:3" s="6" customFormat="1" ht="96.75" customHeight="1" x14ac:dyDescent="0.25">
      <c r="A291" s="25" t="s">
        <v>206</v>
      </c>
      <c r="B291" s="26">
        <v>53831</v>
      </c>
      <c r="C291" s="44" t="s">
        <v>251</v>
      </c>
    </row>
    <row r="292" spans="1:3" s="6" customFormat="1" ht="78.75" x14ac:dyDescent="0.25">
      <c r="A292" s="25" t="s">
        <v>207</v>
      </c>
      <c r="B292" s="26">
        <v>25087</v>
      </c>
      <c r="C292" s="44" t="s">
        <v>252</v>
      </c>
    </row>
    <row r="293" spans="1:3" x14ac:dyDescent="0.25">
      <c r="A293" s="3" t="s">
        <v>208</v>
      </c>
      <c r="B293" s="4">
        <v>27641</v>
      </c>
      <c r="C293" s="63"/>
    </row>
    <row r="294" spans="1:3" ht="31.5" x14ac:dyDescent="0.25">
      <c r="A294" s="21" t="s">
        <v>209</v>
      </c>
      <c r="B294" s="22">
        <v>27641</v>
      </c>
      <c r="C294" s="44" t="s">
        <v>253</v>
      </c>
    </row>
    <row r="295" spans="1:3" x14ac:dyDescent="0.25">
      <c r="A295" s="3" t="s">
        <v>210</v>
      </c>
      <c r="B295" s="4">
        <v>257464</v>
      </c>
      <c r="C295" s="63"/>
    </row>
    <row r="296" spans="1:3" s="6" customFormat="1" ht="47.25" x14ac:dyDescent="0.25">
      <c r="A296" s="25" t="s">
        <v>254</v>
      </c>
      <c r="B296" s="22">
        <v>39096</v>
      </c>
      <c r="C296" s="44" t="s">
        <v>255</v>
      </c>
    </row>
    <row r="297" spans="1:3" s="6" customFormat="1" ht="231" customHeight="1" x14ac:dyDescent="0.25">
      <c r="A297" s="25" t="s">
        <v>256</v>
      </c>
      <c r="B297" s="22">
        <v>102870</v>
      </c>
      <c r="C297" s="44" t="s">
        <v>257</v>
      </c>
    </row>
    <row r="298" spans="1:3" s="6" customFormat="1" ht="47.25" x14ac:dyDescent="0.25">
      <c r="A298" s="25" t="s">
        <v>211</v>
      </c>
      <c r="B298" s="26">
        <v>25600</v>
      </c>
      <c r="C298" s="44" t="s">
        <v>258</v>
      </c>
    </row>
    <row r="299" spans="1:3" s="6" customFormat="1" ht="31.5" x14ac:dyDescent="0.25">
      <c r="A299" s="25" t="s">
        <v>212</v>
      </c>
      <c r="B299" s="26">
        <v>88453</v>
      </c>
      <c r="C299" s="44" t="s">
        <v>259</v>
      </c>
    </row>
    <row r="300" spans="1:3" s="6" customFormat="1" ht="31.5" x14ac:dyDescent="0.25">
      <c r="A300" s="25" t="s">
        <v>213</v>
      </c>
      <c r="B300" s="26">
        <v>1445</v>
      </c>
      <c r="C300" s="44" t="s">
        <v>260</v>
      </c>
    </row>
    <row r="301" spans="1:3" x14ac:dyDescent="0.25">
      <c r="A301" s="3" t="s">
        <v>62</v>
      </c>
      <c r="B301" s="4">
        <f>B302+B303+B304</f>
        <v>24216</v>
      </c>
      <c r="C301" s="63"/>
    </row>
    <row r="302" spans="1:3" s="6" customFormat="1" ht="69.75" customHeight="1" x14ac:dyDescent="0.25">
      <c r="A302" s="25" t="s">
        <v>214</v>
      </c>
      <c r="B302" s="22">
        <v>5143</v>
      </c>
      <c r="C302" s="44" t="s">
        <v>261</v>
      </c>
    </row>
    <row r="303" spans="1:3" s="6" customFormat="1" ht="67.5" customHeight="1" x14ac:dyDescent="0.25">
      <c r="A303" s="25" t="s">
        <v>215</v>
      </c>
      <c r="B303" s="26">
        <v>12099</v>
      </c>
      <c r="C303" s="44" t="s">
        <v>262</v>
      </c>
    </row>
    <row r="304" spans="1:3" s="6" customFormat="1" ht="38.25" customHeight="1" x14ac:dyDescent="0.25">
      <c r="A304" s="21" t="s">
        <v>216</v>
      </c>
      <c r="B304" s="22">
        <v>6974</v>
      </c>
      <c r="C304" s="44" t="s">
        <v>263</v>
      </c>
    </row>
    <row r="305" spans="1:3" x14ac:dyDescent="0.25">
      <c r="A305" s="19" t="s">
        <v>235</v>
      </c>
      <c r="B305" s="20">
        <f>B306</f>
        <v>1655743</v>
      </c>
      <c r="C305" s="49"/>
    </row>
    <row r="306" spans="1:3" ht="15.6" customHeight="1" x14ac:dyDescent="0.25">
      <c r="A306" s="3" t="s">
        <v>217</v>
      </c>
      <c r="B306" s="4">
        <f>SUM(B307:B308)</f>
        <v>1655743</v>
      </c>
      <c r="C306" s="72" t="s">
        <v>487</v>
      </c>
    </row>
    <row r="307" spans="1:3" s="10" customFormat="1" ht="31.5" x14ac:dyDescent="0.25">
      <c r="A307" s="25" t="s">
        <v>401</v>
      </c>
      <c r="B307" s="22">
        <v>1450714</v>
      </c>
      <c r="C307" s="72"/>
    </row>
    <row r="308" spans="1:3" s="10" customFormat="1" ht="31.5" x14ac:dyDescent="0.25">
      <c r="A308" s="25" t="s">
        <v>218</v>
      </c>
      <c r="B308" s="22">
        <v>205029</v>
      </c>
      <c r="C308" s="72"/>
    </row>
    <row r="309" spans="1:3" s="1" customFormat="1" x14ac:dyDescent="0.25">
      <c r="A309" s="15"/>
      <c r="B309" s="32"/>
      <c r="C309" s="38"/>
    </row>
    <row r="310" spans="1:3" s="1" customFormat="1" x14ac:dyDescent="0.25">
      <c r="A310" s="15"/>
      <c r="B310" s="32"/>
      <c r="C310" s="38"/>
    </row>
    <row r="311" spans="1:3" s="14" customFormat="1" x14ac:dyDescent="0.25">
      <c r="A311" s="15"/>
      <c r="B311" s="32"/>
      <c r="C311" s="39"/>
    </row>
    <row r="312" spans="1:3" s="14" customFormat="1" x14ac:dyDescent="0.25">
      <c r="A312" s="15"/>
      <c r="B312" s="32"/>
      <c r="C312" s="39"/>
    </row>
    <row r="313" spans="1:3" s="14" customFormat="1" x14ac:dyDescent="0.25">
      <c r="A313" s="15"/>
      <c r="B313" s="32"/>
      <c r="C313" s="39"/>
    </row>
    <row r="314" spans="1:3" s="14" customFormat="1" x14ac:dyDescent="0.25">
      <c r="A314" s="15"/>
      <c r="B314" s="32"/>
      <c r="C314" s="39"/>
    </row>
    <row r="315" spans="1:3" s="14" customFormat="1" x14ac:dyDescent="0.25">
      <c r="A315" s="15"/>
      <c r="B315" s="32"/>
      <c r="C315" s="39"/>
    </row>
    <row r="316" spans="1:3" s="14" customFormat="1" x14ac:dyDescent="0.25">
      <c r="A316" s="15"/>
      <c r="B316" s="32"/>
      <c r="C316" s="39"/>
    </row>
    <row r="317" spans="1:3" s="14" customFormat="1" x14ac:dyDescent="0.25">
      <c r="A317" s="15"/>
      <c r="B317" s="32"/>
      <c r="C317" s="39"/>
    </row>
    <row r="318" spans="1:3" s="14" customFormat="1" x14ac:dyDescent="0.25">
      <c r="A318" s="15"/>
      <c r="B318" s="32"/>
      <c r="C318" s="39"/>
    </row>
    <row r="319" spans="1:3" s="14" customFormat="1" x14ac:dyDescent="0.25">
      <c r="A319" s="15"/>
      <c r="B319" s="32"/>
      <c r="C319" s="39"/>
    </row>
    <row r="320" spans="1:3" s="14" customFormat="1" x14ac:dyDescent="0.25">
      <c r="A320" s="15"/>
      <c r="B320" s="32"/>
      <c r="C320" s="39"/>
    </row>
    <row r="321" spans="1:3" s="14" customFormat="1" x14ac:dyDescent="0.25">
      <c r="A321" s="15"/>
      <c r="B321" s="32"/>
      <c r="C321" s="39"/>
    </row>
    <row r="322" spans="1:3" s="14" customFormat="1" x14ac:dyDescent="0.25">
      <c r="A322" s="15"/>
      <c r="B322" s="32"/>
      <c r="C322" s="39"/>
    </row>
    <row r="323" spans="1:3" s="14" customFormat="1" x14ac:dyDescent="0.25">
      <c r="A323" s="15"/>
      <c r="B323" s="32"/>
      <c r="C323" s="39"/>
    </row>
    <row r="324" spans="1:3" s="14" customFormat="1" x14ac:dyDescent="0.25">
      <c r="A324" s="15"/>
      <c r="B324" s="32"/>
      <c r="C324" s="39"/>
    </row>
    <row r="325" spans="1:3" s="14" customFormat="1" x14ac:dyDescent="0.25">
      <c r="A325" s="15"/>
      <c r="B325" s="32"/>
      <c r="C325" s="39"/>
    </row>
    <row r="326" spans="1:3" s="14" customFormat="1" x14ac:dyDescent="0.25">
      <c r="A326" s="15"/>
      <c r="B326" s="32"/>
      <c r="C326" s="39"/>
    </row>
    <row r="327" spans="1:3" s="14" customFormat="1" x14ac:dyDescent="0.25">
      <c r="A327" s="15"/>
      <c r="B327" s="32"/>
      <c r="C327" s="39"/>
    </row>
    <row r="328" spans="1:3" s="14" customFormat="1" x14ac:dyDescent="0.25">
      <c r="A328" s="15"/>
      <c r="B328" s="32"/>
      <c r="C328" s="39"/>
    </row>
    <row r="329" spans="1:3" s="14" customFormat="1" x14ac:dyDescent="0.25">
      <c r="A329" s="15"/>
      <c r="B329" s="32"/>
      <c r="C329" s="39"/>
    </row>
    <row r="330" spans="1:3" s="14" customFormat="1" x14ac:dyDescent="0.25">
      <c r="A330" s="15"/>
      <c r="B330" s="32"/>
      <c r="C330" s="39"/>
    </row>
    <row r="331" spans="1:3" s="14" customFormat="1" x14ac:dyDescent="0.25">
      <c r="A331" s="15"/>
      <c r="B331" s="32"/>
      <c r="C331" s="39"/>
    </row>
    <row r="332" spans="1:3" s="14" customFormat="1" x14ac:dyDescent="0.25">
      <c r="A332" s="15"/>
      <c r="B332" s="32"/>
      <c r="C332" s="39"/>
    </row>
    <row r="333" spans="1:3" s="14" customFormat="1" x14ac:dyDescent="0.25">
      <c r="A333" s="15"/>
      <c r="B333" s="32"/>
      <c r="C333" s="39"/>
    </row>
    <row r="334" spans="1:3" s="14" customFormat="1" x14ac:dyDescent="0.25">
      <c r="A334" s="15"/>
      <c r="B334" s="32"/>
      <c r="C334" s="39"/>
    </row>
    <row r="335" spans="1:3" s="14" customFormat="1" x14ac:dyDescent="0.25">
      <c r="A335" s="15"/>
      <c r="B335" s="32"/>
      <c r="C335" s="39"/>
    </row>
    <row r="336" spans="1:3" s="14" customFormat="1" x14ac:dyDescent="0.25">
      <c r="A336" s="15"/>
      <c r="B336" s="32"/>
      <c r="C336" s="39"/>
    </row>
    <row r="337" spans="1:3" s="14" customFormat="1" x14ac:dyDescent="0.25">
      <c r="A337" s="15"/>
      <c r="B337" s="32"/>
      <c r="C337" s="39"/>
    </row>
    <row r="338" spans="1:3" s="14" customFormat="1" x14ac:dyDescent="0.25">
      <c r="A338" s="15"/>
      <c r="B338" s="32"/>
      <c r="C338" s="39"/>
    </row>
    <row r="339" spans="1:3" s="14" customFormat="1" x14ac:dyDescent="0.25">
      <c r="A339" s="15"/>
      <c r="B339" s="32"/>
      <c r="C339" s="39"/>
    </row>
    <row r="340" spans="1:3" s="14" customFormat="1" x14ac:dyDescent="0.25">
      <c r="A340" s="15"/>
      <c r="B340" s="32"/>
      <c r="C340" s="39"/>
    </row>
    <row r="341" spans="1:3" s="14" customFormat="1" x14ac:dyDescent="0.25">
      <c r="A341" s="15"/>
      <c r="B341" s="32"/>
      <c r="C341" s="39"/>
    </row>
    <row r="342" spans="1:3" s="14" customFormat="1" x14ac:dyDescent="0.25">
      <c r="A342" s="15"/>
      <c r="B342" s="32"/>
      <c r="C342" s="39"/>
    </row>
    <row r="343" spans="1:3" s="14" customFormat="1" x14ac:dyDescent="0.25">
      <c r="A343" s="15"/>
      <c r="B343" s="32"/>
      <c r="C343" s="39"/>
    </row>
    <row r="344" spans="1:3" s="14" customFormat="1" x14ac:dyDescent="0.25">
      <c r="A344" s="15"/>
      <c r="B344" s="32"/>
      <c r="C344" s="39"/>
    </row>
    <row r="345" spans="1:3" s="14" customFormat="1" x14ac:dyDescent="0.25">
      <c r="A345" s="15"/>
      <c r="B345" s="32"/>
      <c r="C345" s="39"/>
    </row>
    <row r="346" spans="1:3" s="14" customFormat="1" x14ac:dyDescent="0.25">
      <c r="A346" s="15"/>
      <c r="B346" s="32"/>
      <c r="C346" s="39"/>
    </row>
    <row r="347" spans="1:3" s="14" customFormat="1" x14ac:dyDescent="0.25">
      <c r="A347" s="15"/>
      <c r="B347" s="32"/>
      <c r="C347" s="39"/>
    </row>
    <row r="348" spans="1:3" s="14" customFormat="1" x14ac:dyDescent="0.25">
      <c r="A348" s="15"/>
      <c r="B348" s="32"/>
      <c r="C348" s="39"/>
    </row>
    <row r="349" spans="1:3" s="14" customFormat="1" x14ac:dyDescent="0.25">
      <c r="A349" s="15"/>
      <c r="B349" s="32"/>
      <c r="C349" s="39"/>
    </row>
    <row r="350" spans="1:3" s="14" customFormat="1" x14ac:dyDescent="0.25">
      <c r="A350" s="15"/>
      <c r="B350" s="32"/>
      <c r="C350" s="39"/>
    </row>
    <row r="351" spans="1:3" s="14" customFormat="1" x14ac:dyDescent="0.25">
      <c r="A351" s="15"/>
      <c r="B351" s="32"/>
      <c r="C351" s="39"/>
    </row>
    <row r="352" spans="1:3" s="14" customFormat="1" x14ac:dyDescent="0.25">
      <c r="A352" s="15"/>
      <c r="B352" s="32"/>
      <c r="C352" s="39"/>
    </row>
    <row r="353" spans="1:3" s="14" customFormat="1" x14ac:dyDescent="0.25">
      <c r="A353" s="15"/>
      <c r="B353" s="32"/>
      <c r="C353" s="39"/>
    </row>
    <row r="354" spans="1:3" s="14" customFormat="1" x14ac:dyDescent="0.25">
      <c r="A354" s="15"/>
      <c r="B354" s="32"/>
      <c r="C354" s="39"/>
    </row>
    <row r="355" spans="1:3" s="14" customFormat="1" x14ac:dyDescent="0.25">
      <c r="A355" s="15"/>
      <c r="B355" s="32"/>
      <c r="C355" s="39"/>
    </row>
    <row r="356" spans="1:3" s="14" customFormat="1" x14ac:dyDescent="0.25">
      <c r="A356" s="15"/>
      <c r="B356" s="32"/>
      <c r="C356" s="39"/>
    </row>
    <row r="357" spans="1:3" s="14" customFormat="1" x14ac:dyDescent="0.25">
      <c r="A357" s="15"/>
      <c r="B357" s="32"/>
      <c r="C357" s="39"/>
    </row>
  </sheetData>
  <autoFilter ref="A6:B6" xr:uid="{00000000-0009-0000-0000-000000000000}"/>
  <mergeCells count="8">
    <mergeCell ref="A5:A6"/>
    <mergeCell ref="B5:B6"/>
    <mergeCell ref="C5:C6"/>
    <mergeCell ref="A3:C3"/>
    <mergeCell ref="C306:C308"/>
    <mergeCell ref="C271:C272"/>
    <mergeCell ref="C241:C242"/>
    <mergeCell ref="C243:C244"/>
  </mergeCells>
  <pageMargins left="0.56000000000000005" right="0.27559055118110237" top="0.31496062992125984" bottom="0.43307086614173229" header="0.15748031496062992" footer="0.23622047244094491"/>
  <pageSetup paperSize="9" scale="70" fitToHeight="0" orientation="landscape" r:id="rId1"/>
  <headerFooter>
    <oddFooter>&amp;L&amp;F&amp;C&amp;P</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Pielikums_anotācijai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Adijāne</dc:creator>
  <cp:lastModifiedBy>Zane Adijāne</cp:lastModifiedBy>
  <cp:lastPrinted>2026-06-08T09:47:59Z</cp:lastPrinted>
  <dcterms:created xsi:type="dcterms:W3CDTF">2026-05-27T09:41:37Z</dcterms:created>
  <dcterms:modified xsi:type="dcterms:W3CDTF">2026-06-08T10:28:54Z</dcterms:modified>
</cp:coreProperties>
</file>