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ame\Dropbox\PC\Desktop\"/>
    </mc:Choice>
  </mc:AlternateContent>
  <xr:revisionPtr revIDLastSave="0" documentId="8_{7B8C91DD-D7FB-4E1E-AAC8-30CB3F33F0E1}" xr6:coauthVersionLast="46" xr6:coauthVersionMax="46" xr10:uidLastSave="{00000000-0000-0000-0000-000000000000}"/>
  <bookViews>
    <workbookView xWindow="310" yWindow="2770" windowWidth="25290" windowHeight="11630" xr2:uid="{00000000-000D-0000-FFFF-FFFF00000000}"/>
  </bookViews>
  <sheets>
    <sheet name="2.pielikums" sheetId="1" r:id="rId1"/>
  </sheets>
  <definedNames>
    <definedName name="_xlnm.Print_Titles" localSheetId="0">'2.pielikums'!$10:$10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F13" i="1"/>
  <c r="H13" i="1" s="1"/>
  <c r="K12" i="1"/>
  <c r="M12" i="1" s="1"/>
  <c r="F12" i="1"/>
  <c r="H12" i="1" s="1"/>
  <c r="N13" i="1" l="1"/>
  <c r="M13" i="1"/>
  <c r="N12" i="1"/>
  <c r="O13" i="1"/>
  <c r="O12" i="1"/>
  <c r="K33" i="1"/>
  <c r="M33" i="1" s="1"/>
  <c r="K34" i="1"/>
  <c r="M34" i="1" s="1"/>
  <c r="K26" i="1"/>
  <c r="M26" i="1" s="1"/>
  <c r="K25" i="1"/>
  <c r="K23" i="1"/>
  <c r="M23" i="1" s="1"/>
  <c r="K22" i="1"/>
  <c r="K15" i="1"/>
  <c r="M15" i="1" s="1"/>
  <c r="K16" i="1"/>
  <c r="M16" i="1" s="1"/>
  <c r="K17" i="1"/>
  <c r="M17" i="1" s="1"/>
  <c r="K18" i="1"/>
  <c r="M18" i="1" s="1"/>
  <c r="K19" i="1"/>
  <c r="K20" i="1"/>
  <c r="M20" i="1" s="1"/>
  <c r="K14" i="1"/>
  <c r="M14" i="1" s="1"/>
  <c r="K11" i="1"/>
  <c r="M11" i="1" s="1"/>
  <c r="F33" i="1"/>
  <c r="H33" i="1" s="1"/>
  <c r="F30" i="1"/>
  <c r="H30" i="1" s="1"/>
  <c r="F31" i="1"/>
  <c r="H31" i="1" s="1"/>
  <c r="F32" i="1"/>
  <c r="H32" i="1" s="1"/>
  <c r="F34" i="1"/>
  <c r="H34" i="1" s="1"/>
  <c r="F28" i="1"/>
  <c r="H28" i="1" s="1"/>
  <c r="F26" i="1"/>
  <c r="H26" i="1" s="1"/>
  <c r="F25" i="1"/>
  <c r="H25" i="1" s="1"/>
  <c r="F23" i="1"/>
  <c r="H23" i="1" s="1"/>
  <c r="F22" i="1"/>
  <c r="H22" i="1" s="1"/>
  <c r="F20" i="1"/>
  <c r="H20" i="1" s="1"/>
  <c r="F18" i="1"/>
  <c r="H18" i="1" s="1"/>
  <c r="F19" i="1"/>
  <c r="H19" i="1" s="1"/>
  <c r="F16" i="1"/>
  <c r="H16" i="1" s="1"/>
  <c r="F17" i="1"/>
  <c r="H17" i="1" s="1"/>
  <c r="F15" i="1"/>
  <c r="H15" i="1" s="1"/>
  <c r="F14" i="1"/>
  <c r="H14" i="1" s="1"/>
  <c r="F11" i="1"/>
  <c r="H11" i="1" s="1"/>
  <c r="M19" i="1" l="1"/>
  <c r="O19" i="1" s="1"/>
  <c r="M25" i="1"/>
  <c r="O25" i="1" s="1"/>
  <c r="N22" i="1"/>
  <c r="M22" i="1"/>
  <c r="O20" i="1"/>
  <c r="N15" i="1"/>
  <c r="O16" i="1"/>
  <c r="N34" i="1"/>
  <c r="N20" i="1"/>
  <c r="O15" i="1"/>
  <c r="O33" i="1"/>
  <c r="O26" i="1"/>
  <c r="O23" i="1"/>
  <c r="O22" i="1"/>
  <c r="O18" i="1"/>
  <c r="O17" i="1"/>
  <c r="N23" i="1"/>
  <c r="N14" i="1"/>
  <c r="O14" i="1"/>
  <c r="N18" i="1"/>
  <c r="N33" i="1"/>
  <c r="N17" i="1"/>
  <c r="N19" i="1"/>
  <c r="N25" i="1"/>
  <c r="N16" i="1"/>
  <c r="N26" i="1"/>
  <c r="O34" i="1"/>
  <c r="K32" i="1"/>
  <c r="K31" i="1"/>
  <c r="K30" i="1"/>
  <c r="K29" i="1"/>
  <c r="M29" i="1" s="1"/>
  <c r="F29" i="1"/>
  <c r="H29" i="1" s="1"/>
  <c r="K28" i="1"/>
  <c r="O11" i="1"/>
  <c r="N11" i="1"/>
  <c r="N30" i="1" l="1"/>
  <c r="M30" i="1"/>
  <c r="M31" i="1"/>
  <c r="O31" i="1" s="1"/>
  <c r="N32" i="1"/>
  <c r="M32" i="1"/>
  <c r="N28" i="1"/>
  <c r="M28" i="1"/>
  <c r="O28" i="1" s="1"/>
  <c r="O29" i="1"/>
  <c r="H35" i="1"/>
  <c r="N29" i="1"/>
  <c r="N31" i="1"/>
  <c r="N35" i="1" s="1"/>
  <c r="O32" i="1"/>
  <c r="O30" i="1"/>
  <c r="O35" i="1" l="1"/>
  <c r="M35" i="1"/>
</calcChain>
</file>

<file path=xl/sharedStrings.xml><?xml version="1.0" encoding="utf-8"?>
<sst xmlns="http://schemas.openxmlformats.org/spreadsheetml/2006/main" count="124" uniqueCount="91">
  <si>
    <t>Informācija par maksas pakalpojumu cenu un plānoto ieņēmumu izmaiņām</t>
  </si>
  <si>
    <t>Nr.p.k.</t>
  </si>
  <si>
    <t>Pakalpojuma veids</t>
  </si>
  <si>
    <t>Mērvienība</t>
  </si>
  <si>
    <t>Spēkā esošais cenrādis</t>
  </si>
  <si>
    <t>Precizētais cenrādis</t>
  </si>
  <si>
    <t>Paskaidrojums par cenu izmaiņām</t>
  </si>
  <si>
    <r>
      <t>Cena bez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</si>
  <si>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r>
      <t>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</si>
  <si>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r>
      <t>Cena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</si>
  <si>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Plānotais skaits gadā</t>
  </si>
  <si>
    <r>
      <t>Plānotie ieņēmumi kopā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</si>
  <si>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Cena ar PVN</t>
  </si>
  <si>
    <t>Plānotie ieņēmumi kopā ar PVN</t>
  </si>
  <si>
    <t>14 = (11-6)</t>
  </si>
  <si>
    <t>15=(13-8)</t>
  </si>
  <si>
    <t>1.</t>
  </si>
  <si>
    <t>1 stunda</t>
  </si>
  <si>
    <t>2.</t>
  </si>
  <si>
    <t>Pakalpojums nav pieprasīts</t>
  </si>
  <si>
    <t>3.</t>
  </si>
  <si>
    <t>Kopā</t>
  </si>
  <si>
    <t xml:space="preserve">    </t>
  </si>
  <si>
    <t xml:space="preserve">             </t>
  </si>
  <si>
    <t xml:space="preserve">Vīza: 
valsts sekretārs        
</t>
  </si>
  <si>
    <t>Valsts ugunsdzēsības un glābšanas dienesta specializētā transportlīdzekļa noma</t>
  </si>
  <si>
    <t>Izziņas sagatavošana un izsniegšana par balss zvana vai īsziņas saņemšanu uz vienoto ārkārtas palīdzības izsaukumu numuru "112"</t>
  </si>
  <si>
    <t>1 izziņa</t>
  </si>
  <si>
    <t>Valsts ugunsdzēsības un glābšanas dienesta autokāpņu noma</t>
  </si>
  <si>
    <t xml:space="preserve">Laivas ar transporta piekabi noma (pieejams tikai kopā ar Valsts ugunsdzēsības un glābšanas dienesta specializētā transportlīdzekļa nomu)
</t>
  </si>
  <si>
    <t xml:space="preserve">Individuāls apmeklējums pieaugušajam* </t>
  </si>
  <si>
    <t xml:space="preserve">Skolēnam vai studentam (uzrādot apliecību)*  </t>
  </si>
  <si>
    <t xml:space="preserve">Ģimenes biļete (1-2 pieaugušajiem ar 1-2 skolas vecuma bērniem)* </t>
  </si>
  <si>
    <t xml:space="preserve">Gida pakalpojumi Latvijas Ugunsdzēsības muzejā* </t>
  </si>
  <si>
    <t xml:space="preserve">Video filmas demonstrēšana Latvijas Ugunsdzēsības muzejā* 
</t>
  </si>
  <si>
    <t>Elpošanas aparāta saspiesta gaisa balona hidrauliskā pārbaude</t>
  </si>
  <si>
    <t>1 paraugs</t>
  </si>
  <si>
    <t>Elpošanas aparāta (kura balona tilpums nepārsniedz 15 l) uzpilde ar saspiestu gaisu</t>
  </si>
  <si>
    <t>1 aparāts</t>
  </si>
  <si>
    <t>Elpošanas aparāta saspiesta gaisa balona ventiļa remonts (ar klienta materiāliem)</t>
  </si>
  <si>
    <t>1 ventilis</t>
  </si>
  <si>
    <t>Elpošanas aparāta "Plaušu automāts" remonts (ar klienta materiāliem)</t>
  </si>
  <si>
    <t>Elpošanas maskas remonts (ar klienta materiāliem)</t>
  </si>
  <si>
    <t>1 maska</t>
  </si>
  <si>
    <t>Ložementa (ar reduktoru) remonts (ar klienta materiāliem)</t>
  </si>
  <si>
    <t>1 elements</t>
  </si>
  <si>
    <t>Pasažieru autobusa (līdz 40 sēdvietām) noma</t>
  </si>
  <si>
    <t>par maršrutā pavadīto stundu</t>
  </si>
  <si>
    <t>papildus par katru maršruta kilometru</t>
  </si>
  <si>
    <t>1 kilometrs</t>
  </si>
  <si>
    <t>Pasažieru autobusa (līdz 15 sēdvietām) noma</t>
  </si>
  <si>
    <t xml:space="preserve">Latvijas Ugunsdzēsības muzeja apmeklējums* 
</t>
  </si>
  <si>
    <t>4.</t>
  </si>
  <si>
    <t>5.</t>
  </si>
  <si>
    <t>6.</t>
  </si>
  <si>
    <t>7.</t>
  </si>
  <si>
    <t>8.</t>
  </si>
  <si>
    <t>9.</t>
  </si>
  <si>
    <t>10.</t>
  </si>
  <si>
    <t>11.</t>
  </si>
  <si>
    <t>11.1.</t>
  </si>
  <si>
    <t>11.2.</t>
  </si>
  <si>
    <t>12.</t>
  </si>
  <si>
    <t>12.1.</t>
  </si>
  <si>
    <t>12.2.</t>
  </si>
  <si>
    <t>13.</t>
  </si>
  <si>
    <t>13.1.</t>
  </si>
  <si>
    <t>13.2.</t>
  </si>
  <si>
    <t>13.3.</t>
  </si>
  <si>
    <t>Svinīgs pasākums Latvijas Ugunsdzēsības muzejā</t>
  </si>
  <si>
    <t>14.</t>
  </si>
  <si>
    <t>15.</t>
  </si>
  <si>
    <t>16.</t>
  </si>
  <si>
    <t>17.</t>
  </si>
  <si>
    <t>Tipveida muzeja priekšmeta izejošā deponēšana uz laiku līdz vienai kalendāra nedēļai, ja deponējuma ņēmējs nav akreditēts muzejs, valsts un pašvaldības zinātnes, kultūras vai izglītības institūcija</t>
  </si>
  <si>
    <t>1 priekšmets</t>
  </si>
  <si>
    <t xml:space="preserve">* Pievienotās vērtības nodokli nepiemēro saskaņā ar Pievienotās vērtības nodokļa likuma 52.panta pirmās daļas 17.punkta "d" apakšpunktu
</t>
  </si>
  <si>
    <t>Apine 26108393</t>
  </si>
  <si>
    <t>sandra.apine@vugd.gov.lv</t>
  </si>
  <si>
    <t>Palielinājums sakarā ar izmaksu palielināšanos</t>
  </si>
  <si>
    <t xml:space="preserve">Palielinājums sakarā ar izmaksu palielināšanos </t>
  </si>
  <si>
    <t>Palielinājums sakarā ar jauna pakalpojuma ieviešanu</t>
  </si>
  <si>
    <t>1 seanss</t>
  </si>
  <si>
    <t>1 grupa</t>
  </si>
  <si>
    <t>1 apmeklējums</t>
  </si>
  <si>
    <t>“Grozījumi Ministru kabineta 2013. gada 17. septembra noteikumos Nr. 885 “Valsts ugunsdzēsības un glābšanas dienesta maksas pakalpojumu cenrādis””  sākotnējās ietekmes novērtējuma ziņojumam (anotācijai)</t>
  </si>
  <si>
    <t>2. pielikums</t>
  </si>
  <si>
    <t>D.Trofimovs</t>
  </si>
  <si>
    <r>
      <t xml:space="preserve">Izmaiņas, </t>
    </r>
    <r>
      <rPr>
        <i/>
        <sz val="10"/>
        <color rgb="FF000000"/>
        <rFont val="Times New Roman"/>
        <family val="1"/>
        <charset val="186"/>
      </rPr>
      <t>euro</t>
    </r>
  </si>
  <si>
    <t>Iekšlietu ministrs</t>
  </si>
  <si>
    <t>K.Eklons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</si>
</sst>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sz val="10"/>
      <name val="Times New Roman"/>
      <family val="1"/>
    </font>
    <font>
      <sz val="9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name val="Times New Roman"/>
      <family val="1"/>
    </font>
    <font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1" fillId="0" borderId="1" xfId="0" applyFont="1" applyBorder="1"/>
    <xf numFmtId="0" fontId="0" fillId="0" borderId="1" xfId="0" applyBorder="1"/>
    <xf numFmtId="3" fontId="3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2" fillId="0" borderId="0" xfId="0" applyFont="1"/>
    <xf numFmtId="0" fontId="9" fillId="0" borderId="0" xfId="0" applyFont="1"/>
    <xf numFmtId="0" fontId="11" fillId="0" borderId="0" xfId="1" applyFont="1"/>
    <xf numFmtId="0" fontId="12" fillId="0" borderId="0" xfId="0" applyFont="1"/>
    <xf numFmtId="0" fontId="13" fillId="0" borderId="0" xfId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10" fillId="0" borderId="0" xfId="1"/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/>
    </xf>
    <xf numFmtId="4" fontId="4" fillId="0" borderId="4" xfId="0" applyNumberFormat="1" applyFont="1" applyFill="1" applyBorder="1" applyAlignment="1">
      <alignment horizontal="center" vertical="center"/>
    </xf>
    <xf numFmtId="4" fontId="3" fillId="0" borderId="4" xfId="0" applyNumberFormat="1" applyFont="1" applyBorder="1"/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/>
    </xf>
    <xf numFmtId="0" fontId="0" fillId="0" borderId="5" xfId="0" applyBorder="1"/>
    <xf numFmtId="0" fontId="1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wrapText="1"/>
    </xf>
    <xf numFmtId="0" fontId="3" fillId="2" borderId="0" xfId="0" applyFont="1" applyFill="1" applyAlignment="1">
      <alignment horizontal="left" vertical="top" wrapText="1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apine@vug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tabSelected="1" topLeftCell="A34" zoomScale="91" zoomScaleNormal="91" zoomScaleSheetLayoutView="100" zoomScalePageLayoutView="87" workbookViewId="0">
      <selection activeCell="H41" sqref="H41"/>
    </sheetView>
  </sheetViews>
  <sheetFormatPr defaultRowHeight="14.5" x14ac:dyDescent="0.35"/>
  <cols>
    <col min="1" max="1" width="5.1796875" style="1" customWidth="1"/>
    <col min="2" max="2" width="37.36328125" customWidth="1"/>
    <col min="3" max="3" width="11" customWidth="1"/>
    <col min="4" max="6" width="8.90625" style="2"/>
    <col min="8" max="8" width="6.453125" customWidth="1"/>
    <col min="13" max="13" width="6.90625" customWidth="1"/>
    <col min="15" max="15" width="10.54296875" customWidth="1"/>
    <col min="16" max="16" width="14.90625" customWidth="1"/>
  </cols>
  <sheetData>
    <row r="1" spans="1:18" x14ac:dyDescent="0.35">
      <c r="I1" s="55" t="s">
        <v>86</v>
      </c>
      <c r="J1" s="55"/>
      <c r="K1" s="55"/>
      <c r="L1" s="55"/>
      <c r="M1" s="55"/>
      <c r="N1" s="55"/>
      <c r="O1" s="55"/>
      <c r="P1" s="55"/>
    </row>
    <row r="2" spans="1:18" ht="46" customHeight="1" x14ac:dyDescent="0.35">
      <c r="I2" s="49" t="s">
        <v>85</v>
      </c>
      <c r="J2" s="49"/>
      <c r="K2" s="49"/>
      <c r="L2" s="49"/>
      <c r="M2" s="49"/>
      <c r="N2" s="49"/>
      <c r="O2" s="49"/>
      <c r="P2" s="49"/>
    </row>
    <row r="3" spans="1:18" ht="15.5" x14ac:dyDescent="0.35">
      <c r="A3" s="3"/>
      <c r="M3" s="4"/>
    </row>
    <row r="4" spans="1:18" ht="15" x14ac:dyDescent="0.35">
      <c r="A4" s="56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8" ht="6.65" customHeight="1" x14ac:dyDescent="0.35">
      <c r="A5" s="3"/>
    </row>
    <row r="6" spans="1:18" ht="15.5" x14ac:dyDescent="0.35">
      <c r="A6" s="3"/>
    </row>
    <row r="7" spans="1:18" x14ac:dyDescent="0.35">
      <c r="A7" s="57" t="s">
        <v>1</v>
      </c>
      <c r="B7" s="57" t="s">
        <v>2</v>
      </c>
      <c r="C7" s="57" t="s">
        <v>3</v>
      </c>
      <c r="D7" s="51" t="s">
        <v>4</v>
      </c>
      <c r="E7" s="51"/>
      <c r="F7" s="51"/>
      <c r="G7" s="51"/>
      <c r="H7" s="52"/>
      <c r="I7" s="50" t="s">
        <v>5</v>
      </c>
      <c r="J7" s="51"/>
      <c r="K7" s="51"/>
      <c r="L7" s="51"/>
      <c r="M7" s="52"/>
      <c r="N7" s="53" t="s">
        <v>88</v>
      </c>
      <c r="O7" s="51"/>
      <c r="P7" s="57" t="s">
        <v>6</v>
      </c>
    </row>
    <row r="8" spans="1:18" ht="21" x14ac:dyDescent="0.35">
      <c r="A8" s="57"/>
      <c r="B8" s="57"/>
      <c r="C8" s="57"/>
      <c r="D8" s="57" t="s">
        <v>7</v>
      </c>
      <c r="E8" s="57" t="s">
        <v>8</v>
      </c>
      <c r="F8" s="57" t="s">
        <v>9</v>
      </c>
      <c r="G8" s="57" t="s">
        <v>10</v>
      </c>
      <c r="H8" s="54" t="s">
        <v>11</v>
      </c>
      <c r="I8" s="58" t="s">
        <v>7</v>
      </c>
      <c r="J8" s="57" t="s">
        <v>8</v>
      </c>
      <c r="K8" s="57" t="s">
        <v>9</v>
      </c>
      <c r="L8" s="57" t="s">
        <v>10</v>
      </c>
      <c r="M8" s="54" t="s">
        <v>11</v>
      </c>
      <c r="N8" s="31" t="s">
        <v>12</v>
      </c>
      <c r="O8" s="5" t="s">
        <v>13</v>
      </c>
      <c r="P8" s="57"/>
    </row>
    <row r="9" spans="1:18" ht="20.399999999999999" customHeight="1" x14ac:dyDescent="0.35">
      <c r="A9" s="57"/>
      <c r="B9" s="57"/>
      <c r="C9" s="57"/>
      <c r="D9" s="57"/>
      <c r="E9" s="57"/>
      <c r="F9" s="57"/>
      <c r="G9" s="57"/>
      <c r="H9" s="54"/>
      <c r="I9" s="58"/>
      <c r="J9" s="57"/>
      <c r="K9" s="57"/>
      <c r="L9" s="57"/>
      <c r="M9" s="54"/>
      <c r="N9" s="31" t="s">
        <v>14</v>
      </c>
      <c r="O9" s="5" t="s">
        <v>15</v>
      </c>
      <c r="P9" s="57"/>
    </row>
    <row r="10" spans="1:18" x14ac:dyDescent="0.35">
      <c r="A10" s="5">
        <v>1</v>
      </c>
      <c r="B10" s="5">
        <v>2</v>
      </c>
      <c r="C10" s="5">
        <v>3</v>
      </c>
      <c r="D10" s="28">
        <v>4</v>
      </c>
      <c r="E10" s="28">
        <v>5</v>
      </c>
      <c r="F10" s="28">
        <v>6</v>
      </c>
      <c r="G10" s="28">
        <v>7</v>
      </c>
      <c r="H10" s="33">
        <v>8</v>
      </c>
      <c r="I10" s="38">
        <v>9</v>
      </c>
      <c r="J10" s="28">
        <v>10</v>
      </c>
      <c r="K10" s="28">
        <v>11</v>
      </c>
      <c r="L10" s="28">
        <v>12</v>
      </c>
      <c r="M10" s="33">
        <v>13</v>
      </c>
      <c r="N10" s="31">
        <v>14</v>
      </c>
      <c r="O10" s="5">
        <v>15</v>
      </c>
      <c r="P10" s="5">
        <v>16</v>
      </c>
    </row>
    <row r="11" spans="1:18" ht="26" x14ac:dyDescent="0.35">
      <c r="A11" s="5" t="s">
        <v>16</v>
      </c>
      <c r="B11" s="29" t="s">
        <v>25</v>
      </c>
      <c r="C11" s="5" t="s">
        <v>17</v>
      </c>
      <c r="D11" s="6">
        <v>98.17</v>
      </c>
      <c r="E11" s="6">
        <v>20.61</v>
      </c>
      <c r="F11" s="6">
        <f>D11+E11</f>
        <v>118.78</v>
      </c>
      <c r="G11" s="28">
        <v>240</v>
      </c>
      <c r="H11" s="34">
        <f>ROUND(G11*F11,0)+2</f>
        <v>28509</v>
      </c>
      <c r="I11" s="39">
        <v>145.38</v>
      </c>
      <c r="J11" s="8">
        <v>30.53</v>
      </c>
      <c r="K11" s="8">
        <f>I11+J11</f>
        <v>175.91</v>
      </c>
      <c r="L11" s="9">
        <v>152</v>
      </c>
      <c r="M11" s="40">
        <f>ROUND(L11*K11,0)</f>
        <v>26738</v>
      </c>
      <c r="N11" s="36">
        <f>K11-F11</f>
        <v>57.129999999999995</v>
      </c>
      <c r="O11" s="10">
        <f>M11-H11</f>
        <v>-1771</v>
      </c>
      <c r="P11" s="11" t="s">
        <v>80</v>
      </c>
      <c r="R11" s="12"/>
    </row>
    <row r="12" spans="1:18" ht="31" customHeight="1" x14ac:dyDescent="0.35">
      <c r="A12" s="43" t="s">
        <v>18</v>
      </c>
      <c r="B12" s="29" t="s">
        <v>28</v>
      </c>
      <c r="C12" s="43" t="s">
        <v>17</v>
      </c>
      <c r="D12" s="6">
        <v>0</v>
      </c>
      <c r="E12" s="6">
        <v>0</v>
      </c>
      <c r="F12" s="6">
        <f t="shared" ref="F12:F13" si="0">D12+E12</f>
        <v>0</v>
      </c>
      <c r="G12" s="43">
        <v>0</v>
      </c>
      <c r="H12" s="34">
        <f t="shared" ref="H12:H34" si="1">ROUND(G12*F12,0)</f>
        <v>0</v>
      </c>
      <c r="I12" s="39">
        <v>342.71</v>
      </c>
      <c r="J12" s="8">
        <v>71.97</v>
      </c>
      <c r="K12" s="8">
        <f t="shared" ref="K12:K13" si="2">I12+J12</f>
        <v>414.67999999999995</v>
      </c>
      <c r="L12" s="43">
        <v>4</v>
      </c>
      <c r="M12" s="40">
        <f t="shared" ref="M12:M34" si="3">ROUND(L12*K12,0)</f>
        <v>1659</v>
      </c>
      <c r="N12" s="36">
        <f t="shared" ref="N12:N13" si="4">K12-F12</f>
        <v>414.67999999999995</v>
      </c>
      <c r="O12" s="10">
        <f t="shared" ref="O12:O13" si="5">M12-H12</f>
        <v>1659</v>
      </c>
      <c r="P12" s="44" t="s">
        <v>81</v>
      </c>
      <c r="R12" s="12"/>
    </row>
    <row r="13" spans="1:18" ht="42.5" customHeight="1" x14ac:dyDescent="0.35">
      <c r="A13" s="43" t="s">
        <v>20</v>
      </c>
      <c r="B13" s="29" t="s">
        <v>29</v>
      </c>
      <c r="C13" s="43" t="s">
        <v>17</v>
      </c>
      <c r="D13" s="6">
        <v>0</v>
      </c>
      <c r="E13" s="6">
        <v>0</v>
      </c>
      <c r="F13" s="6">
        <f t="shared" si="0"/>
        <v>0</v>
      </c>
      <c r="G13" s="43">
        <v>0</v>
      </c>
      <c r="H13" s="34">
        <f t="shared" si="1"/>
        <v>0</v>
      </c>
      <c r="I13" s="39">
        <v>26.26</v>
      </c>
      <c r="J13" s="8">
        <v>5.51</v>
      </c>
      <c r="K13" s="8">
        <f t="shared" si="2"/>
        <v>31.770000000000003</v>
      </c>
      <c r="L13" s="43">
        <v>17</v>
      </c>
      <c r="M13" s="40">
        <f t="shared" si="3"/>
        <v>540</v>
      </c>
      <c r="N13" s="36">
        <f t="shared" si="4"/>
        <v>31.770000000000003</v>
      </c>
      <c r="O13" s="10">
        <f t="shared" si="5"/>
        <v>540</v>
      </c>
      <c r="P13" s="44" t="s">
        <v>81</v>
      </c>
      <c r="R13" s="12"/>
    </row>
    <row r="14" spans="1:18" ht="41.5" customHeight="1" x14ac:dyDescent="0.35">
      <c r="A14" s="5" t="s">
        <v>52</v>
      </c>
      <c r="B14" s="29" t="s">
        <v>26</v>
      </c>
      <c r="C14" s="5" t="s">
        <v>27</v>
      </c>
      <c r="D14" s="6">
        <v>18.22</v>
      </c>
      <c r="E14" s="6">
        <v>3.82</v>
      </c>
      <c r="F14" s="6">
        <f t="shared" ref="F14:F20" si="6">D14+E14</f>
        <v>22.04</v>
      </c>
      <c r="G14" s="28">
        <v>4</v>
      </c>
      <c r="H14" s="34">
        <f t="shared" si="1"/>
        <v>88</v>
      </c>
      <c r="I14" s="39">
        <v>22.05</v>
      </c>
      <c r="J14" s="8">
        <v>4.63</v>
      </c>
      <c r="K14" s="8">
        <f t="shared" ref="K14:K26" si="7">I14+J14</f>
        <v>26.68</v>
      </c>
      <c r="L14" s="28">
        <v>3</v>
      </c>
      <c r="M14" s="40">
        <f t="shared" si="3"/>
        <v>80</v>
      </c>
      <c r="N14" s="36">
        <f t="shared" ref="N14:N15" si="8">K14-F14</f>
        <v>4.6400000000000006</v>
      </c>
      <c r="O14" s="10">
        <f t="shared" ref="O14:O15" si="9">M14-H14</f>
        <v>-8</v>
      </c>
      <c r="P14" s="11" t="s">
        <v>80</v>
      </c>
      <c r="R14" s="12"/>
    </row>
    <row r="15" spans="1:18" ht="30.5" customHeight="1" x14ac:dyDescent="0.35">
      <c r="A15" s="28" t="s">
        <v>53</v>
      </c>
      <c r="B15" s="29" t="s">
        <v>35</v>
      </c>
      <c r="C15" s="28" t="s">
        <v>36</v>
      </c>
      <c r="D15" s="6">
        <v>22.72</v>
      </c>
      <c r="E15" s="6">
        <v>4.7699999999999996</v>
      </c>
      <c r="F15" s="6">
        <f t="shared" si="6"/>
        <v>27.49</v>
      </c>
      <c r="G15" s="28">
        <v>0</v>
      </c>
      <c r="H15" s="34">
        <f t="shared" si="1"/>
        <v>0</v>
      </c>
      <c r="I15" s="39">
        <v>0</v>
      </c>
      <c r="J15" s="8">
        <v>0</v>
      </c>
      <c r="K15" s="8">
        <f t="shared" si="7"/>
        <v>0</v>
      </c>
      <c r="L15" s="28">
        <v>0</v>
      </c>
      <c r="M15" s="40">
        <f t="shared" si="3"/>
        <v>0</v>
      </c>
      <c r="N15" s="36">
        <f t="shared" si="8"/>
        <v>-27.49</v>
      </c>
      <c r="O15" s="10">
        <f t="shared" si="9"/>
        <v>0</v>
      </c>
      <c r="P15" s="11" t="s">
        <v>19</v>
      </c>
      <c r="R15" s="12"/>
    </row>
    <row r="16" spans="1:18" ht="28" customHeight="1" x14ac:dyDescent="0.35">
      <c r="A16" s="28" t="s">
        <v>54</v>
      </c>
      <c r="B16" s="29" t="s">
        <v>37</v>
      </c>
      <c r="C16" s="28" t="s">
        <v>38</v>
      </c>
      <c r="D16" s="6">
        <v>10.29</v>
      </c>
      <c r="E16" s="6">
        <v>2.16</v>
      </c>
      <c r="F16" s="6">
        <f t="shared" si="6"/>
        <v>12.45</v>
      </c>
      <c r="G16" s="28">
        <v>0</v>
      </c>
      <c r="H16" s="34">
        <f t="shared" si="1"/>
        <v>0</v>
      </c>
      <c r="I16" s="39">
        <v>0</v>
      </c>
      <c r="J16" s="8">
        <v>0</v>
      </c>
      <c r="K16" s="8">
        <f t="shared" si="7"/>
        <v>0</v>
      </c>
      <c r="L16" s="28">
        <v>0</v>
      </c>
      <c r="M16" s="40">
        <f t="shared" si="3"/>
        <v>0</v>
      </c>
      <c r="N16" s="36">
        <f t="shared" ref="N16:N20" si="10">K16-F16</f>
        <v>-12.45</v>
      </c>
      <c r="O16" s="10">
        <f t="shared" ref="O16:O20" si="11">M16-H16</f>
        <v>0</v>
      </c>
      <c r="P16" s="11" t="s">
        <v>19</v>
      </c>
      <c r="R16" s="12"/>
    </row>
    <row r="17" spans="1:18" ht="28.5" customHeight="1" x14ac:dyDescent="0.35">
      <c r="A17" s="28" t="s">
        <v>55</v>
      </c>
      <c r="B17" s="29" t="s">
        <v>39</v>
      </c>
      <c r="C17" s="28" t="s">
        <v>40</v>
      </c>
      <c r="D17" s="6">
        <v>20.25</v>
      </c>
      <c r="E17" s="6">
        <v>4.25</v>
      </c>
      <c r="F17" s="6">
        <f t="shared" si="6"/>
        <v>24.5</v>
      </c>
      <c r="G17" s="28">
        <v>0</v>
      </c>
      <c r="H17" s="34">
        <f t="shared" si="1"/>
        <v>0</v>
      </c>
      <c r="I17" s="39">
        <v>0</v>
      </c>
      <c r="J17" s="8">
        <v>0</v>
      </c>
      <c r="K17" s="8">
        <f t="shared" si="7"/>
        <v>0</v>
      </c>
      <c r="L17" s="28">
        <v>0</v>
      </c>
      <c r="M17" s="40">
        <f t="shared" si="3"/>
        <v>0</v>
      </c>
      <c r="N17" s="36">
        <f t="shared" si="10"/>
        <v>-24.5</v>
      </c>
      <c r="O17" s="10">
        <f t="shared" si="11"/>
        <v>0</v>
      </c>
      <c r="P17" s="11" t="s">
        <v>19</v>
      </c>
      <c r="R17" s="12"/>
    </row>
    <row r="18" spans="1:18" ht="27.5" customHeight="1" x14ac:dyDescent="0.35">
      <c r="A18" s="28" t="s">
        <v>56</v>
      </c>
      <c r="B18" s="29" t="s">
        <v>41</v>
      </c>
      <c r="C18" s="28" t="s">
        <v>38</v>
      </c>
      <c r="D18" s="6">
        <v>25.13</v>
      </c>
      <c r="E18" s="6">
        <v>5.28</v>
      </c>
      <c r="F18" s="6">
        <f t="shared" si="6"/>
        <v>30.41</v>
      </c>
      <c r="G18" s="28">
        <v>0</v>
      </c>
      <c r="H18" s="34">
        <f t="shared" si="1"/>
        <v>0</v>
      </c>
      <c r="I18" s="39">
        <v>0</v>
      </c>
      <c r="J18" s="8">
        <v>0</v>
      </c>
      <c r="K18" s="8">
        <f t="shared" si="7"/>
        <v>0</v>
      </c>
      <c r="L18" s="28">
        <v>0</v>
      </c>
      <c r="M18" s="40">
        <f t="shared" si="3"/>
        <v>0</v>
      </c>
      <c r="N18" s="36">
        <f t="shared" si="10"/>
        <v>-30.41</v>
      </c>
      <c r="O18" s="10">
        <f t="shared" si="11"/>
        <v>0</v>
      </c>
      <c r="P18" s="11" t="s">
        <v>19</v>
      </c>
      <c r="R18" s="12"/>
    </row>
    <row r="19" spans="1:18" ht="23.5" customHeight="1" x14ac:dyDescent="0.35">
      <c r="A19" s="28" t="s">
        <v>57</v>
      </c>
      <c r="B19" s="29" t="s">
        <v>42</v>
      </c>
      <c r="C19" s="28" t="s">
        <v>43</v>
      </c>
      <c r="D19" s="6">
        <v>25.13</v>
      </c>
      <c r="E19" s="6">
        <v>5.28</v>
      </c>
      <c r="F19" s="6">
        <f t="shared" si="6"/>
        <v>30.41</v>
      </c>
      <c r="G19" s="28">
        <v>0</v>
      </c>
      <c r="H19" s="34">
        <f t="shared" si="1"/>
        <v>0</v>
      </c>
      <c r="I19" s="39">
        <v>0</v>
      </c>
      <c r="J19" s="8">
        <v>0</v>
      </c>
      <c r="K19" s="8">
        <f t="shared" si="7"/>
        <v>0</v>
      </c>
      <c r="L19" s="28">
        <v>0</v>
      </c>
      <c r="M19" s="40">
        <f t="shared" si="3"/>
        <v>0</v>
      </c>
      <c r="N19" s="36">
        <f t="shared" si="10"/>
        <v>-30.41</v>
      </c>
      <c r="O19" s="10">
        <f t="shared" si="11"/>
        <v>0</v>
      </c>
      <c r="P19" s="11" t="s">
        <v>19</v>
      </c>
      <c r="R19" s="12"/>
    </row>
    <row r="20" spans="1:18" ht="27" customHeight="1" x14ac:dyDescent="0.35">
      <c r="A20" s="28" t="s">
        <v>58</v>
      </c>
      <c r="B20" s="29" t="s">
        <v>44</v>
      </c>
      <c r="C20" s="28" t="s">
        <v>45</v>
      </c>
      <c r="D20" s="6">
        <v>27.75</v>
      </c>
      <c r="E20" s="6">
        <v>5.83</v>
      </c>
      <c r="F20" s="6">
        <f t="shared" si="6"/>
        <v>33.58</v>
      </c>
      <c r="G20" s="28">
        <v>0</v>
      </c>
      <c r="H20" s="34">
        <f t="shared" si="1"/>
        <v>0</v>
      </c>
      <c r="I20" s="39">
        <v>0</v>
      </c>
      <c r="J20" s="8">
        <v>0</v>
      </c>
      <c r="K20" s="8">
        <f t="shared" si="7"/>
        <v>0</v>
      </c>
      <c r="L20" s="28">
        <v>0</v>
      </c>
      <c r="M20" s="40">
        <f t="shared" si="3"/>
        <v>0</v>
      </c>
      <c r="N20" s="36">
        <f t="shared" si="10"/>
        <v>-33.58</v>
      </c>
      <c r="O20" s="10">
        <f t="shared" si="11"/>
        <v>0</v>
      </c>
      <c r="P20" s="11" t="s">
        <v>19</v>
      </c>
      <c r="R20" s="12"/>
    </row>
    <row r="21" spans="1:18" ht="20" customHeight="1" x14ac:dyDescent="0.35">
      <c r="A21" s="28" t="s">
        <v>59</v>
      </c>
      <c r="B21" s="29" t="s">
        <v>46</v>
      </c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7"/>
      <c r="R21" s="12"/>
    </row>
    <row r="22" spans="1:18" ht="21.5" customHeight="1" x14ac:dyDescent="0.35">
      <c r="A22" s="28" t="s">
        <v>60</v>
      </c>
      <c r="B22" s="29" t="s">
        <v>47</v>
      </c>
      <c r="C22" s="28" t="s">
        <v>17</v>
      </c>
      <c r="D22" s="6">
        <v>24.8</v>
      </c>
      <c r="E22" s="6">
        <v>5.21</v>
      </c>
      <c r="F22" s="6">
        <f t="shared" ref="F22:F23" si="12">D22+E22</f>
        <v>30.01</v>
      </c>
      <c r="G22" s="28">
        <v>0</v>
      </c>
      <c r="H22" s="34">
        <f t="shared" si="1"/>
        <v>0</v>
      </c>
      <c r="I22" s="39">
        <v>0</v>
      </c>
      <c r="J22" s="8">
        <v>0</v>
      </c>
      <c r="K22" s="8">
        <f t="shared" si="7"/>
        <v>0</v>
      </c>
      <c r="L22" s="28">
        <v>0</v>
      </c>
      <c r="M22" s="40">
        <f t="shared" si="3"/>
        <v>0</v>
      </c>
      <c r="N22" s="36">
        <f t="shared" ref="N22:N23" si="13">K22-F22</f>
        <v>-30.01</v>
      </c>
      <c r="O22" s="10">
        <f t="shared" ref="O22:O23" si="14">M22-H22</f>
        <v>0</v>
      </c>
      <c r="P22" s="11" t="s">
        <v>19</v>
      </c>
      <c r="R22" s="12"/>
    </row>
    <row r="23" spans="1:18" ht="21" customHeight="1" x14ac:dyDescent="0.35">
      <c r="A23" s="28" t="s">
        <v>61</v>
      </c>
      <c r="B23" s="29" t="s">
        <v>48</v>
      </c>
      <c r="C23" s="28" t="s">
        <v>49</v>
      </c>
      <c r="D23" s="6">
        <v>0.4</v>
      </c>
      <c r="E23" s="6">
        <v>0.08</v>
      </c>
      <c r="F23" s="6">
        <f t="shared" si="12"/>
        <v>0.48000000000000004</v>
      </c>
      <c r="G23" s="28">
        <v>0</v>
      </c>
      <c r="H23" s="34">
        <f t="shared" si="1"/>
        <v>0</v>
      </c>
      <c r="I23" s="39">
        <v>0</v>
      </c>
      <c r="J23" s="8">
        <v>0</v>
      </c>
      <c r="K23" s="8">
        <f t="shared" si="7"/>
        <v>0</v>
      </c>
      <c r="L23" s="28">
        <v>0</v>
      </c>
      <c r="M23" s="40">
        <f t="shared" si="3"/>
        <v>0</v>
      </c>
      <c r="N23" s="36">
        <f t="shared" si="13"/>
        <v>-0.48000000000000004</v>
      </c>
      <c r="O23" s="10">
        <f t="shared" si="14"/>
        <v>0</v>
      </c>
      <c r="P23" s="11" t="s">
        <v>19</v>
      </c>
      <c r="R23" s="12"/>
    </row>
    <row r="24" spans="1:18" ht="20" customHeight="1" x14ac:dyDescent="0.35">
      <c r="A24" s="28" t="s">
        <v>62</v>
      </c>
      <c r="B24" s="29" t="s">
        <v>50</v>
      </c>
      <c r="C24" s="45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7"/>
      <c r="R24" s="12"/>
    </row>
    <row r="25" spans="1:18" ht="21" customHeight="1" x14ac:dyDescent="0.35">
      <c r="A25" s="28" t="s">
        <v>63</v>
      </c>
      <c r="B25" s="29" t="s">
        <v>47</v>
      </c>
      <c r="C25" s="28" t="s">
        <v>17</v>
      </c>
      <c r="D25" s="6">
        <v>21.67</v>
      </c>
      <c r="E25" s="6">
        <v>4.55</v>
      </c>
      <c r="F25" s="6">
        <f t="shared" ref="F25:F28" si="15">D25+E25</f>
        <v>26.220000000000002</v>
      </c>
      <c r="G25" s="28">
        <v>0</v>
      </c>
      <c r="H25" s="34">
        <f t="shared" si="1"/>
        <v>0</v>
      </c>
      <c r="I25" s="39">
        <v>0</v>
      </c>
      <c r="J25" s="8">
        <v>0</v>
      </c>
      <c r="K25" s="8">
        <f t="shared" si="7"/>
        <v>0</v>
      </c>
      <c r="L25" s="28">
        <v>0</v>
      </c>
      <c r="M25" s="40">
        <f t="shared" si="3"/>
        <v>0</v>
      </c>
      <c r="N25" s="36">
        <f t="shared" ref="N25:N26" si="16">K25-F25</f>
        <v>-26.220000000000002</v>
      </c>
      <c r="O25" s="10">
        <f t="shared" ref="O25:O26" si="17">M25-H25</f>
        <v>0</v>
      </c>
      <c r="P25" s="11" t="s">
        <v>19</v>
      </c>
      <c r="R25" s="12"/>
    </row>
    <row r="26" spans="1:18" ht="23.5" customHeight="1" x14ac:dyDescent="0.35">
      <c r="A26" s="28" t="s">
        <v>64</v>
      </c>
      <c r="B26" s="29" t="s">
        <v>48</v>
      </c>
      <c r="C26" s="28" t="s">
        <v>49</v>
      </c>
      <c r="D26" s="6">
        <v>0.18</v>
      </c>
      <c r="E26" s="6">
        <v>0.03</v>
      </c>
      <c r="F26" s="6">
        <f t="shared" si="15"/>
        <v>0.21</v>
      </c>
      <c r="G26" s="28">
        <v>0</v>
      </c>
      <c r="H26" s="34">
        <f t="shared" si="1"/>
        <v>0</v>
      </c>
      <c r="I26" s="39">
        <v>0</v>
      </c>
      <c r="J26" s="8">
        <v>0</v>
      </c>
      <c r="K26" s="8">
        <f t="shared" si="7"/>
        <v>0</v>
      </c>
      <c r="L26" s="28">
        <v>0</v>
      </c>
      <c r="M26" s="40">
        <f t="shared" si="3"/>
        <v>0</v>
      </c>
      <c r="N26" s="36">
        <f t="shared" si="16"/>
        <v>-0.21</v>
      </c>
      <c r="O26" s="10">
        <f t="shared" si="17"/>
        <v>0</v>
      </c>
      <c r="P26" s="11" t="s">
        <v>19</v>
      </c>
      <c r="R26" s="12"/>
    </row>
    <row r="27" spans="1:18" ht="17.5" customHeight="1" x14ac:dyDescent="0.35">
      <c r="A27" s="28" t="s">
        <v>65</v>
      </c>
      <c r="B27" s="29" t="s">
        <v>51</v>
      </c>
      <c r="C27" s="45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7"/>
      <c r="R27" s="12"/>
    </row>
    <row r="28" spans="1:18" ht="21" x14ac:dyDescent="0.35">
      <c r="A28" s="5" t="s">
        <v>66</v>
      </c>
      <c r="B28" s="29" t="s">
        <v>30</v>
      </c>
      <c r="C28" s="43" t="s">
        <v>84</v>
      </c>
      <c r="D28" s="6">
        <v>0.71</v>
      </c>
      <c r="E28" s="6">
        <v>0</v>
      </c>
      <c r="F28" s="6">
        <f t="shared" si="15"/>
        <v>0.71</v>
      </c>
      <c r="G28" s="28">
        <v>1190</v>
      </c>
      <c r="H28" s="34">
        <f t="shared" si="1"/>
        <v>845</v>
      </c>
      <c r="I28" s="39">
        <v>1</v>
      </c>
      <c r="J28" s="8">
        <v>0</v>
      </c>
      <c r="K28" s="8">
        <f t="shared" ref="K28:K33" si="18">I28+J28</f>
        <v>1</v>
      </c>
      <c r="L28" s="28">
        <v>1000</v>
      </c>
      <c r="M28" s="40">
        <f t="shared" si="3"/>
        <v>1000</v>
      </c>
      <c r="N28" s="32">
        <f t="shared" ref="N28:N33" si="19">K28-F28</f>
        <v>0.29000000000000004</v>
      </c>
      <c r="O28" s="7">
        <f>M28-H28</f>
        <v>155</v>
      </c>
      <c r="P28" s="11" t="s">
        <v>79</v>
      </c>
    </row>
    <row r="29" spans="1:18" ht="21" x14ac:dyDescent="0.35">
      <c r="A29" s="5" t="s">
        <v>67</v>
      </c>
      <c r="B29" s="29" t="s">
        <v>31</v>
      </c>
      <c r="C29" s="43" t="s">
        <v>84</v>
      </c>
      <c r="D29" s="6">
        <v>0.28000000000000003</v>
      </c>
      <c r="E29" s="6">
        <v>0</v>
      </c>
      <c r="F29" s="6">
        <f t="shared" ref="F29:F34" si="20">D29+E29</f>
        <v>0.28000000000000003</v>
      </c>
      <c r="G29" s="28">
        <v>3800</v>
      </c>
      <c r="H29" s="34">
        <f t="shared" si="1"/>
        <v>1064</v>
      </c>
      <c r="I29" s="39">
        <v>0.5</v>
      </c>
      <c r="J29" s="8">
        <v>0</v>
      </c>
      <c r="K29" s="8">
        <f t="shared" si="18"/>
        <v>0.5</v>
      </c>
      <c r="L29" s="28">
        <v>1600</v>
      </c>
      <c r="M29" s="40">
        <f t="shared" si="3"/>
        <v>800</v>
      </c>
      <c r="N29" s="32">
        <f t="shared" si="19"/>
        <v>0.21999999999999997</v>
      </c>
      <c r="O29" s="7">
        <f t="shared" ref="O29:O33" si="21">M29-H29</f>
        <v>-264</v>
      </c>
      <c r="P29" s="11" t="s">
        <v>79</v>
      </c>
    </row>
    <row r="30" spans="1:18" ht="26" x14ac:dyDescent="0.35">
      <c r="A30" s="5" t="s">
        <v>68</v>
      </c>
      <c r="B30" s="29" t="s">
        <v>32</v>
      </c>
      <c r="C30" s="5" t="s">
        <v>84</v>
      </c>
      <c r="D30" s="6">
        <v>1.42</v>
      </c>
      <c r="E30" s="6">
        <v>0</v>
      </c>
      <c r="F30" s="6">
        <f t="shared" si="20"/>
        <v>1.42</v>
      </c>
      <c r="G30" s="28">
        <v>202</v>
      </c>
      <c r="H30" s="34">
        <f t="shared" si="1"/>
        <v>287</v>
      </c>
      <c r="I30" s="39">
        <v>1.5</v>
      </c>
      <c r="J30" s="8">
        <v>0</v>
      </c>
      <c r="K30" s="8">
        <f t="shared" si="18"/>
        <v>1.5</v>
      </c>
      <c r="L30" s="28">
        <v>42</v>
      </c>
      <c r="M30" s="40">
        <f t="shared" si="3"/>
        <v>63</v>
      </c>
      <c r="N30" s="32">
        <f t="shared" si="19"/>
        <v>8.0000000000000071E-2</v>
      </c>
      <c r="O30" s="7">
        <f t="shared" si="21"/>
        <v>-224</v>
      </c>
      <c r="P30" s="11" t="s">
        <v>79</v>
      </c>
    </row>
    <row r="31" spans="1:18" ht="21.5" customHeight="1" x14ac:dyDescent="0.35">
      <c r="A31" s="13" t="s">
        <v>70</v>
      </c>
      <c r="B31" s="29" t="s">
        <v>33</v>
      </c>
      <c r="C31" s="5" t="s">
        <v>83</v>
      </c>
      <c r="D31" s="6">
        <v>4.2699999999999996</v>
      </c>
      <c r="E31" s="6">
        <v>0</v>
      </c>
      <c r="F31" s="6">
        <f t="shared" si="20"/>
        <v>4.2699999999999996</v>
      </c>
      <c r="G31" s="28">
        <v>150</v>
      </c>
      <c r="H31" s="34">
        <f t="shared" si="1"/>
        <v>641</v>
      </c>
      <c r="I31" s="39">
        <v>6</v>
      </c>
      <c r="J31" s="8">
        <v>0</v>
      </c>
      <c r="K31" s="8">
        <f t="shared" si="18"/>
        <v>6</v>
      </c>
      <c r="L31" s="28">
        <v>150</v>
      </c>
      <c r="M31" s="40">
        <f t="shared" si="3"/>
        <v>900</v>
      </c>
      <c r="N31" s="32">
        <f t="shared" si="19"/>
        <v>1.7300000000000004</v>
      </c>
      <c r="O31" s="7">
        <f t="shared" si="21"/>
        <v>259</v>
      </c>
      <c r="P31" s="11" t="s">
        <v>79</v>
      </c>
    </row>
    <row r="32" spans="1:18" ht="30.5" customHeight="1" x14ac:dyDescent="0.35">
      <c r="A32" s="5" t="s">
        <v>71</v>
      </c>
      <c r="B32" s="29" t="s">
        <v>34</v>
      </c>
      <c r="C32" s="5" t="s">
        <v>82</v>
      </c>
      <c r="D32" s="6">
        <v>0.85</v>
      </c>
      <c r="E32" s="6">
        <v>0</v>
      </c>
      <c r="F32" s="6">
        <f t="shared" si="20"/>
        <v>0.85</v>
      </c>
      <c r="G32" s="28">
        <v>200</v>
      </c>
      <c r="H32" s="34">
        <f t="shared" si="1"/>
        <v>170</v>
      </c>
      <c r="I32" s="39">
        <v>1.5</v>
      </c>
      <c r="J32" s="8">
        <v>0</v>
      </c>
      <c r="K32" s="8">
        <f t="shared" si="18"/>
        <v>1.5</v>
      </c>
      <c r="L32" s="28">
        <v>160</v>
      </c>
      <c r="M32" s="40">
        <f t="shared" si="3"/>
        <v>240</v>
      </c>
      <c r="N32" s="32">
        <f t="shared" si="19"/>
        <v>0.65</v>
      </c>
      <c r="O32" s="7">
        <f t="shared" si="21"/>
        <v>70</v>
      </c>
      <c r="P32" s="11" t="s">
        <v>79</v>
      </c>
    </row>
    <row r="33" spans="1:16" ht="23.5" customHeight="1" x14ac:dyDescent="0.35">
      <c r="A33" s="28" t="s">
        <v>72</v>
      </c>
      <c r="B33" s="29" t="s">
        <v>69</v>
      </c>
      <c r="C33" s="28" t="s">
        <v>17</v>
      </c>
      <c r="D33" s="6">
        <v>15.64</v>
      </c>
      <c r="E33" s="6">
        <v>3.28</v>
      </c>
      <c r="F33" s="6">
        <f t="shared" si="20"/>
        <v>18.920000000000002</v>
      </c>
      <c r="G33" s="28">
        <v>22</v>
      </c>
      <c r="H33" s="34">
        <f t="shared" si="1"/>
        <v>416</v>
      </c>
      <c r="I33" s="39">
        <v>0</v>
      </c>
      <c r="J33" s="8">
        <v>0</v>
      </c>
      <c r="K33" s="8">
        <f t="shared" si="18"/>
        <v>0</v>
      </c>
      <c r="L33" s="28">
        <v>0</v>
      </c>
      <c r="M33" s="40">
        <f t="shared" si="3"/>
        <v>0</v>
      </c>
      <c r="N33" s="36">
        <f t="shared" si="19"/>
        <v>-18.920000000000002</v>
      </c>
      <c r="O33" s="10">
        <f t="shared" si="21"/>
        <v>-416</v>
      </c>
      <c r="P33" s="11" t="s">
        <v>19</v>
      </c>
    </row>
    <row r="34" spans="1:16" ht="65" x14ac:dyDescent="0.35">
      <c r="A34" s="5" t="s">
        <v>73</v>
      </c>
      <c r="B34" s="29" t="s">
        <v>74</v>
      </c>
      <c r="C34" s="5" t="s">
        <v>75</v>
      </c>
      <c r="D34" s="6">
        <v>7.67</v>
      </c>
      <c r="E34" s="6">
        <v>1.61</v>
      </c>
      <c r="F34" s="6">
        <f t="shared" si="20"/>
        <v>9.2799999999999994</v>
      </c>
      <c r="G34" s="28">
        <v>0</v>
      </c>
      <c r="H34" s="34">
        <f t="shared" si="1"/>
        <v>0</v>
      </c>
      <c r="I34" s="39">
        <v>0</v>
      </c>
      <c r="J34" s="8">
        <v>0</v>
      </c>
      <c r="K34" s="8">
        <f t="shared" ref="K34" si="22">I34+J34</f>
        <v>0</v>
      </c>
      <c r="L34" s="28">
        <v>0</v>
      </c>
      <c r="M34" s="40">
        <f t="shared" si="3"/>
        <v>0</v>
      </c>
      <c r="N34" s="36">
        <f t="shared" ref="N34" si="23">K34-F34</f>
        <v>-9.2799999999999994</v>
      </c>
      <c r="O34" s="10">
        <f t="shared" ref="O34" si="24">M34-H34</f>
        <v>0</v>
      </c>
      <c r="P34" s="11" t="s">
        <v>19</v>
      </c>
    </row>
    <row r="35" spans="1:16" x14ac:dyDescent="0.35">
      <c r="A35" s="14"/>
      <c r="B35" s="42" t="s">
        <v>21</v>
      </c>
      <c r="C35" s="15"/>
      <c r="D35" s="16"/>
      <c r="E35" s="16"/>
      <c r="F35" s="16"/>
      <c r="G35" s="17"/>
      <c r="H35" s="35">
        <f>SUM(H11:H34)</f>
        <v>32020</v>
      </c>
      <c r="I35" s="41"/>
      <c r="J35" s="17"/>
      <c r="K35" s="17"/>
      <c r="L35" s="17"/>
      <c r="M35" s="35">
        <f>SUM(M11:M34)</f>
        <v>32020</v>
      </c>
      <c r="N35" s="37">
        <f>SUM(N11:N34)</f>
        <v>267.2299999999999</v>
      </c>
      <c r="O35" s="18">
        <f>SUM(O11:O34)</f>
        <v>0</v>
      </c>
      <c r="P35" s="17"/>
    </row>
    <row r="36" spans="1:16" ht="13.5" customHeight="1" x14ac:dyDescent="0.35">
      <c r="B36" s="48" t="s">
        <v>76</v>
      </c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</row>
    <row r="37" spans="1:16" ht="18" customHeight="1" x14ac:dyDescent="0.35">
      <c r="C37" s="19"/>
    </row>
    <row r="38" spans="1:16" ht="23" customHeight="1" x14ac:dyDescent="0.35">
      <c r="B38" s="21" t="s">
        <v>89</v>
      </c>
      <c r="C38" s="21" t="s">
        <v>22</v>
      </c>
      <c r="D38"/>
      <c r="E38"/>
      <c r="F38"/>
      <c r="G38" s="21" t="s">
        <v>23</v>
      </c>
      <c r="H38" s="22"/>
      <c r="I38" s="22"/>
      <c r="N38" s="21" t="s">
        <v>90</v>
      </c>
    </row>
    <row r="39" spans="1:16" ht="17" customHeight="1" x14ac:dyDescent="0.35"/>
    <row r="40" spans="1:16" ht="31.25" customHeight="1" x14ac:dyDescent="0.4">
      <c r="B40" s="27" t="s">
        <v>24</v>
      </c>
      <c r="N40" s="26" t="s">
        <v>87</v>
      </c>
      <c r="O40" s="20"/>
    </row>
    <row r="41" spans="1:16" x14ac:dyDescent="0.35">
      <c r="B41" s="19"/>
    </row>
    <row r="42" spans="1:16" x14ac:dyDescent="0.35">
      <c r="B42" s="23"/>
    </row>
    <row r="43" spans="1:16" x14ac:dyDescent="0.35">
      <c r="B43" s="24" t="s">
        <v>77</v>
      </c>
    </row>
    <row r="44" spans="1:16" x14ac:dyDescent="0.35">
      <c r="B44" s="30" t="s">
        <v>78</v>
      </c>
    </row>
    <row r="45" spans="1:16" x14ac:dyDescent="0.35">
      <c r="B45" s="25"/>
    </row>
    <row r="49" spans="2:2" ht="36" customHeight="1" x14ac:dyDescent="0.35"/>
    <row r="59" spans="2:2" ht="15.5" x14ac:dyDescent="0.35">
      <c r="B59" s="21"/>
    </row>
    <row r="60" spans="2:2" ht="15.5" x14ac:dyDescent="0.35">
      <c r="B60" s="21"/>
    </row>
  </sheetData>
  <mergeCells count="24">
    <mergeCell ref="I1:P1"/>
    <mergeCell ref="A4:P4"/>
    <mergeCell ref="P7:P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7:A9"/>
    <mergeCell ref="B7:B9"/>
    <mergeCell ref="C7:C9"/>
    <mergeCell ref="D7:H7"/>
    <mergeCell ref="C21:P21"/>
    <mergeCell ref="C27:P27"/>
    <mergeCell ref="C24:P24"/>
    <mergeCell ref="B36:P36"/>
    <mergeCell ref="I2:P2"/>
    <mergeCell ref="I7:M7"/>
    <mergeCell ref="N7:O7"/>
    <mergeCell ref="M8:M9"/>
  </mergeCells>
  <hyperlinks>
    <hyperlink ref="B44" r:id="rId1" xr:uid="{00000000-0004-0000-0000-000000000000}"/>
  </hyperlinks>
  <pageMargins left="0" right="0" top="0.11811023622047245" bottom="0" header="0" footer="0"/>
  <pageSetup paperSize="9" scale="83" fitToHeight="0" orientation="landscape" r:id="rId2"/>
  <headerFooter differentFirst="1">
    <oddFooter>&amp;LIEMAnotp2_14032022</oddFooter>
    <firstFooter>&amp;L&amp;"Times New Roman,Parasts"&amp;10IEMAnotp2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2.pielikums</vt:lpstr>
      <vt:lpstr>'2.pielikums'!Print_Titles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Help desk</cp:lastModifiedBy>
  <cp:lastPrinted>2022-06-13T08:39:54Z</cp:lastPrinted>
  <dcterms:created xsi:type="dcterms:W3CDTF">2021-04-06T06:33:07Z</dcterms:created>
  <dcterms:modified xsi:type="dcterms:W3CDTF">2022-06-13T09:04:05Z</dcterms:modified>
</cp:coreProperties>
</file>