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riman\Desktop\555\21.03.2022\"/>
    </mc:Choice>
  </mc:AlternateContent>
  <xr:revisionPtr revIDLastSave="0" documentId="8_{78B017D0-9E91-4DC3-BC09-D1EE1CFC9A2B}" xr6:coauthVersionLast="47" xr6:coauthVersionMax="47" xr10:uidLastSave="{00000000-0000-0000-0000-000000000000}"/>
  <bookViews>
    <workbookView xWindow="-108" yWindow="-108" windowWidth="23256" windowHeight="12576" activeTab="1" xr2:uid="{43D5A8AC-84CD-48A1-9BEF-FB7A3A9F4BAF}"/>
  </bookViews>
  <sheets>
    <sheet name="1_pielikums" sheetId="10" r:id="rId1"/>
    <sheet name="2_pielikums" sheetId="9"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0" i="10" l="1"/>
  <c r="H9" i="10"/>
  <c r="H8" i="10"/>
  <c r="H7" i="10"/>
  <c r="H6" i="10"/>
  <c r="H5" i="10"/>
  <c r="H4" i="10"/>
  <c r="H11" i="10" l="1"/>
  <c r="H12" i="10" s="1"/>
  <c r="E4" i="9"/>
  <c r="G49" i="9"/>
  <c r="G48" i="9"/>
  <c r="G47" i="9"/>
  <c r="G46" i="9"/>
  <c r="G45" i="9"/>
  <c r="G44" i="9"/>
  <c r="G43" i="9"/>
  <c r="G42" i="9"/>
  <c r="G41" i="9"/>
  <c r="G40" i="9"/>
  <c r="G39" i="9"/>
  <c r="G38" i="9"/>
  <c r="G37" i="9"/>
  <c r="G36" i="9"/>
  <c r="G35" i="9"/>
  <c r="G34" i="9"/>
  <c r="G33" i="9"/>
  <c r="G32" i="9"/>
  <c r="G31" i="9"/>
  <c r="G30" i="9"/>
  <c r="G29" i="9"/>
  <c r="G28" i="9"/>
  <c r="G27" i="9"/>
  <c r="G26" i="9"/>
  <c r="G25" i="9"/>
  <c r="G24" i="9"/>
  <c r="G23" i="9"/>
  <c r="G22" i="9"/>
  <c r="G21" i="9"/>
  <c r="G20" i="9"/>
  <c r="G19" i="9"/>
  <c r="G18" i="9"/>
  <c r="G17" i="9"/>
  <c r="G16" i="9"/>
  <c r="G15" i="9"/>
  <c r="G14" i="9"/>
  <c r="G50" i="9" s="1"/>
  <c r="D7" i="9"/>
  <c r="C7" i="9"/>
  <c r="B7" i="9"/>
  <c r="E6" i="9"/>
  <c r="F6" i="9" s="1"/>
  <c r="G6" i="9" s="1"/>
  <c r="H6" i="9" s="1"/>
  <c r="E5" i="9"/>
  <c r="F5" i="9" s="1"/>
  <c r="G5" i="9" s="1"/>
  <c r="H5" i="9" s="1"/>
  <c r="E7" i="9" l="1"/>
  <c r="F4" i="9"/>
  <c r="G4" i="9" l="1"/>
  <c r="F7" i="9"/>
  <c r="H4" i="9" l="1"/>
  <c r="H7" i="9" s="1"/>
  <c r="G7" i="9"/>
</calcChain>
</file>

<file path=xl/sharedStrings.xml><?xml version="1.0" encoding="utf-8"?>
<sst xmlns="http://schemas.openxmlformats.org/spreadsheetml/2006/main" count="189" uniqueCount="63">
  <si>
    <t>KOPĀ</t>
  </si>
  <si>
    <t>BKUS</t>
  </si>
  <si>
    <t>Atbilstoši 13.10.2020. MK noteikumiem Nr.629 "Grozījums 21.11.2018. MK noteikumos Nr. 712
"Neatliekamās medicīniskās palīdzības dienesta maksas pakalpojumu cenrādis" spēkā no 16.10.2020.</t>
  </si>
  <si>
    <t>Provizoriskās izmaksas ievainoto no Ukrainas pārvešanai Latvijas teritorijā starp stacionāriem *</t>
  </si>
  <si>
    <t>Brigādes profils</t>
  </si>
  <si>
    <t>Pieteicējs</t>
  </si>
  <si>
    <t>Pacients nogādāts</t>
  </si>
  <si>
    <t>Mēr vienība</t>
  </si>
  <si>
    <t xml:space="preserve">Skaits </t>
  </si>
  <si>
    <t>ĀP brigāde</t>
  </si>
  <si>
    <t>RAKUS Gaiļezers</t>
  </si>
  <si>
    <t>Strenču psihoneiroloģiskā slimnīca</t>
  </si>
  <si>
    <t>st.</t>
  </si>
  <si>
    <t>Limbažu slimnīca</t>
  </si>
  <si>
    <t>Liepājas reģionālā slimnīca</t>
  </si>
  <si>
    <t>1 ārstniecības persona un OMT vadītājs</t>
  </si>
  <si>
    <t>RAKUS LOC</t>
  </si>
  <si>
    <t>Bauskas slimnīca</t>
  </si>
  <si>
    <t>Aizkraukles slimnīca</t>
  </si>
  <si>
    <t>Aknīstes PNS</t>
  </si>
  <si>
    <t>RAKUS LIC</t>
  </si>
  <si>
    <t>Vidzemes slimnīca</t>
  </si>
  <si>
    <t>RAKUS Biķernieki</t>
  </si>
  <si>
    <t>Daugavpils reģionālā slimnīca</t>
  </si>
  <si>
    <t>Rīga, Baltezera 2 - 4</t>
  </si>
  <si>
    <t>RAKUS Tuberkulozes un plaušu slimību centrs</t>
  </si>
  <si>
    <t>Rīgas SAC Gaiļezers</t>
  </si>
  <si>
    <t>Vidējās izmaksas uz viena pacienta transportēšanu, EUR</t>
  </si>
  <si>
    <t>*Par NMP dienesta brigāžu veikto RAKUS pacientu pārvešanu, laika periodā no 01.12.2021. līdz 31.12.2021.</t>
  </si>
  <si>
    <t>Ārstēšanais novirzāmo gultu skaits</t>
  </si>
  <si>
    <t>Ārstniecības iestādē hospitalizēto pacientu  vidējais ārstēšanas ilgums 2021. gada 1. janvāris- 30.septembris</t>
  </si>
  <si>
    <t>Pacientu skaits, kas tiks pārvesti (provizoriski pieņemot - 30%)</t>
  </si>
  <si>
    <t>RAKUS kopā</t>
  </si>
  <si>
    <t>Paula Stradiņa klīniskā universitātes slimnīca</t>
  </si>
  <si>
    <t>Pārvešanas nodrošināšanai provizoriski nepieciešamais finansējums, euro</t>
  </si>
  <si>
    <t>Ārsta palīga brigādes vidējās izmaksas, euro</t>
  </si>
  <si>
    <t>Summa, euro</t>
  </si>
  <si>
    <t>Cena,  euro/st</t>
  </si>
  <si>
    <t>*Aprēķins ir indikatīvs un var mainīties pēc faktiskajiem izdevumiem</t>
  </si>
  <si>
    <t>Nepieciešamais finansējuma aprēķins par pacientu nogādāšanu no stacionārās ārstniecības iestādes uz citu stacionāro ārstniecības iestādi*</t>
  </si>
  <si>
    <t>Dienu skaits 01.04.-31.12.</t>
  </si>
  <si>
    <t>Pieejamo gultas dienu skaits periodā 01.04.-31.12.</t>
  </si>
  <si>
    <t>Pacientu skaits, kas varētu tikt apkalpoti periodā 01.04. -31.12.</t>
  </si>
  <si>
    <t>Medicīniskās transportēšanas izmaksas ārpus Latvijas robežām*</t>
  </si>
  <si>
    <t>Izdevumu pozīcija</t>
  </si>
  <si>
    <t xml:space="preserve">Cena (euro)  </t>
  </si>
  <si>
    <t>Skaits (st./gb./km)</t>
  </si>
  <si>
    <t>Summa (euro)</t>
  </si>
  <si>
    <t>Degvielas izdevumi (NMPD maksas pakalp.cenrāža pozīcija 4.11)</t>
  </si>
  <si>
    <t>Komandējuma dienas nauda brigādes personālam (4 personas 3 dienas)</t>
  </si>
  <si>
    <t>Viesnīcas izdevumi brigādes personālam</t>
  </si>
  <si>
    <t>Ceļojuma apdrošināšana brigādes personālam</t>
  </si>
  <si>
    <t>Citi iepriekš neuzskaitīti izdevumi (piem., ēdināšanas izdevumi pacientam)</t>
  </si>
  <si>
    <t xml:space="preserve">*Aprēķins ir indikatīvs un var mainīties atbilstoši faktiskajam transportēto pacientu skaitam un faktiskajiem izdevumiem  </t>
  </si>
  <si>
    <t>Reanimācijas brigāde (NMPD maksas pakalp.cenrāža pozīcija 2.8)</t>
  </si>
  <si>
    <t>Papildus operatīvā medicīniskā transportlīdzekļa vadītājs (NMPD maksas pakalp.cenrāža pozīcija 4.9)</t>
  </si>
  <si>
    <t>Kopā izdevumi par 50 pacientu transportēšanu no Ukrainas pilsētas Ļvivas:</t>
  </si>
  <si>
    <t>Kopā izdevumi par viena pacienta transportēšanu no Ukrainas pilsētas Ļvivas** :</t>
  </si>
  <si>
    <t>1.pielikums MK noteikumu projekta "Grozījums Ministru kabineta 2018.gada 28.augusta noteikumos Nr.555 „Veselības aprūpes pakalpojumu organizēšanas un samaksas kārtība"" anotācijai</t>
  </si>
  <si>
    <t xml:space="preserve">**Tā kā šobrīd vēl tiek precizētas vietas, no kurām ir plānots pārvest pacientus, kā arī potenciālo pacientu paņemšanas vietas, tad veicām provizoriskos  aprēķinus par viena pacienta indikatīvajām pārvešanas izmaksām no Ļvivas, kas varētu būt 7 601 euro. </t>
  </si>
  <si>
    <t>2.pielikums MK noteikumu projekta "Grozījums Ministru kabineta 2018.gada 28.augusta noteikumos Nr.555 „Veselības aprūpes pakalpojumu organizēšanas un samaksas kārtība"" anotācijai</t>
  </si>
  <si>
    <t>Ārstniecības iestādes**</t>
  </si>
  <si>
    <t>** nepieciešamības gadījumā ārstniecības iestādes var mainīties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</si>
</sst>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F400]h:mm:ss\ AM/PM"/>
    <numFmt numFmtId="165" formatCode="0.0"/>
  </numFmts>
  <fonts count="17" x14ac:knownFonts="1">
    <font>
      <sz val="11"/>
      <color theme="1"/>
      <name val="Calibri"/>
      <family val="2"/>
      <charset val="186"/>
      <scheme val="minor"/>
    </font>
    <font>
      <sz val="11"/>
      <color theme="1"/>
      <name val="Calibri"/>
      <family val="2"/>
      <scheme val="minor"/>
    </font>
    <font>
      <sz val="10"/>
      <name val="Arial"/>
      <family val="2"/>
      <charset val="186"/>
    </font>
    <font>
      <sz val="10"/>
      <name val="Times New Roman"/>
      <family val="1"/>
      <charset val="186"/>
    </font>
    <font>
      <sz val="10"/>
      <color theme="1"/>
      <name val="Times New Roman"/>
      <family val="1"/>
      <charset val="186"/>
    </font>
    <font>
      <sz val="10"/>
      <name val="Times New Roman"/>
      <family val="1"/>
    </font>
    <font>
      <sz val="11"/>
      <color theme="1"/>
      <name val="Calibri"/>
      <family val="2"/>
      <charset val="186"/>
      <scheme val="minor"/>
    </font>
    <font>
      <b/>
      <sz val="11"/>
      <color theme="3"/>
      <name val="Calibri"/>
      <family val="2"/>
      <charset val="186"/>
      <scheme val="minor"/>
    </font>
    <font>
      <sz val="10"/>
      <color theme="1"/>
      <name val="Times New Roman"/>
      <family val="1"/>
    </font>
    <font>
      <sz val="11"/>
      <color theme="1"/>
      <name val="Calibri"/>
      <family val="2"/>
      <scheme val="minor"/>
    </font>
    <font>
      <sz val="10"/>
      <name val="Arial"/>
      <family val="2"/>
    </font>
    <font>
      <b/>
      <sz val="10"/>
      <name val="Times New Roman"/>
      <family val="1"/>
    </font>
    <font>
      <b/>
      <sz val="10"/>
      <color theme="1"/>
      <name val="Times New Roman"/>
      <family val="1"/>
    </font>
    <font>
      <i/>
      <sz val="10"/>
      <name val="Times New Roman"/>
      <family val="1"/>
    </font>
    <font>
      <sz val="10"/>
      <color theme="1"/>
      <name val="Calibri"/>
      <family val="2"/>
      <charset val="186"/>
      <scheme val="minor"/>
    </font>
    <font>
      <b/>
      <i/>
      <sz val="10"/>
      <color theme="1"/>
      <name val="Times New Roman"/>
      <family val="1"/>
      <charset val="186"/>
    </font>
    <font>
      <b/>
      <sz val="10"/>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79998168889431442"/>
        <bgColor rgb="FF000000"/>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bottom style="medium">
        <color theme="4" tint="0.3999755851924192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3">
    <xf numFmtId="0" fontId="0" fillId="0" borderId="0"/>
    <xf numFmtId="0" fontId="2" fillId="0" borderId="0"/>
    <xf numFmtId="43" fontId="2" fillId="0" borderId="0" applyFont="0" applyFill="0" applyBorder="0" applyAlignment="0" applyProtection="0"/>
    <xf numFmtId="0" fontId="2" fillId="0" borderId="0"/>
    <xf numFmtId="0" fontId="2" fillId="0" borderId="0"/>
    <xf numFmtId="0" fontId="7" fillId="0" borderId="4" applyNumberFormat="0" applyFill="0" applyAlignment="0" applyProtection="0"/>
    <xf numFmtId="43" fontId="2" fillId="0" borderId="0" applyFont="0" applyFill="0" applyBorder="0" applyAlignment="0" applyProtection="0"/>
    <xf numFmtId="164" fontId="9" fillId="0" borderId="0"/>
    <xf numFmtId="0" fontId="6" fillId="0" borderId="0"/>
    <xf numFmtId="0" fontId="10" fillId="0" borderId="0"/>
    <xf numFmtId="43" fontId="2" fillId="0" borderId="0" applyFont="0" applyFill="0" applyBorder="0" applyAlignment="0" applyProtection="0"/>
    <xf numFmtId="43" fontId="2" fillId="0" borderId="0" applyFont="0" applyFill="0" applyBorder="0" applyAlignment="0" applyProtection="0"/>
    <xf numFmtId="164" fontId="1" fillId="0" borderId="0"/>
  </cellStyleXfs>
  <cellXfs count="74">
    <xf numFmtId="0" fontId="0" fillId="0" borderId="0" xfId="0"/>
    <xf numFmtId="0" fontId="12" fillId="0" borderId="0" xfId="0" applyFont="1" applyAlignment="1">
      <alignment horizontal="center" vertical="center"/>
    </xf>
    <xf numFmtId="2" fontId="8" fillId="0" borderId="2" xfId="0" applyNumberFormat="1" applyFont="1" applyBorder="1"/>
    <xf numFmtId="3" fontId="8" fillId="0" borderId="2" xfId="0" applyNumberFormat="1" applyFont="1" applyBorder="1"/>
    <xf numFmtId="4" fontId="8" fillId="0" borderId="2" xfId="0" applyNumberFormat="1" applyFont="1" applyBorder="1"/>
    <xf numFmtId="0" fontId="8" fillId="0" borderId="0" xfId="0" applyFont="1"/>
    <xf numFmtId="0" fontId="8" fillId="2" borderId="2" xfId="0" applyFont="1" applyFill="1" applyBorder="1"/>
    <xf numFmtId="2" fontId="8" fillId="2" borderId="2" xfId="0" applyNumberFormat="1" applyFont="1" applyFill="1" applyBorder="1"/>
    <xf numFmtId="0" fontId="12" fillId="0" borderId="2" xfId="0" applyFont="1" applyBorder="1"/>
    <xf numFmtId="165" fontId="12" fillId="0" borderId="2" xfId="0" applyNumberFormat="1" applyFont="1" applyBorder="1"/>
    <xf numFmtId="3" fontId="12" fillId="0" borderId="2" xfId="0" applyNumberFormat="1" applyFont="1" applyBorder="1"/>
    <xf numFmtId="2" fontId="8" fillId="0" borderId="0" xfId="0" applyNumberFormat="1" applyFont="1"/>
    <xf numFmtId="0" fontId="12" fillId="0" borderId="2" xfId="0" applyFont="1" applyBorder="1" applyAlignment="1">
      <alignment vertical="center" wrapText="1"/>
    </xf>
    <xf numFmtId="4" fontId="12" fillId="0" borderId="2" xfId="0" applyNumberFormat="1" applyFont="1" applyBorder="1" applyAlignment="1">
      <alignment vertical="center"/>
    </xf>
    <xf numFmtId="0" fontId="8" fillId="3" borderId="2" xfId="0" applyFont="1" applyFill="1" applyBorder="1" applyAlignment="1">
      <alignment horizontal="center" vertical="center" wrapText="1"/>
    </xf>
    <xf numFmtId="0" fontId="5" fillId="3" borderId="2" xfId="5" applyFont="1" applyFill="1" applyBorder="1" applyAlignment="1">
      <alignment horizontal="center" vertical="center" wrapText="1"/>
    </xf>
    <xf numFmtId="3" fontId="12" fillId="4" borderId="2" xfId="0" applyNumberFormat="1" applyFont="1" applyFill="1" applyBorder="1"/>
    <xf numFmtId="0" fontId="5" fillId="2" borderId="2" xfId="8"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2" xfId="9" applyFont="1" applyFill="1" applyBorder="1" applyAlignment="1">
      <alignment horizontal="left" vertical="center" wrapText="1"/>
    </xf>
    <xf numFmtId="2" fontId="5" fillId="2" borderId="2" xfId="9" applyNumberFormat="1" applyFont="1" applyFill="1" applyBorder="1" applyAlignment="1">
      <alignment horizontal="right" vertical="center" wrapText="1"/>
    </xf>
    <xf numFmtId="1" fontId="5" fillId="2" borderId="2" xfId="8" applyNumberFormat="1" applyFont="1" applyFill="1" applyBorder="1" applyAlignment="1">
      <alignment horizontal="left" vertical="center" wrapText="1"/>
    </xf>
    <xf numFmtId="2" fontId="5" fillId="2" borderId="2" xfId="0" applyNumberFormat="1" applyFont="1" applyFill="1" applyBorder="1" applyAlignment="1">
      <alignment horizontal="right"/>
    </xf>
    <xf numFmtId="0" fontId="13" fillId="2" borderId="0" xfId="0" applyFont="1" applyFill="1"/>
    <xf numFmtId="0" fontId="5" fillId="2" borderId="0" xfId="0" applyFont="1" applyFill="1"/>
    <xf numFmtId="2" fontId="5" fillId="5" borderId="2" xfId="7" applyNumberFormat="1" applyFont="1" applyFill="1" applyBorder="1" applyAlignment="1">
      <alignment horizontal="center" vertical="center" wrapText="1"/>
    </xf>
    <xf numFmtId="2" fontId="5" fillId="3" borderId="2" xfId="7" applyNumberFormat="1" applyFont="1" applyFill="1" applyBorder="1" applyAlignment="1">
      <alignment horizontal="center" vertical="center" wrapText="1"/>
    </xf>
    <xf numFmtId="0" fontId="14" fillId="0" borderId="0" xfId="0" applyFont="1"/>
    <xf numFmtId="0" fontId="4" fillId="0" borderId="0" xfId="0" applyFont="1"/>
    <xf numFmtId="2" fontId="4" fillId="0" borderId="0" xfId="0" applyNumberFormat="1" applyFont="1"/>
    <xf numFmtId="0" fontId="14" fillId="0" borderId="0" xfId="0" applyFont="1" applyAlignment="1">
      <alignment horizontal="center"/>
    </xf>
    <xf numFmtId="0" fontId="8" fillId="0" borderId="2" xfId="0" applyFont="1" applyBorder="1"/>
    <xf numFmtId="0" fontId="12" fillId="0" borderId="0" xfId="0" applyFont="1"/>
    <xf numFmtId="0" fontId="4" fillId="0" borderId="0" xfId="0" applyFont="1"/>
    <xf numFmtId="0" fontId="16" fillId="0" borderId="0" xfId="0" applyFont="1" applyAlignment="1">
      <alignment horizontal="center"/>
    </xf>
    <xf numFmtId="2" fontId="4" fillId="0" borderId="0" xfId="0" applyNumberFormat="1" applyFont="1"/>
    <xf numFmtId="0" fontId="4" fillId="4" borderId="2" xfId="0" applyFont="1" applyFill="1" applyBorder="1" applyAlignment="1">
      <alignment horizontal="center" vertical="center" wrapText="1"/>
    </xf>
    <xf numFmtId="2" fontId="3" fillId="4" borderId="2" xfId="0" applyNumberFormat="1" applyFont="1" applyFill="1" applyBorder="1" applyAlignment="1">
      <alignment horizontal="center" vertical="center" wrapText="1"/>
    </xf>
    <xf numFmtId="0" fontId="4" fillId="0" borderId="2" xfId="0" applyFont="1" applyBorder="1" applyAlignment="1">
      <alignment horizontal="center" vertical="center"/>
    </xf>
    <xf numFmtId="2" fontId="4" fillId="2" borderId="2" xfId="0" applyNumberFormat="1" applyFont="1" applyFill="1" applyBorder="1" applyAlignment="1">
      <alignment horizontal="center" vertical="center"/>
    </xf>
    <xf numFmtId="4" fontId="4" fillId="2" borderId="2" xfId="0" applyNumberFormat="1" applyFont="1" applyFill="1" applyBorder="1" applyAlignment="1">
      <alignment horizontal="center" vertical="center"/>
    </xf>
    <xf numFmtId="0" fontId="4" fillId="0" borderId="2" xfId="0" applyFont="1" applyBorder="1" applyAlignment="1">
      <alignment horizontal="center" vertical="top"/>
    </xf>
    <xf numFmtId="0" fontId="4" fillId="0" borderId="2" xfId="0" applyFont="1" applyBorder="1" applyAlignment="1">
      <alignment horizontal="center"/>
    </xf>
    <xf numFmtId="1" fontId="16" fillId="0" borderId="1" xfId="0" applyNumberFormat="1" applyFont="1" applyBorder="1" applyAlignment="1">
      <alignment horizontal="center"/>
    </xf>
    <xf numFmtId="0" fontId="4" fillId="2" borderId="2" xfId="0" applyFont="1" applyFill="1" applyBorder="1" applyAlignment="1">
      <alignment horizontal="center"/>
    </xf>
    <xf numFmtId="3" fontId="16" fillId="4" borderId="14" xfId="0" applyNumberFormat="1" applyFont="1" applyFill="1" applyBorder="1" applyAlignment="1">
      <alignment horizontal="center"/>
    </xf>
    <xf numFmtId="0" fontId="5" fillId="0" borderId="0" xfId="0" applyFont="1"/>
    <xf numFmtId="0" fontId="8" fillId="0" borderId="0" xfId="0" applyFont="1" applyAlignment="1">
      <alignment horizontal="left" vertical="center" wrapText="1"/>
    </xf>
    <xf numFmtId="0" fontId="15" fillId="0" borderId="0" xfId="0" applyFont="1" applyAlignment="1">
      <alignment horizontal="center"/>
    </xf>
    <xf numFmtId="0" fontId="16" fillId="0" borderId="11" xfId="0" applyFont="1" applyBorder="1" applyAlignment="1">
      <alignment horizontal="right"/>
    </xf>
    <xf numFmtId="0" fontId="16" fillId="0" borderId="12" xfId="0" applyFont="1" applyBorder="1" applyAlignment="1">
      <alignment horizontal="right"/>
    </xf>
    <xf numFmtId="0" fontId="16" fillId="0" borderId="13" xfId="0" applyFont="1" applyBorder="1" applyAlignment="1">
      <alignment horizontal="right"/>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16" fillId="0" borderId="9" xfId="0" applyFont="1" applyBorder="1" applyAlignment="1">
      <alignment horizontal="right"/>
    </xf>
    <xf numFmtId="0" fontId="16" fillId="0" borderId="8" xfId="0" applyFont="1" applyBorder="1" applyAlignment="1">
      <alignment horizontal="right"/>
    </xf>
    <xf numFmtId="0" fontId="16" fillId="0" borderId="10" xfId="0" applyFont="1" applyBorder="1" applyAlignment="1">
      <alignment horizontal="right"/>
    </xf>
    <xf numFmtId="0" fontId="8" fillId="0" borderId="0" xfId="0" applyFont="1" applyAlignment="1">
      <alignment horizontal="left" vertical="top" wrapText="1"/>
    </xf>
    <xf numFmtId="0" fontId="8" fillId="0" borderId="0" xfId="0" applyFont="1" applyAlignment="1">
      <alignment horizontal="left" vertical="top"/>
    </xf>
    <xf numFmtId="0" fontId="4" fillId="0" borderId="5" xfId="0" applyFont="1" applyBorder="1" applyAlignment="1">
      <alignment horizontal="left"/>
    </xf>
    <xf numFmtId="0" fontId="4" fillId="0" borderId="6" xfId="0" applyFont="1" applyBorder="1" applyAlignment="1">
      <alignment horizontal="left"/>
    </xf>
    <xf numFmtId="0" fontId="4" fillId="0" borderId="7" xfId="0" applyFont="1" applyBorder="1" applyAlignment="1">
      <alignment horizontal="left"/>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8" fillId="0" borderId="0" xfId="0" applyFont="1" applyBorder="1" applyAlignment="1">
      <alignment horizontal="left" vertical="center" wrapText="1"/>
    </xf>
    <xf numFmtId="0" fontId="12" fillId="0" borderId="3" xfId="0" applyFont="1" applyBorder="1" applyAlignment="1">
      <alignment horizontal="center" vertical="center"/>
    </xf>
    <xf numFmtId="0" fontId="11" fillId="2" borderId="5" xfId="0" applyFont="1" applyFill="1" applyBorder="1" applyAlignment="1">
      <alignment horizontal="right"/>
    </xf>
    <xf numFmtId="0" fontId="11" fillId="2" borderId="6" xfId="0" applyFont="1" applyFill="1" applyBorder="1" applyAlignment="1">
      <alignment horizontal="right"/>
    </xf>
    <xf numFmtId="0" fontId="11" fillId="2" borderId="7" xfId="0" applyFont="1" applyFill="1" applyBorder="1" applyAlignment="1">
      <alignment horizontal="right"/>
    </xf>
  </cellXfs>
  <cellStyles count="13">
    <cellStyle name="Comma 2 2" xfId="2" xr:uid="{3DF0AA4E-D73A-4BFB-9516-763FE50DC025}"/>
    <cellStyle name="Comma 2 2 2" xfId="6" xr:uid="{7A519DB1-7225-442B-B79C-16BAD17C4904}"/>
    <cellStyle name="Comma 2 2 2 2" xfId="11" xr:uid="{1AF379B1-3D86-4898-95ED-F68B12238812}"/>
    <cellStyle name="Comma 2 2 3" xfId="10" xr:uid="{6AC318AA-D894-4E15-8695-D2150BD004ED}"/>
    <cellStyle name="Heading 3" xfId="5" builtinId="18"/>
    <cellStyle name="Normal" xfId="0" builtinId="0"/>
    <cellStyle name="Normal 2" xfId="9" xr:uid="{A2AD6730-E5BE-4126-B9E6-5A48FF0DCD1A}"/>
    <cellStyle name="Normal 2 2" xfId="1" xr:uid="{B88FEDC4-0548-42A0-9EA3-04BA1439B7B8}"/>
    <cellStyle name="Normal 2 2 3" xfId="3" xr:uid="{B9EC9583-01C7-439A-976C-57C0DF42B473}"/>
    <cellStyle name="Normal 2 3" xfId="4" xr:uid="{2A157F46-71D7-4173-8542-D63E383EFD5F}"/>
    <cellStyle name="Normal 3" xfId="8" xr:uid="{FE8DA763-416B-4130-8E2E-F2CDE1FEE5C0}"/>
    <cellStyle name="Normal 5" xfId="7" xr:uid="{9081374C-BE00-48C2-89A5-704F56924CA3}"/>
    <cellStyle name="Normal 5 2" xfId="12" xr:uid="{F156C41A-A7D1-4F28-A1BD-2F11A01EF2E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2BC01-D34E-443D-BBEF-DC44FD530D53}">
  <sheetPr>
    <tabColor theme="9" tint="0.79998168889431442"/>
  </sheetPr>
  <dimension ref="B1:H15"/>
  <sheetViews>
    <sheetView zoomScale="78" zoomScaleNormal="78" workbookViewId="0">
      <selection activeCell="B15" sqref="B15:H15"/>
    </sheetView>
  </sheetViews>
  <sheetFormatPr defaultColWidth="8.88671875" defaultRowHeight="13.8" x14ac:dyDescent="0.3"/>
  <cols>
    <col min="1" max="1" width="3.44140625" style="27" customWidth="1"/>
    <col min="2" max="2" width="12.33203125" style="27" customWidth="1"/>
    <col min="3" max="3" width="20.44140625" style="27" customWidth="1"/>
    <col min="4" max="4" width="8.33203125" style="30" customWidth="1"/>
    <col min="5" max="5" width="13" style="27" customWidth="1"/>
    <col min="6" max="6" width="14.33203125" style="27" customWidth="1"/>
    <col min="7" max="7" width="12.44140625" style="28" customWidth="1"/>
    <col min="8" max="8" width="23.88671875" style="29" customWidth="1"/>
    <col min="9" max="11" width="5.88671875" style="27" customWidth="1"/>
    <col min="12" max="12" width="7.5546875" style="27" customWidth="1"/>
    <col min="13" max="13" width="8.109375" style="27" customWidth="1"/>
    <col min="14" max="14" width="7.88671875" style="27" customWidth="1"/>
    <col min="15" max="15" width="7.33203125" style="27" customWidth="1"/>
    <col min="16" max="16" width="7.109375" style="27" customWidth="1"/>
    <col min="17" max="18" width="5.88671875" style="27" customWidth="1"/>
    <col min="19" max="19" width="7.33203125" style="27" customWidth="1"/>
    <col min="20" max="21" width="5.88671875" style="27" customWidth="1"/>
    <col min="22" max="22" width="7.109375" style="27" customWidth="1"/>
    <col min="23" max="24" width="6.5546875" style="27" customWidth="1"/>
    <col min="25" max="25" width="7.33203125" style="27" customWidth="1"/>
    <col min="26" max="26" width="6.5546875" style="27" customWidth="1"/>
    <col min="27" max="27" width="6.88671875" style="27" customWidth="1"/>
    <col min="28" max="31" width="9.109375" style="27" customWidth="1"/>
    <col min="32" max="16384" width="8.88671875" style="27"/>
  </cols>
  <sheetData>
    <row r="1" spans="2:8" ht="47.25" customHeight="1" x14ac:dyDescent="0.3">
      <c r="B1" s="48"/>
      <c r="C1" s="48"/>
      <c r="D1" s="48"/>
      <c r="F1" s="47" t="s">
        <v>58</v>
      </c>
      <c r="G1" s="47"/>
      <c r="H1" s="47"/>
    </row>
    <row r="2" spans="2:8" x14ac:dyDescent="0.3">
      <c r="B2" s="32" t="s">
        <v>43</v>
      </c>
      <c r="C2" s="32"/>
      <c r="D2" s="32"/>
      <c r="E2" s="33"/>
      <c r="F2" s="34"/>
      <c r="G2" s="33"/>
      <c r="H2" s="35"/>
    </row>
    <row r="3" spans="2:8" ht="26.4" x14ac:dyDescent="0.3">
      <c r="B3" s="52" t="s">
        <v>44</v>
      </c>
      <c r="C3" s="53"/>
      <c r="D3" s="53"/>
      <c r="E3" s="54"/>
      <c r="F3" s="36" t="s">
        <v>45</v>
      </c>
      <c r="G3" s="36" t="s">
        <v>46</v>
      </c>
      <c r="H3" s="37" t="s">
        <v>47</v>
      </c>
    </row>
    <row r="4" spans="2:8" x14ac:dyDescent="0.3">
      <c r="B4" s="63" t="s">
        <v>54</v>
      </c>
      <c r="C4" s="64"/>
      <c r="D4" s="64"/>
      <c r="E4" s="65"/>
      <c r="F4" s="38">
        <v>115.03</v>
      </c>
      <c r="G4" s="39">
        <v>44</v>
      </c>
      <c r="H4" s="40">
        <f>F4*G4</f>
        <v>5061.32</v>
      </c>
    </row>
    <row r="5" spans="2:8" x14ac:dyDescent="0.3">
      <c r="B5" s="66" t="s">
        <v>55</v>
      </c>
      <c r="C5" s="67"/>
      <c r="D5" s="67"/>
      <c r="E5" s="68"/>
      <c r="F5" s="41">
        <v>14.48</v>
      </c>
      <c r="G5" s="41">
        <v>44</v>
      </c>
      <c r="H5" s="40">
        <f t="shared" ref="H5:H10" si="0">F5*G5</f>
        <v>637.12</v>
      </c>
    </row>
    <row r="6" spans="2:8" x14ac:dyDescent="0.3">
      <c r="B6" s="60" t="s">
        <v>48</v>
      </c>
      <c r="C6" s="61"/>
      <c r="D6" s="61"/>
      <c r="E6" s="62"/>
      <c r="F6" s="42">
        <v>0.26</v>
      </c>
      <c r="G6" s="42">
        <v>2200</v>
      </c>
      <c r="H6" s="40">
        <f t="shared" si="0"/>
        <v>572</v>
      </c>
    </row>
    <row r="7" spans="2:8" x14ac:dyDescent="0.3">
      <c r="B7" s="60" t="s">
        <v>49</v>
      </c>
      <c r="C7" s="61"/>
      <c r="D7" s="61"/>
      <c r="E7" s="62"/>
      <c r="F7" s="44">
        <v>35</v>
      </c>
      <c r="G7" s="44">
        <v>12</v>
      </c>
      <c r="H7" s="40">
        <f t="shared" si="0"/>
        <v>420</v>
      </c>
    </row>
    <row r="8" spans="2:8" x14ac:dyDescent="0.3">
      <c r="B8" s="60" t="s">
        <v>50</v>
      </c>
      <c r="C8" s="61"/>
      <c r="D8" s="61"/>
      <c r="E8" s="62"/>
      <c r="F8" s="42">
        <v>200</v>
      </c>
      <c r="G8" s="42">
        <v>4</v>
      </c>
      <c r="H8" s="40">
        <f t="shared" si="0"/>
        <v>800</v>
      </c>
    </row>
    <row r="9" spans="2:8" x14ac:dyDescent="0.3">
      <c r="B9" s="60" t="s">
        <v>51</v>
      </c>
      <c r="C9" s="61"/>
      <c r="D9" s="61"/>
      <c r="E9" s="62"/>
      <c r="F9" s="42">
        <v>90</v>
      </c>
      <c r="G9" s="42">
        <v>1</v>
      </c>
      <c r="H9" s="40">
        <f t="shared" si="0"/>
        <v>90</v>
      </c>
    </row>
    <row r="10" spans="2:8" x14ac:dyDescent="0.3">
      <c r="B10" s="60" t="s">
        <v>52</v>
      </c>
      <c r="C10" s="61"/>
      <c r="D10" s="61"/>
      <c r="E10" s="62"/>
      <c r="F10" s="42">
        <v>20</v>
      </c>
      <c r="G10" s="42">
        <v>1</v>
      </c>
      <c r="H10" s="40">
        <f t="shared" si="0"/>
        <v>20</v>
      </c>
    </row>
    <row r="11" spans="2:8" ht="14.4" thickBot="1" x14ac:dyDescent="0.35">
      <c r="B11" s="55" t="s">
        <v>57</v>
      </c>
      <c r="C11" s="56"/>
      <c r="D11" s="56"/>
      <c r="E11" s="56"/>
      <c r="F11" s="56"/>
      <c r="G11" s="57"/>
      <c r="H11" s="43">
        <f>ROUNDUP(SUM(H4:H10),0)</f>
        <v>7601</v>
      </c>
    </row>
    <row r="12" spans="2:8" ht="14.4" thickBot="1" x14ac:dyDescent="0.35">
      <c r="B12" s="49" t="s">
        <v>56</v>
      </c>
      <c r="C12" s="50"/>
      <c r="D12" s="50"/>
      <c r="E12" s="50"/>
      <c r="F12" s="50"/>
      <c r="G12" s="51"/>
      <c r="H12" s="45">
        <f>H11*50</f>
        <v>380050</v>
      </c>
    </row>
    <row r="13" spans="2:8" ht="27.75" customHeight="1" x14ac:dyDescent="0.3">
      <c r="B13" s="58" t="s">
        <v>2</v>
      </c>
      <c r="C13" s="59"/>
      <c r="D13" s="59"/>
      <c r="E13" s="59"/>
      <c r="F13" s="59"/>
      <c r="G13" s="59"/>
      <c r="H13" s="59"/>
    </row>
    <row r="14" spans="2:8" ht="16.5" customHeight="1" x14ac:dyDescent="0.3">
      <c r="B14" s="47" t="s">
        <v>53</v>
      </c>
      <c r="C14" s="47"/>
      <c r="D14" s="47"/>
      <c r="E14" s="47"/>
      <c r="F14" s="47"/>
      <c r="G14" s="47"/>
      <c r="H14" s="47"/>
    </row>
    <row r="15" spans="2:8" ht="43.5" customHeight="1" x14ac:dyDescent="0.3">
      <c r="B15" s="47" t="s">
        <v>59</v>
      </c>
      <c r="C15" s="47"/>
      <c r="D15" s="47"/>
      <c r="E15" s="47"/>
      <c r="F15" s="47"/>
      <c r="G15" s="47"/>
      <c r="H15" s="47"/>
    </row>
  </sheetData>
  <mergeCells count="15">
    <mergeCell ref="B15:H15"/>
    <mergeCell ref="B1:D1"/>
    <mergeCell ref="F1:H1"/>
    <mergeCell ref="B12:G12"/>
    <mergeCell ref="B14:H14"/>
    <mergeCell ref="B3:E3"/>
    <mergeCell ref="B11:G11"/>
    <mergeCell ref="B13:H13"/>
    <mergeCell ref="B7:E7"/>
    <mergeCell ref="B8:E8"/>
    <mergeCell ref="B9:E9"/>
    <mergeCell ref="B10:E10"/>
    <mergeCell ref="B4:E4"/>
    <mergeCell ref="B5:E5"/>
    <mergeCell ref="B6:E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8359D-121F-4E54-BAAF-944CB3DC7FF3}">
  <sheetPr>
    <tabColor theme="9" tint="0.79998168889431442"/>
  </sheetPr>
  <dimension ref="A1:H51"/>
  <sheetViews>
    <sheetView tabSelected="1" zoomScale="69" zoomScaleNormal="69" workbookViewId="0">
      <selection activeCell="A12" sqref="A12"/>
    </sheetView>
  </sheetViews>
  <sheetFormatPr defaultColWidth="9.109375" defaultRowHeight="13.2" x14ac:dyDescent="0.25"/>
  <cols>
    <col min="1" max="4" width="21.44140625" style="5" customWidth="1"/>
    <col min="5" max="5" width="23.5546875" style="5" customWidth="1"/>
    <col min="6" max="6" width="17.6640625" style="5" customWidth="1"/>
    <col min="7" max="7" width="20.109375" style="5" customWidth="1"/>
    <col min="8" max="8" width="27.109375" style="5" customWidth="1"/>
    <col min="9" max="16384" width="9.109375" style="5"/>
  </cols>
  <sheetData>
    <row r="1" spans="1:8" ht="49.5" customHeight="1" x14ac:dyDescent="0.25">
      <c r="G1" s="69" t="s">
        <v>60</v>
      </c>
      <c r="H1" s="69"/>
    </row>
    <row r="2" spans="1:8" ht="22.5" customHeight="1" x14ac:dyDescent="0.25">
      <c r="A2" s="70" t="s">
        <v>39</v>
      </c>
      <c r="B2" s="70"/>
      <c r="C2" s="70"/>
      <c r="D2" s="70"/>
      <c r="E2" s="70"/>
      <c r="F2" s="70"/>
      <c r="G2" s="70"/>
      <c r="H2" s="70"/>
    </row>
    <row r="3" spans="1:8" s="1" customFormat="1" ht="66" x14ac:dyDescent="0.3">
      <c r="A3" s="15" t="s">
        <v>61</v>
      </c>
      <c r="B3" s="15" t="s">
        <v>29</v>
      </c>
      <c r="C3" s="14" t="s">
        <v>30</v>
      </c>
      <c r="D3" s="14" t="s">
        <v>40</v>
      </c>
      <c r="E3" s="14" t="s">
        <v>41</v>
      </c>
      <c r="F3" s="14" t="s">
        <v>42</v>
      </c>
      <c r="G3" s="14" t="s">
        <v>31</v>
      </c>
      <c r="H3" s="14" t="s">
        <v>34</v>
      </c>
    </row>
    <row r="4" spans="1:8" x14ac:dyDescent="0.25">
      <c r="A4" s="31" t="s">
        <v>32</v>
      </c>
      <c r="B4" s="31">
        <v>100</v>
      </c>
      <c r="C4" s="2">
        <v>7.9116664604725973</v>
      </c>
      <c r="D4" s="3">
        <v>275</v>
      </c>
      <c r="E4" s="3">
        <f>B4*D4</f>
        <v>27500</v>
      </c>
      <c r="F4" s="3">
        <f>ROUND(E4/C4,0)</f>
        <v>3476</v>
      </c>
      <c r="G4" s="31">
        <f>ROUND(F4*0.3,0)</f>
        <v>1043</v>
      </c>
      <c r="H4" s="4">
        <f>G4*$B$9</f>
        <v>169477.07</v>
      </c>
    </row>
    <row r="5" spans="1:8" x14ac:dyDescent="0.25">
      <c r="A5" s="31" t="s">
        <v>33</v>
      </c>
      <c r="B5" s="31">
        <v>152</v>
      </c>
      <c r="C5" s="2">
        <v>5.270807581376185</v>
      </c>
      <c r="D5" s="3">
        <v>275</v>
      </c>
      <c r="E5" s="3">
        <f t="shared" ref="E5:E6" si="0">B5*D5</f>
        <v>41800</v>
      </c>
      <c r="F5" s="3">
        <f t="shared" ref="F5:F6" si="1">ROUND(E5/C5,0)</f>
        <v>7930</v>
      </c>
      <c r="G5" s="31">
        <f t="shared" ref="G5:G6" si="2">ROUND(F5*0.3,0)</f>
        <v>2379</v>
      </c>
      <c r="H5" s="4">
        <f>G5*$B$9</f>
        <v>386563.71</v>
      </c>
    </row>
    <row r="6" spans="1:8" x14ac:dyDescent="0.25">
      <c r="A6" s="6" t="s">
        <v>1</v>
      </c>
      <c r="B6" s="31">
        <v>46</v>
      </c>
      <c r="C6" s="7">
        <v>5.3453273869856073</v>
      </c>
      <c r="D6" s="3">
        <v>275</v>
      </c>
      <c r="E6" s="3">
        <f t="shared" si="0"/>
        <v>12650</v>
      </c>
      <c r="F6" s="3">
        <f t="shared" si="1"/>
        <v>2367</v>
      </c>
      <c r="G6" s="31">
        <f t="shared" si="2"/>
        <v>710</v>
      </c>
      <c r="H6" s="4">
        <f>G6*$B$9</f>
        <v>115367.90000000001</v>
      </c>
    </row>
    <row r="7" spans="1:8" x14ac:dyDescent="0.25">
      <c r="A7" s="8" t="s">
        <v>0</v>
      </c>
      <c r="B7" s="8">
        <f>SUM(B4:B6)</f>
        <v>298</v>
      </c>
      <c r="C7" s="9">
        <f>AVERAGE(C4:C6)</f>
        <v>6.175933809611462</v>
      </c>
      <c r="D7" s="8">
        <f t="shared" ref="D7:H7" si="3">SUM(D4:D6)</f>
        <v>825</v>
      </c>
      <c r="E7" s="10">
        <f t="shared" si="3"/>
        <v>81950</v>
      </c>
      <c r="F7" s="10">
        <f t="shared" si="3"/>
        <v>13773</v>
      </c>
      <c r="G7" s="10">
        <f t="shared" si="3"/>
        <v>4132</v>
      </c>
      <c r="H7" s="16">
        <f t="shared" si="3"/>
        <v>671408.68</v>
      </c>
    </row>
    <row r="8" spans="1:8" x14ac:dyDescent="0.25">
      <c r="F8" s="11"/>
    </row>
    <row r="9" spans="1:8" ht="26.4" x14ac:dyDescent="0.25">
      <c r="A9" s="12" t="s">
        <v>35</v>
      </c>
      <c r="B9" s="13">
        <v>162.49</v>
      </c>
    </row>
    <row r="10" spans="1:8" x14ac:dyDescent="0.25">
      <c r="A10" s="69" t="s">
        <v>38</v>
      </c>
      <c r="B10" s="69"/>
      <c r="C10" s="69"/>
      <c r="D10" s="69"/>
    </row>
    <row r="11" spans="1:8" x14ac:dyDescent="0.25">
      <c r="A11" s="46" t="s">
        <v>62</v>
      </c>
    </row>
    <row r="12" spans="1:8" x14ac:dyDescent="0.25">
      <c r="A12" s="5" t="s">
        <v>3</v>
      </c>
      <c r="B12" s="24"/>
      <c r="C12" s="24"/>
      <c r="D12" s="24"/>
      <c r="E12" s="24"/>
      <c r="F12" s="24"/>
      <c r="G12" s="24"/>
    </row>
    <row r="13" spans="1:8" x14ac:dyDescent="0.25">
      <c r="A13" s="25" t="s">
        <v>4</v>
      </c>
      <c r="B13" s="25" t="s">
        <v>5</v>
      </c>
      <c r="C13" s="25" t="s">
        <v>6</v>
      </c>
      <c r="D13" s="25" t="s">
        <v>7</v>
      </c>
      <c r="E13" s="26" t="s">
        <v>8</v>
      </c>
      <c r="F13" s="25" t="s">
        <v>37</v>
      </c>
      <c r="G13" s="25" t="s">
        <v>36</v>
      </c>
    </row>
    <row r="14" spans="1:8" ht="26.4" x14ac:dyDescent="0.25">
      <c r="A14" s="17" t="s">
        <v>9</v>
      </c>
      <c r="B14" s="18" t="s">
        <v>10</v>
      </c>
      <c r="C14" s="18" t="s">
        <v>11</v>
      </c>
      <c r="D14" s="19" t="s">
        <v>12</v>
      </c>
      <c r="E14" s="20">
        <v>4.37</v>
      </c>
      <c r="F14" s="20">
        <v>63.26</v>
      </c>
      <c r="G14" s="20">
        <f>E14*F14</f>
        <v>276.44619999999998</v>
      </c>
    </row>
    <row r="15" spans="1:8" x14ac:dyDescent="0.25">
      <c r="A15" s="17" t="s">
        <v>9</v>
      </c>
      <c r="B15" s="18" t="s">
        <v>10</v>
      </c>
      <c r="C15" s="21" t="s">
        <v>13</v>
      </c>
      <c r="D15" s="19" t="s">
        <v>12</v>
      </c>
      <c r="E15" s="20">
        <v>5.08</v>
      </c>
      <c r="F15" s="20">
        <v>63.26</v>
      </c>
      <c r="G15" s="20">
        <f t="shared" ref="G15:G49" si="4">E15*F15</f>
        <v>321.36079999999998</v>
      </c>
    </row>
    <row r="16" spans="1:8" ht="26.4" x14ac:dyDescent="0.25">
      <c r="A16" s="17" t="s">
        <v>9</v>
      </c>
      <c r="B16" s="18" t="s">
        <v>10</v>
      </c>
      <c r="C16" s="18" t="s">
        <v>14</v>
      </c>
      <c r="D16" s="19" t="s">
        <v>12</v>
      </c>
      <c r="E16" s="20">
        <v>8.08</v>
      </c>
      <c r="F16" s="20">
        <v>63.26</v>
      </c>
      <c r="G16" s="20">
        <f t="shared" si="4"/>
        <v>511.14080000000001</v>
      </c>
    </row>
    <row r="17" spans="1:7" ht="26.4" x14ac:dyDescent="0.25">
      <c r="A17" s="19" t="s">
        <v>15</v>
      </c>
      <c r="B17" s="21" t="s">
        <v>16</v>
      </c>
      <c r="C17" s="18" t="s">
        <v>13</v>
      </c>
      <c r="D17" s="19" t="s">
        <v>12</v>
      </c>
      <c r="E17" s="20">
        <v>2.77</v>
      </c>
      <c r="F17" s="20">
        <v>37.01</v>
      </c>
      <c r="G17" s="20">
        <f t="shared" si="4"/>
        <v>102.51769999999999</v>
      </c>
    </row>
    <row r="18" spans="1:7" ht="26.4" x14ac:dyDescent="0.25">
      <c r="A18" s="19" t="s">
        <v>15</v>
      </c>
      <c r="B18" s="21" t="s">
        <v>16</v>
      </c>
      <c r="C18" s="18" t="s">
        <v>13</v>
      </c>
      <c r="D18" s="19" t="s">
        <v>12</v>
      </c>
      <c r="E18" s="20">
        <v>2.77</v>
      </c>
      <c r="F18" s="20">
        <v>19.48</v>
      </c>
      <c r="G18" s="20">
        <f t="shared" si="4"/>
        <v>53.959600000000002</v>
      </c>
    </row>
    <row r="19" spans="1:7" x14ac:dyDescent="0.25">
      <c r="A19" s="19" t="s">
        <v>9</v>
      </c>
      <c r="B19" s="21" t="s">
        <v>10</v>
      </c>
      <c r="C19" s="18" t="s">
        <v>17</v>
      </c>
      <c r="D19" s="19" t="s">
        <v>12</v>
      </c>
      <c r="E19" s="20">
        <v>2.48</v>
      </c>
      <c r="F19" s="20">
        <v>63.26</v>
      </c>
      <c r="G19" s="20">
        <f t="shared" si="4"/>
        <v>156.88479999999998</v>
      </c>
    </row>
    <row r="20" spans="1:7" ht="26.4" x14ac:dyDescent="0.25">
      <c r="A20" s="19" t="s">
        <v>15</v>
      </c>
      <c r="B20" s="21" t="s">
        <v>10</v>
      </c>
      <c r="C20" s="18" t="s">
        <v>18</v>
      </c>
      <c r="D20" s="19" t="s">
        <v>12</v>
      </c>
      <c r="E20" s="20">
        <v>3.02</v>
      </c>
      <c r="F20" s="20">
        <v>37.01</v>
      </c>
      <c r="G20" s="20">
        <f t="shared" si="4"/>
        <v>111.77019999999999</v>
      </c>
    </row>
    <row r="21" spans="1:7" ht="26.4" x14ac:dyDescent="0.25">
      <c r="A21" s="19" t="s">
        <v>15</v>
      </c>
      <c r="B21" s="21" t="s">
        <v>10</v>
      </c>
      <c r="C21" s="18" t="s">
        <v>18</v>
      </c>
      <c r="D21" s="19" t="s">
        <v>12</v>
      </c>
      <c r="E21" s="20">
        <v>3.02</v>
      </c>
      <c r="F21" s="20">
        <v>19.48</v>
      </c>
      <c r="G21" s="20">
        <f t="shared" si="4"/>
        <v>58.829599999999999</v>
      </c>
    </row>
    <row r="22" spans="1:7" ht="26.4" x14ac:dyDescent="0.25">
      <c r="A22" s="19" t="s">
        <v>15</v>
      </c>
      <c r="B22" s="21" t="s">
        <v>10</v>
      </c>
      <c r="C22" s="18" t="s">
        <v>18</v>
      </c>
      <c r="D22" s="19" t="s">
        <v>12</v>
      </c>
      <c r="E22" s="20">
        <v>3.07</v>
      </c>
      <c r="F22" s="20">
        <v>37.01</v>
      </c>
      <c r="G22" s="20">
        <f t="shared" si="4"/>
        <v>113.62069999999999</v>
      </c>
    </row>
    <row r="23" spans="1:7" ht="26.4" x14ac:dyDescent="0.25">
      <c r="A23" s="19" t="s">
        <v>15</v>
      </c>
      <c r="B23" s="21" t="s">
        <v>10</v>
      </c>
      <c r="C23" s="18" t="s">
        <v>18</v>
      </c>
      <c r="D23" s="19" t="s">
        <v>12</v>
      </c>
      <c r="E23" s="20">
        <v>3.07</v>
      </c>
      <c r="F23" s="20">
        <v>19.48</v>
      </c>
      <c r="G23" s="20">
        <f t="shared" si="4"/>
        <v>59.803599999999996</v>
      </c>
    </row>
    <row r="24" spans="1:7" x14ac:dyDescent="0.25">
      <c r="A24" s="19" t="s">
        <v>9</v>
      </c>
      <c r="B24" s="18" t="s">
        <v>16</v>
      </c>
      <c r="C24" s="21" t="s">
        <v>19</v>
      </c>
      <c r="D24" s="19" t="s">
        <v>12</v>
      </c>
      <c r="E24" s="20">
        <v>4.6500000000000004</v>
      </c>
      <c r="F24" s="20">
        <v>63.26</v>
      </c>
      <c r="G24" s="20">
        <f t="shared" si="4"/>
        <v>294.15899999999999</v>
      </c>
    </row>
    <row r="25" spans="1:7" ht="26.4" x14ac:dyDescent="0.25">
      <c r="A25" s="19" t="s">
        <v>15</v>
      </c>
      <c r="B25" s="18" t="s">
        <v>10</v>
      </c>
      <c r="C25" s="21" t="s">
        <v>13</v>
      </c>
      <c r="D25" s="19" t="s">
        <v>12</v>
      </c>
      <c r="E25" s="20">
        <v>2.48</v>
      </c>
      <c r="F25" s="20">
        <v>37.01</v>
      </c>
      <c r="G25" s="20">
        <f t="shared" si="4"/>
        <v>91.78479999999999</v>
      </c>
    </row>
    <row r="26" spans="1:7" ht="26.4" x14ac:dyDescent="0.25">
      <c r="A26" s="19" t="s">
        <v>15</v>
      </c>
      <c r="B26" s="18" t="s">
        <v>10</v>
      </c>
      <c r="C26" s="21" t="s">
        <v>13</v>
      </c>
      <c r="D26" s="19" t="s">
        <v>12</v>
      </c>
      <c r="E26" s="20">
        <v>2.48</v>
      </c>
      <c r="F26" s="20">
        <v>19.48</v>
      </c>
      <c r="G26" s="20">
        <f t="shared" si="4"/>
        <v>48.310400000000001</v>
      </c>
    </row>
    <row r="27" spans="1:7" x14ac:dyDescent="0.25">
      <c r="A27" s="19" t="s">
        <v>9</v>
      </c>
      <c r="B27" s="18" t="s">
        <v>20</v>
      </c>
      <c r="C27" s="21" t="s">
        <v>13</v>
      </c>
      <c r="D27" s="19" t="s">
        <v>12</v>
      </c>
      <c r="E27" s="20">
        <v>3.27</v>
      </c>
      <c r="F27" s="20">
        <v>63.26</v>
      </c>
      <c r="G27" s="20">
        <f t="shared" si="4"/>
        <v>206.86019999999999</v>
      </c>
    </row>
    <row r="28" spans="1:7" x14ac:dyDescent="0.25">
      <c r="A28" s="19" t="s">
        <v>9</v>
      </c>
      <c r="B28" s="21" t="s">
        <v>10</v>
      </c>
      <c r="C28" s="21" t="s">
        <v>21</v>
      </c>
      <c r="D28" s="19" t="s">
        <v>12</v>
      </c>
      <c r="E28" s="20">
        <v>2.58</v>
      </c>
      <c r="F28" s="20">
        <v>63.26</v>
      </c>
      <c r="G28" s="20">
        <f t="shared" si="4"/>
        <v>163.21080000000001</v>
      </c>
    </row>
    <row r="29" spans="1:7" x14ac:dyDescent="0.25">
      <c r="A29" s="19" t="s">
        <v>9</v>
      </c>
      <c r="B29" s="21" t="s">
        <v>10</v>
      </c>
      <c r="C29" s="21" t="s">
        <v>18</v>
      </c>
      <c r="D29" s="19" t="s">
        <v>12</v>
      </c>
      <c r="E29" s="20">
        <v>1.87</v>
      </c>
      <c r="F29" s="20">
        <v>63.26</v>
      </c>
      <c r="G29" s="20">
        <f t="shared" si="4"/>
        <v>118.2962</v>
      </c>
    </row>
    <row r="30" spans="1:7" ht="26.4" x14ac:dyDescent="0.25">
      <c r="A30" s="19" t="s">
        <v>9</v>
      </c>
      <c r="B30" s="21" t="s">
        <v>22</v>
      </c>
      <c r="C30" s="21" t="s">
        <v>11</v>
      </c>
      <c r="D30" s="19" t="s">
        <v>12</v>
      </c>
      <c r="E30" s="20">
        <v>4.78</v>
      </c>
      <c r="F30" s="20">
        <v>63.26</v>
      </c>
      <c r="G30" s="20">
        <f t="shared" si="4"/>
        <v>302.38280000000003</v>
      </c>
    </row>
    <row r="31" spans="1:7" ht="26.4" x14ac:dyDescent="0.25">
      <c r="A31" s="19" t="s">
        <v>15</v>
      </c>
      <c r="B31" s="21" t="s">
        <v>10</v>
      </c>
      <c r="C31" s="21" t="s">
        <v>23</v>
      </c>
      <c r="D31" s="19" t="s">
        <v>12</v>
      </c>
      <c r="E31" s="20">
        <v>5.3</v>
      </c>
      <c r="F31" s="20">
        <v>37.01</v>
      </c>
      <c r="G31" s="20">
        <f t="shared" si="4"/>
        <v>196.15299999999999</v>
      </c>
    </row>
    <row r="32" spans="1:7" ht="26.4" x14ac:dyDescent="0.25">
      <c r="A32" s="19" t="s">
        <v>15</v>
      </c>
      <c r="B32" s="21" t="s">
        <v>10</v>
      </c>
      <c r="C32" s="21" t="s">
        <v>23</v>
      </c>
      <c r="D32" s="19" t="s">
        <v>12</v>
      </c>
      <c r="E32" s="20">
        <v>5.3</v>
      </c>
      <c r="F32" s="20">
        <v>19.48</v>
      </c>
      <c r="G32" s="20">
        <f t="shared" si="4"/>
        <v>103.244</v>
      </c>
    </row>
    <row r="33" spans="1:7" x14ac:dyDescent="0.25">
      <c r="A33" s="19" t="s">
        <v>9</v>
      </c>
      <c r="B33" s="21" t="s">
        <v>10</v>
      </c>
      <c r="C33" s="21" t="s">
        <v>13</v>
      </c>
      <c r="D33" s="19" t="s">
        <v>12</v>
      </c>
      <c r="E33" s="20">
        <v>4.4800000000000004</v>
      </c>
      <c r="F33" s="20">
        <v>63.26</v>
      </c>
      <c r="G33" s="20">
        <f t="shared" si="4"/>
        <v>283.40480000000002</v>
      </c>
    </row>
    <row r="34" spans="1:7" x14ac:dyDescent="0.25">
      <c r="A34" s="19" t="s">
        <v>9</v>
      </c>
      <c r="B34" s="21" t="s">
        <v>10</v>
      </c>
      <c r="C34" s="21" t="s">
        <v>13</v>
      </c>
      <c r="D34" s="19" t="s">
        <v>12</v>
      </c>
      <c r="E34" s="20">
        <v>3.22</v>
      </c>
      <c r="F34" s="20">
        <v>63.26</v>
      </c>
      <c r="G34" s="20">
        <f t="shared" si="4"/>
        <v>203.69720000000001</v>
      </c>
    </row>
    <row r="35" spans="1:7" x14ac:dyDescent="0.25">
      <c r="A35" s="19" t="s">
        <v>9</v>
      </c>
      <c r="B35" s="21" t="s">
        <v>10</v>
      </c>
      <c r="C35" s="21" t="s">
        <v>24</v>
      </c>
      <c r="D35" s="19" t="s">
        <v>12</v>
      </c>
      <c r="E35" s="20">
        <v>2.0499999999999998</v>
      </c>
      <c r="F35" s="20">
        <v>63.26</v>
      </c>
      <c r="G35" s="20">
        <f t="shared" si="4"/>
        <v>129.68299999999999</v>
      </c>
    </row>
    <row r="36" spans="1:7" x14ac:dyDescent="0.25">
      <c r="A36" s="19" t="s">
        <v>9</v>
      </c>
      <c r="B36" s="21" t="s">
        <v>10</v>
      </c>
      <c r="C36" s="21" t="s">
        <v>13</v>
      </c>
      <c r="D36" s="19" t="s">
        <v>12</v>
      </c>
      <c r="E36" s="20">
        <v>4.22</v>
      </c>
      <c r="F36" s="20">
        <v>63.26</v>
      </c>
      <c r="G36" s="20">
        <f t="shared" si="4"/>
        <v>266.9572</v>
      </c>
    </row>
    <row r="37" spans="1:7" ht="26.4" x14ac:dyDescent="0.25">
      <c r="A37" s="19" t="s">
        <v>15</v>
      </c>
      <c r="B37" s="21" t="s">
        <v>10</v>
      </c>
      <c r="C37" s="21" t="s">
        <v>18</v>
      </c>
      <c r="D37" s="19" t="s">
        <v>12</v>
      </c>
      <c r="E37" s="20">
        <v>4.3499999999999996</v>
      </c>
      <c r="F37" s="20">
        <v>37.01</v>
      </c>
      <c r="G37" s="20">
        <f t="shared" si="4"/>
        <v>160.99349999999998</v>
      </c>
    </row>
    <row r="38" spans="1:7" ht="26.4" x14ac:dyDescent="0.25">
      <c r="A38" s="19" t="s">
        <v>15</v>
      </c>
      <c r="B38" s="21" t="s">
        <v>10</v>
      </c>
      <c r="C38" s="21" t="s">
        <v>18</v>
      </c>
      <c r="D38" s="19" t="s">
        <v>12</v>
      </c>
      <c r="E38" s="20">
        <v>4.3499999999999996</v>
      </c>
      <c r="F38" s="20">
        <v>19.48</v>
      </c>
      <c r="G38" s="20">
        <f t="shared" si="4"/>
        <v>84.738</v>
      </c>
    </row>
    <row r="39" spans="1:7" x14ac:dyDescent="0.25">
      <c r="A39" s="19" t="s">
        <v>9</v>
      </c>
      <c r="B39" s="21" t="s">
        <v>10</v>
      </c>
      <c r="C39" s="21" t="s">
        <v>13</v>
      </c>
      <c r="D39" s="19" t="s">
        <v>12</v>
      </c>
      <c r="E39" s="20">
        <v>2.15</v>
      </c>
      <c r="F39" s="20">
        <v>63.26</v>
      </c>
      <c r="G39" s="20">
        <f t="shared" si="4"/>
        <v>136.00899999999999</v>
      </c>
    </row>
    <row r="40" spans="1:7" ht="26.4" x14ac:dyDescent="0.25">
      <c r="A40" s="19" t="s">
        <v>15</v>
      </c>
      <c r="B40" s="21" t="s">
        <v>25</v>
      </c>
      <c r="C40" s="21" t="s">
        <v>13</v>
      </c>
      <c r="D40" s="19" t="s">
        <v>12</v>
      </c>
      <c r="E40" s="20">
        <v>3.2</v>
      </c>
      <c r="F40" s="20">
        <v>37.01</v>
      </c>
      <c r="G40" s="20">
        <f t="shared" si="4"/>
        <v>118.432</v>
      </c>
    </row>
    <row r="41" spans="1:7" ht="26.4" x14ac:dyDescent="0.25">
      <c r="A41" s="19" t="s">
        <v>15</v>
      </c>
      <c r="B41" s="21" t="s">
        <v>25</v>
      </c>
      <c r="C41" s="21" t="s">
        <v>13</v>
      </c>
      <c r="D41" s="19" t="s">
        <v>12</v>
      </c>
      <c r="E41" s="20">
        <v>3.2</v>
      </c>
      <c r="F41" s="20">
        <v>19.48</v>
      </c>
      <c r="G41" s="20">
        <f t="shared" si="4"/>
        <v>62.336000000000006</v>
      </c>
    </row>
    <row r="42" spans="1:7" ht="26.4" x14ac:dyDescent="0.25">
      <c r="A42" s="19" t="s">
        <v>15</v>
      </c>
      <c r="B42" s="21" t="s">
        <v>20</v>
      </c>
      <c r="C42" s="21" t="s">
        <v>26</v>
      </c>
      <c r="D42" s="19" t="s">
        <v>12</v>
      </c>
      <c r="E42" s="20">
        <v>1.22</v>
      </c>
      <c r="F42" s="20">
        <v>37.01</v>
      </c>
      <c r="G42" s="20">
        <f t="shared" si="4"/>
        <v>45.152199999999993</v>
      </c>
    </row>
    <row r="43" spans="1:7" ht="26.4" x14ac:dyDescent="0.25">
      <c r="A43" s="19" t="s">
        <v>15</v>
      </c>
      <c r="B43" s="21" t="s">
        <v>20</v>
      </c>
      <c r="C43" s="21" t="s">
        <v>26</v>
      </c>
      <c r="D43" s="19" t="s">
        <v>12</v>
      </c>
      <c r="E43" s="20">
        <v>1.22</v>
      </c>
      <c r="F43" s="20">
        <v>19.48</v>
      </c>
      <c r="G43" s="20">
        <f t="shared" si="4"/>
        <v>23.765599999999999</v>
      </c>
    </row>
    <row r="44" spans="1:7" x14ac:dyDescent="0.25">
      <c r="A44" s="19" t="s">
        <v>9</v>
      </c>
      <c r="B44" s="21" t="s">
        <v>10</v>
      </c>
      <c r="C44" s="21" t="s">
        <v>13</v>
      </c>
      <c r="D44" s="19" t="s">
        <v>12</v>
      </c>
      <c r="E44" s="20">
        <v>2.15</v>
      </c>
      <c r="F44" s="20">
        <v>63.26</v>
      </c>
      <c r="G44" s="20">
        <f t="shared" si="4"/>
        <v>136.00899999999999</v>
      </c>
    </row>
    <row r="45" spans="1:7" x14ac:dyDescent="0.25">
      <c r="A45" s="19" t="s">
        <v>9</v>
      </c>
      <c r="B45" s="21" t="s">
        <v>10</v>
      </c>
      <c r="C45" s="21" t="s">
        <v>18</v>
      </c>
      <c r="D45" s="19" t="s">
        <v>12</v>
      </c>
      <c r="E45" s="20">
        <v>4.43</v>
      </c>
      <c r="F45" s="20">
        <v>63.26</v>
      </c>
      <c r="G45" s="20">
        <f t="shared" si="4"/>
        <v>280.24179999999996</v>
      </c>
    </row>
    <row r="46" spans="1:7" x14ac:dyDescent="0.25">
      <c r="A46" s="19" t="s">
        <v>9</v>
      </c>
      <c r="B46" s="21" t="s">
        <v>20</v>
      </c>
      <c r="C46" s="21" t="s">
        <v>13</v>
      </c>
      <c r="D46" s="19" t="s">
        <v>12</v>
      </c>
      <c r="E46" s="20">
        <v>4.55</v>
      </c>
      <c r="F46" s="20">
        <v>63.26</v>
      </c>
      <c r="G46" s="20">
        <f t="shared" si="4"/>
        <v>287.83299999999997</v>
      </c>
    </row>
    <row r="47" spans="1:7" ht="26.4" x14ac:dyDescent="0.25">
      <c r="A47" s="19" t="s">
        <v>15</v>
      </c>
      <c r="B47" s="21" t="s">
        <v>10</v>
      </c>
      <c r="C47" s="21" t="s">
        <v>18</v>
      </c>
      <c r="D47" s="19" t="s">
        <v>12</v>
      </c>
      <c r="E47" s="20">
        <v>2.88</v>
      </c>
      <c r="F47" s="20">
        <v>37.01</v>
      </c>
      <c r="G47" s="20">
        <f t="shared" si="4"/>
        <v>106.58879999999999</v>
      </c>
    </row>
    <row r="48" spans="1:7" ht="26.4" x14ac:dyDescent="0.25">
      <c r="A48" s="19" t="s">
        <v>15</v>
      </c>
      <c r="B48" s="21" t="s">
        <v>10</v>
      </c>
      <c r="C48" s="21" t="s">
        <v>18</v>
      </c>
      <c r="D48" s="19" t="s">
        <v>12</v>
      </c>
      <c r="E48" s="20">
        <v>2.88</v>
      </c>
      <c r="F48" s="20">
        <v>19.48</v>
      </c>
      <c r="G48" s="20">
        <f t="shared" si="4"/>
        <v>56.102399999999996</v>
      </c>
    </row>
    <row r="49" spans="1:7" x14ac:dyDescent="0.25">
      <c r="A49" s="19" t="s">
        <v>9</v>
      </c>
      <c r="B49" s="21" t="s">
        <v>10</v>
      </c>
      <c r="C49" s="21" t="s">
        <v>13</v>
      </c>
      <c r="D49" s="19" t="s">
        <v>12</v>
      </c>
      <c r="E49" s="20">
        <v>2.8</v>
      </c>
      <c r="F49" s="20">
        <v>63.26</v>
      </c>
      <c r="G49" s="20">
        <f t="shared" si="4"/>
        <v>177.12799999999999</v>
      </c>
    </row>
    <row r="50" spans="1:7" x14ac:dyDescent="0.25">
      <c r="A50" s="71" t="s">
        <v>27</v>
      </c>
      <c r="B50" s="72"/>
      <c r="C50" s="72"/>
      <c r="D50" s="72"/>
      <c r="E50" s="72"/>
      <c r="F50" s="73"/>
      <c r="G50" s="22">
        <f>AVERAGE(G14:G49)</f>
        <v>162.49463055555546</v>
      </c>
    </row>
    <row r="51" spans="1:7" x14ac:dyDescent="0.25">
      <c r="A51" s="23" t="s">
        <v>28</v>
      </c>
      <c r="B51" s="24"/>
      <c r="C51" s="24"/>
      <c r="D51" s="24"/>
      <c r="E51" s="24"/>
      <c r="F51" s="24"/>
      <c r="G51" s="24"/>
    </row>
  </sheetData>
  <mergeCells count="4">
    <mergeCell ref="G1:H1"/>
    <mergeCell ref="A2:H2"/>
    <mergeCell ref="A10:D10"/>
    <mergeCell ref="A50:F50"/>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1_pielikums</vt:lpstr>
      <vt:lpstr>2_pielikums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Svetlana Šūpulniece</dc:creator>
  <cp:lastModifiedBy>Rimants Kuzma</cp:lastModifiedBy>
  <dcterms:created xsi:type="dcterms:W3CDTF">2022-03-22T10:23:27Z</dcterms:created>
  <dcterms:modified xsi:type="dcterms:W3CDTF">2022-05-18T13:58:03Z</dcterms:modified>
</cp:coreProperties>
</file>