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8_{23600F64-0CF5-443C-9F52-6A40B60405B5}" xr6:coauthVersionLast="36" xr6:coauthVersionMax="36" xr10:uidLastSave="{00000000-0000-0000-0000-000000000000}"/>
  <bookViews>
    <workbookView xWindow="0" yWindow="0" windowWidth="28800" windowHeight="13500" tabRatio="769" xr2:uid="{00000000-000D-0000-FFFF-FFFF00000000}"/>
  </bookViews>
  <sheets>
    <sheet name="Ietekme 1" sheetId="33" r:id="rId1"/>
    <sheet name="Ietekme 2" sheetId="31" r:id="rId2"/>
  </sheets>
  <calcPr calcId="191029"/>
</workbook>
</file>

<file path=xl/calcChain.xml><?xml version="1.0" encoding="utf-8"?>
<calcChain xmlns="http://schemas.openxmlformats.org/spreadsheetml/2006/main">
  <c r="G161" i="33" l="1"/>
  <c r="G155" i="33" s="1"/>
  <c r="F161" i="33"/>
  <c r="E161" i="33"/>
  <c r="D161" i="33"/>
  <c r="G156" i="33"/>
  <c r="F156" i="33"/>
  <c r="E156" i="33"/>
  <c r="D156" i="33"/>
  <c r="D155" i="33" s="1"/>
  <c r="F155" i="33"/>
  <c r="E155" i="33"/>
  <c r="G151" i="33"/>
  <c r="G145" i="33" s="1"/>
  <c r="F151" i="33"/>
  <c r="E151" i="33"/>
  <c r="D151" i="33"/>
  <c r="G146" i="33"/>
  <c r="F146" i="33"/>
  <c r="E146" i="33"/>
  <c r="D146" i="33"/>
  <c r="D145" i="33" s="1"/>
  <c r="F145" i="33"/>
  <c r="E145" i="33"/>
  <c r="G141" i="33"/>
  <c r="F141" i="33"/>
  <c r="F135" i="33" s="1"/>
  <c r="E141" i="33"/>
  <c r="D141" i="33"/>
  <c r="G136" i="33"/>
  <c r="F136" i="33"/>
  <c r="E136" i="33"/>
  <c r="D136" i="33"/>
  <c r="G135" i="33"/>
  <c r="E135" i="33"/>
  <c r="G131" i="33"/>
  <c r="F131" i="33"/>
  <c r="E131" i="33"/>
  <c r="E125" i="33" s="1"/>
  <c r="D131" i="33"/>
  <c r="G126" i="33"/>
  <c r="G125" i="33" s="1"/>
  <c r="F126" i="33"/>
  <c r="E126" i="33"/>
  <c r="D126" i="33"/>
  <c r="F125" i="33"/>
  <c r="D125" i="33"/>
  <c r="G121" i="33"/>
  <c r="F121" i="33"/>
  <c r="E121" i="33"/>
  <c r="E115" i="33" s="1"/>
  <c r="D121" i="33"/>
  <c r="G116" i="33"/>
  <c r="G115" i="33" s="1"/>
  <c r="F116" i="33"/>
  <c r="E116" i="33"/>
  <c r="D116" i="33"/>
  <c r="D115" i="33" s="1"/>
  <c r="F115" i="33"/>
  <c r="G111" i="33"/>
  <c r="G105" i="33" s="1"/>
  <c r="F111" i="33"/>
  <c r="E111" i="33"/>
  <c r="D111" i="33"/>
  <c r="D105" i="33" s="1"/>
  <c r="G106" i="33"/>
  <c r="F106" i="33"/>
  <c r="F105" i="33" s="1"/>
  <c r="E106" i="33"/>
  <c r="D106" i="33"/>
  <c r="E105" i="33"/>
  <c r="G101" i="33"/>
  <c r="G95" i="33" s="1"/>
  <c r="F101" i="33"/>
  <c r="F95" i="33" s="1"/>
  <c r="E101" i="33"/>
  <c r="D101" i="33"/>
  <c r="D95" i="33" s="1"/>
  <c r="D99" i="33"/>
  <c r="G96" i="33"/>
  <c r="F96" i="33"/>
  <c r="E96" i="33"/>
  <c r="E95" i="33" s="1"/>
  <c r="D96" i="33"/>
  <c r="G91" i="33"/>
  <c r="F91" i="33"/>
  <c r="F85" i="33" s="1"/>
  <c r="E91" i="33"/>
  <c r="E85" i="33" s="1"/>
  <c r="D91" i="33"/>
  <c r="D85" i="33" s="1"/>
  <c r="D89" i="33"/>
  <c r="G86" i="33"/>
  <c r="G85" i="33" s="1"/>
  <c r="F86" i="33"/>
  <c r="E86" i="33"/>
  <c r="D86" i="33"/>
  <c r="G81" i="33"/>
  <c r="F81" i="33"/>
  <c r="E81" i="33"/>
  <c r="D81" i="33"/>
  <c r="D75" i="33" s="1"/>
  <c r="G76" i="33"/>
  <c r="G75" i="33" s="1"/>
  <c r="F76" i="33"/>
  <c r="E76" i="33"/>
  <c r="E75" i="33" s="1"/>
  <c r="D76" i="33"/>
  <c r="D72" i="33"/>
  <c r="G71" i="33"/>
  <c r="F71" i="33"/>
  <c r="F65" i="33" s="1"/>
  <c r="E71" i="33"/>
  <c r="D71" i="33"/>
  <c r="D70" i="33"/>
  <c r="D69" i="33"/>
  <c r="D68" i="33"/>
  <c r="D67" i="33"/>
  <c r="G66" i="33"/>
  <c r="G65" i="33" s="1"/>
  <c r="F66" i="33"/>
  <c r="E66" i="33"/>
  <c r="E65" i="33"/>
  <c r="G61" i="33"/>
  <c r="F61" i="33"/>
  <c r="E61" i="33"/>
  <c r="D61" i="33"/>
  <c r="D55" i="33" s="1"/>
  <c r="G56" i="33"/>
  <c r="G55" i="33" s="1"/>
  <c r="F56" i="33"/>
  <c r="F55" i="33" s="1"/>
  <c r="E56" i="33"/>
  <c r="E55" i="33" s="1"/>
  <c r="D56" i="33"/>
  <c r="G52" i="33"/>
  <c r="G51" i="33" s="1"/>
  <c r="F52" i="33"/>
  <c r="E52" i="33"/>
  <c r="E51" i="33" s="1"/>
  <c r="E166" i="33" s="1"/>
  <c r="F51" i="33"/>
  <c r="D51" i="33"/>
  <c r="G50" i="33"/>
  <c r="F50" i="33"/>
  <c r="F46" i="33" s="1"/>
  <c r="E50" i="33"/>
  <c r="G48" i="33"/>
  <c r="F48" i="33"/>
  <c r="E48" i="33"/>
  <c r="G47" i="33"/>
  <c r="F47" i="33"/>
  <c r="E47" i="33"/>
  <c r="E46" i="33" s="1"/>
  <c r="G46" i="33"/>
  <c r="D46" i="33"/>
  <c r="D45" i="33"/>
  <c r="G41" i="33"/>
  <c r="F41" i="33"/>
  <c r="E41" i="33"/>
  <c r="D41" i="33"/>
  <c r="G36" i="33"/>
  <c r="F36" i="33"/>
  <c r="E36" i="33"/>
  <c r="E35" i="33" s="1"/>
  <c r="D36" i="33"/>
  <c r="G35" i="33"/>
  <c r="F35" i="33"/>
  <c r="D35" i="33"/>
  <c r="G31" i="33"/>
  <c r="F31" i="33"/>
  <c r="F25" i="33" s="1"/>
  <c r="E31" i="33"/>
  <c r="D31" i="33"/>
  <c r="G26" i="33"/>
  <c r="G25" i="33" s="1"/>
  <c r="F26" i="33"/>
  <c r="E26" i="33"/>
  <c r="D26" i="33"/>
  <c r="E25" i="33"/>
  <c r="D25" i="33"/>
  <c r="G21" i="33"/>
  <c r="G15" i="33" s="1"/>
  <c r="F21" i="33"/>
  <c r="E21" i="33"/>
  <c r="D21" i="33"/>
  <c r="G16" i="33"/>
  <c r="F16" i="33"/>
  <c r="E16" i="33"/>
  <c r="D16" i="33"/>
  <c r="D15" i="33" s="1"/>
  <c r="F15" i="33"/>
  <c r="E15" i="33"/>
  <c r="G11" i="33"/>
  <c r="F11" i="33"/>
  <c r="E11" i="33"/>
  <c r="E5" i="33" s="1"/>
  <c r="D11" i="33"/>
  <c r="G6" i="33"/>
  <c r="F6" i="33"/>
  <c r="E6" i="33"/>
  <c r="D6" i="33"/>
  <c r="F5" i="33"/>
  <c r="D5" i="33"/>
  <c r="D66" i="33" l="1"/>
  <c r="F75" i="33"/>
  <c r="D135" i="33"/>
  <c r="G165" i="33"/>
  <c r="F45" i="33"/>
  <c r="F167" i="33" s="1"/>
  <c r="F166" i="33"/>
  <c r="G45" i="33"/>
  <c r="D65" i="33"/>
  <c r="D167" i="33" s="1"/>
  <c r="D165" i="33"/>
  <c r="F165" i="33"/>
  <c r="E45" i="33"/>
  <c r="E167" i="33" s="1"/>
  <c r="E165" i="33"/>
  <c r="G166" i="33"/>
  <c r="D166" i="33"/>
  <c r="G5" i="33"/>
  <c r="G167" i="33" l="1"/>
  <c r="J7" i="31"/>
  <c r="I7" i="31"/>
  <c r="J17" i="31" l="1"/>
  <c r="I17" i="31"/>
  <c r="G17" i="31"/>
  <c r="F21" i="31" l="1"/>
  <c r="D21" i="31"/>
  <c r="E21" i="31"/>
  <c r="H7" i="31" l="1"/>
  <c r="H5" i="31" l="1"/>
  <c r="J16" i="31" l="1"/>
  <c r="J21" i="31" s="1"/>
  <c r="I16" i="31"/>
  <c r="I21" i="31" s="1"/>
  <c r="H16" i="31"/>
  <c r="G21" i="31" s="1"/>
  <c r="H21" i="31" l="1"/>
</calcChain>
</file>

<file path=xl/sharedStrings.xml><?xml version="1.0" encoding="utf-8"?>
<sst xmlns="http://schemas.openxmlformats.org/spreadsheetml/2006/main" count="175" uniqueCount="47">
  <si>
    <t>euro</t>
  </si>
  <si>
    <t>Ministrija</t>
  </si>
  <si>
    <t>AizM</t>
  </si>
  <si>
    <t>ĀM</t>
  </si>
  <si>
    <t>FM</t>
  </si>
  <si>
    <t>LM</t>
  </si>
  <si>
    <t>VARAM</t>
  </si>
  <si>
    <t>EM</t>
  </si>
  <si>
    <t>IeM</t>
  </si>
  <si>
    <t>IzM</t>
  </si>
  <si>
    <t>KM</t>
  </si>
  <si>
    <t>Saeima</t>
  </si>
  <si>
    <t>VeM</t>
  </si>
  <si>
    <t>SM</t>
  </si>
  <si>
    <t>Kopā</t>
  </si>
  <si>
    <t>TM</t>
  </si>
  <si>
    <t>ZM</t>
  </si>
  <si>
    <t>gads</t>
  </si>
  <si>
    <t>Papildu nepieciešamais finansējums pa gadiem</t>
  </si>
  <si>
    <t>Prokuratūra</t>
  </si>
  <si>
    <t>algas pabalsts</t>
  </si>
  <si>
    <t>transporta pabalsts</t>
  </si>
  <si>
    <t>veselības apdrošināšana</t>
  </si>
  <si>
    <t>dzīvokļa kompensācija</t>
  </si>
  <si>
    <t>citas kompensācijas</t>
  </si>
  <si>
    <t>atlīdzība kopā</t>
  </si>
  <si>
    <t>pab. mājsaimn. inv. iegādei</t>
  </si>
  <si>
    <t>preces un pak. kopā</t>
  </si>
  <si>
    <t>Pavisam kopā</t>
  </si>
  <si>
    <t>Atlīdzība kopā</t>
  </si>
  <si>
    <t>Preces un pak. kopā</t>
  </si>
  <si>
    <t>Aizsardzības ministrija</t>
  </si>
  <si>
    <t>Ārlietu ministrija</t>
  </si>
  <si>
    <t>Ekonomikas ministrija</t>
  </si>
  <si>
    <t>Finanšu ministrija</t>
  </si>
  <si>
    <t>Iekšlietu ministrija</t>
  </si>
  <si>
    <t>Izglītības ministrija</t>
  </si>
  <si>
    <t>Kultūras ministrija</t>
  </si>
  <si>
    <t>Labklājības ministrija</t>
  </si>
  <si>
    <t>Satiksmes ministrija</t>
  </si>
  <si>
    <t>Tieslietu ministrija</t>
  </si>
  <si>
    <t>Veselības ministrija</t>
  </si>
  <si>
    <t>Zemkopības ministrija</t>
  </si>
  <si>
    <t>2023.g. 9 mēn</t>
  </si>
  <si>
    <r>
      <t xml:space="preserve">Bāzes budžetā paredzētais 
</t>
    </r>
    <r>
      <rPr>
        <sz val="11"/>
        <color theme="1"/>
        <rFont val="Calibri"/>
        <family val="2"/>
        <charset val="186"/>
        <scheme val="minor"/>
      </rPr>
      <t>finansējums pa gadiem</t>
    </r>
  </si>
  <si>
    <r>
      <t xml:space="preserve">Papildu nepieciešamais
</t>
    </r>
    <r>
      <rPr>
        <sz val="11"/>
        <color theme="1"/>
        <rFont val="Calibri"/>
        <family val="2"/>
        <charset val="186"/>
        <scheme val="minor"/>
      </rPr>
      <t>finansējums pa gadiem</t>
    </r>
  </si>
  <si>
    <t>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</si>
</sst>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name val="BaltHelvetica"/>
    </font>
    <font>
      <sz val="10"/>
      <name val="Arial"/>
      <family val="2"/>
      <charset val="186"/>
    </font>
    <font>
      <sz val="10"/>
      <name val="Helv"/>
    </font>
    <font>
      <sz val="10"/>
      <name val="BaltGaramond"/>
      <family val="2"/>
    </font>
    <font>
      <sz val="10"/>
      <name val="BaltGaramond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Times New Roman"/>
      <family val="1"/>
      <charset val="186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0"/>
      <color indexed="8"/>
      <name val="Times New Roman"/>
      <family val="1"/>
      <charset val="186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color theme="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5">
    <xf numFmtId="0" fontId="0" fillId="0" borderId="0"/>
    <xf numFmtId="0" fontId="3" fillId="0" borderId="0"/>
    <xf numFmtId="0" fontId="5" fillId="0" borderId="0"/>
    <xf numFmtId="0" fontId="6" fillId="0" borderId="0"/>
    <xf numFmtId="0" fontId="7" fillId="0" borderId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8" borderId="0" applyNumberFormat="0" applyBorder="0" applyAlignment="0" applyProtection="0"/>
    <xf numFmtId="0" fontId="10" fillId="19" borderId="0" applyNumberFormat="0" applyBorder="0" applyAlignment="0" applyProtection="0"/>
    <xf numFmtId="0" fontId="10" fillId="12" borderId="0" applyNumberFormat="0" applyBorder="0" applyAlignment="0" applyProtection="0"/>
    <xf numFmtId="0" fontId="1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164" fontId="8" fillId="0" borderId="0" applyBorder="0" applyAlignment="0" applyProtection="0"/>
    <xf numFmtId="165" fontId="8" fillId="24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9" fontId="3" fillId="0" borderId="0" applyFont="0" applyFill="0" applyBorder="0" applyAlignment="0" applyProtection="0"/>
    <xf numFmtId="164" fontId="8" fillId="26" borderId="0" applyBorder="0" applyProtection="0"/>
    <xf numFmtId="4" fontId="13" fillId="25" borderId="2" applyNumberFormat="0" applyProtection="0">
      <alignment vertical="center"/>
    </xf>
    <xf numFmtId="4" fontId="14" fillId="27" borderId="2" applyNumberFormat="0" applyProtection="0">
      <alignment vertical="center"/>
    </xf>
    <xf numFmtId="4" fontId="13" fillId="27" borderId="2" applyNumberFormat="0" applyProtection="0">
      <alignment horizontal="left" vertical="center" indent="1"/>
    </xf>
    <xf numFmtId="0" fontId="13" fillId="27" borderId="2" applyNumberFormat="0" applyProtection="0">
      <alignment horizontal="left" vertical="top" indent="1"/>
    </xf>
    <xf numFmtId="4" fontId="15" fillId="0" borderId="1" applyNumberFormat="0" applyProtection="0">
      <alignment horizontal="left" vertical="center" indent="1"/>
    </xf>
    <xf numFmtId="4" fontId="16" fillId="2" borderId="2" applyNumberFormat="0" applyProtection="0">
      <alignment horizontal="right" vertical="center"/>
    </xf>
    <xf numFmtId="4" fontId="16" fillId="3" borderId="2" applyNumberFormat="0" applyProtection="0">
      <alignment horizontal="right" vertical="center"/>
    </xf>
    <xf numFmtId="4" fontId="16" fillId="10" borderId="2" applyNumberFormat="0" applyProtection="0">
      <alignment horizontal="right" vertical="center"/>
    </xf>
    <xf numFmtId="4" fontId="16" fillId="5" borderId="2" applyNumberFormat="0" applyProtection="0">
      <alignment horizontal="right" vertical="center"/>
    </xf>
    <xf numFmtId="4" fontId="16" fillId="6" borderId="2" applyNumberFormat="0" applyProtection="0">
      <alignment horizontal="right" vertical="center"/>
    </xf>
    <xf numFmtId="4" fontId="16" fillId="18" borderId="2" applyNumberFormat="0" applyProtection="0">
      <alignment horizontal="right" vertical="center"/>
    </xf>
    <xf numFmtId="4" fontId="16" fillId="14" borderId="2" applyNumberFormat="0" applyProtection="0">
      <alignment horizontal="right" vertical="center"/>
    </xf>
    <xf numFmtId="4" fontId="16" fillId="28" borderId="2" applyNumberFormat="0" applyProtection="0">
      <alignment horizontal="right" vertical="center"/>
    </xf>
    <xf numFmtId="4" fontId="16" fillId="4" borderId="2" applyNumberFormat="0" applyProtection="0">
      <alignment horizontal="right" vertical="center"/>
    </xf>
    <xf numFmtId="4" fontId="13" fillId="29" borderId="3" applyNumberFormat="0" applyProtection="0">
      <alignment horizontal="left" vertical="center" indent="1"/>
    </xf>
    <xf numFmtId="4" fontId="16" fillId="30" borderId="0" applyNumberFormat="0" applyProtection="0">
      <alignment horizontal="left" vertical="center" indent="1"/>
    </xf>
    <xf numFmtId="4" fontId="17" fillId="31" borderId="0" applyNumberFormat="0" applyProtection="0">
      <alignment horizontal="left" vertical="center" indent="1"/>
    </xf>
    <xf numFmtId="4" fontId="16" fillId="32" borderId="2" applyNumberFormat="0" applyProtection="0">
      <alignment horizontal="right" vertical="center"/>
    </xf>
    <xf numFmtId="4" fontId="18" fillId="30" borderId="0" applyNumberFormat="0" applyProtection="0">
      <alignment horizontal="left" vertical="center" indent="1"/>
    </xf>
    <xf numFmtId="4" fontId="18" fillId="33" borderId="0" applyNumberFormat="0" applyProtection="0">
      <alignment horizontal="left" vertical="center" indent="1"/>
    </xf>
    <xf numFmtId="0" fontId="4" fillId="0" borderId="0" applyNumberFormat="0" applyProtection="0">
      <alignment horizontal="left" vertical="center" wrapText="1" indent="1" shrinkToFit="1"/>
    </xf>
    <xf numFmtId="0" fontId="3" fillId="31" borderId="2" applyNumberFormat="0" applyProtection="0">
      <alignment horizontal="left" vertical="top" indent="1"/>
    </xf>
    <xf numFmtId="0" fontId="4" fillId="0" borderId="0" applyNumberFormat="0" applyProtection="0">
      <alignment horizontal="left" vertical="center" wrapText="1" indent="1" shrinkToFit="1"/>
    </xf>
    <xf numFmtId="0" fontId="3" fillId="33" borderId="2" applyNumberFormat="0" applyProtection="0">
      <alignment horizontal="left" vertical="top" indent="1"/>
    </xf>
    <xf numFmtId="0" fontId="4" fillId="0" borderId="0" applyNumberFormat="0" applyProtection="0">
      <alignment horizontal="left" vertical="center" wrapText="1" indent="1" shrinkToFit="1"/>
    </xf>
    <xf numFmtId="0" fontId="3" fillId="34" borderId="2" applyNumberFormat="0" applyProtection="0">
      <alignment horizontal="left" vertical="top" indent="1"/>
    </xf>
    <xf numFmtId="0" fontId="4" fillId="0" borderId="0" applyNumberFormat="0" applyProtection="0">
      <alignment horizontal="left" wrapText="1" indent="1" shrinkToFit="1"/>
    </xf>
    <xf numFmtId="0" fontId="4" fillId="0" borderId="1" applyNumberFormat="0" applyProtection="0">
      <alignment horizontal="left" vertical="center" indent="1"/>
    </xf>
    <xf numFmtId="0" fontId="3" fillId="35" borderId="2" applyNumberFormat="0" applyProtection="0">
      <alignment horizontal="left" vertical="top" indent="1"/>
    </xf>
    <xf numFmtId="0" fontId="3" fillId="36" borderId="1" applyNumberFormat="0">
      <protection locked="0"/>
    </xf>
    <xf numFmtId="4" fontId="16" fillId="24" borderId="2" applyNumberFormat="0" applyProtection="0">
      <alignment vertical="center"/>
    </xf>
    <xf numFmtId="4" fontId="19" fillId="24" borderId="2" applyNumberFormat="0" applyProtection="0">
      <alignment vertical="center"/>
    </xf>
    <xf numFmtId="4" fontId="16" fillId="24" borderId="2" applyNumberFormat="0" applyProtection="0">
      <alignment horizontal="left" vertical="center" indent="1"/>
    </xf>
    <xf numFmtId="0" fontId="16" fillId="24" borderId="2" applyNumberFormat="0" applyProtection="0">
      <alignment horizontal="left" vertical="top" indent="1"/>
    </xf>
    <xf numFmtId="4" fontId="20" fillId="0" borderId="0" applyNumberFormat="0" applyProtection="0">
      <alignment horizontal="right"/>
    </xf>
    <xf numFmtId="4" fontId="20" fillId="0" borderId="0" applyNumberFormat="0" applyProtection="0">
      <alignment horizontal="right" wrapText="1" shrinkToFit="1"/>
    </xf>
    <xf numFmtId="4" fontId="20" fillId="0" borderId="1" applyNumberFormat="0" applyProtection="0">
      <alignment horizontal="right" vertical="center"/>
    </xf>
    <xf numFmtId="4" fontId="19" fillId="30" borderId="2" applyNumberFormat="0" applyProtection="0">
      <alignment horizontal="right" vertical="center"/>
    </xf>
    <xf numFmtId="4" fontId="20" fillId="0" borderId="0" applyNumberFormat="0" applyProtection="0">
      <alignment horizontal="left" wrapText="1" indent="1" shrinkToFit="1"/>
    </xf>
    <xf numFmtId="4" fontId="20" fillId="0" borderId="1" applyNumberFormat="0" applyProtection="0">
      <alignment horizontal="left" wrapText="1" indent="1"/>
    </xf>
    <xf numFmtId="0" fontId="16" fillId="33" borderId="2" applyNumberFormat="0" applyProtection="0">
      <alignment horizontal="left" vertical="top" indent="1"/>
    </xf>
    <xf numFmtId="4" fontId="21" fillId="37" borderId="0" applyNumberFormat="0" applyProtection="0">
      <alignment horizontal="left" vertical="center" indent="1"/>
    </xf>
    <xf numFmtId="4" fontId="22" fillId="30" borderId="2" applyNumberFormat="0" applyProtection="0">
      <alignment horizontal="right" vertical="center"/>
    </xf>
    <xf numFmtId="0" fontId="23" fillId="0" borderId="0" applyNumberFormat="0" applyFill="0" applyBorder="0" applyAlignment="0" applyProtection="0"/>
    <xf numFmtId="0" fontId="7" fillId="0" borderId="0"/>
    <xf numFmtId="0" fontId="7" fillId="0" borderId="0"/>
    <xf numFmtId="164" fontId="9" fillId="38" borderId="0" applyBorder="0" applyProtection="0"/>
    <xf numFmtId="0" fontId="2" fillId="0" borderId="0"/>
  </cellStyleXfs>
  <cellXfs count="134">
    <xf numFmtId="0" fontId="0" fillId="0" borderId="0" xfId="0"/>
    <xf numFmtId="0" fontId="0" fillId="0" borderId="0" xfId="0" applyAlignment="1">
      <alignment horizontal="right"/>
    </xf>
    <xf numFmtId="0" fontId="25" fillId="0" borderId="11" xfId="0" applyFont="1" applyBorder="1" applyAlignment="1">
      <alignment horizontal="right"/>
    </xf>
    <xf numFmtId="0" fontId="25" fillId="0" borderId="11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0" fillId="0" borderId="7" xfId="0" applyBorder="1"/>
    <xf numFmtId="0" fontId="0" fillId="0" borderId="13" xfId="0" applyBorder="1"/>
    <xf numFmtId="0" fontId="0" fillId="0" borderId="14" xfId="0" applyBorder="1"/>
    <xf numFmtId="3" fontId="0" fillId="0" borderId="12" xfId="0" applyNumberFormat="1" applyFill="1" applyBorder="1"/>
    <xf numFmtId="3" fontId="0" fillId="0" borderId="15" xfId="0" applyNumberFormat="1" applyFill="1" applyBorder="1"/>
    <xf numFmtId="0" fontId="0" fillId="0" borderId="11" xfId="0" applyBorder="1" applyAlignment="1">
      <alignment horizontal="right"/>
    </xf>
    <xf numFmtId="3" fontId="0" fillId="0" borderId="17" xfId="0" applyNumberFormat="1" applyFill="1" applyBorder="1"/>
    <xf numFmtId="3" fontId="0" fillId="0" borderId="19" xfId="0" applyNumberFormat="1" applyFill="1" applyBorder="1"/>
    <xf numFmtId="3" fontId="0" fillId="0" borderId="0" xfId="0" applyNumberFormat="1" applyFill="1" applyBorder="1"/>
    <xf numFmtId="3" fontId="0" fillId="0" borderId="0" xfId="0" applyNumberFormat="1" applyBorder="1"/>
    <xf numFmtId="3" fontId="26" fillId="0" borderId="12" xfId="0" applyNumberFormat="1" applyFont="1" applyFill="1" applyBorder="1"/>
    <xf numFmtId="3" fontId="0" fillId="0" borderId="0" xfId="0" applyNumberFormat="1"/>
    <xf numFmtId="0" fontId="25" fillId="0" borderId="13" xfId="0" applyFont="1" applyBorder="1"/>
    <xf numFmtId="0" fontId="25" fillId="0" borderId="14" xfId="0" applyFont="1" applyBorder="1"/>
    <xf numFmtId="3" fontId="25" fillId="0" borderId="18" xfId="0" applyNumberFormat="1" applyFont="1" applyFill="1" applyBorder="1"/>
    <xf numFmtId="3" fontId="25" fillId="0" borderId="12" xfId="0" applyNumberFormat="1" applyFont="1" applyFill="1" applyBorder="1"/>
    <xf numFmtId="3" fontId="25" fillId="0" borderId="19" xfId="0" applyNumberFormat="1" applyFont="1" applyFill="1" applyBorder="1"/>
    <xf numFmtId="3" fontId="27" fillId="0" borderId="12" xfId="0" applyNumberFormat="1" applyFont="1" applyFill="1" applyBorder="1"/>
    <xf numFmtId="3" fontId="27" fillId="0" borderId="19" xfId="0" applyNumberFormat="1" applyFont="1" applyFill="1" applyBorder="1"/>
    <xf numFmtId="0" fontId="0" fillId="0" borderId="7" xfId="0" applyFill="1" applyBorder="1"/>
    <xf numFmtId="3" fontId="30" fillId="0" borderId="0" xfId="0" applyNumberFormat="1" applyFont="1" applyFill="1" applyBorder="1"/>
    <xf numFmtId="3" fontId="30" fillId="0" borderId="0" xfId="0" applyNumberFormat="1" applyFont="1" applyBorder="1"/>
    <xf numFmtId="0" fontId="26" fillId="0" borderId="7" xfId="0" applyFont="1" applyBorder="1"/>
    <xf numFmtId="3" fontId="26" fillId="0" borderId="15" xfId="0" applyNumberFormat="1" applyFont="1" applyFill="1" applyBorder="1"/>
    <xf numFmtId="3" fontId="25" fillId="0" borderId="21" xfId="0" applyNumberFormat="1" applyFont="1" applyFill="1" applyBorder="1"/>
    <xf numFmtId="3" fontId="25" fillId="0" borderId="22" xfId="0" applyNumberFormat="1" applyFont="1" applyFill="1" applyBorder="1"/>
    <xf numFmtId="0" fontId="25" fillId="40" borderId="7" xfId="0" applyFont="1" applyFill="1" applyBorder="1"/>
    <xf numFmtId="3" fontId="27" fillId="40" borderId="28" xfId="0" applyNumberFormat="1" applyFont="1" applyFill="1" applyBorder="1"/>
    <xf numFmtId="3" fontId="25" fillId="40" borderId="29" xfId="0" applyNumberFormat="1" applyFont="1" applyFill="1" applyBorder="1"/>
    <xf numFmtId="3" fontId="25" fillId="40" borderId="30" xfId="0" applyNumberFormat="1" applyFont="1" applyFill="1" applyBorder="1"/>
    <xf numFmtId="0" fontId="28" fillId="39" borderId="7" xfId="0" applyFont="1" applyFill="1" applyBorder="1" applyAlignment="1">
      <alignment horizontal="center"/>
    </xf>
    <xf numFmtId="0" fontId="25" fillId="40" borderId="13" xfId="0" applyFont="1" applyFill="1" applyBorder="1"/>
    <xf numFmtId="3" fontId="25" fillId="40" borderId="18" xfId="0" applyNumberFormat="1" applyFont="1" applyFill="1" applyBorder="1"/>
    <xf numFmtId="3" fontId="25" fillId="40" borderId="12" xfId="0" applyNumberFormat="1" applyFont="1" applyFill="1" applyBorder="1"/>
    <xf numFmtId="3" fontId="25" fillId="40" borderId="19" xfId="0" applyNumberFormat="1" applyFont="1" applyFill="1" applyBorder="1"/>
    <xf numFmtId="3" fontId="27" fillId="40" borderId="18" xfId="0" applyNumberFormat="1" applyFont="1" applyFill="1" applyBorder="1"/>
    <xf numFmtId="3" fontId="27" fillId="40" borderId="12" xfId="0" applyNumberFormat="1" applyFont="1" applyFill="1" applyBorder="1"/>
    <xf numFmtId="3" fontId="27" fillId="40" borderId="19" xfId="0" applyNumberFormat="1" applyFont="1" applyFill="1" applyBorder="1"/>
    <xf numFmtId="0" fontId="31" fillId="40" borderId="13" xfId="0" applyFont="1" applyFill="1" applyBorder="1"/>
    <xf numFmtId="3" fontId="31" fillId="40" borderId="18" xfId="0" applyNumberFormat="1" applyFont="1" applyFill="1" applyBorder="1"/>
    <xf numFmtId="3" fontId="31" fillId="40" borderId="12" xfId="0" applyNumberFormat="1" applyFont="1" applyFill="1" applyBorder="1"/>
    <xf numFmtId="3" fontId="31" fillId="40" borderId="19" xfId="0" applyNumberFormat="1" applyFont="1" applyFill="1" applyBorder="1"/>
    <xf numFmtId="0" fontId="32" fillId="39" borderId="7" xfId="0" applyFont="1" applyFill="1" applyBorder="1" applyAlignment="1">
      <alignment horizontal="center"/>
    </xf>
    <xf numFmtId="0" fontId="25" fillId="40" borderId="11" xfId="0" applyFont="1" applyFill="1" applyBorder="1" applyAlignment="1">
      <alignment horizontal="right"/>
    </xf>
    <xf numFmtId="3" fontId="25" fillId="40" borderId="11" xfId="0" applyNumberFormat="1" applyFont="1" applyFill="1" applyBorder="1"/>
    <xf numFmtId="3" fontId="25" fillId="40" borderId="23" xfId="0" applyNumberFormat="1" applyFont="1" applyFill="1" applyBorder="1"/>
    <xf numFmtId="0" fontId="25" fillId="40" borderId="27" xfId="0" applyFont="1" applyFill="1" applyBorder="1" applyAlignment="1">
      <alignment horizontal="right"/>
    </xf>
    <xf numFmtId="3" fontId="25" fillId="40" borderId="27" xfId="0" applyNumberFormat="1" applyFont="1" applyFill="1" applyBorder="1"/>
    <xf numFmtId="0" fontId="33" fillId="40" borderId="11" xfId="0" applyFont="1" applyFill="1" applyBorder="1" applyAlignment="1">
      <alignment horizontal="right"/>
    </xf>
    <xf numFmtId="3" fontId="33" fillId="40" borderId="11" xfId="0" applyNumberFormat="1" applyFont="1" applyFill="1" applyBorder="1"/>
    <xf numFmtId="3" fontId="33" fillId="40" borderId="23" xfId="0" applyNumberFormat="1" applyFont="1" applyFill="1" applyBorder="1"/>
    <xf numFmtId="0" fontId="25" fillId="0" borderId="0" xfId="0" applyFont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3" fontId="25" fillId="0" borderId="0" xfId="0" applyNumberFormat="1" applyFont="1" applyBorder="1"/>
    <xf numFmtId="3" fontId="0" fillId="0" borderId="12" xfId="0" applyNumberFormat="1" applyBorder="1"/>
    <xf numFmtId="3" fontId="0" fillId="0" borderId="19" xfId="0" applyNumberFormat="1" applyBorder="1"/>
    <xf numFmtId="3" fontId="0" fillId="0" borderId="25" xfId="0" applyNumberFormat="1" applyFill="1" applyBorder="1"/>
    <xf numFmtId="3" fontId="0" fillId="0" borderId="25" xfId="0" applyNumberFormat="1" applyBorder="1"/>
    <xf numFmtId="3" fontId="0" fillId="0" borderId="26" xfId="0" applyNumberFormat="1" applyBorder="1"/>
    <xf numFmtId="3" fontId="25" fillId="0" borderId="23" xfId="0" applyNumberFormat="1" applyFont="1" applyBorder="1"/>
    <xf numFmtId="3" fontId="25" fillId="0" borderId="10" xfId="0" applyNumberFormat="1" applyFont="1" applyBorder="1"/>
    <xf numFmtId="3" fontId="26" fillId="0" borderId="38" xfId="0" applyNumberFormat="1" applyFont="1" applyFill="1" applyBorder="1"/>
    <xf numFmtId="3" fontId="0" fillId="0" borderId="38" xfId="0" applyNumberFormat="1" applyFill="1" applyBorder="1"/>
    <xf numFmtId="3" fontId="26" fillId="0" borderId="19" xfId="0" applyNumberFormat="1" applyFont="1" applyFill="1" applyBorder="1"/>
    <xf numFmtId="3" fontId="0" fillId="0" borderId="39" xfId="0" applyNumberFormat="1" applyFill="1" applyBorder="1"/>
    <xf numFmtId="3" fontId="0" fillId="0" borderId="26" xfId="0" applyNumberFormat="1" applyFill="1" applyBorder="1"/>
    <xf numFmtId="3" fontId="25" fillId="0" borderId="9" xfId="0" applyNumberFormat="1" applyFont="1" applyBorder="1"/>
    <xf numFmtId="3" fontId="25" fillId="0" borderId="11" xfId="0" applyNumberFormat="1" applyFont="1" applyBorder="1"/>
    <xf numFmtId="3" fontId="0" fillId="0" borderId="16" xfId="0" applyNumberFormat="1" applyBorder="1"/>
    <xf numFmtId="3" fontId="0" fillId="0" borderId="15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3" fontId="0" fillId="0" borderId="24" xfId="0" applyNumberFormat="1" applyBorder="1"/>
    <xf numFmtId="3" fontId="26" fillId="0" borderId="41" xfId="0" applyNumberFormat="1" applyFont="1" applyFill="1" applyBorder="1"/>
    <xf numFmtId="0" fontId="25" fillId="0" borderId="40" xfId="0" applyFont="1" applyFill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3" fontId="25" fillId="0" borderId="11" xfId="0" applyNumberFormat="1" applyFont="1" applyBorder="1" applyAlignment="1">
      <alignment horizontal="right"/>
    </xf>
    <xf numFmtId="3" fontId="25" fillId="0" borderId="23" xfId="0" applyNumberFormat="1" applyFont="1" applyBorder="1" applyAlignment="1">
      <alignment horizontal="right"/>
    </xf>
    <xf numFmtId="3" fontId="25" fillId="0" borderId="10" xfId="0" applyNumberFormat="1" applyFont="1" applyBorder="1" applyAlignment="1">
      <alignment horizontal="right"/>
    </xf>
    <xf numFmtId="0" fontId="25" fillId="0" borderId="36" xfId="0" applyFont="1" applyBorder="1" applyAlignment="1">
      <alignment horizontal="center"/>
    </xf>
    <xf numFmtId="0" fontId="0" fillId="41" borderId="13" xfId="0" applyFill="1" applyBorder="1"/>
    <xf numFmtId="3" fontId="0" fillId="41" borderId="18" xfId="0" applyNumberFormat="1" applyFill="1" applyBorder="1"/>
    <xf numFmtId="3" fontId="0" fillId="41" borderId="12" xfId="0" applyNumberFormat="1" applyFill="1" applyBorder="1"/>
    <xf numFmtId="3" fontId="0" fillId="41" borderId="19" xfId="0" applyNumberFormat="1" applyFill="1" applyBorder="1"/>
    <xf numFmtId="3" fontId="0" fillId="41" borderId="38" xfId="0" applyNumberFormat="1" applyFill="1" applyBorder="1"/>
    <xf numFmtId="0" fontId="25" fillId="0" borderId="35" xfId="0" applyFont="1" applyBorder="1" applyAlignment="1">
      <alignment horizontal="center"/>
    </xf>
    <xf numFmtId="0" fontId="25" fillId="0" borderId="37" xfId="0" applyFont="1" applyBorder="1" applyAlignment="1">
      <alignment horizontal="center"/>
    </xf>
    <xf numFmtId="3" fontId="27" fillId="40" borderId="29" xfId="0" applyNumberFormat="1" applyFont="1" applyFill="1" applyBorder="1"/>
    <xf numFmtId="3" fontId="29" fillId="39" borderId="18" xfId="0" applyNumberFormat="1" applyFont="1" applyFill="1" applyBorder="1"/>
    <xf numFmtId="3" fontId="29" fillId="39" borderId="12" xfId="0" applyNumberFormat="1" applyFont="1" applyFill="1" applyBorder="1"/>
    <xf numFmtId="3" fontId="28" fillId="39" borderId="12" xfId="0" applyNumberFormat="1" applyFont="1" applyFill="1" applyBorder="1"/>
    <xf numFmtId="3" fontId="28" fillId="39" borderId="19" xfId="0" applyNumberFormat="1" applyFont="1" applyFill="1" applyBorder="1"/>
    <xf numFmtId="3" fontId="25" fillId="0" borderId="18" xfId="0" applyNumberFormat="1" applyFont="1" applyBorder="1"/>
    <xf numFmtId="3" fontId="0" fillId="0" borderId="18" xfId="0" applyNumberFormat="1" applyFill="1" applyBorder="1"/>
    <xf numFmtId="3" fontId="32" fillId="39" borderId="18" xfId="0" applyNumberFormat="1" applyFont="1" applyFill="1" applyBorder="1"/>
    <xf numFmtId="3" fontId="32" fillId="39" borderId="12" xfId="0" applyNumberFormat="1" applyFont="1" applyFill="1" applyBorder="1"/>
    <xf numFmtId="3" fontId="32" fillId="39" borderId="19" xfId="0" applyNumberFormat="1" applyFont="1" applyFill="1" applyBorder="1"/>
    <xf numFmtId="3" fontId="26" fillId="0" borderId="18" xfId="0" applyNumberFormat="1" applyFont="1" applyBorder="1"/>
    <xf numFmtId="0" fontId="27" fillId="40" borderId="13" xfId="0" applyFont="1" applyFill="1" applyBorder="1"/>
    <xf numFmtId="0" fontId="29" fillId="39" borderId="7" xfId="0" applyFont="1" applyFill="1" applyBorder="1" applyAlignment="1">
      <alignment horizontal="center"/>
    </xf>
    <xf numFmtId="3" fontId="29" fillId="39" borderId="19" xfId="0" applyNumberFormat="1" applyFont="1" applyFill="1" applyBorder="1"/>
    <xf numFmtId="0" fontId="34" fillId="0" borderId="7" xfId="0" applyFont="1" applyBorder="1"/>
    <xf numFmtId="3" fontId="34" fillId="0" borderId="18" xfId="0" applyNumberFormat="1" applyFont="1" applyBorder="1"/>
    <xf numFmtId="3" fontId="34" fillId="0" borderId="12" xfId="0" applyNumberFormat="1" applyFont="1" applyFill="1" applyBorder="1"/>
    <xf numFmtId="3" fontId="34" fillId="0" borderId="19" xfId="0" applyNumberFormat="1" applyFont="1" applyFill="1" applyBorder="1"/>
    <xf numFmtId="0" fontId="27" fillId="0" borderId="13" xfId="0" applyFont="1" applyBorder="1"/>
    <xf numFmtId="3" fontId="27" fillId="0" borderId="18" xfId="0" applyNumberFormat="1" applyFont="1" applyBorder="1"/>
    <xf numFmtId="3" fontId="25" fillId="0" borderId="20" xfId="0" applyNumberFormat="1" applyFont="1" applyBorder="1"/>
    <xf numFmtId="3" fontId="25" fillId="40" borderId="8" xfId="0" applyNumberFormat="1" applyFont="1" applyFill="1" applyBorder="1"/>
    <xf numFmtId="0" fontId="25" fillId="41" borderId="36" xfId="0" applyFont="1" applyFill="1" applyBorder="1" applyAlignment="1">
      <alignment horizont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3" fontId="0" fillId="0" borderId="18" xfId="0" applyNumberFormat="1" applyBorder="1" applyAlignment="1">
      <alignment horizontal="right" vertical="center"/>
    </xf>
    <xf numFmtId="3" fontId="26" fillId="0" borderId="12" xfId="0" applyNumberFormat="1" applyFont="1" applyFill="1" applyBorder="1" applyAlignment="1">
      <alignment horizontal="right" vertical="center"/>
    </xf>
    <xf numFmtId="3" fontId="0" fillId="0" borderId="12" xfId="0" applyNumberFormat="1" applyFill="1" applyBorder="1" applyAlignment="1">
      <alignment horizontal="right" vertical="center"/>
    </xf>
    <xf numFmtId="3" fontId="0" fillId="0" borderId="19" xfId="0" applyNumberFormat="1" applyFill="1" applyBorder="1" applyAlignment="1">
      <alignment horizontal="right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/>
    </xf>
    <xf numFmtId="0" fontId="25" fillId="0" borderId="27" xfId="0" applyFont="1" applyBorder="1" applyAlignment="1">
      <alignment horizontal="center"/>
    </xf>
  </cellXfs>
  <cellStyles count="85">
    <cellStyle name=" 1" xfId="4" xr:uid="{00000000-0005-0000-0000-000000000000}"/>
    <cellStyle name="Accent1 - 20%" xfId="5" xr:uid="{00000000-0005-0000-0000-000001000000}"/>
    <cellStyle name="Accent1 - 40%" xfId="6" xr:uid="{00000000-0005-0000-0000-000002000000}"/>
    <cellStyle name="Accent1 - 60%" xfId="7" xr:uid="{00000000-0005-0000-0000-000003000000}"/>
    <cellStyle name="Accent2 - 20%" xfId="8" xr:uid="{00000000-0005-0000-0000-000004000000}"/>
    <cellStyle name="Accent2 - 40%" xfId="9" xr:uid="{00000000-0005-0000-0000-000005000000}"/>
    <cellStyle name="Accent2 - 60%" xfId="10" xr:uid="{00000000-0005-0000-0000-000006000000}"/>
    <cellStyle name="Accent3 - 20%" xfId="11" xr:uid="{00000000-0005-0000-0000-000007000000}"/>
    <cellStyle name="Accent3 - 40%" xfId="12" xr:uid="{00000000-0005-0000-0000-000008000000}"/>
    <cellStyle name="Accent3 - 60%" xfId="13" xr:uid="{00000000-0005-0000-0000-000009000000}"/>
    <cellStyle name="Accent4 - 20%" xfId="14" xr:uid="{00000000-0005-0000-0000-00000A000000}"/>
    <cellStyle name="Accent4 - 40%" xfId="15" xr:uid="{00000000-0005-0000-0000-00000B000000}"/>
    <cellStyle name="Accent4 - 60%" xfId="16" xr:uid="{00000000-0005-0000-0000-00000C000000}"/>
    <cellStyle name="Accent5 - 20%" xfId="17" xr:uid="{00000000-0005-0000-0000-00000D000000}"/>
    <cellStyle name="Accent5 - 40%" xfId="18" xr:uid="{00000000-0005-0000-0000-00000E000000}"/>
    <cellStyle name="Accent5 - 60%" xfId="19" xr:uid="{00000000-0005-0000-0000-00000F000000}"/>
    <cellStyle name="Accent6 - 20%" xfId="20" xr:uid="{00000000-0005-0000-0000-000010000000}"/>
    <cellStyle name="Accent6 - 40%" xfId="21" xr:uid="{00000000-0005-0000-0000-000011000000}"/>
    <cellStyle name="Accent6 - 60%" xfId="22" xr:uid="{00000000-0005-0000-0000-000012000000}"/>
    <cellStyle name="Emphasis 1" xfId="23" xr:uid="{00000000-0005-0000-0000-000013000000}"/>
    <cellStyle name="Emphasis 2" xfId="24" xr:uid="{00000000-0005-0000-0000-000014000000}"/>
    <cellStyle name="Emphasis 3" xfId="25" xr:uid="{00000000-0005-0000-0000-000015000000}"/>
    <cellStyle name="exo" xfId="26" xr:uid="{00000000-0005-0000-0000-000016000000}"/>
    <cellStyle name="Koefic." xfId="27" xr:uid="{00000000-0005-0000-0000-000017000000}"/>
    <cellStyle name="Normal" xfId="0" builtinId="0"/>
    <cellStyle name="Normal 2" xfId="1" xr:uid="{00000000-0005-0000-0000-000019000000}"/>
    <cellStyle name="Normal 3" xfId="28" xr:uid="{00000000-0005-0000-0000-00001A000000}"/>
    <cellStyle name="Normal 4" xfId="29" xr:uid="{00000000-0005-0000-0000-00001B000000}"/>
    <cellStyle name="Normal 5" xfId="30" xr:uid="{00000000-0005-0000-0000-00001C000000}"/>
    <cellStyle name="Normal 6" xfId="31" xr:uid="{00000000-0005-0000-0000-00001D000000}"/>
    <cellStyle name="Normal 7" xfId="32" xr:uid="{00000000-0005-0000-0000-00001E000000}"/>
    <cellStyle name="Normal 8" xfId="3" xr:uid="{00000000-0005-0000-0000-00001F000000}"/>
    <cellStyle name="Normal 9" xfId="84" xr:uid="{00000000-0005-0000-0000-000020000000}"/>
    <cellStyle name="Parastais 13" xfId="33" xr:uid="{00000000-0005-0000-0000-000021000000}"/>
    <cellStyle name="Parastais 2" xfId="34" xr:uid="{00000000-0005-0000-0000-000022000000}"/>
    <cellStyle name="Parastais_FMLikp01_p05_221205_pap_afp_makp" xfId="2" xr:uid="{00000000-0005-0000-0000-000023000000}"/>
    <cellStyle name="Percent 2" xfId="35" xr:uid="{00000000-0005-0000-0000-000024000000}"/>
    <cellStyle name="Pie??m." xfId="36" xr:uid="{00000000-0005-0000-0000-000025000000}"/>
    <cellStyle name="SAPBEXaggData" xfId="37" xr:uid="{00000000-0005-0000-0000-000026000000}"/>
    <cellStyle name="SAPBEXaggDataEmph" xfId="38" xr:uid="{00000000-0005-0000-0000-000027000000}"/>
    <cellStyle name="SAPBEXaggItem" xfId="39" xr:uid="{00000000-0005-0000-0000-000028000000}"/>
    <cellStyle name="SAPBEXaggItemX" xfId="40" xr:uid="{00000000-0005-0000-0000-000029000000}"/>
    <cellStyle name="SAPBEXchaText" xfId="41" xr:uid="{00000000-0005-0000-0000-00002A000000}"/>
    <cellStyle name="SAPBEXexcBad7" xfId="42" xr:uid="{00000000-0005-0000-0000-00002B000000}"/>
    <cellStyle name="SAPBEXexcBad8" xfId="43" xr:uid="{00000000-0005-0000-0000-00002C000000}"/>
    <cellStyle name="SAPBEXexcBad9" xfId="44" xr:uid="{00000000-0005-0000-0000-00002D000000}"/>
    <cellStyle name="SAPBEXexcCritical4" xfId="45" xr:uid="{00000000-0005-0000-0000-00002E000000}"/>
    <cellStyle name="SAPBEXexcCritical5" xfId="46" xr:uid="{00000000-0005-0000-0000-00002F000000}"/>
    <cellStyle name="SAPBEXexcCritical6" xfId="47" xr:uid="{00000000-0005-0000-0000-000030000000}"/>
    <cellStyle name="SAPBEXexcGood1" xfId="48" xr:uid="{00000000-0005-0000-0000-000031000000}"/>
    <cellStyle name="SAPBEXexcGood2" xfId="49" xr:uid="{00000000-0005-0000-0000-000032000000}"/>
    <cellStyle name="SAPBEXexcGood3" xfId="50" xr:uid="{00000000-0005-0000-0000-000033000000}"/>
    <cellStyle name="SAPBEXfilterDrill" xfId="51" xr:uid="{00000000-0005-0000-0000-000034000000}"/>
    <cellStyle name="SAPBEXfilterItem" xfId="52" xr:uid="{00000000-0005-0000-0000-000035000000}"/>
    <cellStyle name="SAPBEXfilterText" xfId="53" xr:uid="{00000000-0005-0000-0000-000036000000}"/>
    <cellStyle name="SAPBEXformats" xfId="54" xr:uid="{00000000-0005-0000-0000-000037000000}"/>
    <cellStyle name="SAPBEXheaderItem" xfId="55" xr:uid="{00000000-0005-0000-0000-000038000000}"/>
    <cellStyle name="SAPBEXheaderText" xfId="56" xr:uid="{00000000-0005-0000-0000-000039000000}"/>
    <cellStyle name="SAPBEXHLevel0" xfId="57" xr:uid="{00000000-0005-0000-0000-00003A000000}"/>
    <cellStyle name="SAPBEXHLevel0X" xfId="58" xr:uid="{00000000-0005-0000-0000-00003B000000}"/>
    <cellStyle name="SAPBEXHLevel1" xfId="59" xr:uid="{00000000-0005-0000-0000-00003C000000}"/>
    <cellStyle name="SAPBEXHLevel1X" xfId="60" xr:uid="{00000000-0005-0000-0000-00003D000000}"/>
    <cellStyle name="SAPBEXHLevel2" xfId="61" xr:uid="{00000000-0005-0000-0000-00003E000000}"/>
    <cellStyle name="SAPBEXHLevel2X" xfId="62" xr:uid="{00000000-0005-0000-0000-00003F000000}"/>
    <cellStyle name="SAPBEXHLevel3" xfId="63" xr:uid="{00000000-0005-0000-0000-000040000000}"/>
    <cellStyle name="SAPBEXHLevel3 2" xfId="64" xr:uid="{00000000-0005-0000-0000-000041000000}"/>
    <cellStyle name="SAPBEXHLevel3X" xfId="65" xr:uid="{00000000-0005-0000-0000-000042000000}"/>
    <cellStyle name="SAPBEXinputData" xfId="66" xr:uid="{00000000-0005-0000-0000-000043000000}"/>
    <cellStyle name="SAPBEXresData" xfId="67" xr:uid="{00000000-0005-0000-0000-000044000000}"/>
    <cellStyle name="SAPBEXresDataEmph" xfId="68" xr:uid="{00000000-0005-0000-0000-000045000000}"/>
    <cellStyle name="SAPBEXresItem" xfId="69" xr:uid="{00000000-0005-0000-0000-000046000000}"/>
    <cellStyle name="SAPBEXresItemX" xfId="70" xr:uid="{00000000-0005-0000-0000-000047000000}"/>
    <cellStyle name="SAPBEXstdData" xfId="71" xr:uid="{00000000-0005-0000-0000-000048000000}"/>
    <cellStyle name="SAPBEXstdData 2" xfId="72" xr:uid="{00000000-0005-0000-0000-000049000000}"/>
    <cellStyle name="SAPBEXstdData 2 2" xfId="73" xr:uid="{00000000-0005-0000-0000-00004A000000}"/>
    <cellStyle name="SAPBEXstdDataEmph" xfId="74" xr:uid="{00000000-0005-0000-0000-00004B000000}"/>
    <cellStyle name="SAPBEXstdItem" xfId="75" xr:uid="{00000000-0005-0000-0000-00004C000000}"/>
    <cellStyle name="SAPBEXstdItem 2" xfId="76" xr:uid="{00000000-0005-0000-0000-00004D000000}"/>
    <cellStyle name="SAPBEXstdItemX" xfId="77" xr:uid="{00000000-0005-0000-0000-00004E000000}"/>
    <cellStyle name="SAPBEXtitle" xfId="78" xr:uid="{00000000-0005-0000-0000-00004F000000}"/>
    <cellStyle name="SAPBEXundefined" xfId="79" xr:uid="{00000000-0005-0000-0000-000050000000}"/>
    <cellStyle name="Sheet Title" xfId="80" xr:uid="{00000000-0005-0000-0000-000051000000}"/>
    <cellStyle name="Stils 1" xfId="81" xr:uid="{00000000-0005-0000-0000-000052000000}"/>
    <cellStyle name="Style 1" xfId="82" xr:uid="{00000000-0005-0000-0000-000053000000}"/>
    <cellStyle name="V?st." xfId="83" xr:uid="{00000000-0005-0000-0000-000054000000}"/>
  </cellStyles>
  <dxfs count="0"/>
  <tableStyles count="0" defaultTableStyle="TableStyleMedium2" defaultPivotStyle="PivotStyleMedium9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169"/>
  <sheetViews>
    <sheetView tabSelected="1" workbookViewId="0">
      <selection activeCell="I16" sqref="I16"/>
    </sheetView>
  </sheetViews>
  <sheetFormatPr defaultRowHeight="15" outlineLevelCol="1"/>
  <cols>
    <col min="3" max="3" width="25.28515625" customWidth="1"/>
    <col min="4" max="4" width="13.7109375" customWidth="1"/>
    <col min="5" max="5" width="11.42578125" hidden="1" customWidth="1" outlineLevel="1"/>
    <col min="6" max="6" width="11.28515625" bestFit="1" customWidth="1" collapsed="1"/>
    <col min="7" max="7" width="11.28515625" bestFit="1" customWidth="1"/>
  </cols>
  <sheetData>
    <row r="1" spans="3:7" ht="15.75" thickBot="1">
      <c r="G1" s="1" t="s">
        <v>0</v>
      </c>
    </row>
    <row r="2" spans="3:7" ht="15" customHeight="1">
      <c r="C2" s="116" t="s">
        <v>1</v>
      </c>
      <c r="D2" s="118" t="s">
        <v>18</v>
      </c>
      <c r="E2" s="119"/>
      <c r="F2" s="119"/>
      <c r="G2" s="120"/>
    </row>
    <row r="3" spans="3:7" ht="15.75" thickBot="1">
      <c r="C3" s="117"/>
      <c r="D3" s="121"/>
      <c r="E3" s="122"/>
      <c r="F3" s="122"/>
      <c r="G3" s="123"/>
    </row>
    <row r="4" spans="3:7" ht="15.75" thickBot="1">
      <c r="C4" s="2" t="s">
        <v>17</v>
      </c>
      <c r="D4" s="115" t="s">
        <v>43</v>
      </c>
      <c r="E4" s="85">
        <v>2023</v>
      </c>
      <c r="F4" s="91">
        <v>2024</v>
      </c>
      <c r="G4" s="92">
        <v>2025</v>
      </c>
    </row>
    <row r="5" spans="3:7">
      <c r="C5" s="31" t="s">
        <v>31</v>
      </c>
      <c r="D5" s="32">
        <f>D6+D11</f>
        <v>3304550</v>
      </c>
      <c r="E5" s="93">
        <f>E6+E11</f>
        <v>4402216</v>
      </c>
      <c r="F5" s="33">
        <f>F6+F11</f>
        <v>4402216</v>
      </c>
      <c r="G5" s="34">
        <f>G6+G11</f>
        <v>4402216</v>
      </c>
    </row>
    <row r="6" spans="3:7">
      <c r="C6" s="35" t="s">
        <v>25</v>
      </c>
      <c r="D6" s="94">
        <f>SUM(D7:D10)</f>
        <v>2270575</v>
      </c>
      <c r="E6" s="95">
        <f>SUM(E7:E10)</f>
        <v>3023583</v>
      </c>
      <c r="F6" s="96">
        <f>SUM(F7:F10)</f>
        <v>3023583</v>
      </c>
      <c r="G6" s="97">
        <f>SUM(G7:G10)</f>
        <v>3023583</v>
      </c>
    </row>
    <row r="7" spans="3:7">
      <c r="C7" s="5" t="s">
        <v>20</v>
      </c>
      <c r="D7" s="76">
        <v>2097038</v>
      </c>
      <c r="E7" s="15">
        <v>2796050</v>
      </c>
      <c r="F7" s="8">
        <v>2796050</v>
      </c>
      <c r="G7" s="12">
        <v>2796050</v>
      </c>
    </row>
    <row r="8" spans="3:7">
      <c r="C8" s="5" t="s">
        <v>21</v>
      </c>
      <c r="D8" s="76">
        <v>44000</v>
      </c>
      <c r="E8" s="15">
        <v>58668</v>
      </c>
      <c r="F8" s="8">
        <v>58668</v>
      </c>
      <c r="G8" s="12">
        <v>58668</v>
      </c>
    </row>
    <row r="9" spans="3:7">
      <c r="C9" s="5" t="s">
        <v>26</v>
      </c>
      <c r="D9" s="76">
        <v>10743</v>
      </c>
      <c r="E9" s="15">
        <v>10473</v>
      </c>
      <c r="F9" s="8">
        <v>10473</v>
      </c>
      <c r="G9" s="12">
        <v>10473</v>
      </c>
    </row>
    <row r="10" spans="3:7">
      <c r="C10" s="5" t="s">
        <v>22</v>
      </c>
      <c r="D10" s="76">
        <v>118794</v>
      </c>
      <c r="E10" s="15">
        <v>158392</v>
      </c>
      <c r="F10" s="8">
        <v>158392</v>
      </c>
      <c r="G10" s="12">
        <v>158392</v>
      </c>
    </row>
    <row r="11" spans="3:7">
      <c r="C11" s="35" t="s">
        <v>27</v>
      </c>
      <c r="D11" s="94">
        <f>D12+D13</f>
        <v>1033975</v>
      </c>
      <c r="E11" s="95">
        <f>E12+E13</f>
        <v>1378633</v>
      </c>
      <c r="F11" s="96">
        <f>F12+F13</f>
        <v>1378633</v>
      </c>
      <c r="G11" s="97">
        <f>G12+G13</f>
        <v>1378633</v>
      </c>
    </row>
    <row r="12" spans="3:7">
      <c r="C12" s="5" t="s">
        <v>23</v>
      </c>
      <c r="D12" s="76">
        <v>965930</v>
      </c>
      <c r="E12" s="15">
        <v>1287906</v>
      </c>
      <c r="F12" s="8">
        <v>1287906</v>
      </c>
      <c r="G12" s="12">
        <v>1287906</v>
      </c>
    </row>
    <row r="13" spans="3:7">
      <c r="C13" s="5" t="s">
        <v>24</v>
      </c>
      <c r="D13" s="76">
        <v>68045</v>
      </c>
      <c r="E13" s="15">
        <v>90727</v>
      </c>
      <c r="F13" s="8">
        <v>90727</v>
      </c>
      <c r="G13" s="12">
        <v>90727</v>
      </c>
    </row>
    <row r="14" spans="3:7">
      <c r="C14" s="5"/>
      <c r="D14" s="76"/>
      <c r="E14" s="15"/>
      <c r="F14" s="8"/>
      <c r="G14" s="12"/>
    </row>
    <row r="15" spans="3:7">
      <c r="C15" s="36" t="s">
        <v>32</v>
      </c>
      <c r="D15" s="37">
        <f>D16+D21</f>
        <v>6466409</v>
      </c>
      <c r="E15" s="38">
        <f>E16+E21</f>
        <v>10636691</v>
      </c>
      <c r="F15" s="38">
        <f>F16+F21</f>
        <v>10636691</v>
      </c>
      <c r="G15" s="39">
        <f>G16+G21</f>
        <v>10636691</v>
      </c>
    </row>
    <row r="16" spans="3:7">
      <c r="C16" s="35" t="s">
        <v>25</v>
      </c>
      <c r="D16" s="94">
        <f>SUM(D17:D20)</f>
        <v>5733659</v>
      </c>
      <c r="E16" s="95">
        <f>SUM(E17:E20)</f>
        <v>7614081</v>
      </c>
      <c r="F16" s="96">
        <f>SUM(F17:F20)</f>
        <v>7614081</v>
      </c>
      <c r="G16" s="97">
        <f>SUM(G17:G20)</f>
        <v>7614081</v>
      </c>
    </row>
    <row r="17" spans="3:7">
      <c r="C17" s="5" t="s">
        <v>20</v>
      </c>
      <c r="D17" s="76">
        <v>5544009</v>
      </c>
      <c r="E17" s="15">
        <v>7392011</v>
      </c>
      <c r="F17" s="8">
        <v>7392011</v>
      </c>
      <c r="G17" s="12">
        <v>7392011</v>
      </c>
    </row>
    <row r="18" spans="3:7">
      <c r="C18" s="5" t="s">
        <v>21</v>
      </c>
      <c r="D18" s="76">
        <v>97262</v>
      </c>
      <c r="E18" s="15">
        <v>129682</v>
      </c>
      <c r="F18" s="8">
        <v>129682</v>
      </c>
      <c r="G18" s="12">
        <v>129682</v>
      </c>
    </row>
    <row r="19" spans="3:7">
      <c r="C19" s="5" t="s">
        <v>26</v>
      </c>
      <c r="D19" s="76">
        <v>22513</v>
      </c>
      <c r="E19" s="15">
        <v>22513</v>
      </c>
      <c r="F19" s="8">
        <v>22513</v>
      </c>
      <c r="G19" s="12">
        <v>22513</v>
      </c>
    </row>
    <row r="20" spans="3:7">
      <c r="C20" s="5" t="s">
        <v>22</v>
      </c>
      <c r="D20" s="76">
        <v>69875</v>
      </c>
      <c r="E20" s="15">
        <v>69875</v>
      </c>
      <c r="F20" s="8">
        <v>69875</v>
      </c>
      <c r="G20" s="12">
        <v>69875</v>
      </c>
    </row>
    <row r="21" spans="3:7">
      <c r="C21" s="35" t="s">
        <v>27</v>
      </c>
      <c r="D21" s="94">
        <f>D22+D23</f>
        <v>732750</v>
      </c>
      <c r="E21" s="95">
        <f>E22+E23</f>
        <v>3022610</v>
      </c>
      <c r="F21" s="96">
        <f>F22+F23</f>
        <v>3022610</v>
      </c>
      <c r="G21" s="97">
        <f>G22+G23</f>
        <v>3022610</v>
      </c>
    </row>
    <row r="22" spans="3:7">
      <c r="C22" s="5" t="s">
        <v>23</v>
      </c>
      <c r="D22" s="76">
        <v>461762</v>
      </c>
      <c r="E22" s="15">
        <v>2597294</v>
      </c>
      <c r="F22" s="8">
        <v>2597294</v>
      </c>
      <c r="G22" s="12">
        <v>2597294</v>
      </c>
    </row>
    <row r="23" spans="3:7">
      <c r="C23" s="5" t="s">
        <v>24</v>
      </c>
      <c r="D23" s="76">
        <v>270988</v>
      </c>
      <c r="E23" s="15">
        <v>425316</v>
      </c>
      <c r="F23" s="8">
        <v>425316</v>
      </c>
      <c r="G23" s="12">
        <v>425316</v>
      </c>
    </row>
    <row r="24" spans="3:7">
      <c r="C24" s="17"/>
      <c r="D24" s="98"/>
      <c r="E24" s="20"/>
      <c r="F24" s="20"/>
      <c r="G24" s="21"/>
    </row>
    <row r="25" spans="3:7">
      <c r="C25" s="36" t="s">
        <v>33</v>
      </c>
      <c r="D25" s="40">
        <f>D26+D31</f>
        <v>883799</v>
      </c>
      <c r="E25" s="41">
        <f>E26+E31</f>
        <v>1178399</v>
      </c>
      <c r="F25" s="41">
        <f>F26+F31</f>
        <v>1351191</v>
      </c>
      <c r="G25" s="42">
        <f>G26+G31</f>
        <v>1351191</v>
      </c>
    </row>
    <row r="26" spans="3:7">
      <c r="C26" s="35" t="s">
        <v>25</v>
      </c>
      <c r="D26" s="94">
        <f>SUM(D27:D30)</f>
        <v>608625</v>
      </c>
      <c r="E26" s="95">
        <f>SUM(E27:E30)</f>
        <v>811500</v>
      </c>
      <c r="F26" s="96">
        <f>SUM(F27:F30)</f>
        <v>912733</v>
      </c>
      <c r="G26" s="97">
        <f>SUM(G27:G30)</f>
        <v>912733</v>
      </c>
    </row>
    <row r="27" spans="3:7">
      <c r="C27" s="5" t="s">
        <v>20</v>
      </c>
      <c r="D27" s="124">
        <v>590425</v>
      </c>
      <c r="E27" s="125">
        <v>787234</v>
      </c>
      <c r="F27" s="126">
        <v>887163</v>
      </c>
      <c r="G27" s="127">
        <v>887163</v>
      </c>
    </row>
    <row r="28" spans="3:7">
      <c r="C28" s="5" t="s">
        <v>21</v>
      </c>
      <c r="D28" s="124"/>
      <c r="E28" s="125"/>
      <c r="F28" s="126"/>
      <c r="G28" s="127"/>
    </row>
    <row r="29" spans="3:7">
      <c r="C29" s="5" t="s">
        <v>26</v>
      </c>
      <c r="D29" s="124"/>
      <c r="E29" s="125"/>
      <c r="F29" s="126"/>
      <c r="G29" s="127"/>
    </row>
    <row r="30" spans="3:7">
      <c r="C30" s="5" t="s">
        <v>22</v>
      </c>
      <c r="D30" s="76">
        <v>18200</v>
      </c>
      <c r="E30" s="15">
        <v>24266</v>
      </c>
      <c r="F30" s="8">
        <v>25570</v>
      </c>
      <c r="G30" s="12">
        <v>25570</v>
      </c>
    </row>
    <row r="31" spans="3:7">
      <c r="C31" s="35" t="s">
        <v>27</v>
      </c>
      <c r="D31" s="94">
        <f>D32+D33</f>
        <v>275174</v>
      </c>
      <c r="E31" s="95">
        <f>E32+E33</f>
        <v>366899</v>
      </c>
      <c r="F31" s="96">
        <f>F32+F33</f>
        <v>438458</v>
      </c>
      <c r="G31" s="97">
        <f>G32+G33</f>
        <v>438458</v>
      </c>
    </row>
    <row r="32" spans="3:7">
      <c r="C32" s="5" t="s">
        <v>23</v>
      </c>
      <c r="D32" s="76">
        <v>275174</v>
      </c>
      <c r="E32" s="15">
        <v>366899</v>
      </c>
      <c r="F32" s="8">
        <v>438458</v>
      </c>
      <c r="G32" s="12">
        <v>438458</v>
      </c>
    </row>
    <row r="33" spans="3:7">
      <c r="C33" s="5" t="s">
        <v>24</v>
      </c>
      <c r="D33" s="76"/>
      <c r="E33" s="15"/>
      <c r="F33" s="8"/>
      <c r="G33" s="12"/>
    </row>
    <row r="34" spans="3:7">
      <c r="C34" s="17"/>
      <c r="D34" s="98"/>
      <c r="E34" s="22"/>
      <c r="F34" s="22"/>
      <c r="G34" s="23"/>
    </row>
    <row r="35" spans="3:7">
      <c r="C35" s="36" t="s">
        <v>34</v>
      </c>
      <c r="D35" s="37">
        <f>D36+D41</f>
        <v>347215</v>
      </c>
      <c r="E35" s="38">
        <f>E36+E41</f>
        <v>462953</v>
      </c>
      <c r="F35" s="38">
        <f>F36+F41</f>
        <v>463790</v>
      </c>
      <c r="G35" s="39">
        <f>G36+G41</f>
        <v>465470</v>
      </c>
    </row>
    <row r="36" spans="3:7">
      <c r="C36" s="35" t="s">
        <v>25</v>
      </c>
      <c r="D36" s="94">
        <f>SUM(D37:D40)</f>
        <v>250400</v>
      </c>
      <c r="E36" s="95">
        <f>SUM(E37:E40)</f>
        <v>333867</v>
      </c>
      <c r="F36" s="96">
        <f>SUM(F37:F40)</f>
        <v>334704</v>
      </c>
      <c r="G36" s="97">
        <f>SUM(G37:G40)</f>
        <v>336384</v>
      </c>
    </row>
    <row r="37" spans="3:7">
      <c r="C37" s="5" t="s">
        <v>20</v>
      </c>
      <c r="D37" s="76">
        <v>223887</v>
      </c>
      <c r="E37" s="15">
        <v>298517</v>
      </c>
      <c r="F37" s="8">
        <v>299354</v>
      </c>
      <c r="G37" s="12">
        <v>299354</v>
      </c>
    </row>
    <row r="38" spans="3:7">
      <c r="C38" s="5" t="s">
        <v>21</v>
      </c>
      <c r="D38" s="76">
        <v>4337</v>
      </c>
      <c r="E38" s="15">
        <v>5782</v>
      </c>
      <c r="F38" s="8">
        <v>5782</v>
      </c>
      <c r="G38" s="12">
        <v>5782</v>
      </c>
    </row>
    <row r="39" spans="3:7">
      <c r="C39" s="5" t="s">
        <v>26</v>
      </c>
      <c r="D39" s="76">
        <v>219</v>
      </c>
      <c r="E39" s="15">
        <v>292</v>
      </c>
      <c r="F39" s="8">
        <v>292</v>
      </c>
      <c r="G39" s="12">
        <v>1972</v>
      </c>
    </row>
    <row r="40" spans="3:7">
      <c r="C40" s="5" t="s">
        <v>22</v>
      </c>
      <c r="D40" s="76">
        <v>21957</v>
      </c>
      <c r="E40" s="15">
        <v>29276</v>
      </c>
      <c r="F40" s="8">
        <v>29276</v>
      </c>
      <c r="G40" s="12">
        <v>29276</v>
      </c>
    </row>
    <row r="41" spans="3:7">
      <c r="C41" s="35" t="s">
        <v>27</v>
      </c>
      <c r="D41" s="94">
        <f>D42+D43</f>
        <v>96815</v>
      </c>
      <c r="E41" s="95">
        <f>E42+E43</f>
        <v>129086</v>
      </c>
      <c r="F41" s="96">
        <f>F42+F43</f>
        <v>129086</v>
      </c>
      <c r="G41" s="97">
        <f>G42+G43</f>
        <v>129086</v>
      </c>
    </row>
    <row r="42" spans="3:7">
      <c r="C42" s="5" t="s">
        <v>23</v>
      </c>
      <c r="D42" s="76">
        <v>96815</v>
      </c>
      <c r="E42" s="15">
        <v>129086</v>
      </c>
      <c r="F42" s="8">
        <v>129086</v>
      </c>
      <c r="G42" s="12">
        <v>129086</v>
      </c>
    </row>
    <row r="43" spans="3:7">
      <c r="C43" s="5" t="s">
        <v>24</v>
      </c>
      <c r="D43" s="76"/>
      <c r="E43" s="15"/>
      <c r="F43" s="8"/>
      <c r="G43" s="12"/>
    </row>
    <row r="44" spans="3:7">
      <c r="C44" s="17"/>
      <c r="D44" s="98"/>
      <c r="E44" s="20"/>
      <c r="F44" s="20"/>
      <c r="G44" s="21"/>
    </row>
    <row r="45" spans="3:7">
      <c r="C45" s="36" t="s">
        <v>35</v>
      </c>
      <c r="D45" s="40">
        <f>D46+D51</f>
        <v>256319</v>
      </c>
      <c r="E45" s="41">
        <f>E46+E51</f>
        <v>341048</v>
      </c>
      <c r="F45" s="38">
        <f>F46+F51</f>
        <v>341048</v>
      </c>
      <c r="G45" s="39">
        <f>G46+G51</f>
        <v>341048</v>
      </c>
    </row>
    <row r="46" spans="3:7">
      <c r="C46" s="35" t="s">
        <v>25</v>
      </c>
      <c r="D46" s="94">
        <f>SUM(D47:D50)</f>
        <v>181260</v>
      </c>
      <c r="E46" s="95">
        <f>SUM(E47:E50)</f>
        <v>240969</v>
      </c>
      <c r="F46" s="96">
        <f>SUM(F47:F50)</f>
        <v>240969</v>
      </c>
      <c r="G46" s="97">
        <f>SUM(G47:G50)</f>
        <v>240969</v>
      </c>
    </row>
    <row r="47" spans="3:7">
      <c r="C47" s="24" t="s">
        <v>20</v>
      </c>
      <c r="D47" s="99">
        <v>168220</v>
      </c>
      <c r="E47" s="15">
        <f>96929+127364</f>
        <v>224293</v>
      </c>
      <c r="F47" s="8">
        <f>96929+127364</f>
        <v>224293</v>
      </c>
      <c r="G47" s="12">
        <f>96929+127364</f>
        <v>224293</v>
      </c>
    </row>
    <row r="48" spans="3:7">
      <c r="C48" s="24" t="s">
        <v>21</v>
      </c>
      <c r="D48" s="99">
        <v>3719</v>
      </c>
      <c r="E48" s="15">
        <f>1653+3305</f>
        <v>4958</v>
      </c>
      <c r="F48" s="8">
        <f>1653+3305</f>
        <v>4958</v>
      </c>
      <c r="G48" s="12">
        <f>1653+3305</f>
        <v>4958</v>
      </c>
    </row>
    <row r="49" spans="3:8">
      <c r="C49" s="24" t="s">
        <v>26</v>
      </c>
      <c r="D49" s="99">
        <v>2131</v>
      </c>
      <c r="E49" s="15">
        <v>2131</v>
      </c>
      <c r="F49" s="8">
        <v>2131</v>
      </c>
      <c r="G49" s="12">
        <v>2131</v>
      </c>
    </row>
    <row r="50" spans="3:8">
      <c r="C50" s="24" t="s">
        <v>22</v>
      </c>
      <c r="D50" s="99">
        <v>7190</v>
      </c>
      <c r="E50" s="15">
        <f>4709+4878</f>
        <v>9587</v>
      </c>
      <c r="F50" s="8">
        <f>4709+4878</f>
        <v>9587</v>
      </c>
      <c r="G50" s="12">
        <f>4709+4878</f>
        <v>9587</v>
      </c>
    </row>
    <row r="51" spans="3:8">
      <c r="C51" s="35" t="s">
        <v>27</v>
      </c>
      <c r="D51" s="94">
        <f>D52+D53</f>
        <v>75059</v>
      </c>
      <c r="E51" s="95">
        <f>E52+E53</f>
        <v>100079</v>
      </c>
      <c r="F51" s="96">
        <f>F52+F53</f>
        <v>100079</v>
      </c>
      <c r="G51" s="97">
        <f>G52+G53</f>
        <v>100079</v>
      </c>
    </row>
    <row r="52" spans="3:8">
      <c r="C52" s="24" t="s">
        <v>23</v>
      </c>
      <c r="D52" s="99">
        <v>75059</v>
      </c>
      <c r="E52" s="15">
        <f>39840+60239</f>
        <v>100079</v>
      </c>
      <c r="F52" s="8">
        <f>39840+60239</f>
        <v>100079</v>
      </c>
      <c r="G52" s="12">
        <f>39840+60239</f>
        <v>100079</v>
      </c>
    </row>
    <row r="53" spans="3:8">
      <c r="C53" s="24" t="s">
        <v>24</v>
      </c>
      <c r="D53" s="99"/>
      <c r="E53" s="15"/>
      <c r="F53" s="8"/>
      <c r="G53" s="12"/>
    </row>
    <row r="54" spans="3:8">
      <c r="C54" s="17"/>
      <c r="D54" s="98"/>
      <c r="E54" s="22"/>
      <c r="F54" s="20"/>
      <c r="G54" s="21"/>
    </row>
    <row r="55" spans="3:8">
      <c r="C55" s="36" t="s">
        <v>36</v>
      </c>
      <c r="D55" s="37">
        <f>D56+D61</f>
        <v>112607</v>
      </c>
      <c r="E55" s="38">
        <f>E56+E61</f>
        <v>150143</v>
      </c>
      <c r="F55" s="38">
        <f>F56+F61</f>
        <v>150143</v>
      </c>
      <c r="G55" s="39">
        <f>G56+G61</f>
        <v>150143</v>
      </c>
      <c r="H55" s="26"/>
    </row>
    <row r="56" spans="3:8">
      <c r="C56" s="35" t="s">
        <v>25</v>
      </c>
      <c r="D56" s="94">
        <f>SUM(D57:D60)</f>
        <v>71912</v>
      </c>
      <c r="E56" s="95">
        <f>SUM(E57:E60)</f>
        <v>95883</v>
      </c>
      <c r="F56" s="96">
        <f>SUM(F57:F60)</f>
        <v>95883</v>
      </c>
      <c r="G56" s="97">
        <f>SUM(G57:G60)</f>
        <v>95883</v>
      </c>
    </row>
    <row r="57" spans="3:8">
      <c r="C57" s="5" t="s">
        <v>20</v>
      </c>
      <c r="D57" s="76">
        <v>66800</v>
      </c>
      <c r="E57" s="15">
        <v>89067</v>
      </c>
      <c r="F57" s="8">
        <v>89067</v>
      </c>
      <c r="G57" s="12">
        <v>89067</v>
      </c>
    </row>
    <row r="58" spans="3:8">
      <c r="C58" s="5" t="s">
        <v>21</v>
      </c>
      <c r="D58" s="76">
        <v>1859</v>
      </c>
      <c r="E58" s="15">
        <v>2478</v>
      </c>
      <c r="F58" s="8">
        <v>2478</v>
      </c>
      <c r="G58" s="12">
        <v>2478</v>
      </c>
    </row>
    <row r="59" spans="3:8">
      <c r="C59" s="5" t="s">
        <v>26</v>
      </c>
      <c r="D59" s="76">
        <v>827</v>
      </c>
      <c r="E59" s="15">
        <v>1103</v>
      </c>
      <c r="F59" s="8">
        <v>1103</v>
      </c>
      <c r="G59" s="12">
        <v>1103</v>
      </c>
    </row>
    <row r="60" spans="3:8">
      <c r="C60" s="5" t="s">
        <v>22</v>
      </c>
      <c r="D60" s="76">
        <v>2426</v>
      </c>
      <c r="E60" s="15">
        <v>3235</v>
      </c>
      <c r="F60" s="8">
        <v>3235</v>
      </c>
      <c r="G60" s="12">
        <v>3235</v>
      </c>
    </row>
    <row r="61" spans="3:8">
      <c r="C61" s="35" t="s">
        <v>27</v>
      </c>
      <c r="D61" s="94">
        <f>D62+D63</f>
        <v>40695</v>
      </c>
      <c r="E61" s="95">
        <f>E62+E63</f>
        <v>54260</v>
      </c>
      <c r="F61" s="96">
        <f>F62+F63</f>
        <v>54260</v>
      </c>
      <c r="G61" s="97">
        <f>G62+G63</f>
        <v>54260</v>
      </c>
    </row>
    <row r="62" spans="3:8">
      <c r="C62" s="5" t="s">
        <v>23</v>
      </c>
      <c r="D62" s="76">
        <v>40695</v>
      </c>
      <c r="E62" s="15">
        <v>54260</v>
      </c>
      <c r="F62" s="8">
        <v>54260</v>
      </c>
      <c r="G62" s="12">
        <v>54260</v>
      </c>
    </row>
    <row r="63" spans="3:8">
      <c r="C63" s="5" t="s">
        <v>24</v>
      </c>
      <c r="D63" s="76"/>
      <c r="E63" s="15"/>
      <c r="F63" s="8"/>
      <c r="G63" s="12"/>
    </row>
    <row r="64" spans="3:8">
      <c r="C64" s="17"/>
      <c r="D64" s="98"/>
      <c r="E64" s="20"/>
      <c r="F64" s="20"/>
      <c r="G64" s="21"/>
    </row>
    <row r="65" spans="3:8">
      <c r="C65" s="43" t="s">
        <v>37</v>
      </c>
      <c r="D65" s="44">
        <f>D66+D71</f>
        <v>30027.75</v>
      </c>
      <c r="E65" s="45">
        <f>E66+E71</f>
        <v>40037</v>
      </c>
      <c r="F65" s="45">
        <f>F66+F71</f>
        <v>40037</v>
      </c>
      <c r="G65" s="46">
        <f>G66+G71</f>
        <v>40037</v>
      </c>
      <c r="H65" s="26"/>
    </row>
    <row r="66" spans="3:8">
      <c r="C66" s="47" t="s">
        <v>25</v>
      </c>
      <c r="D66" s="100">
        <f>SUM(D67:D70)</f>
        <v>17873.25</v>
      </c>
      <c r="E66" s="101">
        <f>SUM(E67:E70)</f>
        <v>23831</v>
      </c>
      <c r="F66" s="101">
        <f>SUM(F67:F70)</f>
        <v>23831</v>
      </c>
      <c r="G66" s="102">
        <f>SUM(G67:G70)</f>
        <v>23831</v>
      </c>
    </row>
    <row r="67" spans="3:8">
      <c r="C67" s="27" t="s">
        <v>20</v>
      </c>
      <c r="D67" s="103">
        <f>E67/12*9</f>
        <v>14742</v>
      </c>
      <c r="E67" s="15">
        <v>19656</v>
      </c>
      <c r="F67" s="15">
        <v>19656</v>
      </c>
      <c r="G67" s="68">
        <v>19656</v>
      </c>
    </row>
    <row r="68" spans="3:8">
      <c r="C68" s="27" t="s">
        <v>21</v>
      </c>
      <c r="D68" s="103">
        <f t="shared" ref="D68:D70" si="0">E68/12*9</f>
        <v>630</v>
      </c>
      <c r="E68" s="15">
        <v>840</v>
      </c>
      <c r="F68" s="15">
        <v>840</v>
      </c>
      <c r="G68" s="68">
        <v>840</v>
      </c>
    </row>
    <row r="69" spans="3:8">
      <c r="C69" s="27" t="s">
        <v>26</v>
      </c>
      <c r="D69" s="103">
        <f t="shared" si="0"/>
        <v>0</v>
      </c>
      <c r="E69" s="15"/>
      <c r="F69" s="15"/>
      <c r="G69" s="68"/>
    </row>
    <row r="70" spans="3:8">
      <c r="C70" s="27" t="s">
        <v>22</v>
      </c>
      <c r="D70" s="103">
        <f t="shared" si="0"/>
        <v>2501.25</v>
      </c>
      <c r="E70" s="15">
        <v>3335</v>
      </c>
      <c r="F70" s="15">
        <v>3335</v>
      </c>
      <c r="G70" s="68">
        <v>3335</v>
      </c>
    </row>
    <row r="71" spans="3:8">
      <c r="C71" s="47" t="s">
        <v>27</v>
      </c>
      <c r="D71" s="100">
        <f>D72+D73</f>
        <v>12154.5</v>
      </c>
      <c r="E71" s="101">
        <f>E72+E73</f>
        <v>16206</v>
      </c>
      <c r="F71" s="101">
        <f>F72+F73</f>
        <v>16206</v>
      </c>
      <c r="G71" s="102">
        <f>G72+G73</f>
        <v>16206</v>
      </c>
    </row>
    <row r="72" spans="3:8">
      <c r="C72" s="27" t="s">
        <v>23</v>
      </c>
      <c r="D72" s="103">
        <f>E72/12*9</f>
        <v>12154.5</v>
      </c>
      <c r="E72" s="15">
        <v>16206</v>
      </c>
      <c r="F72" s="15">
        <v>16206</v>
      </c>
      <c r="G72" s="68">
        <v>16206</v>
      </c>
    </row>
    <row r="73" spans="3:8">
      <c r="C73" s="27" t="s">
        <v>24</v>
      </c>
      <c r="D73" s="103"/>
      <c r="E73" s="15"/>
      <c r="F73" s="15"/>
      <c r="G73" s="68"/>
    </row>
    <row r="74" spans="3:8">
      <c r="C74" s="17"/>
      <c r="D74" s="98"/>
      <c r="E74" s="22"/>
      <c r="F74" s="22"/>
      <c r="G74" s="23"/>
    </row>
    <row r="75" spans="3:8">
      <c r="C75" s="36" t="s">
        <v>38</v>
      </c>
      <c r="D75" s="37">
        <f>D76+D81</f>
        <v>73748</v>
      </c>
      <c r="E75" s="38">
        <f>E76+E81</f>
        <v>98330</v>
      </c>
      <c r="F75" s="38">
        <f>F76+F81</f>
        <v>98330</v>
      </c>
      <c r="G75" s="39">
        <f>G76+G81</f>
        <v>98330</v>
      </c>
    </row>
    <row r="76" spans="3:8">
      <c r="C76" s="35" t="s">
        <v>25</v>
      </c>
      <c r="D76" s="94">
        <f>SUM(D77:D80)</f>
        <v>56672</v>
      </c>
      <c r="E76" s="95">
        <f>SUM(E77:E80)</f>
        <v>75562</v>
      </c>
      <c r="F76" s="96">
        <f>SUM(F77:F80)</f>
        <v>75562</v>
      </c>
      <c r="G76" s="97">
        <f>SUM(G77:G80)</f>
        <v>75562</v>
      </c>
    </row>
    <row r="77" spans="3:8">
      <c r="C77" s="5" t="s">
        <v>20</v>
      </c>
      <c r="D77" s="76">
        <v>52524</v>
      </c>
      <c r="E77" s="15">
        <v>70032</v>
      </c>
      <c r="F77" s="8">
        <v>70032</v>
      </c>
      <c r="G77" s="12">
        <v>70032</v>
      </c>
    </row>
    <row r="78" spans="3:8">
      <c r="C78" s="5" t="s">
        <v>21</v>
      </c>
      <c r="D78" s="76">
        <v>1240</v>
      </c>
      <c r="E78" s="15">
        <v>1653</v>
      </c>
      <c r="F78" s="8">
        <v>1653</v>
      </c>
      <c r="G78" s="12">
        <v>1653</v>
      </c>
    </row>
    <row r="79" spans="3:8">
      <c r="C79" s="5" t="s">
        <v>26</v>
      </c>
      <c r="D79" s="76">
        <v>227</v>
      </c>
      <c r="E79" s="15">
        <v>303</v>
      </c>
      <c r="F79" s="8">
        <v>303</v>
      </c>
      <c r="G79" s="12">
        <v>303</v>
      </c>
    </row>
    <row r="80" spans="3:8">
      <c r="C80" s="5" t="s">
        <v>22</v>
      </c>
      <c r="D80" s="76">
        <v>2681</v>
      </c>
      <c r="E80" s="15">
        <v>3574</v>
      </c>
      <c r="F80" s="8">
        <v>3574</v>
      </c>
      <c r="G80" s="12">
        <v>3574</v>
      </c>
    </row>
    <row r="81" spans="3:7">
      <c r="C81" s="35" t="s">
        <v>27</v>
      </c>
      <c r="D81" s="94">
        <f>D82+D83</f>
        <v>17076</v>
      </c>
      <c r="E81" s="95">
        <f>E82+E83</f>
        <v>22768</v>
      </c>
      <c r="F81" s="96">
        <f>F82+F83</f>
        <v>22768</v>
      </c>
      <c r="G81" s="97">
        <f>G82+G83</f>
        <v>22768</v>
      </c>
    </row>
    <row r="82" spans="3:7">
      <c r="C82" s="5" t="s">
        <v>23</v>
      </c>
      <c r="D82" s="76">
        <v>17076</v>
      </c>
      <c r="E82" s="15">
        <v>22768</v>
      </c>
      <c r="F82" s="8">
        <v>22768</v>
      </c>
      <c r="G82" s="12">
        <v>22768</v>
      </c>
    </row>
    <row r="83" spans="3:7">
      <c r="C83" s="5" t="s">
        <v>24</v>
      </c>
      <c r="D83" s="76"/>
      <c r="E83" s="15"/>
      <c r="F83" s="8"/>
      <c r="G83" s="12"/>
    </row>
    <row r="84" spans="3:7">
      <c r="C84" s="17"/>
      <c r="D84" s="98"/>
      <c r="E84" s="20"/>
      <c r="F84" s="20"/>
      <c r="G84" s="21"/>
    </row>
    <row r="85" spans="3:7">
      <c r="C85" s="36" t="s">
        <v>19</v>
      </c>
      <c r="D85" s="37">
        <f>D86+D91</f>
        <v>135028</v>
      </c>
      <c r="E85" s="38">
        <f>E86+E91</f>
        <v>180038</v>
      </c>
      <c r="F85" s="38">
        <f>F86+F91</f>
        <v>180038</v>
      </c>
      <c r="G85" s="39">
        <f>G86+G91</f>
        <v>180038</v>
      </c>
    </row>
    <row r="86" spans="3:7">
      <c r="C86" s="35" t="s">
        <v>25</v>
      </c>
      <c r="D86" s="94">
        <f>SUM(D87:D90)</f>
        <v>77861</v>
      </c>
      <c r="E86" s="95">
        <f>SUM(E87:E90)</f>
        <v>105495</v>
      </c>
      <c r="F86" s="96">
        <f>SUM(F87:F90)</f>
        <v>105495</v>
      </c>
      <c r="G86" s="97">
        <f>SUM(G87:G90)</f>
        <v>105495</v>
      </c>
    </row>
    <row r="87" spans="3:7">
      <c r="C87" s="5" t="s">
        <v>20</v>
      </c>
      <c r="D87" s="76">
        <v>73211</v>
      </c>
      <c r="E87" s="15">
        <v>97615</v>
      </c>
      <c r="F87" s="8">
        <v>97615</v>
      </c>
      <c r="G87" s="12">
        <v>97615</v>
      </c>
    </row>
    <row r="88" spans="3:7">
      <c r="C88" s="5" t="s">
        <v>21</v>
      </c>
      <c r="D88" s="76">
        <v>0</v>
      </c>
      <c r="E88" s="15">
        <v>1680</v>
      </c>
      <c r="F88" s="8">
        <v>1680</v>
      </c>
      <c r="G88" s="12">
        <v>1680</v>
      </c>
    </row>
    <row r="89" spans="3:7">
      <c r="C89" s="5" t="s">
        <v>26</v>
      </c>
      <c r="D89" s="76">
        <f t="shared" ref="D89" si="1">E89/12*9</f>
        <v>0</v>
      </c>
      <c r="E89" s="15"/>
      <c r="F89" s="8"/>
      <c r="G89" s="12"/>
    </row>
    <row r="90" spans="3:7">
      <c r="C90" s="5" t="s">
        <v>22</v>
      </c>
      <c r="D90" s="76">
        <v>4650</v>
      </c>
      <c r="E90" s="15">
        <v>6200</v>
      </c>
      <c r="F90" s="8">
        <v>6200</v>
      </c>
      <c r="G90" s="12">
        <v>6200</v>
      </c>
    </row>
    <row r="91" spans="3:7">
      <c r="C91" s="35" t="s">
        <v>27</v>
      </c>
      <c r="D91" s="94">
        <f>D92+D93</f>
        <v>57167</v>
      </c>
      <c r="E91" s="95">
        <f>E92+E93</f>
        <v>74543</v>
      </c>
      <c r="F91" s="96">
        <f>F92+F93</f>
        <v>74543</v>
      </c>
      <c r="G91" s="97">
        <f>G92+G93</f>
        <v>74543</v>
      </c>
    </row>
    <row r="92" spans="3:7">
      <c r="C92" s="5" t="s">
        <v>23</v>
      </c>
      <c r="D92" s="76">
        <v>50762</v>
      </c>
      <c r="E92" s="15">
        <v>67683</v>
      </c>
      <c r="F92" s="8">
        <v>67683</v>
      </c>
      <c r="G92" s="12">
        <v>67683</v>
      </c>
    </row>
    <row r="93" spans="3:7">
      <c r="C93" s="5" t="s">
        <v>24</v>
      </c>
      <c r="D93" s="76">
        <v>6405</v>
      </c>
      <c r="E93" s="15">
        <v>6860</v>
      </c>
      <c r="F93" s="8">
        <v>6860</v>
      </c>
      <c r="G93" s="12">
        <v>6860</v>
      </c>
    </row>
    <row r="94" spans="3:7">
      <c r="C94" s="17"/>
      <c r="D94" s="98"/>
      <c r="E94" s="20"/>
      <c r="F94" s="20"/>
      <c r="G94" s="21"/>
    </row>
    <row r="95" spans="3:7">
      <c r="C95" s="36" t="s">
        <v>11</v>
      </c>
      <c r="D95" s="37">
        <f>D96+D101</f>
        <v>48435</v>
      </c>
      <c r="E95" s="38">
        <f>E96+E101</f>
        <v>64584</v>
      </c>
      <c r="F95" s="38">
        <f>F96+F101</f>
        <v>65346</v>
      </c>
      <c r="G95" s="39">
        <f>G96+G101</f>
        <v>65410</v>
      </c>
    </row>
    <row r="96" spans="3:7">
      <c r="C96" s="35" t="s">
        <v>25</v>
      </c>
      <c r="D96" s="94">
        <f>SUM(D97:D100)</f>
        <v>34819</v>
      </c>
      <c r="E96" s="95">
        <f>SUM(E97:E100)</f>
        <v>46428</v>
      </c>
      <c r="F96" s="96">
        <f>SUM(F97:F100)</f>
        <v>47190</v>
      </c>
      <c r="G96" s="97">
        <f>SUM(G97:G100)</f>
        <v>47254</v>
      </c>
    </row>
    <row r="97" spans="3:7">
      <c r="C97" s="5" t="s">
        <v>20</v>
      </c>
      <c r="D97" s="76">
        <v>32136</v>
      </c>
      <c r="E97" s="15">
        <v>42849</v>
      </c>
      <c r="F97" s="8">
        <v>43262</v>
      </c>
      <c r="G97" s="12">
        <v>43675</v>
      </c>
    </row>
    <row r="98" spans="3:7">
      <c r="C98" s="5" t="s">
        <v>21</v>
      </c>
      <c r="D98" s="76">
        <v>619</v>
      </c>
      <c r="E98" s="15">
        <v>826</v>
      </c>
      <c r="F98" s="8">
        <v>826</v>
      </c>
      <c r="G98" s="12">
        <v>826</v>
      </c>
    </row>
    <row r="99" spans="3:7">
      <c r="C99" s="5" t="s">
        <v>26</v>
      </c>
      <c r="D99" s="76">
        <f t="shared" ref="D99" si="2">E99/12*9</f>
        <v>0</v>
      </c>
      <c r="E99" s="15"/>
      <c r="F99" s="8">
        <v>349</v>
      </c>
      <c r="G99" s="12"/>
    </row>
    <row r="100" spans="3:7">
      <c r="C100" s="5" t="s">
        <v>22</v>
      </c>
      <c r="D100" s="76">
        <v>2064</v>
      </c>
      <c r="E100" s="15">
        <v>2753</v>
      </c>
      <c r="F100" s="8">
        <v>2753</v>
      </c>
      <c r="G100" s="12">
        <v>2753</v>
      </c>
    </row>
    <row r="101" spans="3:7">
      <c r="C101" s="35" t="s">
        <v>27</v>
      </c>
      <c r="D101" s="94">
        <f>D102+D103</f>
        <v>13616</v>
      </c>
      <c r="E101" s="95">
        <f>E102+E103</f>
        <v>18156</v>
      </c>
      <c r="F101" s="96">
        <f>F102+F103</f>
        <v>18156</v>
      </c>
      <c r="G101" s="97">
        <f>G102+G103</f>
        <v>18156</v>
      </c>
    </row>
    <row r="102" spans="3:7">
      <c r="C102" s="5" t="s">
        <v>23</v>
      </c>
      <c r="D102" s="76">
        <v>13616</v>
      </c>
      <c r="E102" s="15">
        <v>18156</v>
      </c>
      <c r="F102" s="8">
        <v>18156</v>
      </c>
      <c r="G102" s="12">
        <v>18156</v>
      </c>
    </row>
    <row r="103" spans="3:7">
      <c r="C103" s="5" t="s">
        <v>24</v>
      </c>
      <c r="D103" s="76"/>
      <c r="E103" s="15"/>
      <c r="F103" s="8"/>
      <c r="G103" s="12"/>
    </row>
    <row r="104" spans="3:7">
      <c r="C104" s="17"/>
      <c r="D104" s="98"/>
      <c r="E104" s="20"/>
      <c r="F104" s="20"/>
      <c r="G104" s="21"/>
    </row>
    <row r="105" spans="3:7">
      <c r="C105" s="36" t="s">
        <v>39</v>
      </c>
      <c r="D105" s="37">
        <f>D106+D111</f>
        <v>199663</v>
      </c>
      <c r="E105" s="38">
        <f>E106+E111</f>
        <v>266217</v>
      </c>
      <c r="F105" s="38">
        <f>F106+F111</f>
        <v>266217</v>
      </c>
      <c r="G105" s="39">
        <f>G106+G111</f>
        <v>266217</v>
      </c>
    </row>
    <row r="106" spans="3:7">
      <c r="C106" s="35" t="s">
        <v>25</v>
      </c>
      <c r="D106" s="94">
        <f>SUM(D107:D110)</f>
        <v>141137</v>
      </c>
      <c r="E106" s="95">
        <f>SUM(E107:E110)</f>
        <v>188182</v>
      </c>
      <c r="F106" s="96">
        <f>SUM(F107:F110)</f>
        <v>188182</v>
      </c>
      <c r="G106" s="97">
        <f>SUM(G107:G110)</f>
        <v>188182</v>
      </c>
    </row>
    <row r="107" spans="3:7">
      <c r="C107" s="5" t="s">
        <v>20</v>
      </c>
      <c r="D107" s="76">
        <v>136986</v>
      </c>
      <c r="E107" s="15">
        <v>182648</v>
      </c>
      <c r="F107" s="8">
        <v>182648</v>
      </c>
      <c r="G107" s="12">
        <v>182648</v>
      </c>
    </row>
    <row r="108" spans="3:7">
      <c r="C108" s="5" t="s">
        <v>21</v>
      </c>
      <c r="D108" s="76">
        <v>3098</v>
      </c>
      <c r="E108" s="15">
        <v>4130</v>
      </c>
      <c r="F108" s="8">
        <v>4130</v>
      </c>
      <c r="G108" s="12">
        <v>4130</v>
      </c>
    </row>
    <row r="109" spans="3:7">
      <c r="C109" s="5" t="s">
        <v>26</v>
      </c>
      <c r="D109" s="76">
        <v>1053</v>
      </c>
      <c r="E109" s="15">
        <v>1404</v>
      </c>
      <c r="F109" s="8">
        <v>1404</v>
      </c>
      <c r="G109" s="12">
        <v>1404</v>
      </c>
    </row>
    <row r="110" spans="3:7">
      <c r="C110" s="5" t="s">
        <v>22</v>
      </c>
      <c r="D110" s="76"/>
      <c r="E110" s="15"/>
      <c r="F110" s="8"/>
      <c r="G110" s="12"/>
    </row>
    <row r="111" spans="3:7">
      <c r="C111" s="35" t="s">
        <v>27</v>
      </c>
      <c r="D111" s="94">
        <f>D112+D113</f>
        <v>58526</v>
      </c>
      <c r="E111" s="95">
        <f>E112+E113</f>
        <v>78035</v>
      </c>
      <c r="F111" s="96">
        <f>F112+F113</f>
        <v>78035</v>
      </c>
      <c r="G111" s="97">
        <f>G112+G113</f>
        <v>78035</v>
      </c>
    </row>
    <row r="112" spans="3:7">
      <c r="C112" s="5" t="s">
        <v>23</v>
      </c>
      <c r="D112" s="76">
        <v>58526</v>
      </c>
      <c r="E112" s="15">
        <v>78035</v>
      </c>
      <c r="F112" s="8">
        <v>78035</v>
      </c>
      <c r="G112" s="12">
        <v>78035</v>
      </c>
    </row>
    <row r="113" spans="3:8">
      <c r="C113" s="5" t="s">
        <v>24</v>
      </c>
      <c r="D113" s="76"/>
      <c r="E113" s="15"/>
      <c r="F113" s="8"/>
      <c r="G113" s="12"/>
    </row>
    <row r="114" spans="3:8">
      <c r="C114" s="17"/>
      <c r="D114" s="98"/>
      <c r="E114" s="20"/>
      <c r="F114" s="20"/>
      <c r="G114" s="21"/>
    </row>
    <row r="115" spans="3:8">
      <c r="C115" s="36" t="s">
        <v>40</v>
      </c>
      <c r="D115" s="37">
        <f>D116+D121</f>
        <v>411100</v>
      </c>
      <c r="E115" s="38">
        <f>E116+E121</f>
        <v>548133</v>
      </c>
      <c r="F115" s="38">
        <f>F116+F121</f>
        <v>546503</v>
      </c>
      <c r="G115" s="39">
        <f>G116+G121</f>
        <v>546503</v>
      </c>
      <c r="H115" s="25"/>
    </row>
    <row r="116" spans="3:8">
      <c r="C116" s="35" t="s">
        <v>25</v>
      </c>
      <c r="D116" s="94">
        <f>SUM(D117:D120)</f>
        <v>42616</v>
      </c>
      <c r="E116" s="95">
        <f>SUM(E117:E120)</f>
        <v>56821</v>
      </c>
      <c r="F116" s="96">
        <f>SUM(F117:F120)</f>
        <v>56821</v>
      </c>
      <c r="G116" s="97">
        <f>SUM(G117:G120)</f>
        <v>56821</v>
      </c>
    </row>
    <row r="117" spans="3:8">
      <c r="C117" s="5" t="s">
        <v>20</v>
      </c>
      <c r="D117" s="76">
        <v>40656</v>
      </c>
      <c r="E117" s="15">
        <v>54207</v>
      </c>
      <c r="F117" s="8">
        <v>54207</v>
      </c>
      <c r="G117" s="12">
        <v>54207</v>
      </c>
    </row>
    <row r="118" spans="3:8">
      <c r="C118" s="5" t="s">
        <v>21</v>
      </c>
      <c r="D118" s="76">
        <v>620</v>
      </c>
      <c r="E118" s="15">
        <v>827</v>
      </c>
      <c r="F118" s="8">
        <v>827</v>
      </c>
      <c r="G118" s="12">
        <v>827</v>
      </c>
    </row>
    <row r="119" spans="3:8">
      <c r="C119" s="5" t="s">
        <v>26</v>
      </c>
      <c r="D119" s="76"/>
      <c r="E119" s="15"/>
      <c r="F119" s="8"/>
      <c r="G119" s="12"/>
    </row>
    <row r="120" spans="3:8">
      <c r="C120" s="5" t="s">
        <v>22</v>
      </c>
      <c r="D120" s="76">
        <v>1340</v>
      </c>
      <c r="E120" s="15">
        <v>1787</v>
      </c>
      <c r="F120" s="8">
        <v>1787</v>
      </c>
      <c r="G120" s="12">
        <v>1787</v>
      </c>
    </row>
    <row r="121" spans="3:8">
      <c r="C121" s="35" t="s">
        <v>27</v>
      </c>
      <c r="D121" s="94">
        <f>D122+D123</f>
        <v>368484</v>
      </c>
      <c r="E121" s="95">
        <f>E122+E123</f>
        <v>491312</v>
      </c>
      <c r="F121" s="96">
        <f>F122+F123</f>
        <v>489682</v>
      </c>
      <c r="G121" s="97">
        <f>G122+G123</f>
        <v>489682</v>
      </c>
    </row>
    <row r="122" spans="3:8">
      <c r="C122" s="5" t="s">
        <v>23</v>
      </c>
      <c r="D122" s="76">
        <v>19920</v>
      </c>
      <c r="E122" s="15">
        <v>26560</v>
      </c>
      <c r="F122" s="8">
        <v>26560</v>
      </c>
      <c r="G122" s="12">
        <v>26560</v>
      </c>
    </row>
    <row r="123" spans="3:8">
      <c r="C123" s="5" t="s">
        <v>24</v>
      </c>
      <c r="D123" s="76">
        <v>348564</v>
      </c>
      <c r="E123" s="15">
        <v>464752</v>
      </c>
      <c r="F123" s="8">
        <v>463122</v>
      </c>
      <c r="G123" s="12">
        <v>463122</v>
      </c>
    </row>
    <row r="124" spans="3:8">
      <c r="C124" s="17"/>
      <c r="D124" s="19"/>
      <c r="E124" s="20"/>
      <c r="F124" s="20"/>
      <c r="G124" s="21"/>
    </row>
    <row r="125" spans="3:8">
      <c r="C125" s="36" t="s">
        <v>6</v>
      </c>
      <c r="D125" s="37">
        <f>D126+D131</f>
        <v>85087</v>
      </c>
      <c r="E125" s="38">
        <f>E126+E131</f>
        <v>113449</v>
      </c>
      <c r="F125" s="38">
        <f>F126+F131</f>
        <v>113449</v>
      </c>
      <c r="G125" s="39">
        <f>G126+G131</f>
        <v>113449</v>
      </c>
    </row>
    <row r="126" spans="3:8">
      <c r="C126" s="35" t="s">
        <v>25</v>
      </c>
      <c r="D126" s="94">
        <f>SUM(D127:D130)</f>
        <v>54582</v>
      </c>
      <c r="E126" s="95">
        <f>SUM(E127:E130)</f>
        <v>72776</v>
      </c>
      <c r="F126" s="96">
        <f>SUM(F127:F130)</f>
        <v>72776</v>
      </c>
      <c r="G126" s="97">
        <f>SUM(G127:G130)</f>
        <v>72776</v>
      </c>
    </row>
    <row r="127" spans="3:8">
      <c r="C127" s="5" t="s">
        <v>20</v>
      </c>
      <c r="D127" s="76">
        <v>51206</v>
      </c>
      <c r="E127" s="8">
        <v>68275</v>
      </c>
      <c r="F127" s="8">
        <v>68275</v>
      </c>
      <c r="G127" s="12">
        <v>68275</v>
      </c>
    </row>
    <row r="128" spans="3:8">
      <c r="C128" s="5" t="s">
        <v>21</v>
      </c>
      <c r="D128" s="76">
        <v>1550</v>
      </c>
      <c r="E128" s="8">
        <v>2066</v>
      </c>
      <c r="F128" s="8">
        <v>2066</v>
      </c>
      <c r="G128" s="12">
        <v>2066</v>
      </c>
    </row>
    <row r="129" spans="3:7">
      <c r="C129" s="5" t="s">
        <v>26</v>
      </c>
      <c r="D129" s="76"/>
      <c r="E129" s="8"/>
      <c r="F129" s="8"/>
      <c r="G129" s="12"/>
    </row>
    <row r="130" spans="3:7">
      <c r="C130" s="5" t="s">
        <v>22</v>
      </c>
      <c r="D130" s="76">
        <v>1826</v>
      </c>
      <c r="E130" s="8">
        <v>2435</v>
      </c>
      <c r="F130" s="8">
        <v>2435</v>
      </c>
      <c r="G130" s="12">
        <v>2435</v>
      </c>
    </row>
    <row r="131" spans="3:7">
      <c r="C131" s="35" t="s">
        <v>27</v>
      </c>
      <c r="D131" s="94">
        <f>D132+D133</f>
        <v>30505</v>
      </c>
      <c r="E131" s="95">
        <f>E132+E133</f>
        <v>40673</v>
      </c>
      <c r="F131" s="96">
        <f>F132+F133</f>
        <v>40673</v>
      </c>
      <c r="G131" s="97">
        <f>G132+G133</f>
        <v>40673</v>
      </c>
    </row>
    <row r="132" spans="3:7">
      <c r="C132" s="5" t="s">
        <v>23</v>
      </c>
      <c r="D132" s="76">
        <v>30505</v>
      </c>
      <c r="E132" s="8">
        <v>40673</v>
      </c>
      <c r="F132" s="8">
        <v>40673</v>
      </c>
      <c r="G132" s="12">
        <v>40673</v>
      </c>
    </row>
    <row r="133" spans="3:7">
      <c r="C133" s="5" t="s">
        <v>24</v>
      </c>
      <c r="D133" s="76"/>
      <c r="E133" s="15"/>
      <c r="F133" s="8"/>
      <c r="G133" s="12"/>
    </row>
    <row r="134" spans="3:7">
      <c r="C134" s="5"/>
      <c r="D134" s="19"/>
      <c r="E134" s="15"/>
      <c r="F134" s="20"/>
      <c r="G134" s="21"/>
    </row>
    <row r="135" spans="3:7">
      <c r="C135" s="104" t="s">
        <v>46</v>
      </c>
      <c r="D135" s="40">
        <f>D136+D141</f>
        <v>17017</v>
      </c>
      <c r="E135" s="41">
        <f>E136+E141</f>
        <v>22690</v>
      </c>
      <c r="F135" s="41">
        <f>F136+F141</f>
        <v>22690</v>
      </c>
      <c r="G135" s="42">
        <f>G136+G141</f>
        <v>22690</v>
      </c>
    </row>
    <row r="136" spans="3:7">
      <c r="C136" s="105" t="s">
        <v>25</v>
      </c>
      <c r="D136" s="94">
        <f>SUM(D137:D140)</f>
        <v>10916</v>
      </c>
      <c r="E136" s="95">
        <f>SUM(E137:E140)</f>
        <v>14555</v>
      </c>
      <c r="F136" s="95">
        <f>SUM(F137:F140)</f>
        <v>14555</v>
      </c>
      <c r="G136" s="106">
        <f>SUM(G137:G140)</f>
        <v>14555</v>
      </c>
    </row>
    <row r="137" spans="3:7">
      <c r="C137" s="107" t="s">
        <v>20</v>
      </c>
      <c r="D137" s="108">
        <v>10272</v>
      </c>
      <c r="E137" s="109">
        <v>13696</v>
      </c>
      <c r="F137" s="109">
        <v>13696</v>
      </c>
      <c r="G137" s="110">
        <v>13696</v>
      </c>
    </row>
    <row r="138" spans="3:7">
      <c r="C138" s="107" t="s">
        <v>21</v>
      </c>
      <c r="D138" s="108">
        <v>279</v>
      </c>
      <c r="E138" s="109">
        <v>372</v>
      </c>
      <c r="F138" s="109">
        <v>372</v>
      </c>
      <c r="G138" s="110">
        <v>372</v>
      </c>
    </row>
    <row r="139" spans="3:7">
      <c r="C139" s="107" t="s">
        <v>26</v>
      </c>
      <c r="D139" s="108"/>
      <c r="E139" s="109"/>
      <c r="F139" s="109"/>
      <c r="G139" s="110"/>
    </row>
    <row r="140" spans="3:7">
      <c r="C140" s="107" t="s">
        <v>22</v>
      </c>
      <c r="D140" s="108">
        <v>365</v>
      </c>
      <c r="E140" s="109">
        <v>487</v>
      </c>
      <c r="F140" s="109">
        <v>487</v>
      </c>
      <c r="G140" s="110">
        <v>487</v>
      </c>
    </row>
    <row r="141" spans="3:7">
      <c r="C141" s="105" t="s">
        <v>27</v>
      </c>
      <c r="D141" s="94">
        <f>D142+D143</f>
        <v>6101</v>
      </c>
      <c r="E141" s="95">
        <f>E142+E143</f>
        <v>8135</v>
      </c>
      <c r="F141" s="95">
        <f>F142+F143</f>
        <v>8135</v>
      </c>
      <c r="G141" s="106">
        <f>G142+G143</f>
        <v>8135</v>
      </c>
    </row>
    <row r="142" spans="3:7">
      <c r="C142" s="107" t="s">
        <v>23</v>
      </c>
      <c r="D142" s="108">
        <v>6101</v>
      </c>
      <c r="E142" s="109">
        <v>8135</v>
      </c>
      <c r="F142" s="109">
        <v>8135</v>
      </c>
      <c r="G142" s="110">
        <v>8135</v>
      </c>
    </row>
    <row r="143" spans="3:7">
      <c r="C143" s="107" t="s">
        <v>24</v>
      </c>
      <c r="D143" s="108"/>
      <c r="E143" s="109"/>
      <c r="F143" s="109"/>
      <c r="G143" s="110"/>
    </row>
    <row r="144" spans="3:7">
      <c r="C144" s="111"/>
      <c r="D144" s="112"/>
      <c r="E144" s="22"/>
      <c r="F144" s="22"/>
      <c r="G144" s="23"/>
    </row>
    <row r="145" spans="3:7">
      <c r="C145" s="36" t="s">
        <v>41</v>
      </c>
      <c r="D145" s="37">
        <f>D146+D151</f>
        <v>56406</v>
      </c>
      <c r="E145" s="38">
        <f>E146+E151</f>
        <v>75208</v>
      </c>
      <c r="F145" s="38">
        <f>F146+F151</f>
        <v>75208</v>
      </c>
      <c r="G145" s="39">
        <f>G146+G151</f>
        <v>82952</v>
      </c>
    </row>
    <row r="146" spans="3:7">
      <c r="C146" s="35" t="s">
        <v>25</v>
      </c>
      <c r="D146" s="94">
        <f>SUM(D147:D150)</f>
        <v>40143</v>
      </c>
      <c r="E146" s="95">
        <f>SUM(E147:E150)</f>
        <v>53524</v>
      </c>
      <c r="F146" s="96">
        <f>SUM(F147:F150)</f>
        <v>53524</v>
      </c>
      <c r="G146" s="97">
        <f>SUM(G147:G150)</f>
        <v>60320</v>
      </c>
    </row>
    <row r="147" spans="3:7">
      <c r="C147" s="5" t="s">
        <v>20</v>
      </c>
      <c r="D147" s="76">
        <v>37563</v>
      </c>
      <c r="E147" s="15">
        <v>50084</v>
      </c>
      <c r="F147" s="8">
        <v>50084</v>
      </c>
      <c r="G147" s="12">
        <v>55994</v>
      </c>
    </row>
    <row r="148" spans="3:7">
      <c r="C148" s="5" t="s">
        <v>21</v>
      </c>
      <c r="D148" s="76">
        <v>1240</v>
      </c>
      <c r="E148" s="15">
        <v>1653</v>
      </c>
      <c r="F148" s="8">
        <v>1653</v>
      </c>
      <c r="G148" s="12">
        <v>1653</v>
      </c>
    </row>
    <row r="149" spans="3:7">
      <c r="C149" s="5" t="s">
        <v>26</v>
      </c>
      <c r="D149" s="76"/>
      <c r="E149" s="15"/>
      <c r="F149" s="8"/>
      <c r="G149" s="12">
        <v>516</v>
      </c>
    </row>
    <row r="150" spans="3:7">
      <c r="C150" s="5" t="s">
        <v>22</v>
      </c>
      <c r="D150" s="76">
        <v>1340</v>
      </c>
      <c r="E150" s="15">
        <v>1787</v>
      </c>
      <c r="F150" s="8">
        <v>1787</v>
      </c>
      <c r="G150" s="12">
        <v>2157</v>
      </c>
    </row>
    <row r="151" spans="3:7">
      <c r="C151" s="35" t="s">
        <v>27</v>
      </c>
      <c r="D151" s="94">
        <f>D152+D153</f>
        <v>16263</v>
      </c>
      <c r="E151" s="95">
        <f>E152+E153</f>
        <v>21684</v>
      </c>
      <c r="F151" s="96">
        <f>F152+F153</f>
        <v>21684</v>
      </c>
      <c r="G151" s="97">
        <f>G152+G153</f>
        <v>22632</v>
      </c>
    </row>
    <row r="152" spans="3:7">
      <c r="C152" s="5" t="s">
        <v>23</v>
      </c>
      <c r="D152" s="76">
        <v>16263</v>
      </c>
      <c r="E152" s="15">
        <v>21684</v>
      </c>
      <c r="F152" s="8">
        <v>21684</v>
      </c>
      <c r="G152" s="12">
        <v>22632</v>
      </c>
    </row>
    <row r="153" spans="3:7">
      <c r="C153" s="5" t="s">
        <v>24</v>
      </c>
      <c r="D153" s="76"/>
      <c r="E153" s="15"/>
      <c r="F153" s="8"/>
      <c r="G153" s="12"/>
    </row>
    <row r="154" spans="3:7">
      <c r="C154" s="18"/>
      <c r="D154" s="98"/>
      <c r="E154" s="20"/>
      <c r="F154" s="20"/>
      <c r="G154" s="21"/>
    </row>
    <row r="155" spans="3:7">
      <c r="C155" s="36" t="s">
        <v>42</v>
      </c>
      <c r="D155" s="37">
        <f>D156+D161</f>
        <v>199378</v>
      </c>
      <c r="E155" s="38">
        <f>E156+E161</f>
        <v>265837</v>
      </c>
      <c r="F155" s="38">
        <f>F156+F161</f>
        <v>264537</v>
      </c>
      <c r="G155" s="39">
        <f>G156+G161</f>
        <v>264537</v>
      </c>
    </row>
    <row r="156" spans="3:7">
      <c r="C156" s="35" t="s">
        <v>25</v>
      </c>
      <c r="D156" s="94">
        <f>SUM(D157:D160)</f>
        <v>140630</v>
      </c>
      <c r="E156" s="95">
        <f>SUM(E157:E160)</f>
        <v>187506</v>
      </c>
      <c r="F156" s="96">
        <f>SUM(F157:F160)</f>
        <v>186206</v>
      </c>
      <c r="G156" s="97">
        <f>SUM(G157:G160)</f>
        <v>186206</v>
      </c>
    </row>
    <row r="157" spans="3:7">
      <c r="C157" s="5" t="s">
        <v>20</v>
      </c>
      <c r="D157" s="76">
        <v>125676</v>
      </c>
      <c r="E157" s="15">
        <v>167567</v>
      </c>
      <c r="F157" s="8">
        <v>167567</v>
      </c>
      <c r="G157" s="12">
        <v>167567</v>
      </c>
    </row>
    <row r="158" spans="3:7">
      <c r="C158" s="5" t="s">
        <v>21</v>
      </c>
      <c r="D158" s="76">
        <v>2478</v>
      </c>
      <c r="E158" s="15">
        <v>3304</v>
      </c>
      <c r="F158" s="8">
        <v>3304</v>
      </c>
      <c r="G158" s="12">
        <v>3304</v>
      </c>
    </row>
    <row r="159" spans="3:7">
      <c r="C159" s="5" t="s">
        <v>26</v>
      </c>
      <c r="D159" s="76">
        <v>975</v>
      </c>
      <c r="E159" s="15">
        <v>1300</v>
      </c>
      <c r="F159" s="8">
        <v>0</v>
      </c>
      <c r="G159" s="12">
        <v>0</v>
      </c>
    </row>
    <row r="160" spans="3:7">
      <c r="C160" s="5" t="s">
        <v>22</v>
      </c>
      <c r="D160" s="76">
        <v>11501</v>
      </c>
      <c r="E160" s="15">
        <v>15335</v>
      </c>
      <c r="F160" s="8">
        <v>15335</v>
      </c>
      <c r="G160" s="12">
        <v>15335</v>
      </c>
    </row>
    <row r="161" spans="3:7">
      <c r="C161" s="35" t="s">
        <v>27</v>
      </c>
      <c r="D161" s="94">
        <f>D162+D163</f>
        <v>58748</v>
      </c>
      <c r="E161" s="95">
        <f>E162+E163</f>
        <v>78331</v>
      </c>
      <c r="F161" s="96">
        <f>F162+F163</f>
        <v>78331</v>
      </c>
      <c r="G161" s="97">
        <f>G162+G163</f>
        <v>78331</v>
      </c>
    </row>
    <row r="162" spans="3:7">
      <c r="C162" s="5" t="s">
        <v>23</v>
      </c>
      <c r="D162" s="76">
        <v>58748</v>
      </c>
      <c r="E162" s="15">
        <v>78331</v>
      </c>
      <c r="F162" s="8">
        <v>78331</v>
      </c>
      <c r="G162" s="12">
        <v>78331</v>
      </c>
    </row>
    <row r="163" spans="3:7">
      <c r="C163" s="5" t="s">
        <v>24</v>
      </c>
      <c r="D163" s="76"/>
      <c r="E163" s="15"/>
      <c r="F163" s="8"/>
      <c r="G163" s="12"/>
    </row>
    <row r="164" spans="3:7" ht="15.75" thickBot="1">
      <c r="C164" s="18"/>
      <c r="D164" s="113"/>
      <c r="E164" s="29"/>
      <c r="F164" s="29"/>
      <c r="G164" s="30"/>
    </row>
    <row r="165" spans="3:7" ht="15.75" thickBot="1">
      <c r="C165" s="48" t="s">
        <v>29</v>
      </c>
      <c r="D165" s="49">
        <f>D6+D16+D26+D36+D46+D56+D66+D76+D86+D96+D106+D116+D126+D136+D146+D156</f>
        <v>9733680.25</v>
      </c>
      <c r="E165" s="49">
        <f t="shared" ref="E165:G165" si="3">E6+E16+E26+E36+E46+E56+E66+E76+E86+E96+E106+E116+E126+E136+E146+E156</f>
        <v>12944563</v>
      </c>
      <c r="F165" s="49">
        <f t="shared" si="3"/>
        <v>13046095</v>
      </c>
      <c r="G165" s="50">
        <f t="shared" si="3"/>
        <v>13054635</v>
      </c>
    </row>
    <row r="166" spans="3:7" ht="15.75" thickBot="1">
      <c r="C166" s="51" t="s">
        <v>30</v>
      </c>
      <c r="D166" s="52">
        <f>D11+D21+D31+D41+D51+D61+D71+D81+D91+D101+D111+D121+D131+D141+D151+D161</f>
        <v>2893108.5</v>
      </c>
      <c r="E166" s="52">
        <f t="shared" ref="E166:G166" si="4">E11+E21+E31+E41+E51+E61+E71+E81+E91+E101+E111+E121+E131+E141+E151+E161</f>
        <v>5901410</v>
      </c>
      <c r="F166" s="52">
        <f t="shared" si="4"/>
        <v>5971339</v>
      </c>
      <c r="G166" s="114">
        <f t="shared" si="4"/>
        <v>5972287</v>
      </c>
    </row>
    <row r="167" spans="3:7" ht="16.5" thickBot="1">
      <c r="C167" s="53" t="s">
        <v>28</v>
      </c>
      <c r="D167" s="54">
        <f>D5+D15+D25+D35+D45+D55+D65+D75+D85+D95+D105+D115+D125+D135+D145+D155</f>
        <v>12626788.75</v>
      </c>
      <c r="E167" s="54">
        <f t="shared" ref="E167:G167" si="5">E5+E15+E25+E35+E45+E55+E65+E75+E85+E95+E105+E115+E125+E135+E145+E155</f>
        <v>18845973</v>
      </c>
      <c r="F167" s="54">
        <f t="shared" si="5"/>
        <v>19017434</v>
      </c>
      <c r="G167" s="55">
        <f t="shared" si="5"/>
        <v>19026922</v>
      </c>
    </row>
    <row r="169" spans="3:7">
      <c r="F169" s="16"/>
    </row>
  </sheetData>
  <mergeCells count="6">
    <mergeCell ref="C2:C3"/>
    <mergeCell ref="D2:G3"/>
    <mergeCell ref="D27:D29"/>
    <mergeCell ref="E27:E29"/>
    <mergeCell ref="F27:F29"/>
    <mergeCell ref="G27:G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K24"/>
  <sheetViews>
    <sheetView workbookViewId="0">
      <selection activeCell="D30" sqref="D30"/>
    </sheetView>
  </sheetViews>
  <sheetFormatPr defaultRowHeight="15" outlineLevelCol="1"/>
  <cols>
    <col min="3" max="6" width="12.85546875" customWidth="1"/>
    <col min="7" max="7" width="13.28515625" customWidth="1"/>
    <col min="8" max="8" width="12.28515625" hidden="1" customWidth="1" outlineLevel="1"/>
    <col min="9" max="9" width="9.85546875" customWidth="1" collapsed="1"/>
    <col min="10" max="10" width="9.85546875" customWidth="1"/>
    <col min="11" max="11" width="9.85546875" bestFit="1" customWidth="1"/>
  </cols>
  <sheetData>
    <row r="1" spans="3:11" ht="15.75" thickBot="1">
      <c r="J1" s="1" t="s">
        <v>0</v>
      </c>
    </row>
    <row r="2" spans="3:11" ht="15" customHeight="1">
      <c r="C2" s="132" t="s">
        <v>1</v>
      </c>
      <c r="D2" s="118" t="s">
        <v>44</v>
      </c>
      <c r="E2" s="119"/>
      <c r="F2" s="120"/>
      <c r="G2" s="128" t="s">
        <v>45</v>
      </c>
      <c r="H2" s="128"/>
      <c r="I2" s="128"/>
      <c r="J2" s="129"/>
      <c r="K2" s="56"/>
    </row>
    <row r="3" spans="3:11" ht="32.25" customHeight="1" thickBot="1">
      <c r="C3" s="133"/>
      <c r="D3" s="121"/>
      <c r="E3" s="122"/>
      <c r="F3" s="123"/>
      <c r="G3" s="130"/>
      <c r="H3" s="130"/>
      <c r="I3" s="130"/>
      <c r="J3" s="131"/>
      <c r="K3" s="56"/>
    </row>
    <row r="4" spans="3:11" ht="15.75" thickBot="1">
      <c r="C4" s="10" t="s">
        <v>17</v>
      </c>
      <c r="D4" s="3">
        <v>2023</v>
      </c>
      <c r="E4" s="81">
        <v>2024</v>
      </c>
      <c r="F4" s="4">
        <v>2025</v>
      </c>
      <c r="G4" s="79" t="s">
        <v>43</v>
      </c>
      <c r="H4" s="80">
        <v>2023</v>
      </c>
      <c r="I4" s="81">
        <v>2024</v>
      </c>
      <c r="J4" s="4">
        <v>2025</v>
      </c>
      <c r="K4" s="57"/>
    </row>
    <row r="5" spans="3:11">
      <c r="C5" s="5" t="s">
        <v>2</v>
      </c>
      <c r="D5" s="73">
        <v>11911715</v>
      </c>
      <c r="E5" s="74">
        <v>11881715</v>
      </c>
      <c r="F5" s="75">
        <v>11881715</v>
      </c>
      <c r="G5" s="78">
        <v>3304550</v>
      </c>
      <c r="H5" s="28">
        <f>4402216</f>
        <v>4402216</v>
      </c>
      <c r="I5" s="9">
        <v>4402216</v>
      </c>
      <c r="J5" s="11">
        <v>4402216</v>
      </c>
      <c r="K5" s="14"/>
    </row>
    <row r="6" spans="3:11">
      <c r="C6" s="6" t="s">
        <v>3</v>
      </c>
      <c r="D6" s="76">
        <v>17659994</v>
      </c>
      <c r="E6" s="59">
        <v>17836283</v>
      </c>
      <c r="F6" s="60">
        <v>18018877</v>
      </c>
      <c r="G6" s="66">
        <v>6466409</v>
      </c>
      <c r="H6" s="8">
        <v>10636691</v>
      </c>
      <c r="I6" s="8">
        <v>10636691</v>
      </c>
      <c r="J6" s="12">
        <v>10636691</v>
      </c>
      <c r="K6" s="13"/>
    </row>
    <row r="7" spans="3:11">
      <c r="C7" s="6" t="s">
        <v>7</v>
      </c>
      <c r="D7" s="76">
        <v>1289059</v>
      </c>
      <c r="E7" s="59">
        <v>1348876</v>
      </c>
      <c r="F7" s="60">
        <v>1348876</v>
      </c>
      <c r="G7" s="66">
        <v>883799</v>
      </c>
      <c r="H7" s="15">
        <f>258575+919823+1</f>
        <v>1178399</v>
      </c>
      <c r="I7" s="15">
        <f>258575+1092615+1</f>
        <v>1351191</v>
      </c>
      <c r="J7" s="68">
        <f>258575+1092615+1</f>
        <v>1351191</v>
      </c>
      <c r="K7" s="14"/>
    </row>
    <row r="8" spans="3:11">
      <c r="C8" s="6" t="s">
        <v>4</v>
      </c>
      <c r="D8" s="76">
        <v>492982</v>
      </c>
      <c r="E8" s="59">
        <v>492982</v>
      </c>
      <c r="F8" s="60">
        <v>492982</v>
      </c>
      <c r="G8" s="67">
        <v>347215</v>
      </c>
      <c r="H8" s="8">
        <v>462953</v>
      </c>
      <c r="I8" s="8">
        <v>463790</v>
      </c>
      <c r="J8" s="12">
        <v>465470</v>
      </c>
      <c r="K8" s="14"/>
    </row>
    <row r="9" spans="3:11">
      <c r="C9" s="6" t="s">
        <v>8</v>
      </c>
      <c r="D9" s="76">
        <v>407029</v>
      </c>
      <c r="E9" s="59">
        <v>427210</v>
      </c>
      <c r="F9" s="60">
        <v>427210</v>
      </c>
      <c r="G9" s="66">
        <v>256319</v>
      </c>
      <c r="H9" s="15">
        <v>341048</v>
      </c>
      <c r="I9" s="8">
        <v>341048</v>
      </c>
      <c r="J9" s="12">
        <v>341048</v>
      </c>
      <c r="K9" s="14"/>
    </row>
    <row r="10" spans="3:11">
      <c r="C10" s="6" t="s">
        <v>9</v>
      </c>
      <c r="D10" s="76">
        <v>174275</v>
      </c>
      <c r="E10" s="59">
        <v>174275</v>
      </c>
      <c r="F10" s="60">
        <v>174275</v>
      </c>
      <c r="G10" s="67">
        <v>112607</v>
      </c>
      <c r="H10" s="8">
        <v>150143</v>
      </c>
      <c r="I10" s="8">
        <v>150143</v>
      </c>
      <c r="J10" s="12">
        <v>150143</v>
      </c>
      <c r="K10" s="14"/>
    </row>
    <row r="11" spans="3:11">
      <c r="C11" s="6" t="s">
        <v>10</v>
      </c>
      <c r="D11" s="76">
        <v>62933</v>
      </c>
      <c r="E11" s="59">
        <v>62933</v>
      </c>
      <c r="F11" s="60">
        <v>62933</v>
      </c>
      <c r="G11" s="66">
        <v>30028</v>
      </c>
      <c r="H11" s="15">
        <v>40037</v>
      </c>
      <c r="I11" s="15">
        <v>40037</v>
      </c>
      <c r="J11" s="68">
        <v>40037</v>
      </c>
      <c r="K11" s="14"/>
    </row>
    <row r="12" spans="3:11">
      <c r="C12" s="6" t="s">
        <v>5</v>
      </c>
      <c r="D12" s="76">
        <v>142433</v>
      </c>
      <c r="E12" s="59">
        <v>142433</v>
      </c>
      <c r="F12" s="60">
        <v>142433</v>
      </c>
      <c r="G12" s="67">
        <v>73748</v>
      </c>
      <c r="H12" s="8">
        <v>98330</v>
      </c>
      <c r="I12" s="8">
        <v>98330</v>
      </c>
      <c r="J12" s="12">
        <v>98330</v>
      </c>
      <c r="K12" s="14"/>
    </row>
    <row r="13" spans="3:11">
      <c r="C13" s="6" t="s">
        <v>19</v>
      </c>
      <c r="D13" s="76">
        <v>0</v>
      </c>
      <c r="E13" s="59">
        <v>0</v>
      </c>
      <c r="F13" s="60">
        <v>0</v>
      </c>
      <c r="G13" s="67">
        <v>135028</v>
      </c>
      <c r="H13" s="8">
        <v>180038</v>
      </c>
      <c r="I13" s="8">
        <v>180038</v>
      </c>
      <c r="J13" s="12">
        <v>180038</v>
      </c>
      <c r="K13" s="14"/>
    </row>
    <row r="14" spans="3:11">
      <c r="C14" s="6" t="s">
        <v>11</v>
      </c>
      <c r="D14" s="76">
        <v>81232</v>
      </c>
      <c r="E14" s="59">
        <v>83260</v>
      </c>
      <c r="F14" s="60">
        <v>82086</v>
      </c>
      <c r="G14" s="67">
        <v>48435</v>
      </c>
      <c r="H14" s="8">
        <v>64584</v>
      </c>
      <c r="I14" s="8">
        <v>65346</v>
      </c>
      <c r="J14" s="12">
        <v>65410</v>
      </c>
      <c r="K14" s="14"/>
    </row>
    <row r="15" spans="3:11">
      <c r="C15" s="6" t="s">
        <v>13</v>
      </c>
      <c r="D15" s="76">
        <v>353193</v>
      </c>
      <c r="E15" s="59">
        <v>353193</v>
      </c>
      <c r="F15" s="60">
        <v>353193</v>
      </c>
      <c r="G15" s="67">
        <v>199663</v>
      </c>
      <c r="H15" s="8">
        <v>266217</v>
      </c>
      <c r="I15" s="8">
        <v>266217</v>
      </c>
      <c r="J15" s="12">
        <v>266217</v>
      </c>
      <c r="K15" s="14"/>
    </row>
    <row r="16" spans="3:11">
      <c r="C16" s="6" t="s">
        <v>15</v>
      </c>
      <c r="D16" s="76">
        <v>116343</v>
      </c>
      <c r="E16" s="59">
        <v>116343</v>
      </c>
      <c r="F16" s="60">
        <v>116343</v>
      </c>
      <c r="G16" s="67">
        <v>411100</v>
      </c>
      <c r="H16" s="8">
        <f>464752+83381</f>
        <v>548133</v>
      </c>
      <c r="I16" s="8">
        <f>463122+83381</f>
        <v>546503</v>
      </c>
      <c r="J16" s="12">
        <f>463122+83381</f>
        <v>546503</v>
      </c>
      <c r="K16" s="14"/>
    </row>
    <row r="17" spans="3:11">
      <c r="C17" s="86" t="s">
        <v>6</v>
      </c>
      <c r="D17" s="87">
        <v>133653</v>
      </c>
      <c r="E17" s="88">
        <v>133653</v>
      </c>
      <c r="F17" s="89">
        <v>133653</v>
      </c>
      <c r="G17" s="90">
        <f>102104-G18</f>
        <v>85087</v>
      </c>
      <c r="H17" s="88">
        <v>136139</v>
      </c>
      <c r="I17" s="88">
        <f>136139-I18</f>
        <v>113449</v>
      </c>
      <c r="J17" s="89">
        <f>136139-J18</f>
        <v>113449</v>
      </c>
      <c r="K17" s="14"/>
    </row>
    <row r="18" spans="3:11">
      <c r="C18" s="86" t="s">
        <v>46</v>
      </c>
      <c r="D18" s="87">
        <v>26730</v>
      </c>
      <c r="E18" s="88">
        <v>26730</v>
      </c>
      <c r="F18" s="89">
        <v>26730</v>
      </c>
      <c r="G18" s="90">
        <v>17017</v>
      </c>
      <c r="H18" s="88"/>
      <c r="I18" s="88">
        <v>22690</v>
      </c>
      <c r="J18" s="89">
        <v>22690</v>
      </c>
      <c r="K18" s="14"/>
    </row>
    <row r="19" spans="3:11">
      <c r="C19" s="6" t="s">
        <v>12</v>
      </c>
      <c r="D19" s="76">
        <v>110362</v>
      </c>
      <c r="E19" s="59">
        <v>110362</v>
      </c>
      <c r="F19" s="60">
        <v>111536</v>
      </c>
      <c r="G19" s="67">
        <v>56406</v>
      </c>
      <c r="H19" s="8">
        <v>75208</v>
      </c>
      <c r="I19" s="8">
        <v>75208</v>
      </c>
      <c r="J19" s="12">
        <v>82952</v>
      </c>
      <c r="K19" s="14"/>
    </row>
    <row r="20" spans="3:11" ht="15.75" thickBot="1">
      <c r="C20" s="7" t="s">
        <v>16</v>
      </c>
      <c r="D20" s="77">
        <v>330126</v>
      </c>
      <c r="E20" s="62">
        <v>330126</v>
      </c>
      <c r="F20" s="63">
        <v>330126</v>
      </c>
      <c r="G20" s="69">
        <v>199378</v>
      </c>
      <c r="H20" s="61">
        <v>265837</v>
      </c>
      <c r="I20" s="61">
        <v>264537</v>
      </c>
      <c r="J20" s="70">
        <v>264537</v>
      </c>
      <c r="K20" s="14"/>
    </row>
    <row r="21" spans="3:11" ht="15.75" thickBot="1">
      <c r="C21" s="2" t="s">
        <v>14</v>
      </c>
      <c r="D21" s="82">
        <f>SUM(D5:D20)</f>
        <v>33292059</v>
      </c>
      <c r="E21" s="83">
        <f>SUM(E5:E20)</f>
        <v>33520374</v>
      </c>
      <c r="F21" s="84">
        <f>SUM(F5:F20)</f>
        <v>33702968</v>
      </c>
      <c r="G21" s="71">
        <f t="shared" ref="G21:J21" si="0">SUM(G5:G20)</f>
        <v>12626789</v>
      </c>
      <c r="H21" s="72">
        <f t="shared" si="0"/>
        <v>18845973</v>
      </c>
      <c r="I21" s="64">
        <f t="shared" si="0"/>
        <v>19017434</v>
      </c>
      <c r="J21" s="65">
        <f t="shared" si="0"/>
        <v>19026922</v>
      </c>
      <c r="K21" s="58"/>
    </row>
    <row r="23" spans="3:11">
      <c r="I23" s="16"/>
    </row>
    <row r="24" spans="3:11">
      <c r="G24" s="16"/>
    </row>
  </sheetData>
  <mergeCells count="3">
    <mergeCell ref="G2:J3"/>
    <mergeCell ref="C2:C3"/>
    <mergeCell ref="D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Ietekme 1</vt:lpstr>
      <vt:lpstr>Ietekme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2023-03-17T14:35:19Z</dcterms:modified>
</cp:coreProperties>
</file>