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vnozare.pri\vm\Redirect_profiles\VM_Sandra_Kasparenko\My Documents\MK_rikojumi (gatavotie)\2022\par_finansejuma_pardalem\ar Saeimu\ar labojumiem 2\"/>
    </mc:Choice>
  </mc:AlternateContent>
  <xr:revisionPtr revIDLastSave="0" documentId="13_ncr:1_{FFCD43F8-F6F1-408C-BD69-FAE2044680D7}" xr6:coauthVersionLast="47" xr6:coauthVersionMax="47" xr10:uidLastSave="{00000000-0000-0000-0000-000000000000}"/>
  <bookViews>
    <workbookView xWindow="9825" yWindow="0" windowWidth="18435" windowHeight="15405" activeTab="2" xr2:uid="{28387E4E-6DF6-444E-B028-94228CD1F0E2}"/>
  </bookViews>
  <sheets>
    <sheet name="1.-11.pielikums" sheetId="1" r:id="rId1"/>
    <sheet name="12.pielikums" sheetId="2" r:id="rId2"/>
    <sheet name="13.pielikums"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3" l="1"/>
  <c r="G10" i="3"/>
  <c r="G9" i="3"/>
  <c r="G8" i="3"/>
  <c r="G7" i="3"/>
  <c r="G6" i="3"/>
  <c r="G14" i="3" s="1"/>
  <c r="F6" i="3"/>
  <c r="E6" i="3"/>
  <c r="D6" i="3"/>
  <c r="C6" i="3"/>
  <c r="B6" i="3"/>
  <c r="G22" i="2"/>
  <c r="I22" i="2" s="1"/>
  <c r="I21" i="2"/>
  <c r="G21" i="2"/>
  <c r="G20" i="2"/>
  <c r="I20" i="2" s="1"/>
  <c r="G19" i="2"/>
  <c r="I19" i="2" s="1"/>
  <c r="G18" i="2"/>
  <c r="I18" i="2" s="1"/>
  <c r="I17" i="2"/>
  <c r="G17" i="2"/>
  <c r="G16" i="2"/>
  <c r="I16" i="2" s="1"/>
  <c r="G15" i="2"/>
  <c r="I15" i="2" s="1"/>
  <c r="G14" i="2"/>
  <c r="I14" i="2" s="1"/>
  <c r="I13" i="2"/>
  <c r="G13" i="2"/>
  <c r="G12" i="2"/>
  <c r="I12" i="2" s="1"/>
  <c r="G11" i="2"/>
  <c r="I11" i="2" s="1"/>
  <c r="G10" i="2"/>
  <c r="I10" i="2" s="1"/>
  <c r="I9" i="2"/>
  <c r="G9" i="2"/>
  <c r="G8" i="2"/>
  <c r="I8" i="2" s="1"/>
  <c r="H7" i="2"/>
  <c r="F7" i="2"/>
  <c r="E7" i="2"/>
  <c r="D7" i="2"/>
  <c r="H22" i="1"/>
  <c r="H6" i="1"/>
  <c r="H7" i="1"/>
  <c r="H8" i="1"/>
  <c r="H9" i="1"/>
  <c r="H10" i="1"/>
  <c r="I7" i="2" l="1"/>
  <c r="I23" i="2"/>
  <c r="G7" i="2"/>
  <c r="H11" i="1"/>
  <c r="G77" i="1" l="1"/>
  <c r="H77" i="1"/>
  <c r="G76" i="1"/>
  <c r="H76" i="1" s="1"/>
  <c r="H78" i="1" s="1"/>
  <c r="D76" i="1"/>
  <c r="G44" i="1"/>
  <c r="G105" i="1"/>
  <c r="H105" i="1" s="1"/>
  <c r="D105" i="1"/>
  <c r="G104" i="1"/>
  <c r="H104" i="1" s="1"/>
  <c r="D104" i="1"/>
  <c r="G103" i="1"/>
  <c r="D103" i="1"/>
  <c r="H69" i="1"/>
  <c r="G68" i="1"/>
  <c r="G69" i="1" s="1"/>
  <c r="D68" i="1"/>
  <c r="H29" i="1"/>
  <c r="G28" i="1"/>
  <c r="G29" i="1" s="1"/>
  <c r="E96" i="1"/>
  <c r="G96" i="1" s="1"/>
  <c r="G95" i="1"/>
  <c r="H95" i="1" s="1"/>
  <c r="D95" i="1"/>
  <c r="G94" i="1"/>
  <c r="H94" i="1" s="1"/>
  <c r="D94" i="1"/>
  <c r="D93" i="1"/>
  <c r="G93" i="1"/>
  <c r="H93" i="1" s="1"/>
  <c r="D92" i="1"/>
  <c r="G92" i="1"/>
  <c r="G84" i="1"/>
  <c r="G85" i="1" s="1"/>
  <c r="D84" i="1"/>
  <c r="H85" i="1"/>
  <c r="G36" i="1"/>
  <c r="H36" i="1" s="1"/>
  <c r="H38" i="1" s="1"/>
  <c r="D36" i="1"/>
  <c r="G37" i="1"/>
  <c r="D37" i="1"/>
  <c r="G106" i="1" l="1"/>
  <c r="G78" i="1"/>
  <c r="H106" i="1"/>
  <c r="D44" i="1"/>
  <c r="G45" i="1"/>
  <c r="H45" i="1"/>
  <c r="D28" i="1"/>
  <c r="D96" i="1"/>
  <c r="H97" i="1"/>
  <c r="G97" i="1"/>
  <c r="G38" i="1"/>
  <c r="G62" i="1" l="1"/>
  <c r="H62" i="1" s="1"/>
  <c r="D62" i="1"/>
  <c r="G61" i="1"/>
  <c r="H61" i="1" s="1"/>
  <c r="D61" i="1"/>
  <c r="G60" i="1"/>
  <c r="H60" i="1" s="1"/>
  <c r="D60" i="1"/>
  <c r="G59" i="1"/>
  <c r="H59" i="1" s="1"/>
  <c r="D59" i="1"/>
  <c r="G58" i="1"/>
  <c r="H58" i="1" s="1"/>
  <c r="D58" i="1"/>
  <c r="G57" i="1"/>
  <c r="H57" i="1" s="1"/>
  <c r="D57" i="1"/>
  <c r="G56" i="1"/>
  <c r="H56" i="1" s="1"/>
  <c r="D56" i="1"/>
  <c r="D55" i="1"/>
  <c r="D54" i="1"/>
  <c r="G55" i="1"/>
  <c r="H55" i="1" s="1"/>
  <c r="G52" i="1"/>
  <c r="G53" i="1"/>
  <c r="G54" i="1"/>
  <c r="D52" i="1"/>
  <c r="D53" i="1"/>
  <c r="G51" i="1"/>
  <c r="D51" i="1"/>
  <c r="G63" i="1" l="1"/>
  <c r="H52" i="1"/>
  <c r="H53" i="1"/>
  <c r="H54" i="1"/>
  <c r="H51" i="1"/>
  <c r="H63" i="1" l="1"/>
</calcChain>
</file>

<file path=xl/sharedStrings.xml><?xml version="1.0" encoding="utf-8"?>
<sst xmlns="http://schemas.openxmlformats.org/spreadsheetml/2006/main" count="295" uniqueCount="182">
  <si>
    <t>Pakalpojumu programma</t>
  </si>
  <si>
    <t xml:space="preserve"> % izpilde 2022 pret plānoto finansējumu </t>
  </si>
  <si>
    <t>KOPĀ:</t>
  </si>
  <si>
    <t xml:space="preserve">Plānotais finansējums 2022, euro </t>
  </si>
  <si>
    <t xml:space="preserve"> Izpildes Prognoze (jūlijs- decembris), euro  </t>
  </si>
  <si>
    <t xml:space="preserve"> Izpildes prognoze 2022, euro </t>
  </si>
  <si>
    <t xml:space="preserve"> Līdzekļu ekonomija, euro  </t>
  </si>
  <si>
    <t>1.pielikums</t>
  </si>
  <si>
    <t xml:space="preserve"> Līdzekļu ekonomija, kura tiek pārdalīta, euro  </t>
  </si>
  <si>
    <t>2.pielikums</t>
  </si>
  <si>
    <t>3.pielikums</t>
  </si>
  <si>
    <t xml:space="preserve"> Izpilde 2022. gada (janvāris-jūnijs), euro </t>
  </si>
  <si>
    <t>4.pielikums</t>
  </si>
  <si>
    <t>5.pielikums</t>
  </si>
  <si>
    <t>Finanšu līdzekļu ekonomija apakšprogrammā 33.04.00 "Centralizēta medikamentu un materiālu iegāde" pārdalei uz apakšprogrammu 33.15.00 "Laboratorisko izmeklējumu nodrošināšana ambulatorajā aprūpē"</t>
  </si>
  <si>
    <t xml:space="preserve">Vakcīna pret difteriju un stingumkrampjiem (dT adult) </t>
  </si>
  <si>
    <t>64,7%</t>
  </si>
  <si>
    <t>Vakcīna pret masalām, masaliņam un epidēmisko parotītu (MPR)</t>
  </si>
  <si>
    <t>92,2%</t>
  </si>
  <si>
    <t>Vakcīna pret vējbakām (Varicella)</t>
  </si>
  <si>
    <t>81,2%</t>
  </si>
  <si>
    <t>Vakcīna pret cilvēka papillomas vīrusu (CPV)</t>
  </si>
  <si>
    <t>27,0%</t>
  </si>
  <si>
    <t>Vakcīna pret tuberkulozi jaundzimušajiem (BCG)</t>
  </si>
  <si>
    <t>7,7%</t>
  </si>
  <si>
    <t>53,1%</t>
  </si>
  <si>
    <t>Vakcīna pret difteriju, stingumkrampjiem, bezšūnu garo klepu, poliomielītu un b tipa Haemophilus influnzae (DTaP - IPV - Hib)</t>
  </si>
  <si>
    <t>24,8%</t>
  </si>
  <si>
    <t>Vakcīna pret difteriju, stingumkrampjiem un bezšūnu garo klepu un poliomielītu (DTaP - IPV)</t>
  </si>
  <si>
    <t>89,9%</t>
  </si>
  <si>
    <t>Vakcīna pret ērču encefalītu bērniem līdz 17 gadu vecumam</t>
  </si>
  <si>
    <t>61,6%</t>
  </si>
  <si>
    <t>Vakcīna pret B hepatītu bērniem līdz 15 gadu vecumam (HB)</t>
  </si>
  <si>
    <t>70,3%</t>
  </si>
  <si>
    <t>Vakcīna pret rotavīrusa infekciju (RV)</t>
  </si>
  <si>
    <t>88,8%</t>
  </si>
  <si>
    <t xml:space="preserve">Vakcīna pret difteriju, stingumkrampjiem, garo klepu, poliomielītu, b tipa  Haemophilus influnzae infekciju un B  hepatītu (DTaP – IPV – Hib- HB) </t>
  </si>
  <si>
    <t>99,6%</t>
  </si>
  <si>
    <t>Parenterāli ievadāmo zāļu iegāde onkoloģisko saslimšanu ārstēšanai</t>
  </si>
  <si>
    <t>67,1%</t>
  </si>
  <si>
    <t>Finanšu līdzekļu ekonomija apakšprogrammā 33.14.00 "Primārās ambulatorās veselības aprūpes nodrošināšana"  pārdalei uz apakšprogrammu 33.03.00 "Kompensējamo medikamentu un materiālu apmaksāšana"</t>
  </si>
  <si>
    <r>
      <t xml:space="preserve"> Prioritārais pasākums 
</t>
    </r>
    <r>
      <rPr>
        <sz val="11"/>
        <rFont val="Times New Roman"/>
        <family val="1"/>
        <charset val="186"/>
      </rPr>
      <t>“Pasākumi, lai samazinātu ilglaicīgu negatīvo ietekmi uz sabiedrības psihisko veselību, ko rada COVID-19 pandēmija” *</t>
    </r>
  </si>
  <si>
    <t xml:space="preserve">* finansējums 76 444 euro apmērā novirzīti prioritārajam pasākumam "“Paliatīvas aprūpes nodrošināšana” apakšprogrammas ietvaros, finansējums 124 124 euro apmērā novirzīti budžeta apakšprgrammai 33.18.00 "Plānveida stacionāro veselības aprūpes pakalpojumu nodrošināšana" daļējai energoresursu sadādzinājuma segšanai. </t>
  </si>
  <si>
    <t xml:space="preserve">Finanšu līdzekļu ekonomija apakšprogrammā 33.14.00 "Primārās ambulatorās veselības aprūpes nodrošināšana"  pārdalei uz apakšprogrammu 33.18.00 "Plānveida stacionāro veselības aprūpes pakalpojumu nodrošināšana" </t>
  </si>
  <si>
    <t>Finanšu līdzekļu ekonomija apakšprogrammā 33.16.00 "Pārējo ambulatoro veselības aprūpes pakalpojumu nodrošināšana" pārdalei uz apakšprogrammu 33.18.00 "Plānveida stacionāro veselības aprūpes pakalpojumu nodrošināšana"</t>
  </si>
  <si>
    <t>63,8%</t>
  </si>
  <si>
    <t>59,1%</t>
  </si>
  <si>
    <t>41,9%</t>
  </si>
  <si>
    <t>63,5%</t>
  </si>
  <si>
    <t>84,5%</t>
  </si>
  <si>
    <t>97,5%</t>
  </si>
  <si>
    <t>Finanšu līdzekļu ekonomija apakšprogrammā 33.18.00 "Plānveida stacionāro veselības aprūpes pakalpojumu nodrošināšana"  pārdalei uz apakšprogrammu 33.03.00 "Kompensējamo medikamentu un materiālu apmaksāšana"</t>
  </si>
  <si>
    <t>16,7%</t>
  </si>
  <si>
    <t>* finansējums 76 444 euro apmērā novirzīti prioritārajam pasākumam "Paliatīvas aprūpes nodrošināšana” apakšprogrammas ietvaros, finansējums 159 570 euro apmērā novirzīti budžeta apakšprgrammai 33.03.00 "Kompensējamo medikamentu un materiālu apmaksāšana" kompensējamo medikementu apmaksai.</t>
  </si>
  <si>
    <t xml:space="preserve">* finansējums 608 619 euro apmērā novirzīti prioritārajam pasākumam  budžeta apakšprgrammai 33.15.00 "Laboratorisko izmeklējumu nodrošināšana ambulatorajā aprūpē" laboratorisko izmeklējumu prognozētā pārstrādes apjoma daļējai segšanai 2022.gadā, finansējums 1 850 637 euro apmērā novirzīti budžeta apakšprgrammai 33.18.00 "Plānveida stacionāro veselības aprūpes pakalpojumu nodrošināšana" daļējai energoresursu sadādzinājuma segšanai. </t>
  </si>
  <si>
    <t>6.pielikums</t>
  </si>
  <si>
    <t>Finanšu līdzekļu ekonomija apakšprogrammā 33.18.00 "Plānveida stacionāro veselības aprūpes pakalpojumu nodrošināšana"  pārdalei uz apakšprogrammu 33.15.00 "Laboratorisko izmeklējumu nodrošināšana ambulatorajā aprūpē"</t>
  </si>
  <si>
    <t>7.pielikums</t>
  </si>
  <si>
    <t>Finanšu līdzekļu ekonomija apakšprogrammā 33.18.00 "Plānveida stacionāro veselības aprūpes pakalpojumu nodrošināšana"  pārdalei budžeta apakšprogrammas ietvaros daļējai energoresursu sadādzinājuma segšanai ārstniecības iestādēm</t>
  </si>
  <si>
    <t>86,7%</t>
  </si>
  <si>
    <t>16,6%</t>
  </si>
  <si>
    <t xml:space="preserve">* finansējums 782 000 euro apmērā novirzīti  budžeta apakšprgrammai 33.03.00 "Kompensējamo medikamentu un materiālu apmaksāšana" kompensējamo medikementu apmaksai, finansējums finansējums 608 619 euro apmērā novirzīti budžeta apakšprgrammai 33.15.00 "Laboratorisko izmeklējumu nodrošināšana ambulatorajā aprūpē" laboratorisko izmeklējumu prognozētā pārstrādes apjoma daļējai segšanai 2022.gadā. </t>
  </si>
  <si>
    <t xml:space="preserve">* finansējums 782 000 euro apmērā novirzīti budžeta apakšprgrammai 33.03.00 "Kompensējamo medikamentu un materiālu apmaksāšana" kompensējamo medikementu apmaksai, finansējums 1 850 637 euro apmērā novirzīti budžeta apakšprgrammai 33.18.00 "Plānveida stacionāro veselības aprūpes pakalpojumu nodrošināšana" daļējai energoresursu sadādzinājuma segšanai. </t>
  </si>
  <si>
    <t>*finansējums 701 338 euro apmērā novirzīti ambulatorās veselības aprūpes pakalpojuma programmai "Dermatoveneroloģija" apakšprogrammas ietvaros;
** finansējums 92 198 euro budžeta apakšprgrammai 33.03.00 "Kompensējamo medikamentu un materiālu apmaksāšana" kompensējamo medikementu apmaksai.</t>
  </si>
  <si>
    <t>Prioritārais pasākums 
“Līdzmaksājuma kompensācija personām ar 2.grupas invaliditāti (Veselības aprūpes finansēšanas likuma normas ar 01.01.2022)” *</t>
  </si>
  <si>
    <t>8.pielikums</t>
  </si>
  <si>
    <t>Finanšu līdzekļu ekonomija apakšprogrammā 33.16.00 "Pārējo ambulatoro veselības aprūpes pakalpojumu nodrošināšana" pārdalei uz apakšprogrammu 33.03.00 "Kompensējamo medikamentu un materiālu apmaksāšana"</t>
  </si>
  <si>
    <t>* finansējums 94 426 euro novirzīts budžeta apakšprgrammai 33.18.00 "Plānveida stacionāro veselības aprūpes pakalpojumu nodrošināšana".</t>
  </si>
  <si>
    <t>9.pielikums</t>
  </si>
  <si>
    <t>Finanšu līdzekļu ekonomija apakšprogrammā 33.16.00 "Pārējo ambulatoro veselības aprūpes pakalpojumu nodrošināšana" pārdalei budžeta apakšprogrammas ietvaros ambulatorās veselības aprūpes pakalpojuma programmu pārstrāžu segšanai</t>
  </si>
  <si>
    <t>25,7%</t>
  </si>
  <si>
    <t xml:space="preserve">* finansējums 100 246 euro apmērā novirzīti budžeta apakšprgrammai 33.18.00 "Plānveida stacionāro veselības aprūpes pakalpojumu nodrošināšana" daļējai energoresursu sadādzinājuma segšanai. </t>
  </si>
  <si>
    <t>10.pielikums</t>
  </si>
  <si>
    <t>Finanšu līdzekļu ekonomija apakšprogrammā 33.14.00 "Primārās ambulatorās veselības aprūpes nodrošināšana"  pārdalei prioritārajam pasākumam "Paliatīvas aprūpes nodrošināšana” apakšprogrammas ietvaros</t>
  </si>
  <si>
    <t xml:space="preserve">* finansējums 124 124 euro apmērā novirzīti 33.18.00 "Plānveida stacionāro veselības aprūpes pakalpojumu nodrošināšana" daļējai energoresursu sadādzinājuma segšanai. </t>
  </si>
  <si>
    <t xml:space="preserve">Finanšu līdzekļu ekonomija apakšprogrammā 33.04.00 "Centralizēta medikamentu un materiālu iegāde" pārdalei uz apakšprogrammu 33.03.00 "Kompensējamo medikamentu un materiālu apmaksāšana" </t>
  </si>
  <si>
    <t>Vakcīna pret trakumsērgu</t>
  </si>
  <si>
    <t>95,2%</t>
  </si>
  <si>
    <t>Vakcīna pret pneimokoku infekciju bērniem līdz 2 gadu vecumam</t>
  </si>
  <si>
    <t>99,7%</t>
  </si>
  <si>
    <t>Standarta tuberkulīns</t>
  </si>
  <si>
    <t>76,9%</t>
  </si>
  <si>
    <t>Imūnbioloģiskie preparāti</t>
  </si>
  <si>
    <t>86,5%</t>
  </si>
  <si>
    <t>Mākslīge maisījumi un mākslīgie papildu ēdināšanas maisījumi zīdaiņiem*</t>
  </si>
  <si>
    <t>52,6%</t>
  </si>
  <si>
    <t>*finansējumu 12 406 euro apmērā novirzīts budžeta apakšprogrammai 45.01.00 “Veselības aprūpes finansējuma administrēšana un ekonomiskā novērtēšana" Atlīdzībai - piemaksām Nacionālā veselības dienesta nodarbinātajiem laika periodā no 01.09.2022 līdz 31.12.2022.</t>
  </si>
  <si>
    <t>Finanšu līdzekļu ekonomija apakšprogrammā 33.18.00 "Plānveida stacionāro veselības aprūpes pakalpojumu nodrošināšana" pārdalei uz apakšprogrammu 33.03.00 "Kompensējamo medikamentu un materiālu apmaksāšana"</t>
  </si>
  <si>
    <t>Pakalpojumi aprūpes slimnīcā vai aprūpes gultā*</t>
  </si>
  <si>
    <t>67,4%</t>
  </si>
  <si>
    <t>Kohleārā implanta implantācija</t>
  </si>
  <si>
    <t>42,2%</t>
  </si>
  <si>
    <t>Ortotopiskā aknu transplantācija</t>
  </si>
  <si>
    <t>62,5%</t>
  </si>
  <si>
    <t>Elkoņa locītavas endoprotezēšana</t>
  </si>
  <si>
    <t>45,9%</t>
  </si>
  <si>
    <t xml:space="preserve">* Finansējuma atlikums 358 920 euro apmērā tika pārdalīts apakšprogrammai 39.04.00 “Neatliekamā medicīniskā palīdzība”, lai Neatliekamā medicīniskā palīdzība dienests nodrošinātu elektroenerģijas  296 652 euro apmērā (2223 kods) un siltumenerģijas 290 201 euro apmērā (2221 kods) izmaksu pieaugumu </t>
  </si>
  <si>
    <t>11.pielikums</t>
  </si>
  <si>
    <t>12.pielikums</t>
  </si>
  <si>
    <r>
      <rPr>
        <u/>
        <sz val="11"/>
        <rFont val="Times New Roman"/>
        <family val="1"/>
      </rPr>
      <t>Prioritārais pasākums</t>
    </r>
    <r>
      <rPr>
        <sz val="11"/>
        <rFont val="Times New Roman"/>
        <family val="1"/>
      </rPr>
      <t xml:space="preserve"> 
“Līdzmaksājuma kompensācija personām ar 2.grupas invaliditāti (Veselības aprūpes finansēšanas likuma normas ar 01.01.2022)”*</t>
    </r>
  </si>
  <si>
    <r>
      <rPr>
        <u/>
        <sz val="11"/>
        <rFont val="Times New Roman"/>
        <family val="1"/>
      </rPr>
      <t xml:space="preserve">Prioritārais pasākums </t>
    </r>
    <r>
      <rPr>
        <sz val="11"/>
        <rFont val="Times New Roman"/>
        <family val="1"/>
      </rPr>
      <t xml:space="preserve">
“Līdzmaksājuma kompensācija personām ar 2.grupas invaliditāti (Veselības aprūpes finansēšanas likuma normas ar 01.01.2022)” </t>
    </r>
  </si>
  <si>
    <r>
      <t xml:space="preserve"> Prioritārais pasākums 
</t>
    </r>
    <r>
      <rPr>
        <sz val="11"/>
        <rFont val="Times New Roman"/>
        <family val="1"/>
      </rPr>
      <t>“Pasākumi, lai samazinātu ilglaicīgu negatīvo ietekmi uz sabiedrības psihisko veselību, ko rada COVID-19 pandēmija” *</t>
    </r>
  </si>
  <si>
    <r>
      <rPr>
        <u/>
        <sz val="11"/>
        <rFont val="Times New Roman"/>
        <family val="1"/>
      </rPr>
      <t>Prioritārais pasākums</t>
    </r>
    <r>
      <rPr>
        <sz val="11"/>
        <rFont val="Times New Roman"/>
        <family val="1"/>
      </rPr>
      <t xml:space="preserve">
“Veselības aprūpes pakalpojumu onkoloģijas jomā uzlabošana” *</t>
    </r>
  </si>
  <si>
    <r>
      <rPr>
        <u/>
        <sz val="11"/>
        <rFont val="Times New Roman"/>
        <family val="1"/>
      </rPr>
      <t>Prioritārais pasākums</t>
    </r>
    <r>
      <rPr>
        <sz val="11"/>
        <rFont val="Times New Roman"/>
        <family val="1"/>
      </rPr>
      <t xml:space="preserve">
"Bērniem ar autiskā spektra traucējumiem apmaksātu pakalpojumu nodrošināšana un epidurālās anestēzijas pieejamības dzemdību procesā nodrošināšana"</t>
    </r>
  </si>
  <si>
    <r>
      <rPr>
        <u/>
        <sz val="11"/>
        <rFont val="Times New Roman"/>
        <family val="1"/>
      </rPr>
      <t xml:space="preserve">Prioritārais pasākums </t>
    </r>
    <r>
      <rPr>
        <sz val="11"/>
        <rFont val="Times New Roman"/>
        <family val="1"/>
      </rPr>
      <t xml:space="preserve">
“Līdzmaksājuma kompensācija personām ar 2.grupas invaliditāti (Veselības aprūpes finansēšanas likuma normas ar 01.01.2022)” *</t>
    </r>
  </si>
  <si>
    <r>
      <rPr>
        <u/>
        <sz val="11"/>
        <rFont val="Times New Roman"/>
        <family val="1"/>
      </rPr>
      <t>Prioritārais pasākums</t>
    </r>
    <r>
      <rPr>
        <sz val="11"/>
        <rFont val="Times New Roman"/>
        <family val="1"/>
      </rPr>
      <t xml:space="preserve">
“Paliatīvas aprūpes nodrošināšana” </t>
    </r>
  </si>
  <si>
    <r>
      <rPr>
        <u/>
        <sz val="11"/>
        <rFont val="Times New Roman"/>
        <family val="1"/>
      </rPr>
      <t>Prioritārais pasākums</t>
    </r>
    <r>
      <rPr>
        <sz val="11"/>
        <rFont val="Times New Roman"/>
        <family val="1"/>
      </rPr>
      <t xml:space="preserve">
“Pasākumi, lai samazinātu ilglaicīgu negatīvo ietekmi uz sabiedrības psihisko veselību, ko rada COVID-19 pandēmija” </t>
    </r>
  </si>
  <si>
    <r>
      <rPr>
        <u/>
        <sz val="11"/>
        <rFont val="Times New Roman"/>
        <family val="1"/>
      </rPr>
      <t>Prioritārais pasākums</t>
    </r>
    <r>
      <rPr>
        <sz val="11"/>
        <rFont val="Times New Roman"/>
        <family val="1"/>
      </rPr>
      <t xml:space="preserve">
“Valsts apmaksātās medicīniskās apaugļošanas programmas paplašināšana/Pirmsdzemdību, dzemdību un pēcdzemdību aprūpes monitoringa sistēmas izveide, bērna aprūpes pakalpojumu groza un apmaksas nosacījumu pārskatīšana”</t>
    </r>
  </si>
  <si>
    <r>
      <rPr>
        <u/>
        <sz val="11"/>
        <rFont val="Times New Roman"/>
        <family val="1"/>
      </rPr>
      <t>Prioritārais pasākums</t>
    </r>
    <r>
      <rPr>
        <sz val="11"/>
        <rFont val="Times New Roman"/>
        <family val="1"/>
      </rPr>
      <t xml:space="preserve">
“Veselības aprūpes pakalpojumu onkoloģijas jomā uzlabošana” **</t>
    </r>
  </si>
  <si>
    <r>
      <rPr>
        <u/>
        <sz val="11"/>
        <rFont val="Times New Roman"/>
        <family val="1"/>
      </rPr>
      <t>Prioritārais pasākums</t>
    </r>
    <r>
      <rPr>
        <sz val="11"/>
        <rFont val="Times New Roman"/>
        <family val="1"/>
      </rPr>
      <t xml:space="preserve">
"Veselības aprūpes pakalpojumu onkoloģijas jomā uzlabošana"</t>
    </r>
  </si>
  <si>
    <r>
      <rPr>
        <u/>
        <sz val="11"/>
        <rFont val="Times New Roman"/>
        <family val="1"/>
      </rPr>
      <t>Prioritārais pasākums</t>
    </r>
    <r>
      <rPr>
        <sz val="11"/>
        <rFont val="Times New Roman"/>
        <family val="1"/>
      </rPr>
      <t xml:space="preserve">
"Paliatīvas aprūpes nodrošināšana"</t>
    </r>
  </si>
  <si>
    <r>
      <t xml:space="preserve">Veidlapa informācijas pieprasīšanai par izdevumiem par energoresursiem, </t>
    </r>
    <r>
      <rPr>
        <b/>
        <i/>
        <sz val="12"/>
        <color theme="1"/>
        <rFont val="Times New Roman"/>
        <family val="1"/>
        <charset val="186"/>
      </rPr>
      <t>euro</t>
    </r>
  </si>
  <si>
    <t>Iestāde/resots</t>
  </si>
  <si>
    <r>
      <t xml:space="preserve">2022.gada 9 mēnešu izpilde (līdz 30.09.2022.), </t>
    </r>
    <r>
      <rPr>
        <b/>
        <i/>
        <sz val="11"/>
        <color theme="1"/>
        <rFont val="Times New Roman"/>
        <family val="1"/>
        <charset val="186"/>
      </rPr>
      <t>euro</t>
    </r>
  </si>
  <si>
    <t>Energoresursu taupības pasākumi **</t>
  </si>
  <si>
    <r>
      <t xml:space="preserve">2022.gada 3 mēnešu prognoze, ņemot vērā ietaupījumu (01.10.2022.-31.12.2022.), </t>
    </r>
    <r>
      <rPr>
        <b/>
        <i/>
        <sz val="11"/>
        <color theme="1"/>
        <rFont val="Times New Roman"/>
        <family val="1"/>
        <charset val="186"/>
      </rPr>
      <t>euro</t>
    </r>
  </si>
  <si>
    <r>
      <t xml:space="preserve">2022.gada izdevumu plāns 
(saskaņā ar iestādes plānu/tāmi uz 01.10.2022.), </t>
    </r>
    <r>
      <rPr>
        <b/>
        <i/>
        <sz val="11"/>
        <color theme="1"/>
        <rFont val="Times New Roman"/>
        <family val="1"/>
        <charset val="186"/>
      </rPr>
      <t>euro</t>
    </r>
  </si>
  <si>
    <r>
      <t xml:space="preserve">Starpība 
(plāns - izpilde 9 mēnešiem - prognoze 3 mēnešiem), </t>
    </r>
    <r>
      <rPr>
        <b/>
        <i/>
        <sz val="11"/>
        <color theme="1"/>
        <rFont val="Times New Roman"/>
        <family val="1"/>
        <charset val="186"/>
      </rPr>
      <t>euro</t>
    </r>
  </si>
  <si>
    <t>Finansējums energoresursu deficīta daļējai segšanai esošā budžeta ietvaros no veiktās līguma izpildes izvērtēšanas pakalpojumu programmā “DRG fiksētais maksājums”</t>
  </si>
  <si>
    <t>Papildus nepieciešamais finansējums</t>
  </si>
  <si>
    <t>Īsumā informācija par pasākumiem, kas tiks veikti un kas radīs ietaupījumu izdevumos par komunālajiem pakalpojumiem</t>
  </si>
  <si>
    <r>
      <t xml:space="preserve">Taupības pasākumu ietaupījuma novērtējums, </t>
    </r>
    <r>
      <rPr>
        <b/>
        <i/>
        <sz val="11"/>
        <color theme="1"/>
        <rFont val="Times New Roman"/>
        <family val="1"/>
        <charset val="186"/>
      </rPr>
      <t>euro</t>
    </r>
  </si>
  <si>
    <t>DRG novirze</t>
  </si>
  <si>
    <t>X</t>
  </si>
  <si>
    <t>Bērnu klīniskā universitātes slimnīca</t>
  </si>
  <si>
    <t>1.1.       Brīvdienās un naktīs atslēgt gaisa dzesēšanas iekārtas tajās telpās/ēkās, kuras naktīs un brīvdienās netiek izmantotas; 
1.2.       Rudens / pavasara sezonās pilnībā atslēgt dzesēšanas iekārtas, kur tas tehniski iespējams (izņemot iekārtas, kuras apkalpo Operāciju bloku un iekārtas, kuru darbības nodrošināšanai nepieciešama to dzesēšana); 
1.3.       Ēkās ar noslodzi darba dienās laikā no 8:00 līdz 17:00 tiks pārprogrammēta ventilācijas un dzesēšanas iekārtu darba režīms. Šobrīd ventilācija darba laikā strādā normālā darba režīmā, bet darba dienās laikā no 18:00 līdz 6:00 un brīvdienās - ekonomiskajā (minimālajā) darba režīmā. Pēc pārprogrammēšanas ventilācijas iekārtas, kur tas tehniski iespējams, ārpus darba laika tiks atslēgtas. 
1.4.       Samazināt uzstādīto telpu apsildes temperatūru ziemā līdz +210C un vasarā pieļaujamo temperatūru bez dzesēšanas līdz +260C, kur tas tehniski ir iespējams – šis pasākums dos visbūtiskāko energoresursu ekonomiju. 
1.5.       Tiks veikta āra apgaismojuma pārkomutācija veidojot 2 paralēlas apgaismojuma barošanas ķēdes. Tas ļaus izmantot katru otro apgaismes ķermeni, vai izmantot pilnu apgaismojumu (pēc nepieciešamības). Papildus tiks nomainīti atlikušie 50 vecā parauga apgaismes ķermeņi, kas ikdienā nodrošinās papildus elektroenerģijas ekonomiju. 
1.6.       Turpināsim mainīt dienas gaismas lampas pret energotaupīgajiem LED gaismas paneļiem, paralēli atslēdzot arī daļu no esošā apgaismojuma armatūrām (kopumā līdz 500 dienasgaismas lampām).  
1.7.       Koplietošanas telpās, kur nav nepieciešams 500 Lx apgaismojums, to samazināsim. 
1.8.       Saskaņā ar izstrādātu projektu, pakāpeniski ieviesīsim detalizētu energoresursu uzskaites monitorēšanas sistēmu, nodrošinot uzskaites iespējas katrā slimnīcas korpusā atsevišķi, kā arī pie nozīmīgākajiem energopatērētājiem. tiks pārskatīta visas datortehnikas uzstādījumi, iestatot iekārtu automātiskas “aizmigšanas” uzstādījumu; 
1.9.       Medicīnas iekārtu energotaupības pasākumos iekļaujas darba organizācijas optimizācija – iekārtu noslodzes izvērtējums vakaros un brīvdienās, kā arī pārskatot un iestatot iekārtu automātiskas “aizmigšanas” uzstādījumus. 
1.10.             Centralizētās sterilizācijas dienestā –  plānota darbu optimizācija, autoklāvos sterilizācijas ciklus uzsākot tikai pie aizpildījuma, kas pārsniedz ¾ no iekārtas kapacitātes; plānots pagarināt laiku, kurā Centralizētās sterilizācijas dienesta iekārtas ir izslēgtas. Brīvdienās jau tiek lietots tikai viens autoklāvs.</t>
  </si>
  <si>
    <t>Paula Stradiņa klīniskā universitātes slimnīca</t>
  </si>
  <si>
    <t>Elektrības ietaupījumi:
Teritorijas apgaismes samazinājums 50%
Pagraba gaiteņu apgaismes samazinājums 15,33,32 korpusos + sensoru ieviešana
Siltā ūdens atslēgšana administratīvajās ēkās (Elektriskie boileri)
Jumta noteku elektriskās apsildes atslēgšana 15 korpusam.                                 Iekštelpu temperatūra izmaiņas:
Administrācija - 190C
Stacionārās nodaļas - 210C
A1 publiskās telpas, noliktavas - 180C
A1 telpas, kur neuzturas cilvēki - 160C
Administrācija no piektdienas vakara līdz svētdienas vakaram + 100C (ja ārgaisa temperatūra virs 00C), 150C (ja ārgaisa temperatūra zem 00C)</t>
  </si>
  <si>
    <t>Rīgas Austrumu klīniskā universitātes slimnīca</t>
  </si>
  <si>
    <t>SIA “Rīgas Austrumu klīniskā universitātes slimnīca” ir veikusi šādus pasākumus:
1) Siltumenerģija un kurināmais (dabasgāze): noteikta pazemināta iekštelpu temperatūra; noteikts administrācijas darbs attālinātā darba režīmā piektdienās, līdz ar to administrācijas telpās trīs dienas nedēļā apkure tiek nodrošināta pazeminātā režīmā; stacionāram "Biķernieki" un stacionāram "Gaiļezers" atjaunots pieslēgums, lai izmantotu AS “Rīgas Siltums” pakalpojumus kā alternatīvu autonomajai gāzes apkurei, kas palielina siltumenerģijas patēriņu, bet samazina dabasgāzes patēriņu; pabeigts energoefektivitātes uzlabošanas projekts stacionārā “Biķernieki”.
2) Elektroenerģija: iekštelpu apgaismojuma nomaiņa uz LED; ārējā apgaismojuma nomaiņa; atslēgtas ventilācijas sistēmas administrācijas telpās; ventilācijas sistēmu ieregulēšana dienas/nakts režīmā; noteikts administrācijas darbs attālinātā darba režīmā piektdienās, līdz ar to administrācijas telpās trīs dienas nedēļā netiek izmantota elektroenerģija.
3) Ūdens un kanalizācija: dušām un izlietnes krāniem nomainītas galviņas, kas veido ūdens «miglu» vai sajauc ar gaisu, ar mazāku ūdens daudzumu var nomazgāties, nomazgāt rokas (ietaupījums 30-50% atkarīgs no iekārtas); tualetes podiem noregulēts mazāks patēriņš, lai vienā ūdens nolaišanas reizē neiztek viss ūdens daudzums.
4) Atkritumi: bīstamie atkritumi - paredzēts nodot kā plastmasu (bezmaksas) infūzijas iepakojumus un šļirces, kas nav bijušas saskarsmē ar pacientiem, kas palīdzētu samazināt veselības atkritumus par 15% - 6000 kg/mēnesī; sadzīves atkritumi - paredzēts līdz gada beigām ieviest atkritumu šķirošanas konteinerus ārstniecības nodaļās, kas samazinātu nešķiroto atkritumu daudzumu par apmēram 10-15%, bet faktiski efekts būs redzams tikai 2023.gadā. Šobrīd atsevišķi tiek apsaimniekoti papīra atkritumi, kuri satur personu konfidenciālos datus - paredzēts, ka daļēji tie tiks apstrādāti elektroniski, daļēji tiks smalcināti uz vietas, kā arī tiks veikta darbinieku informēšana par to, kurus dokumentus var izmest pie kopējiem papīra atkritumiem - šādā veidā var ietaupīt līdz 50% no pakalpojuma apjoma.</t>
  </si>
  <si>
    <t>Jēkabpils reģionālā slimnīca</t>
  </si>
  <si>
    <t>Ņemot vērā valstī esošo energoresursu sadārdzināšanos un būtisko cenu
kāpumu, kā arī kapitālsabiedrības ekonomisko situāciju, lai nodrošinātu
racionālu finanšu līdzekļu administrēšanu, nosaku, Jēkabpils reģionālajā
slimnīcā esošajās ēkās, ieviest sekojošus pasākumus:
1.  Ar 15.09.2022. Ambulatorajā daļā ventilācijas visas iekārtas izslēgt
nakts režīmā, nosakot, ka ierīču darbošanās laiks ir no pulksten 6:00
līdz 19:00.
2. Telpās Stadiona ielā 1, Jēkabpils iebūvētos rekuperatorus uzstādīt uz
laika relejiem vai taimeriem, nosakot ka tiek darbināti tikai no
pulksten 7:00 līdz 18:00.
3. Ar 30.09.2022. Finanšu un Grāmatvedības nodaļas ēku un
Administrācijas ēku pilnībā atslēgt no apkures, aukstā un siltā ūdens
padeves  un izlaist ūdeni no sistēmas.
4. Ar 15.09.2022. Ēku Andreja Pormaļa ielā 125, Jēkabpilī ar kadastra
numuru 56010021214005  atslēgt no apkures, karstā un aukstā ūdens
padeves.
5. Stacionāra ēkas koridorus aprīkot ar kustības sensoriem, kā arī nakts
apgaismojuma gaismekļus 24W samainīt uz LED 5 W apgaismojumu.
6.  Stacionāra nodaļas dienas gaismas mainīt uz LED apgaismojumu.
7. Stacionāra un Ambulatorās daļas koplietošanas telpās – gaiteņos,
uzstādīt radiatoru termoregulātorus uz minimālu apsildi, bet ne mazāk kā
+ 19 C.
8.  Nodaļu darbiniekus informēt par sildītāju izmantošanas aizliegšanu
slimnīcas telpās.
9. Stacionāra un Ambulatorās nodaļas ēkas telpas vēdināt, logu atverot
uz 5 min. Informēt darbiniekus par apkures regulēšanas iespējām.
11. Rīkojuma 8. un 9.punkts ir saistošs visiem Jēkabpils reģionālās
slimnīcas darbiniekiem un tie katrs personiski ir atbildīgi par tā
ievērošanu.
Minēto pasākumu rezultātā esam ieguvuši vairāk kā 35 000 kwh ekonomiju
elektroenerģijas patēriņam viena mēneša laikā.
Papilus gūts būtisks ietaupījums, neturpinot apgādāt ar siltumenerģiju
divas īpašumā esošās ēkas, kurās izvietotās darba telpas pārceltas uz
slimnīcas ambulatoro daļu.                                                                                                                                                 Papildus, jau minētajam:
Apkures siltummezgli noregulēti uz minimālu siltuma padevi. Kā arī
visiem radiatoriem (AMB daļā) salikti regulatori, kas būtiski samazina
siltuma patēriņu.
Ventilācijas iekārtas iespēju robežās pārslēgtas uz kalendāro darbību,
tas ir darbojas no 7:00-19:0 tajās nodaļas kur to var izdarīt
(Ambulatora daļa, uzņemšanas daļa, Sterilizācijā.)
Āra apgaismojums pārregulēts uz mazāku darbības laiku. ieslēdzas lielākā
tumsas gadījumā un slēdzas ārā pēc iespējas ātrāk. Visur ir LED
apgaismojums uzstādīts.
Nodaļas tumšajā laikā izmanto tikai nakts apgaismojumu, nevis dienas
apgaismojumu.
Koridoros samazināta apgaismojuma izmantošana.
Dzesēšanas iekārtas ir pilnība izslēgtas, lai nevar ieslēgt un darbināt.</t>
  </si>
  <si>
    <t>Liepājas reģionālā slimnīca</t>
  </si>
  <si>
    <t>SIA "Liepājas reģionālā slimnīca"  sniedz skaidrojumu par energoresursu taupības pasākumu ieviešanu. Minēto energoresursu patēriņu optimizēšana balstās uz šādu pasākumu ieviešanu:
1. Siltumenerģijas padeves uzsākšana slimnīcā tiek uzsākta vēlāk nekā iepriekšējos gadus,
2. Iekšējā telpu temperatūra slimnīcā tiek samazināta par 1 grādu pēc Celsija,
3. Tiek pārskatīta un mainīta ventilācijas iekārtu darbības principi  - laika grafiku iestatījumi un to ražība.
Norādām, ka minēto pasākumu ietekme uz potenciālo energoresrsu patēriņu un energoresursu izmaksām, balstās uz vairākiem pieņēmumiem, kuru precīzu prognozi šobrīd pateikt ir ļoti grūti vai pat neiespējami.</t>
  </si>
  <si>
    <t>Dobeles un apkārtnes slimnīca</t>
  </si>
  <si>
    <t>SIA "Dobeles un apkārtnes slimnīca" ir ieviesusi sekojošus elektroenerģijas taupības pasākumu:
1. ir     samazināts lampu skaits uzņemšanas nodaļā , poliklīnikā, gaiteņos, administrācijā, pulmonoloģijas nodaļā, pagrabā un fasādes apgaismojuma samazinājums.
Plānojam pakāpeniski gan slimnīcas telpās, gan palīgtelpās pāriet no kvēldiegu lampām uz LED apgaismojumu.</t>
  </si>
  <si>
    <t>Krāslavas slimnīca</t>
  </si>
  <si>
    <t>Krāslavas slimnīcā ieviestie taupības pasākumi
- apgaismojumam tiek izmantotas enerģijas taupīšanas spuldzes, apkures sezonas laikā samnazināta temperatūra telpās par 3 grādiem (no 24 uz 21)</t>
  </si>
  <si>
    <t>Rīgas Dzemdību nams</t>
  </si>
  <si>
    <t>SIA "Rīgas Dzemdību nama" energoefektivitātes pasākumi: 
Organizatoriskie - Apsekot ēku pēc darba laika. Vai nav ieslēgtas ierīces, kurām bija jābūt izslēgtām?, uzlabojiet ēkas apsaimniekošanas kārtību. Preventīvi kontrolēt ēku un ēkas sistēmas, lai nodrošinātu, ka tā darbojas efektīvi. Optimizēt ēkas sistēmu ieslēgšanas un izslēgšanas laikus, lai novērstu nevajadzīgu ēkas sistēmu darbošanos – enerģijas patēriņu. Optimizēt ēkas uzkopšanas laikus, lai saīsinātu apgaismojuma sistēmas darbošanās laikus. Iesaistīt darbiniekus energoefektivitātes priekšlikumu izstrādē un ieviešanā. Apsekot apkures un karstā ūdens caurules, pārbaudīt to siltumizolācijas stāvokli. Informēt ēkas apsaimniekotāju par konstatētajiem bojājumiem. Pārbaudīt, vai ēkā ir veikts energoaudits un ēkai ir pieejams derīgs energosertifikāts. Energosertifikātam ir jābūt izvietotam publiski pieejamā vietā, lai visi interesenti var ar to iepazīties. Iepazīsties ar energosertifikāta pielikumā ieteiktajiem energoefektivitātes pasākumiem un pārbaudiet, vai tos nav iespējams realizēt. Izveidot  iestādē sistēmu, kur darbinieki un audzēkņi aktīvi seko līdzi ēkas tehniskajam stāvoklim, un nekavējoties informē  atbildīgos par bojājumiem. Izvietot uzlīmes vai izdrukas vietās, kur tiek patērēta enerģija, piemēram, pie gaismas slēdžiem, izlietnes krāniem, logiem, radiatoriem. Izslēgt mākslīgo apgaismojumu, kad tas nav nepieciešams un kad dienasgaisma sniedz pietiekoši daudz gaismas. Izstrādāt proaktīvu apgaismojuma sistēmas apkopju programmu. Kontrolēt apgaismojuma līmeņus ēkā, to atbilstību Ministru kabineta noteikumiem. Ir nomainītas 110 spuldzes ar LED, aprēķinātais kopējais ietaupījums 17 MWh/gadā, plānota apgaismojuma nomaiņa ar LED līdz 2022. gada beigām, cilvēkresursu kapacitātes robežās, veicot remontdarbus un gaismekļu nomaiņu, tiek pielietotas tikai LED spuldzes. Automatizējiet apgaismojuma ieslēgšanos un izslēgšanos telpās, kur cilvēki uzturas īsu laiku: noliktavās, kāpņu telpās, gaiteņos u. c. Uzstādīt klātbūtnes sensorus, lai tie kontrolē cilvēku klātbūtni telpās un ieslēdz un izslēdz apgaismojumu telpā. Izvērtējot iespēju atjaunot āra apgaismojumu, uzstādot LED spuldzes. Uzstādīt datoros enerģijas pārvaldības funkciju, kura automātiski izslēdz datora ekrānu un aktivizē datora miega režīmu. Instrukcija ir pieejama www.rea.lv/energoparvaldiba. Aktivizēt miega režīmu visos printeros, kopētājos, multifunkciju iekārtās, lai tās pāriet miega režīmā, kad netiek izmantotas. Uzstādījumu instrukciju meklējiet iekārtu instrukcijās vai lūdziet iekārtu tehniskajam atbalstam sniegt informāciju par šādiem uzstādījumiem. Iegādāties ierīces ar vismazāko enerģijas patēriņu (augstāko pieejamo energoefektivitātes klasi), jo bieži ierīces dzīves cikla izmaksu lielāko daļu veido izmaksas par enerģiju. Veikt dzesēšanas telpu aprīkojuma apkopi vismaz reizi gadā. Tai būtu jāiekļauj: aukstumaģenta uzpildīšana, kustīgo detaļu eļļošana, siksnu nospriegošana. Preventīva iekārtu apkope nodrošinās efektīvu to darbību un ilgāku kalpošanas laiku. Samazināti iekštelpu temperatūras uzstādījumi tehnsiko iespēju robežās un atbilstoši normatīvo aktu prasībām. Veicot remontdabrus tiek uzstādīti moderni sūkņi ar frekvences regulēšanu. Saules elektrostacijas ar jaudu 128 kW pašpatēriņam izbūve uz ēkas jumta - būvdarbus plānots uzsākt 2022.gada oktobrī. Saražotās elektroenerģijas daudzums plānots 108 MWh/gadā. Plānota siltuma mezgla renovācija, Ēkas Vadības Sistēmas modernizācija, elektroenerģijas un siltuma enerģijas kontroles uzskaites sistēmas izveide, energoietilpīgu patērētāju (lifti, venilācijas iekārtas un tml.) noteikšanai, kā arī kontrolmēraparātu (CO₂ līmeņa, temperatūras un mitruma mērītāji) uzstādīšana vairākās telpās</t>
  </si>
  <si>
    <t>Līvānu slimnīca kopsumma</t>
  </si>
  <si>
    <t>SIA Līvānu slimnīca uzsāka energoresursu taupīšanas un vispārējās inflācijas pieaugumu ietekmes samazināšanas plānu 
Atslēgt apgaismojumu, kas nav nepieciešams ikdienas darba nodrošināšanai, plānots uzstādīt ārpus iestādes ārējo apgaismojumu, kas darbojas uz kustības sensoriem;
Slimnīcas telpās (gaiteņos un kabinetos), samazināsim siltuma padevi regulējot siltumu uz radiatoriem ar termoregulācijas slēdžiem, nepārkāpjot noteikumus;
Lietderīgi izmantosim siltā un aukstā ūdens patēriņu, negatīvas dinamikas rezultātā plānojam karstā ūdens krānu aizvēršanu, bet nepārkāpjot un ievērojot MK noteikumus un citu normatīvu aktu prasības;
Plānots mainīt iestādē esošo apgaismojumu pret LED apgaismojumu ar mērķi samazināt energoresursu patēriņu;
Papildus sniegt darbiniekiem informāciju, kā iestādē taupīt energoresursus (siltumu, elektrību , karsto un auksto ūdeni u.t.t.), piemēram, par telpu vēdināšanu, par telpu kopšanu, elektrības atslēgšanu telpās, kuras netiek uz to brīdi izmantotas, klientu higiēnas procedūras (mazgāšanas u.c.), veļas maiņa, ēdienreižu gatavošana u.t.t.</t>
  </si>
  <si>
    <t>Ludzas medicīnas centrs</t>
  </si>
  <si>
    <t>SIA “Ludzas medicīnas centrs” plānotie enerģijas patēriņa samazināšanas pasākumi un prognozētais enerģijas patēriņa ietaupījumu apjoms 2022.-2023. g. apkures sezonā: 1.Apkures sistēmas optimizēšana (koplietošanas telpās un neizmantojamos kabinetos, kā arī admnistrācijas ēkā apkure tiks samazināta līdz tehniski iespējamajam līmenim (kur tas ir iespējams), tiks atslēgta karstā ūdens padeve administrācijas telpās).2. Elektroenerģijas taupības pasākumi (netiks izmantotas elektriskās apsildāmās ierīces, tiks samazināta ventilācijas intensitāte darba telpās, tiks veikta ikdienā regulāri nelietojamās tehnikas atslēgšana no tīkla, 
tiek ierobežota gaisa kondicionieru darbība, tiks optimizēta sadzīves elektroierīču izmantošana).</t>
  </si>
  <si>
    <t>Limbažu slimnīca</t>
  </si>
  <si>
    <t>SIA Limbažu slimnīca 2022. gadā  apkures izdevumi samazināti,
pamatojoties uz to, ka samazināta temperatūra telpās, tāpat tagad,
rudens mēnešos apkure tiek pieslēgta ar ierobežjumu laikā, elektrības
patēriņa samazinājumam  ir nomainītas apgaismojuma spuldzes uz Led
apagaismojumu, aplēsts, ka elektroenerģijas patēriņš samazināsies par
6%, ūdens patēriņu plānots samazināt, ievērojot stingru kontroli
patēriņam; mainīta santehnika uz ekonomiskāku.</t>
  </si>
  <si>
    <t>Latvijas jūras medicīnas centrs***</t>
  </si>
  <si>
    <t>Par plānotajiem taupības pasākumiem:
LED spuldžu nomaiņa visā AS LJMC ar plānoto patēriņa samazinājumu līdz 40%.
Pāreja no ‘Latvijas Gāzes’ uz ‘Rīgas siltumu’ adresē Patversmes iela 23, Rīga ar plānoto patēriņa samazinājumu līdz 7%.
Ēku siltināšanas iespēju aktualizēšana sadarbībā ar finanšu konsultantiem Grantful.eu</t>
  </si>
  <si>
    <t>Piejūras slimnīca</t>
  </si>
  <si>
    <t>VSIA "Piejūras slimnīca" informē:
1. Siltumenerģija. Slimnīcas siltummezglos pazemināta temperatūra par 2 grādiem.
2. Elektroenerģija. Slimnīcas teritorijā samazināts apgaismojums diennakts tumšajā laikā, izslēdzot vairākus apgaismes objektus, tā, lai neapdraudētu cilvēku drošību un veselību. Plānots pakāpeniski aprīkot ar kustību sensoriem kāpņu telpas un citas reti lietojamas telpas, tā, lai netiktu apdraudēta pacientu un darbinieku drošība, tādējādi samazinot elektroenerģijas patēriņu.</t>
  </si>
  <si>
    <t>Sanare – KRC Jaunķemeri”****</t>
  </si>
  <si>
    <t>SIA “Sanare -KRC Jaunķemeri” veiktie un plānotie pasākumi: 1.āra apgaismojuma nomaiņa uz energoefektīvu
2.palīgtelpu, tehnisko telpu apgaismojuma nomaiņa uz energoefektīvu
3.maksimāli izmantot dabīgo apgaismojumu
4.samazināta apgaismojuma intensitāte koplietošanas telpās
5.darbinieku apmācība elektroenerģijas taupīšanā
6.kontrolēt neizmantoto elektroierīču atslēgšanu no tīkla                                        7.nomainīt vecās medicīnas ierīces uz energoefektīvākām</t>
  </si>
  <si>
    <t>SIA Siguldas slimnīca</t>
  </si>
  <si>
    <t>Elektroenerģijas taupības pasākumi ieviesti sākot ar 01.10.2022.:
·         Izslēgts apsildāmais baseins zīdaiņu peldināšanai un pie nepieciešamības pakalpojums aizstāts ar peldināšanu vannā
·         Izslēgts apgaismojums slimnīcas un poliklīnikas gaiteņos, pagrabos
·         Pie slimnīcas un poliklīnikas izslēgts fasādes apgaismojums
·         Āra apgaismojums ir pamīšus katra trešā laterna, kas ir aprīkota ar krēslas sensoriem
·         Visu slimnīcas un poliklīnikas ēku nodrošina ar LED lampā, kas jau ir ieviestas pirms taupības režīma
Siltumenerģijas taupības pasākumi ieviesti sākot ar 01.10.2022.:
·         Samazināta minimālā apkures temperatūra radiatoros no 49 grādiem līdz 33 grādiem
·         Poliklīnikas ēkā samazināta siltā ūdens temperatūra no 60 grādiem līdz 40 grādiem
·         Visās slimnīcas un poliklīnikas koplietošanas telpās (gaiteņos, pagrabos, konferenču zālē)siltuma padeve radiatoros ir noslēgta pilnībā līdz ziemas aukstā perioda iestāšanās brīdim
·         Aizliegts turēt konstanti logus vaļā, atļauts tikai izvēdināt telpas max 5 min
·         Vadības rīkojumā visiem darbiniekiem beidzot darbu, telpā ir jānoslēdz siltuma padeve radiatoros līdz minimumam
Siltumenerģijas taupības pasākumi plānotie ar 18.11.2022.:
·         Slimnīcas un poliklīnikas ēku pieslēgšanās pie SIA Adven Sigulda centralizētās siltumapgādes tīkla</t>
  </si>
  <si>
    <t>* EKK kodi, uz kuriem attiecināms pieprasījums:</t>
  </si>
  <si>
    <t>t.sk. MK rīkojuma projektā iekļauta finansējuma pārdale</t>
  </si>
  <si>
    <t xml:space="preserve">     - EKK 2221 Izdevumi par siltumenerģiju, tai skaitā apkuri</t>
  </si>
  <si>
    <t xml:space="preserve">     - EKK 2222 Izdevumi par ūdeni un kanalizāciju</t>
  </si>
  <si>
    <t xml:space="preserve">     - EKK 2223 Izdevumi par elektroenerģiju</t>
  </si>
  <si>
    <t xml:space="preserve">     - EKK 2229 Izdevumi par pārējiem komunālajiem pakalpojumiem</t>
  </si>
  <si>
    <t xml:space="preserve">     - EKK 2321 Kurināmais</t>
  </si>
  <si>
    <t>** saskaņā ar MK 06.09.2022. sēdē izskatīto un atbalstīto EM izstrādāto informatīvo ziņojumu "Valsts resora plānotie un veicamie enerģijas patēriņa samazināšanas pasākumi un mērķi enerģijas ietaupījumam 2022.-2023. gada apkures sezonā" (22-TA-2644) valsts iestādēs ir veicami attiecīgi taupības pasākumi.</t>
  </si>
  <si>
    <t>***valsts sniegto pakalpojumu apjoms 70%</t>
  </si>
  <si>
    <t>****valsts sniegto pakalpojumu apjoms 23%</t>
  </si>
  <si>
    <t>13.pielikums</t>
  </si>
  <si>
    <t>Budžeta apakšrogrammas 33.15.00 izpilde 2022.gada 6 mēnešos</t>
  </si>
  <si>
    <t>Izdevumu pozīcijz</t>
  </si>
  <si>
    <t>Plānotais līdzekļu apjoms</t>
  </si>
  <si>
    <t>Noslēgto līgumu apjoms</t>
  </si>
  <si>
    <t>Pārskata perioda finansējums</t>
  </si>
  <si>
    <t xml:space="preserve">Veiktais darba apjoms pārskata periodā </t>
  </si>
  <si>
    <t>Pakalpojumu apmaksas faktiskā izpilde līguma ietvaros</t>
  </si>
  <si>
    <t>Pārstrādes</t>
  </si>
  <si>
    <t xml:space="preserve">LABORATORISKO IZMEKLĒJUMU nodrošināšana ambulatorajā aprūpē (33.15.00.apakšprogramma) </t>
  </si>
  <si>
    <t>Laboratoriskie izmeklējumi</t>
  </si>
  <si>
    <t xml:space="preserve">Histoloģiskie izmeklējumi </t>
  </si>
  <si>
    <t>Mutāciju noteikšana audzēju šūnās</t>
  </si>
  <si>
    <t>Reto slimību diagnostikas pieejamībai</t>
  </si>
  <si>
    <t>References laboratorija</t>
  </si>
  <si>
    <t>References laboratotrija - reaģentu komplekti</t>
  </si>
  <si>
    <t>x</t>
  </si>
  <si>
    <t>t.sk. savukārt attiecībā par atlikušo papildu nepieciešamo finansējumu pārstrādēm par veiktajiem valsts apmaksātiem ambulatoriem laboratoriskiem izmeklējumiem tiks meklēts risinājums budžeta izpildes procesā atbilstoši aktuālajām budžeta izpildes tendencēm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</si>
</sst>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charset val="186"/>
      <scheme val="minor"/>
    </font>
    <font>
      <sz val="11"/>
      <name val="Times New Roman"/>
      <family val="1"/>
    </font>
    <font>
      <b/>
      <sz val="11"/>
      <name val="Times New Roman"/>
      <family val="1"/>
    </font>
    <font>
      <u/>
      <sz val="11"/>
      <name val="Times New Roman"/>
      <family val="1"/>
      <charset val="186"/>
    </font>
    <font>
      <sz val="11"/>
      <name val="Times New Roman"/>
      <family val="1"/>
      <charset val="186"/>
    </font>
    <font>
      <u/>
      <sz val="11"/>
      <name val="Times New Roman"/>
      <family val="1"/>
    </font>
    <font>
      <sz val="11"/>
      <name val="Calibri"/>
      <family val="2"/>
      <charset val="186"/>
      <scheme val="minor"/>
    </font>
    <font>
      <sz val="12"/>
      <color theme="1"/>
      <name val="Times New Roman"/>
      <family val="1"/>
      <charset val="186"/>
    </font>
    <font>
      <b/>
      <sz val="12"/>
      <color theme="1"/>
      <name val="Times New Roman"/>
      <family val="1"/>
      <charset val="186"/>
    </font>
    <font>
      <b/>
      <i/>
      <sz val="12"/>
      <color theme="1"/>
      <name val="Times New Roman"/>
      <family val="1"/>
      <charset val="186"/>
    </font>
    <font>
      <b/>
      <sz val="14"/>
      <color theme="1"/>
      <name val="Times New Roman"/>
      <family val="1"/>
      <charset val="186"/>
    </font>
    <font>
      <b/>
      <sz val="11"/>
      <color theme="1"/>
      <name val="Times New Roman"/>
      <family val="1"/>
      <charset val="186"/>
    </font>
    <font>
      <b/>
      <i/>
      <sz val="11"/>
      <color theme="1"/>
      <name val="Times New Roman"/>
      <family val="1"/>
      <charset val="186"/>
    </font>
    <font>
      <sz val="11"/>
      <color theme="1"/>
      <name val="Times New Roman"/>
      <family val="1"/>
      <charset val="186"/>
    </font>
    <font>
      <sz val="10"/>
      <color theme="1"/>
      <name val="Times New Roman"/>
      <family val="1"/>
      <charset val="186"/>
    </font>
    <font>
      <sz val="12"/>
      <name val="Times New Roman"/>
      <family val="1"/>
      <charset val="186"/>
    </font>
    <font>
      <sz val="11"/>
      <color theme="1"/>
      <name val="Calibri"/>
      <family val="2"/>
      <charset val="186"/>
      <scheme val="minor"/>
    </font>
    <font>
      <b/>
      <sz val="12"/>
      <name val="Times New Roman"/>
      <family val="1"/>
      <charset val="186"/>
    </font>
    <font>
      <sz val="10"/>
      <name val="Times New Roman"/>
      <family val="1"/>
      <charset val="186"/>
    </font>
    <font>
      <b/>
      <sz val="10"/>
      <name val="Times New Roman"/>
      <family val="1"/>
      <charset val="186"/>
    </font>
    <font>
      <i/>
      <sz val="10"/>
      <name val="Times New Roman"/>
      <family val="1"/>
      <charset val="186"/>
    </font>
  </fonts>
  <fills count="9">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4" tint="0.79998168889431442"/>
        <bgColor theme="4" tint="0.79998168889431442"/>
      </patternFill>
    </fill>
    <fill>
      <patternFill patternType="solid">
        <fgColor theme="4" tint="0.79998168889431442"/>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s>
  <cellStyleXfs count="2">
    <xf numFmtId="0" fontId="0" fillId="0" borderId="0"/>
    <xf numFmtId="0" fontId="16" fillId="0" borderId="0"/>
  </cellStyleXfs>
  <cellXfs count="83">
    <xf numFmtId="0" fontId="0" fillId="0" borderId="0" xfId="0"/>
    <xf numFmtId="3" fontId="1" fillId="0" borderId="0" xfId="0" applyNumberFormat="1" applyFont="1" applyFill="1"/>
    <xf numFmtId="3" fontId="1" fillId="0" borderId="0" xfId="0" applyNumberFormat="1" applyFont="1"/>
    <xf numFmtId="0" fontId="1" fillId="0" borderId="0" xfId="0" applyFont="1" applyAlignment="1">
      <alignment horizontal="justify" vertical="center" wrapText="1"/>
    </xf>
    <xf numFmtId="0" fontId="1" fillId="0" borderId="1" xfId="0" applyFont="1" applyBorder="1" applyAlignment="1">
      <alignment horizontal="left" vertical="center" wrapText="1"/>
    </xf>
    <xf numFmtId="0" fontId="1" fillId="3" borderId="1" xfId="0" applyFont="1" applyFill="1" applyBorder="1" applyAlignment="1">
      <alignment horizontal="center" vertical="center"/>
    </xf>
    <xf numFmtId="3" fontId="1" fillId="0" borderId="1" xfId="0" applyNumberFormat="1" applyFont="1" applyBorder="1" applyAlignment="1">
      <alignment horizontal="center" vertical="center" wrapText="1"/>
    </xf>
    <xf numFmtId="0" fontId="1" fillId="0" borderId="0" xfId="0" applyFont="1" applyBorder="1" applyAlignment="1">
      <alignment horizontal="left" wrapText="1"/>
    </xf>
    <xf numFmtId="0" fontId="1" fillId="0" borderId="0" xfId="0" applyFont="1"/>
    <xf numFmtId="0" fontId="1" fillId="0" borderId="1" xfId="0" applyFont="1" applyBorder="1" applyAlignment="1">
      <alignment horizontal="center" vertical="center" wrapText="1"/>
    </xf>
    <xf numFmtId="3" fontId="1" fillId="0" borderId="1" xfId="0" applyNumberFormat="1" applyFont="1" applyBorder="1" applyAlignment="1">
      <alignment horizontal="center" vertical="center"/>
    </xf>
    <xf numFmtId="0" fontId="1" fillId="0" borderId="1" xfId="0" applyFont="1" applyBorder="1" applyAlignment="1">
      <alignment horizontal="center" vertical="center"/>
    </xf>
    <xf numFmtId="3" fontId="1" fillId="2" borderId="1" xfId="0" applyNumberFormat="1" applyFont="1" applyFill="1" applyBorder="1" applyAlignment="1">
      <alignment horizontal="center" vertical="center"/>
    </xf>
    <xf numFmtId="3" fontId="2" fillId="2" borderId="1" xfId="0" applyNumberFormat="1" applyFont="1" applyFill="1" applyBorder="1" applyAlignment="1">
      <alignment horizontal="center" vertical="center"/>
    </xf>
    <xf numFmtId="3" fontId="1" fillId="0" borderId="1" xfId="0" applyNumberFormat="1" applyFont="1" applyBorder="1" applyAlignment="1">
      <alignment vertical="center"/>
    </xf>
    <xf numFmtId="0" fontId="3" fillId="0" borderId="1" xfId="0" applyFont="1" applyBorder="1" applyAlignment="1">
      <alignment horizontal="left" vertical="center" wrapText="1"/>
    </xf>
    <xf numFmtId="0" fontId="1" fillId="0" borderId="1" xfId="0" applyFont="1" applyBorder="1" applyAlignment="1">
      <alignment horizontal="justify" vertical="center" wrapText="1"/>
    </xf>
    <xf numFmtId="164" fontId="1" fillId="0" borderId="1" xfId="0" applyNumberFormat="1" applyFont="1" applyBorder="1" applyAlignment="1">
      <alignment horizontal="center" vertical="center"/>
    </xf>
    <xf numFmtId="3" fontId="2" fillId="0" borderId="1" xfId="0" applyNumberFormat="1" applyFont="1" applyBorder="1" applyAlignment="1">
      <alignment horizontal="center" vertical="center"/>
    </xf>
    <xf numFmtId="0" fontId="1" fillId="0" borderId="0" xfId="0" applyFont="1" applyAlignment="1">
      <alignment horizontal="left" wrapText="1"/>
    </xf>
    <xf numFmtId="0" fontId="4" fillId="0" borderId="0" xfId="0" applyFont="1" applyBorder="1" applyAlignment="1">
      <alignment horizontal="left" vertical="center" wrapText="1"/>
    </xf>
    <xf numFmtId="0" fontId="1" fillId="0" borderId="0" xfId="0" applyFont="1" applyBorder="1" applyAlignment="1">
      <alignment horizontal="justify" vertical="center" wrapText="1"/>
    </xf>
    <xf numFmtId="0" fontId="5" fillId="0" borderId="1" xfId="0" applyFont="1" applyBorder="1" applyAlignment="1">
      <alignment horizontal="left" vertical="center" wrapText="1"/>
    </xf>
    <xf numFmtId="0" fontId="6" fillId="0" borderId="0" xfId="0" applyFont="1"/>
    <xf numFmtId="0" fontId="7" fillId="0" borderId="0" xfId="0" applyFont="1"/>
    <xf numFmtId="3" fontId="7" fillId="0" borderId="0" xfId="0" applyNumberFormat="1" applyFont="1"/>
    <xf numFmtId="0" fontId="7" fillId="0" borderId="0" xfId="0" applyFont="1" applyAlignment="1">
      <alignment horizontal="right"/>
    </xf>
    <xf numFmtId="3" fontId="7" fillId="0" borderId="0" xfId="0" applyNumberFormat="1" applyFont="1" applyAlignment="1">
      <alignment horizontal="right"/>
    </xf>
    <xf numFmtId="3" fontId="7" fillId="0" borderId="0" xfId="0" applyNumberFormat="1" applyFont="1" applyAlignment="1">
      <alignment vertical="center"/>
    </xf>
    <xf numFmtId="0" fontId="7" fillId="0" borderId="0" xfId="0" applyFont="1" applyAlignment="1">
      <alignment vertical="center"/>
    </xf>
    <xf numFmtId="0" fontId="13" fillId="0" borderId="0" xfId="0" applyFont="1"/>
    <xf numFmtId="0" fontId="11" fillId="5" borderId="1" xfId="0" applyFont="1" applyFill="1" applyBorder="1" applyAlignment="1">
      <alignment horizontal="center" vertical="center" wrapText="1"/>
    </xf>
    <xf numFmtId="3" fontId="11" fillId="4" borderId="1" xfId="0" applyNumberFormat="1" applyFont="1" applyFill="1" applyBorder="1" applyAlignment="1">
      <alignment horizontal="center" vertical="center" wrapText="1"/>
    </xf>
    <xf numFmtId="0" fontId="8" fillId="6" borderId="1" xfId="0" applyFont="1" applyFill="1" applyBorder="1" applyAlignment="1">
      <alignment horizontal="left"/>
    </xf>
    <xf numFmtId="3" fontId="8" fillId="6" borderId="1" xfId="0" applyNumberFormat="1" applyFont="1" applyFill="1" applyBorder="1"/>
    <xf numFmtId="0" fontId="8" fillId="6" borderId="1" xfId="0" applyFont="1" applyFill="1" applyBorder="1" applyAlignment="1">
      <alignment horizontal="center"/>
    </xf>
    <xf numFmtId="0" fontId="14" fillId="0" borderId="1" xfId="0" applyFont="1" applyBorder="1"/>
    <xf numFmtId="3" fontId="7" fillId="0" borderId="1" xfId="0" applyNumberFormat="1" applyFont="1" applyBorder="1"/>
    <xf numFmtId="0" fontId="7" fillId="0" borderId="1" xfId="0" applyFont="1" applyBorder="1" applyAlignment="1">
      <alignment horizontal="justify" vertical="center" wrapText="1"/>
    </xf>
    <xf numFmtId="49" fontId="7" fillId="0" borderId="1" xfId="0" applyNumberFormat="1" applyFont="1" applyBorder="1" applyAlignment="1">
      <alignment horizontal="justify" vertical="center" wrapText="1"/>
    </xf>
    <xf numFmtId="0" fontId="7" fillId="0" borderId="1" xfId="0" applyFont="1" applyBorder="1" applyAlignment="1">
      <alignment wrapText="1"/>
    </xf>
    <xf numFmtId="0" fontId="4" fillId="0" borderId="1" xfId="0" applyFont="1" applyBorder="1"/>
    <xf numFmtId="0" fontId="8" fillId="0" borderId="0" xfId="0" applyFont="1"/>
    <xf numFmtId="3" fontId="8" fillId="0" borderId="0" xfId="0" applyNumberFormat="1" applyFont="1"/>
    <xf numFmtId="3" fontId="15" fillId="7" borderId="0" xfId="0" applyNumberFormat="1" applyFont="1" applyFill="1"/>
    <xf numFmtId="0" fontId="7" fillId="0" borderId="8" xfId="0" applyFont="1" applyBorder="1" applyAlignment="1">
      <alignment horizontal="left" wrapText="1"/>
    </xf>
    <xf numFmtId="0" fontId="7" fillId="0" borderId="0" xfId="0" applyFont="1" applyAlignment="1">
      <alignment wrapText="1"/>
    </xf>
    <xf numFmtId="0" fontId="15" fillId="0" borderId="0" xfId="0" applyFont="1"/>
    <xf numFmtId="4" fontId="15" fillId="0" borderId="0" xfId="0" applyNumberFormat="1" applyFont="1" applyAlignment="1">
      <alignment horizontal="right"/>
    </xf>
    <xf numFmtId="0" fontId="15" fillId="0" borderId="0" xfId="0" applyFont="1" applyAlignment="1">
      <alignment horizontal="center"/>
    </xf>
    <xf numFmtId="4" fontId="19" fillId="3" borderId="1" xfId="0" applyNumberFormat="1" applyFont="1" applyFill="1" applyBorder="1" applyAlignment="1">
      <alignment wrapText="1"/>
    </xf>
    <xf numFmtId="4" fontId="19" fillId="3" borderId="1" xfId="0" applyNumberFormat="1" applyFont="1" applyFill="1" applyBorder="1" applyAlignment="1">
      <alignment horizontal="right" vertical="center"/>
    </xf>
    <xf numFmtId="0" fontId="19" fillId="0" borderId="0" xfId="0" applyFont="1"/>
    <xf numFmtId="0" fontId="18" fillId="3" borderId="1" xfId="0" applyFont="1" applyFill="1" applyBorder="1" applyAlignment="1">
      <alignment wrapText="1"/>
    </xf>
    <xf numFmtId="4" fontId="18" fillId="3" borderId="1" xfId="0" applyNumberFormat="1" applyFont="1" applyFill="1" applyBorder="1" applyAlignment="1">
      <alignment horizontal="right"/>
    </xf>
    <xf numFmtId="4" fontId="18" fillId="3" borderId="1" xfId="0" applyNumberFormat="1" applyFont="1" applyFill="1" applyBorder="1" applyAlignment="1">
      <alignment horizontal="right" wrapText="1"/>
    </xf>
    <xf numFmtId="0" fontId="18" fillId="0" borderId="0" xfId="0" applyFont="1"/>
    <xf numFmtId="0" fontId="18" fillId="8" borderId="9" xfId="0" applyFont="1" applyFill="1" applyBorder="1" applyAlignment="1">
      <alignment wrapText="1"/>
    </xf>
    <xf numFmtId="4" fontId="18" fillId="8" borderId="10" xfId="0" applyNumberFormat="1" applyFont="1" applyFill="1" applyBorder="1" applyAlignment="1">
      <alignment horizontal="right"/>
    </xf>
    <xf numFmtId="4" fontId="20" fillId="8" borderId="11" xfId="0" applyNumberFormat="1" applyFont="1" applyFill="1" applyBorder="1" applyAlignment="1">
      <alignment horizontal="center" wrapText="1"/>
    </xf>
    <xf numFmtId="3" fontId="7" fillId="0" borderId="0" xfId="1" applyNumberFormat="1" applyFont="1" applyAlignment="1">
      <alignment horizontal="right"/>
    </xf>
    <xf numFmtId="3" fontId="15" fillId="7" borderId="0" xfId="1" applyNumberFormat="1" applyFont="1" applyFill="1"/>
    <xf numFmtId="0" fontId="1" fillId="0" borderId="3" xfId="0" applyFont="1" applyBorder="1" applyAlignment="1">
      <alignment horizontal="left" wrapText="1"/>
    </xf>
    <xf numFmtId="0" fontId="1" fillId="0" borderId="2" xfId="0" applyFont="1" applyBorder="1" applyAlignment="1">
      <alignment horizontal="center" wrapText="1"/>
    </xf>
    <xf numFmtId="0" fontId="1" fillId="0" borderId="0" xfId="0" applyFont="1" applyBorder="1" applyAlignment="1">
      <alignment horizontal="left" wrapText="1"/>
    </xf>
    <xf numFmtId="0" fontId="1" fillId="0" borderId="0" xfId="0" applyFont="1" applyAlignment="1">
      <alignment horizontal="center" vertical="center" wrapText="1"/>
    </xf>
    <xf numFmtId="0" fontId="2" fillId="0" borderId="1" xfId="0" applyFont="1" applyBorder="1" applyAlignment="1">
      <alignment horizontal="right" vertical="center" wrapText="1"/>
    </xf>
    <xf numFmtId="0" fontId="1" fillId="0" borderId="0" xfId="0" applyFont="1" applyAlignment="1">
      <alignment horizontal="left" wrapText="1"/>
    </xf>
    <xf numFmtId="0" fontId="1" fillId="0" borderId="3" xfId="0" applyFont="1" applyBorder="1" applyAlignment="1">
      <alignment horizontal="left" vertical="center" wrapText="1"/>
    </xf>
    <xf numFmtId="0" fontId="1" fillId="0" borderId="3"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0" xfId="0" applyFont="1" applyBorder="1" applyAlignment="1">
      <alignment horizontal="center" vertical="center" wrapText="1"/>
    </xf>
    <xf numFmtId="3" fontId="11" fillId="4" borderId="4" xfId="0" applyNumberFormat="1" applyFont="1" applyFill="1" applyBorder="1" applyAlignment="1">
      <alignment horizontal="center" vertical="center" wrapText="1"/>
    </xf>
    <xf numFmtId="3" fontId="11" fillId="4" borderId="7" xfId="0" applyNumberFormat="1" applyFont="1" applyFill="1" applyBorder="1" applyAlignment="1">
      <alignment horizontal="center" vertical="center" wrapText="1"/>
    </xf>
    <xf numFmtId="0" fontId="8" fillId="0" borderId="2" xfId="0" applyFont="1" applyBorder="1" applyAlignment="1">
      <alignment horizontal="center" vertical="center"/>
    </xf>
    <xf numFmtId="0" fontId="10" fillId="4" borderId="4"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6" xfId="0" applyFont="1" applyFill="1" applyBorder="1" applyAlignment="1">
      <alignment horizontal="center" vertical="center" wrapText="1"/>
    </xf>
    <xf numFmtId="3" fontId="7" fillId="0" borderId="0" xfId="1" applyNumberFormat="1" applyFont="1" applyAlignment="1">
      <alignment horizontal="right" wrapText="1"/>
    </xf>
    <xf numFmtId="0" fontId="17" fillId="3" borderId="0" xfId="0" applyFont="1" applyFill="1" applyAlignment="1">
      <alignment horizontal="center" vertical="center" wrapText="1"/>
    </xf>
    <xf numFmtId="0" fontId="18" fillId="0" borderId="1" xfId="0" applyFont="1" applyBorder="1" applyAlignment="1">
      <alignment horizontal="center" vertical="center" wrapText="1"/>
    </xf>
    <xf numFmtId="4" fontId="18" fillId="0" borderId="1" xfId="0" applyNumberFormat="1" applyFont="1" applyBorder="1" applyAlignment="1">
      <alignment horizontal="center" vertical="center" wrapText="1"/>
    </xf>
  </cellXfs>
  <cellStyles count="2">
    <cellStyle name="Normal" xfId="0" builtinId="0"/>
    <cellStyle name="Normal 14 2 2" xfId="1" xr:uid="{46C78D25-F830-4866-8617-C496ECB64F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9E116-AEC5-4005-9C11-EFF00E4D8685}">
  <dimension ref="A3:K117"/>
  <sheetViews>
    <sheetView topLeftCell="A104" zoomScale="90" zoomScaleNormal="90" workbookViewId="0">
      <selection activeCell="C126" sqref="C126"/>
    </sheetView>
  </sheetViews>
  <sheetFormatPr defaultColWidth="9.140625" defaultRowHeight="15" x14ac:dyDescent="0.25"/>
  <cols>
    <col min="1" max="1" width="32.28515625" style="8" customWidth="1"/>
    <col min="2" max="2" width="11.28515625" style="8" customWidth="1"/>
    <col min="3" max="3" width="12.140625" style="8" customWidth="1"/>
    <col min="4" max="7" width="11.28515625" style="8" customWidth="1"/>
    <col min="8" max="8" width="11.7109375" style="8" customWidth="1"/>
    <col min="9" max="16384" width="9.140625" style="8"/>
  </cols>
  <sheetData>
    <row r="3" spans="1:9" x14ac:dyDescent="0.25">
      <c r="H3" s="8" t="s">
        <v>7</v>
      </c>
    </row>
    <row r="4" spans="1:9" ht="36" customHeight="1" x14ac:dyDescent="0.25">
      <c r="A4" s="63" t="s">
        <v>75</v>
      </c>
      <c r="B4" s="63"/>
      <c r="C4" s="63"/>
      <c r="D4" s="63"/>
      <c r="E4" s="63"/>
      <c r="F4" s="63"/>
      <c r="G4" s="63"/>
    </row>
    <row r="5" spans="1:9" ht="75" x14ac:dyDescent="0.25">
      <c r="A5" s="9" t="s">
        <v>0</v>
      </c>
      <c r="B5" s="9" t="s">
        <v>3</v>
      </c>
      <c r="C5" s="9" t="s">
        <v>11</v>
      </c>
      <c r="D5" s="9" t="s">
        <v>4</v>
      </c>
      <c r="E5" s="9" t="s">
        <v>5</v>
      </c>
      <c r="F5" s="9" t="s">
        <v>1</v>
      </c>
      <c r="G5" s="9" t="s">
        <v>6</v>
      </c>
      <c r="H5" s="9" t="s">
        <v>8</v>
      </c>
    </row>
    <row r="6" spans="1:9" x14ac:dyDescent="0.25">
      <c r="A6" s="16" t="s">
        <v>76</v>
      </c>
      <c r="B6" s="10">
        <v>258199</v>
      </c>
      <c r="C6" s="10">
        <v>111518</v>
      </c>
      <c r="D6" s="10">
        <v>134232</v>
      </c>
      <c r="E6" s="10">
        <v>245750</v>
      </c>
      <c r="F6" s="11" t="s">
        <v>77</v>
      </c>
      <c r="G6" s="12">
        <v>12449</v>
      </c>
      <c r="H6" s="14">
        <f>SUM(G6)</f>
        <v>12449</v>
      </c>
    </row>
    <row r="7" spans="1:9" ht="30" x14ac:dyDescent="0.25">
      <c r="A7" s="16" t="s">
        <v>78</v>
      </c>
      <c r="B7" s="10">
        <v>984010</v>
      </c>
      <c r="C7" s="10">
        <v>490352</v>
      </c>
      <c r="D7" s="10">
        <v>490387</v>
      </c>
      <c r="E7" s="10">
        <v>980739</v>
      </c>
      <c r="F7" s="11" t="s">
        <v>79</v>
      </c>
      <c r="G7" s="12">
        <v>3271</v>
      </c>
      <c r="H7" s="14">
        <f>SUM(G7)</f>
        <v>3271</v>
      </c>
    </row>
    <row r="8" spans="1:9" x14ac:dyDescent="0.25">
      <c r="A8" s="16" t="s">
        <v>80</v>
      </c>
      <c r="B8" s="10">
        <v>27743</v>
      </c>
      <c r="C8" s="10">
        <v>10661</v>
      </c>
      <c r="D8" s="10">
        <v>10661</v>
      </c>
      <c r="E8" s="10">
        <v>21322</v>
      </c>
      <c r="F8" s="11" t="s">
        <v>81</v>
      </c>
      <c r="G8" s="12">
        <v>6421</v>
      </c>
      <c r="H8" s="14">
        <f>SUM(G8)</f>
        <v>6421</v>
      </c>
    </row>
    <row r="9" spans="1:9" x14ac:dyDescent="0.25">
      <c r="A9" s="16" t="s">
        <v>82</v>
      </c>
      <c r="B9" s="10">
        <v>179838</v>
      </c>
      <c r="C9" s="10">
        <v>52214</v>
      </c>
      <c r="D9" s="10">
        <v>103385</v>
      </c>
      <c r="E9" s="10">
        <v>155599</v>
      </c>
      <c r="F9" s="11" t="s">
        <v>83</v>
      </c>
      <c r="G9" s="12">
        <v>24239</v>
      </c>
      <c r="H9" s="14">
        <f>SUM(G9)</f>
        <v>24239</v>
      </c>
    </row>
    <row r="10" spans="1:9" ht="45" x14ac:dyDescent="0.25">
      <c r="A10" s="16" t="s">
        <v>84</v>
      </c>
      <c r="B10" s="10">
        <v>33600</v>
      </c>
      <c r="C10" s="10">
        <v>8837</v>
      </c>
      <c r="D10" s="10">
        <v>8838</v>
      </c>
      <c r="E10" s="10">
        <v>17675</v>
      </c>
      <c r="F10" s="11" t="s">
        <v>85</v>
      </c>
      <c r="G10" s="12">
        <v>15925</v>
      </c>
      <c r="H10" s="14">
        <f>SUM(G10)-12406</f>
        <v>3519</v>
      </c>
    </row>
    <row r="11" spans="1:9" x14ac:dyDescent="0.25">
      <c r="A11" s="66" t="s">
        <v>2</v>
      </c>
      <c r="B11" s="66"/>
      <c r="C11" s="66"/>
      <c r="D11" s="66"/>
      <c r="E11" s="66"/>
      <c r="F11" s="66"/>
      <c r="G11" s="13">
        <v>62305</v>
      </c>
      <c r="H11" s="18">
        <f>SUM(H6:H10)</f>
        <v>49899</v>
      </c>
    </row>
    <row r="12" spans="1:9" ht="21.75" customHeight="1" x14ac:dyDescent="0.25">
      <c r="A12" s="62" t="s">
        <v>86</v>
      </c>
      <c r="B12" s="62"/>
      <c r="C12" s="62"/>
      <c r="D12" s="62"/>
      <c r="E12" s="62"/>
      <c r="F12" s="62"/>
      <c r="G12" s="62"/>
      <c r="H12" s="62"/>
      <c r="I12" s="2"/>
    </row>
    <row r="13" spans="1:9" ht="21.75" customHeight="1" x14ac:dyDescent="0.25">
      <c r="A13" s="67"/>
      <c r="B13" s="67"/>
      <c r="C13" s="67"/>
      <c r="D13" s="67"/>
      <c r="E13" s="67"/>
      <c r="F13" s="67"/>
      <c r="G13" s="67"/>
      <c r="H13" s="67"/>
    </row>
    <row r="14" spans="1:9" x14ac:dyDescent="0.25">
      <c r="A14" s="19"/>
      <c r="B14" s="19"/>
      <c r="C14" s="19"/>
      <c r="D14" s="19"/>
      <c r="E14" s="19"/>
      <c r="F14" s="19"/>
      <c r="G14" s="19"/>
      <c r="H14" s="19"/>
    </row>
    <row r="15" spans="1:9" x14ac:dyDescent="0.25">
      <c r="H15" s="8" t="s">
        <v>9</v>
      </c>
    </row>
    <row r="16" spans="1:9" ht="27.75" customHeight="1" x14ac:dyDescent="0.25">
      <c r="A16" s="63" t="s">
        <v>87</v>
      </c>
      <c r="B16" s="63"/>
      <c r="C16" s="63"/>
      <c r="D16" s="63"/>
      <c r="E16" s="63"/>
      <c r="F16" s="63"/>
      <c r="G16" s="63"/>
      <c r="H16" s="63"/>
    </row>
    <row r="17" spans="1:10" ht="75" x14ac:dyDescent="0.25">
      <c r="A17" s="9" t="s">
        <v>0</v>
      </c>
      <c r="B17" s="9" t="s">
        <v>3</v>
      </c>
      <c r="C17" s="9" t="s">
        <v>11</v>
      </c>
      <c r="D17" s="9" t="s">
        <v>4</v>
      </c>
      <c r="E17" s="9" t="s">
        <v>5</v>
      </c>
      <c r="F17" s="9" t="s">
        <v>1</v>
      </c>
      <c r="G17" s="9" t="s">
        <v>6</v>
      </c>
      <c r="H17" s="9" t="s">
        <v>8</v>
      </c>
    </row>
    <row r="18" spans="1:10" ht="30" x14ac:dyDescent="0.25">
      <c r="A18" s="16" t="s">
        <v>88</v>
      </c>
      <c r="B18" s="10">
        <v>1189029</v>
      </c>
      <c r="C18" s="10">
        <v>310660</v>
      </c>
      <c r="D18" s="10">
        <v>490537</v>
      </c>
      <c r="E18" s="10">
        <v>801197</v>
      </c>
      <c r="F18" s="17" t="s">
        <v>89</v>
      </c>
      <c r="G18" s="12">
        <v>387832</v>
      </c>
      <c r="H18" s="12">
        <v>28912</v>
      </c>
      <c r="I18" s="2"/>
    </row>
    <row r="19" spans="1:10" x14ac:dyDescent="0.25">
      <c r="A19" s="16" t="s">
        <v>90</v>
      </c>
      <c r="B19" s="10">
        <v>776627</v>
      </c>
      <c r="C19" s="10">
        <v>131072</v>
      </c>
      <c r="D19" s="10">
        <v>196608</v>
      </c>
      <c r="E19" s="10">
        <v>327681</v>
      </c>
      <c r="F19" s="11" t="s">
        <v>91</v>
      </c>
      <c r="G19" s="12">
        <v>448946</v>
      </c>
      <c r="H19" s="12">
        <v>448946</v>
      </c>
      <c r="I19" s="2"/>
    </row>
    <row r="20" spans="1:10" x14ac:dyDescent="0.25">
      <c r="A20" s="16" t="s">
        <v>92</v>
      </c>
      <c r="B20" s="10">
        <v>176749</v>
      </c>
      <c r="C20" s="10">
        <v>44187</v>
      </c>
      <c r="D20" s="10">
        <v>66280</v>
      </c>
      <c r="E20" s="10">
        <v>110468</v>
      </c>
      <c r="F20" s="11" t="s">
        <v>93</v>
      </c>
      <c r="G20" s="12">
        <v>66282</v>
      </c>
      <c r="H20" s="12">
        <v>66282</v>
      </c>
      <c r="I20" s="2"/>
      <c r="J20" s="2"/>
    </row>
    <row r="21" spans="1:10" x14ac:dyDescent="0.25">
      <c r="A21" s="16" t="s">
        <v>94</v>
      </c>
      <c r="B21" s="10">
        <v>99407</v>
      </c>
      <c r="C21" s="10">
        <v>19344</v>
      </c>
      <c r="D21" s="10">
        <v>26316</v>
      </c>
      <c r="E21" s="10">
        <v>45661</v>
      </c>
      <c r="F21" s="11" t="s">
        <v>95</v>
      </c>
      <c r="G21" s="12">
        <v>53746</v>
      </c>
      <c r="H21" s="12">
        <v>53746</v>
      </c>
      <c r="I21" s="2"/>
    </row>
    <row r="22" spans="1:10" x14ac:dyDescent="0.25">
      <c r="A22" s="66" t="s">
        <v>2</v>
      </c>
      <c r="B22" s="66"/>
      <c r="C22" s="66"/>
      <c r="D22" s="66"/>
      <c r="E22" s="66"/>
      <c r="F22" s="66"/>
      <c r="G22" s="13">
        <v>981354</v>
      </c>
      <c r="H22" s="13">
        <f>H21+H20+H19+H18</f>
        <v>597886</v>
      </c>
      <c r="I22" s="2"/>
      <c r="J22" s="2"/>
    </row>
    <row r="23" spans="1:10" ht="44.25" customHeight="1" x14ac:dyDescent="0.25">
      <c r="A23" s="62" t="s">
        <v>96</v>
      </c>
      <c r="B23" s="62"/>
      <c r="C23" s="62"/>
      <c r="D23" s="62"/>
      <c r="E23" s="62"/>
      <c r="F23" s="62"/>
      <c r="G23" s="62"/>
      <c r="H23" s="62"/>
      <c r="I23" s="2"/>
      <c r="J23" s="2"/>
    </row>
    <row r="24" spans="1:10" x14ac:dyDescent="0.25">
      <c r="A24" s="7"/>
      <c r="B24" s="7"/>
      <c r="C24" s="7"/>
      <c r="D24" s="7"/>
      <c r="E24" s="7"/>
      <c r="F24" s="7"/>
      <c r="G24" s="7"/>
      <c r="H24" s="7"/>
      <c r="I24" s="2"/>
      <c r="J24" s="2"/>
    </row>
    <row r="25" spans="1:10" x14ac:dyDescent="0.25">
      <c r="H25" s="8" t="s">
        <v>10</v>
      </c>
    </row>
    <row r="26" spans="1:10" ht="27.95" customHeight="1" x14ac:dyDescent="0.25">
      <c r="A26" s="65" t="s">
        <v>51</v>
      </c>
      <c r="B26" s="65"/>
      <c r="C26" s="65"/>
      <c r="D26" s="65"/>
      <c r="E26" s="65"/>
      <c r="F26" s="65"/>
      <c r="G26" s="65"/>
      <c r="H26" s="65"/>
    </row>
    <row r="27" spans="1:10" ht="75" x14ac:dyDescent="0.25">
      <c r="A27" s="9" t="s">
        <v>0</v>
      </c>
      <c r="B27" s="9" t="s">
        <v>3</v>
      </c>
      <c r="C27" s="9" t="s">
        <v>11</v>
      </c>
      <c r="D27" s="9" t="s">
        <v>4</v>
      </c>
      <c r="E27" s="9" t="s">
        <v>5</v>
      </c>
      <c r="F27" s="9" t="s">
        <v>1</v>
      </c>
      <c r="G27" s="9" t="s">
        <v>6</v>
      </c>
      <c r="H27" s="9" t="s">
        <v>8</v>
      </c>
    </row>
    <row r="28" spans="1:10" ht="75" x14ac:dyDescent="0.25">
      <c r="A28" s="4" t="s">
        <v>99</v>
      </c>
      <c r="B28" s="6">
        <v>3890544</v>
      </c>
      <c r="C28" s="6">
        <v>394605</v>
      </c>
      <c r="D28" s="10">
        <f t="shared" ref="D28" si="0">SUM(E28-C28)</f>
        <v>254683</v>
      </c>
      <c r="E28" s="6">
        <v>649288</v>
      </c>
      <c r="F28" s="9" t="s">
        <v>52</v>
      </c>
      <c r="G28" s="12">
        <f t="shared" ref="G28" si="1">SUM(B28)-E28</f>
        <v>3241256</v>
      </c>
      <c r="H28" s="6">
        <v>782000</v>
      </c>
    </row>
    <row r="29" spans="1:10" x14ac:dyDescent="0.25">
      <c r="A29" s="66" t="s">
        <v>2</v>
      </c>
      <c r="B29" s="66"/>
      <c r="C29" s="66"/>
      <c r="D29" s="66"/>
      <c r="E29" s="66"/>
      <c r="F29" s="66"/>
      <c r="G29" s="13">
        <f>SUM(G28)</f>
        <v>3241256</v>
      </c>
      <c r="H29" s="13">
        <f>SUM(H28)</f>
        <v>782000</v>
      </c>
    </row>
    <row r="30" spans="1:10" ht="14.1" customHeight="1" x14ac:dyDescent="0.25">
      <c r="A30" s="62" t="s">
        <v>54</v>
      </c>
      <c r="B30" s="62"/>
      <c r="C30" s="62"/>
      <c r="D30" s="62"/>
      <c r="E30" s="62"/>
      <c r="F30" s="62"/>
      <c r="G30" s="62"/>
      <c r="H30" s="62"/>
    </row>
    <row r="31" spans="1:10" ht="51" customHeight="1" x14ac:dyDescent="0.25">
      <c r="A31" s="64"/>
      <c r="B31" s="64"/>
      <c r="C31" s="64"/>
      <c r="D31" s="64"/>
      <c r="E31" s="64"/>
      <c r="F31" s="64"/>
      <c r="G31" s="64"/>
      <c r="H31" s="64"/>
    </row>
    <row r="32" spans="1:10" x14ac:dyDescent="0.25">
      <c r="A32" s="7"/>
      <c r="B32" s="7"/>
      <c r="C32" s="7"/>
      <c r="D32" s="7"/>
      <c r="E32" s="7"/>
      <c r="F32" s="7"/>
      <c r="G32" s="7"/>
      <c r="H32" s="7"/>
    </row>
    <row r="33" spans="1:10" x14ac:dyDescent="0.25">
      <c r="H33" s="8" t="s">
        <v>12</v>
      </c>
    </row>
    <row r="34" spans="1:10" ht="27.75" customHeight="1" x14ac:dyDescent="0.25">
      <c r="A34" s="63" t="s">
        <v>40</v>
      </c>
      <c r="B34" s="63"/>
      <c r="C34" s="63"/>
      <c r="D34" s="63"/>
      <c r="E34" s="63"/>
      <c r="F34" s="63"/>
      <c r="G34" s="63"/>
      <c r="H34" s="63"/>
    </row>
    <row r="35" spans="1:10" ht="75" x14ac:dyDescent="0.25">
      <c r="A35" s="9" t="s">
        <v>0</v>
      </c>
      <c r="B35" s="9" t="s">
        <v>3</v>
      </c>
      <c r="C35" s="9" t="s">
        <v>11</v>
      </c>
      <c r="D35" s="9" t="s">
        <v>4</v>
      </c>
      <c r="E35" s="9" t="s">
        <v>5</v>
      </c>
      <c r="F35" s="9" t="s">
        <v>1</v>
      </c>
      <c r="G35" s="9" t="s">
        <v>6</v>
      </c>
      <c r="H35" s="9" t="s">
        <v>8</v>
      </c>
    </row>
    <row r="36" spans="1:10" ht="75" x14ac:dyDescent="0.25">
      <c r="A36" s="4" t="s">
        <v>100</v>
      </c>
      <c r="B36" s="10">
        <v>624825</v>
      </c>
      <c r="C36" s="10">
        <v>130955</v>
      </c>
      <c r="D36" s="10">
        <f t="shared" ref="D36:D37" si="2">SUM(E36-C36)</f>
        <v>130955</v>
      </c>
      <c r="E36" s="10">
        <v>261910</v>
      </c>
      <c r="F36" s="11" t="s">
        <v>47</v>
      </c>
      <c r="G36" s="12">
        <f t="shared" ref="G36" si="3">SUM(B36)-E36</f>
        <v>362915</v>
      </c>
      <c r="H36" s="14">
        <f t="shared" ref="H36" si="4">SUM(G36)</f>
        <v>362915</v>
      </c>
    </row>
    <row r="37" spans="1:10" ht="74.099999999999994" customHeight="1" x14ac:dyDescent="0.25">
      <c r="A37" s="22" t="s">
        <v>101</v>
      </c>
      <c r="B37" s="10">
        <v>390142</v>
      </c>
      <c r="C37" s="10">
        <v>15122</v>
      </c>
      <c r="D37" s="10">
        <f t="shared" si="2"/>
        <v>14882</v>
      </c>
      <c r="E37" s="10">
        <v>30004</v>
      </c>
      <c r="F37" s="11" t="s">
        <v>24</v>
      </c>
      <c r="G37" s="12">
        <f t="shared" ref="G37" si="5">SUM(B37)-E37</f>
        <v>360138</v>
      </c>
      <c r="H37" s="14">
        <v>159570</v>
      </c>
    </row>
    <row r="38" spans="1:10" x14ac:dyDescent="0.25">
      <c r="A38" s="66" t="s">
        <v>2</v>
      </c>
      <c r="B38" s="66"/>
      <c r="C38" s="66"/>
      <c r="D38" s="66"/>
      <c r="E38" s="66"/>
      <c r="F38" s="66"/>
      <c r="G38" s="13">
        <f>SUM(G36:G37)</f>
        <v>723053</v>
      </c>
      <c r="H38" s="13">
        <f>SUM(H36:H37)</f>
        <v>522485</v>
      </c>
    </row>
    <row r="39" spans="1:10" ht="52.5" customHeight="1" x14ac:dyDescent="0.25">
      <c r="A39" s="68" t="s">
        <v>42</v>
      </c>
      <c r="B39" s="68"/>
      <c r="C39" s="68"/>
      <c r="D39" s="68"/>
      <c r="E39" s="68"/>
      <c r="F39" s="68"/>
      <c r="G39" s="68"/>
      <c r="H39" s="68"/>
    </row>
    <row r="40" spans="1:10" x14ac:dyDescent="0.25">
      <c r="A40" s="20"/>
      <c r="B40" s="20"/>
      <c r="C40" s="20"/>
      <c r="D40" s="20"/>
      <c r="E40" s="20"/>
      <c r="F40" s="20"/>
      <c r="G40" s="20"/>
      <c r="H40" s="20"/>
    </row>
    <row r="41" spans="1:10" x14ac:dyDescent="0.25">
      <c r="H41" s="8" t="s">
        <v>13</v>
      </c>
    </row>
    <row r="42" spans="1:10" ht="42.95" customHeight="1" x14ac:dyDescent="0.25">
      <c r="A42" s="70" t="s">
        <v>66</v>
      </c>
      <c r="B42" s="70"/>
      <c r="C42" s="70"/>
      <c r="D42" s="70"/>
      <c r="E42" s="70"/>
      <c r="F42" s="70"/>
      <c r="G42" s="70"/>
      <c r="H42" s="70"/>
    </row>
    <row r="43" spans="1:10" ht="75" x14ac:dyDescent="0.25">
      <c r="A43" s="9" t="s">
        <v>0</v>
      </c>
      <c r="B43" s="9" t="s">
        <v>3</v>
      </c>
      <c r="C43" s="9" t="s">
        <v>11</v>
      </c>
      <c r="D43" s="9" t="s">
        <v>4</v>
      </c>
      <c r="E43" s="9" t="s">
        <v>5</v>
      </c>
      <c r="F43" s="9" t="s">
        <v>1</v>
      </c>
      <c r="G43" s="9" t="s">
        <v>6</v>
      </c>
      <c r="H43" s="9" t="s">
        <v>8</v>
      </c>
    </row>
    <row r="44" spans="1:10" ht="45" x14ac:dyDescent="0.25">
      <c r="A44" s="4" t="s">
        <v>102</v>
      </c>
      <c r="B44" s="10">
        <v>7585379</v>
      </c>
      <c r="C44" s="10">
        <v>3859940</v>
      </c>
      <c r="D44" s="10">
        <f t="shared" ref="D44" si="6">SUM(E44-C44)</f>
        <v>3538815</v>
      </c>
      <c r="E44" s="10">
        <v>7398755</v>
      </c>
      <c r="F44" s="11" t="s">
        <v>50</v>
      </c>
      <c r="G44" s="12">
        <f t="shared" ref="G44" si="7">SUM(B44)-E44</f>
        <v>186624</v>
      </c>
      <c r="H44" s="14">
        <v>92198</v>
      </c>
      <c r="J44" s="10"/>
    </row>
    <row r="45" spans="1:10" x14ac:dyDescent="0.25">
      <c r="A45" s="66" t="s">
        <v>2</v>
      </c>
      <c r="B45" s="66"/>
      <c r="C45" s="66"/>
      <c r="D45" s="66"/>
      <c r="E45" s="66"/>
      <c r="F45" s="66"/>
      <c r="G45" s="13">
        <f>SUM(G44:G44)</f>
        <v>186624</v>
      </c>
      <c r="H45" s="13">
        <f>SUM(H44:H44)</f>
        <v>92198</v>
      </c>
    </row>
    <row r="46" spans="1:10" ht="36" customHeight="1" x14ac:dyDescent="0.25">
      <c r="A46" s="69" t="s">
        <v>67</v>
      </c>
      <c r="B46" s="69"/>
      <c r="C46" s="69"/>
      <c r="D46" s="69"/>
      <c r="E46" s="69"/>
      <c r="F46" s="69"/>
      <c r="G46" s="69"/>
      <c r="H46" s="69"/>
    </row>
    <row r="47" spans="1:10" x14ac:dyDescent="0.25">
      <c r="A47" s="21"/>
      <c r="B47" s="21"/>
      <c r="C47" s="21"/>
      <c r="D47" s="21"/>
      <c r="E47" s="21"/>
      <c r="F47" s="21"/>
      <c r="G47" s="21"/>
      <c r="H47" s="21"/>
    </row>
    <row r="48" spans="1:10" x14ac:dyDescent="0.25">
      <c r="H48" s="8" t="s">
        <v>55</v>
      </c>
    </row>
    <row r="49" spans="1:11" ht="36" customHeight="1" x14ac:dyDescent="0.25">
      <c r="A49" s="63" t="s">
        <v>14</v>
      </c>
      <c r="B49" s="63"/>
      <c r="C49" s="63"/>
      <c r="D49" s="63"/>
      <c r="E49" s="63"/>
      <c r="F49" s="63"/>
      <c r="G49" s="63"/>
      <c r="H49" s="63"/>
    </row>
    <row r="50" spans="1:11" ht="75" x14ac:dyDescent="0.25">
      <c r="A50" s="9" t="s">
        <v>0</v>
      </c>
      <c r="B50" s="9" t="s">
        <v>3</v>
      </c>
      <c r="C50" s="9" t="s">
        <v>11</v>
      </c>
      <c r="D50" s="9" t="s">
        <v>4</v>
      </c>
      <c r="E50" s="9" t="s">
        <v>5</v>
      </c>
      <c r="F50" s="9" t="s">
        <v>1</v>
      </c>
      <c r="G50" s="9" t="s">
        <v>6</v>
      </c>
      <c r="H50" s="9" t="s">
        <v>8</v>
      </c>
    </row>
    <row r="51" spans="1:11" ht="37.5" customHeight="1" x14ac:dyDescent="0.25">
      <c r="A51" s="4" t="s">
        <v>15</v>
      </c>
      <c r="B51" s="10">
        <v>1933226</v>
      </c>
      <c r="C51" s="10">
        <v>545005</v>
      </c>
      <c r="D51" s="10">
        <f>SUM(E51-C51)</f>
        <v>705600</v>
      </c>
      <c r="E51" s="10">
        <v>1250605</v>
      </c>
      <c r="F51" s="11" t="s">
        <v>16</v>
      </c>
      <c r="G51" s="12">
        <f>SUM(B51)-E51</f>
        <v>682621</v>
      </c>
      <c r="H51" s="14">
        <f>SUM(G51)</f>
        <v>682621</v>
      </c>
    </row>
    <row r="52" spans="1:11" ht="27.95" customHeight="1" x14ac:dyDescent="0.25">
      <c r="A52" s="4" t="s">
        <v>17</v>
      </c>
      <c r="B52" s="10">
        <v>291039</v>
      </c>
      <c r="C52" s="10">
        <v>129341</v>
      </c>
      <c r="D52" s="10">
        <f t="shared" ref="D52:D62" si="8">SUM(E52-C52)</f>
        <v>138903</v>
      </c>
      <c r="E52" s="10">
        <v>268244</v>
      </c>
      <c r="F52" s="11" t="s">
        <v>18</v>
      </c>
      <c r="G52" s="12">
        <f t="shared" ref="G52:G58" si="9">SUM(B52)-E52</f>
        <v>22795</v>
      </c>
      <c r="H52" s="14">
        <f t="shared" ref="H52:H58" si="10">SUM(G52)</f>
        <v>22795</v>
      </c>
    </row>
    <row r="53" spans="1:11" x14ac:dyDescent="0.25">
      <c r="A53" s="4" t="s">
        <v>19</v>
      </c>
      <c r="B53" s="10">
        <v>904030</v>
      </c>
      <c r="C53" s="10">
        <v>358678</v>
      </c>
      <c r="D53" s="10">
        <f t="shared" si="8"/>
        <v>375603</v>
      </c>
      <c r="E53" s="10">
        <v>734281</v>
      </c>
      <c r="F53" s="11" t="s">
        <v>20</v>
      </c>
      <c r="G53" s="12">
        <f t="shared" si="9"/>
        <v>169749</v>
      </c>
      <c r="H53" s="14">
        <f t="shared" si="10"/>
        <v>169749</v>
      </c>
    </row>
    <row r="54" spans="1:11" ht="30" x14ac:dyDescent="0.25">
      <c r="A54" s="4" t="s">
        <v>21</v>
      </c>
      <c r="B54" s="10">
        <v>803771</v>
      </c>
      <c r="C54" s="10">
        <v>217338</v>
      </c>
      <c r="D54" s="10">
        <f t="shared" si="8"/>
        <v>0</v>
      </c>
      <c r="E54" s="10">
        <v>217338</v>
      </c>
      <c r="F54" s="11" t="s">
        <v>22</v>
      </c>
      <c r="G54" s="12">
        <f t="shared" si="9"/>
        <v>586433</v>
      </c>
      <c r="H54" s="14">
        <f t="shared" si="10"/>
        <v>586433</v>
      </c>
    </row>
    <row r="55" spans="1:11" ht="27.6" customHeight="1" x14ac:dyDescent="0.25">
      <c r="A55" s="4" t="s">
        <v>23</v>
      </c>
      <c r="B55" s="10">
        <v>326725</v>
      </c>
      <c r="C55" s="10">
        <v>52596</v>
      </c>
      <c r="D55" s="10">
        <f t="shared" si="8"/>
        <v>120960.4</v>
      </c>
      <c r="E55" s="10">
        <v>173556.4</v>
      </c>
      <c r="F55" s="11" t="s">
        <v>25</v>
      </c>
      <c r="G55" s="12">
        <f t="shared" si="9"/>
        <v>153168.6</v>
      </c>
      <c r="H55" s="14">
        <f t="shared" si="10"/>
        <v>153168.6</v>
      </c>
      <c r="I55" s="2"/>
      <c r="J55" s="2"/>
      <c r="K55" s="2"/>
    </row>
    <row r="56" spans="1:11" ht="62.1" customHeight="1" x14ac:dyDescent="0.25">
      <c r="A56" s="4" t="s">
        <v>26</v>
      </c>
      <c r="B56" s="10">
        <v>20070</v>
      </c>
      <c r="C56" s="10">
        <v>1379.84</v>
      </c>
      <c r="D56" s="10">
        <f t="shared" si="8"/>
        <v>3606.3999999999996</v>
      </c>
      <c r="E56" s="10">
        <v>4986.24</v>
      </c>
      <c r="F56" s="11" t="s">
        <v>27</v>
      </c>
      <c r="G56" s="12">
        <f t="shared" si="9"/>
        <v>15083.76</v>
      </c>
      <c r="H56" s="14">
        <f t="shared" si="10"/>
        <v>15083.76</v>
      </c>
    </row>
    <row r="57" spans="1:11" ht="46.5" customHeight="1" x14ac:dyDescent="0.25">
      <c r="A57" s="4" t="s">
        <v>28</v>
      </c>
      <c r="B57" s="10">
        <v>611240</v>
      </c>
      <c r="C57" s="10">
        <v>263088</v>
      </c>
      <c r="D57" s="10">
        <f t="shared" si="8"/>
        <v>286440</v>
      </c>
      <c r="E57" s="10">
        <v>549528</v>
      </c>
      <c r="F57" s="11" t="s">
        <v>29</v>
      </c>
      <c r="G57" s="12">
        <f t="shared" si="9"/>
        <v>61712</v>
      </c>
      <c r="H57" s="14">
        <f t="shared" si="10"/>
        <v>61712</v>
      </c>
    </row>
    <row r="58" spans="1:11" ht="30" customHeight="1" x14ac:dyDescent="0.25">
      <c r="A58" s="4" t="s">
        <v>30</v>
      </c>
      <c r="B58" s="10">
        <v>264933</v>
      </c>
      <c r="C58" s="10">
        <v>81634</v>
      </c>
      <c r="D58" s="10">
        <f t="shared" si="8"/>
        <v>81634</v>
      </c>
      <c r="E58" s="10">
        <v>163268</v>
      </c>
      <c r="F58" s="11" t="s">
        <v>31</v>
      </c>
      <c r="G58" s="12">
        <f t="shared" si="9"/>
        <v>101665</v>
      </c>
      <c r="H58" s="14">
        <f t="shared" si="10"/>
        <v>101665</v>
      </c>
    </row>
    <row r="59" spans="1:11" ht="32.1" customHeight="1" x14ac:dyDescent="0.25">
      <c r="A59" s="4" t="s">
        <v>32</v>
      </c>
      <c r="B59" s="10">
        <v>6078</v>
      </c>
      <c r="C59" s="10">
        <v>230</v>
      </c>
      <c r="D59" s="10">
        <f t="shared" si="8"/>
        <v>4044</v>
      </c>
      <c r="E59" s="10">
        <v>4274</v>
      </c>
      <c r="F59" s="11" t="s">
        <v>33</v>
      </c>
      <c r="G59" s="12">
        <f t="shared" ref="G59" si="11">SUM(B59)-E59</f>
        <v>1804</v>
      </c>
      <c r="H59" s="14">
        <f t="shared" ref="H59" si="12">SUM(G59)</f>
        <v>1804</v>
      </c>
    </row>
    <row r="60" spans="1:11" ht="30" x14ac:dyDescent="0.25">
      <c r="A60" s="4" t="s">
        <v>34</v>
      </c>
      <c r="B60" s="10">
        <v>253491</v>
      </c>
      <c r="C60" s="10">
        <v>225211</v>
      </c>
      <c r="D60" s="10">
        <f t="shared" si="8"/>
        <v>0</v>
      </c>
      <c r="E60" s="10">
        <v>225211</v>
      </c>
      <c r="F60" s="11" t="s">
        <v>35</v>
      </c>
      <c r="G60" s="12">
        <f t="shared" ref="G60" si="13">SUM(B60)-E60</f>
        <v>28280</v>
      </c>
      <c r="H60" s="14">
        <f t="shared" ref="H60" si="14">SUM(G60)</f>
        <v>28280</v>
      </c>
    </row>
    <row r="61" spans="1:11" ht="72.599999999999994" customHeight="1" x14ac:dyDescent="0.25">
      <c r="A61" s="4" t="s">
        <v>36</v>
      </c>
      <c r="B61" s="10">
        <v>757068</v>
      </c>
      <c r="C61" s="10">
        <v>753984</v>
      </c>
      <c r="D61" s="10">
        <f t="shared" si="8"/>
        <v>0</v>
      </c>
      <c r="E61" s="10">
        <v>753984</v>
      </c>
      <c r="F61" s="11" t="s">
        <v>37</v>
      </c>
      <c r="G61" s="12">
        <f t="shared" ref="G61" si="15">SUM(B61)-E61</f>
        <v>3084</v>
      </c>
      <c r="H61" s="14">
        <f t="shared" ref="H61" si="16">SUM(G61)</f>
        <v>3084</v>
      </c>
    </row>
    <row r="62" spans="1:11" ht="30" x14ac:dyDescent="0.25">
      <c r="A62" s="4" t="s">
        <v>38</v>
      </c>
      <c r="B62" s="10">
        <v>2861712</v>
      </c>
      <c r="C62" s="10">
        <v>960053</v>
      </c>
      <c r="D62" s="10">
        <f t="shared" si="8"/>
        <v>960053</v>
      </c>
      <c r="E62" s="10">
        <v>1920106</v>
      </c>
      <c r="F62" s="11" t="s">
        <v>39</v>
      </c>
      <c r="G62" s="12">
        <f t="shared" ref="G62" si="17">SUM(B62)-E62</f>
        <v>941606</v>
      </c>
      <c r="H62" s="14">
        <f t="shared" ref="H62" si="18">SUM(G62)</f>
        <v>941606</v>
      </c>
    </row>
    <row r="63" spans="1:11" x14ac:dyDescent="0.25">
      <c r="A63" s="66" t="s">
        <v>2</v>
      </c>
      <c r="B63" s="66"/>
      <c r="C63" s="66"/>
      <c r="D63" s="66"/>
      <c r="E63" s="66"/>
      <c r="F63" s="66"/>
      <c r="G63" s="18">
        <f>SUM(G51:G62)</f>
        <v>2768001.3600000003</v>
      </c>
      <c r="H63" s="18">
        <f>SUM(H51:H62)</f>
        <v>2768001.3600000003</v>
      </c>
    </row>
    <row r="65" spans="1:9" x14ac:dyDescent="0.25">
      <c r="H65" s="8" t="s">
        <v>57</v>
      </c>
    </row>
    <row r="66" spans="1:9" ht="28.5" customHeight="1" x14ac:dyDescent="0.25">
      <c r="A66" s="65" t="s">
        <v>56</v>
      </c>
      <c r="B66" s="65"/>
      <c r="C66" s="65"/>
      <c r="D66" s="65"/>
      <c r="E66" s="65"/>
      <c r="F66" s="65"/>
      <c r="G66" s="65"/>
      <c r="H66" s="65"/>
    </row>
    <row r="67" spans="1:9" ht="75" x14ac:dyDescent="0.25">
      <c r="A67" s="9" t="s">
        <v>0</v>
      </c>
      <c r="B67" s="9" t="s">
        <v>3</v>
      </c>
      <c r="C67" s="9" t="s">
        <v>11</v>
      </c>
      <c r="D67" s="9" t="s">
        <v>4</v>
      </c>
      <c r="E67" s="9" t="s">
        <v>5</v>
      </c>
      <c r="F67" s="9" t="s">
        <v>1</v>
      </c>
      <c r="G67" s="9" t="s">
        <v>6</v>
      </c>
      <c r="H67" s="9" t="s">
        <v>8</v>
      </c>
    </row>
    <row r="68" spans="1:9" ht="75" x14ac:dyDescent="0.25">
      <c r="A68" s="4" t="s">
        <v>99</v>
      </c>
      <c r="B68" s="6">
        <v>3890544</v>
      </c>
      <c r="C68" s="6">
        <v>394605</v>
      </c>
      <c r="D68" s="10">
        <f t="shared" ref="D68" si="19">SUM(E68-C68)</f>
        <v>254683</v>
      </c>
      <c r="E68" s="6">
        <v>649288</v>
      </c>
      <c r="F68" s="9" t="s">
        <v>52</v>
      </c>
      <c r="G68" s="12">
        <f t="shared" ref="G68" si="20">SUM(B68)-E68</f>
        <v>3241256</v>
      </c>
      <c r="H68" s="6">
        <v>608619</v>
      </c>
    </row>
    <row r="69" spans="1:9" x14ac:dyDescent="0.25">
      <c r="A69" s="66" t="s">
        <v>2</v>
      </c>
      <c r="B69" s="66"/>
      <c r="C69" s="66"/>
      <c r="D69" s="66"/>
      <c r="E69" s="66"/>
      <c r="F69" s="66"/>
      <c r="G69" s="13">
        <f>SUM(G68)</f>
        <v>3241256</v>
      </c>
      <c r="H69" s="13">
        <f>SUM(H68)</f>
        <v>608619</v>
      </c>
    </row>
    <row r="70" spans="1:9" x14ac:dyDescent="0.25">
      <c r="A70" s="62" t="s">
        <v>62</v>
      </c>
      <c r="B70" s="62"/>
      <c r="C70" s="62"/>
      <c r="D70" s="62"/>
      <c r="E70" s="62"/>
      <c r="F70" s="62"/>
      <c r="G70" s="62"/>
      <c r="H70" s="62"/>
    </row>
    <row r="71" spans="1:9" ht="32.450000000000003" customHeight="1" x14ac:dyDescent="0.25">
      <c r="A71" s="64"/>
      <c r="B71" s="64"/>
      <c r="C71" s="64"/>
      <c r="D71" s="64"/>
      <c r="E71" s="64"/>
      <c r="F71" s="64"/>
      <c r="G71" s="64"/>
      <c r="H71" s="64"/>
    </row>
    <row r="72" spans="1:9" x14ac:dyDescent="0.25">
      <c r="H72" s="1"/>
    </row>
    <row r="73" spans="1:9" x14ac:dyDescent="0.25">
      <c r="H73" s="8" t="s">
        <v>65</v>
      </c>
    </row>
    <row r="74" spans="1:9" ht="55.5" customHeight="1" x14ac:dyDescent="0.25">
      <c r="A74" s="71" t="s">
        <v>69</v>
      </c>
      <c r="B74" s="71"/>
      <c r="C74" s="71"/>
      <c r="D74" s="71"/>
      <c r="E74" s="71"/>
      <c r="F74" s="71"/>
      <c r="G74" s="71"/>
      <c r="H74" s="71"/>
    </row>
    <row r="75" spans="1:9" ht="75" x14ac:dyDescent="0.25">
      <c r="A75" s="9" t="s">
        <v>0</v>
      </c>
      <c r="B75" s="9" t="s">
        <v>3</v>
      </c>
      <c r="C75" s="9" t="s">
        <v>11</v>
      </c>
      <c r="D75" s="9" t="s">
        <v>4</v>
      </c>
      <c r="E75" s="9" t="s">
        <v>5</v>
      </c>
      <c r="F75" s="9" t="s">
        <v>1</v>
      </c>
      <c r="G75" s="9" t="s">
        <v>6</v>
      </c>
      <c r="H75" s="9" t="s">
        <v>8</v>
      </c>
    </row>
    <row r="76" spans="1:9" ht="90" x14ac:dyDescent="0.25">
      <c r="A76" s="4" t="s">
        <v>103</v>
      </c>
      <c r="B76" s="6">
        <v>846662</v>
      </c>
      <c r="C76" s="6">
        <v>53624</v>
      </c>
      <c r="D76" s="10">
        <f t="shared" ref="D76" si="21">SUM(E76-C76)</f>
        <v>164252</v>
      </c>
      <c r="E76" s="6">
        <v>217876</v>
      </c>
      <c r="F76" s="6" t="s">
        <v>70</v>
      </c>
      <c r="G76" s="12">
        <f t="shared" ref="G76:G77" si="22">SUM(B76)-E76</f>
        <v>628786</v>
      </c>
      <c r="H76" s="6">
        <f>SUM(G76)</f>
        <v>628786</v>
      </c>
    </row>
    <row r="77" spans="1:9" ht="75" x14ac:dyDescent="0.25">
      <c r="A77" s="4" t="s">
        <v>64</v>
      </c>
      <c r="B77" s="10">
        <v>2215289</v>
      </c>
      <c r="C77" s="10">
        <v>873230</v>
      </c>
      <c r="D77" s="10">
        <v>540475</v>
      </c>
      <c r="E77" s="10">
        <v>1413705</v>
      </c>
      <c r="F77" s="12" t="s">
        <v>45</v>
      </c>
      <c r="G77" s="12">
        <f t="shared" si="22"/>
        <v>801584</v>
      </c>
      <c r="H77" s="10">
        <f>801584-100246</f>
        <v>701338</v>
      </c>
      <c r="I77" s="2"/>
    </row>
    <row r="78" spans="1:9" x14ac:dyDescent="0.25">
      <c r="A78" s="66" t="s">
        <v>2</v>
      </c>
      <c r="B78" s="66"/>
      <c r="C78" s="66"/>
      <c r="D78" s="66"/>
      <c r="E78" s="66"/>
      <c r="F78" s="66"/>
      <c r="G78" s="13">
        <f>SUM(G76:G77)</f>
        <v>1430370</v>
      </c>
      <c r="H78" s="13">
        <f>SUM(H76:H77)</f>
        <v>1330124</v>
      </c>
    </row>
    <row r="79" spans="1:9" ht="29.1" customHeight="1" x14ac:dyDescent="0.25">
      <c r="A79" s="69" t="s">
        <v>71</v>
      </c>
      <c r="B79" s="69"/>
      <c r="C79" s="69"/>
      <c r="D79" s="69"/>
      <c r="E79" s="69"/>
      <c r="F79" s="69"/>
      <c r="G79" s="69"/>
      <c r="H79" s="69"/>
    </row>
    <row r="80" spans="1:9" x14ac:dyDescent="0.25">
      <c r="A80" s="21"/>
      <c r="B80" s="21"/>
      <c r="C80" s="21"/>
      <c r="D80" s="21"/>
      <c r="E80" s="21"/>
      <c r="F80" s="21"/>
      <c r="G80" s="21"/>
      <c r="H80" s="21"/>
    </row>
    <row r="81" spans="1:8" x14ac:dyDescent="0.25">
      <c r="H81" s="8" t="s">
        <v>68</v>
      </c>
    </row>
    <row r="82" spans="1:8" ht="33" customHeight="1" x14ac:dyDescent="0.25">
      <c r="A82" s="63" t="s">
        <v>43</v>
      </c>
      <c r="B82" s="63"/>
      <c r="C82" s="63"/>
      <c r="D82" s="63"/>
      <c r="E82" s="63"/>
      <c r="F82" s="63"/>
      <c r="G82" s="63"/>
      <c r="H82" s="63"/>
    </row>
    <row r="83" spans="1:8" ht="75" x14ac:dyDescent="0.25">
      <c r="A83" s="9" t="s">
        <v>0</v>
      </c>
      <c r="B83" s="9" t="s">
        <v>3</v>
      </c>
      <c r="C83" s="9" t="s">
        <v>11</v>
      </c>
      <c r="D83" s="9" t="s">
        <v>4</v>
      </c>
      <c r="E83" s="9" t="s">
        <v>5</v>
      </c>
      <c r="F83" s="9" t="s">
        <v>1</v>
      </c>
      <c r="G83" s="9" t="s">
        <v>6</v>
      </c>
      <c r="H83" s="9" t="s">
        <v>8</v>
      </c>
    </row>
    <row r="84" spans="1:8" ht="75" x14ac:dyDescent="0.25">
      <c r="A84" s="22" t="s">
        <v>101</v>
      </c>
      <c r="B84" s="10">
        <v>390142</v>
      </c>
      <c r="C84" s="10">
        <v>15122</v>
      </c>
      <c r="D84" s="10">
        <f t="shared" ref="D84" si="23">SUM(E84-C84)</f>
        <v>14882</v>
      </c>
      <c r="E84" s="10">
        <v>30004</v>
      </c>
      <c r="F84" s="11" t="s">
        <v>24</v>
      </c>
      <c r="G84" s="12">
        <f t="shared" ref="G84" si="24">SUM(B84)-E84</f>
        <v>360138</v>
      </c>
      <c r="H84" s="14">
        <v>124124</v>
      </c>
    </row>
    <row r="85" spans="1:8" x14ac:dyDescent="0.25">
      <c r="A85" s="66" t="s">
        <v>2</v>
      </c>
      <c r="B85" s="66"/>
      <c r="C85" s="66"/>
      <c r="D85" s="66"/>
      <c r="E85" s="66"/>
      <c r="F85" s="66"/>
      <c r="G85" s="13">
        <f>SUM(G84:G84)</f>
        <v>360138</v>
      </c>
      <c r="H85" s="13">
        <f>SUM(H84:H84)</f>
        <v>124124</v>
      </c>
    </row>
    <row r="86" spans="1:8" ht="13.5" customHeight="1" x14ac:dyDescent="0.25">
      <c r="A86" s="62" t="s">
        <v>53</v>
      </c>
      <c r="B86" s="62"/>
      <c r="C86" s="62"/>
      <c r="D86" s="62"/>
      <c r="E86" s="62"/>
      <c r="F86" s="62"/>
      <c r="G86" s="62"/>
      <c r="H86" s="62"/>
    </row>
    <row r="87" spans="1:8" ht="30.95" customHeight="1" x14ac:dyDescent="0.25">
      <c r="A87" s="64"/>
      <c r="B87" s="64"/>
      <c r="C87" s="64"/>
      <c r="D87" s="64"/>
      <c r="E87" s="64"/>
      <c r="F87" s="64"/>
      <c r="G87" s="64"/>
      <c r="H87" s="64"/>
    </row>
    <row r="88" spans="1:8" x14ac:dyDescent="0.25">
      <c r="A88" s="3"/>
      <c r="B88" s="3"/>
      <c r="C88" s="3"/>
      <c r="D88" s="3"/>
      <c r="E88" s="3"/>
      <c r="F88" s="3"/>
      <c r="G88" s="3"/>
      <c r="H88" s="3"/>
    </row>
    <row r="89" spans="1:8" x14ac:dyDescent="0.25">
      <c r="H89" s="8" t="s">
        <v>72</v>
      </c>
    </row>
    <row r="90" spans="1:8" ht="33" customHeight="1" x14ac:dyDescent="0.25">
      <c r="A90" s="63" t="s">
        <v>44</v>
      </c>
      <c r="B90" s="63"/>
      <c r="C90" s="63"/>
      <c r="D90" s="63"/>
      <c r="E90" s="63"/>
      <c r="F90" s="63"/>
      <c r="G90" s="63"/>
      <c r="H90" s="63"/>
    </row>
    <row r="91" spans="1:8" ht="75" x14ac:dyDescent="0.25">
      <c r="A91" s="9" t="s">
        <v>0</v>
      </c>
      <c r="B91" s="9" t="s">
        <v>3</v>
      </c>
      <c r="C91" s="9" t="s">
        <v>11</v>
      </c>
      <c r="D91" s="9" t="s">
        <v>4</v>
      </c>
      <c r="E91" s="9" t="s">
        <v>5</v>
      </c>
      <c r="F91" s="9" t="s">
        <v>1</v>
      </c>
      <c r="G91" s="9" t="s">
        <v>6</v>
      </c>
      <c r="H91" s="9" t="s">
        <v>8</v>
      </c>
    </row>
    <row r="92" spans="1:8" ht="75" x14ac:dyDescent="0.25">
      <c r="A92" s="16" t="s">
        <v>104</v>
      </c>
      <c r="B92" s="10">
        <v>2215289</v>
      </c>
      <c r="C92" s="10">
        <v>873230</v>
      </c>
      <c r="D92" s="10">
        <f t="shared" ref="D92:D96" si="25">SUM(E92-C92)</f>
        <v>540475</v>
      </c>
      <c r="E92" s="10">
        <v>1413705</v>
      </c>
      <c r="F92" s="5" t="s">
        <v>45</v>
      </c>
      <c r="G92" s="12">
        <f t="shared" ref="G92:G94" si="26">SUM(B92)-E92</f>
        <v>801584</v>
      </c>
      <c r="H92" s="14">
        <v>100246</v>
      </c>
    </row>
    <row r="93" spans="1:8" ht="30" x14ac:dyDescent="0.25">
      <c r="A93" s="16" t="s">
        <v>105</v>
      </c>
      <c r="B93" s="10">
        <v>287613</v>
      </c>
      <c r="C93" s="10">
        <v>95655</v>
      </c>
      <c r="D93" s="10">
        <f t="shared" si="25"/>
        <v>74348</v>
      </c>
      <c r="E93" s="10">
        <v>170003</v>
      </c>
      <c r="F93" s="5" t="s">
        <v>46</v>
      </c>
      <c r="G93" s="12">
        <f t="shared" si="26"/>
        <v>117610</v>
      </c>
      <c r="H93" s="14">
        <f>SUM(G93)</f>
        <v>117610</v>
      </c>
    </row>
    <row r="94" spans="1:8" ht="75" x14ac:dyDescent="0.25">
      <c r="A94" s="4" t="s">
        <v>106</v>
      </c>
      <c r="B94" s="10">
        <v>4609858</v>
      </c>
      <c r="C94" s="10">
        <v>1709929</v>
      </c>
      <c r="D94" s="10">
        <f t="shared" si="25"/>
        <v>1216797</v>
      </c>
      <c r="E94" s="10">
        <v>2926726</v>
      </c>
      <c r="F94" s="11" t="s">
        <v>48</v>
      </c>
      <c r="G94" s="12">
        <f t="shared" si="26"/>
        <v>1683132</v>
      </c>
      <c r="H94" s="14">
        <f>SUM(G94)</f>
        <v>1683132</v>
      </c>
    </row>
    <row r="95" spans="1:8" ht="120" x14ac:dyDescent="0.25">
      <c r="A95" s="4" t="s">
        <v>107</v>
      </c>
      <c r="B95" s="10">
        <v>409060</v>
      </c>
      <c r="C95" s="10">
        <v>194169</v>
      </c>
      <c r="D95" s="10">
        <f t="shared" si="25"/>
        <v>151633</v>
      </c>
      <c r="E95" s="10">
        <v>345802</v>
      </c>
      <c r="F95" s="11" t="s">
        <v>49</v>
      </c>
      <c r="G95" s="12">
        <f t="shared" ref="G95" si="27">SUM(B95)-E95</f>
        <v>63258</v>
      </c>
      <c r="H95" s="14">
        <f>SUM(G95)</f>
        <v>63258</v>
      </c>
    </row>
    <row r="96" spans="1:8" ht="45" x14ac:dyDescent="0.25">
      <c r="A96" s="4" t="s">
        <v>108</v>
      </c>
      <c r="B96" s="10">
        <v>7585379</v>
      </c>
      <c r="C96" s="10">
        <v>3859940</v>
      </c>
      <c r="D96" s="10">
        <f t="shared" si="25"/>
        <v>3538815</v>
      </c>
      <c r="E96" s="10">
        <f>7585379-186624</f>
        <v>7398755</v>
      </c>
      <c r="F96" s="11" t="s">
        <v>50</v>
      </c>
      <c r="G96" s="12">
        <f t="shared" ref="G96" si="28">SUM(B96)-E96</f>
        <v>186624</v>
      </c>
      <c r="H96" s="14">
        <v>94426</v>
      </c>
    </row>
    <row r="97" spans="1:8" x14ac:dyDescent="0.25">
      <c r="A97" s="66" t="s">
        <v>2</v>
      </c>
      <c r="B97" s="66"/>
      <c r="C97" s="66"/>
      <c r="D97" s="66"/>
      <c r="E97" s="66"/>
      <c r="F97" s="66"/>
      <c r="G97" s="13">
        <f>SUM(G92:G96)</f>
        <v>2852208</v>
      </c>
      <c r="H97" s="13">
        <f>SUM(H92:H96)</f>
        <v>2058672</v>
      </c>
    </row>
    <row r="98" spans="1:8" ht="69.599999999999994" customHeight="1" x14ac:dyDescent="0.25">
      <c r="A98" s="69" t="s">
        <v>63</v>
      </c>
      <c r="B98" s="69"/>
      <c r="C98" s="69"/>
      <c r="D98" s="69"/>
      <c r="E98" s="69"/>
      <c r="F98" s="69"/>
      <c r="G98" s="69"/>
      <c r="H98" s="69"/>
    </row>
    <row r="100" spans="1:8" x14ac:dyDescent="0.25">
      <c r="H100" s="8" t="s">
        <v>97</v>
      </c>
    </row>
    <row r="101" spans="1:8" ht="45.6" customHeight="1" x14ac:dyDescent="0.25">
      <c r="A101" s="65" t="s">
        <v>58</v>
      </c>
      <c r="B101" s="65"/>
      <c r="C101" s="65"/>
      <c r="D101" s="65"/>
      <c r="E101" s="65"/>
      <c r="F101" s="65"/>
      <c r="G101" s="65"/>
      <c r="H101" s="65"/>
    </row>
    <row r="102" spans="1:8" ht="75" x14ac:dyDescent="0.25">
      <c r="A102" s="9" t="s">
        <v>0</v>
      </c>
      <c r="B102" s="9" t="s">
        <v>3</v>
      </c>
      <c r="C102" s="9" t="s">
        <v>11</v>
      </c>
      <c r="D102" s="9" t="s">
        <v>4</v>
      </c>
      <c r="E102" s="9" t="s">
        <v>5</v>
      </c>
      <c r="F102" s="9" t="s">
        <v>1</v>
      </c>
      <c r="G102" s="9" t="s">
        <v>6</v>
      </c>
      <c r="H102" s="9" t="s">
        <v>8</v>
      </c>
    </row>
    <row r="103" spans="1:8" ht="75" x14ac:dyDescent="0.25">
      <c r="A103" s="4" t="s">
        <v>99</v>
      </c>
      <c r="B103" s="6">
        <v>3890544</v>
      </c>
      <c r="C103" s="6">
        <v>394605</v>
      </c>
      <c r="D103" s="10">
        <f t="shared" ref="D103:D105" si="29">SUM(E103-C103)</f>
        <v>254683</v>
      </c>
      <c r="E103" s="6">
        <v>649288</v>
      </c>
      <c r="F103" s="9" t="s">
        <v>52</v>
      </c>
      <c r="G103" s="12">
        <f t="shared" ref="G103:G104" si="30">SUM(B103)-E103</f>
        <v>3241256</v>
      </c>
      <c r="H103" s="6">
        <v>1850637</v>
      </c>
    </row>
    <row r="104" spans="1:8" ht="45" x14ac:dyDescent="0.25">
      <c r="A104" s="4" t="s">
        <v>109</v>
      </c>
      <c r="B104" s="6">
        <v>1717993</v>
      </c>
      <c r="C104" s="6">
        <v>932764</v>
      </c>
      <c r="D104" s="10">
        <f t="shared" si="29"/>
        <v>556329</v>
      </c>
      <c r="E104" s="6">
        <v>1489093</v>
      </c>
      <c r="F104" s="9" t="s">
        <v>59</v>
      </c>
      <c r="G104" s="12">
        <f t="shared" si="30"/>
        <v>228900</v>
      </c>
      <c r="H104" s="6">
        <f>SUM(G104)</f>
        <v>228900</v>
      </c>
    </row>
    <row r="105" spans="1:8" ht="30" x14ac:dyDescent="0.25">
      <c r="A105" s="4" t="s">
        <v>110</v>
      </c>
      <c r="B105" s="6">
        <v>3069380</v>
      </c>
      <c r="C105" s="6">
        <v>367404</v>
      </c>
      <c r="D105" s="10">
        <f t="shared" si="29"/>
        <v>140885</v>
      </c>
      <c r="E105" s="6">
        <v>508289</v>
      </c>
      <c r="F105" s="9" t="s">
        <v>60</v>
      </c>
      <c r="G105" s="12">
        <f t="shared" ref="G105" si="31">SUM(B105)-E105</f>
        <v>2561091</v>
      </c>
      <c r="H105" s="6">
        <f>SUM(G105)</f>
        <v>2561091</v>
      </c>
    </row>
    <row r="106" spans="1:8" x14ac:dyDescent="0.25">
      <c r="A106" s="66" t="s">
        <v>2</v>
      </c>
      <c r="B106" s="66"/>
      <c r="C106" s="66"/>
      <c r="D106" s="66"/>
      <c r="E106" s="66"/>
      <c r="F106" s="66"/>
      <c r="G106" s="13">
        <f>SUM(G103:G105)</f>
        <v>6031247</v>
      </c>
      <c r="H106" s="13">
        <f>SUM(H103:H105)</f>
        <v>4640628</v>
      </c>
    </row>
    <row r="107" spans="1:8" x14ac:dyDescent="0.25">
      <c r="A107" s="62" t="s">
        <v>61</v>
      </c>
      <c r="B107" s="62"/>
      <c r="C107" s="62"/>
      <c r="D107" s="62"/>
      <c r="E107" s="62"/>
      <c r="F107" s="62"/>
      <c r="G107" s="62"/>
      <c r="H107" s="62"/>
    </row>
    <row r="108" spans="1:8" ht="44.45" customHeight="1" x14ac:dyDescent="0.25">
      <c r="A108" s="64"/>
      <c r="B108" s="64"/>
      <c r="C108" s="64"/>
      <c r="D108" s="64"/>
      <c r="E108" s="64"/>
      <c r="F108" s="64"/>
      <c r="G108" s="64"/>
      <c r="H108" s="64"/>
    </row>
    <row r="112" spans="1:8" x14ac:dyDescent="0.25">
      <c r="A112" s="23"/>
      <c r="B112" s="23"/>
      <c r="C112" s="23"/>
      <c r="D112" s="23"/>
      <c r="E112" s="23"/>
      <c r="F112" s="23"/>
      <c r="G112" s="23"/>
      <c r="H112" s="8" t="s">
        <v>98</v>
      </c>
    </row>
    <row r="113" spans="1:8" ht="33" customHeight="1" x14ac:dyDescent="0.25">
      <c r="A113" s="63" t="s">
        <v>73</v>
      </c>
      <c r="B113" s="63"/>
      <c r="C113" s="63"/>
      <c r="D113" s="63"/>
      <c r="E113" s="63"/>
      <c r="F113" s="63"/>
      <c r="G113" s="63"/>
      <c r="H113" s="63"/>
    </row>
    <row r="114" spans="1:8" ht="75" x14ac:dyDescent="0.25">
      <c r="A114" s="9" t="s">
        <v>0</v>
      </c>
      <c r="B114" s="9" t="s">
        <v>3</v>
      </c>
      <c r="C114" s="9" t="s">
        <v>11</v>
      </c>
      <c r="D114" s="9" t="s">
        <v>4</v>
      </c>
      <c r="E114" s="9" t="s">
        <v>5</v>
      </c>
      <c r="F114" s="9" t="s">
        <v>1</v>
      </c>
      <c r="G114" s="9" t="s">
        <v>6</v>
      </c>
      <c r="H114" s="9" t="s">
        <v>8</v>
      </c>
    </row>
    <row r="115" spans="1:8" ht="75" x14ac:dyDescent="0.25">
      <c r="A115" s="15" t="s">
        <v>41</v>
      </c>
      <c r="B115" s="10">
        <v>390142</v>
      </c>
      <c r="C115" s="10">
        <v>15122</v>
      </c>
      <c r="D115" s="10">
        <v>14882</v>
      </c>
      <c r="E115" s="10">
        <v>30004</v>
      </c>
      <c r="F115" s="11" t="s">
        <v>24</v>
      </c>
      <c r="G115" s="12">
        <v>360138</v>
      </c>
      <c r="H115" s="14">
        <v>76444</v>
      </c>
    </row>
    <row r="116" spans="1:8" x14ac:dyDescent="0.25">
      <c r="A116" s="66" t="s">
        <v>2</v>
      </c>
      <c r="B116" s="66"/>
      <c r="C116" s="66"/>
      <c r="D116" s="66"/>
      <c r="E116" s="66"/>
      <c r="F116" s="66"/>
      <c r="G116" s="13">
        <v>360138</v>
      </c>
      <c r="H116" s="13">
        <v>76444</v>
      </c>
    </row>
    <row r="117" spans="1:8" ht="30" customHeight="1" x14ac:dyDescent="0.25">
      <c r="A117" s="68" t="s">
        <v>74</v>
      </c>
      <c r="B117" s="68"/>
      <c r="C117" s="68"/>
      <c r="D117" s="68"/>
      <c r="E117" s="68"/>
      <c r="F117" s="68"/>
      <c r="G117" s="68"/>
      <c r="H117" s="68"/>
    </row>
  </sheetData>
  <mergeCells count="35">
    <mergeCell ref="A113:H113"/>
    <mergeCell ref="A116:F116"/>
    <mergeCell ref="A117:H117"/>
    <mergeCell ref="A101:H101"/>
    <mergeCell ref="A74:H74"/>
    <mergeCell ref="A78:F78"/>
    <mergeCell ref="A79:H79"/>
    <mergeCell ref="A106:F106"/>
    <mergeCell ref="A107:H108"/>
    <mergeCell ref="A86:H87"/>
    <mergeCell ref="A98:H98"/>
    <mergeCell ref="A26:H26"/>
    <mergeCell ref="A29:F29"/>
    <mergeCell ref="A38:F38"/>
    <mergeCell ref="A90:H90"/>
    <mergeCell ref="A97:F97"/>
    <mergeCell ref="A85:F85"/>
    <mergeCell ref="A42:H42"/>
    <mergeCell ref="A45:F45"/>
    <mergeCell ref="A46:H46"/>
    <mergeCell ref="A82:H82"/>
    <mergeCell ref="A70:H71"/>
    <mergeCell ref="A4:G4"/>
    <mergeCell ref="A11:F11"/>
    <mergeCell ref="A12:H13"/>
    <mergeCell ref="A16:H16"/>
    <mergeCell ref="A22:F22"/>
    <mergeCell ref="A23:H23"/>
    <mergeCell ref="A49:H49"/>
    <mergeCell ref="A30:H31"/>
    <mergeCell ref="A66:H66"/>
    <mergeCell ref="A69:F69"/>
    <mergeCell ref="A34:H34"/>
    <mergeCell ref="A63:F63"/>
    <mergeCell ref="A39:H39"/>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E5FCC-A302-4152-BF0F-30B7795AD90D}">
  <dimension ref="A1:J34"/>
  <sheetViews>
    <sheetView zoomScale="70" zoomScaleNormal="70" workbookViewId="0">
      <selection activeCell="F2" sqref="F2"/>
    </sheetView>
  </sheetViews>
  <sheetFormatPr defaultColWidth="8.7109375" defaultRowHeight="15.75" x14ac:dyDescent="0.25"/>
  <cols>
    <col min="1" max="1" width="65.5703125" style="24" customWidth="1"/>
    <col min="2" max="2" width="15.7109375" style="25" customWidth="1"/>
    <col min="3" max="3" width="81.85546875" style="24" customWidth="1"/>
    <col min="4" max="7" width="15.7109375" style="25" customWidth="1"/>
    <col min="8" max="8" width="15.42578125" style="25" customWidth="1"/>
    <col min="9" max="9" width="15.85546875" style="24" customWidth="1"/>
    <col min="10" max="16384" width="8.7109375" style="24"/>
  </cols>
  <sheetData>
    <row r="1" spans="1:10" x14ac:dyDescent="0.25">
      <c r="G1" s="26"/>
      <c r="H1" s="27"/>
      <c r="I1" s="26"/>
      <c r="J1" s="26"/>
    </row>
    <row r="2" spans="1:10" x14ac:dyDescent="0.25">
      <c r="G2" s="27"/>
      <c r="H2" s="27"/>
      <c r="I2" s="26" t="s">
        <v>98</v>
      </c>
      <c r="J2" s="26"/>
    </row>
    <row r="3" spans="1:10" x14ac:dyDescent="0.25">
      <c r="G3" s="27"/>
      <c r="H3" s="27"/>
      <c r="I3" s="26"/>
      <c r="J3" s="26"/>
    </row>
    <row r="4" spans="1:10" s="29" customFormat="1" x14ac:dyDescent="0.25">
      <c r="A4" s="74" t="s">
        <v>111</v>
      </c>
      <c r="B4" s="74"/>
      <c r="C4" s="74"/>
      <c r="D4" s="74"/>
      <c r="E4" s="74"/>
      <c r="F4" s="74"/>
      <c r="G4" s="74"/>
      <c r="H4" s="28"/>
    </row>
    <row r="5" spans="1:10" s="30" customFormat="1" ht="39" customHeight="1" x14ac:dyDescent="0.25">
      <c r="A5" s="75" t="s">
        <v>112</v>
      </c>
      <c r="B5" s="72" t="s">
        <v>113</v>
      </c>
      <c r="C5" s="77" t="s">
        <v>114</v>
      </c>
      <c r="D5" s="78"/>
      <c r="E5" s="72" t="s">
        <v>115</v>
      </c>
      <c r="F5" s="72" t="s">
        <v>116</v>
      </c>
      <c r="G5" s="72" t="s">
        <v>117</v>
      </c>
      <c r="H5" s="72" t="s">
        <v>118</v>
      </c>
      <c r="I5" s="72" t="s">
        <v>119</v>
      </c>
    </row>
    <row r="6" spans="1:10" s="30" customFormat="1" ht="72" x14ac:dyDescent="0.25">
      <c r="A6" s="76"/>
      <c r="B6" s="73"/>
      <c r="C6" s="31" t="s">
        <v>120</v>
      </c>
      <c r="D6" s="32" t="s">
        <v>121</v>
      </c>
      <c r="E6" s="73"/>
      <c r="F6" s="73"/>
      <c r="G6" s="73"/>
      <c r="H6" s="73" t="s">
        <v>122</v>
      </c>
      <c r="I6" s="73" t="s">
        <v>119</v>
      </c>
    </row>
    <row r="7" spans="1:10" x14ac:dyDescent="0.25">
      <c r="A7" s="33"/>
      <c r="B7" s="34"/>
      <c r="C7" s="35" t="s">
        <v>123</v>
      </c>
      <c r="D7" s="34">
        <f>SUM(D8:D22)</f>
        <v>484129.24200000003</v>
      </c>
      <c r="E7" s="34">
        <f>SUM(E8:E22)</f>
        <v>9508133.5501558408</v>
      </c>
      <c r="F7" s="34">
        <f>SUM(F8:F22)</f>
        <v>10579498.741</v>
      </c>
      <c r="G7" s="34">
        <f>SUM(G8:G22)</f>
        <v>-8559855.1403558422</v>
      </c>
      <c r="H7" s="34">
        <f t="shared" ref="H7:I7" si="0">SUM(H8:H22)</f>
        <v>1715442.736276367</v>
      </c>
      <c r="I7" s="34">
        <f t="shared" si="0"/>
        <v>-6844412.4040794754</v>
      </c>
    </row>
    <row r="8" spans="1:10" ht="409.5" x14ac:dyDescent="0.25">
      <c r="A8" s="36" t="s">
        <v>124</v>
      </c>
      <c r="B8" s="37">
        <v>1731743.68</v>
      </c>
      <c r="C8" s="38" t="s">
        <v>125</v>
      </c>
      <c r="D8" s="37">
        <v>12000</v>
      </c>
      <c r="E8" s="37">
        <v>1327226.77</v>
      </c>
      <c r="F8" s="37">
        <v>1796934.44</v>
      </c>
      <c r="G8" s="37">
        <f>F8-B8-E8</f>
        <v>-1262036.01</v>
      </c>
      <c r="H8" s="37">
        <v>0</v>
      </c>
      <c r="I8" s="37">
        <f>G8+H8</f>
        <v>-1262036.01</v>
      </c>
    </row>
    <row r="9" spans="1:10" ht="189" x14ac:dyDescent="0.25">
      <c r="A9" s="36" t="s">
        <v>126</v>
      </c>
      <c r="B9" s="37">
        <v>1277245.72</v>
      </c>
      <c r="C9" s="38" t="s">
        <v>127</v>
      </c>
      <c r="D9" s="37">
        <v>125937</v>
      </c>
      <c r="E9" s="37">
        <v>2895871.419433191</v>
      </c>
      <c r="F9" s="37">
        <v>2234541.38</v>
      </c>
      <c r="G9" s="37">
        <f t="shared" ref="G9:G20" si="1">F9-B9-E9</f>
        <v>-1938575.759433191</v>
      </c>
      <c r="H9" s="37">
        <v>0</v>
      </c>
      <c r="I9" s="37">
        <f t="shared" ref="I9:I22" si="2">G9+H9</f>
        <v>-1938575.759433191</v>
      </c>
    </row>
    <row r="10" spans="1:10" ht="409.5" x14ac:dyDescent="0.25">
      <c r="A10" s="36" t="s">
        <v>128</v>
      </c>
      <c r="B10" s="37">
        <v>2857835.2900000005</v>
      </c>
      <c r="C10" s="38" t="s">
        <v>129</v>
      </c>
      <c r="D10" s="37">
        <v>151545.95000000001</v>
      </c>
      <c r="E10" s="37">
        <v>2843828.83</v>
      </c>
      <c r="F10" s="37">
        <v>3395371.2699999996</v>
      </c>
      <c r="G10" s="37">
        <f t="shared" si="1"/>
        <v>-2306292.850000001</v>
      </c>
      <c r="H10" s="37">
        <v>0</v>
      </c>
      <c r="I10" s="37">
        <f t="shared" si="2"/>
        <v>-2306292.850000001</v>
      </c>
    </row>
    <row r="11" spans="1:10" ht="409.5" x14ac:dyDescent="0.25">
      <c r="A11" s="36" t="s">
        <v>130</v>
      </c>
      <c r="B11" s="37">
        <v>507424</v>
      </c>
      <c r="C11" s="39" t="s">
        <v>131</v>
      </c>
      <c r="D11" s="37">
        <v>19400</v>
      </c>
      <c r="E11" s="37">
        <v>316147</v>
      </c>
      <c r="F11" s="37">
        <v>339718</v>
      </c>
      <c r="G11" s="37">
        <f t="shared" si="1"/>
        <v>-483853</v>
      </c>
      <c r="H11" s="37">
        <v>375439.56520000007</v>
      </c>
      <c r="I11" s="37">
        <f t="shared" si="2"/>
        <v>-108413.43479999993</v>
      </c>
    </row>
    <row r="12" spans="1:10" ht="157.5" x14ac:dyDescent="0.25">
      <c r="A12" s="36" t="s">
        <v>132</v>
      </c>
      <c r="B12" s="37">
        <v>1402691.6400000001</v>
      </c>
      <c r="C12" s="38" t="s">
        <v>133</v>
      </c>
      <c r="D12" s="37">
        <v>16549.41</v>
      </c>
      <c r="E12" s="37">
        <v>724523.57214774925</v>
      </c>
      <c r="F12" s="37">
        <v>720536.60999999987</v>
      </c>
      <c r="G12" s="37">
        <f t="shared" si="1"/>
        <v>-1406678.6021477496</v>
      </c>
      <c r="H12" s="37">
        <v>706739.99552553147</v>
      </c>
      <c r="I12" s="37">
        <f t="shared" si="2"/>
        <v>-699938.60662221815</v>
      </c>
    </row>
    <row r="13" spans="1:10" ht="94.5" x14ac:dyDescent="0.25">
      <c r="A13" s="36" t="s">
        <v>134</v>
      </c>
      <c r="B13" s="37">
        <v>270125.28370000003</v>
      </c>
      <c r="C13" s="40" t="s">
        <v>135</v>
      </c>
      <c r="D13" s="37">
        <v>678.89</v>
      </c>
      <c r="E13" s="37">
        <v>278854.89855599997</v>
      </c>
      <c r="F13" s="37">
        <v>379980.47029999999</v>
      </c>
      <c r="G13" s="37">
        <f t="shared" si="1"/>
        <v>-168999.71195600001</v>
      </c>
      <c r="H13" s="37">
        <v>134764.37800000003</v>
      </c>
      <c r="I13" s="37">
        <f t="shared" si="2"/>
        <v>-34235.333955999988</v>
      </c>
    </row>
    <row r="14" spans="1:10" ht="47.25" x14ac:dyDescent="0.25">
      <c r="A14" s="36" t="s">
        <v>136</v>
      </c>
      <c r="B14" s="37">
        <v>108512.78</v>
      </c>
      <c r="C14" s="40" t="s">
        <v>137</v>
      </c>
      <c r="D14" s="37">
        <v>21039</v>
      </c>
      <c r="E14" s="37">
        <v>127940.20000000001</v>
      </c>
      <c r="F14" s="37">
        <v>128652.9748</v>
      </c>
      <c r="G14" s="37">
        <f t="shared" si="1"/>
        <v>-107800.00520000001</v>
      </c>
      <c r="H14" s="37">
        <v>82259.25959999999</v>
      </c>
      <c r="I14" s="37">
        <f t="shared" si="2"/>
        <v>-25540.745600000024</v>
      </c>
    </row>
    <row r="15" spans="1:10" ht="409.5" x14ac:dyDescent="0.25">
      <c r="A15" s="36" t="s">
        <v>138</v>
      </c>
      <c r="B15" s="37">
        <v>341141.90230000002</v>
      </c>
      <c r="C15" s="40" t="s">
        <v>139</v>
      </c>
      <c r="D15" s="37">
        <v>40081.519999999997</v>
      </c>
      <c r="E15" s="37">
        <v>226621.23001890001</v>
      </c>
      <c r="F15" s="37">
        <v>311515.45589999988</v>
      </c>
      <c r="G15" s="37">
        <f t="shared" si="1"/>
        <v>-256247.67641890014</v>
      </c>
      <c r="H15" s="37">
        <v>140756.96739999973</v>
      </c>
      <c r="I15" s="37">
        <f t="shared" si="2"/>
        <v>-115490.70901890041</v>
      </c>
    </row>
    <row r="16" spans="1:10" ht="236.25" x14ac:dyDescent="0.25">
      <c r="A16" s="36" t="s">
        <v>140</v>
      </c>
      <c r="B16" s="37">
        <v>55474.100000000006</v>
      </c>
      <c r="C16" s="40" t="s">
        <v>141</v>
      </c>
      <c r="D16" s="37">
        <v>600</v>
      </c>
      <c r="E16" s="37">
        <v>24815.94</v>
      </c>
      <c r="F16" s="37">
        <v>63462.859999999993</v>
      </c>
      <c r="G16" s="37">
        <f t="shared" si="1"/>
        <v>-16827.180000000011</v>
      </c>
      <c r="H16" s="37">
        <v>12509.733600000007</v>
      </c>
      <c r="I16" s="37">
        <f t="shared" si="2"/>
        <v>-4317.4464000000044</v>
      </c>
    </row>
    <row r="17" spans="1:9" ht="157.5" x14ac:dyDescent="0.25">
      <c r="A17" s="36" t="s">
        <v>142</v>
      </c>
      <c r="B17" s="37">
        <v>99686</v>
      </c>
      <c r="C17" s="40" t="s">
        <v>143</v>
      </c>
      <c r="D17" s="37">
        <v>2500</v>
      </c>
      <c r="E17" s="37">
        <v>63560</v>
      </c>
      <c r="F17" s="37">
        <v>109116</v>
      </c>
      <c r="G17" s="37">
        <f t="shared" si="1"/>
        <v>-54130</v>
      </c>
      <c r="H17" s="37">
        <v>23808.227653759532</v>
      </c>
      <c r="I17" s="37">
        <f t="shared" si="2"/>
        <v>-30321.772346240468</v>
      </c>
    </row>
    <row r="18" spans="1:9" ht="110.25" x14ac:dyDescent="0.25">
      <c r="A18" s="36" t="s">
        <v>144</v>
      </c>
      <c r="B18" s="37">
        <v>82931.839999999982</v>
      </c>
      <c r="C18" s="40" t="s">
        <v>145</v>
      </c>
      <c r="D18" s="37">
        <v>14738.530000000002</v>
      </c>
      <c r="E18" s="37">
        <v>38964.07</v>
      </c>
      <c r="F18" s="37">
        <v>109627.20999999998</v>
      </c>
      <c r="G18" s="37">
        <f t="shared" si="1"/>
        <v>-12268.700000000004</v>
      </c>
      <c r="H18" s="37">
        <v>11692.275390076335</v>
      </c>
      <c r="I18" s="37">
        <f t="shared" si="2"/>
        <v>-576.42460992366978</v>
      </c>
    </row>
    <row r="19" spans="1:9" ht="78.75" x14ac:dyDescent="0.25">
      <c r="A19" s="36" t="s">
        <v>146</v>
      </c>
      <c r="B19" s="37">
        <v>221971</v>
      </c>
      <c r="C19" s="40" t="s">
        <v>147</v>
      </c>
      <c r="D19" s="37">
        <v>35000</v>
      </c>
      <c r="E19" s="37">
        <v>249881</v>
      </c>
      <c r="F19" s="37">
        <v>194512</v>
      </c>
      <c r="G19" s="37">
        <f>(F19-B19-E19)*0.7</f>
        <v>-194138</v>
      </c>
      <c r="H19" s="37">
        <v>0</v>
      </c>
      <c r="I19" s="37">
        <f t="shared" si="2"/>
        <v>-194138</v>
      </c>
    </row>
    <row r="20" spans="1:9" ht="110.25" x14ac:dyDescent="0.25">
      <c r="A20" s="41" t="s">
        <v>148</v>
      </c>
      <c r="B20" s="37">
        <v>130296.25</v>
      </c>
      <c r="C20" s="40" t="s">
        <v>149</v>
      </c>
      <c r="D20" s="37">
        <v>19067.39</v>
      </c>
      <c r="E20" s="37">
        <v>77658.710000000006</v>
      </c>
      <c r="F20" s="37">
        <v>165592.82000000004</v>
      </c>
      <c r="G20" s="37">
        <f t="shared" si="1"/>
        <v>-42362.13999999997</v>
      </c>
      <c r="H20" s="37">
        <v>36114.280000000006</v>
      </c>
      <c r="I20" s="37">
        <f t="shared" si="2"/>
        <v>-6247.8599999999642</v>
      </c>
    </row>
    <row r="21" spans="1:9" ht="126" x14ac:dyDescent="0.25">
      <c r="A21" s="41" t="s">
        <v>150</v>
      </c>
      <c r="B21" s="37">
        <v>534469.11</v>
      </c>
      <c r="C21" s="40" t="s">
        <v>151</v>
      </c>
      <c r="D21" s="37">
        <v>6462.04</v>
      </c>
      <c r="E21" s="37">
        <v>142958.81999999998</v>
      </c>
      <c r="F21" s="37">
        <v>457457.68999999994</v>
      </c>
      <c r="G21" s="37">
        <f>(F21-B21-E21)*0.23</f>
        <v>-50593.155200000008</v>
      </c>
      <c r="H21" s="37">
        <v>0</v>
      </c>
      <c r="I21" s="37">
        <f t="shared" si="2"/>
        <v>-50593.155200000008</v>
      </c>
    </row>
    <row r="22" spans="1:9" ht="330.75" x14ac:dyDescent="0.25">
      <c r="A22" s="41" t="s">
        <v>152</v>
      </c>
      <c r="B22" s="37">
        <v>262250.82</v>
      </c>
      <c r="C22" s="40" t="s">
        <v>153</v>
      </c>
      <c r="D22" s="37">
        <v>18529.511999999999</v>
      </c>
      <c r="E22" s="37">
        <v>169281.09</v>
      </c>
      <c r="F22" s="37">
        <v>172479.56</v>
      </c>
      <c r="G22" s="37">
        <f>F22-B22-E22</f>
        <v>-259052.35</v>
      </c>
      <c r="H22" s="37">
        <v>191358.05390699999</v>
      </c>
      <c r="I22" s="37">
        <f t="shared" si="2"/>
        <v>-67694.296093000012</v>
      </c>
    </row>
    <row r="23" spans="1:9" x14ac:dyDescent="0.25">
      <c r="A23" s="42"/>
      <c r="B23" s="43"/>
      <c r="H23" s="27" t="s">
        <v>119</v>
      </c>
      <c r="I23" s="44">
        <f>SUM(I8:I22)</f>
        <v>-6844412.4040794754</v>
      </c>
    </row>
    <row r="24" spans="1:9" x14ac:dyDescent="0.25">
      <c r="A24" s="24" t="s">
        <v>154</v>
      </c>
      <c r="H24" s="27" t="s">
        <v>155</v>
      </c>
      <c r="I24" s="44">
        <v>20988</v>
      </c>
    </row>
    <row r="25" spans="1:9" x14ac:dyDescent="0.25">
      <c r="A25" s="45" t="s">
        <v>156</v>
      </c>
      <c r="H25" s="27" t="s">
        <v>155</v>
      </c>
      <c r="I25" s="44">
        <v>6823424</v>
      </c>
    </row>
    <row r="26" spans="1:9" x14ac:dyDescent="0.25">
      <c r="A26" s="45" t="s">
        <v>157</v>
      </c>
      <c r="I26" s="25"/>
    </row>
    <row r="27" spans="1:9" x14ac:dyDescent="0.25">
      <c r="A27" s="45" t="s">
        <v>158</v>
      </c>
    </row>
    <row r="28" spans="1:9" x14ac:dyDescent="0.25">
      <c r="A28" s="45" t="s">
        <v>159</v>
      </c>
    </row>
    <row r="29" spans="1:9" x14ac:dyDescent="0.25">
      <c r="A29" s="45" t="s">
        <v>160</v>
      </c>
    </row>
    <row r="31" spans="1:9" ht="78.75" x14ac:dyDescent="0.25">
      <c r="A31" s="46" t="s">
        <v>161</v>
      </c>
    </row>
    <row r="33" spans="1:1" x14ac:dyDescent="0.25">
      <c r="A33" s="24" t="s">
        <v>162</v>
      </c>
    </row>
    <row r="34" spans="1:1" x14ac:dyDescent="0.25">
      <c r="A34" s="24" t="s">
        <v>163</v>
      </c>
    </row>
  </sheetData>
  <mergeCells count="9">
    <mergeCell ref="H5:H6"/>
    <mergeCell ref="I5:I6"/>
    <mergeCell ref="A4:G4"/>
    <mergeCell ref="A5:A6"/>
    <mergeCell ref="B5:B6"/>
    <mergeCell ref="C5:D5"/>
    <mergeCell ref="E5:E6"/>
    <mergeCell ref="F5:F6"/>
    <mergeCell ref="G5:G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ADA34-6B9E-4F17-928A-8416AE1485C3}">
  <dimension ref="A1:G14"/>
  <sheetViews>
    <sheetView tabSelected="1" zoomScale="90" zoomScaleNormal="90" workbookViewId="0">
      <selection activeCell="C27" sqref="C27"/>
    </sheetView>
  </sheetViews>
  <sheetFormatPr defaultRowHeight="15.75" x14ac:dyDescent="0.25"/>
  <cols>
    <col min="1" max="1" width="41.5703125" style="47" customWidth="1"/>
    <col min="2" max="2" width="17" style="48" customWidth="1"/>
    <col min="3" max="3" width="14.7109375" style="48" customWidth="1"/>
    <col min="4" max="5" width="16.28515625" style="48" customWidth="1"/>
    <col min="6" max="6" width="17.140625" style="48" customWidth="1"/>
    <col min="7" max="7" width="15" style="48" customWidth="1"/>
    <col min="8" max="256" width="9.140625" style="47"/>
    <col min="257" max="257" width="41.5703125" style="47" customWidth="1"/>
    <col min="258" max="258" width="17" style="47" customWidth="1"/>
    <col min="259" max="259" width="14.7109375" style="47" customWidth="1"/>
    <col min="260" max="261" width="16.28515625" style="47" customWidth="1"/>
    <col min="262" max="262" width="17.140625" style="47" customWidth="1"/>
    <col min="263" max="263" width="15" style="47" customWidth="1"/>
    <col min="264" max="512" width="9.140625" style="47"/>
    <col min="513" max="513" width="41.5703125" style="47" customWidth="1"/>
    <col min="514" max="514" width="17" style="47" customWidth="1"/>
    <col min="515" max="515" width="14.7109375" style="47" customWidth="1"/>
    <col min="516" max="517" width="16.28515625" style="47" customWidth="1"/>
    <col min="518" max="518" width="17.140625" style="47" customWidth="1"/>
    <col min="519" max="519" width="15" style="47" customWidth="1"/>
    <col min="520" max="768" width="9.140625" style="47"/>
    <col min="769" max="769" width="41.5703125" style="47" customWidth="1"/>
    <col min="770" max="770" width="17" style="47" customWidth="1"/>
    <col min="771" max="771" width="14.7109375" style="47" customWidth="1"/>
    <col min="772" max="773" width="16.28515625" style="47" customWidth="1"/>
    <col min="774" max="774" width="17.140625" style="47" customWidth="1"/>
    <col min="775" max="775" width="15" style="47" customWidth="1"/>
    <col min="776" max="1024" width="9.140625" style="47"/>
    <col min="1025" max="1025" width="41.5703125" style="47" customWidth="1"/>
    <col min="1026" max="1026" width="17" style="47" customWidth="1"/>
    <col min="1027" max="1027" width="14.7109375" style="47" customWidth="1"/>
    <col min="1028" max="1029" width="16.28515625" style="47" customWidth="1"/>
    <col min="1030" max="1030" width="17.140625" style="47" customWidth="1"/>
    <col min="1031" max="1031" width="15" style="47" customWidth="1"/>
    <col min="1032" max="1280" width="9.140625" style="47"/>
    <col min="1281" max="1281" width="41.5703125" style="47" customWidth="1"/>
    <col min="1282" max="1282" width="17" style="47" customWidth="1"/>
    <col min="1283" max="1283" width="14.7109375" style="47" customWidth="1"/>
    <col min="1284" max="1285" width="16.28515625" style="47" customWidth="1"/>
    <col min="1286" max="1286" width="17.140625" style="47" customWidth="1"/>
    <col min="1287" max="1287" width="15" style="47" customWidth="1"/>
    <col min="1288" max="1536" width="9.140625" style="47"/>
    <col min="1537" max="1537" width="41.5703125" style="47" customWidth="1"/>
    <col min="1538" max="1538" width="17" style="47" customWidth="1"/>
    <col min="1539" max="1539" width="14.7109375" style="47" customWidth="1"/>
    <col min="1540" max="1541" width="16.28515625" style="47" customWidth="1"/>
    <col min="1542" max="1542" width="17.140625" style="47" customWidth="1"/>
    <col min="1543" max="1543" width="15" style="47" customWidth="1"/>
    <col min="1544" max="1792" width="9.140625" style="47"/>
    <col min="1793" max="1793" width="41.5703125" style="47" customWidth="1"/>
    <col min="1794" max="1794" width="17" style="47" customWidth="1"/>
    <col min="1795" max="1795" width="14.7109375" style="47" customWidth="1"/>
    <col min="1796" max="1797" width="16.28515625" style="47" customWidth="1"/>
    <col min="1798" max="1798" width="17.140625" style="47" customWidth="1"/>
    <col min="1799" max="1799" width="15" style="47" customWidth="1"/>
    <col min="1800" max="2048" width="9.140625" style="47"/>
    <col min="2049" max="2049" width="41.5703125" style="47" customWidth="1"/>
    <col min="2050" max="2050" width="17" style="47" customWidth="1"/>
    <col min="2051" max="2051" width="14.7109375" style="47" customWidth="1"/>
    <col min="2052" max="2053" width="16.28515625" style="47" customWidth="1"/>
    <col min="2054" max="2054" width="17.140625" style="47" customWidth="1"/>
    <col min="2055" max="2055" width="15" style="47" customWidth="1"/>
    <col min="2056" max="2304" width="9.140625" style="47"/>
    <col min="2305" max="2305" width="41.5703125" style="47" customWidth="1"/>
    <col min="2306" max="2306" width="17" style="47" customWidth="1"/>
    <col min="2307" max="2307" width="14.7109375" style="47" customWidth="1"/>
    <col min="2308" max="2309" width="16.28515625" style="47" customWidth="1"/>
    <col min="2310" max="2310" width="17.140625" style="47" customWidth="1"/>
    <col min="2311" max="2311" width="15" style="47" customWidth="1"/>
    <col min="2312" max="2560" width="9.140625" style="47"/>
    <col min="2561" max="2561" width="41.5703125" style="47" customWidth="1"/>
    <col min="2562" max="2562" width="17" style="47" customWidth="1"/>
    <col min="2563" max="2563" width="14.7109375" style="47" customWidth="1"/>
    <col min="2564" max="2565" width="16.28515625" style="47" customWidth="1"/>
    <col min="2566" max="2566" width="17.140625" style="47" customWidth="1"/>
    <col min="2567" max="2567" width="15" style="47" customWidth="1"/>
    <col min="2568" max="2816" width="9.140625" style="47"/>
    <col min="2817" max="2817" width="41.5703125" style="47" customWidth="1"/>
    <col min="2818" max="2818" width="17" style="47" customWidth="1"/>
    <col min="2819" max="2819" width="14.7109375" style="47" customWidth="1"/>
    <col min="2820" max="2821" width="16.28515625" style="47" customWidth="1"/>
    <col min="2822" max="2822" width="17.140625" style="47" customWidth="1"/>
    <col min="2823" max="2823" width="15" style="47" customWidth="1"/>
    <col min="2824" max="3072" width="9.140625" style="47"/>
    <col min="3073" max="3073" width="41.5703125" style="47" customWidth="1"/>
    <col min="3074" max="3074" width="17" style="47" customWidth="1"/>
    <col min="3075" max="3075" width="14.7109375" style="47" customWidth="1"/>
    <col min="3076" max="3077" width="16.28515625" style="47" customWidth="1"/>
    <col min="3078" max="3078" width="17.140625" style="47" customWidth="1"/>
    <col min="3079" max="3079" width="15" style="47" customWidth="1"/>
    <col min="3080" max="3328" width="9.140625" style="47"/>
    <col min="3329" max="3329" width="41.5703125" style="47" customWidth="1"/>
    <col min="3330" max="3330" width="17" style="47" customWidth="1"/>
    <col min="3331" max="3331" width="14.7109375" style="47" customWidth="1"/>
    <col min="3332" max="3333" width="16.28515625" style="47" customWidth="1"/>
    <col min="3334" max="3334" width="17.140625" style="47" customWidth="1"/>
    <col min="3335" max="3335" width="15" style="47" customWidth="1"/>
    <col min="3336" max="3584" width="9.140625" style="47"/>
    <col min="3585" max="3585" width="41.5703125" style="47" customWidth="1"/>
    <col min="3586" max="3586" width="17" style="47" customWidth="1"/>
    <col min="3587" max="3587" width="14.7109375" style="47" customWidth="1"/>
    <col min="3588" max="3589" width="16.28515625" style="47" customWidth="1"/>
    <col min="3590" max="3590" width="17.140625" style="47" customWidth="1"/>
    <col min="3591" max="3591" width="15" style="47" customWidth="1"/>
    <col min="3592" max="3840" width="9.140625" style="47"/>
    <col min="3841" max="3841" width="41.5703125" style="47" customWidth="1"/>
    <col min="3842" max="3842" width="17" style="47" customWidth="1"/>
    <col min="3843" max="3843" width="14.7109375" style="47" customWidth="1"/>
    <col min="3844" max="3845" width="16.28515625" style="47" customWidth="1"/>
    <col min="3846" max="3846" width="17.140625" style="47" customWidth="1"/>
    <col min="3847" max="3847" width="15" style="47" customWidth="1"/>
    <col min="3848" max="4096" width="9.140625" style="47"/>
    <col min="4097" max="4097" width="41.5703125" style="47" customWidth="1"/>
    <col min="4098" max="4098" width="17" style="47" customWidth="1"/>
    <col min="4099" max="4099" width="14.7109375" style="47" customWidth="1"/>
    <col min="4100" max="4101" width="16.28515625" style="47" customWidth="1"/>
    <col min="4102" max="4102" width="17.140625" style="47" customWidth="1"/>
    <col min="4103" max="4103" width="15" style="47" customWidth="1"/>
    <col min="4104" max="4352" width="9.140625" style="47"/>
    <col min="4353" max="4353" width="41.5703125" style="47" customWidth="1"/>
    <col min="4354" max="4354" width="17" style="47" customWidth="1"/>
    <col min="4355" max="4355" width="14.7109375" style="47" customWidth="1"/>
    <col min="4356" max="4357" width="16.28515625" style="47" customWidth="1"/>
    <col min="4358" max="4358" width="17.140625" style="47" customWidth="1"/>
    <col min="4359" max="4359" width="15" style="47" customWidth="1"/>
    <col min="4360" max="4608" width="9.140625" style="47"/>
    <col min="4609" max="4609" width="41.5703125" style="47" customWidth="1"/>
    <col min="4610" max="4610" width="17" style="47" customWidth="1"/>
    <col min="4611" max="4611" width="14.7109375" style="47" customWidth="1"/>
    <col min="4612" max="4613" width="16.28515625" style="47" customWidth="1"/>
    <col min="4614" max="4614" width="17.140625" style="47" customWidth="1"/>
    <col min="4615" max="4615" width="15" style="47" customWidth="1"/>
    <col min="4616" max="4864" width="9.140625" style="47"/>
    <col min="4865" max="4865" width="41.5703125" style="47" customWidth="1"/>
    <col min="4866" max="4866" width="17" style="47" customWidth="1"/>
    <col min="4867" max="4867" width="14.7109375" style="47" customWidth="1"/>
    <col min="4868" max="4869" width="16.28515625" style="47" customWidth="1"/>
    <col min="4870" max="4870" width="17.140625" style="47" customWidth="1"/>
    <col min="4871" max="4871" width="15" style="47" customWidth="1"/>
    <col min="4872" max="5120" width="9.140625" style="47"/>
    <col min="5121" max="5121" width="41.5703125" style="47" customWidth="1"/>
    <col min="5122" max="5122" width="17" style="47" customWidth="1"/>
    <col min="5123" max="5123" width="14.7109375" style="47" customWidth="1"/>
    <col min="5124" max="5125" width="16.28515625" style="47" customWidth="1"/>
    <col min="5126" max="5126" width="17.140625" style="47" customWidth="1"/>
    <col min="5127" max="5127" width="15" style="47" customWidth="1"/>
    <col min="5128" max="5376" width="9.140625" style="47"/>
    <col min="5377" max="5377" width="41.5703125" style="47" customWidth="1"/>
    <col min="5378" max="5378" width="17" style="47" customWidth="1"/>
    <col min="5379" max="5379" width="14.7109375" style="47" customWidth="1"/>
    <col min="5380" max="5381" width="16.28515625" style="47" customWidth="1"/>
    <col min="5382" max="5382" width="17.140625" style="47" customWidth="1"/>
    <col min="5383" max="5383" width="15" style="47" customWidth="1"/>
    <col min="5384" max="5632" width="9.140625" style="47"/>
    <col min="5633" max="5633" width="41.5703125" style="47" customWidth="1"/>
    <col min="5634" max="5634" width="17" style="47" customWidth="1"/>
    <col min="5635" max="5635" width="14.7109375" style="47" customWidth="1"/>
    <col min="5636" max="5637" width="16.28515625" style="47" customWidth="1"/>
    <col min="5638" max="5638" width="17.140625" style="47" customWidth="1"/>
    <col min="5639" max="5639" width="15" style="47" customWidth="1"/>
    <col min="5640" max="5888" width="9.140625" style="47"/>
    <col min="5889" max="5889" width="41.5703125" style="47" customWidth="1"/>
    <col min="5890" max="5890" width="17" style="47" customWidth="1"/>
    <col min="5891" max="5891" width="14.7109375" style="47" customWidth="1"/>
    <col min="5892" max="5893" width="16.28515625" style="47" customWidth="1"/>
    <col min="5894" max="5894" width="17.140625" style="47" customWidth="1"/>
    <col min="5895" max="5895" width="15" style="47" customWidth="1"/>
    <col min="5896" max="6144" width="9.140625" style="47"/>
    <col min="6145" max="6145" width="41.5703125" style="47" customWidth="1"/>
    <col min="6146" max="6146" width="17" style="47" customWidth="1"/>
    <col min="6147" max="6147" width="14.7109375" style="47" customWidth="1"/>
    <col min="6148" max="6149" width="16.28515625" style="47" customWidth="1"/>
    <col min="6150" max="6150" width="17.140625" style="47" customWidth="1"/>
    <col min="6151" max="6151" width="15" style="47" customWidth="1"/>
    <col min="6152" max="6400" width="9.140625" style="47"/>
    <col min="6401" max="6401" width="41.5703125" style="47" customWidth="1"/>
    <col min="6402" max="6402" width="17" style="47" customWidth="1"/>
    <col min="6403" max="6403" width="14.7109375" style="47" customWidth="1"/>
    <col min="6404" max="6405" width="16.28515625" style="47" customWidth="1"/>
    <col min="6406" max="6406" width="17.140625" style="47" customWidth="1"/>
    <col min="6407" max="6407" width="15" style="47" customWidth="1"/>
    <col min="6408" max="6656" width="9.140625" style="47"/>
    <col min="6657" max="6657" width="41.5703125" style="47" customWidth="1"/>
    <col min="6658" max="6658" width="17" style="47" customWidth="1"/>
    <col min="6659" max="6659" width="14.7109375" style="47" customWidth="1"/>
    <col min="6660" max="6661" width="16.28515625" style="47" customWidth="1"/>
    <col min="6662" max="6662" width="17.140625" style="47" customWidth="1"/>
    <col min="6663" max="6663" width="15" style="47" customWidth="1"/>
    <col min="6664" max="6912" width="9.140625" style="47"/>
    <col min="6913" max="6913" width="41.5703125" style="47" customWidth="1"/>
    <col min="6914" max="6914" width="17" style="47" customWidth="1"/>
    <col min="6915" max="6915" width="14.7109375" style="47" customWidth="1"/>
    <col min="6916" max="6917" width="16.28515625" style="47" customWidth="1"/>
    <col min="6918" max="6918" width="17.140625" style="47" customWidth="1"/>
    <col min="6919" max="6919" width="15" style="47" customWidth="1"/>
    <col min="6920" max="7168" width="9.140625" style="47"/>
    <col min="7169" max="7169" width="41.5703125" style="47" customWidth="1"/>
    <col min="7170" max="7170" width="17" style="47" customWidth="1"/>
    <col min="7171" max="7171" width="14.7109375" style="47" customWidth="1"/>
    <col min="7172" max="7173" width="16.28515625" style="47" customWidth="1"/>
    <col min="7174" max="7174" width="17.140625" style="47" customWidth="1"/>
    <col min="7175" max="7175" width="15" style="47" customWidth="1"/>
    <col min="7176" max="7424" width="9.140625" style="47"/>
    <col min="7425" max="7425" width="41.5703125" style="47" customWidth="1"/>
    <col min="7426" max="7426" width="17" style="47" customWidth="1"/>
    <col min="7427" max="7427" width="14.7109375" style="47" customWidth="1"/>
    <col min="7428" max="7429" width="16.28515625" style="47" customWidth="1"/>
    <col min="7430" max="7430" width="17.140625" style="47" customWidth="1"/>
    <col min="7431" max="7431" width="15" style="47" customWidth="1"/>
    <col min="7432" max="7680" width="9.140625" style="47"/>
    <col min="7681" max="7681" width="41.5703125" style="47" customWidth="1"/>
    <col min="7682" max="7682" width="17" style="47" customWidth="1"/>
    <col min="7683" max="7683" width="14.7109375" style="47" customWidth="1"/>
    <col min="7684" max="7685" width="16.28515625" style="47" customWidth="1"/>
    <col min="7686" max="7686" width="17.140625" style="47" customWidth="1"/>
    <col min="7687" max="7687" width="15" style="47" customWidth="1"/>
    <col min="7688" max="7936" width="9.140625" style="47"/>
    <col min="7937" max="7937" width="41.5703125" style="47" customWidth="1"/>
    <col min="7938" max="7938" width="17" style="47" customWidth="1"/>
    <col min="7939" max="7939" width="14.7109375" style="47" customWidth="1"/>
    <col min="7940" max="7941" width="16.28515625" style="47" customWidth="1"/>
    <col min="7942" max="7942" width="17.140625" style="47" customWidth="1"/>
    <col min="7943" max="7943" width="15" style="47" customWidth="1"/>
    <col min="7944" max="8192" width="9.140625" style="47"/>
    <col min="8193" max="8193" width="41.5703125" style="47" customWidth="1"/>
    <col min="8194" max="8194" width="17" style="47" customWidth="1"/>
    <col min="8195" max="8195" width="14.7109375" style="47" customWidth="1"/>
    <col min="8196" max="8197" width="16.28515625" style="47" customWidth="1"/>
    <col min="8198" max="8198" width="17.140625" style="47" customWidth="1"/>
    <col min="8199" max="8199" width="15" style="47" customWidth="1"/>
    <col min="8200" max="8448" width="9.140625" style="47"/>
    <col min="8449" max="8449" width="41.5703125" style="47" customWidth="1"/>
    <col min="8450" max="8450" width="17" style="47" customWidth="1"/>
    <col min="8451" max="8451" width="14.7109375" style="47" customWidth="1"/>
    <col min="8452" max="8453" width="16.28515625" style="47" customWidth="1"/>
    <col min="8454" max="8454" width="17.140625" style="47" customWidth="1"/>
    <col min="8455" max="8455" width="15" style="47" customWidth="1"/>
    <col min="8456" max="8704" width="9.140625" style="47"/>
    <col min="8705" max="8705" width="41.5703125" style="47" customWidth="1"/>
    <col min="8706" max="8706" width="17" style="47" customWidth="1"/>
    <col min="8707" max="8707" width="14.7109375" style="47" customWidth="1"/>
    <col min="8708" max="8709" width="16.28515625" style="47" customWidth="1"/>
    <col min="8710" max="8710" width="17.140625" style="47" customWidth="1"/>
    <col min="8711" max="8711" width="15" style="47" customWidth="1"/>
    <col min="8712" max="8960" width="9.140625" style="47"/>
    <col min="8961" max="8961" width="41.5703125" style="47" customWidth="1"/>
    <col min="8962" max="8962" width="17" style="47" customWidth="1"/>
    <col min="8963" max="8963" width="14.7109375" style="47" customWidth="1"/>
    <col min="8964" max="8965" width="16.28515625" style="47" customWidth="1"/>
    <col min="8966" max="8966" width="17.140625" style="47" customWidth="1"/>
    <col min="8967" max="8967" width="15" style="47" customWidth="1"/>
    <col min="8968" max="9216" width="9.140625" style="47"/>
    <col min="9217" max="9217" width="41.5703125" style="47" customWidth="1"/>
    <col min="9218" max="9218" width="17" style="47" customWidth="1"/>
    <col min="9219" max="9219" width="14.7109375" style="47" customWidth="1"/>
    <col min="9220" max="9221" width="16.28515625" style="47" customWidth="1"/>
    <col min="9222" max="9222" width="17.140625" style="47" customWidth="1"/>
    <col min="9223" max="9223" width="15" style="47" customWidth="1"/>
    <col min="9224" max="9472" width="9.140625" style="47"/>
    <col min="9473" max="9473" width="41.5703125" style="47" customWidth="1"/>
    <col min="9474" max="9474" width="17" style="47" customWidth="1"/>
    <col min="9475" max="9475" width="14.7109375" style="47" customWidth="1"/>
    <col min="9476" max="9477" width="16.28515625" style="47" customWidth="1"/>
    <col min="9478" max="9478" width="17.140625" style="47" customWidth="1"/>
    <col min="9479" max="9479" width="15" style="47" customWidth="1"/>
    <col min="9480" max="9728" width="9.140625" style="47"/>
    <col min="9729" max="9729" width="41.5703125" style="47" customWidth="1"/>
    <col min="9730" max="9730" width="17" style="47" customWidth="1"/>
    <col min="9731" max="9731" width="14.7109375" style="47" customWidth="1"/>
    <col min="9732" max="9733" width="16.28515625" style="47" customWidth="1"/>
    <col min="9734" max="9734" width="17.140625" style="47" customWidth="1"/>
    <col min="9735" max="9735" width="15" style="47" customWidth="1"/>
    <col min="9736" max="9984" width="9.140625" style="47"/>
    <col min="9985" max="9985" width="41.5703125" style="47" customWidth="1"/>
    <col min="9986" max="9986" width="17" style="47" customWidth="1"/>
    <col min="9987" max="9987" width="14.7109375" style="47" customWidth="1"/>
    <col min="9988" max="9989" width="16.28515625" style="47" customWidth="1"/>
    <col min="9990" max="9990" width="17.140625" style="47" customWidth="1"/>
    <col min="9991" max="9991" width="15" style="47" customWidth="1"/>
    <col min="9992" max="10240" width="9.140625" style="47"/>
    <col min="10241" max="10241" width="41.5703125" style="47" customWidth="1"/>
    <col min="10242" max="10242" width="17" style="47" customWidth="1"/>
    <col min="10243" max="10243" width="14.7109375" style="47" customWidth="1"/>
    <col min="10244" max="10245" width="16.28515625" style="47" customWidth="1"/>
    <col min="10246" max="10246" width="17.140625" style="47" customWidth="1"/>
    <col min="10247" max="10247" width="15" style="47" customWidth="1"/>
    <col min="10248" max="10496" width="9.140625" style="47"/>
    <col min="10497" max="10497" width="41.5703125" style="47" customWidth="1"/>
    <col min="10498" max="10498" width="17" style="47" customWidth="1"/>
    <col min="10499" max="10499" width="14.7109375" style="47" customWidth="1"/>
    <col min="10500" max="10501" width="16.28515625" style="47" customWidth="1"/>
    <col min="10502" max="10502" width="17.140625" style="47" customWidth="1"/>
    <col min="10503" max="10503" width="15" style="47" customWidth="1"/>
    <col min="10504" max="10752" width="9.140625" style="47"/>
    <col min="10753" max="10753" width="41.5703125" style="47" customWidth="1"/>
    <col min="10754" max="10754" width="17" style="47" customWidth="1"/>
    <col min="10755" max="10755" width="14.7109375" style="47" customWidth="1"/>
    <col min="10756" max="10757" width="16.28515625" style="47" customWidth="1"/>
    <col min="10758" max="10758" width="17.140625" style="47" customWidth="1"/>
    <col min="10759" max="10759" width="15" style="47" customWidth="1"/>
    <col min="10760" max="11008" width="9.140625" style="47"/>
    <col min="11009" max="11009" width="41.5703125" style="47" customWidth="1"/>
    <col min="11010" max="11010" width="17" style="47" customWidth="1"/>
    <col min="11011" max="11011" width="14.7109375" style="47" customWidth="1"/>
    <col min="11012" max="11013" width="16.28515625" style="47" customWidth="1"/>
    <col min="11014" max="11014" width="17.140625" style="47" customWidth="1"/>
    <col min="11015" max="11015" width="15" style="47" customWidth="1"/>
    <col min="11016" max="11264" width="9.140625" style="47"/>
    <col min="11265" max="11265" width="41.5703125" style="47" customWidth="1"/>
    <col min="11266" max="11266" width="17" style="47" customWidth="1"/>
    <col min="11267" max="11267" width="14.7109375" style="47" customWidth="1"/>
    <col min="11268" max="11269" width="16.28515625" style="47" customWidth="1"/>
    <col min="11270" max="11270" width="17.140625" style="47" customWidth="1"/>
    <col min="11271" max="11271" width="15" style="47" customWidth="1"/>
    <col min="11272" max="11520" width="9.140625" style="47"/>
    <col min="11521" max="11521" width="41.5703125" style="47" customWidth="1"/>
    <col min="11522" max="11522" width="17" style="47" customWidth="1"/>
    <col min="11523" max="11523" width="14.7109375" style="47" customWidth="1"/>
    <col min="11524" max="11525" width="16.28515625" style="47" customWidth="1"/>
    <col min="11526" max="11526" width="17.140625" style="47" customWidth="1"/>
    <col min="11527" max="11527" width="15" style="47" customWidth="1"/>
    <col min="11528" max="11776" width="9.140625" style="47"/>
    <col min="11777" max="11777" width="41.5703125" style="47" customWidth="1"/>
    <col min="11778" max="11778" width="17" style="47" customWidth="1"/>
    <col min="11779" max="11779" width="14.7109375" style="47" customWidth="1"/>
    <col min="11780" max="11781" width="16.28515625" style="47" customWidth="1"/>
    <col min="11782" max="11782" width="17.140625" style="47" customWidth="1"/>
    <col min="11783" max="11783" width="15" style="47" customWidth="1"/>
    <col min="11784" max="12032" width="9.140625" style="47"/>
    <col min="12033" max="12033" width="41.5703125" style="47" customWidth="1"/>
    <col min="12034" max="12034" width="17" style="47" customWidth="1"/>
    <col min="12035" max="12035" width="14.7109375" style="47" customWidth="1"/>
    <col min="12036" max="12037" width="16.28515625" style="47" customWidth="1"/>
    <col min="12038" max="12038" width="17.140625" style="47" customWidth="1"/>
    <col min="12039" max="12039" width="15" style="47" customWidth="1"/>
    <col min="12040" max="12288" width="9.140625" style="47"/>
    <col min="12289" max="12289" width="41.5703125" style="47" customWidth="1"/>
    <col min="12290" max="12290" width="17" style="47" customWidth="1"/>
    <col min="12291" max="12291" width="14.7109375" style="47" customWidth="1"/>
    <col min="12292" max="12293" width="16.28515625" style="47" customWidth="1"/>
    <col min="12294" max="12294" width="17.140625" style="47" customWidth="1"/>
    <col min="12295" max="12295" width="15" style="47" customWidth="1"/>
    <col min="12296" max="12544" width="9.140625" style="47"/>
    <col min="12545" max="12545" width="41.5703125" style="47" customWidth="1"/>
    <col min="12546" max="12546" width="17" style="47" customWidth="1"/>
    <col min="12547" max="12547" width="14.7109375" style="47" customWidth="1"/>
    <col min="12548" max="12549" width="16.28515625" style="47" customWidth="1"/>
    <col min="12550" max="12550" width="17.140625" style="47" customWidth="1"/>
    <col min="12551" max="12551" width="15" style="47" customWidth="1"/>
    <col min="12552" max="12800" width="9.140625" style="47"/>
    <col min="12801" max="12801" width="41.5703125" style="47" customWidth="1"/>
    <col min="12802" max="12802" width="17" style="47" customWidth="1"/>
    <col min="12803" max="12803" width="14.7109375" style="47" customWidth="1"/>
    <col min="12804" max="12805" width="16.28515625" style="47" customWidth="1"/>
    <col min="12806" max="12806" width="17.140625" style="47" customWidth="1"/>
    <col min="12807" max="12807" width="15" style="47" customWidth="1"/>
    <col min="12808" max="13056" width="9.140625" style="47"/>
    <col min="13057" max="13057" width="41.5703125" style="47" customWidth="1"/>
    <col min="13058" max="13058" width="17" style="47" customWidth="1"/>
    <col min="13059" max="13059" width="14.7109375" style="47" customWidth="1"/>
    <col min="13060" max="13061" width="16.28515625" style="47" customWidth="1"/>
    <col min="13062" max="13062" width="17.140625" style="47" customWidth="1"/>
    <col min="13063" max="13063" width="15" style="47" customWidth="1"/>
    <col min="13064" max="13312" width="9.140625" style="47"/>
    <col min="13313" max="13313" width="41.5703125" style="47" customWidth="1"/>
    <col min="13314" max="13314" width="17" style="47" customWidth="1"/>
    <col min="13315" max="13315" width="14.7109375" style="47" customWidth="1"/>
    <col min="13316" max="13317" width="16.28515625" style="47" customWidth="1"/>
    <col min="13318" max="13318" width="17.140625" style="47" customWidth="1"/>
    <col min="13319" max="13319" width="15" style="47" customWidth="1"/>
    <col min="13320" max="13568" width="9.140625" style="47"/>
    <col min="13569" max="13569" width="41.5703125" style="47" customWidth="1"/>
    <col min="13570" max="13570" width="17" style="47" customWidth="1"/>
    <col min="13571" max="13571" width="14.7109375" style="47" customWidth="1"/>
    <col min="13572" max="13573" width="16.28515625" style="47" customWidth="1"/>
    <col min="13574" max="13574" width="17.140625" style="47" customWidth="1"/>
    <col min="13575" max="13575" width="15" style="47" customWidth="1"/>
    <col min="13576" max="13824" width="9.140625" style="47"/>
    <col min="13825" max="13825" width="41.5703125" style="47" customWidth="1"/>
    <col min="13826" max="13826" width="17" style="47" customWidth="1"/>
    <col min="13827" max="13827" width="14.7109375" style="47" customWidth="1"/>
    <col min="13828" max="13829" width="16.28515625" style="47" customWidth="1"/>
    <col min="13830" max="13830" width="17.140625" style="47" customWidth="1"/>
    <col min="13831" max="13831" width="15" style="47" customWidth="1"/>
    <col min="13832" max="14080" width="9.140625" style="47"/>
    <col min="14081" max="14081" width="41.5703125" style="47" customWidth="1"/>
    <col min="14082" max="14082" width="17" style="47" customWidth="1"/>
    <col min="14083" max="14083" width="14.7109375" style="47" customWidth="1"/>
    <col min="14084" max="14085" width="16.28515625" style="47" customWidth="1"/>
    <col min="14086" max="14086" width="17.140625" style="47" customWidth="1"/>
    <col min="14087" max="14087" width="15" style="47" customWidth="1"/>
    <col min="14088" max="14336" width="9.140625" style="47"/>
    <col min="14337" max="14337" width="41.5703125" style="47" customWidth="1"/>
    <col min="14338" max="14338" width="17" style="47" customWidth="1"/>
    <col min="14339" max="14339" width="14.7109375" style="47" customWidth="1"/>
    <col min="14340" max="14341" width="16.28515625" style="47" customWidth="1"/>
    <col min="14342" max="14342" width="17.140625" style="47" customWidth="1"/>
    <col min="14343" max="14343" width="15" style="47" customWidth="1"/>
    <col min="14344" max="14592" width="9.140625" style="47"/>
    <col min="14593" max="14593" width="41.5703125" style="47" customWidth="1"/>
    <col min="14594" max="14594" width="17" style="47" customWidth="1"/>
    <col min="14595" max="14595" width="14.7109375" style="47" customWidth="1"/>
    <col min="14596" max="14597" width="16.28515625" style="47" customWidth="1"/>
    <col min="14598" max="14598" width="17.140625" style="47" customWidth="1"/>
    <col min="14599" max="14599" width="15" style="47" customWidth="1"/>
    <col min="14600" max="14848" width="9.140625" style="47"/>
    <col min="14849" max="14849" width="41.5703125" style="47" customWidth="1"/>
    <col min="14850" max="14850" width="17" style="47" customWidth="1"/>
    <col min="14851" max="14851" width="14.7109375" style="47" customWidth="1"/>
    <col min="14852" max="14853" width="16.28515625" style="47" customWidth="1"/>
    <col min="14854" max="14854" width="17.140625" style="47" customWidth="1"/>
    <col min="14855" max="14855" width="15" style="47" customWidth="1"/>
    <col min="14856" max="15104" width="9.140625" style="47"/>
    <col min="15105" max="15105" width="41.5703125" style="47" customWidth="1"/>
    <col min="15106" max="15106" width="17" style="47" customWidth="1"/>
    <col min="15107" max="15107" width="14.7109375" style="47" customWidth="1"/>
    <col min="15108" max="15109" width="16.28515625" style="47" customWidth="1"/>
    <col min="15110" max="15110" width="17.140625" style="47" customWidth="1"/>
    <col min="15111" max="15111" width="15" style="47" customWidth="1"/>
    <col min="15112" max="15360" width="9.140625" style="47"/>
    <col min="15361" max="15361" width="41.5703125" style="47" customWidth="1"/>
    <col min="15362" max="15362" width="17" style="47" customWidth="1"/>
    <col min="15363" max="15363" width="14.7109375" style="47" customWidth="1"/>
    <col min="15364" max="15365" width="16.28515625" style="47" customWidth="1"/>
    <col min="15366" max="15366" width="17.140625" style="47" customWidth="1"/>
    <col min="15367" max="15367" width="15" style="47" customWidth="1"/>
    <col min="15368" max="15616" width="9.140625" style="47"/>
    <col min="15617" max="15617" width="41.5703125" style="47" customWidth="1"/>
    <col min="15618" max="15618" width="17" style="47" customWidth="1"/>
    <col min="15619" max="15619" width="14.7109375" style="47" customWidth="1"/>
    <col min="15620" max="15621" width="16.28515625" style="47" customWidth="1"/>
    <col min="15622" max="15622" width="17.140625" style="47" customWidth="1"/>
    <col min="15623" max="15623" width="15" style="47" customWidth="1"/>
    <col min="15624" max="15872" width="9.140625" style="47"/>
    <col min="15873" max="15873" width="41.5703125" style="47" customWidth="1"/>
    <col min="15874" max="15874" width="17" style="47" customWidth="1"/>
    <col min="15875" max="15875" width="14.7109375" style="47" customWidth="1"/>
    <col min="15876" max="15877" width="16.28515625" style="47" customWidth="1"/>
    <col min="15878" max="15878" width="17.140625" style="47" customWidth="1"/>
    <col min="15879" max="15879" width="15" style="47" customWidth="1"/>
    <col min="15880" max="16128" width="9.140625" style="47"/>
    <col min="16129" max="16129" width="41.5703125" style="47" customWidth="1"/>
    <col min="16130" max="16130" width="17" style="47" customWidth="1"/>
    <col min="16131" max="16131" width="14.7109375" style="47" customWidth="1"/>
    <col min="16132" max="16133" width="16.28515625" style="47" customWidth="1"/>
    <col min="16134" max="16134" width="17.140625" style="47" customWidth="1"/>
    <col min="16135" max="16135" width="15" style="47" customWidth="1"/>
    <col min="16136" max="16384" width="9.140625" style="47"/>
  </cols>
  <sheetData>
    <row r="1" spans="1:7" x14ac:dyDescent="0.25">
      <c r="G1" s="48" t="s">
        <v>164</v>
      </c>
    </row>
    <row r="2" spans="1:7" x14ac:dyDescent="0.25">
      <c r="A2" s="80" t="s">
        <v>165</v>
      </c>
      <c r="B2" s="80"/>
      <c r="C2" s="80"/>
      <c r="D2" s="80"/>
      <c r="E2" s="80"/>
      <c r="F2" s="80"/>
      <c r="G2" s="80"/>
    </row>
    <row r="3" spans="1:7" s="49" customFormat="1" x14ac:dyDescent="0.25">
      <c r="A3" s="81" t="s">
        <v>166</v>
      </c>
      <c r="B3" s="82" t="s">
        <v>167</v>
      </c>
      <c r="C3" s="82" t="s">
        <v>168</v>
      </c>
      <c r="D3" s="82" t="s">
        <v>169</v>
      </c>
      <c r="E3" s="82" t="s">
        <v>170</v>
      </c>
      <c r="F3" s="82" t="s">
        <v>171</v>
      </c>
      <c r="G3" s="82" t="s">
        <v>172</v>
      </c>
    </row>
    <row r="4" spans="1:7" s="49" customFormat="1" x14ac:dyDescent="0.25">
      <c r="A4" s="81"/>
      <c r="B4" s="82"/>
      <c r="C4" s="82"/>
      <c r="D4" s="82"/>
      <c r="E4" s="82"/>
      <c r="F4" s="82"/>
      <c r="G4" s="82"/>
    </row>
    <row r="5" spans="1:7" s="49" customFormat="1" x14ac:dyDescent="0.25">
      <c r="A5" s="81"/>
      <c r="B5" s="82"/>
      <c r="C5" s="82"/>
      <c r="D5" s="82"/>
      <c r="E5" s="82"/>
      <c r="F5" s="82"/>
      <c r="G5" s="82"/>
    </row>
    <row r="6" spans="1:7" s="52" customFormat="1" ht="38.25" x14ac:dyDescent="0.2">
      <c r="A6" s="50" t="s">
        <v>173</v>
      </c>
      <c r="B6" s="51">
        <f t="shared" ref="B6:G6" si="0">SUM(B7:B11)</f>
        <v>44777814</v>
      </c>
      <c r="C6" s="51">
        <f t="shared" si="0"/>
        <v>39598552</v>
      </c>
      <c r="D6" s="51">
        <f t="shared" si="0"/>
        <v>20304299.050000001</v>
      </c>
      <c r="E6" s="51">
        <f t="shared" si="0"/>
        <v>26891506.969999995</v>
      </c>
      <c r="F6" s="51">
        <f t="shared" si="0"/>
        <v>20172814.440000001</v>
      </c>
      <c r="G6" s="51">
        <f t="shared" si="0"/>
        <v>6718692.52999999</v>
      </c>
    </row>
    <row r="7" spans="1:7" s="56" customFormat="1" ht="12.75" x14ac:dyDescent="0.2">
      <c r="A7" s="53" t="s">
        <v>174</v>
      </c>
      <c r="B7" s="54">
        <v>36643847</v>
      </c>
      <c r="C7" s="54">
        <v>36635861</v>
      </c>
      <c r="D7" s="54">
        <v>18810563.050000001</v>
      </c>
      <c r="E7" s="54">
        <v>25236396.619999994</v>
      </c>
      <c r="F7" s="54">
        <v>18778844.590000004</v>
      </c>
      <c r="G7" s="55">
        <f>SUM(E7)-F7</f>
        <v>6457552.02999999</v>
      </c>
    </row>
    <row r="8" spans="1:7" s="56" customFormat="1" ht="12.75" x14ac:dyDescent="0.2">
      <c r="A8" s="53" t="s">
        <v>175</v>
      </c>
      <c r="B8" s="54">
        <v>2880094</v>
      </c>
      <c r="C8" s="54">
        <v>2873967</v>
      </c>
      <c r="D8" s="54">
        <v>1449372</v>
      </c>
      <c r="E8" s="54">
        <v>1542633.9100000001</v>
      </c>
      <c r="F8" s="54">
        <v>1349607.06</v>
      </c>
      <c r="G8" s="55">
        <f>SUM(E8)-F8</f>
        <v>193026.85000000009</v>
      </c>
    </row>
    <row r="9" spans="1:7" s="56" customFormat="1" ht="12.75" x14ac:dyDescent="0.2">
      <c r="A9" s="53" t="s">
        <v>176</v>
      </c>
      <c r="B9" s="54">
        <v>88724</v>
      </c>
      <c r="C9" s="54">
        <v>88724</v>
      </c>
      <c r="D9" s="54">
        <v>44364</v>
      </c>
      <c r="E9" s="54">
        <v>112476.44</v>
      </c>
      <c r="F9" s="54">
        <v>44362.79</v>
      </c>
      <c r="G9" s="55">
        <f>SUM(E9)-F9</f>
        <v>68113.649999999994</v>
      </c>
    </row>
    <row r="10" spans="1:7" s="56" customFormat="1" ht="12.75" x14ac:dyDescent="0.2">
      <c r="A10" s="53" t="s">
        <v>177</v>
      </c>
      <c r="B10" s="54">
        <v>1118888</v>
      </c>
      <c r="C10" s="54">
        <v>0</v>
      </c>
      <c r="D10" s="54">
        <v>0</v>
      </c>
      <c r="E10" s="54">
        <v>0</v>
      </c>
      <c r="F10" s="54">
        <v>0</v>
      </c>
      <c r="G10" s="55">
        <f>SUM(E10)-F10</f>
        <v>0</v>
      </c>
    </row>
    <row r="11" spans="1:7" s="56" customFormat="1" ht="12.75" x14ac:dyDescent="0.2">
      <c r="A11" s="53" t="s">
        <v>178</v>
      </c>
      <c r="B11" s="54">
        <v>4046261</v>
      </c>
      <c r="C11" s="54">
        <v>0</v>
      </c>
      <c r="D11" s="54">
        <v>0</v>
      </c>
      <c r="E11" s="54">
        <v>0</v>
      </c>
      <c r="F11" s="54">
        <v>0</v>
      </c>
      <c r="G11" s="55">
        <f>SUM(E11)-F11</f>
        <v>0</v>
      </c>
    </row>
    <row r="12" spans="1:7" s="56" customFormat="1" ht="12.75" hidden="1" x14ac:dyDescent="0.2">
      <c r="A12" s="57" t="s">
        <v>179</v>
      </c>
      <c r="B12" s="58">
        <v>0</v>
      </c>
      <c r="C12" s="58">
        <v>0</v>
      </c>
      <c r="D12" s="58">
        <v>0</v>
      </c>
      <c r="E12" s="58">
        <v>0</v>
      </c>
      <c r="F12" s="58">
        <v>0</v>
      </c>
      <c r="G12" s="59" t="s">
        <v>180</v>
      </c>
    </row>
    <row r="13" spans="1:7" x14ac:dyDescent="0.25">
      <c r="F13" s="60" t="s">
        <v>155</v>
      </c>
      <c r="G13" s="61">
        <v>3376620</v>
      </c>
    </row>
    <row r="14" spans="1:7" x14ac:dyDescent="0.25">
      <c r="A14" s="79" t="s">
        <v>181</v>
      </c>
      <c r="B14" s="79"/>
      <c r="C14" s="79"/>
      <c r="D14" s="79"/>
      <c r="E14" s="79"/>
      <c r="F14" s="79"/>
      <c r="G14" s="61">
        <f>G6-G13</f>
        <v>3342072.52999999</v>
      </c>
    </row>
  </sheetData>
  <mergeCells count="9">
    <mergeCell ref="A14:F14"/>
    <mergeCell ref="A2:G2"/>
    <mergeCell ref="A3:A5"/>
    <mergeCell ref="B3:B5"/>
    <mergeCell ref="C3:C5"/>
    <mergeCell ref="D3:D5"/>
    <mergeCell ref="E3:E5"/>
    <mergeCell ref="F3:F5"/>
    <mergeCell ref="G3:G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1.-11.pielikums</vt:lpstr>
      <vt:lpstr>12.pielikums</vt:lpstr>
      <vt:lpstr>13.pielikums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Kasparenko</dc:creator>
  <cp:lastModifiedBy>Sandra Kasparenko</cp:lastModifiedBy>
  <cp:lastPrinted>2022-10-13T10:12:54Z</cp:lastPrinted>
  <dcterms:created xsi:type="dcterms:W3CDTF">2022-10-13T09:36:15Z</dcterms:created>
  <dcterms:modified xsi:type="dcterms:W3CDTF">2022-10-17T16:55:18Z</dcterms:modified>
</cp:coreProperties>
</file>