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a.kola\Desktop\LNG_Inesei Briedei\"/>
    </mc:Choice>
  </mc:AlternateContent>
  <xr:revisionPtr revIDLastSave="0" documentId="13_ncr:1_{36AF37E6-89DD-48FF-910E-21D53492F006}" xr6:coauthVersionLast="36" xr6:coauthVersionMax="47" xr10:uidLastSave="{00000000-0000-0000-0000-000000000000}"/>
  <bookViews>
    <workbookView xWindow="1080" yWindow="2745" windowWidth="27720" windowHeight="13455" xr2:uid="{ED08BC00-E310-4C2C-8082-F5F183A9DE08}"/>
  </bookViews>
  <sheets>
    <sheet name="Aprēķins" sheetId="1" r:id="rId1"/>
  </sheets>
  <definedNames>
    <definedName name="Cen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5" i="1" l="1"/>
  <c r="E134" i="1"/>
  <c r="E129" i="1"/>
  <c r="E128" i="1"/>
  <c r="E137" i="1"/>
  <c r="E136" i="1"/>
  <c r="E133" i="1"/>
  <c r="E131" i="1"/>
  <c r="E130" i="1"/>
  <c r="E127" i="1"/>
  <c r="E126" i="1" s="1"/>
  <c r="E125" i="1"/>
  <c r="E124" i="1"/>
  <c r="E123" i="1"/>
  <c r="E119" i="1" s="1"/>
  <c r="E122" i="1"/>
  <c r="E121" i="1"/>
  <c r="E120" i="1"/>
  <c r="E118" i="1"/>
  <c r="E117" i="1"/>
  <c r="E116" i="1"/>
  <c r="E115" i="1"/>
  <c r="E114" i="1" s="1"/>
  <c r="E113" i="1"/>
  <c r="E112" i="1"/>
  <c r="E111" i="1"/>
  <c r="E110" i="1"/>
  <c r="E109" i="1"/>
  <c r="E108" i="1" s="1"/>
  <c r="E132" i="1" l="1"/>
  <c r="E138" i="1"/>
  <c r="E139" i="1" s="1"/>
  <c r="E140" i="1" s="1"/>
  <c r="E173" i="1" l="1"/>
  <c r="E169" i="1"/>
  <c r="E163" i="1"/>
  <c r="E145" i="1"/>
  <c r="E103" i="1"/>
  <c r="E102" i="1"/>
  <c r="E101" i="1"/>
  <c r="E99" i="1"/>
  <c r="E98" i="1"/>
  <c r="E97" i="1"/>
  <c r="E96" i="1"/>
  <c r="E94" i="1"/>
  <c r="E93" i="1"/>
  <c r="E92" i="1"/>
  <c r="E91" i="1"/>
  <c r="E90" i="1"/>
  <c r="E88" i="1"/>
  <c r="E87" i="1"/>
  <c r="E86" i="1"/>
  <c r="E85" i="1"/>
  <c r="E84" i="1"/>
  <c r="E83" i="1"/>
  <c r="E81" i="1"/>
  <c r="E80" i="1"/>
  <c r="E79" i="1"/>
  <c r="E78" i="1"/>
  <c r="E77" i="1"/>
  <c r="E76" i="1"/>
  <c r="E75" i="1"/>
  <c r="E69" i="1"/>
  <c r="E68" i="1"/>
  <c r="E67" i="1"/>
  <c r="E66" i="1"/>
  <c r="E65" i="1"/>
  <c r="E64" i="1"/>
  <c r="E63" i="1"/>
  <c r="E62" i="1"/>
  <c r="E61" i="1"/>
  <c r="E60" i="1"/>
  <c r="E58" i="1"/>
  <c r="E57" i="1"/>
  <c r="E56" i="1"/>
  <c r="E55" i="1"/>
  <c r="E54" i="1"/>
  <c r="E53" i="1"/>
  <c r="E52" i="1"/>
  <c r="E51" i="1"/>
  <c r="E50" i="1"/>
  <c r="E49" i="1"/>
  <c r="E47" i="1"/>
  <c r="E46" i="1"/>
  <c r="E45" i="1"/>
  <c r="E44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82" i="1" l="1"/>
  <c r="E100" i="1"/>
  <c r="E95" i="1"/>
  <c r="E26" i="1"/>
  <c r="E74" i="1"/>
  <c r="E89" i="1"/>
  <c r="E59" i="1"/>
  <c r="E11" i="1"/>
  <c r="E184" i="1"/>
  <c r="E186" i="1" s="1"/>
  <c r="E104" i="1" l="1"/>
  <c r="E105" i="1" s="1"/>
  <c r="E106" i="1" s="1"/>
  <c r="E70" i="1"/>
  <c r="E185" i="1"/>
  <c r="E187" i="1" s="1"/>
  <c r="E188" i="1" s="1"/>
  <c r="E71" i="1"/>
  <c r="E72" i="1" s="1"/>
  <c r="E189" i="1" l="1"/>
  <c r="E191" i="1" s="1"/>
</calcChain>
</file>

<file path=xl/sharedStrings.xml><?xml version="1.0" encoding="utf-8"?>
<sst xmlns="http://schemas.openxmlformats.org/spreadsheetml/2006/main" count="339" uniqueCount="84">
  <si>
    <t>Pielikums</t>
  </si>
  <si>
    <t>Ministru kabineta rīkojuma projekta</t>
  </si>
  <si>
    <t>"Par finanšu līdzekļu piešķiršanu no valsts budžeta programmas "Līdzekļi neparedzētiem gadījumiem""</t>
  </si>
  <si>
    <t xml:space="preserve">
 sākotnējās ietekmes novērtējuma ziņojumam (anotācijai)</t>
  </si>
  <si>
    <t>Valsts robežas infrastruktūras remontdarbu aprēķins</t>
  </si>
  <si>
    <t>Reģions/Struktūrvienība/darbu nosaukums</t>
  </si>
  <si>
    <t>Daudzums</t>
  </si>
  <si>
    <t>Viļakas reģions</t>
  </si>
  <si>
    <t>Bērziņu RSN</t>
  </si>
  <si>
    <t>“Y” veida turētāja nomaiņa.</t>
  </si>
  <si>
    <t>gab.</t>
  </si>
  <si>
    <t>1 staba nomaiņa ar skrūvpāli</t>
  </si>
  <si>
    <t>2D drošības aizsargžoga  paneļa izlīdzināšana, remonts: - apjomā līdz 1 m²;</t>
  </si>
  <si>
    <t>m2</t>
  </si>
  <si>
    <t>2D drošības aizsargžoga  paneļa nomaiņa: 
- apjomā līdz 2,5 metriem;</t>
  </si>
  <si>
    <t>Dzeloņstieples nomaiņa: 
- apjomā 2.51 m līdz 10 metri;</t>
  </si>
  <si>
    <t>metrs</t>
  </si>
  <si>
    <t>Dzeloņstieples nomaiņa: 
- apjomā līdz 2.5 metriem;</t>
  </si>
  <si>
    <t>Dzeloņstieples nomaiņa: &gt;10 m</t>
  </si>
  <si>
    <t>Dzeloņstieples spriegošanas stieples atjaunošana,izlīdzināšana.</t>
  </si>
  <si>
    <t>Metāla sieta (stieples Ø 2,5 mm ar pārklājumu - 3,0 mm) izlidzinašana: &gt; 10 m</t>
  </si>
  <si>
    <t>Metāla sieta (stieples Ø 2,5 mm ar pārklājumu - 3,0 mm) izlidzinašana: 10,1 - 50 m</t>
  </si>
  <si>
    <t>Metāla sieta (stieples Ø 2,5 mm ar pārklājumu - 3,0 mm) nomaiņa: 10,1-50 m</t>
  </si>
  <si>
    <t>Metāla sieta (stieples Ø 2,5 mm ar pārklājumu - 3,0 mm) nomaiņa:&gt;10 m</t>
  </si>
  <si>
    <t>Y veida kronšteina nomaiņa.</t>
  </si>
  <si>
    <t>Žoga stingrības nodrošināšana – atsaišu vai atgāžņu remonts (d=40 mm, L=2500 mm, cinkoti)</t>
  </si>
  <si>
    <t>Lavošnieku RSN</t>
  </si>
  <si>
    <t>1 staba remonts (nostiprināšana)</t>
  </si>
  <si>
    <t>1 Žoga staba  ar betona  pamatni nomaiņa.</t>
  </si>
  <si>
    <t>Dzeloņstieples nomaiņa: 
- 10,1 metri un vairāk.</t>
  </si>
  <si>
    <t>Metāla sieta nostiprināšana ar tērauda skavām d=3.5mm:  apjomā līdz 50 gab.</t>
  </si>
  <si>
    <t>Pededzes RSN</t>
  </si>
  <si>
    <t>Punduru RSN</t>
  </si>
  <si>
    <t>Šķilbēnu RSN</t>
  </si>
  <si>
    <t>Viļakas reģionā, kopā bez PVN</t>
  </si>
  <si>
    <t>PVN (21%)</t>
  </si>
  <si>
    <t>Viļakas reģionā, kopā ar PVN</t>
  </si>
  <si>
    <t>Ludzas reģions</t>
  </si>
  <si>
    <t>Aizgāršas  RSN</t>
  </si>
  <si>
    <t>2D drošības aizsargžoga  paneļa , platums - ne vairāk kā 2500 mm.(pielaide +/-50 mm.), augstums - 3500 mm.  paneļa iedziļinājums zemē 500mm.  nomaiņa: 
- apjomā līdz 2,5 metriem;</t>
  </si>
  <si>
    <t>2D drošības aizsargžoga  paneļa izlīdzināšana, remonts - apjomā  1 m² līdz 5m²;</t>
  </si>
  <si>
    <t>m²</t>
  </si>
  <si>
    <t>2D drošības aizsargžoga  paneļa izlīdzināšana, remonts: 
- apjomā līdz 1 m²;</t>
  </si>
  <si>
    <t>Dzeloņstieples  nomaiņa: -  10,1 metri un vairāk.</t>
  </si>
  <si>
    <t>Dzeloņstieples  nomaiņa: - apjomā 2.51 m līdz 10 metri;</t>
  </si>
  <si>
    <t>Dzeloņstieples  nomaiņa: - apjomā līdz 2.5 metriem;</t>
  </si>
  <si>
    <t>Grebņevas RSN</t>
  </si>
  <si>
    <t>Krivandas  RSN</t>
  </si>
  <si>
    <t>Opoļu RSN</t>
  </si>
  <si>
    <t>Pasienas  RSN</t>
  </si>
  <si>
    <t>Ludzas reģionā, kopā bez PVN</t>
  </si>
  <si>
    <t>Ludzas reģionā, kopā ar PVN</t>
  </si>
  <si>
    <t>1 žoga staba nomaiņa ar skrūvpāli</t>
  </si>
  <si>
    <t>1 žoga staba remonts (nostiprināšana)</t>
  </si>
  <si>
    <t>Dzeloņstieples nomaiņa: 10,1 - 50 m</t>
  </si>
  <si>
    <t>Dzeloņstieples nomaiņa: līdz 10 m</t>
  </si>
  <si>
    <t>Dzeloņstieples spriegošanas stieples atjaunošana, izlīdzināšana.</t>
  </si>
  <si>
    <t>Metāla sieta (stieples Ø 2,5 mm ar pārklājumu - 3,0 mm) nomaiņa: līdz 10 m</t>
  </si>
  <si>
    <t>Pasienas RSN</t>
  </si>
  <si>
    <t>Ludzas reģions kopā, t. sk. darba devēja sociālais nodoklis</t>
  </si>
  <si>
    <t>x</t>
  </si>
  <si>
    <t>Virsizdevumi %</t>
  </si>
  <si>
    <t>Peļņa%</t>
  </si>
  <si>
    <t>Pavisam kopā bez PVN</t>
  </si>
  <si>
    <t>Pavisam kopā:</t>
  </si>
  <si>
    <r>
      <t xml:space="preserve">Vienas vienības izcenojums,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</si>
  <si>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Paredzamās remontdarbu izmaksas, </t>
    </r>
    <r>
      <rPr>
        <b/>
        <i/>
        <sz val="11"/>
        <color theme="1"/>
        <rFont val="Times New Roman"/>
        <family val="1"/>
        <charset val="186"/>
      </rPr>
      <t>euro</t>
    </r>
    <r>
      <rPr>
        <b/>
        <sz val="11"/>
        <color theme="1"/>
        <rFont val="Times New Roman"/>
        <family val="1"/>
        <charset val="186"/>
      </rPr>
      <t xml:space="preserve"> bez PVN</t>
    </r>
  </si>
  <si>
    <t>Mērvienība</t>
  </si>
  <si>
    <r>
      <t xml:space="preserve">Vidējās izmaksas, </t>
    </r>
    <r>
      <rPr>
        <b/>
        <i/>
        <sz val="11"/>
        <color theme="1"/>
        <rFont val="Times New Roman"/>
        <family val="1"/>
        <charset val="186"/>
      </rPr>
      <t>euro</t>
    </r>
  </si>
  <si>
    <t>Kaplavas  RSN</t>
  </si>
  <si>
    <t>2D drošības aizsargžoga  paneļa izlīdzināšana, remonts: - apjomā  1 m² līdz 5m²;</t>
  </si>
  <si>
    <t>2D drošības aizsargžoga  paneļa nomaiņa bez iegādes, transportējot un uzstādot pasūtītāja rīcībā esošo paneli.</t>
  </si>
  <si>
    <t>Dzeloņstieples nomaiņa bez iegādes, transportējot un uzstādot pasūtītāja rīcībā esošo dzeloņstiepli līdz 2,5 metri.</t>
  </si>
  <si>
    <t>Piedrujas RSN</t>
  </si>
  <si>
    <t>Robežnieku RSN</t>
  </si>
  <si>
    <t>Žoga staba ( tērauda taisnstūra caurules profils 100x60x3mm., garums 4900mm.,  nomaiņa bez iegādes, transportējot un uzstādot pasūtītāja rīcībā esošo žoga stabu.</t>
  </si>
  <si>
    <t>Silenes RSN</t>
  </si>
  <si>
    <t>Šķaunes  RSN</t>
  </si>
  <si>
    <t>Daugavpils reģions</t>
  </si>
  <si>
    <t>Daugavpils reģionā, kopā bez PVN</t>
  </si>
  <si>
    <t>Daugavpils reģionā, kopā ar PVN</t>
  </si>
  <si>
    <t>*Izdevumu struktūra atbilst vispārīgajās vienošanās iekļauto finanšu piedāvājumu nosacījumiem. 2024. gada 16. maija vispārīgās vienošanās Nr. 105/2024 "Par Latvijas Republikas valsts robežas joslas uzturēšanu uz četriem gadiem" finanšu piedāvājuma cenās ir iekļautas visas ar darbu izpildi saistītas Izpildītāja izmaksas (t.sk. virsizdevumi un peļņa).</t>
  </si>
  <si>
    <t>2024. gada 16. maija vispārīgās vienošanās Nr. 105/2024 "Par Latvijas Republikas valsts robežas joslas uzturēšanu uz četriem gadiem", kas noslēgta ar PS "RRCI", ietvaros:</t>
  </si>
  <si>
    <t>2025. gada 7. oktobra vispārīgās vienošanās Nr. 272/2025 "Par valsts robežas joslas izbūvētas infrastruktūras remontdarbiem, pārbūvi un atjaunošanu Ludzas reģionā uz diviem gadiem", kas noslēgta ar PS "RRCI", ietvaros: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</si>
</sst>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vertical="center"/>
    </xf>
    <xf numFmtId="4" fontId="1" fillId="3" borderId="2" xfId="0" applyNumberFormat="1" applyFont="1" applyFill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4" fontId="2" fillId="2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  <xf numFmtId="4" fontId="2" fillId="2" borderId="2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9BE80-AD30-4F93-8B69-6B28AD00995E}">
  <sheetPr>
    <pageSetUpPr fitToPage="1"/>
  </sheetPr>
  <dimension ref="A1:E192"/>
  <sheetViews>
    <sheetView tabSelected="1" workbookViewId="0">
      <selection activeCell="O183" sqref="O183"/>
    </sheetView>
  </sheetViews>
  <sheetFormatPr defaultColWidth="8.7109375" defaultRowHeight="15" x14ac:dyDescent="0.25"/>
  <cols>
    <col min="1" max="1" width="68.42578125" style="1" customWidth="1"/>
    <col min="2" max="2" width="12.7109375" style="2" customWidth="1"/>
    <col min="3" max="4" width="12.7109375" style="3" customWidth="1"/>
    <col min="5" max="5" width="12.7109375" style="5" customWidth="1"/>
    <col min="6" max="16384" width="8.7109375" style="5"/>
  </cols>
  <sheetData>
    <row r="1" spans="1:5" ht="13.9" x14ac:dyDescent="0.25">
      <c r="E1" s="4" t="s">
        <v>0</v>
      </c>
    </row>
    <row r="2" spans="1:5" x14ac:dyDescent="0.25">
      <c r="E2" s="4" t="s">
        <v>1</v>
      </c>
    </row>
    <row r="3" spans="1:5" x14ac:dyDescent="0.25">
      <c r="E3" s="4" t="s">
        <v>2</v>
      </c>
    </row>
    <row r="4" spans="1:5" x14ac:dyDescent="0.25">
      <c r="E4" s="4" t="s">
        <v>3</v>
      </c>
    </row>
    <row r="6" spans="1:5" x14ac:dyDescent="0.25">
      <c r="A6" s="21" t="s">
        <v>4</v>
      </c>
      <c r="B6" s="21"/>
      <c r="C6" s="21"/>
      <c r="D6" s="21"/>
      <c r="E6" s="21"/>
    </row>
    <row r="8" spans="1:5" ht="28.15" customHeight="1" x14ac:dyDescent="0.25">
      <c r="A8" s="28" t="s">
        <v>82</v>
      </c>
      <c r="B8" s="28"/>
      <c r="C8" s="28"/>
      <c r="D8" s="28"/>
      <c r="E8" s="28"/>
    </row>
    <row r="9" spans="1:5" ht="72" x14ac:dyDescent="0.25">
      <c r="A9" s="6" t="s">
        <v>5</v>
      </c>
      <c r="B9" s="6" t="s">
        <v>67</v>
      </c>
      <c r="C9" s="6" t="s">
        <v>6</v>
      </c>
      <c r="D9" s="6" t="s">
        <v>65</v>
      </c>
      <c r="E9" s="6" t="s">
        <v>66</v>
      </c>
    </row>
    <row r="10" spans="1:5" x14ac:dyDescent="0.25">
      <c r="A10" s="22" t="s">
        <v>7</v>
      </c>
      <c r="B10" s="23"/>
      <c r="C10" s="23"/>
      <c r="D10" s="23"/>
      <c r="E10" s="24"/>
    </row>
    <row r="11" spans="1:5" x14ac:dyDescent="0.25">
      <c r="A11" s="7" t="s">
        <v>8</v>
      </c>
      <c r="B11" s="8"/>
      <c r="C11" s="9"/>
      <c r="D11" s="10"/>
      <c r="E11" s="11">
        <f>SUM(E12:E25)</f>
        <v>38175.590000000004</v>
      </c>
    </row>
    <row r="12" spans="1:5" x14ac:dyDescent="0.25">
      <c r="A12" s="12" t="s">
        <v>9</v>
      </c>
      <c r="B12" s="13" t="s">
        <v>10</v>
      </c>
      <c r="C12" s="14">
        <v>25</v>
      </c>
      <c r="D12" s="15">
        <v>52.4</v>
      </c>
      <c r="E12" s="15">
        <f>ROUND((C12*D12),2)</f>
        <v>1310</v>
      </c>
    </row>
    <row r="13" spans="1:5" x14ac:dyDescent="0.25">
      <c r="A13" s="12" t="s">
        <v>11</v>
      </c>
      <c r="B13" s="13" t="s">
        <v>10</v>
      </c>
      <c r="C13" s="14">
        <v>1</v>
      </c>
      <c r="D13" s="15">
        <v>289.3</v>
      </c>
      <c r="E13" s="15">
        <f t="shared" ref="E13:E69" si="0">ROUND((C13*D13),2)</f>
        <v>289.3</v>
      </c>
    </row>
    <row r="14" spans="1:5" x14ac:dyDescent="0.25">
      <c r="A14" s="12" t="s">
        <v>12</v>
      </c>
      <c r="B14" s="13" t="s">
        <v>13</v>
      </c>
      <c r="C14" s="14">
        <v>1.5</v>
      </c>
      <c r="D14" s="15">
        <v>389.8</v>
      </c>
      <c r="E14" s="15">
        <f t="shared" si="0"/>
        <v>584.70000000000005</v>
      </c>
    </row>
    <row r="15" spans="1:5" ht="30" x14ac:dyDescent="0.25">
      <c r="A15" s="12" t="s">
        <v>14</v>
      </c>
      <c r="B15" s="13" t="s">
        <v>10</v>
      </c>
      <c r="C15" s="14">
        <v>2</v>
      </c>
      <c r="D15" s="15">
        <v>1960.3</v>
      </c>
      <c r="E15" s="15">
        <f t="shared" si="0"/>
        <v>3920.6</v>
      </c>
    </row>
    <row r="16" spans="1:5" ht="30" x14ac:dyDescent="0.25">
      <c r="A16" s="12" t="s">
        <v>15</v>
      </c>
      <c r="B16" s="13" t="s">
        <v>16</v>
      </c>
      <c r="C16" s="14">
        <v>12</v>
      </c>
      <c r="D16" s="15">
        <v>79.2</v>
      </c>
      <c r="E16" s="15">
        <f t="shared" si="0"/>
        <v>950.4</v>
      </c>
    </row>
    <row r="17" spans="1:5" ht="30" x14ac:dyDescent="0.25">
      <c r="A17" s="12" t="s">
        <v>17</v>
      </c>
      <c r="B17" s="13" t="s">
        <v>16</v>
      </c>
      <c r="C17" s="14">
        <v>11.5</v>
      </c>
      <c r="D17" s="15">
        <v>100.3</v>
      </c>
      <c r="E17" s="15">
        <f t="shared" si="0"/>
        <v>1153.45</v>
      </c>
    </row>
    <row r="18" spans="1:5" x14ac:dyDescent="0.25">
      <c r="A18" s="12" t="s">
        <v>18</v>
      </c>
      <c r="B18" s="13" t="s">
        <v>16</v>
      </c>
      <c r="C18" s="14">
        <v>34.799999999999997</v>
      </c>
      <c r="D18" s="15">
        <v>85.3</v>
      </c>
      <c r="E18" s="15">
        <f t="shared" si="0"/>
        <v>2968.44</v>
      </c>
    </row>
    <row r="19" spans="1:5" x14ac:dyDescent="0.25">
      <c r="A19" s="12" t="s">
        <v>19</v>
      </c>
      <c r="B19" s="13" t="s">
        <v>16</v>
      </c>
      <c r="C19" s="14">
        <v>90</v>
      </c>
      <c r="D19" s="15">
        <v>35.5</v>
      </c>
      <c r="E19" s="15">
        <f t="shared" si="0"/>
        <v>3195</v>
      </c>
    </row>
    <row r="20" spans="1:5" x14ac:dyDescent="0.25">
      <c r="A20" s="12" t="s">
        <v>20</v>
      </c>
      <c r="B20" s="13" t="s">
        <v>16</v>
      </c>
      <c r="C20" s="14">
        <v>16</v>
      </c>
      <c r="D20" s="15">
        <v>196.3</v>
      </c>
      <c r="E20" s="15">
        <f t="shared" si="0"/>
        <v>3140.8</v>
      </c>
    </row>
    <row r="21" spans="1:5" ht="30" x14ac:dyDescent="0.25">
      <c r="A21" s="12" t="s">
        <v>21</v>
      </c>
      <c r="B21" s="13" t="s">
        <v>16</v>
      </c>
      <c r="C21" s="14">
        <v>54</v>
      </c>
      <c r="D21" s="15">
        <v>168.6</v>
      </c>
      <c r="E21" s="15">
        <f t="shared" si="0"/>
        <v>9104.4</v>
      </c>
    </row>
    <row r="22" spans="1:5" x14ac:dyDescent="0.25">
      <c r="A22" s="12" t="s">
        <v>22</v>
      </c>
      <c r="B22" s="13" t="s">
        <v>16</v>
      </c>
      <c r="C22" s="14">
        <v>12</v>
      </c>
      <c r="D22" s="15">
        <v>198.6</v>
      </c>
      <c r="E22" s="15">
        <f t="shared" si="0"/>
        <v>2383.1999999999998</v>
      </c>
    </row>
    <row r="23" spans="1:5" x14ac:dyDescent="0.25">
      <c r="A23" s="12" t="s">
        <v>23</v>
      </c>
      <c r="B23" s="13" t="s">
        <v>16</v>
      </c>
      <c r="C23" s="14">
        <v>34</v>
      </c>
      <c r="D23" s="15">
        <v>253.3</v>
      </c>
      <c r="E23" s="15">
        <f t="shared" si="0"/>
        <v>8612.2000000000007</v>
      </c>
    </row>
    <row r="24" spans="1:5" x14ac:dyDescent="0.25">
      <c r="A24" s="12" t="s">
        <v>24</v>
      </c>
      <c r="B24" s="13" t="s">
        <v>10</v>
      </c>
      <c r="C24" s="14">
        <v>3</v>
      </c>
      <c r="D24" s="15">
        <v>115.5</v>
      </c>
      <c r="E24" s="15">
        <f t="shared" si="0"/>
        <v>346.5</v>
      </c>
    </row>
    <row r="25" spans="1:5" ht="30" x14ac:dyDescent="0.25">
      <c r="A25" s="12" t="s">
        <v>25</v>
      </c>
      <c r="B25" s="13" t="s">
        <v>10</v>
      </c>
      <c r="C25" s="14">
        <v>1</v>
      </c>
      <c r="D25" s="15">
        <v>216.6</v>
      </c>
      <c r="E25" s="15">
        <f t="shared" si="0"/>
        <v>216.6</v>
      </c>
    </row>
    <row r="26" spans="1:5" x14ac:dyDescent="0.25">
      <c r="A26" s="7" t="s">
        <v>26</v>
      </c>
      <c r="B26" s="16"/>
      <c r="C26" s="17"/>
      <c r="D26" s="11"/>
      <c r="E26" s="11">
        <f>SUM(E27:E42)</f>
        <v>24664.410000000003</v>
      </c>
    </row>
    <row r="27" spans="1:5" x14ac:dyDescent="0.25">
      <c r="A27" s="12" t="s">
        <v>9</v>
      </c>
      <c r="B27" s="13" t="s">
        <v>10</v>
      </c>
      <c r="C27" s="14">
        <v>21</v>
      </c>
      <c r="D27" s="15">
        <v>52.4</v>
      </c>
      <c r="E27" s="15">
        <f t="shared" si="0"/>
        <v>1100.4000000000001</v>
      </c>
    </row>
    <row r="28" spans="1:5" x14ac:dyDescent="0.25">
      <c r="A28" s="12" t="s">
        <v>27</v>
      </c>
      <c r="B28" s="13" t="s">
        <v>10</v>
      </c>
      <c r="C28" s="14">
        <v>1</v>
      </c>
      <c r="D28" s="15">
        <v>115.5</v>
      </c>
      <c r="E28" s="15">
        <f t="shared" si="0"/>
        <v>115.5</v>
      </c>
    </row>
    <row r="29" spans="1:5" x14ac:dyDescent="0.25">
      <c r="A29" s="12" t="s">
        <v>28</v>
      </c>
      <c r="B29" s="13" t="s">
        <v>10</v>
      </c>
      <c r="C29" s="14">
        <v>2</v>
      </c>
      <c r="D29" s="15">
        <v>255.5</v>
      </c>
      <c r="E29" s="15">
        <f t="shared" si="0"/>
        <v>511</v>
      </c>
    </row>
    <row r="30" spans="1:5" x14ac:dyDescent="0.25">
      <c r="A30" s="12" t="s">
        <v>12</v>
      </c>
      <c r="B30" s="13" t="s">
        <v>13</v>
      </c>
      <c r="C30" s="14">
        <v>0.2</v>
      </c>
      <c r="D30" s="15">
        <v>389.8</v>
      </c>
      <c r="E30" s="15">
        <f t="shared" si="0"/>
        <v>77.959999999999994</v>
      </c>
    </row>
    <row r="31" spans="1:5" ht="30" x14ac:dyDescent="0.25">
      <c r="A31" s="12" t="s">
        <v>14</v>
      </c>
      <c r="B31" s="13" t="s">
        <v>10</v>
      </c>
      <c r="C31" s="14">
        <v>5</v>
      </c>
      <c r="D31" s="15">
        <v>1960.3</v>
      </c>
      <c r="E31" s="15">
        <f t="shared" si="0"/>
        <v>9801.5</v>
      </c>
    </row>
    <row r="32" spans="1:5" ht="30" x14ac:dyDescent="0.25">
      <c r="A32" s="12" t="s">
        <v>29</v>
      </c>
      <c r="B32" s="13" t="s">
        <v>16</v>
      </c>
      <c r="C32" s="14">
        <v>16</v>
      </c>
      <c r="D32" s="15">
        <v>63.6</v>
      </c>
      <c r="E32" s="15">
        <f t="shared" si="0"/>
        <v>1017.6</v>
      </c>
    </row>
    <row r="33" spans="1:5" ht="30" x14ac:dyDescent="0.25">
      <c r="A33" s="12" t="s">
        <v>15</v>
      </c>
      <c r="B33" s="13" t="s">
        <v>16</v>
      </c>
      <c r="C33" s="14">
        <v>5</v>
      </c>
      <c r="D33" s="15">
        <v>79.2</v>
      </c>
      <c r="E33" s="15">
        <f t="shared" si="0"/>
        <v>396</v>
      </c>
    </row>
    <row r="34" spans="1:5" ht="30" x14ac:dyDescent="0.25">
      <c r="A34" s="12" t="s">
        <v>17</v>
      </c>
      <c r="B34" s="13" t="s">
        <v>16</v>
      </c>
      <c r="C34" s="14">
        <v>8.5</v>
      </c>
      <c r="D34" s="15">
        <v>100.3</v>
      </c>
      <c r="E34" s="15">
        <f t="shared" si="0"/>
        <v>852.55</v>
      </c>
    </row>
    <row r="35" spans="1:5" x14ac:dyDescent="0.25">
      <c r="A35" s="12" t="s">
        <v>18</v>
      </c>
      <c r="B35" s="13" t="s">
        <v>16</v>
      </c>
      <c r="C35" s="14">
        <v>35</v>
      </c>
      <c r="D35" s="15">
        <v>85.3</v>
      </c>
      <c r="E35" s="15">
        <f t="shared" si="0"/>
        <v>2985.5</v>
      </c>
    </row>
    <row r="36" spans="1:5" x14ac:dyDescent="0.25">
      <c r="A36" s="12" t="s">
        <v>19</v>
      </c>
      <c r="B36" s="13" t="s">
        <v>16</v>
      </c>
      <c r="C36" s="14">
        <v>30</v>
      </c>
      <c r="D36" s="15">
        <v>35.5</v>
      </c>
      <c r="E36" s="15">
        <f t="shared" si="0"/>
        <v>1065</v>
      </c>
    </row>
    <row r="37" spans="1:5" x14ac:dyDescent="0.25">
      <c r="A37" s="12" t="s">
        <v>20</v>
      </c>
      <c r="B37" s="13" t="s">
        <v>16</v>
      </c>
      <c r="C37" s="14">
        <v>4</v>
      </c>
      <c r="D37" s="15">
        <v>196.3</v>
      </c>
      <c r="E37" s="15">
        <f t="shared" si="0"/>
        <v>785.2</v>
      </c>
    </row>
    <row r="38" spans="1:5" x14ac:dyDescent="0.25">
      <c r="A38" s="12" t="s">
        <v>22</v>
      </c>
      <c r="B38" s="13" t="s">
        <v>16</v>
      </c>
      <c r="C38" s="14">
        <v>15</v>
      </c>
      <c r="D38" s="15">
        <v>198.6</v>
      </c>
      <c r="E38" s="15">
        <f t="shared" si="0"/>
        <v>2979</v>
      </c>
    </row>
    <row r="39" spans="1:5" x14ac:dyDescent="0.25">
      <c r="A39" s="12" t="s">
        <v>23</v>
      </c>
      <c r="B39" s="13" t="s">
        <v>16</v>
      </c>
      <c r="C39" s="14">
        <v>9</v>
      </c>
      <c r="D39" s="15">
        <v>253.3</v>
      </c>
      <c r="E39" s="15">
        <f t="shared" si="0"/>
        <v>2279.6999999999998</v>
      </c>
    </row>
    <row r="40" spans="1:5" x14ac:dyDescent="0.25">
      <c r="A40" s="12" t="s">
        <v>30</v>
      </c>
      <c r="B40" s="13" t="s">
        <v>10</v>
      </c>
      <c r="C40" s="14">
        <v>15</v>
      </c>
      <c r="D40" s="15">
        <v>16.66</v>
      </c>
      <c r="E40" s="15">
        <f t="shared" si="0"/>
        <v>249.9</v>
      </c>
    </row>
    <row r="41" spans="1:5" x14ac:dyDescent="0.25">
      <c r="A41" s="12" t="s">
        <v>24</v>
      </c>
      <c r="B41" s="13" t="s">
        <v>10</v>
      </c>
      <c r="C41" s="14">
        <v>2</v>
      </c>
      <c r="D41" s="15">
        <v>115.5</v>
      </c>
      <c r="E41" s="15">
        <f t="shared" si="0"/>
        <v>231</v>
      </c>
    </row>
    <row r="42" spans="1:5" ht="30" x14ac:dyDescent="0.25">
      <c r="A42" s="12" t="s">
        <v>25</v>
      </c>
      <c r="B42" s="13" t="s">
        <v>10</v>
      </c>
      <c r="C42" s="14">
        <v>1</v>
      </c>
      <c r="D42" s="15">
        <v>216.6</v>
      </c>
      <c r="E42" s="15">
        <f t="shared" si="0"/>
        <v>216.6</v>
      </c>
    </row>
    <row r="43" spans="1:5" ht="13.9" x14ac:dyDescent="0.25">
      <c r="A43" s="7" t="s">
        <v>31</v>
      </c>
      <c r="B43" s="16"/>
      <c r="C43" s="17"/>
      <c r="D43" s="11"/>
      <c r="E43" s="11">
        <v>6155.1</v>
      </c>
    </row>
    <row r="44" spans="1:5" x14ac:dyDescent="0.25">
      <c r="A44" s="12" t="s">
        <v>18</v>
      </c>
      <c r="B44" s="13" t="s">
        <v>16</v>
      </c>
      <c r="C44" s="14">
        <v>6</v>
      </c>
      <c r="D44" s="15">
        <v>85.3</v>
      </c>
      <c r="E44" s="15">
        <f t="shared" si="0"/>
        <v>511.8</v>
      </c>
    </row>
    <row r="45" spans="1:5" x14ac:dyDescent="0.25">
      <c r="A45" s="12" t="s">
        <v>19</v>
      </c>
      <c r="B45" s="13" t="s">
        <v>16</v>
      </c>
      <c r="C45" s="14">
        <v>15</v>
      </c>
      <c r="D45" s="15">
        <v>35.5</v>
      </c>
      <c r="E45" s="15">
        <f t="shared" si="0"/>
        <v>532.5</v>
      </c>
    </row>
    <row r="46" spans="1:5" ht="30" x14ac:dyDescent="0.25">
      <c r="A46" s="12" t="s">
        <v>21</v>
      </c>
      <c r="B46" s="13" t="s">
        <v>16</v>
      </c>
      <c r="C46" s="14">
        <v>15</v>
      </c>
      <c r="D46" s="15">
        <v>168.6</v>
      </c>
      <c r="E46" s="15">
        <f t="shared" si="0"/>
        <v>2529</v>
      </c>
    </row>
    <row r="47" spans="1:5" x14ac:dyDescent="0.25">
      <c r="A47" s="12" t="s">
        <v>22</v>
      </c>
      <c r="B47" s="13" t="s">
        <v>16</v>
      </c>
      <c r="C47" s="14">
        <v>13</v>
      </c>
      <c r="D47" s="15">
        <v>198.6</v>
      </c>
      <c r="E47" s="15">
        <f t="shared" si="0"/>
        <v>2581.8000000000002</v>
      </c>
    </row>
    <row r="48" spans="1:5" ht="13.9" x14ac:dyDescent="0.25">
      <c r="A48" s="7" t="s">
        <v>32</v>
      </c>
      <c r="B48" s="16"/>
      <c r="C48" s="17"/>
      <c r="D48" s="11"/>
      <c r="E48" s="11">
        <v>11610.5</v>
      </c>
    </row>
    <row r="49" spans="1:5" x14ac:dyDescent="0.25">
      <c r="A49" s="12" t="s">
        <v>9</v>
      </c>
      <c r="B49" s="13" t="s">
        <v>10</v>
      </c>
      <c r="C49" s="14">
        <v>6</v>
      </c>
      <c r="D49" s="15">
        <v>52.4</v>
      </c>
      <c r="E49" s="15">
        <f t="shared" si="0"/>
        <v>314.39999999999998</v>
      </c>
    </row>
    <row r="50" spans="1:5" ht="30" x14ac:dyDescent="0.25">
      <c r="A50" s="12" t="s">
        <v>14</v>
      </c>
      <c r="B50" s="13" t="s">
        <v>10</v>
      </c>
      <c r="C50" s="14">
        <v>1</v>
      </c>
      <c r="D50" s="15">
        <v>1960.3</v>
      </c>
      <c r="E50" s="15">
        <f t="shared" si="0"/>
        <v>1960.3</v>
      </c>
    </row>
    <row r="51" spans="1:5" ht="30" x14ac:dyDescent="0.25">
      <c r="A51" s="12" t="s">
        <v>15</v>
      </c>
      <c r="B51" s="13" t="s">
        <v>16</v>
      </c>
      <c r="C51" s="14">
        <v>12.5</v>
      </c>
      <c r="D51" s="15">
        <v>79.2</v>
      </c>
      <c r="E51" s="15">
        <f t="shared" si="0"/>
        <v>990</v>
      </c>
    </row>
    <row r="52" spans="1:5" ht="30" x14ac:dyDescent="0.25">
      <c r="A52" s="12" t="s">
        <v>17</v>
      </c>
      <c r="B52" s="13" t="s">
        <v>16</v>
      </c>
      <c r="C52" s="14">
        <v>2.5</v>
      </c>
      <c r="D52" s="15">
        <v>100.3</v>
      </c>
      <c r="E52" s="15">
        <f t="shared" si="0"/>
        <v>250.75</v>
      </c>
    </row>
    <row r="53" spans="1:5" x14ac:dyDescent="0.25">
      <c r="A53" s="12" t="s">
        <v>18</v>
      </c>
      <c r="B53" s="13" t="s">
        <v>16</v>
      </c>
      <c r="C53" s="14">
        <v>16.5</v>
      </c>
      <c r="D53" s="15">
        <v>85.3</v>
      </c>
      <c r="E53" s="15">
        <f t="shared" si="0"/>
        <v>1407.45</v>
      </c>
    </row>
    <row r="54" spans="1:5" x14ac:dyDescent="0.25">
      <c r="A54" s="12" t="s">
        <v>19</v>
      </c>
      <c r="B54" s="13" t="s">
        <v>16</v>
      </c>
      <c r="C54" s="14">
        <v>7</v>
      </c>
      <c r="D54" s="15">
        <v>35.5</v>
      </c>
      <c r="E54" s="15">
        <f t="shared" si="0"/>
        <v>248.5</v>
      </c>
    </row>
    <row r="55" spans="1:5" x14ac:dyDescent="0.25">
      <c r="A55" s="12" t="s">
        <v>20</v>
      </c>
      <c r="B55" s="13" t="s">
        <v>16</v>
      </c>
      <c r="C55" s="14">
        <v>11</v>
      </c>
      <c r="D55" s="15">
        <v>196.3</v>
      </c>
      <c r="E55" s="15">
        <f t="shared" si="0"/>
        <v>2159.3000000000002</v>
      </c>
    </row>
    <row r="56" spans="1:5" ht="30" x14ac:dyDescent="0.25">
      <c r="A56" s="12" t="s">
        <v>21</v>
      </c>
      <c r="B56" s="13" t="s">
        <v>16</v>
      </c>
      <c r="C56" s="14">
        <v>15</v>
      </c>
      <c r="D56" s="15">
        <v>168.6</v>
      </c>
      <c r="E56" s="15">
        <f t="shared" si="0"/>
        <v>2529</v>
      </c>
    </row>
    <row r="57" spans="1:5" x14ac:dyDescent="0.25">
      <c r="A57" s="12" t="s">
        <v>23</v>
      </c>
      <c r="B57" s="13" t="s">
        <v>16</v>
      </c>
      <c r="C57" s="14">
        <v>6</v>
      </c>
      <c r="D57" s="15">
        <v>253.3</v>
      </c>
      <c r="E57" s="15">
        <f t="shared" si="0"/>
        <v>1519.8</v>
      </c>
    </row>
    <row r="58" spans="1:5" x14ac:dyDescent="0.25">
      <c r="A58" s="12" t="s">
        <v>24</v>
      </c>
      <c r="B58" s="13" t="s">
        <v>10</v>
      </c>
      <c r="C58" s="14">
        <v>2</v>
      </c>
      <c r="D58" s="15">
        <v>115.5</v>
      </c>
      <c r="E58" s="15">
        <f t="shared" si="0"/>
        <v>231</v>
      </c>
    </row>
    <row r="59" spans="1:5" x14ac:dyDescent="0.25">
      <c r="A59" s="7" t="s">
        <v>33</v>
      </c>
      <c r="B59" s="16"/>
      <c r="C59" s="17"/>
      <c r="D59" s="11"/>
      <c r="E59" s="11">
        <f>SUM(E60:E69)</f>
        <v>11399.12</v>
      </c>
    </row>
    <row r="60" spans="1:5" x14ac:dyDescent="0.25">
      <c r="A60" s="12" t="s">
        <v>9</v>
      </c>
      <c r="B60" s="13" t="s">
        <v>10</v>
      </c>
      <c r="C60" s="14">
        <v>11</v>
      </c>
      <c r="D60" s="15">
        <v>52.4</v>
      </c>
      <c r="E60" s="15">
        <f t="shared" si="0"/>
        <v>576.4</v>
      </c>
    </row>
    <row r="61" spans="1:5" x14ac:dyDescent="0.25">
      <c r="A61" s="12" t="s">
        <v>12</v>
      </c>
      <c r="B61" s="13" t="s">
        <v>13</v>
      </c>
      <c r="C61" s="14">
        <v>0.9</v>
      </c>
      <c r="D61" s="15">
        <v>389.8</v>
      </c>
      <c r="E61" s="15">
        <f t="shared" si="0"/>
        <v>350.82</v>
      </c>
    </row>
    <row r="62" spans="1:5" ht="30" x14ac:dyDescent="0.25">
      <c r="A62" s="12" t="s">
        <v>14</v>
      </c>
      <c r="B62" s="13" t="s">
        <v>10</v>
      </c>
      <c r="C62" s="14">
        <v>1</v>
      </c>
      <c r="D62" s="15">
        <v>1960.3</v>
      </c>
      <c r="E62" s="15">
        <f t="shared" si="0"/>
        <v>1960.3</v>
      </c>
    </row>
    <row r="63" spans="1:5" ht="30" x14ac:dyDescent="0.25">
      <c r="A63" s="12" t="s">
        <v>15</v>
      </c>
      <c r="B63" s="13" t="s">
        <v>16</v>
      </c>
      <c r="C63" s="14">
        <v>12.5</v>
      </c>
      <c r="D63" s="15">
        <v>79.2</v>
      </c>
      <c r="E63" s="15">
        <f t="shared" si="0"/>
        <v>990</v>
      </c>
    </row>
    <row r="64" spans="1:5" x14ac:dyDescent="0.25">
      <c r="A64" s="12" t="s">
        <v>18</v>
      </c>
      <c r="B64" s="13" t="s">
        <v>16</v>
      </c>
      <c r="C64" s="14">
        <v>16</v>
      </c>
      <c r="D64" s="15">
        <v>85.3</v>
      </c>
      <c r="E64" s="15">
        <f t="shared" si="0"/>
        <v>1364.8</v>
      </c>
    </row>
    <row r="65" spans="1:5" x14ac:dyDescent="0.25">
      <c r="A65" s="12" t="s">
        <v>19</v>
      </c>
      <c r="B65" s="13" t="s">
        <v>16</v>
      </c>
      <c r="C65" s="14">
        <v>6</v>
      </c>
      <c r="D65" s="15">
        <v>35.5</v>
      </c>
      <c r="E65" s="15">
        <f t="shared" si="0"/>
        <v>213</v>
      </c>
    </row>
    <row r="66" spans="1:5" x14ac:dyDescent="0.25">
      <c r="A66" s="12" t="s">
        <v>20</v>
      </c>
      <c r="B66" s="13" t="s">
        <v>16</v>
      </c>
      <c r="C66" s="14">
        <v>18</v>
      </c>
      <c r="D66" s="15">
        <v>196.3</v>
      </c>
      <c r="E66" s="15">
        <f t="shared" si="0"/>
        <v>3533.4</v>
      </c>
    </row>
    <row r="67" spans="1:5" x14ac:dyDescent="0.25">
      <c r="A67" s="12" t="s">
        <v>23</v>
      </c>
      <c r="B67" s="13" t="s">
        <v>16</v>
      </c>
      <c r="C67" s="14">
        <v>4</v>
      </c>
      <c r="D67" s="15">
        <v>253.3</v>
      </c>
      <c r="E67" s="15">
        <f t="shared" si="0"/>
        <v>1013.2</v>
      </c>
    </row>
    <row r="68" spans="1:5" x14ac:dyDescent="0.25">
      <c r="A68" s="12" t="s">
        <v>30</v>
      </c>
      <c r="B68" s="13" t="s">
        <v>10</v>
      </c>
      <c r="C68" s="14">
        <v>70</v>
      </c>
      <c r="D68" s="15">
        <v>16.66</v>
      </c>
      <c r="E68" s="15">
        <f t="shared" si="0"/>
        <v>1166.2</v>
      </c>
    </row>
    <row r="69" spans="1:5" x14ac:dyDescent="0.25">
      <c r="A69" s="12" t="s">
        <v>24</v>
      </c>
      <c r="B69" s="13" t="s">
        <v>10</v>
      </c>
      <c r="C69" s="14">
        <v>2</v>
      </c>
      <c r="D69" s="15">
        <v>115.5</v>
      </c>
      <c r="E69" s="15">
        <f t="shared" si="0"/>
        <v>231</v>
      </c>
    </row>
    <row r="70" spans="1:5" x14ac:dyDescent="0.25">
      <c r="A70" s="22" t="s">
        <v>34</v>
      </c>
      <c r="B70" s="23"/>
      <c r="C70" s="23"/>
      <c r="D70" s="24"/>
      <c r="E70" s="18">
        <f>E59+E48+E43+E26+E11</f>
        <v>92004.72</v>
      </c>
    </row>
    <row r="71" spans="1:5" ht="13.9" x14ac:dyDescent="0.25">
      <c r="A71" s="22" t="s">
        <v>35</v>
      </c>
      <c r="B71" s="23"/>
      <c r="C71" s="23"/>
      <c r="D71" s="24"/>
      <c r="E71" s="18">
        <f>+ROUND((E70*0.21),2)</f>
        <v>19320.990000000002</v>
      </c>
    </row>
    <row r="72" spans="1:5" x14ac:dyDescent="0.25">
      <c r="A72" s="22" t="s">
        <v>36</v>
      </c>
      <c r="B72" s="23"/>
      <c r="C72" s="23"/>
      <c r="D72" s="24"/>
      <c r="E72" s="18">
        <f>E70+E71</f>
        <v>111325.71</v>
      </c>
    </row>
    <row r="73" spans="1:5" x14ac:dyDescent="0.25">
      <c r="A73" s="22" t="s">
        <v>37</v>
      </c>
      <c r="B73" s="23"/>
      <c r="C73" s="23"/>
      <c r="D73" s="23"/>
      <c r="E73" s="24"/>
    </row>
    <row r="74" spans="1:5" x14ac:dyDescent="0.25">
      <c r="A74" s="7" t="s">
        <v>38</v>
      </c>
      <c r="B74" s="8"/>
      <c r="C74" s="9"/>
      <c r="D74" s="10"/>
      <c r="E74" s="11">
        <f>SUM(E75:E81)</f>
        <v>7703.7400000000007</v>
      </c>
    </row>
    <row r="75" spans="1:5" x14ac:dyDescent="0.25">
      <c r="A75" s="12" t="s">
        <v>9</v>
      </c>
      <c r="B75" s="13" t="s">
        <v>10</v>
      </c>
      <c r="C75" s="14">
        <v>22</v>
      </c>
      <c r="D75" s="15">
        <v>62.88</v>
      </c>
      <c r="E75" s="15">
        <f t="shared" ref="E75:E103" si="1">ROUND((C75*D75),2)</f>
        <v>1383.36</v>
      </c>
    </row>
    <row r="76" spans="1:5" ht="45" x14ac:dyDescent="0.25">
      <c r="A76" s="12" t="s">
        <v>39</v>
      </c>
      <c r="B76" s="13" t="s">
        <v>10</v>
      </c>
      <c r="C76" s="14">
        <v>1</v>
      </c>
      <c r="D76" s="15">
        <v>2352.36</v>
      </c>
      <c r="E76" s="15">
        <f t="shared" si="1"/>
        <v>2352.36</v>
      </c>
    </row>
    <row r="77" spans="1:5" ht="30" x14ac:dyDescent="0.25">
      <c r="A77" s="12" t="s">
        <v>40</v>
      </c>
      <c r="B77" s="13" t="s">
        <v>41</v>
      </c>
      <c r="C77" s="14">
        <v>2.8</v>
      </c>
      <c r="D77" s="15">
        <v>373.32</v>
      </c>
      <c r="E77" s="15">
        <f t="shared" si="1"/>
        <v>1045.3</v>
      </c>
    </row>
    <row r="78" spans="1:5" ht="30" x14ac:dyDescent="0.25">
      <c r="A78" s="12" t="s">
        <v>42</v>
      </c>
      <c r="B78" s="13" t="s">
        <v>41</v>
      </c>
      <c r="C78" s="14">
        <v>1.5</v>
      </c>
      <c r="D78" s="15">
        <v>467.76</v>
      </c>
      <c r="E78" s="15">
        <f t="shared" si="1"/>
        <v>701.64</v>
      </c>
    </row>
    <row r="79" spans="1:5" x14ac:dyDescent="0.25">
      <c r="A79" s="12" t="s">
        <v>43</v>
      </c>
      <c r="B79" s="13" t="s">
        <v>16</v>
      </c>
      <c r="C79" s="14">
        <v>12.5</v>
      </c>
      <c r="D79" s="15">
        <v>76.319999999999993</v>
      </c>
      <c r="E79" s="15">
        <f t="shared" si="1"/>
        <v>954</v>
      </c>
    </row>
    <row r="80" spans="1:5" x14ac:dyDescent="0.25">
      <c r="A80" s="12" t="s">
        <v>44</v>
      </c>
      <c r="B80" s="13" t="s">
        <v>16</v>
      </c>
      <c r="C80" s="14">
        <v>7</v>
      </c>
      <c r="D80" s="15">
        <v>95.04</v>
      </c>
      <c r="E80" s="15">
        <f t="shared" si="1"/>
        <v>665.28</v>
      </c>
    </row>
    <row r="81" spans="1:5" x14ac:dyDescent="0.25">
      <c r="A81" s="12" t="s">
        <v>45</v>
      </c>
      <c r="B81" s="13" t="s">
        <v>16</v>
      </c>
      <c r="C81" s="14">
        <v>5</v>
      </c>
      <c r="D81" s="15">
        <v>120.36</v>
      </c>
      <c r="E81" s="15">
        <f t="shared" si="1"/>
        <v>601.79999999999995</v>
      </c>
    </row>
    <row r="82" spans="1:5" x14ac:dyDescent="0.25">
      <c r="A82" s="7" t="s">
        <v>46</v>
      </c>
      <c r="B82" s="16"/>
      <c r="C82" s="17"/>
      <c r="D82" s="11"/>
      <c r="E82" s="11">
        <f>SUM(E83:E88)</f>
        <v>38671.31</v>
      </c>
    </row>
    <row r="83" spans="1:5" x14ac:dyDescent="0.25">
      <c r="A83" s="12" t="s">
        <v>9</v>
      </c>
      <c r="B83" s="13" t="s">
        <v>10</v>
      </c>
      <c r="C83" s="14">
        <v>63</v>
      </c>
      <c r="D83" s="15">
        <v>62.88</v>
      </c>
      <c r="E83" s="15">
        <f t="shared" si="1"/>
        <v>3961.44</v>
      </c>
    </row>
    <row r="84" spans="1:5" ht="45" x14ac:dyDescent="0.25">
      <c r="A84" s="12" t="s">
        <v>39</v>
      </c>
      <c r="B84" s="13" t="s">
        <v>10</v>
      </c>
      <c r="C84" s="14">
        <v>9</v>
      </c>
      <c r="D84" s="15">
        <v>2352.36</v>
      </c>
      <c r="E84" s="15">
        <f t="shared" si="1"/>
        <v>21171.24</v>
      </c>
    </row>
    <row r="85" spans="1:5" ht="30" x14ac:dyDescent="0.25">
      <c r="A85" s="12" t="s">
        <v>40</v>
      </c>
      <c r="B85" s="13" t="s">
        <v>41</v>
      </c>
      <c r="C85" s="14">
        <v>11.9</v>
      </c>
      <c r="D85" s="15">
        <v>373.32</v>
      </c>
      <c r="E85" s="15">
        <f t="shared" si="1"/>
        <v>4442.51</v>
      </c>
    </row>
    <row r="86" spans="1:5" ht="30" x14ac:dyDescent="0.25">
      <c r="A86" s="12" t="s">
        <v>42</v>
      </c>
      <c r="B86" s="13" t="s">
        <v>41</v>
      </c>
      <c r="C86" s="14">
        <v>2</v>
      </c>
      <c r="D86" s="15">
        <v>467.76</v>
      </c>
      <c r="E86" s="15">
        <f t="shared" si="1"/>
        <v>935.52</v>
      </c>
    </row>
    <row r="87" spans="1:5" x14ac:dyDescent="0.25">
      <c r="A87" s="12" t="s">
        <v>44</v>
      </c>
      <c r="B87" s="13" t="s">
        <v>16</v>
      </c>
      <c r="C87" s="14">
        <v>77</v>
      </c>
      <c r="D87" s="15">
        <v>95.04</v>
      </c>
      <c r="E87" s="15">
        <f t="shared" si="1"/>
        <v>7318.08</v>
      </c>
    </row>
    <row r="88" spans="1:5" x14ac:dyDescent="0.25">
      <c r="A88" s="12" t="s">
        <v>45</v>
      </c>
      <c r="B88" s="13" t="s">
        <v>16</v>
      </c>
      <c r="C88" s="14">
        <v>7</v>
      </c>
      <c r="D88" s="15">
        <v>120.36</v>
      </c>
      <c r="E88" s="15">
        <f t="shared" si="1"/>
        <v>842.52</v>
      </c>
    </row>
    <row r="89" spans="1:5" ht="13.9" x14ac:dyDescent="0.25">
      <c r="A89" s="7" t="s">
        <v>47</v>
      </c>
      <c r="B89" s="16"/>
      <c r="C89" s="17"/>
      <c r="D89" s="11"/>
      <c r="E89" s="11">
        <f>SUM(E90:E94)</f>
        <v>8045.36</v>
      </c>
    </row>
    <row r="90" spans="1:5" x14ac:dyDescent="0.25">
      <c r="A90" s="12" t="s">
        <v>9</v>
      </c>
      <c r="B90" s="13" t="s">
        <v>10</v>
      </c>
      <c r="C90" s="14">
        <v>25</v>
      </c>
      <c r="D90" s="15">
        <v>62.88</v>
      </c>
      <c r="E90" s="15">
        <f t="shared" si="1"/>
        <v>1572</v>
      </c>
    </row>
    <row r="91" spans="1:5" ht="30" x14ac:dyDescent="0.25">
      <c r="A91" s="12" t="s">
        <v>40</v>
      </c>
      <c r="B91" s="13" t="s">
        <v>41</v>
      </c>
      <c r="C91" s="14">
        <v>2.4</v>
      </c>
      <c r="D91" s="15">
        <v>373.32</v>
      </c>
      <c r="E91" s="15">
        <f>ROUND((C91*D91),2)-0.01</f>
        <v>895.96</v>
      </c>
    </row>
    <row r="92" spans="1:5" ht="30" x14ac:dyDescent="0.25">
      <c r="A92" s="12" t="s">
        <v>42</v>
      </c>
      <c r="B92" s="13" t="s">
        <v>41</v>
      </c>
      <c r="C92" s="14">
        <v>0.6</v>
      </c>
      <c r="D92" s="15">
        <v>467.76</v>
      </c>
      <c r="E92" s="15">
        <f t="shared" si="1"/>
        <v>280.66000000000003</v>
      </c>
    </row>
    <row r="93" spans="1:5" x14ac:dyDescent="0.25">
      <c r="A93" s="12" t="s">
        <v>44</v>
      </c>
      <c r="B93" s="13" t="s">
        <v>16</v>
      </c>
      <c r="C93" s="14">
        <v>47.5</v>
      </c>
      <c r="D93" s="15">
        <v>95.04</v>
      </c>
      <c r="E93" s="15">
        <f t="shared" si="1"/>
        <v>4514.3999999999996</v>
      </c>
    </row>
    <row r="94" spans="1:5" x14ac:dyDescent="0.25">
      <c r="A94" s="12" t="s">
        <v>45</v>
      </c>
      <c r="B94" s="13" t="s">
        <v>16</v>
      </c>
      <c r="C94" s="14">
        <v>6.5</v>
      </c>
      <c r="D94" s="15">
        <v>120.36</v>
      </c>
      <c r="E94" s="15">
        <f t="shared" si="1"/>
        <v>782.34</v>
      </c>
    </row>
    <row r="95" spans="1:5" x14ac:dyDescent="0.25">
      <c r="A95" s="7" t="s">
        <v>48</v>
      </c>
      <c r="B95" s="16"/>
      <c r="C95" s="17"/>
      <c r="D95" s="11"/>
      <c r="E95" s="11">
        <f>SUM(E96:E99)</f>
        <v>1513.58</v>
      </c>
    </row>
    <row r="96" spans="1:5" x14ac:dyDescent="0.25">
      <c r="A96" s="12" t="s">
        <v>9</v>
      </c>
      <c r="B96" s="13" t="s">
        <v>10</v>
      </c>
      <c r="C96" s="14">
        <v>4</v>
      </c>
      <c r="D96" s="15">
        <v>62.88</v>
      </c>
      <c r="E96" s="15">
        <f t="shared" si="1"/>
        <v>251.52</v>
      </c>
    </row>
    <row r="97" spans="1:5" ht="30" x14ac:dyDescent="0.25">
      <c r="A97" s="12" t="s">
        <v>40</v>
      </c>
      <c r="B97" s="13" t="s">
        <v>41</v>
      </c>
      <c r="C97" s="14">
        <v>1.2</v>
      </c>
      <c r="D97" s="15">
        <v>373.32</v>
      </c>
      <c r="E97" s="15">
        <f t="shared" si="1"/>
        <v>447.98</v>
      </c>
    </row>
    <row r="98" spans="1:5" x14ac:dyDescent="0.25">
      <c r="A98" s="12" t="s">
        <v>44</v>
      </c>
      <c r="B98" s="13" t="s">
        <v>16</v>
      </c>
      <c r="C98" s="14">
        <v>3.5</v>
      </c>
      <c r="D98" s="15">
        <v>95.04</v>
      </c>
      <c r="E98" s="15">
        <f t="shared" si="1"/>
        <v>332.64</v>
      </c>
    </row>
    <row r="99" spans="1:5" x14ac:dyDescent="0.25">
      <c r="A99" s="12" t="s">
        <v>45</v>
      </c>
      <c r="B99" s="13" t="s">
        <v>16</v>
      </c>
      <c r="C99" s="14">
        <v>4</v>
      </c>
      <c r="D99" s="15">
        <v>120.36</v>
      </c>
      <c r="E99" s="15">
        <f t="shared" si="1"/>
        <v>481.44</v>
      </c>
    </row>
    <row r="100" spans="1:5" ht="13.9" x14ac:dyDescent="0.25">
      <c r="A100" s="7" t="s">
        <v>49</v>
      </c>
      <c r="B100" s="16"/>
      <c r="C100" s="17"/>
      <c r="D100" s="11"/>
      <c r="E100" s="11">
        <f>SUM(E101:E103)</f>
        <v>3046.92</v>
      </c>
    </row>
    <row r="101" spans="1:5" x14ac:dyDescent="0.25">
      <c r="A101" s="12" t="s">
        <v>9</v>
      </c>
      <c r="B101" s="13" t="s">
        <v>10</v>
      </c>
      <c r="C101" s="14">
        <v>5</v>
      </c>
      <c r="D101" s="15">
        <v>62.88</v>
      </c>
      <c r="E101" s="15">
        <f t="shared" si="1"/>
        <v>314.39999999999998</v>
      </c>
    </row>
    <row r="102" spans="1:5" ht="45" x14ac:dyDescent="0.25">
      <c r="A102" s="12" t="s">
        <v>39</v>
      </c>
      <c r="B102" s="13" t="s">
        <v>10</v>
      </c>
      <c r="C102" s="14">
        <v>1</v>
      </c>
      <c r="D102" s="15">
        <v>2352.36</v>
      </c>
      <c r="E102" s="15">
        <f t="shared" si="1"/>
        <v>2352.36</v>
      </c>
    </row>
    <row r="103" spans="1:5" x14ac:dyDescent="0.25">
      <c r="A103" s="12" t="s">
        <v>44</v>
      </c>
      <c r="B103" s="13" t="s">
        <v>16</v>
      </c>
      <c r="C103" s="14">
        <v>4</v>
      </c>
      <c r="D103" s="15">
        <v>95.04</v>
      </c>
      <c r="E103" s="15">
        <f t="shared" si="1"/>
        <v>380.16</v>
      </c>
    </row>
    <row r="104" spans="1:5" x14ac:dyDescent="0.25">
      <c r="A104" s="22" t="s">
        <v>50</v>
      </c>
      <c r="B104" s="23"/>
      <c r="C104" s="23"/>
      <c r="D104" s="24"/>
      <c r="E104" s="18">
        <f>E100+E95+E89+E74+E82</f>
        <v>58980.91</v>
      </c>
    </row>
    <row r="105" spans="1:5" ht="13.9" x14ac:dyDescent="0.25">
      <c r="A105" s="22" t="s">
        <v>35</v>
      </c>
      <c r="B105" s="23"/>
      <c r="C105" s="23"/>
      <c r="D105" s="24"/>
      <c r="E105" s="18">
        <f>+ROUND((E104*0.21),2)</f>
        <v>12385.99</v>
      </c>
    </row>
    <row r="106" spans="1:5" x14ac:dyDescent="0.25">
      <c r="A106" s="22" t="s">
        <v>51</v>
      </c>
      <c r="B106" s="23"/>
      <c r="C106" s="23"/>
      <c r="D106" s="24"/>
      <c r="E106" s="18">
        <f>E104+E105</f>
        <v>71366.900000000009</v>
      </c>
    </row>
    <row r="107" spans="1:5" x14ac:dyDescent="0.25">
      <c r="A107" s="22" t="s">
        <v>78</v>
      </c>
      <c r="B107" s="23"/>
      <c r="C107" s="23"/>
      <c r="D107" s="23"/>
      <c r="E107" s="24"/>
    </row>
    <row r="108" spans="1:5" ht="13.9" x14ac:dyDescent="0.25">
      <c r="A108" s="7" t="s">
        <v>69</v>
      </c>
      <c r="B108" s="8"/>
      <c r="C108" s="9"/>
      <c r="D108" s="10"/>
      <c r="E108" s="11">
        <f>SUM(E109:E113)</f>
        <v>25817.170000000002</v>
      </c>
    </row>
    <row r="109" spans="1:5" x14ac:dyDescent="0.25">
      <c r="A109" s="12" t="s">
        <v>9</v>
      </c>
      <c r="B109" s="13" t="s">
        <v>10</v>
      </c>
      <c r="C109" s="14">
        <v>55</v>
      </c>
      <c r="D109" s="15">
        <v>70.739999999999995</v>
      </c>
      <c r="E109" s="15">
        <f t="shared" ref="E109:E113" si="2">ROUND((C109*D109),2)</f>
        <v>3890.7</v>
      </c>
    </row>
    <row r="110" spans="1:5" ht="30" x14ac:dyDescent="0.25">
      <c r="A110" s="12" t="s">
        <v>70</v>
      </c>
      <c r="B110" s="13" t="s">
        <v>41</v>
      </c>
      <c r="C110" s="14">
        <v>1.1000000000000001</v>
      </c>
      <c r="D110" s="15">
        <v>419.99</v>
      </c>
      <c r="E110" s="15">
        <f t="shared" si="2"/>
        <v>461.99</v>
      </c>
    </row>
    <row r="111" spans="1:5" ht="30" x14ac:dyDescent="0.25">
      <c r="A111" s="12" t="s">
        <v>42</v>
      </c>
      <c r="B111" s="13" t="s">
        <v>41</v>
      </c>
      <c r="C111" s="14">
        <v>0.8</v>
      </c>
      <c r="D111" s="15">
        <v>526.23</v>
      </c>
      <c r="E111" s="15">
        <f t="shared" si="2"/>
        <v>420.98</v>
      </c>
    </row>
    <row r="112" spans="1:5" ht="30" x14ac:dyDescent="0.25">
      <c r="A112" s="12" t="s">
        <v>71</v>
      </c>
      <c r="B112" s="13" t="s">
        <v>10</v>
      </c>
      <c r="C112" s="14">
        <v>5</v>
      </c>
      <c r="D112" s="15">
        <v>2369.66</v>
      </c>
      <c r="E112" s="15">
        <f t="shared" si="2"/>
        <v>11848.3</v>
      </c>
    </row>
    <row r="113" spans="1:5" ht="30" x14ac:dyDescent="0.25">
      <c r="A113" s="12" t="s">
        <v>72</v>
      </c>
      <c r="B113" s="13" t="s">
        <v>16</v>
      </c>
      <c r="C113" s="14">
        <v>70</v>
      </c>
      <c r="D113" s="15">
        <v>131.36000000000001</v>
      </c>
      <c r="E113" s="15">
        <f t="shared" si="2"/>
        <v>9195.2000000000007</v>
      </c>
    </row>
    <row r="114" spans="1:5" ht="13.9" x14ac:dyDescent="0.25">
      <c r="A114" s="7" t="s">
        <v>73</v>
      </c>
      <c r="B114" s="8"/>
      <c r="C114" s="9"/>
      <c r="D114" s="10"/>
      <c r="E114" s="11">
        <f>SUM(E115:E118)</f>
        <v>13393.13</v>
      </c>
    </row>
    <row r="115" spans="1:5" x14ac:dyDescent="0.25">
      <c r="A115" s="12" t="s">
        <v>9</v>
      </c>
      <c r="B115" s="13" t="s">
        <v>10</v>
      </c>
      <c r="C115" s="14">
        <v>7</v>
      </c>
      <c r="D115" s="15">
        <v>70.739999999999995</v>
      </c>
      <c r="E115" s="15">
        <f t="shared" ref="E115:E118" si="3">ROUND((C115*D115),2)</f>
        <v>495.18</v>
      </c>
    </row>
    <row r="116" spans="1:5" ht="30" x14ac:dyDescent="0.25">
      <c r="A116" s="12" t="s">
        <v>42</v>
      </c>
      <c r="B116" s="13" t="s">
        <v>41</v>
      </c>
      <c r="C116" s="14">
        <v>5</v>
      </c>
      <c r="D116" s="15">
        <v>526.23</v>
      </c>
      <c r="E116" s="15">
        <f t="shared" si="3"/>
        <v>2631.15</v>
      </c>
    </row>
    <row r="117" spans="1:5" ht="30" x14ac:dyDescent="0.25">
      <c r="A117" s="12" t="s">
        <v>71</v>
      </c>
      <c r="B117" s="13" t="s">
        <v>10</v>
      </c>
      <c r="C117" s="14">
        <v>4</v>
      </c>
      <c r="D117" s="15">
        <v>2369.66</v>
      </c>
      <c r="E117" s="15">
        <f t="shared" si="3"/>
        <v>9478.64</v>
      </c>
    </row>
    <row r="118" spans="1:5" ht="30" x14ac:dyDescent="0.25">
      <c r="A118" s="12" t="s">
        <v>72</v>
      </c>
      <c r="B118" s="13" t="s">
        <v>16</v>
      </c>
      <c r="C118" s="14">
        <v>6</v>
      </c>
      <c r="D118" s="15">
        <v>131.36000000000001</v>
      </c>
      <c r="E118" s="15">
        <f t="shared" si="3"/>
        <v>788.16</v>
      </c>
    </row>
    <row r="119" spans="1:5" x14ac:dyDescent="0.25">
      <c r="A119" s="7" t="s">
        <v>74</v>
      </c>
      <c r="B119" s="8"/>
      <c r="C119" s="9"/>
      <c r="D119" s="10"/>
      <c r="E119" s="11">
        <f>SUM(E120:E125)</f>
        <v>32432.579999999998</v>
      </c>
    </row>
    <row r="120" spans="1:5" x14ac:dyDescent="0.25">
      <c r="A120" s="12" t="s">
        <v>9</v>
      </c>
      <c r="B120" s="13" t="s">
        <v>10</v>
      </c>
      <c r="C120" s="14">
        <v>43</v>
      </c>
      <c r="D120" s="15">
        <v>70.739999999999995</v>
      </c>
      <c r="E120" s="15">
        <f t="shared" ref="E120:E125" si="4">ROUND((C120*D120),2)</f>
        <v>3041.82</v>
      </c>
    </row>
    <row r="121" spans="1:5" ht="30" x14ac:dyDescent="0.25">
      <c r="A121" s="12" t="s">
        <v>70</v>
      </c>
      <c r="B121" s="13" t="s">
        <v>41</v>
      </c>
      <c r="C121" s="14">
        <v>5.3</v>
      </c>
      <c r="D121" s="15">
        <v>419.99</v>
      </c>
      <c r="E121" s="15">
        <f t="shared" si="4"/>
        <v>2225.9499999999998</v>
      </c>
    </row>
    <row r="122" spans="1:5" ht="30" x14ac:dyDescent="0.25">
      <c r="A122" s="12" t="s">
        <v>42</v>
      </c>
      <c r="B122" s="13" t="s">
        <v>41</v>
      </c>
      <c r="C122" s="14">
        <v>6.6999999999999993</v>
      </c>
      <c r="D122" s="15">
        <v>526.23</v>
      </c>
      <c r="E122" s="15">
        <f t="shared" si="4"/>
        <v>3525.74</v>
      </c>
    </row>
    <row r="123" spans="1:5" ht="30" x14ac:dyDescent="0.25">
      <c r="A123" s="12" t="s">
        <v>71</v>
      </c>
      <c r="B123" s="13" t="s">
        <v>10</v>
      </c>
      <c r="C123" s="14">
        <v>5</v>
      </c>
      <c r="D123" s="15">
        <v>2369.66</v>
      </c>
      <c r="E123" s="15">
        <f t="shared" si="4"/>
        <v>11848.3</v>
      </c>
    </row>
    <row r="124" spans="1:5" ht="30" x14ac:dyDescent="0.25">
      <c r="A124" s="12" t="s">
        <v>72</v>
      </c>
      <c r="B124" s="13" t="s">
        <v>16</v>
      </c>
      <c r="C124" s="14">
        <v>85.5</v>
      </c>
      <c r="D124" s="15">
        <v>131.36000000000001</v>
      </c>
      <c r="E124" s="15">
        <f t="shared" si="4"/>
        <v>11231.28</v>
      </c>
    </row>
    <row r="125" spans="1:5" ht="45" x14ac:dyDescent="0.25">
      <c r="A125" s="12" t="s">
        <v>75</v>
      </c>
      <c r="B125" s="13" t="s">
        <v>10</v>
      </c>
      <c r="C125" s="14">
        <v>1</v>
      </c>
      <c r="D125" s="15">
        <v>559.49</v>
      </c>
      <c r="E125" s="15">
        <f t="shared" si="4"/>
        <v>559.49</v>
      </c>
    </row>
    <row r="126" spans="1:5" ht="13.9" x14ac:dyDescent="0.25">
      <c r="A126" s="7" t="s">
        <v>76</v>
      </c>
      <c r="B126" s="8"/>
      <c r="C126" s="9"/>
      <c r="D126" s="10"/>
      <c r="E126" s="11">
        <f>SUM(E127:E131)</f>
        <v>69151.88</v>
      </c>
    </row>
    <row r="127" spans="1:5" x14ac:dyDescent="0.25">
      <c r="A127" s="12" t="s">
        <v>9</v>
      </c>
      <c r="B127" s="13" t="s">
        <v>10</v>
      </c>
      <c r="C127" s="14">
        <v>118</v>
      </c>
      <c r="D127" s="15">
        <v>70.739999999999995</v>
      </c>
      <c r="E127" s="15">
        <f t="shared" ref="E127:E131" si="5">ROUND((C127*D127),2)</f>
        <v>8347.32</v>
      </c>
    </row>
    <row r="128" spans="1:5" ht="30" x14ac:dyDescent="0.25">
      <c r="A128" s="12" t="s">
        <v>70</v>
      </c>
      <c r="B128" s="13" t="s">
        <v>41</v>
      </c>
      <c r="C128" s="14">
        <v>14.5</v>
      </c>
      <c r="D128" s="15">
        <v>419.99</v>
      </c>
      <c r="E128" s="15">
        <f>ROUND((C128*D128),2)+0.01</f>
        <v>6089.87</v>
      </c>
    </row>
    <row r="129" spans="1:5" ht="30" x14ac:dyDescent="0.25">
      <c r="A129" s="12" t="s">
        <v>42</v>
      </c>
      <c r="B129" s="13" t="s">
        <v>41</v>
      </c>
      <c r="C129" s="14">
        <v>2</v>
      </c>
      <c r="D129" s="15">
        <v>526.23</v>
      </c>
      <c r="E129" s="15">
        <f>ROUND((C129*D129),2)+0.01</f>
        <v>1052.47</v>
      </c>
    </row>
    <row r="130" spans="1:5" ht="30" x14ac:dyDescent="0.25">
      <c r="A130" s="12" t="s">
        <v>71</v>
      </c>
      <c r="B130" s="13" t="s">
        <v>10</v>
      </c>
      <c r="C130" s="14">
        <v>13</v>
      </c>
      <c r="D130" s="15">
        <v>2369.66</v>
      </c>
      <c r="E130" s="15">
        <f t="shared" si="5"/>
        <v>30805.58</v>
      </c>
    </row>
    <row r="131" spans="1:5" ht="30" x14ac:dyDescent="0.25">
      <c r="A131" s="12" t="s">
        <v>72</v>
      </c>
      <c r="B131" s="13" t="s">
        <v>16</v>
      </c>
      <c r="C131" s="14">
        <v>174</v>
      </c>
      <c r="D131" s="15">
        <v>131.36000000000001</v>
      </c>
      <c r="E131" s="15">
        <f t="shared" si="5"/>
        <v>22856.639999999999</v>
      </c>
    </row>
    <row r="132" spans="1:5" x14ac:dyDescent="0.25">
      <c r="A132" s="7" t="s">
        <v>77</v>
      </c>
      <c r="B132" s="8"/>
      <c r="C132" s="9"/>
      <c r="D132" s="10"/>
      <c r="E132" s="11">
        <f>SUM(E133:E137)</f>
        <v>73809.83</v>
      </c>
    </row>
    <row r="133" spans="1:5" x14ac:dyDescent="0.25">
      <c r="A133" s="12" t="s">
        <v>9</v>
      </c>
      <c r="B133" s="13" t="s">
        <v>10</v>
      </c>
      <c r="C133" s="14">
        <v>133</v>
      </c>
      <c r="D133" s="15">
        <v>70.739999999999995</v>
      </c>
      <c r="E133" s="15">
        <f t="shared" ref="E133:E137" si="6">ROUND((C133*D133),2)</f>
        <v>9408.42</v>
      </c>
    </row>
    <row r="134" spans="1:5" ht="30" x14ac:dyDescent="0.25">
      <c r="A134" s="12" t="s">
        <v>70</v>
      </c>
      <c r="B134" s="13" t="s">
        <v>41</v>
      </c>
      <c r="C134" s="14">
        <v>6.5</v>
      </c>
      <c r="D134" s="15">
        <v>419.99</v>
      </c>
      <c r="E134" s="15">
        <f>ROUND((C134*D134),2)+0.01</f>
        <v>2729.9500000000003</v>
      </c>
    </row>
    <row r="135" spans="1:5" ht="30" x14ac:dyDescent="0.25">
      <c r="A135" s="12" t="s">
        <v>42</v>
      </c>
      <c r="B135" s="13" t="s">
        <v>41</v>
      </c>
      <c r="C135" s="14">
        <v>5.3500000000000005</v>
      </c>
      <c r="D135" s="15">
        <v>526.23</v>
      </c>
      <c r="E135" s="15">
        <f>ROUND((C135*D135),2)+0.01</f>
        <v>2815.34</v>
      </c>
    </row>
    <row r="136" spans="1:5" ht="30" x14ac:dyDescent="0.25">
      <c r="A136" s="12" t="s">
        <v>71</v>
      </c>
      <c r="B136" s="13" t="s">
        <v>10</v>
      </c>
      <c r="C136" s="14">
        <v>14</v>
      </c>
      <c r="D136" s="15">
        <v>2369.66</v>
      </c>
      <c r="E136" s="15">
        <f t="shared" si="6"/>
        <v>33175.24</v>
      </c>
    </row>
    <row r="137" spans="1:5" ht="30" x14ac:dyDescent="0.25">
      <c r="A137" s="12" t="s">
        <v>72</v>
      </c>
      <c r="B137" s="13" t="s">
        <v>16</v>
      </c>
      <c r="C137" s="14">
        <v>195.5</v>
      </c>
      <c r="D137" s="15">
        <v>131.36000000000001</v>
      </c>
      <c r="E137" s="15">
        <f t="shared" si="6"/>
        <v>25680.880000000001</v>
      </c>
    </row>
    <row r="138" spans="1:5" x14ac:dyDescent="0.25">
      <c r="A138" s="22" t="s">
        <v>79</v>
      </c>
      <c r="B138" s="23"/>
      <c r="C138" s="23"/>
      <c r="D138" s="24"/>
      <c r="E138" s="18">
        <f>E132+E126+E119+E114+E108</f>
        <v>214604.59000000003</v>
      </c>
    </row>
    <row r="139" spans="1:5" ht="13.9" x14ac:dyDescent="0.25">
      <c r="A139" s="22" t="s">
        <v>35</v>
      </c>
      <c r="B139" s="23"/>
      <c r="C139" s="23"/>
      <c r="D139" s="24"/>
      <c r="E139" s="18">
        <f>+ROUND((E138*0.21),2)</f>
        <v>45066.96</v>
      </c>
    </row>
    <row r="140" spans="1:5" x14ac:dyDescent="0.25">
      <c r="A140" s="22" t="s">
        <v>80</v>
      </c>
      <c r="B140" s="23"/>
      <c r="C140" s="23"/>
      <c r="D140" s="24"/>
      <c r="E140" s="18">
        <f>E138+E139</f>
        <v>259671.55000000002</v>
      </c>
    </row>
    <row r="142" spans="1:5" ht="42" customHeight="1" x14ac:dyDescent="0.25">
      <c r="A142" s="29" t="s">
        <v>83</v>
      </c>
      <c r="B142" s="29"/>
      <c r="C142" s="29"/>
      <c r="D142" s="29"/>
      <c r="E142" s="29"/>
    </row>
    <row r="143" spans="1:5" ht="72" x14ac:dyDescent="0.25">
      <c r="A143" s="6" t="s">
        <v>5</v>
      </c>
      <c r="B143" s="6" t="s">
        <v>67</v>
      </c>
      <c r="C143" s="6" t="s">
        <v>6</v>
      </c>
      <c r="D143" s="6" t="s">
        <v>68</v>
      </c>
      <c r="E143" s="6" t="s">
        <v>66</v>
      </c>
    </row>
    <row r="144" spans="1:5" x14ac:dyDescent="0.25">
      <c r="A144" s="25" t="s">
        <v>37</v>
      </c>
      <c r="B144" s="26"/>
      <c r="C144" s="26"/>
      <c r="D144" s="26"/>
      <c r="E144" s="27"/>
    </row>
    <row r="145" spans="1:5" x14ac:dyDescent="0.25">
      <c r="A145" s="7" t="s">
        <v>38</v>
      </c>
      <c r="B145" s="8"/>
      <c r="C145" s="9"/>
      <c r="D145" s="10"/>
      <c r="E145" s="11">
        <f>SUM(E146:E162)</f>
        <v>67819.64</v>
      </c>
    </row>
    <row r="146" spans="1:5" x14ac:dyDescent="0.25">
      <c r="A146" s="12" t="s">
        <v>28</v>
      </c>
      <c r="B146" s="13" t="s">
        <v>10</v>
      </c>
      <c r="C146" s="14">
        <v>1</v>
      </c>
      <c r="D146" s="15">
        <v>468.26</v>
      </c>
      <c r="E146" s="15">
        <v>468.26</v>
      </c>
    </row>
    <row r="147" spans="1:5" x14ac:dyDescent="0.25">
      <c r="A147" s="12" t="s">
        <v>52</v>
      </c>
      <c r="B147" s="13" t="s">
        <v>10</v>
      </c>
      <c r="C147" s="14">
        <v>1</v>
      </c>
      <c r="D147" s="15">
        <v>477.26</v>
      </c>
      <c r="E147" s="15">
        <v>477.26</v>
      </c>
    </row>
    <row r="148" spans="1:5" x14ac:dyDescent="0.25">
      <c r="A148" s="12" t="s">
        <v>53</v>
      </c>
      <c r="B148" s="13" t="s">
        <v>10</v>
      </c>
      <c r="C148" s="14">
        <v>1</v>
      </c>
      <c r="D148" s="15">
        <v>191.5</v>
      </c>
      <c r="E148" s="15">
        <v>191.5</v>
      </c>
    </row>
    <row r="149" spans="1:5" x14ac:dyDescent="0.25">
      <c r="A149" s="12" t="s">
        <v>54</v>
      </c>
      <c r="B149" s="13" t="s">
        <v>16</v>
      </c>
      <c r="C149" s="14">
        <v>20</v>
      </c>
      <c r="D149" s="15">
        <v>92.97999999999999</v>
      </c>
      <c r="E149" s="15">
        <v>1859.6</v>
      </c>
    </row>
    <row r="150" spans="1:5" x14ac:dyDescent="0.25">
      <c r="A150" s="12" t="s">
        <v>54</v>
      </c>
      <c r="B150" s="13" t="s">
        <v>16</v>
      </c>
      <c r="C150" s="14">
        <v>15</v>
      </c>
      <c r="D150" s="15">
        <v>92.98</v>
      </c>
      <c r="E150" s="15">
        <v>1394.7</v>
      </c>
    </row>
    <row r="151" spans="1:5" x14ac:dyDescent="0.25">
      <c r="A151" s="12" t="s">
        <v>55</v>
      </c>
      <c r="B151" s="13" t="s">
        <v>16</v>
      </c>
      <c r="C151" s="14">
        <v>26</v>
      </c>
      <c r="D151" s="15">
        <v>124.97999999999999</v>
      </c>
      <c r="E151" s="15">
        <v>3249.4799999999996</v>
      </c>
    </row>
    <row r="152" spans="1:5" x14ac:dyDescent="0.25">
      <c r="A152" s="12" t="s">
        <v>55</v>
      </c>
      <c r="B152" s="13" t="s">
        <v>16</v>
      </c>
      <c r="C152" s="14">
        <v>22</v>
      </c>
      <c r="D152" s="15">
        <v>124.98</v>
      </c>
      <c r="E152" s="15">
        <v>2749.56</v>
      </c>
    </row>
    <row r="153" spans="1:5" x14ac:dyDescent="0.25">
      <c r="A153" s="12" t="s">
        <v>56</v>
      </c>
      <c r="B153" s="13" t="s">
        <v>16</v>
      </c>
      <c r="C153" s="14">
        <v>169</v>
      </c>
      <c r="D153" s="15">
        <v>42.96</v>
      </c>
      <c r="E153" s="15">
        <v>7260.24</v>
      </c>
    </row>
    <row r="154" spans="1:5" x14ac:dyDescent="0.25">
      <c r="A154" s="12" t="s">
        <v>20</v>
      </c>
      <c r="B154" s="13" t="s">
        <v>16</v>
      </c>
      <c r="C154" s="14">
        <v>29</v>
      </c>
      <c r="D154" s="15">
        <v>216.6</v>
      </c>
      <c r="E154" s="15">
        <v>6281.4</v>
      </c>
    </row>
    <row r="155" spans="1:5" x14ac:dyDescent="0.25">
      <c r="A155" s="12" t="s">
        <v>20</v>
      </c>
      <c r="B155" s="13" t="s">
        <v>16</v>
      </c>
      <c r="C155" s="14">
        <v>9</v>
      </c>
      <c r="D155" s="15">
        <v>216.60000000000002</v>
      </c>
      <c r="E155" s="15">
        <v>1949.4</v>
      </c>
    </row>
    <row r="156" spans="1:5" ht="30" x14ac:dyDescent="0.25">
      <c r="A156" s="12" t="s">
        <v>21</v>
      </c>
      <c r="B156" s="13" t="s">
        <v>16</v>
      </c>
      <c r="C156" s="14">
        <v>89</v>
      </c>
      <c r="D156" s="15">
        <v>172.6</v>
      </c>
      <c r="E156" s="15">
        <v>15361.400000000001</v>
      </c>
    </row>
    <row r="157" spans="1:5" x14ac:dyDescent="0.25">
      <c r="A157" s="12" t="s">
        <v>22</v>
      </c>
      <c r="B157" s="13" t="s">
        <v>16</v>
      </c>
      <c r="C157" s="14">
        <v>15</v>
      </c>
      <c r="D157" s="15">
        <v>240.48</v>
      </c>
      <c r="E157" s="15">
        <v>3607.2</v>
      </c>
    </row>
    <row r="158" spans="1:5" x14ac:dyDescent="0.25">
      <c r="A158" s="12" t="s">
        <v>22</v>
      </c>
      <c r="B158" s="13" t="s">
        <v>16</v>
      </c>
      <c r="C158" s="14">
        <v>30</v>
      </c>
      <c r="D158" s="15">
        <v>240.48000000000002</v>
      </c>
      <c r="E158" s="15">
        <v>7214.4000000000005</v>
      </c>
    </row>
    <row r="159" spans="1:5" x14ac:dyDescent="0.25">
      <c r="A159" s="12" t="s">
        <v>57</v>
      </c>
      <c r="B159" s="13" t="s">
        <v>16</v>
      </c>
      <c r="C159" s="14">
        <v>53</v>
      </c>
      <c r="D159" s="15">
        <v>280.48</v>
      </c>
      <c r="E159" s="15">
        <v>14865.44</v>
      </c>
    </row>
    <row r="160" spans="1:5" x14ac:dyDescent="0.25">
      <c r="A160" s="12" t="s">
        <v>30</v>
      </c>
      <c r="B160" s="13" t="s">
        <v>10</v>
      </c>
      <c r="C160" s="14">
        <v>20</v>
      </c>
      <c r="D160" s="15">
        <v>11.25</v>
      </c>
      <c r="E160" s="15">
        <v>225</v>
      </c>
    </row>
    <row r="161" spans="1:5" x14ac:dyDescent="0.25">
      <c r="A161" s="12" t="s">
        <v>24</v>
      </c>
      <c r="B161" s="13" t="s">
        <v>10</v>
      </c>
      <c r="C161" s="14">
        <v>5</v>
      </c>
      <c r="D161" s="15">
        <v>105.5</v>
      </c>
      <c r="E161" s="15">
        <v>527.5</v>
      </c>
    </row>
    <row r="162" spans="1:5" ht="30" x14ac:dyDescent="0.25">
      <c r="A162" s="12" t="s">
        <v>25</v>
      </c>
      <c r="B162" s="13" t="s">
        <v>10</v>
      </c>
      <c r="C162" s="14">
        <v>1</v>
      </c>
      <c r="D162" s="15">
        <v>137.30000000000001</v>
      </c>
      <c r="E162" s="15">
        <v>137.30000000000001</v>
      </c>
    </row>
    <row r="163" spans="1:5" x14ac:dyDescent="0.25">
      <c r="A163" s="7" t="s">
        <v>46</v>
      </c>
      <c r="B163" s="16"/>
      <c r="C163" s="17"/>
      <c r="D163" s="11"/>
      <c r="E163" s="11">
        <f>SUM(E164:E168)</f>
        <v>7408.78</v>
      </c>
    </row>
    <row r="164" spans="1:5" x14ac:dyDescent="0.25">
      <c r="A164" s="12" t="s">
        <v>55</v>
      </c>
      <c r="B164" s="13" t="s">
        <v>16</v>
      </c>
      <c r="C164" s="14">
        <v>23</v>
      </c>
      <c r="D164" s="15">
        <v>124.98</v>
      </c>
      <c r="E164" s="15">
        <v>2874.54</v>
      </c>
    </row>
    <row r="165" spans="1:5" x14ac:dyDescent="0.25">
      <c r="A165" s="12" t="s">
        <v>56</v>
      </c>
      <c r="B165" s="13" t="s">
        <v>16</v>
      </c>
      <c r="C165" s="14">
        <v>6</v>
      </c>
      <c r="D165" s="15">
        <v>42.96</v>
      </c>
      <c r="E165" s="15">
        <v>257.76</v>
      </c>
    </row>
    <row r="166" spans="1:5" x14ac:dyDescent="0.25">
      <c r="A166" s="12" t="s">
        <v>20</v>
      </c>
      <c r="B166" s="13" t="s">
        <v>16</v>
      </c>
      <c r="C166" s="14">
        <v>11</v>
      </c>
      <c r="D166" s="15">
        <v>216.6</v>
      </c>
      <c r="E166" s="15">
        <v>2382.6</v>
      </c>
    </row>
    <row r="167" spans="1:5" x14ac:dyDescent="0.25">
      <c r="A167" s="12" t="s">
        <v>57</v>
      </c>
      <c r="B167" s="13" t="s">
        <v>16</v>
      </c>
      <c r="C167" s="14">
        <v>6</v>
      </c>
      <c r="D167" s="15">
        <v>280.48</v>
      </c>
      <c r="E167" s="15">
        <v>1682.88</v>
      </c>
    </row>
    <row r="168" spans="1:5" x14ac:dyDescent="0.25">
      <c r="A168" s="12" t="s">
        <v>24</v>
      </c>
      <c r="B168" s="13" t="s">
        <v>10</v>
      </c>
      <c r="C168" s="14">
        <v>2</v>
      </c>
      <c r="D168" s="15">
        <v>105.5</v>
      </c>
      <c r="E168" s="15">
        <v>211</v>
      </c>
    </row>
    <row r="169" spans="1:5" x14ac:dyDescent="0.25">
      <c r="A169" s="7" t="s">
        <v>48</v>
      </c>
      <c r="B169" s="16"/>
      <c r="C169" s="17"/>
      <c r="D169" s="11"/>
      <c r="E169" s="11">
        <f>SUM(E170:E172)</f>
        <v>1928.67</v>
      </c>
    </row>
    <row r="170" spans="1:5" x14ac:dyDescent="0.25">
      <c r="A170" s="12" t="s">
        <v>55</v>
      </c>
      <c r="B170" s="13" t="s">
        <v>16</v>
      </c>
      <c r="C170" s="14">
        <v>3.5</v>
      </c>
      <c r="D170" s="15">
        <v>124.98</v>
      </c>
      <c r="E170" s="15">
        <v>437.43</v>
      </c>
    </row>
    <row r="171" spans="1:5" x14ac:dyDescent="0.25">
      <c r="A171" s="12" t="s">
        <v>20</v>
      </c>
      <c r="B171" s="13" t="s">
        <v>16</v>
      </c>
      <c r="C171" s="14">
        <v>3</v>
      </c>
      <c r="D171" s="15">
        <v>216.6</v>
      </c>
      <c r="E171" s="15">
        <v>649.79999999999995</v>
      </c>
    </row>
    <row r="172" spans="1:5" x14ac:dyDescent="0.25">
      <c r="A172" s="12" t="s">
        <v>57</v>
      </c>
      <c r="B172" s="13" t="s">
        <v>16</v>
      </c>
      <c r="C172" s="14">
        <v>3</v>
      </c>
      <c r="D172" s="15">
        <v>280.48</v>
      </c>
      <c r="E172" s="15">
        <v>841.44</v>
      </c>
    </row>
    <row r="173" spans="1:5" x14ac:dyDescent="0.25">
      <c r="A173" s="7" t="s">
        <v>58</v>
      </c>
      <c r="B173" s="16"/>
      <c r="C173" s="17"/>
      <c r="D173" s="11"/>
      <c r="E173" s="11">
        <f>SUM(E174:E183)</f>
        <v>24080.059999999998</v>
      </c>
    </row>
    <row r="174" spans="1:5" x14ac:dyDescent="0.25">
      <c r="A174" s="12" t="s">
        <v>54</v>
      </c>
      <c r="B174" s="13" t="s">
        <v>16</v>
      </c>
      <c r="C174" s="14">
        <v>12</v>
      </c>
      <c r="D174" s="15">
        <v>92.98</v>
      </c>
      <c r="E174" s="15">
        <v>1115.76</v>
      </c>
    </row>
    <row r="175" spans="1:5" x14ac:dyDescent="0.25">
      <c r="A175" s="12" t="s">
        <v>55</v>
      </c>
      <c r="B175" s="13" t="s">
        <v>16</v>
      </c>
      <c r="C175" s="14">
        <v>5</v>
      </c>
      <c r="D175" s="15">
        <v>124.97999999999999</v>
      </c>
      <c r="E175" s="15">
        <v>624.9</v>
      </c>
    </row>
    <row r="176" spans="1:5" x14ac:dyDescent="0.25">
      <c r="A176" s="12" t="s">
        <v>55</v>
      </c>
      <c r="B176" s="13" t="s">
        <v>16</v>
      </c>
      <c r="C176" s="14">
        <v>14</v>
      </c>
      <c r="D176" s="15">
        <v>124.98</v>
      </c>
      <c r="E176" s="15">
        <v>1749.72</v>
      </c>
    </row>
    <row r="177" spans="1:5" x14ac:dyDescent="0.25">
      <c r="A177" s="12" t="s">
        <v>20</v>
      </c>
      <c r="B177" s="13" t="s">
        <v>16</v>
      </c>
      <c r="C177" s="14">
        <v>30</v>
      </c>
      <c r="D177" s="15">
        <v>216.6</v>
      </c>
      <c r="E177" s="15">
        <v>6498</v>
      </c>
    </row>
    <row r="178" spans="1:5" x14ac:dyDescent="0.25">
      <c r="A178" s="12" t="s">
        <v>20</v>
      </c>
      <c r="B178" s="13" t="s">
        <v>16</v>
      </c>
      <c r="C178" s="14">
        <v>9</v>
      </c>
      <c r="D178" s="15">
        <v>216.60000000000002</v>
      </c>
      <c r="E178" s="15">
        <v>1949.4</v>
      </c>
    </row>
    <row r="179" spans="1:5" ht="30" x14ac:dyDescent="0.25">
      <c r="A179" s="12" t="s">
        <v>21</v>
      </c>
      <c r="B179" s="13" t="s">
        <v>16</v>
      </c>
      <c r="C179" s="14">
        <v>12</v>
      </c>
      <c r="D179" s="15">
        <v>172.6</v>
      </c>
      <c r="E179" s="15">
        <v>2071.1999999999998</v>
      </c>
    </row>
    <row r="180" spans="1:5" x14ac:dyDescent="0.25">
      <c r="A180" s="12" t="s">
        <v>22</v>
      </c>
      <c r="B180" s="13" t="s">
        <v>16</v>
      </c>
      <c r="C180" s="14">
        <v>12</v>
      </c>
      <c r="D180" s="15">
        <v>240.48000000000002</v>
      </c>
      <c r="E180" s="15">
        <v>2885.76</v>
      </c>
    </row>
    <row r="181" spans="1:5" x14ac:dyDescent="0.25">
      <c r="A181" s="12" t="s">
        <v>57</v>
      </c>
      <c r="B181" s="13" t="s">
        <v>16</v>
      </c>
      <c r="C181" s="14">
        <v>24</v>
      </c>
      <c r="D181" s="15">
        <v>280.48</v>
      </c>
      <c r="E181" s="15">
        <v>6731.52</v>
      </c>
    </row>
    <row r="182" spans="1:5" x14ac:dyDescent="0.25">
      <c r="A182" s="12" t="s">
        <v>24</v>
      </c>
      <c r="B182" s="13" t="s">
        <v>10</v>
      </c>
      <c r="C182" s="14">
        <v>3</v>
      </c>
      <c r="D182" s="15">
        <v>105.5</v>
      </c>
      <c r="E182" s="15">
        <v>316.5</v>
      </c>
    </row>
    <row r="183" spans="1:5" ht="30" x14ac:dyDescent="0.25">
      <c r="A183" s="12" t="s">
        <v>25</v>
      </c>
      <c r="B183" s="13" t="s">
        <v>10</v>
      </c>
      <c r="C183" s="14">
        <v>1</v>
      </c>
      <c r="D183" s="15">
        <v>137.30000000000001</v>
      </c>
      <c r="E183" s="15">
        <v>137.30000000000001</v>
      </c>
    </row>
    <row r="184" spans="1:5" x14ac:dyDescent="0.25">
      <c r="A184" s="25" t="s">
        <v>59</v>
      </c>
      <c r="B184" s="26"/>
      <c r="C184" s="27"/>
      <c r="D184" s="19" t="s">
        <v>60</v>
      </c>
      <c r="E184" s="19">
        <f>E173+E169+E163+E145</f>
        <v>101237.15</v>
      </c>
    </row>
    <row r="185" spans="1:5" x14ac:dyDescent="0.25">
      <c r="A185" s="25" t="s">
        <v>61</v>
      </c>
      <c r="B185" s="26"/>
      <c r="C185" s="27"/>
      <c r="D185" s="19">
        <v>10</v>
      </c>
      <c r="E185" s="19">
        <f>ROUND((E184*0.1),2)</f>
        <v>10123.719999999999</v>
      </c>
    </row>
    <row r="186" spans="1:5" x14ac:dyDescent="0.25">
      <c r="A186" s="25" t="s">
        <v>62</v>
      </c>
      <c r="B186" s="26"/>
      <c r="C186" s="27"/>
      <c r="D186" s="19">
        <v>5</v>
      </c>
      <c r="E186" s="19">
        <f>ROUND((E184*0.05),2)</f>
        <v>5061.8599999999997</v>
      </c>
    </row>
    <row r="187" spans="1:5" x14ac:dyDescent="0.25">
      <c r="A187" s="25" t="s">
        <v>63</v>
      </c>
      <c r="B187" s="26"/>
      <c r="C187" s="27"/>
      <c r="D187" s="19" t="s">
        <v>60</v>
      </c>
      <c r="E187" s="19">
        <f>SUM(E184:E186)</f>
        <v>116422.73</v>
      </c>
    </row>
    <row r="188" spans="1:5" x14ac:dyDescent="0.25">
      <c r="A188" s="25" t="s">
        <v>35</v>
      </c>
      <c r="B188" s="26"/>
      <c r="C188" s="27"/>
      <c r="D188" s="19" t="s">
        <v>60</v>
      </c>
      <c r="E188" s="19">
        <f>ROUND((E187*0.21),2)</f>
        <v>24448.77</v>
      </c>
    </row>
    <row r="189" spans="1:5" x14ac:dyDescent="0.25">
      <c r="A189" s="25" t="s">
        <v>51</v>
      </c>
      <c r="B189" s="26"/>
      <c r="C189" s="27"/>
      <c r="D189" s="19" t="s">
        <v>60</v>
      </c>
      <c r="E189" s="19">
        <f>SUM(E187:E188)</f>
        <v>140871.5</v>
      </c>
    </row>
    <row r="191" spans="1:5" x14ac:dyDescent="0.25">
      <c r="A191" s="22" t="s">
        <v>64</v>
      </c>
      <c r="B191" s="23"/>
      <c r="C191" s="23"/>
      <c r="D191" s="24"/>
      <c r="E191" s="20">
        <f>E189+E106+E72+E140</f>
        <v>583235.66</v>
      </c>
    </row>
    <row r="192" spans="1:5" ht="44.25" customHeight="1" x14ac:dyDescent="0.25">
      <c r="A192" s="30" t="s">
        <v>81</v>
      </c>
      <c r="B192" s="30"/>
      <c r="C192" s="30"/>
      <c r="D192" s="30"/>
      <c r="E192" s="30"/>
    </row>
  </sheetData>
  <mergeCells count="24">
    <mergeCell ref="A184:C184"/>
    <mergeCell ref="A139:D139"/>
    <mergeCell ref="A140:D140"/>
    <mergeCell ref="A138:D138"/>
    <mergeCell ref="A105:D105"/>
    <mergeCell ref="A106:D106"/>
    <mergeCell ref="A142:E142"/>
    <mergeCell ref="A144:E144"/>
    <mergeCell ref="A192:E192"/>
    <mergeCell ref="A6:E6"/>
    <mergeCell ref="A8:E8"/>
    <mergeCell ref="A10:E10"/>
    <mergeCell ref="A70:D70"/>
    <mergeCell ref="A71:D71"/>
    <mergeCell ref="A186:C186"/>
    <mergeCell ref="A187:C187"/>
    <mergeCell ref="A188:C188"/>
    <mergeCell ref="A72:D72"/>
    <mergeCell ref="A191:D191"/>
    <mergeCell ref="A189:C189"/>
    <mergeCell ref="A73:E73"/>
    <mergeCell ref="A104:D104"/>
    <mergeCell ref="A185:C185"/>
    <mergeCell ref="A107:E107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Nadežda Tatarenko</dc:creator>
  <cp:lastModifiedBy>Inga Kola</cp:lastModifiedBy>
  <cp:lastPrinted>2026-09-11T07:53:39Z</cp:lastPrinted>
  <dcterms:created xsi:type="dcterms:W3CDTF">2026-09-10T12:16:41Z</dcterms:created>
  <dcterms:modified xsi:type="dcterms:W3CDTF">2026-09-15T08:49:37Z</dcterms:modified>
</cp:coreProperties>
</file>