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vita_Lazdina\Desktop\Korona_viruss_2022\2_ceturksnis\"/>
    </mc:Choice>
  </mc:AlternateContent>
  <xr:revisionPtr revIDLastSave="0" documentId="13_ncr:1_{E2D08567-2040-4B64-8985-31DCAA9C71A8}" xr6:coauthVersionLast="47" xr6:coauthVersionMax="47" xr10:uidLastSave="{00000000-0000-0000-0000-000000000000}"/>
  <bookViews>
    <workbookView xWindow="45" yWindow="0" windowWidth="25710" windowHeight="15600" xr2:uid="{2BE90E51-1716-4361-A9DC-112A372B5751}"/>
  </bookViews>
  <sheets>
    <sheet name="1_cet_62_milj" sheetId="19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31" i="19" l="1"/>
  <c r="N28" i="19"/>
  <c r="N23" i="19"/>
  <c r="N20" i="19"/>
  <c r="N10" i="19"/>
  <c r="N34" i="19"/>
  <c r="P34" i="19"/>
  <c r="D34" i="19"/>
  <c r="I33" i="19"/>
  <c r="L33" i="19"/>
  <c r="F33" i="19"/>
  <c r="F15" i="19"/>
  <c r="F14" i="19"/>
  <c r="L15" i="19"/>
  <c r="L14" i="19"/>
  <c r="L13" i="19"/>
  <c r="I15" i="19"/>
  <c r="I14" i="19"/>
  <c r="L27" i="19"/>
  <c r="I27" i="19"/>
  <c r="F27" i="19"/>
  <c r="G52" i="19" l="1"/>
  <c r="G55" i="19" s="1"/>
  <c r="C23" i="19" l="1"/>
  <c r="M8" i="19" l="1"/>
  <c r="N32" i="19" l="1"/>
  <c r="M31" i="19"/>
  <c r="H31" i="19"/>
  <c r="E31" i="19"/>
  <c r="D31" i="19" l="1"/>
  <c r="L37" i="19" l="1"/>
  <c r="M29" i="19"/>
  <c r="D6" i="19"/>
  <c r="J6" i="19"/>
  <c r="D11" i="19" l="1"/>
  <c r="M11" i="19"/>
  <c r="J12" i="19" l="1"/>
  <c r="J34" i="19" s="1"/>
  <c r="K26" i="19"/>
  <c r="K37" i="19" s="1"/>
  <c r="D26" i="19"/>
  <c r="M21" i="19"/>
  <c r="M17" i="19"/>
  <c r="G20" i="19"/>
  <c r="G34" i="19" s="1"/>
  <c r="J22" i="19"/>
  <c r="M16" i="19"/>
  <c r="E28" i="19"/>
  <c r="D28" i="19" s="1"/>
  <c r="M34" i="19" l="1"/>
  <c r="H9" i="19"/>
  <c r="D12" i="19"/>
  <c r="E10" i="19" l="1"/>
  <c r="D10" i="19" s="1"/>
  <c r="E5" i="19"/>
  <c r="D5" i="19" s="1"/>
  <c r="F35" i="19"/>
  <c r="D23" i="19"/>
  <c r="E4" i="19"/>
  <c r="D4" i="19" s="1"/>
  <c r="I36" i="19" l="1"/>
  <c r="H30" i="19"/>
  <c r="H25" i="19"/>
  <c r="D25" i="19" s="1"/>
  <c r="H19" i="19"/>
  <c r="D19" i="19" s="1"/>
  <c r="D9" i="19"/>
  <c r="E23" i="19"/>
  <c r="E18" i="19"/>
  <c r="D18" i="19" s="1"/>
  <c r="C28" i="19"/>
  <c r="C20" i="19"/>
  <c r="C13" i="19"/>
  <c r="C4" i="19"/>
  <c r="N13" i="19" l="1"/>
  <c r="C33" i="19"/>
  <c r="N4" i="19"/>
  <c r="E35" i="19"/>
  <c r="D30" i="19"/>
  <c r="H36" i="19"/>
</calcChain>
</file>

<file path=xl/sharedStrings.xml><?xml version="1.0" encoding="utf-8"?>
<sst xmlns="http://schemas.openxmlformats.org/spreadsheetml/2006/main" count="63" uniqueCount="53">
  <si>
    <t xml:space="preserve">	1.1.1. laboratorisko izmeklējumu organizēšanai, veikšanai un paraugu nogādāšanai līdz laboratorijai</t>
  </si>
  <si>
    <t xml:space="preserve">	1.1.2. pacientu nogādāšanai no stacionārās ārstniecības iestādes uz mājām, pulsa oksimetra nomu un ceļa izdevumiem par pulsa oksimetra piegādi</t>
  </si>
  <si>
    <t xml:space="preserve">	1.1.3. pacientu veselības stāvokļa novērošanai uzņemšanas nodaļā,  ārstēšanai intensīvās terapijas gultā vai nodaļā, diagnostikai un ārstēšanai, subakūtajai medicīniskajai rehabilitācijai</t>
  </si>
  <si>
    <t xml:space="preserve">	1.1.4. ģimenes ārsta mājas vizītēm un ģimenes ārstu attālināti sniegtajām konsultācijām</t>
  </si>
  <si>
    <t xml:space="preserve">	1.1.6. sniegtajiem sekundārajiem ambulatorajiem veselības aprūpes pakalpojumiem personām ar aktīvu apstiprinātu Covid-19 infekciju vai epidemioloģiskās drošības pasākumu Covid-19 infekcijas izplatības ierobežošanai normatīvajos aktos atzītai kontaktpersonai medicīniskās novērošanas periodā un riska maksājumam sekundārās ambulatorās veselības aprūpes speciālistiem</t>
  </si>
  <si>
    <t>243.1.apakšpunkts, 243.2.apakšpunkts, 243.3.apakšpunkts</t>
  </si>
  <si>
    <t>243.4.apakšpunkts</t>
  </si>
  <si>
    <t>246.4.apakšpunkts     246.3.apakšpunkts</t>
  </si>
  <si>
    <t>246.2.apakšpunkts     246.1.apakšpunkts</t>
  </si>
  <si>
    <t>245.1.apakšpunkts    245.2.apakšpunkts</t>
  </si>
  <si>
    <t>254.1.apakšpunkts                                   245 ⁵.punkts</t>
  </si>
  <si>
    <t>1.1.5. individuālo aizsardzības līdzekļu un dezinfekcijas līdzekļu izmantošanai pakalpojumu sniegšanā, samaksai par epidemioloģisko prasību nodrošināšanu saskaņā ar manipulāciju sarakstu vai ikmēneša fiksēto maksājumu; 	                                                                                                                               1.2.1. individuālo aizsardzības līdzekļu un dezinfekcijas līdzekļu izmantošanai pakalpojumu sniegšanā</t>
  </si>
  <si>
    <t>Piešķirtais finansējums ar FM rīkojumu</t>
  </si>
  <si>
    <r>
      <t xml:space="preserve">243.6.apakšpunkts      254.2.apakšpunkts     254.3.apakšpunkts                            243 </t>
    </r>
    <r>
      <rPr>
        <sz val="11"/>
        <color rgb="FFFF0000"/>
        <rFont val="Times New Roman"/>
        <family val="1"/>
      </rPr>
      <t>1</t>
    </r>
    <r>
      <rPr>
        <sz val="11"/>
        <color theme="1"/>
        <rFont val="Times New Roman"/>
        <family val="1"/>
      </rPr>
      <t>.</t>
    </r>
    <r>
      <rPr>
        <sz val="10"/>
        <color theme="1"/>
        <rFont val="Times New Roman"/>
        <family val="1"/>
      </rPr>
      <t>punkts</t>
    </r>
  </si>
  <si>
    <t>FM rīkojuma datums,  Nr., noteikumu Nr.555 apakšpunkts</t>
  </si>
  <si>
    <t>(NMPD, IAL, dez.līdz)</t>
  </si>
  <si>
    <t>29.04.2022., Nr.260 (lai segtu izdevumus par pacientu veselības stāvokļa novērošanu uzņemšanas nodaļā un pacientu ārstēšanu intensīvās terapijas gultā vai nodaļā, kas radušies saistībā ar Covid-19 infekcijas uzliesmojumu un seku novēršanu</t>
  </si>
  <si>
    <t>03.05.2022, Nr.270 (segtu izdevumus par pacientu ārstēšanu intensīvās terapijas gultās vai nodaļās, kas radušies saistībā ar Covid-19 infekcijas uzliesmojumu un seku novēršanu 2022.gada janvārī un martā).</t>
  </si>
  <si>
    <t>11.05.2022., Nr., 288 (lai segtu izdevumus par rehabilitacijas pakalpojumiem pacientiem
pēc pārslimotas Covid-19 infekcijas 2022.gada janvarī - martā (243.6.apakšpunkts)).</t>
  </si>
  <si>
    <t>janvāris uz FM</t>
  </si>
  <si>
    <t>janvāris_fakts</t>
  </si>
  <si>
    <t>JANVĀRIS (IAL, dez līdz)</t>
  </si>
  <si>
    <t>februāris fakts</t>
  </si>
  <si>
    <t>Kontrole</t>
  </si>
  <si>
    <t>februāris uz FM</t>
  </si>
  <si>
    <t>FEBRUĀRIS (IAL, dez. līdz)</t>
  </si>
  <si>
    <t>marts fakts</t>
  </si>
  <si>
    <t>marts uz FM</t>
  </si>
  <si>
    <t>MARTS (IAL, dez līdz)</t>
  </si>
  <si>
    <t>TESTĒŠANA_marts</t>
  </si>
  <si>
    <t>1.2.2. ārstniecības iestādes personāla psihoemocionālā atbalsta nodrošināšanai</t>
  </si>
  <si>
    <t xml:space="preserve">	1.1.7. ārstniecības iestādes personāla psihoemocionālā atbalsta nodrošināšanai un  konsultatīvā tālruņa darbības nodrošināšanai pusaudžiem psihoemocionālā atbalsta saņemšanai;                                        	</t>
  </si>
  <si>
    <t xml:space="preserve">254.1.apakšpunkts      </t>
  </si>
  <si>
    <t>080622, Nr.366 (TESTĒŠANA_janvāris)</t>
  </si>
  <si>
    <t>080622, Nr.365 (JANVĀRIS (IAL, dez līdz))</t>
  </si>
  <si>
    <t>080622, Nr.365 (JANVĀRIS (IAL, dez līdz, ārst))</t>
  </si>
  <si>
    <t>03.06.2022, Nr.349 (REHABILITĀCIJA_marts_amb_daļa)</t>
  </si>
  <si>
    <t>03.06.2022, Nr.349 (FEBRUĀRIS (IAL, dez. Līdz.))</t>
  </si>
  <si>
    <t>03.06.2022, nr.349 (FEBRUĀRIS (IAL, dez. līdz))</t>
  </si>
  <si>
    <t>03.06.2022, Nr.349 (FEBRUĀRIS (IAL, dez. Līdz, ārst))</t>
  </si>
  <si>
    <t>03.06.2022, Nr.349 (FEBRUĀRIS (IAL, dez. līdz))</t>
  </si>
  <si>
    <t>03.06.2022, Nr.349 (FEBRUĀRIS (IAl, dez. līdz))</t>
  </si>
  <si>
    <t>Pielikums Nr.46                                                                                                                                                                          Ministru kabineta rīkojuma "Par finanšu līdzekļu piešķiršanu no valsts budžeta programmas "Līdzekļi neparedzētiem gadījumiem"" projekta sākotnējās ietekmes novērtējuma ziņojumam (anotācijai)</t>
  </si>
  <si>
    <t>MK 2022.gada 9.maija rīkojuma Nr.81 apakšpunkts un pasākumi/s</t>
  </si>
  <si>
    <r>
      <rPr>
        <b/>
        <i/>
        <sz val="10"/>
        <color theme="1"/>
        <rFont val="Times New Roman"/>
        <family val="1"/>
      </rPr>
      <t>Iezīmētais</t>
    </r>
    <r>
      <rPr>
        <b/>
        <sz val="10"/>
        <color theme="1"/>
        <rFont val="Times New Roman"/>
        <family val="1"/>
      </rPr>
      <t xml:space="preserve"> finansējums atbilstoši MK 2022.gada 9.maija rīkojumam Nr.81</t>
    </r>
  </si>
  <si>
    <t>Atbilstošais Noteikumu Nr.555 punkts/apakšpunkts</t>
  </si>
  <si>
    <t>Janvāris_jāprasa papildus ar atsevišķu LNG</t>
  </si>
  <si>
    <t>Februāris_jāprasa papildus ar atsevišķu LNG</t>
  </si>
  <si>
    <t>Marts_jāprasa papildus ar atsevišķu LNG</t>
  </si>
  <si>
    <t>Atskaite, 2022.gada I ceturksnis</t>
  </si>
  <si>
    <t>100622, Nr.380 (testēšana_februāris)</t>
  </si>
  <si>
    <t>100622, Nr.380 MARTS (IAL, dez līdz)</t>
  </si>
  <si>
    <t>130622, Nr.382 (psihiatrija)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</si>
</sst>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€_-;\-* #,##0.00\ _€_-;_-* &quot;-&quot;??\ _€_-;_-@_-"/>
    <numFmt numFmtId="165" formatCode="[$-409]General"/>
    <numFmt numFmtId="166" formatCode="[$-426]General"/>
    <numFmt numFmtId="167" formatCode="_-* #,##0.00\ _L_s_-;\-* #,##0.00\ _L_s_-;_-* &quot;-&quot;??\ _L_s_-;_-@_-"/>
    <numFmt numFmtId="168" formatCode="[$Ls-426]&quot; &quot;#,##0.00;[Red][$Ls-426]&quot; -&quot;#,##0.00"/>
  </numFmts>
  <fonts count="34" x14ac:knownFonts="1">
    <font>
      <sz val="11"/>
      <color theme="1"/>
      <name val="Calibri"/>
      <family val="2"/>
      <charset val="186"/>
      <scheme val="minor"/>
    </font>
    <font>
      <sz val="11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color rgb="FF9C6500"/>
      <name val="Calibri"/>
      <family val="2"/>
      <charset val="186"/>
    </font>
    <font>
      <sz val="10"/>
      <color rgb="FF000000"/>
      <name val="Arial"/>
      <family val="2"/>
      <charset val="186"/>
    </font>
    <font>
      <sz val="11"/>
      <color indexed="8"/>
      <name val="Calibri"/>
      <family val="2"/>
      <charset val="186"/>
    </font>
    <font>
      <sz val="11"/>
      <color theme="1"/>
      <name val="Arial"/>
      <family val="2"/>
      <charset val="186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186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name val="Times New Roman"/>
      <family val="1"/>
      <charset val="186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u/>
      <sz val="10"/>
      <color theme="10"/>
      <name val="Times New Roman"/>
      <family val="1"/>
      <charset val="186"/>
    </font>
    <font>
      <b/>
      <sz val="10"/>
      <name val="Times New Roman"/>
      <family val="1"/>
    </font>
    <font>
      <i/>
      <sz val="10"/>
      <name val="Times New Roman"/>
      <family val="1"/>
    </font>
    <font>
      <b/>
      <sz val="10"/>
      <color theme="1"/>
      <name val="Times New Roman"/>
      <family val="1"/>
    </font>
    <font>
      <sz val="12"/>
      <color theme="1"/>
      <name val="Times New Roman"/>
      <family val="2"/>
      <charset val="186"/>
    </font>
    <font>
      <b/>
      <i/>
      <sz val="10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Times New Roman"/>
      <family val="1"/>
    </font>
    <font>
      <sz val="12"/>
      <name val="Calibri"/>
      <family val="2"/>
      <charset val="186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EB9C"/>
        <bgColor rgb="FFFFCC99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90">
    <xf numFmtId="0" fontId="0" fillId="0" borderId="0"/>
    <xf numFmtId="0" fontId="7" fillId="0" borderId="0"/>
    <xf numFmtId="0" fontId="9" fillId="3" borderId="0" applyBorder="0" applyProtection="0"/>
    <xf numFmtId="0" fontId="8" fillId="0" borderId="0"/>
    <xf numFmtId="0" fontId="10" fillId="0" borderId="0" applyNumberFormat="0" applyBorder="0" applyProtection="0"/>
    <xf numFmtId="0" fontId="10" fillId="0" borderId="0" applyNumberFormat="0" applyBorder="0" applyProtection="0"/>
    <xf numFmtId="0" fontId="8" fillId="0" borderId="0"/>
    <xf numFmtId="0" fontId="8" fillId="0" borderId="0"/>
    <xf numFmtId="0" fontId="8" fillId="0" borderId="0"/>
    <xf numFmtId="0" fontId="11" fillId="0" borderId="0"/>
    <xf numFmtId="164" fontId="6" fillId="0" borderId="0" applyFont="0" applyFill="0" applyBorder="0" applyAlignment="0" applyProtection="0"/>
    <xf numFmtId="0" fontId="8" fillId="0" borderId="0"/>
    <xf numFmtId="0" fontId="8" fillId="0" borderId="0"/>
    <xf numFmtId="164" fontId="6" fillId="0" borderId="0" applyFont="0" applyFill="0" applyBorder="0" applyAlignment="0" applyProtection="0"/>
    <xf numFmtId="0" fontId="8" fillId="0" borderId="0"/>
    <xf numFmtId="43" fontId="7" fillId="0" borderId="0" applyFont="0" applyFill="0" applyBorder="0" applyAlignment="0" applyProtection="0"/>
    <xf numFmtId="0" fontId="12" fillId="0" borderId="0"/>
    <xf numFmtId="0" fontId="6" fillId="0" borderId="0"/>
    <xf numFmtId="0" fontId="8" fillId="0" borderId="0"/>
    <xf numFmtId="0" fontId="6" fillId="0" borderId="0"/>
    <xf numFmtId="0" fontId="13" fillId="0" borderId="0"/>
    <xf numFmtId="0" fontId="14" fillId="0" borderId="0"/>
    <xf numFmtId="0" fontId="6" fillId="0" borderId="0"/>
    <xf numFmtId="165" fontId="15" fillId="0" borderId="0" applyFont="0" applyBorder="0" applyProtection="0"/>
    <xf numFmtId="165" fontId="15" fillId="0" borderId="0"/>
    <xf numFmtId="166" fontId="16" fillId="0" borderId="0"/>
    <xf numFmtId="0" fontId="17" fillId="0" borderId="0"/>
    <xf numFmtId="0" fontId="7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17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8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9" fillId="0" borderId="0"/>
    <xf numFmtId="166" fontId="16" fillId="0" borderId="0"/>
    <xf numFmtId="166" fontId="16" fillId="0" borderId="0"/>
    <xf numFmtId="166" fontId="16" fillId="0" borderId="0"/>
    <xf numFmtId="0" fontId="20" fillId="0" borderId="0">
      <alignment horizontal="center"/>
    </xf>
    <xf numFmtId="0" fontId="20" fillId="0" borderId="0">
      <alignment horizontal="center" textRotation="90"/>
    </xf>
    <xf numFmtId="166" fontId="16" fillId="0" borderId="0"/>
    <xf numFmtId="0" fontId="21" fillId="0" borderId="0"/>
    <xf numFmtId="168" fontId="21" fillId="0" borderId="0"/>
    <xf numFmtId="0" fontId="15" fillId="0" borderId="0"/>
    <xf numFmtId="166" fontId="16" fillId="0" borderId="0" applyBorder="0" applyProtection="0"/>
    <xf numFmtId="166" fontId="16" fillId="0" borderId="0" applyBorder="0" applyProtection="0"/>
    <xf numFmtId="166" fontId="16" fillId="0" borderId="0" applyBorder="0" applyProtection="0"/>
    <xf numFmtId="166" fontId="16" fillId="0" borderId="0" applyBorder="0" applyProtection="0"/>
    <xf numFmtId="0" fontId="22" fillId="0" borderId="0" applyNumberFormat="0" applyBorder="0" applyProtection="0">
      <alignment horizontal="center"/>
    </xf>
    <xf numFmtId="0" fontId="22" fillId="0" borderId="0" applyNumberFormat="0" applyBorder="0" applyProtection="0">
      <alignment horizontal="center" textRotation="90"/>
    </xf>
    <xf numFmtId="166" fontId="16" fillId="0" borderId="0" applyBorder="0" applyProtection="0"/>
    <xf numFmtId="0" fontId="23" fillId="0" borderId="0" applyNumberFormat="0" applyBorder="0" applyProtection="0"/>
    <xf numFmtId="168" fontId="23" fillId="0" borderId="0" applyBorder="0" applyProtection="0"/>
    <xf numFmtId="43" fontId="7" fillId="0" borderId="0" applyFont="0" applyFill="0" applyBorder="0" applyAlignment="0" applyProtection="0"/>
    <xf numFmtId="0" fontId="18" fillId="0" borderId="0"/>
    <xf numFmtId="0" fontId="18" fillId="0" borderId="0"/>
    <xf numFmtId="0" fontId="24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28" fillId="0" borderId="0"/>
  </cellStyleXfs>
  <cellXfs count="158">
    <xf numFmtId="0" fontId="0" fillId="0" borderId="0" xfId="0"/>
    <xf numFmtId="3" fontId="0" fillId="0" borderId="3" xfId="0" applyNumberFormat="1" applyBorder="1"/>
    <xf numFmtId="0" fontId="5" fillId="0" borderId="3" xfId="0" applyFont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0" fillId="8" borderId="0" xfId="0" applyFill="1"/>
    <xf numFmtId="0" fontId="0" fillId="7" borderId="0" xfId="0" applyFill="1"/>
    <xf numFmtId="0" fontId="0" fillId="5" borderId="0" xfId="0" applyFill="1"/>
    <xf numFmtId="0" fontId="4" fillId="0" borderId="6" xfId="0" applyFont="1" applyBorder="1" applyAlignment="1">
      <alignment horizontal="left" vertical="center" wrapText="1"/>
    </xf>
    <xf numFmtId="0" fontId="0" fillId="2" borderId="0" xfId="0" applyFill="1"/>
    <xf numFmtId="3" fontId="2" fillId="0" borderId="0" xfId="0" applyNumberFormat="1" applyFont="1" applyBorder="1"/>
    <xf numFmtId="3" fontId="0" fillId="0" borderId="0" xfId="0" applyNumberFormat="1" applyBorder="1"/>
    <xf numFmtId="3" fontId="0" fillId="2" borderId="0" xfId="0" applyNumberFormat="1" applyFill="1"/>
    <xf numFmtId="3" fontId="2" fillId="6" borderId="1" xfId="0" applyNumberFormat="1" applyFont="1" applyFill="1" applyBorder="1"/>
    <xf numFmtId="3" fontId="2" fillId="0" borderId="6" xfId="0" applyNumberFormat="1" applyFont="1" applyBorder="1"/>
    <xf numFmtId="3" fontId="4" fillId="4" borderId="14" xfId="0" applyNumberFormat="1" applyFont="1" applyFill="1" applyBorder="1" applyAlignment="1">
      <alignment horizontal="center" vertical="center"/>
    </xf>
    <xf numFmtId="3" fontId="4" fillId="4" borderId="7" xfId="0" applyNumberFormat="1" applyFont="1" applyFill="1" applyBorder="1" applyAlignment="1">
      <alignment horizontal="center" vertical="center"/>
    </xf>
    <xf numFmtId="3" fontId="4" fillId="4" borderId="10" xfId="0" applyNumberFormat="1" applyFont="1" applyFill="1" applyBorder="1" applyAlignment="1">
      <alignment horizontal="center" vertical="center"/>
    </xf>
    <xf numFmtId="3" fontId="4" fillId="4" borderId="13" xfId="0" applyNumberFormat="1" applyFont="1" applyFill="1" applyBorder="1" applyAlignment="1">
      <alignment horizontal="center" vertical="center"/>
    </xf>
    <xf numFmtId="3" fontId="4" fillId="4" borderId="23" xfId="0" applyNumberFormat="1" applyFont="1" applyFill="1" applyBorder="1" applyAlignment="1">
      <alignment horizontal="center" vertical="center"/>
    </xf>
    <xf numFmtId="3" fontId="4" fillId="4" borderId="27" xfId="0" applyNumberFormat="1" applyFont="1" applyFill="1" applyBorder="1" applyAlignment="1">
      <alignment horizontal="center" vertical="center"/>
    </xf>
    <xf numFmtId="3" fontId="4" fillId="4" borderId="38" xfId="0" applyNumberFormat="1" applyFont="1" applyFill="1" applyBorder="1" applyAlignment="1">
      <alignment horizontal="center" vertical="center"/>
    </xf>
    <xf numFmtId="3" fontId="4" fillId="4" borderId="11" xfId="0" applyNumberFormat="1" applyFont="1" applyFill="1" applyBorder="1" applyAlignment="1">
      <alignment horizontal="center" vertical="center"/>
    </xf>
    <xf numFmtId="3" fontId="4" fillId="4" borderId="39" xfId="0" applyNumberFormat="1" applyFont="1" applyFill="1" applyBorder="1" applyAlignment="1">
      <alignment horizontal="center" vertical="center"/>
    </xf>
    <xf numFmtId="3" fontId="4" fillId="4" borderId="49" xfId="0" applyNumberFormat="1" applyFont="1" applyFill="1" applyBorder="1" applyAlignment="1">
      <alignment horizontal="center" vertical="center"/>
    </xf>
    <xf numFmtId="3" fontId="4" fillId="4" borderId="32" xfId="0" applyNumberFormat="1" applyFont="1" applyFill="1" applyBorder="1" applyAlignment="1">
      <alignment horizontal="center" vertical="center"/>
    </xf>
    <xf numFmtId="3" fontId="4" fillId="4" borderId="31" xfId="0" applyNumberFormat="1" applyFont="1" applyFill="1" applyBorder="1" applyAlignment="1">
      <alignment horizontal="center" vertical="center"/>
    </xf>
    <xf numFmtId="3" fontId="4" fillId="4" borderId="46" xfId="0" applyNumberFormat="1" applyFont="1" applyFill="1" applyBorder="1" applyAlignment="1">
      <alignment horizontal="center" vertical="center"/>
    </xf>
    <xf numFmtId="3" fontId="4" fillId="4" borderId="34" xfId="0" applyNumberFormat="1" applyFont="1" applyFill="1" applyBorder="1" applyAlignment="1">
      <alignment horizontal="center" vertical="center"/>
    </xf>
    <xf numFmtId="3" fontId="4" fillId="4" borderId="18" xfId="0" applyNumberFormat="1" applyFont="1" applyFill="1" applyBorder="1" applyAlignment="1">
      <alignment horizontal="center" vertical="center"/>
    </xf>
    <xf numFmtId="3" fontId="4" fillId="2" borderId="45" xfId="0" applyNumberFormat="1" applyFont="1" applyFill="1" applyBorder="1" applyAlignment="1">
      <alignment horizontal="center" vertical="center"/>
    </xf>
    <xf numFmtId="3" fontId="4" fillId="4" borderId="35" xfId="0" applyNumberFormat="1" applyFont="1" applyFill="1" applyBorder="1" applyAlignment="1">
      <alignment horizontal="center" vertical="center"/>
    </xf>
    <xf numFmtId="3" fontId="4" fillId="4" borderId="19" xfId="0" applyNumberFormat="1" applyFont="1" applyFill="1" applyBorder="1" applyAlignment="1">
      <alignment horizontal="center" vertical="center"/>
    </xf>
    <xf numFmtId="3" fontId="4" fillId="4" borderId="9" xfId="0" applyNumberFormat="1" applyFont="1" applyFill="1" applyBorder="1" applyAlignment="1">
      <alignment horizontal="center" vertical="center"/>
    </xf>
    <xf numFmtId="3" fontId="4" fillId="4" borderId="48" xfId="0" applyNumberFormat="1" applyFont="1" applyFill="1" applyBorder="1" applyAlignment="1">
      <alignment horizontal="center" vertical="center"/>
    </xf>
    <xf numFmtId="3" fontId="4" fillId="4" borderId="36" xfId="0" applyNumberFormat="1" applyFont="1" applyFill="1" applyBorder="1" applyAlignment="1">
      <alignment horizontal="center" vertical="center"/>
    </xf>
    <xf numFmtId="3" fontId="4" fillId="2" borderId="7" xfId="0" applyNumberFormat="1" applyFont="1" applyFill="1" applyBorder="1" applyAlignment="1">
      <alignment horizontal="center" vertical="center"/>
    </xf>
    <xf numFmtId="3" fontId="4" fillId="2" borderId="41" xfId="0" applyNumberFormat="1" applyFont="1" applyFill="1" applyBorder="1" applyAlignment="1">
      <alignment horizontal="center" vertical="center"/>
    </xf>
    <xf numFmtId="3" fontId="4" fillId="2" borderId="38" xfId="0" applyNumberFormat="1" applyFont="1" applyFill="1" applyBorder="1" applyAlignment="1">
      <alignment horizontal="center" vertical="center"/>
    </xf>
    <xf numFmtId="3" fontId="4" fillId="2" borderId="10" xfId="0" applyNumberFormat="1" applyFont="1" applyFill="1" applyBorder="1" applyAlignment="1">
      <alignment horizontal="center" vertical="center"/>
    </xf>
    <xf numFmtId="3" fontId="4" fillId="4" borderId="16" xfId="0" applyNumberFormat="1" applyFont="1" applyFill="1" applyBorder="1" applyAlignment="1">
      <alignment horizontal="center" vertical="center"/>
    </xf>
    <xf numFmtId="3" fontId="4" fillId="4" borderId="41" xfId="0" applyNumberFormat="1" applyFont="1" applyFill="1" applyBorder="1" applyAlignment="1">
      <alignment horizontal="center" vertical="center"/>
    </xf>
    <xf numFmtId="3" fontId="4" fillId="4" borderId="2" xfId="0" applyNumberFormat="1" applyFont="1" applyFill="1" applyBorder="1" applyAlignment="1">
      <alignment horizontal="center" vertical="center"/>
    </xf>
    <xf numFmtId="3" fontId="4" fillId="4" borderId="47" xfId="0" applyNumberFormat="1" applyFont="1" applyFill="1" applyBorder="1" applyAlignment="1">
      <alignment horizontal="center" vertical="center"/>
    </xf>
    <xf numFmtId="3" fontId="4" fillId="2" borderId="31" xfId="0" applyNumberFormat="1" applyFont="1" applyFill="1" applyBorder="1" applyAlignment="1">
      <alignment horizontal="center" vertical="center"/>
    </xf>
    <xf numFmtId="3" fontId="31" fillId="9" borderId="5" xfId="0" applyNumberFormat="1" applyFont="1" applyFill="1" applyBorder="1"/>
    <xf numFmtId="3" fontId="4" fillId="2" borderId="40" xfId="0" applyNumberFormat="1" applyFont="1" applyFill="1" applyBorder="1" applyAlignment="1">
      <alignment horizontal="center" vertical="center"/>
    </xf>
    <xf numFmtId="3" fontId="4" fillId="2" borderId="0" xfId="0" applyNumberFormat="1" applyFont="1" applyFill="1" applyBorder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3" fontId="4" fillId="2" borderId="13" xfId="0" applyNumberFormat="1" applyFont="1" applyFill="1" applyBorder="1" applyAlignment="1">
      <alignment horizontal="center" vertical="center"/>
    </xf>
    <xf numFmtId="3" fontId="4" fillId="2" borderId="20" xfId="0" applyNumberFormat="1" applyFont="1" applyFill="1" applyBorder="1" applyAlignment="1">
      <alignment horizontal="center" vertical="center"/>
    </xf>
    <xf numFmtId="3" fontId="4" fillId="2" borderId="25" xfId="0" applyNumberFormat="1" applyFont="1" applyFill="1" applyBorder="1" applyAlignment="1">
      <alignment horizontal="center" vertical="center"/>
    </xf>
    <xf numFmtId="3" fontId="4" fillId="2" borderId="24" xfId="0" applyNumberFormat="1" applyFont="1" applyFill="1" applyBorder="1" applyAlignment="1">
      <alignment horizontal="center" vertical="center"/>
    </xf>
    <xf numFmtId="3" fontId="4" fillId="2" borderId="8" xfId="0" applyNumberFormat="1" applyFont="1" applyFill="1" applyBorder="1" applyAlignment="1">
      <alignment horizontal="center" vertical="center"/>
    </xf>
    <xf numFmtId="3" fontId="4" fillId="2" borderId="2" xfId="0" applyNumberFormat="1" applyFont="1" applyFill="1" applyBorder="1" applyAlignment="1">
      <alignment horizontal="center" vertical="center"/>
    </xf>
    <xf numFmtId="3" fontId="4" fillId="2" borderId="47" xfId="0" applyNumberFormat="1" applyFont="1" applyFill="1" applyBorder="1" applyAlignment="1">
      <alignment horizontal="center" vertical="center"/>
    </xf>
    <xf numFmtId="3" fontId="4" fillId="2" borderId="42" xfId="0" applyNumberFormat="1" applyFont="1" applyFill="1" applyBorder="1" applyAlignment="1">
      <alignment horizontal="center" vertical="center"/>
    </xf>
    <xf numFmtId="3" fontId="4" fillId="2" borderId="12" xfId="0" applyNumberFormat="1" applyFont="1" applyFill="1" applyBorder="1" applyAlignment="1">
      <alignment horizontal="center" vertical="center"/>
    </xf>
    <xf numFmtId="3" fontId="4" fillId="2" borderId="44" xfId="0" applyNumberFormat="1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left" vertical="center"/>
    </xf>
    <xf numFmtId="0" fontId="4" fillId="4" borderId="15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center"/>
    </xf>
    <xf numFmtId="0" fontId="4" fillId="2" borderId="21" xfId="0" applyFont="1" applyFill="1" applyBorder="1" applyAlignment="1">
      <alignment horizontal="left" vertical="center"/>
    </xf>
    <xf numFmtId="0" fontId="4" fillId="4" borderId="28" xfId="0" applyFont="1" applyFill="1" applyBorder="1" applyAlignment="1">
      <alignment horizontal="left" vertical="center"/>
    </xf>
    <xf numFmtId="0" fontId="4" fillId="4" borderId="26" xfId="0" applyFont="1" applyFill="1" applyBorder="1" applyAlignment="1">
      <alignment horizontal="left" vertical="center"/>
    </xf>
    <xf numFmtId="3" fontId="4" fillId="4" borderId="26" xfId="0" applyNumberFormat="1" applyFont="1" applyFill="1" applyBorder="1" applyAlignment="1">
      <alignment horizontal="left" vertical="center" wrapText="1"/>
    </xf>
    <xf numFmtId="3" fontId="4" fillId="4" borderId="15" xfId="0" applyNumberFormat="1" applyFont="1" applyFill="1" applyBorder="1" applyAlignment="1">
      <alignment horizontal="left" vertical="center" wrapText="1"/>
    </xf>
    <xf numFmtId="0" fontId="4" fillId="4" borderId="15" xfId="0" applyFont="1" applyFill="1" applyBorder="1" applyAlignment="1">
      <alignment horizontal="left" vertical="center" wrapText="1"/>
    </xf>
    <xf numFmtId="0" fontId="4" fillId="2" borderId="28" xfId="0" applyFont="1" applyFill="1" applyBorder="1" applyAlignment="1">
      <alignment horizontal="left" vertical="center"/>
    </xf>
    <xf numFmtId="0" fontId="4" fillId="4" borderId="21" xfId="0" applyFont="1" applyFill="1" applyBorder="1" applyAlignment="1">
      <alignment horizontal="left" vertical="center"/>
    </xf>
    <xf numFmtId="0" fontId="4" fillId="2" borderId="17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3" fontId="2" fillId="11" borderId="25" xfId="0" applyNumberFormat="1" applyFont="1" applyFill="1" applyBorder="1"/>
    <xf numFmtId="3" fontId="32" fillId="2" borderId="6" xfId="0" applyNumberFormat="1" applyFont="1" applyFill="1" applyBorder="1" applyAlignment="1">
      <alignment horizontal="center" vertical="center"/>
    </xf>
    <xf numFmtId="3" fontId="32" fillId="2" borderId="3" xfId="0" applyNumberFormat="1" applyFont="1" applyFill="1" applyBorder="1" applyAlignment="1">
      <alignment horizontal="center" vertical="center"/>
    </xf>
    <xf numFmtId="3" fontId="31" fillId="4" borderId="7" xfId="0" applyNumberFormat="1" applyFont="1" applyFill="1" applyBorder="1"/>
    <xf numFmtId="3" fontId="31" fillId="4" borderId="0" xfId="0" applyNumberFormat="1" applyFont="1" applyFill="1" applyBorder="1" applyAlignment="1">
      <alignment horizontal="center" vertical="center"/>
    </xf>
    <xf numFmtId="3" fontId="25" fillId="4" borderId="10" xfId="0" applyNumberFormat="1" applyFont="1" applyFill="1" applyBorder="1" applyAlignment="1">
      <alignment horizontal="center" vertical="center"/>
    </xf>
    <xf numFmtId="3" fontId="25" fillId="2" borderId="10" xfId="0" applyNumberFormat="1" applyFont="1" applyFill="1" applyBorder="1" applyAlignment="1">
      <alignment horizontal="center" vertical="center"/>
    </xf>
    <xf numFmtId="3" fontId="25" fillId="2" borderId="45" xfId="0" applyNumberFormat="1" applyFont="1" applyFill="1" applyBorder="1" applyAlignment="1">
      <alignment horizontal="center" vertical="center"/>
    </xf>
    <xf numFmtId="3" fontId="25" fillId="4" borderId="11" xfId="0" applyNumberFormat="1" applyFont="1" applyFill="1" applyBorder="1" applyAlignment="1">
      <alignment horizontal="center" vertical="center"/>
    </xf>
    <xf numFmtId="3" fontId="25" fillId="4" borderId="9" xfId="0" applyNumberFormat="1" applyFont="1" applyFill="1" applyBorder="1" applyAlignment="1">
      <alignment horizontal="center" vertical="center"/>
    </xf>
    <xf numFmtId="3" fontId="25" fillId="2" borderId="2" xfId="0" applyNumberFormat="1" applyFont="1" applyFill="1" applyBorder="1" applyAlignment="1">
      <alignment horizontal="center" vertical="center"/>
    </xf>
    <xf numFmtId="3" fontId="4" fillId="2" borderId="23" xfId="0" applyNumberFormat="1" applyFont="1" applyFill="1" applyBorder="1" applyAlignment="1">
      <alignment horizontal="center" vertical="center"/>
    </xf>
    <xf numFmtId="3" fontId="4" fillId="2" borderId="27" xfId="0" applyNumberFormat="1" applyFont="1" applyFill="1" applyBorder="1" applyAlignment="1">
      <alignment horizontal="center" vertical="center"/>
    </xf>
    <xf numFmtId="3" fontId="4" fillId="2" borderId="11" xfId="0" applyNumberFormat="1" applyFont="1" applyFill="1" applyBorder="1" applyAlignment="1">
      <alignment horizontal="center" vertical="center"/>
    </xf>
    <xf numFmtId="3" fontId="4" fillId="2" borderId="49" xfId="0" applyNumberFormat="1" applyFont="1" applyFill="1" applyBorder="1" applyAlignment="1">
      <alignment horizontal="center" vertical="center"/>
    </xf>
    <xf numFmtId="3" fontId="4" fillId="4" borderId="42" xfId="0" applyNumberFormat="1" applyFont="1" applyFill="1" applyBorder="1" applyAlignment="1">
      <alignment horizontal="center" vertical="center"/>
    </xf>
    <xf numFmtId="3" fontId="31" fillId="9" borderId="20" xfId="0" applyNumberFormat="1" applyFont="1" applyFill="1" applyBorder="1"/>
    <xf numFmtId="0" fontId="0" fillId="9" borderId="3" xfId="0" applyFill="1" applyBorder="1" applyAlignment="1">
      <alignment horizontal="center"/>
    </xf>
    <xf numFmtId="0" fontId="29" fillId="9" borderId="3" xfId="0" applyFont="1" applyFill="1" applyBorder="1" applyAlignment="1">
      <alignment horizontal="center" vertical="center" wrapText="1"/>
    </xf>
    <xf numFmtId="3" fontId="31" fillId="9" borderId="8" xfId="0" applyNumberFormat="1" applyFont="1" applyFill="1" applyBorder="1"/>
    <xf numFmtId="3" fontId="31" fillId="10" borderId="51" xfId="0" applyNumberFormat="1" applyFont="1" applyFill="1" applyBorder="1"/>
    <xf numFmtId="3" fontId="31" fillId="9" borderId="25" xfId="0" applyNumberFormat="1" applyFont="1" applyFill="1" applyBorder="1"/>
    <xf numFmtId="3" fontId="2" fillId="9" borderId="3" xfId="0" applyNumberFormat="1" applyFont="1" applyFill="1" applyBorder="1"/>
    <xf numFmtId="3" fontId="0" fillId="9" borderId="3" xfId="0" applyNumberFormat="1" applyFill="1" applyBorder="1"/>
    <xf numFmtId="0" fontId="0" fillId="9" borderId="3" xfId="0" applyFill="1" applyBorder="1"/>
    <xf numFmtId="3" fontId="30" fillId="7" borderId="3" xfId="0" applyNumberFormat="1" applyFont="1" applyFill="1" applyBorder="1"/>
    <xf numFmtId="3" fontId="2" fillId="7" borderId="3" xfId="0" applyNumberFormat="1" applyFont="1" applyFill="1" applyBorder="1"/>
    <xf numFmtId="0" fontId="33" fillId="7" borderId="3" xfId="0" applyFont="1" applyFill="1" applyBorder="1" applyAlignment="1">
      <alignment horizontal="left"/>
    </xf>
    <xf numFmtId="0" fontId="4" fillId="7" borderId="44" xfId="0" applyFont="1" applyFill="1" applyBorder="1" applyAlignment="1">
      <alignment horizontal="left" vertical="center"/>
    </xf>
    <xf numFmtId="0" fontId="4" fillId="7" borderId="15" xfId="0" applyFont="1" applyFill="1" applyBorder="1" applyAlignment="1">
      <alignment horizontal="left" vertical="center"/>
    </xf>
    <xf numFmtId="3" fontId="26" fillId="11" borderId="34" xfId="0" applyNumberFormat="1" applyFont="1" applyFill="1" applyBorder="1" applyAlignment="1">
      <alignment horizontal="center" vertical="center"/>
    </xf>
    <xf numFmtId="3" fontId="26" fillId="11" borderId="22" xfId="0" applyNumberFormat="1" applyFont="1" applyFill="1" applyBorder="1" applyAlignment="1">
      <alignment horizontal="center" vertical="center"/>
    </xf>
    <xf numFmtId="3" fontId="2" fillId="12" borderId="25" xfId="0" applyNumberFormat="1" applyFont="1" applyFill="1" applyBorder="1"/>
    <xf numFmtId="3" fontId="4" fillId="4" borderId="4" xfId="0" applyNumberFormat="1" applyFont="1" applyFill="1" applyBorder="1" applyAlignment="1">
      <alignment horizontal="center" vertical="center"/>
    </xf>
    <xf numFmtId="3" fontId="4" fillId="4" borderId="40" xfId="0" applyNumberFormat="1" applyFont="1" applyFill="1" applyBorder="1" applyAlignment="1">
      <alignment horizontal="center" vertical="center"/>
    </xf>
    <xf numFmtId="3" fontId="4" fillId="4" borderId="43" xfId="0" applyNumberFormat="1" applyFont="1" applyFill="1" applyBorder="1" applyAlignment="1">
      <alignment horizontal="center" vertical="center"/>
    </xf>
    <xf numFmtId="3" fontId="4" fillId="4" borderId="22" xfId="0" applyNumberFormat="1" applyFont="1" applyFill="1" applyBorder="1" applyAlignment="1">
      <alignment horizontal="center" vertical="center"/>
    </xf>
    <xf numFmtId="3" fontId="25" fillId="4" borderId="43" xfId="0" applyNumberFormat="1" applyFont="1" applyFill="1" applyBorder="1" applyAlignment="1">
      <alignment horizontal="center" vertical="center"/>
    </xf>
    <xf numFmtId="3" fontId="4" fillId="4" borderId="0" xfId="0" applyNumberFormat="1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left" vertical="center"/>
    </xf>
    <xf numFmtId="3" fontId="25" fillId="4" borderId="46" xfId="0" applyNumberFormat="1" applyFont="1" applyFill="1" applyBorder="1" applyAlignment="1">
      <alignment horizontal="center" vertical="center"/>
    </xf>
    <xf numFmtId="3" fontId="4" fillId="4" borderId="8" xfId="0" applyNumberFormat="1" applyFont="1" applyFill="1" applyBorder="1" applyAlignment="1">
      <alignment horizontal="center" vertical="center"/>
    </xf>
    <xf numFmtId="3" fontId="4" fillId="4" borderId="20" xfId="0" applyNumberFormat="1" applyFont="1" applyFill="1" applyBorder="1" applyAlignment="1">
      <alignment horizontal="center" vertical="center"/>
    </xf>
    <xf numFmtId="3" fontId="4" fillId="4" borderId="45" xfId="0" applyNumberFormat="1" applyFont="1" applyFill="1" applyBorder="1" applyAlignment="1">
      <alignment horizontal="center" vertical="center"/>
    </xf>
    <xf numFmtId="3" fontId="4" fillId="4" borderId="24" xfId="0" applyNumberFormat="1" applyFont="1" applyFill="1" applyBorder="1" applyAlignment="1">
      <alignment horizontal="center" vertical="center"/>
    </xf>
    <xf numFmtId="3" fontId="4" fillId="4" borderId="3" xfId="0" applyNumberFormat="1" applyFont="1" applyFill="1" applyBorder="1" applyAlignment="1">
      <alignment horizontal="center" vertical="center"/>
    </xf>
    <xf numFmtId="3" fontId="4" fillId="4" borderId="6" xfId="0" applyNumberFormat="1" applyFont="1" applyFill="1" applyBorder="1" applyAlignment="1">
      <alignment horizontal="center" vertical="center"/>
    </xf>
    <xf numFmtId="3" fontId="4" fillId="4" borderId="33" xfId="0" applyNumberFormat="1" applyFont="1" applyFill="1" applyBorder="1" applyAlignment="1">
      <alignment horizontal="center" vertical="center"/>
    </xf>
    <xf numFmtId="3" fontId="25" fillId="4" borderId="6" xfId="0" applyNumberFormat="1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left" vertical="center"/>
    </xf>
    <xf numFmtId="3" fontId="4" fillId="4" borderId="52" xfId="0" applyNumberFormat="1" applyFont="1" applyFill="1" applyBorder="1" applyAlignment="1">
      <alignment horizontal="center" vertical="center"/>
    </xf>
    <xf numFmtId="3" fontId="4" fillId="4" borderId="33" xfId="0" applyNumberFormat="1" applyFont="1" applyFill="1" applyBorder="1" applyAlignment="1">
      <alignment horizontal="center" vertical="center"/>
    </xf>
    <xf numFmtId="3" fontId="4" fillId="4" borderId="51" xfId="0" applyNumberFormat="1" applyFont="1" applyFill="1" applyBorder="1" applyAlignment="1">
      <alignment horizontal="center" vertical="center"/>
    </xf>
    <xf numFmtId="3" fontId="4" fillId="4" borderId="46" xfId="0" applyNumberFormat="1" applyFont="1" applyFill="1" applyBorder="1" applyAlignment="1">
      <alignment horizontal="center" vertical="center"/>
    </xf>
    <xf numFmtId="0" fontId="4" fillId="4" borderId="52" xfId="0" applyFont="1" applyFill="1" applyBorder="1" applyAlignment="1">
      <alignment horizontal="center" vertical="center"/>
    </xf>
    <xf numFmtId="0" fontId="4" fillId="4" borderId="33" xfId="0" applyFont="1" applyFill="1" applyBorder="1" applyAlignment="1">
      <alignment horizontal="center" vertical="center"/>
    </xf>
    <xf numFmtId="3" fontId="4" fillId="4" borderId="29" xfId="0" applyNumberFormat="1" applyFont="1" applyFill="1" applyBorder="1" applyAlignment="1">
      <alignment horizontal="center" vertical="center"/>
    </xf>
    <xf numFmtId="3" fontId="4" fillId="4" borderId="32" xfId="0" applyNumberFormat="1" applyFont="1" applyFill="1" applyBorder="1" applyAlignment="1">
      <alignment horizontal="center" vertical="center"/>
    </xf>
    <xf numFmtId="0" fontId="5" fillId="0" borderId="2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3" fontId="32" fillId="2" borderId="30" xfId="0" applyNumberFormat="1" applyFont="1" applyFill="1" applyBorder="1" applyAlignment="1">
      <alignment horizontal="center" vertical="center"/>
    </xf>
    <xf numFmtId="3" fontId="32" fillId="2" borderId="12" xfId="0" applyNumberFormat="1" applyFont="1" applyFill="1" applyBorder="1" applyAlignment="1">
      <alignment horizontal="center" vertical="center"/>
    </xf>
    <xf numFmtId="3" fontId="32" fillId="2" borderId="37" xfId="0" applyNumberFormat="1" applyFont="1" applyFill="1" applyBorder="1" applyAlignment="1">
      <alignment horizontal="center" vertical="center"/>
    </xf>
    <xf numFmtId="3" fontId="26" fillId="11" borderId="50" xfId="0" applyNumberFormat="1" applyFont="1" applyFill="1" applyBorder="1" applyAlignment="1">
      <alignment horizontal="center" vertical="center"/>
    </xf>
    <xf numFmtId="3" fontId="26" fillId="11" borderId="22" xfId="0" applyNumberFormat="1" applyFont="1" applyFill="1" applyBorder="1" applyAlignment="1">
      <alignment horizontal="center" vertical="center"/>
    </xf>
    <xf numFmtId="3" fontId="26" fillId="11" borderId="42" xfId="0" applyNumberFormat="1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37" xfId="0" applyFont="1" applyFill="1" applyBorder="1" applyAlignment="1">
      <alignment horizontal="left" vertical="center" wrapText="1"/>
    </xf>
    <xf numFmtId="3" fontId="26" fillId="11" borderId="29" xfId="0" applyNumberFormat="1" applyFont="1" applyFill="1" applyBorder="1" applyAlignment="1">
      <alignment horizontal="center" vertical="center"/>
    </xf>
    <xf numFmtId="3" fontId="26" fillId="11" borderId="40" xfId="0" applyNumberFormat="1" applyFont="1" applyFill="1" applyBorder="1" applyAlignment="1">
      <alignment horizontal="center" vertical="center"/>
    </xf>
    <xf numFmtId="3" fontId="26" fillId="11" borderId="16" xfId="0" applyNumberFormat="1" applyFont="1" applyFill="1" applyBorder="1" applyAlignment="1">
      <alignment horizontal="center" vertical="center"/>
    </xf>
    <xf numFmtId="0" fontId="27" fillId="9" borderId="3" xfId="0" applyFont="1" applyFill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29" xfId="0" applyFont="1" applyFill="1" applyBorder="1" applyAlignment="1">
      <alignment horizontal="left" vertical="center" wrapText="1"/>
    </xf>
    <xf numFmtId="0" fontId="5" fillId="2" borderId="30" xfId="0" applyFont="1" applyFill="1" applyBorder="1" applyAlignment="1">
      <alignment horizontal="left" vertical="center"/>
    </xf>
    <xf numFmtId="0" fontId="5" fillId="2" borderId="12" xfId="0" applyFont="1" applyFill="1" applyBorder="1" applyAlignment="1">
      <alignment horizontal="left" vertical="center"/>
    </xf>
    <xf numFmtId="0" fontId="5" fillId="2" borderId="37" xfId="0" applyFont="1" applyFill="1" applyBorder="1" applyAlignment="1">
      <alignment horizontal="left" vertical="center"/>
    </xf>
    <xf numFmtId="0" fontId="3" fillId="2" borderId="18" xfId="0" applyFont="1" applyFill="1" applyBorder="1" applyAlignment="1">
      <alignment horizontal="left" vertical="center" wrapText="1"/>
    </xf>
    <xf numFmtId="0" fontId="0" fillId="9" borderId="3" xfId="0" applyFill="1" applyBorder="1" applyAlignment="1">
      <alignment horizontal="center"/>
    </xf>
  </cellXfs>
  <cellStyles count="90">
    <cellStyle name="Comma 2" xfId="10" xr:uid="{D0EB543F-A5F3-4FD9-BED7-90BAA97342CA}"/>
    <cellStyle name="Comma 2 2" xfId="13" xr:uid="{1A8D949D-EDD0-49C9-BB1D-143FFE460747}"/>
    <cellStyle name="Comma 2 2 2" xfId="29" xr:uid="{31AB382B-568A-481B-97F1-9CABAEEF429E}"/>
    <cellStyle name="Comma 2 2 2 2" xfId="34" xr:uid="{0863E279-84F5-4F89-8298-A3FD76CA8160}"/>
    <cellStyle name="Comma 2 2 2 2 2" xfId="60" xr:uid="{41DE084A-ABC5-4482-978E-88507249964D}"/>
    <cellStyle name="Comma 2 2 2 3" xfId="56" xr:uid="{ED1E0D42-FD75-4685-A060-2D3187DE0171}"/>
    <cellStyle name="Comma 2 2 3" xfId="49" xr:uid="{10B28A37-FD71-4FC2-9977-4025F21F0A76}"/>
    <cellStyle name="Comma 2 3" xfId="50" xr:uid="{D4F3462E-A74A-4590-B033-07E9BAD6A7DE}"/>
    <cellStyle name="Comma 2 4" xfId="48" xr:uid="{5E260B6C-542E-4AAA-BE36-943894D2F90B}"/>
    <cellStyle name="Comma 3" xfId="15" xr:uid="{2B611766-F076-474F-A81A-84C8401A469B}"/>
    <cellStyle name="Comma 3 2" xfId="30" xr:uid="{8C9CD9D6-1C66-4E28-A36A-ADAFA4F336F5}"/>
    <cellStyle name="Comma 3 2 2" xfId="35" xr:uid="{29A19A22-BA26-4C32-B2FE-2F4F8FBA62DD}"/>
    <cellStyle name="Comma 3 2 2 2" xfId="61" xr:uid="{F20BC1F3-64AB-4823-AEEF-B74AB9D629B3}"/>
    <cellStyle name="Comma 3 2 3" xfId="57" xr:uid="{6AB1A89A-F721-4E7D-9093-BE6EFBE6A3FF}"/>
    <cellStyle name="Comma 3 3" xfId="31" xr:uid="{AD2142A1-67AC-4072-8695-E66DCF0FCD26}"/>
    <cellStyle name="Comma 3 3 2" xfId="58" xr:uid="{85A11F9F-78EE-4DAA-ABE6-B240B28EF671}"/>
    <cellStyle name="Comma 3 4" xfId="38" xr:uid="{9A558E24-E3BC-419A-AAAC-3F5B15BA1E47}"/>
    <cellStyle name="Comma 3 4 2" xfId="62" xr:uid="{43936AFE-3DE3-45A1-BD6E-D33BF252A99F}"/>
    <cellStyle name="Comma 3 5" xfId="44" xr:uid="{73A834FE-E75B-4DFC-9A08-CCDE02F86C5B}"/>
    <cellStyle name="Comma 3 5 2" xfId="86" xr:uid="{E01F1823-E537-4657-BE8D-B6D8702F1680}"/>
    <cellStyle name="Comma 3 6" xfId="51" xr:uid="{C7170F15-6F01-47DE-BC11-B2192983252A}"/>
    <cellStyle name="Comma 3 7" xfId="54" xr:uid="{D171E2BD-EF94-4B24-94CF-565F5F10CF02}"/>
    <cellStyle name="Comma 4" xfId="28" xr:uid="{6985B499-905F-48FB-A132-D39735FF5278}"/>
    <cellStyle name="Comma 4 2" xfId="33" xr:uid="{E0EB5F10-71AA-483A-BD39-7EF61CD019BD}"/>
    <cellStyle name="Comma 4 2 2" xfId="59" xr:uid="{625AFA2D-E300-4F7D-90C2-E8EA5F4B8162}"/>
    <cellStyle name="Comma 4 3" xfId="40" xr:uid="{89B1034F-294C-430D-9C89-044008669C2A}"/>
    <cellStyle name="Comma 4 4" xfId="46" xr:uid="{94EB779B-45B5-4FA6-A137-27D0D952F59C}"/>
    <cellStyle name="Comma 4 5" xfId="55" xr:uid="{9D44A98D-684E-403F-AD94-960503704A8C}"/>
    <cellStyle name="Comma 5" xfId="42" xr:uid="{04C2F692-6EBA-463C-AE40-F208B095F055}"/>
    <cellStyle name="Comma 5 2" xfId="47" xr:uid="{327E6217-E616-4A1D-A53F-18B978D60D14}"/>
    <cellStyle name="Comma 5 3" xfId="82" xr:uid="{AC1F5E56-BEEC-4208-97AA-730C3D103A3C}"/>
    <cellStyle name="Comma 6" xfId="39" xr:uid="{94914BB6-CDA2-43A9-9203-A60F3AB86502}"/>
    <cellStyle name="Comma 7" xfId="45" xr:uid="{552FE989-4495-46CB-BEA9-74C9165384B4}"/>
    <cellStyle name="Comma 8" xfId="43" xr:uid="{9D606AA5-03B8-49C9-8769-3A62A01F5C9F}"/>
    <cellStyle name="Comma 9" xfId="88" xr:uid="{F5B7F2A8-B7BD-49F2-A0B2-C156CD4DAE2F}"/>
    <cellStyle name="Excel Built-in Neutral" xfId="2" xr:uid="{7CD9D570-5834-489E-B5A5-033A74CF4C72}"/>
    <cellStyle name="Excel Built-in Normal" xfId="9" xr:uid="{E9DD4166-51BD-4768-A1C1-371C0B17BA01}"/>
    <cellStyle name="Excel Built-in Normal 1" xfId="25" xr:uid="{FF0B3951-710B-4D34-BFE7-3C0208402699}"/>
    <cellStyle name="Excel Built-in Normal 1 2" xfId="74" xr:uid="{F6E13738-F6A2-419D-830E-60926D498130}"/>
    <cellStyle name="Excel Built-in Normal 2" xfId="65" xr:uid="{5DAD5FDD-CA34-4307-A13C-99E353760B21}"/>
    <cellStyle name="Excel Built-in Normal 2 2" xfId="75" xr:uid="{BAD9F2AB-AFC8-42E4-829E-1F3474BCB6A8}"/>
    <cellStyle name="Excel Built-in Normal 3" xfId="66" xr:uid="{D3765F2A-CF04-4F46-B874-0E669F52EE73}"/>
    <cellStyle name="Excel Built-in Normal 3 2" xfId="76" xr:uid="{18A8E90C-98FB-4366-B8C3-D243041748F3}"/>
    <cellStyle name="Excel Built-in Normal 4" xfId="64" xr:uid="{BEEF66E4-30B3-47F1-A613-FED702DBA14D}"/>
    <cellStyle name="Excel Built-in Normal 5" xfId="73" xr:uid="{02E02AC0-14E9-480A-AF02-84865D049159}"/>
    <cellStyle name="Heading" xfId="67" xr:uid="{BE18786A-2F01-4E7B-9790-42B21BB93604}"/>
    <cellStyle name="Heading 5" xfId="77" xr:uid="{D0EA32BD-FEB2-4CA8-A9E8-8AA5193BF8C0}"/>
    <cellStyle name="Heading1" xfId="68" xr:uid="{E0E3CEC6-73AE-4FB0-8513-D46D92A12E96}"/>
    <cellStyle name="Heading1 2" xfId="78" xr:uid="{B144C95E-0070-492B-A576-BC21FA816B6D}"/>
    <cellStyle name="Hyperlink 2" xfId="85" xr:uid="{B2435DA5-7A99-451B-AD86-B36B01B5955C}"/>
    <cellStyle name="Normal" xfId="0" builtinId="0"/>
    <cellStyle name="Normal 10" xfId="83" xr:uid="{6C28F71C-D9F0-4D79-B630-EE7A386BB2BF}"/>
    <cellStyle name="Normal 10 2 2" xfId="6" xr:uid="{3C945E97-12FC-4521-8DB8-8B8DCBB8A03D}"/>
    <cellStyle name="Normal 2" xfId="1" xr:uid="{A719ED9A-BCA7-40C3-AC71-B31C6FCF6599}"/>
    <cellStyle name="Normal 2 2" xfId="14" xr:uid="{084AAB5A-CAEC-4747-BFAE-CC4D14A3CFDB}"/>
    <cellStyle name="Normal 2 2 2" xfId="22" xr:uid="{BA51041F-90D2-451B-AB7B-8E2FA85C82CA}"/>
    <cellStyle name="Normal 2 2 3" xfId="37" xr:uid="{41334537-0629-4B08-9F70-0980F5084DA6}"/>
    <cellStyle name="Normal 2 2 3 2" xfId="69" xr:uid="{4695DFCD-C386-4361-8D39-BE3DD0B57F16}"/>
    <cellStyle name="Normal 2 2 4" xfId="89" xr:uid="{ED0235B2-5344-4911-B17C-835E76C6C32F}"/>
    <cellStyle name="Normal 2 3" xfId="17" xr:uid="{5AFDDCD4-4CF1-45F2-8127-8ADE1DA22DC7}"/>
    <cellStyle name="Normal 2 3 2" xfId="41" xr:uid="{BAC88FED-ED98-4F9B-A969-5C465257AFC0}"/>
    <cellStyle name="Normal 2 3 2 2" xfId="79" xr:uid="{1CA4B8FA-DAA2-47A4-8BF3-971091829476}"/>
    <cellStyle name="Normal 2 4" xfId="26" xr:uid="{9ED67003-0C0F-41F1-AD29-A660DCB5CCA1}"/>
    <cellStyle name="Normal 2 5" xfId="84" xr:uid="{3C610A39-ABB2-4B4E-8F57-2FA5AE7C6175}"/>
    <cellStyle name="Normal 3" xfId="3" xr:uid="{099B2D79-D2D0-4155-8AF0-5B64FF033CD3}"/>
    <cellStyle name="Normal 3 2" xfId="19" xr:uid="{F7872F00-1FF5-4E7D-9C33-3DD55B32D203}"/>
    <cellStyle name="Normal 3 2 3" xfId="87" xr:uid="{4A1A25B8-6A77-49E0-A71D-FA1176108A53}"/>
    <cellStyle name="Normal 4" xfId="7" xr:uid="{10A54078-4DF9-4AAD-ADB5-6C6009AB7D44}"/>
    <cellStyle name="Normal 4 2" xfId="11" xr:uid="{0A2D88BF-DF94-41D1-B13A-982998B41143}"/>
    <cellStyle name="Normal 4 3" xfId="36" xr:uid="{7A02A867-3796-48F1-9E04-04300E7B39FC}"/>
    <cellStyle name="Normal 5" xfId="8" xr:uid="{964721D1-4B60-418B-AA81-4FB5A28754B5}"/>
    <cellStyle name="Normal 5 2" xfId="12" xr:uid="{E125CD35-C60D-45F7-B0B5-E540BA7ABB8D}"/>
    <cellStyle name="Normal 6" xfId="16" xr:uid="{60BCD58A-9EBA-4B91-9AD4-15A82A5C4D8D}"/>
    <cellStyle name="Normal 6 2" xfId="24" xr:uid="{D1F5F88F-A8E1-4D27-A9D6-87E28AD5876A}"/>
    <cellStyle name="Normal 6 3" xfId="23" xr:uid="{FB39AAC6-CB77-4F72-AD2D-A7529EF2D9A0}"/>
    <cellStyle name="Normal 6 4" xfId="27" xr:uid="{8F6E8883-E5D1-4825-B185-F1C62A1A1AF5}"/>
    <cellStyle name="Normal 7" xfId="18" xr:uid="{9F17DB15-DC3E-4EC7-91AA-58C7F9859484}"/>
    <cellStyle name="Normal 7 2" xfId="32" xr:uid="{B93D6C48-4B41-4439-B04F-393819E22E4F}"/>
    <cellStyle name="Normal 7 3" xfId="72" xr:uid="{54BAAEB6-7288-48B4-B76D-B9AAA1060E69}"/>
    <cellStyle name="Normal 8" xfId="20" xr:uid="{6E563B9A-692D-4710-BBD3-0154E7314FB3}"/>
    <cellStyle name="Normal 9" xfId="21" xr:uid="{3ED33CA3-1923-475A-8AB4-0B9DDACDBEE8}"/>
    <cellStyle name="Parasts 2" xfId="4" xr:uid="{6ACDD000-C570-488C-8AB7-79BB56602994}"/>
    <cellStyle name="Parasts 3" xfId="5" xr:uid="{45A864EC-E6F5-42DB-A101-48D7767D9FA2}"/>
    <cellStyle name="Parasts 4" xfId="63" xr:uid="{361BD054-C223-4126-A35A-6681C921A17B}"/>
    <cellStyle name="Percent 2" xfId="52" xr:uid="{F025EF6C-E9C7-4157-A44E-A73B23E3BD43}"/>
    <cellStyle name="Percent 2 2" xfId="53" xr:uid="{1B5D6EF1-2220-459F-9F30-C89869CB3E69}"/>
    <cellStyle name="Result" xfId="70" xr:uid="{C2970274-1B95-4668-883E-0D13217DB4B6}"/>
    <cellStyle name="Result 2" xfId="80" xr:uid="{4F56BFDF-2DC5-474A-B697-31526A16AD7A}"/>
    <cellStyle name="Result2" xfId="71" xr:uid="{781C35D6-DCA7-416E-BF90-E5CE503D70E7}"/>
    <cellStyle name="Result2 2" xfId="81" xr:uid="{B73D3CB3-95CE-4B18-9A62-B2404CBBDB9A}"/>
  </cellStyles>
  <dxfs count="0"/>
  <tableStyles count="0" defaultTableStyle="TableStyleMedium2" defaultPivotStyle="PivotStyleLight16"/>
  <colors>
    <mruColors>
      <color rgb="FFFF00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06D29-8369-4000-B6B1-0966001693AD}">
  <sheetPr>
    <tabColor theme="4" tint="0.59999389629810485"/>
  </sheetPr>
  <dimension ref="A1:P65"/>
  <sheetViews>
    <sheetView tabSelected="1" topLeftCell="B2" zoomScale="80" zoomScaleNormal="80" workbookViewId="0">
      <pane xSplit="2" ySplit="2" topLeftCell="D4" activePane="bottomRight" state="frozen"/>
      <selection activeCell="B2" sqref="B2"/>
      <selection pane="topRight" activeCell="D2" sqref="D2"/>
      <selection pane="bottomLeft" activeCell="B4" sqref="B4"/>
      <selection pane="bottomRight" activeCell="N34" sqref="N34"/>
    </sheetView>
  </sheetViews>
  <sheetFormatPr defaultRowHeight="15" x14ac:dyDescent="0.25"/>
  <cols>
    <col min="1" max="1" width="24.7109375" customWidth="1"/>
    <col min="2" max="2" width="13.28515625" customWidth="1"/>
    <col min="3" max="3" width="16.5703125" customWidth="1"/>
    <col min="4" max="4" width="21.7109375" customWidth="1"/>
    <col min="5" max="5" width="15.5703125" customWidth="1"/>
    <col min="6" max="6" width="12.7109375" customWidth="1"/>
    <col min="7" max="7" width="11.85546875" customWidth="1"/>
    <col min="8" max="8" width="15.85546875" customWidth="1"/>
    <col min="9" max="9" width="17.42578125" style="6" customWidth="1"/>
    <col min="10" max="10" width="16.42578125" style="7" customWidth="1"/>
    <col min="11" max="11" width="11.85546875" customWidth="1"/>
    <col min="12" max="12" width="14" customWidth="1"/>
    <col min="13" max="13" width="17.85546875" customWidth="1"/>
    <col min="14" max="14" width="11.85546875" style="8" customWidth="1"/>
    <col min="15" max="15" width="45.5703125" customWidth="1"/>
    <col min="16" max="16" width="26.5703125" customWidth="1"/>
  </cols>
  <sheetData>
    <row r="1" spans="1:15" s="10" customFormat="1" ht="60.75" customHeight="1" x14ac:dyDescent="0.25">
      <c r="N1" s="156" t="s">
        <v>42</v>
      </c>
      <c r="O1" s="156"/>
    </row>
    <row r="2" spans="1:15" x14ac:dyDescent="0.25">
      <c r="A2" s="149" t="s">
        <v>43</v>
      </c>
      <c r="B2" s="149" t="s">
        <v>45</v>
      </c>
      <c r="C2" s="149" t="s">
        <v>44</v>
      </c>
      <c r="D2" s="149" t="s">
        <v>12</v>
      </c>
      <c r="E2" s="157" t="s">
        <v>49</v>
      </c>
      <c r="F2" s="157"/>
      <c r="G2" s="157"/>
      <c r="H2" s="157"/>
      <c r="I2" s="157"/>
      <c r="J2" s="157"/>
      <c r="K2" s="157"/>
      <c r="L2" s="90"/>
      <c r="M2" s="90"/>
      <c r="N2" s="90"/>
      <c r="O2" s="149" t="s">
        <v>14</v>
      </c>
    </row>
    <row r="3" spans="1:15" ht="84" customHeight="1" x14ac:dyDescent="0.25">
      <c r="A3" s="149"/>
      <c r="B3" s="149"/>
      <c r="C3" s="149"/>
      <c r="D3" s="149"/>
      <c r="E3" s="91" t="s">
        <v>19</v>
      </c>
      <c r="F3" s="91" t="s">
        <v>20</v>
      </c>
      <c r="G3" s="91" t="s">
        <v>46</v>
      </c>
      <c r="H3" s="91" t="s">
        <v>24</v>
      </c>
      <c r="I3" s="91" t="s">
        <v>22</v>
      </c>
      <c r="J3" s="91" t="s">
        <v>47</v>
      </c>
      <c r="K3" s="91" t="s">
        <v>27</v>
      </c>
      <c r="L3" s="91" t="s">
        <v>26</v>
      </c>
      <c r="M3" s="91" t="s">
        <v>48</v>
      </c>
      <c r="N3" s="91" t="s">
        <v>23</v>
      </c>
      <c r="O3" s="149"/>
    </row>
    <row r="4" spans="1:15" ht="19.5" customHeight="1" x14ac:dyDescent="0.25">
      <c r="A4" s="150" t="s">
        <v>0</v>
      </c>
      <c r="B4" s="144" t="s">
        <v>5</v>
      </c>
      <c r="C4" s="138">
        <f>127779+25800+35643637</f>
        <v>35797216</v>
      </c>
      <c r="D4" s="27">
        <f>E4</f>
        <v>42396</v>
      </c>
      <c r="E4" s="26">
        <f>F4</f>
        <v>42396</v>
      </c>
      <c r="F4" s="27">
        <v>42396</v>
      </c>
      <c r="G4" s="28"/>
      <c r="H4" s="29"/>
      <c r="I4" s="27"/>
      <c r="J4" s="28"/>
      <c r="K4" s="30"/>
      <c r="L4" s="27"/>
      <c r="M4" s="28"/>
      <c r="N4" s="141">
        <f>C4-D4-D9-D5-D7-D6</f>
        <v>3</v>
      </c>
      <c r="O4" s="60" t="s">
        <v>34</v>
      </c>
    </row>
    <row r="5" spans="1:15" ht="24" customHeight="1" x14ac:dyDescent="0.25">
      <c r="A5" s="150"/>
      <c r="B5" s="144"/>
      <c r="C5" s="138"/>
      <c r="D5" s="17">
        <f>E5</f>
        <v>21003080</v>
      </c>
      <c r="E5" s="16">
        <f>F5</f>
        <v>21003080</v>
      </c>
      <c r="F5" s="17">
        <v>21003080</v>
      </c>
      <c r="G5" s="18"/>
      <c r="H5" s="19"/>
      <c r="I5" s="17"/>
      <c r="J5" s="18"/>
      <c r="K5" s="20"/>
      <c r="L5" s="17"/>
      <c r="M5" s="18"/>
      <c r="N5" s="141"/>
      <c r="O5" s="61" t="s">
        <v>33</v>
      </c>
    </row>
    <row r="6" spans="1:15" ht="21.75" customHeight="1" x14ac:dyDescent="0.25">
      <c r="A6" s="150"/>
      <c r="B6" s="144"/>
      <c r="C6" s="138"/>
      <c r="D6" s="106">
        <f>H6</f>
        <v>14662939</v>
      </c>
      <c r="E6" s="107"/>
      <c r="F6" s="106"/>
      <c r="G6" s="108"/>
      <c r="H6" s="109">
        <v>14662939</v>
      </c>
      <c r="I6" s="106">
        <v>29547835</v>
      </c>
      <c r="J6" s="110">
        <f>I6-H6</f>
        <v>14884896</v>
      </c>
      <c r="K6" s="111"/>
      <c r="L6" s="17"/>
      <c r="M6" s="18"/>
      <c r="N6" s="141"/>
      <c r="O6" s="112" t="s">
        <v>50</v>
      </c>
    </row>
    <row r="7" spans="1:15" ht="19.5" customHeight="1" x14ac:dyDescent="0.25">
      <c r="A7" s="150"/>
      <c r="B7" s="144"/>
      <c r="C7" s="138"/>
      <c r="D7" s="17">
        <v>37295</v>
      </c>
      <c r="E7" s="16"/>
      <c r="F7" s="17"/>
      <c r="G7" s="18"/>
      <c r="H7" s="19"/>
      <c r="I7" s="17"/>
      <c r="J7" s="18"/>
      <c r="K7" s="19">
        <v>37295</v>
      </c>
      <c r="L7" s="17">
        <v>37295</v>
      </c>
      <c r="M7" s="18"/>
      <c r="N7" s="141"/>
      <c r="O7" s="61" t="s">
        <v>51</v>
      </c>
    </row>
    <row r="8" spans="1:15" ht="19.5" customHeight="1" x14ac:dyDescent="0.25">
      <c r="A8" s="150"/>
      <c r="B8" s="144"/>
      <c r="C8" s="138"/>
      <c r="D8" s="54"/>
      <c r="E8" s="51"/>
      <c r="F8" s="54"/>
      <c r="G8" s="31"/>
      <c r="H8" s="52"/>
      <c r="I8" s="54"/>
      <c r="J8" s="31"/>
      <c r="K8" s="53"/>
      <c r="L8" s="54">
        <v>14515162</v>
      </c>
      <c r="M8" s="80">
        <f>L8</f>
        <v>14515162</v>
      </c>
      <c r="N8" s="141"/>
      <c r="O8" s="63" t="s">
        <v>29</v>
      </c>
    </row>
    <row r="9" spans="1:15" ht="15.75" thickBot="1" x14ac:dyDescent="0.3">
      <c r="A9" s="151"/>
      <c r="B9" s="145"/>
      <c r="C9" s="139"/>
      <c r="D9" s="22">
        <f>H9</f>
        <v>51503</v>
      </c>
      <c r="E9" s="21"/>
      <c r="F9" s="22"/>
      <c r="G9" s="23"/>
      <c r="H9" s="24">
        <f>I9</f>
        <v>51503</v>
      </c>
      <c r="I9" s="22">
        <v>51503</v>
      </c>
      <c r="J9" s="23"/>
      <c r="K9" s="25"/>
      <c r="L9" s="22"/>
      <c r="M9" s="23"/>
      <c r="N9" s="142"/>
      <c r="O9" s="64" t="s">
        <v>37</v>
      </c>
    </row>
    <row r="10" spans="1:15" ht="20.25" customHeight="1" x14ac:dyDescent="0.25">
      <c r="A10" s="152" t="s">
        <v>1</v>
      </c>
      <c r="B10" s="153" t="s">
        <v>6</v>
      </c>
      <c r="C10" s="137">
        <v>114972</v>
      </c>
      <c r="D10" s="32">
        <f>E10</f>
        <v>71650</v>
      </c>
      <c r="E10" s="33">
        <f>F10</f>
        <v>71650</v>
      </c>
      <c r="F10" s="32">
        <v>71650</v>
      </c>
      <c r="G10" s="34"/>
      <c r="H10" s="33"/>
      <c r="I10" s="32"/>
      <c r="J10" s="34"/>
      <c r="K10" s="35"/>
      <c r="L10" s="32"/>
      <c r="M10" s="34"/>
      <c r="N10" s="140">
        <f>C10-D10-D12-D11</f>
        <v>5</v>
      </c>
      <c r="O10" s="65" t="s">
        <v>34</v>
      </c>
    </row>
    <row r="11" spans="1:15" ht="20.25" customHeight="1" x14ac:dyDescent="0.25">
      <c r="A11" s="150"/>
      <c r="B11" s="154"/>
      <c r="C11" s="138"/>
      <c r="D11" s="106">
        <f>K11</f>
        <v>5542</v>
      </c>
      <c r="E11" s="107"/>
      <c r="F11" s="106"/>
      <c r="G11" s="108"/>
      <c r="H11" s="107"/>
      <c r="I11" s="106"/>
      <c r="J11" s="108"/>
      <c r="K11" s="111">
        <v>5542</v>
      </c>
      <c r="L11" s="27">
        <v>69942</v>
      </c>
      <c r="M11" s="113">
        <f>L11-K11</f>
        <v>64400</v>
      </c>
      <c r="N11" s="141"/>
      <c r="O11" s="61" t="s">
        <v>51</v>
      </c>
    </row>
    <row r="12" spans="1:15" ht="15.75" thickBot="1" x14ac:dyDescent="0.3">
      <c r="A12" s="151"/>
      <c r="B12" s="155"/>
      <c r="C12" s="139"/>
      <c r="D12" s="22">
        <f>H12</f>
        <v>37775</v>
      </c>
      <c r="E12" s="21"/>
      <c r="F12" s="22"/>
      <c r="G12" s="23"/>
      <c r="H12" s="21">
        <v>37775</v>
      </c>
      <c r="I12" s="22">
        <v>43609</v>
      </c>
      <c r="J12" s="81">
        <f>I12-H12</f>
        <v>5834</v>
      </c>
      <c r="K12" s="25"/>
      <c r="L12" s="22"/>
      <c r="M12" s="23"/>
      <c r="N12" s="142"/>
      <c r="O12" s="64" t="s">
        <v>38</v>
      </c>
    </row>
    <row r="13" spans="1:15" ht="33" customHeight="1" thickBot="1" x14ac:dyDescent="0.3">
      <c r="A13" s="131" t="s">
        <v>2</v>
      </c>
      <c r="B13" s="143" t="s">
        <v>13</v>
      </c>
      <c r="C13" s="137">
        <f>1415609+7342389+1104868+6814976</f>
        <v>16677842</v>
      </c>
      <c r="D13" s="32">
        <v>2513261</v>
      </c>
      <c r="E13" s="33">
        <v>350.82</v>
      </c>
      <c r="F13" s="32">
        <v>351</v>
      </c>
      <c r="G13" s="34"/>
      <c r="H13" s="33"/>
      <c r="I13" s="32"/>
      <c r="J13" s="34"/>
      <c r="K13" s="35">
        <v>2512909.4500000002</v>
      </c>
      <c r="L13" s="32">
        <f>K13</f>
        <v>2512909.4500000002</v>
      </c>
      <c r="M13" s="34"/>
      <c r="N13" s="146">
        <f>C13-D13-D14-D15-D18-D19-D16</f>
        <v>0</v>
      </c>
      <c r="O13" s="66" t="s">
        <v>17</v>
      </c>
    </row>
    <row r="14" spans="1:15" ht="32.25" customHeight="1" thickBot="1" x14ac:dyDescent="0.3">
      <c r="A14" s="132"/>
      <c r="B14" s="144"/>
      <c r="C14" s="138"/>
      <c r="D14" s="17">
        <v>5901228</v>
      </c>
      <c r="E14" s="16">
        <v>2797356</v>
      </c>
      <c r="F14" s="32">
        <f>E14</f>
        <v>2797356</v>
      </c>
      <c r="G14" s="18"/>
      <c r="H14" s="16">
        <v>2771069</v>
      </c>
      <c r="I14" s="17">
        <f>H14</f>
        <v>2771069</v>
      </c>
      <c r="J14" s="18"/>
      <c r="K14" s="20">
        <v>332803</v>
      </c>
      <c r="L14" s="17">
        <f>K14</f>
        <v>332803</v>
      </c>
      <c r="M14" s="18"/>
      <c r="N14" s="147"/>
      <c r="O14" s="67" t="s">
        <v>16</v>
      </c>
    </row>
    <row r="15" spans="1:15" ht="35.25" customHeight="1" x14ac:dyDescent="0.25">
      <c r="A15" s="132"/>
      <c r="B15" s="144"/>
      <c r="C15" s="138"/>
      <c r="D15" s="17">
        <v>1144440</v>
      </c>
      <c r="E15" s="16">
        <v>459437</v>
      </c>
      <c r="F15" s="32">
        <f>E15</f>
        <v>459437</v>
      </c>
      <c r="G15" s="18"/>
      <c r="H15" s="16">
        <v>487675</v>
      </c>
      <c r="I15" s="17">
        <f>H15</f>
        <v>487675</v>
      </c>
      <c r="J15" s="18"/>
      <c r="K15" s="20">
        <v>197328</v>
      </c>
      <c r="L15" s="17">
        <f>K15</f>
        <v>197328</v>
      </c>
      <c r="M15" s="18"/>
      <c r="N15" s="147"/>
      <c r="O15" s="68" t="s">
        <v>18</v>
      </c>
    </row>
    <row r="16" spans="1:15" ht="28.5" customHeight="1" x14ac:dyDescent="0.25">
      <c r="A16" s="132"/>
      <c r="B16" s="144"/>
      <c r="C16" s="138"/>
      <c r="D16" s="17">
        <v>61684</v>
      </c>
      <c r="E16" s="16"/>
      <c r="F16" s="17"/>
      <c r="G16" s="18"/>
      <c r="H16" s="16"/>
      <c r="I16" s="17"/>
      <c r="J16" s="18"/>
      <c r="K16" s="20">
        <v>61684</v>
      </c>
      <c r="L16" s="17">
        <v>256970</v>
      </c>
      <c r="M16" s="78">
        <f>L16-K16</f>
        <v>195286</v>
      </c>
      <c r="N16" s="147"/>
      <c r="O16" s="68" t="s">
        <v>36</v>
      </c>
    </row>
    <row r="17" spans="1:15" x14ac:dyDescent="0.25">
      <c r="A17" s="132"/>
      <c r="B17" s="144"/>
      <c r="C17" s="138"/>
      <c r="D17" s="37"/>
      <c r="E17" s="49"/>
      <c r="F17" s="37"/>
      <c r="G17" s="40"/>
      <c r="H17" s="49"/>
      <c r="I17" s="37"/>
      <c r="J17" s="40"/>
      <c r="K17" s="84"/>
      <c r="L17" s="37">
        <v>3966118</v>
      </c>
      <c r="M17" s="79">
        <f>L17</f>
        <v>3966118</v>
      </c>
      <c r="N17" s="147"/>
      <c r="O17" s="62" t="s">
        <v>28</v>
      </c>
    </row>
    <row r="18" spans="1:15" x14ac:dyDescent="0.25">
      <c r="A18" s="132"/>
      <c r="B18" s="144"/>
      <c r="C18" s="138"/>
      <c r="D18" s="17">
        <f>E18</f>
        <v>3079531</v>
      </c>
      <c r="E18" s="16">
        <f>F18</f>
        <v>3079531</v>
      </c>
      <c r="F18" s="17">
        <v>3079531</v>
      </c>
      <c r="G18" s="18"/>
      <c r="H18" s="16"/>
      <c r="I18" s="17"/>
      <c r="J18" s="18"/>
      <c r="K18" s="20"/>
      <c r="L18" s="17"/>
      <c r="M18" s="18"/>
      <c r="N18" s="147"/>
      <c r="O18" s="61" t="s">
        <v>35</v>
      </c>
    </row>
    <row r="19" spans="1:15" ht="15.75" thickBot="1" x14ac:dyDescent="0.3">
      <c r="A19" s="133"/>
      <c r="B19" s="145"/>
      <c r="C19" s="139"/>
      <c r="D19" s="22">
        <f>H19</f>
        <v>3977698</v>
      </c>
      <c r="E19" s="21"/>
      <c r="F19" s="22"/>
      <c r="G19" s="23"/>
      <c r="H19" s="21">
        <f>I19</f>
        <v>3977698</v>
      </c>
      <c r="I19" s="22">
        <v>3977698</v>
      </c>
      <c r="J19" s="23"/>
      <c r="K19" s="25"/>
      <c r="L19" s="22"/>
      <c r="M19" s="23"/>
      <c r="N19" s="148"/>
      <c r="O19" s="64" t="s">
        <v>39</v>
      </c>
    </row>
    <row r="20" spans="1:15" ht="18.75" customHeight="1" x14ac:dyDescent="0.25">
      <c r="A20" s="152" t="s">
        <v>3</v>
      </c>
      <c r="B20" s="134" t="s">
        <v>9</v>
      </c>
      <c r="C20" s="137">
        <f>61827+958689</f>
        <v>1020516</v>
      </c>
      <c r="D20" s="32">
        <v>1020516</v>
      </c>
      <c r="E20" s="34">
        <v>1020516</v>
      </c>
      <c r="F20" s="35">
        <v>1149646</v>
      </c>
      <c r="G20" s="82">
        <f>F20-E20</f>
        <v>129130</v>
      </c>
      <c r="H20" s="36"/>
      <c r="I20" s="32"/>
      <c r="J20" s="34"/>
      <c r="K20" s="35"/>
      <c r="L20" s="32"/>
      <c r="M20" s="34"/>
      <c r="N20" s="140">
        <f>C20-D20</f>
        <v>0</v>
      </c>
      <c r="O20" s="65" t="s">
        <v>34</v>
      </c>
    </row>
    <row r="21" spans="1:15" ht="15" customHeight="1" x14ac:dyDescent="0.25">
      <c r="A21" s="150"/>
      <c r="B21" s="135"/>
      <c r="C21" s="138"/>
      <c r="D21" s="37"/>
      <c r="E21" s="40"/>
      <c r="F21" s="84"/>
      <c r="G21" s="40"/>
      <c r="H21" s="50"/>
      <c r="I21" s="37"/>
      <c r="J21" s="40"/>
      <c r="K21" s="50"/>
      <c r="L21" s="37">
        <v>699108</v>
      </c>
      <c r="M21" s="79">
        <f>L21</f>
        <v>699108</v>
      </c>
      <c r="N21" s="141"/>
      <c r="O21" s="62" t="s">
        <v>28</v>
      </c>
    </row>
    <row r="22" spans="1:15" ht="15.75" thickBot="1" x14ac:dyDescent="0.3">
      <c r="A22" s="151"/>
      <c r="B22" s="136"/>
      <c r="C22" s="139"/>
      <c r="D22" s="38"/>
      <c r="E22" s="55"/>
      <c r="F22" s="56"/>
      <c r="G22" s="55"/>
      <c r="H22" s="57"/>
      <c r="I22" s="38">
        <v>1346265</v>
      </c>
      <c r="J22" s="83">
        <f>I22</f>
        <v>1346265</v>
      </c>
      <c r="K22" s="56"/>
      <c r="L22" s="38"/>
      <c r="M22" s="55"/>
      <c r="N22" s="142"/>
      <c r="O22" s="69" t="s">
        <v>25</v>
      </c>
    </row>
    <row r="23" spans="1:15" ht="27" customHeight="1" x14ac:dyDescent="0.25">
      <c r="A23" s="131" t="s">
        <v>11</v>
      </c>
      <c r="B23" s="134" t="s">
        <v>8</v>
      </c>
      <c r="C23" s="137">
        <f>887397+7107174+293814</f>
        <v>8288385</v>
      </c>
      <c r="D23" s="123">
        <f>F23</f>
        <v>2453173</v>
      </c>
      <c r="E23" s="129">
        <f>D23</f>
        <v>2453173</v>
      </c>
      <c r="F23" s="123">
        <v>2453173</v>
      </c>
      <c r="G23" s="125"/>
      <c r="H23" s="129"/>
      <c r="I23" s="123"/>
      <c r="J23" s="125"/>
      <c r="K23" s="129"/>
      <c r="L23" s="123"/>
      <c r="M23" s="125"/>
      <c r="N23" s="140">
        <f>C23-D23-D25-D27-D26</f>
        <v>474256</v>
      </c>
      <c r="O23" s="127" t="s">
        <v>34</v>
      </c>
    </row>
    <row r="24" spans="1:15" ht="3" customHeight="1" x14ac:dyDescent="0.25">
      <c r="A24" s="132"/>
      <c r="B24" s="135"/>
      <c r="C24" s="138"/>
      <c r="D24" s="124"/>
      <c r="E24" s="130"/>
      <c r="F24" s="124"/>
      <c r="G24" s="126"/>
      <c r="H24" s="130"/>
      <c r="I24" s="124"/>
      <c r="J24" s="126"/>
      <c r="K24" s="130"/>
      <c r="L24" s="124"/>
      <c r="M24" s="126"/>
      <c r="N24" s="141"/>
      <c r="O24" s="128"/>
    </row>
    <row r="25" spans="1:15" ht="25.5" customHeight="1" x14ac:dyDescent="0.25">
      <c r="A25" s="132"/>
      <c r="B25" s="135"/>
      <c r="C25" s="138"/>
      <c r="D25" s="17">
        <f>H25</f>
        <v>2395121</v>
      </c>
      <c r="E25" s="16"/>
      <c r="F25" s="17"/>
      <c r="G25" s="18"/>
      <c r="H25" s="16">
        <f>I25</f>
        <v>2395121</v>
      </c>
      <c r="I25" s="17">
        <v>2395121</v>
      </c>
      <c r="J25" s="18"/>
      <c r="K25" s="20"/>
      <c r="L25" s="17"/>
      <c r="M25" s="18"/>
      <c r="N25" s="141"/>
      <c r="O25" s="70" t="s">
        <v>40</v>
      </c>
    </row>
    <row r="26" spans="1:15" ht="15" customHeight="1" x14ac:dyDescent="0.25">
      <c r="A26" s="132"/>
      <c r="B26" s="135"/>
      <c r="C26" s="138"/>
      <c r="D26" s="114">
        <f>L26</f>
        <v>2740686</v>
      </c>
      <c r="E26" s="115"/>
      <c r="F26" s="114"/>
      <c r="G26" s="116"/>
      <c r="H26" s="115"/>
      <c r="I26" s="114"/>
      <c r="J26" s="116"/>
      <c r="K26" s="117">
        <f>L26</f>
        <v>2740686</v>
      </c>
      <c r="L26" s="17">
        <v>2740686</v>
      </c>
      <c r="M26" s="18"/>
      <c r="N26" s="141"/>
      <c r="O26" s="61" t="s">
        <v>51</v>
      </c>
    </row>
    <row r="27" spans="1:15" ht="15.75" thickBot="1" x14ac:dyDescent="0.3">
      <c r="A27" s="133"/>
      <c r="B27" s="136"/>
      <c r="C27" s="139"/>
      <c r="D27" s="39">
        <v>225149</v>
      </c>
      <c r="E27" s="85">
        <v>112927</v>
      </c>
      <c r="F27" s="39">
        <f>E27</f>
        <v>112927</v>
      </c>
      <c r="G27" s="86"/>
      <c r="H27" s="85">
        <v>39675</v>
      </c>
      <c r="I27" s="39">
        <f>H27</f>
        <v>39675</v>
      </c>
      <c r="J27" s="86"/>
      <c r="K27" s="87">
        <v>72547</v>
      </c>
      <c r="L27" s="39">
        <f>K27</f>
        <v>72547</v>
      </c>
      <c r="M27" s="86"/>
      <c r="N27" s="142"/>
      <c r="O27" s="71" t="s">
        <v>15</v>
      </c>
    </row>
    <row r="28" spans="1:15" ht="23.25" customHeight="1" x14ac:dyDescent="0.25">
      <c r="A28" s="131" t="s">
        <v>4</v>
      </c>
      <c r="B28" s="134" t="s">
        <v>7</v>
      </c>
      <c r="C28" s="137">
        <f>41202+23172</f>
        <v>64374</v>
      </c>
      <c r="D28" s="32">
        <f>E28</f>
        <v>16101</v>
      </c>
      <c r="E28" s="33">
        <f>F28</f>
        <v>16101</v>
      </c>
      <c r="F28" s="32">
        <v>16101</v>
      </c>
      <c r="G28" s="34"/>
      <c r="H28" s="36"/>
      <c r="I28" s="32"/>
      <c r="J28" s="34"/>
      <c r="K28" s="35"/>
      <c r="L28" s="32"/>
      <c r="M28" s="34"/>
      <c r="N28" s="140">
        <f>C28-D28-D30-D29</f>
        <v>7</v>
      </c>
      <c r="O28" s="65" t="s">
        <v>34</v>
      </c>
    </row>
    <row r="29" spans="1:15" ht="17.25" customHeight="1" x14ac:dyDescent="0.25">
      <c r="A29" s="132"/>
      <c r="B29" s="135"/>
      <c r="C29" s="138"/>
      <c r="D29" s="118">
        <v>16172</v>
      </c>
      <c r="E29" s="118"/>
      <c r="F29" s="17"/>
      <c r="G29" s="18"/>
      <c r="H29" s="19"/>
      <c r="I29" s="17"/>
      <c r="J29" s="18"/>
      <c r="K29" s="19">
        <v>16172</v>
      </c>
      <c r="L29" s="17">
        <v>22238</v>
      </c>
      <c r="M29" s="78">
        <f>L29-K29</f>
        <v>6066</v>
      </c>
      <c r="N29" s="141"/>
      <c r="O29" s="61" t="s">
        <v>51</v>
      </c>
    </row>
    <row r="30" spans="1:15" ht="15.75" thickBot="1" x14ac:dyDescent="0.3">
      <c r="A30" s="133"/>
      <c r="B30" s="136"/>
      <c r="C30" s="139"/>
      <c r="D30" s="42">
        <f>H30</f>
        <v>32094</v>
      </c>
      <c r="E30" s="41"/>
      <c r="F30" s="42"/>
      <c r="G30" s="43"/>
      <c r="H30" s="88">
        <f>I30</f>
        <v>32094</v>
      </c>
      <c r="I30" s="42">
        <v>32094</v>
      </c>
      <c r="J30" s="43"/>
      <c r="K30" s="44"/>
      <c r="L30" s="42"/>
      <c r="M30" s="43"/>
      <c r="N30" s="142"/>
      <c r="O30" s="64" t="s">
        <v>41</v>
      </c>
    </row>
    <row r="31" spans="1:15" ht="102" x14ac:dyDescent="0.25">
      <c r="A31" s="5" t="s">
        <v>31</v>
      </c>
      <c r="B31" s="9" t="s">
        <v>10</v>
      </c>
      <c r="C31" s="74">
        <v>438927</v>
      </c>
      <c r="D31" s="27">
        <f>E31+H31+K31</f>
        <v>436370</v>
      </c>
      <c r="E31" s="26">
        <f>F31</f>
        <v>158710</v>
      </c>
      <c r="F31" s="119">
        <v>158710</v>
      </c>
      <c r="G31" s="120"/>
      <c r="H31" s="26">
        <f>I31</f>
        <v>158705</v>
      </c>
      <c r="I31" s="119">
        <v>158705</v>
      </c>
      <c r="J31" s="120"/>
      <c r="K31" s="30">
        <v>118955</v>
      </c>
      <c r="L31" s="119">
        <v>161351</v>
      </c>
      <c r="M31" s="121">
        <f>L31-K31</f>
        <v>42396</v>
      </c>
      <c r="N31" s="103">
        <f>C31-D31</f>
        <v>2557</v>
      </c>
      <c r="O31" s="122" t="s">
        <v>52</v>
      </c>
    </row>
    <row r="32" spans="1:15" ht="38.25" x14ac:dyDescent="0.25">
      <c r="A32" s="2" t="s">
        <v>30</v>
      </c>
      <c r="B32" s="4" t="s">
        <v>32</v>
      </c>
      <c r="C32" s="75">
        <v>13272</v>
      </c>
      <c r="D32" s="45"/>
      <c r="E32" s="47"/>
      <c r="F32" s="58"/>
      <c r="G32" s="59"/>
      <c r="H32" s="47"/>
      <c r="I32" s="58"/>
      <c r="J32" s="59"/>
      <c r="K32" s="48"/>
      <c r="L32" s="58"/>
      <c r="M32" s="58"/>
      <c r="N32" s="104">
        <f>C32</f>
        <v>13272</v>
      </c>
      <c r="O32" s="72"/>
    </row>
    <row r="33" spans="1:16" ht="15.75" thickBot="1" x14ac:dyDescent="0.3">
      <c r="A33" s="3"/>
      <c r="C33" s="15">
        <f>C4+C10+C13+C20+C23+C28+C31+C32</f>
        <v>62415504</v>
      </c>
      <c r="D33" s="76"/>
      <c r="E33" s="89"/>
      <c r="F33" s="46">
        <f>ROUNDUP(SUM(F4:F31),0)</f>
        <v>31344358</v>
      </c>
      <c r="G33" s="46"/>
      <c r="H33" s="46"/>
      <c r="I33" s="46">
        <f t="shared" ref="G33:L33" si="0">ROUNDUP(SUM(I4:I31),0)</f>
        <v>40851249</v>
      </c>
      <c r="J33" s="46"/>
      <c r="K33" s="46"/>
      <c r="L33" s="46">
        <f t="shared" si="0"/>
        <v>25584458</v>
      </c>
      <c r="M33" s="46"/>
      <c r="N33" s="73"/>
      <c r="O33" s="1"/>
    </row>
    <row r="34" spans="1:16" ht="15.75" thickBot="1" x14ac:dyDescent="0.3">
      <c r="A34" s="3"/>
      <c r="C34" s="11"/>
      <c r="D34" s="77">
        <f>D4+D5+D6+D7+D9+D10+D11+D12+D13+D14+D15+D16+D18+D19+D20+D23+D25+D26+D28+D29+D30+D31+D27</f>
        <v>61925404</v>
      </c>
      <c r="E34" s="46"/>
      <c r="F34" s="92"/>
      <c r="G34" s="93">
        <f>SUM(G4:G32)</f>
        <v>129130</v>
      </c>
      <c r="H34" s="94"/>
      <c r="I34" s="92"/>
      <c r="J34" s="93">
        <f>SUM(J4:J32)</f>
        <v>16236995</v>
      </c>
      <c r="K34" s="94"/>
      <c r="L34" s="92"/>
      <c r="M34" s="93">
        <f>SUM(M4:M32)</f>
        <v>19488536</v>
      </c>
      <c r="N34" s="105">
        <f>SUM(N4:N32)</f>
        <v>490100</v>
      </c>
      <c r="O34" s="12"/>
      <c r="P34" s="14">
        <f>G34+J34+M34</f>
        <v>35854661</v>
      </c>
    </row>
    <row r="35" spans="1:16" ht="15.75" x14ac:dyDescent="0.25">
      <c r="D35" s="95"/>
      <c r="E35" s="96">
        <f>E4+E10+E18+E20+E23+E28</f>
        <v>6683367</v>
      </c>
      <c r="F35" s="98">
        <f>F4+F10+F18+F20+F23+F28</f>
        <v>6812497</v>
      </c>
      <c r="G35" s="97"/>
      <c r="H35" s="97"/>
      <c r="I35" s="97"/>
      <c r="J35" s="97"/>
      <c r="K35" s="97"/>
      <c r="L35" s="97"/>
      <c r="M35" s="97"/>
      <c r="N35" s="97"/>
      <c r="O35" s="100" t="s">
        <v>21</v>
      </c>
    </row>
    <row r="36" spans="1:16" ht="15.75" x14ac:dyDescent="0.25">
      <c r="H36" s="96">
        <f>H9+H12+H19+H25+H30</f>
        <v>6494191</v>
      </c>
      <c r="I36" s="98">
        <f>I9+I12+I19+I22+I25+I30</f>
        <v>7846290</v>
      </c>
      <c r="J36" s="97"/>
      <c r="K36" s="97"/>
      <c r="L36" s="97"/>
      <c r="M36" s="97"/>
      <c r="N36" s="97"/>
      <c r="O36" s="101" t="s">
        <v>25</v>
      </c>
    </row>
    <row r="37" spans="1:16" s="10" customFormat="1" x14ac:dyDescent="0.25">
      <c r="G37" s="13"/>
      <c r="K37" s="96">
        <f>K7+K26+K29+K11</f>
        <v>2799695</v>
      </c>
      <c r="L37" s="99">
        <f>L7+L11+L17+L21+L26+L29</f>
        <v>7535387</v>
      </c>
      <c r="M37" s="97"/>
      <c r="N37" s="97"/>
      <c r="O37" s="102" t="s">
        <v>28</v>
      </c>
    </row>
    <row r="38" spans="1:16" s="10" customFormat="1" x14ac:dyDescent="0.25"/>
    <row r="39" spans="1:16" s="10" customFormat="1" x14ac:dyDescent="0.25">
      <c r="D39" s="13"/>
      <c r="F39" s="13"/>
      <c r="I39" s="13"/>
      <c r="L39" s="13"/>
    </row>
    <row r="40" spans="1:16" s="10" customFormat="1" x14ac:dyDescent="0.25">
      <c r="D40" s="13"/>
      <c r="H40" s="13"/>
      <c r="I40" s="13"/>
    </row>
    <row r="41" spans="1:16" s="10" customFormat="1" x14ac:dyDescent="0.25">
      <c r="D41" s="13"/>
      <c r="H41" s="13"/>
    </row>
    <row r="42" spans="1:16" s="10" customFormat="1" x14ac:dyDescent="0.25">
      <c r="D42" s="13"/>
      <c r="M42" s="13"/>
    </row>
    <row r="43" spans="1:16" s="10" customFormat="1" x14ac:dyDescent="0.25">
      <c r="D43" s="13"/>
      <c r="H43" s="13"/>
      <c r="L43" s="13"/>
    </row>
    <row r="44" spans="1:16" s="10" customFormat="1" x14ac:dyDescent="0.25">
      <c r="J44" s="13"/>
    </row>
    <row r="45" spans="1:16" s="10" customFormat="1" x14ac:dyDescent="0.25">
      <c r="D45" s="13"/>
      <c r="H45" s="13"/>
    </row>
    <row r="46" spans="1:16" s="10" customFormat="1" x14ac:dyDescent="0.25">
      <c r="H46" s="13"/>
    </row>
    <row r="47" spans="1:16" s="10" customFormat="1" x14ac:dyDescent="0.25"/>
    <row r="48" spans="1:16" s="10" customFormat="1" x14ac:dyDescent="0.25">
      <c r="G48" s="13"/>
      <c r="I48" s="13"/>
    </row>
    <row r="49" spans="7:15" s="10" customFormat="1" x14ac:dyDescent="0.25"/>
    <row r="50" spans="7:15" s="10" customFormat="1" x14ac:dyDescent="0.25">
      <c r="O50" s="13"/>
    </row>
    <row r="51" spans="7:15" s="10" customFormat="1" x14ac:dyDescent="0.25"/>
    <row r="52" spans="7:15" s="10" customFormat="1" x14ac:dyDescent="0.25">
      <c r="G52" s="13">
        <f>G48+G49</f>
        <v>0</v>
      </c>
    </row>
    <row r="53" spans="7:15" s="10" customFormat="1" x14ac:dyDescent="0.25"/>
    <row r="54" spans="7:15" s="10" customFormat="1" x14ac:dyDescent="0.25"/>
    <row r="55" spans="7:15" s="10" customFormat="1" x14ac:dyDescent="0.25">
      <c r="G55" s="13">
        <f>C42-G52</f>
        <v>0</v>
      </c>
    </row>
    <row r="56" spans="7:15" s="10" customFormat="1" x14ac:dyDescent="0.25"/>
    <row r="57" spans="7:15" s="10" customFormat="1" x14ac:dyDescent="0.25"/>
    <row r="58" spans="7:15" s="10" customFormat="1" x14ac:dyDescent="0.25"/>
    <row r="59" spans="7:15" s="10" customFormat="1" x14ac:dyDescent="0.25"/>
    <row r="60" spans="7:15" s="10" customFormat="1" x14ac:dyDescent="0.25"/>
    <row r="61" spans="7:15" s="10" customFormat="1" x14ac:dyDescent="0.25"/>
    <row r="62" spans="7:15" s="10" customFormat="1" x14ac:dyDescent="0.25"/>
    <row r="63" spans="7:15" s="10" customFormat="1" x14ac:dyDescent="0.25"/>
    <row r="64" spans="7:15" s="10" customFormat="1" x14ac:dyDescent="0.25"/>
    <row r="65" s="10" customFormat="1" x14ac:dyDescent="0.25"/>
  </sheetData>
  <mergeCells count="42">
    <mergeCell ref="N1:O1"/>
    <mergeCell ref="O2:O3"/>
    <mergeCell ref="E2:K2"/>
    <mergeCell ref="D2:D3"/>
    <mergeCell ref="C2:C3"/>
    <mergeCell ref="B2:B3"/>
    <mergeCell ref="A2:A3"/>
    <mergeCell ref="A23:A27"/>
    <mergeCell ref="B23:B27"/>
    <mergeCell ref="C23:C27"/>
    <mergeCell ref="A4:A9"/>
    <mergeCell ref="B4:B9"/>
    <mergeCell ref="C4:C9"/>
    <mergeCell ref="A10:A12"/>
    <mergeCell ref="B10:B12"/>
    <mergeCell ref="A20:A22"/>
    <mergeCell ref="B20:B22"/>
    <mergeCell ref="C20:C22"/>
    <mergeCell ref="A28:A30"/>
    <mergeCell ref="B28:B30"/>
    <mergeCell ref="C28:C30"/>
    <mergeCell ref="N28:N30"/>
    <mergeCell ref="N4:N9"/>
    <mergeCell ref="A13:A19"/>
    <mergeCell ref="B13:B19"/>
    <mergeCell ref="C13:C19"/>
    <mergeCell ref="N20:N22"/>
    <mergeCell ref="N10:N12"/>
    <mergeCell ref="C10:C12"/>
    <mergeCell ref="N23:N27"/>
    <mergeCell ref="N13:N19"/>
    <mergeCell ref="D23:D24"/>
    <mergeCell ref="E23:E24"/>
    <mergeCell ref="F23:F24"/>
    <mergeCell ref="L23:L24"/>
    <mergeCell ref="M23:M24"/>
    <mergeCell ref="O23:O24"/>
    <mergeCell ref="G23:G24"/>
    <mergeCell ref="H23:H24"/>
    <mergeCell ref="I23:I24"/>
    <mergeCell ref="J23:J24"/>
    <mergeCell ref="K23:K24"/>
  </mergeCells>
  <pageMargins left="0.7" right="0.7" top="0.75" bottom="0.75" header="0.3" footer="0.3"/>
  <pageSetup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1_cet_62_milj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Ivita Lazdiņa</dc:creator>
  <cp:lastModifiedBy>Ivita Lazdiņa</cp:lastModifiedBy>
  <dcterms:created xsi:type="dcterms:W3CDTF">2020-10-14T09:36:38Z</dcterms:created>
  <dcterms:modified xsi:type="dcterms:W3CDTF">2022-06-16T09:10:53Z</dcterms:modified>
</cp:coreProperties>
</file>