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mc:AlternateContent xmlns:mc="http://schemas.openxmlformats.org/markup-compatibility/2006">
    <mc:Choice Requires="x15">
      <x15ac:absPath xmlns:x15ac="http://schemas.microsoft.com/office/spreadsheetml/2010/11/ac" url="\\vnozare.pri\vm\Redirect_profiles\VM_Ivita_Lazdina\Desktop\Korona_viruss_2022\2_ceturksnis\TAPā\"/>
    </mc:Choice>
  </mc:AlternateContent>
  <xr:revisionPtr revIDLastSave="0" documentId="13_ncr:1_{E5F8B3C9-C99F-4918-B64B-3C0270D68D61}" xr6:coauthVersionLast="47" xr6:coauthVersionMax="47" xr10:uidLastSave="{00000000-0000-0000-0000-000000000000}"/>
  <bookViews>
    <workbookView xWindow="45" yWindow="600" windowWidth="12540" windowHeight="15600" tabRatio="832" xr2:uid="{00000000-000D-0000-FFFF-FFFF00000000}"/>
  </bookViews>
  <sheets>
    <sheet name="Kopsavilkums" sheetId="1" r:id="rId1"/>
    <sheet name="ātrie_testi_stac_daļa" sheetId="167" r:id="rId2"/>
    <sheet name="ātrie_testi_amb_daļa" sheetId="166" r:id="rId3"/>
    <sheet name="Covid_pakalp_progr" sheetId="119" r:id="rId4"/>
    <sheet name="RAKUS_antivielu_testi" sheetId="120" r:id="rId5"/>
    <sheet name="Sekvencēšana" sheetId="145" r:id="rId6"/>
    <sheet name="Sekv_personāla_izm" sheetId="217" r:id="rId7"/>
  </sheets>
  <externalReferences>
    <externalReference r:id="rId8"/>
    <externalReference r:id="rId9"/>
  </externalReferences>
  <definedNames>
    <definedName name="_xlnm._FilterDatabase" localSheetId="2" hidden="1">ātrie_testi_amb_daļa!$A$4:$J$29</definedName>
    <definedName name="_xlnm._FilterDatabase" localSheetId="1" hidden="1">ātrie_testi_stac_daļa!$A$4:$O$79</definedName>
    <definedName name="_xlnm.Auto_Open">#REF!</definedName>
    <definedName name="Recover">[1]Macro1!$A$99</definedName>
    <definedName name="Rikojums2222">[2]Macro1!$A$106</definedName>
    <definedName name="TableName">"Dummy"</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3" i="1" l="1"/>
  <c r="C8" i="1"/>
  <c r="C27" i="1"/>
  <c r="D27" i="1"/>
  <c r="G17" i="217"/>
  <c r="H17" i="217" s="1"/>
  <c r="G16" i="217"/>
  <c r="H16" i="217" s="1"/>
  <c r="G15" i="217"/>
  <c r="H15" i="217" s="1"/>
  <c r="G14" i="217"/>
  <c r="H14" i="217" s="1"/>
  <c r="G13" i="217"/>
  <c r="H13" i="217" s="1"/>
  <c r="G12" i="217"/>
  <c r="H12" i="217" s="1"/>
  <c r="H11" i="217"/>
  <c r="H10" i="217"/>
  <c r="G10" i="217"/>
  <c r="H8" i="217"/>
  <c r="G8" i="217"/>
  <c r="G7" i="217"/>
  <c r="H7" i="217" s="1"/>
  <c r="G6" i="217"/>
  <c r="H6" i="217" s="1"/>
  <c r="H18" i="217" l="1"/>
  <c r="H19" i="217" s="1"/>
  <c r="E13" i="145" l="1"/>
  <c r="H139" i="119" l="1"/>
  <c r="H12" i="119"/>
  <c r="E24" i="1" l="1"/>
  <c r="E6" i="1"/>
  <c r="E4" i="1"/>
  <c r="H134" i="119" l="1"/>
  <c r="H133" i="119"/>
  <c r="H132" i="119"/>
  <c r="H131" i="119"/>
  <c r="H126" i="119"/>
  <c r="H127" i="119" s="1"/>
  <c r="H128" i="119" s="1"/>
  <c r="C21" i="1" s="1"/>
  <c r="D21" i="1" s="1"/>
  <c r="H121" i="119"/>
  <c r="H120" i="119"/>
  <c r="H119" i="119"/>
  <c r="H118" i="119"/>
  <c r="H117" i="119"/>
  <c r="H116" i="119"/>
  <c r="H111" i="119"/>
  <c r="H110" i="119"/>
  <c r="H109" i="119"/>
  <c r="H108" i="119"/>
  <c r="H112" i="119" s="1"/>
  <c r="H113" i="119" s="1"/>
  <c r="C23" i="1" s="1"/>
  <c r="D23" i="1" s="1"/>
  <c r="H103" i="119"/>
  <c r="H102" i="119"/>
  <c r="H101" i="119"/>
  <c r="H100" i="119"/>
  <c r="H95" i="119"/>
  <c r="H94" i="119"/>
  <c r="H93" i="119"/>
  <c r="H92" i="119"/>
  <c r="H91" i="119"/>
  <c r="H90" i="119"/>
  <c r="H89" i="119"/>
  <c r="H84" i="119"/>
  <c r="H83" i="119"/>
  <c r="H78" i="119"/>
  <c r="H77" i="119"/>
  <c r="H76" i="119"/>
  <c r="H79" i="119" s="1"/>
  <c r="H80" i="119" s="1"/>
  <c r="C18" i="1" s="1"/>
  <c r="D18" i="1" s="1"/>
  <c r="H71" i="119"/>
  <c r="H70" i="119"/>
  <c r="H69" i="119"/>
  <c r="H68" i="119"/>
  <c r="H67" i="119"/>
  <c r="H66" i="119"/>
  <c r="H65" i="119"/>
  <c r="H60" i="119"/>
  <c r="H59" i="119"/>
  <c r="H58" i="119"/>
  <c r="H57" i="119"/>
  <c r="H56" i="119"/>
  <c r="H55" i="119"/>
  <c r="H54" i="119"/>
  <c r="H53" i="119"/>
  <c r="H52" i="119"/>
  <c r="H51" i="119"/>
  <c r="H50" i="119"/>
  <c r="H49" i="119"/>
  <c r="H44" i="119"/>
  <c r="H43" i="119"/>
  <c r="H42" i="119"/>
  <c r="H41" i="119"/>
  <c r="H36" i="119"/>
  <c r="H35" i="119"/>
  <c r="H34" i="119"/>
  <c r="H33" i="119"/>
  <c r="H32" i="119"/>
  <c r="H31" i="119"/>
  <c r="H30" i="119"/>
  <c r="H29" i="119"/>
  <c r="H28" i="119"/>
  <c r="H23" i="119"/>
  <c r="H22" i="119"/>
  <c r="H21" i="119"/>
  <c r="H20" i="119"/>
  <c r="H19" i="119"/>
  <c r="H11" i="119"/>
  <c r="H10" i="119"/>
  <c r="H9" i="119"/>
  <c r="H8" i="119"/>
  <c r="H7" i="119"/>
  <c r="H6" i="119"/>
  <c r="H5" i="119"/>
  <c r="F11" i="120"/>
  <c r="F10" i="120"/>
  <c r="F9" i="120"/>
  <c r="F8" i="120"/>
  <c r="F7" i="120"/>
  <c r="F6" i="120"/>
  <c r="F5" i="120"/>
  <c r="F12" i="120" s="1"/>
  <c r="F13" i="120" s="1"/>
  <c r="H135" i="119" l="1"/>
  <c r="H136" i="119" s="1"/>
  <c r="C22" i="1" s="1"/>
  <c r="D22" i="1" s="1"/>
  <c r="H37" i="119"/>
  <c r="H38" i="119" s="1"/>
  <c r="C14" i="1" s="1"/>
  <c r="D14" i="1" s="1"/>
  <c r="H13" i="119"/>
  <c r="H61" i="119"/>
  <c r="H62" i="119" s="1"/>
  <c r="C12" i="1" s="1"/>
  <c r="D12" i="1" s="1"/>
  <c r="H72" i="119"/>
  <c r="H73" i="119" s="1"/>
  <c r="C13" i="1" s="1"/>
  <c r="D13" i="1" s="1"/>
  <c r="H104" i="119"/>
  <c r="H105" i="119" s="1"/>
  <c r="C19" i="1" s="1"/>
  <c r="D19" i="1" s="1"/>
  <c r="H15" i="119"/>
  <c r="H16" i="119" s="1"/>
  <c r="H45" i="119"/>
  <c r="H46" i="119" s="1"/>
  <c r="C15" i="1" s="1"/>
  <c r="D15" i="1" s="1"/>
  <c r="H85" i="119"/>
  <c r="H86" i="119" s="1"/>
  <c r="C17" i="1" s="1"/>
  <c r="D17" i="1" s="1"/>
  <c r="H122" i="119"/>
  <c r="H123" i="119" s="1"/>
  <c r="C20" i="1" s="1"/>
  <c r="D20" i="1" s="1"/>
  <c r="H24" i="119"/>
  <c r="H25" i="119" s="1"/>
  <c r="C11" i="1" s="1"/>
  <c r="E11" i="1" s="1"/>
  <c r="E9" i="1" s="1"/>
  <c r="E8" i="1" s="1"/>
  <c r="E3" i="1" s="1"/>
  <c r="H96" i="119"/>
  <c r="H97" i="119" s="1"/>
  <c r="C16" i="1" s="1"/>
  <c r="D16" i="1" s="1"/>
  <c r="H6" i="166"/>
  <c r="H7" i="166"/>
  <c r="H8" i="166"/>
  <c r="H9" i="166"/>
  <c r="H10" i="166"/>
  <c r="H11" i="166"/>
  <c r="H12" i="166"/>
  <c r="H13" i="166"/>
  <c r="H14" i="166"/>
  <c r="H15" i="166"/>
  <c r="H16" i="166"/>
  <c r="H17" i="166"/>
  <c r="H18" i="166"/>
  <c r="H19" i="166"/>
  <c r="H20" i="166"/>
  <c r="H21" i="166"/>
  <c r="H22" i="166"/>
  <c r="H23" i="166"/>
  <c r="H24" i="166"/>
  <c r="H25" i="166"/>
  <c r="H26" i="166"/>
  <c r="H27" i="166"/>
  <c r="H5" i="166"/>
  <c r="C10" i="1" l="1"/>
  <c r="D10" i="1" s="1"/>
  <c r="D9" i="1" s="1"/>
  <c r="H28" i="166"/>
  <c r="H29" i="166" s="1"/>
  <c r="C5" i="1" l="1"/>
  <c r="D5" i="1" s="1"/>
  <c r="D4" i="1" s="1"/>
  <c r="J77" i="167"/>
  <c r="J76" i="167"/>
  <c r="J75" i="167"/>
  <c r="J74" i="167"/>
  <c r="J73" i="167"/>
  <c r="J72" i="167"/>
  <c r="J71" i="167"/>
  <c r="J70" i="167"/>
  <c r="J69" i="167"/>
  <c r="J68" i="167"/>
  <c r="J67" i="167"/>
  <c r="J66" i="167"/>
  <c r="J65" i="167"/>
  <c r="J64" i="167"/>
  <c r="J63" i="167"/>
  <c r="J62" i="167"/>
  <c r="J61" i="167"/>
  <c r="J60" i="167"/>
  <c r="J59" i="167"/>
  <c r="J58" i="167"/>
  <c r="J57" i="167"/>
  <c r="J56" i="167"/>
  <c r="J55" i="167"/>
  <c r="J54" i="167"/>
  <c r="J53" i="167"/>
  <c r="J52" i="167"/>
  <c r="J51" i="167"/>
  <c r="J50" i="167"/>
  <c r="J49" i="167"/>
  <c r="J48" i="167"/>
  <c r="J47" i="167"/>
  <c r="J46" i="167"/>
  <c r="J45" i="167"/>
  <c r="J44" i="167"/>
  <c r="J43" i="167"/>
  <c r="J42" i="167"/>
  <c r="J41" i="167"/>
  <c r="J40" i="167"/>
  <c r="J39" i="167"/>
  <c r="J38" i="167"/>
  <c r="J37" i="167"/>
  <c r="J36" i="167"/>
  <c r="J35" i="167"/>
  <c r="J34" i="167"/>
  <c r="J33" i="167"/>
  <c r="J32" i="167"/>
  <c r="J31" i="167"/>
  <c r="J30" i="167"/>
  <c r="J29" i="167"/>
  <c r="J28" i="167"/>
  <c r="J27" i="167"/>
  <c r="J26" i="167"/>
  <c r="J25" i="167"/>
  <c r="J24" i="167"/>
  <c r="J23" i="167"/>
  <c r="J22" i="167"/>
  <c r="J21" i="167"/>
  <c r="J20" i="167"/>
  <c r="J19" i="167"/>
  <c r="J18" i="167"/>
  <c r="J17" i="167"/>
  <c r="J16" i="167"/>
  <c r="J15" i="167"/>
  <c r="J14" i="167"/>
  <c r="J13" i="167"/>
  <c r="J12" i="167"/>
  <c r="J11" i="167"/>
  <c r="J10" i="167"/>
  <c r="J9" i="167"/>
  <c r="J8" i="167"/>
  <c r="J7" i="167"/>
  <c r="J6" i="167"/>
  <c r="J5" i="167"/>
  <c r="J78" i="167" l="1"/>
  <c r="J79" i="167" s="1"/>
  <c r="C7" i="1" s="1"/>
  <c r="D7" i="1" s="1"/>
  <c r="D6" i="1" s="1"/>
  <c r="D12" i="145"/>
  <c r="D10" i="145"/>
  <c r="E6" i="145"/>
  <c r="E12" i="145" l="1"/>
  <c r="E10" i="145"/>
  <c r="E14" i="145" s="1"/>
  <c r="C26" i="1" s="1"/>
  <c r="D26" i="1" s="1"/>
  <c r="C25" i="1" l="1"/>
  <c r="D25" i="1" l="1"/>
  <c r="D24" i="1" s="1"/>
  <c r="D8" i="1" s="1"/>
  <c r="D3" i="1" s="1"/>
  <c r="C24" i="1"/>
  <c r="C6" i="1" l="1"/>
  <c r="C9" i="1" l="1"/>
  <c r="C4" i="1" l="1"/>
</calcChain>
</file>

<file path=xl/sharedStrings.xml><?xml version="1.0" encoding="utf-8"?>
<sst xmlns="http://schemas.openxmlformats.org/spreadsheetml/2006/main" count="940" uniqueCount="231">
  <si>
    <t>EUR</t>
  </si>
  <si>
    <t>“E. Gulbja Laboratorija” SIA</t>
  </si>
  <si>
    <t>„Centrālā laboratorija” SIA</t>
  </si>
  <si>
    <t>AMBULATORIE PAKALPOJUMI</t>
  </si>
  <si>
    <t>STACIONĀRIE PAKALPOJUMI</t>
  </si>
  <si>
    <t>Kopā:</t>
  </si>
  <si>
    <t>Rīgas Austrumu klīniskā universitātes slimnīca, SIA</t>
  </si>
  <si>
    <t>Dziedniecība, Sabiedrība ar ierobežotu atbildību</t>
  </si>
  <si>
    <t>Covid-19 pakalpojumu programma laboratorijām</t>
  </si>
  <si>
    <t>Pārtikas drošības, dzīvnieku veselības un vides zinātniskais institūts "BIOR"</t>
  </si>
  <si>
    <t>NMS Laboratorija, SIA</t>
  </si>
  <si>
    <t xml:space="preserve"> </t>
  </si>
  <si>
    <t>Paula Stradiņa klīniskā universitātes slimnīca, Valsts sabiedrība ar ierobežotu atbildību</t>
  </si>
  <si>
    <t>Ārstniecības iestādes nosaukums</t>
  </si>
  <si>
    <t>Manipulācijas kods</t>
  </si>
  <si>
    <t>NVD Kurzemes nodaļa</t>
  </si>
  <si>
    <t>NVD Latgales nodaļa</t>
  </si>
  <si>
    <t>050020401</t>
  </si>
  <si>
    <t>Daugavpils reģionālā slimnīca, Sabiedrība ar ierobežotu atbildību</t>
  </si>
  <si>
    <t>NVD Rīgas nodaļa</t>
  </si>
  <si>
    <t>010064120</t>
  </si>
  <si>
    <t>Veselības centru apvienība, AS</t>
  </si>
  <si>
    <t>NVD Vidzemes nodaļa</t>
  </si>
  <si>
    <t>NVD Zemgales nodaļa</t>
  </si>
  <si>
    <t>110000048</t>
  </si>
  <si>
    <t>Jēkabpils reģionālā slimnīca, Sabiedrība ar ierobežotu atbildību</t>
  </si>
  <si>
    <t>681000006</t>
  </si>
  <si>
    <t>Vorkale Anita - ģimenes ārsta un arodveselības un arodslimību ārsta prakse</t>
  </si>
  <si>
    <t>540200025</t>
  </si>
  <si>
    <t>Dzalbs Ainis - ģimenes ārsta un internista prakse</t>
  </si>
  <si>
    <t>741400024</t>
  </si>
  <si>
    <t>Pokule Ineta - ģimenes ārsta prakse</t>
  </si>
  <si>
    <t>Pakalpojumu programma</t>
  </si>
  <si>
    <t>Kopā</t>
  </si>
  <si>
    <t>60173</t>
  </si>
  <si>
    <t>640800004</t>
  </si>
  <si>
    <t>Dr. Būmanes ģimenes ārsta prakse, SIA</t>
  </si>
  <si>
    <t>648500001</t>
  </si>
  <si>
    <t>Medeor, SIA</t>
  </si>
  <si>
    <t>Ziemeļkurzemes reģionālā slimnīca, SIA</t>
  </si>
  <si>
    <t>900200046</t>
  </si>
  <si>
    <t>Tukuma slimnīca, Sabiedrība ar ierobežotu atbildību</t>
  </si>
  <si>
    <t>880200022</t>
  </si>
  <si>
    <t>Vija Sniedziņa, IK</t>
  </si>
  <si>
    <t>050075422</t>
  </si>
  <si>
    <t>Voicehoviča Jekaterīna - ģimenes ārsta prakse</t>
  </si>
  <si>
    <t>561800003</t>
  </si>
  <si>
    <t>Ose Māra - ģimenes ārsta prakse</t>
  </si>
  <si>
    <t>010011804</t>
  </si>
  <si>
    <t>Bērnu klīniskā universitātes slimnīca, Valsts sabiedrība ar ierobežotu atbildību</t>
  </si>
  <si>
    <t>130020302</t>
  </si>
  <si>
    <t>Jūrmalas slimnīca, Sabiedrība ar ierobežotu atbildību</t>
  </si>
  <si>
    <t>250000092</t>
  </si>
  <si>
    <t>Vidzemes slimnīca, Sabiedrība ar ierobežotu atbildību</t>
  </si>
  <si>
    <t>320200001</t>
  </si>
  <si>
    <t>Aizkraukles slimnīca, Sabiedrība ar ierobežotu atbildību</t>
  </si>
  <si>
    <t>400200024</t>
  </si>
  <si>
    <t>Bauskas slimnīca, SIA</t>
  </si>
  <si>
    <t>460200036</t>
  </si>
  <si>
    <t>Dobeles un apkārtnes slimnīca, SIA</t>
  </si>
  <si>
    <t>Tarifs, EUR</t>
  </si>
  <si>
    <t>NVD TN (pakalpojumu sniedzēja)</t>
  </si>
  <si>
    <t>ĀI (pakalpojumu sniedzēja)</t>
  </si>
  <si>
    <t xml:space="preserve">Manipulācijas nosaukums </t>
  </si>
  <si>
    <t>Manipulāciju skaits</t>
  </si>
  <si>
    <t>Tarifs</t>
  </si>
  <si>
    <t>Summa</t>
  </si>
  <si>
    <t>SARS-CoV-2 RNS (COVID-19) noteikšana ar reālā laika PĶR (bez parauga paņemšanas)</t>
  </si>
  <si>
    <t>SARS-CoV-2 RNS (COVID-19) apstiprināšana ar reālā laika PĶR (bez parauga paņemšanas)</t>
  </si>
  <si>
    <t>SARS-CoV-2 RNS (COVID-19) noteikšana ar reālā laika PĶR (bez parauga paņemšanas) ātrai diagnostikai un diferenciāldiagnostikai (ar reaģenta vērtību)</t>
  </si>
  <si>
    <t>SARS-CoV-2 (COVID-19) transporta barotne ar diviem lokaniem tamponiem</t>
  </si>
  <si>
    <t>SARS-CoV-2 (COVID-19) ambulatora parauga (nazofaringeāla uztriepe) paņemšana laboratorijā</t>
  </si>
  <si>
    <t>Reaģenti</t>
  </si>
  <si>
    <t>Pavisam kopā:</t>
  </si>
  <si>
    <t>47405</t>
  </si>
  <si>
    <t>SARS-CoV-2 RNS (COVID-19) noteikšana ar "pooling" metodi (2 paraugi) (bez parauga paņemšanas)</t>
  </si>
  <si>
    <t>SARS-CoV-2 RNS (COVID-19) noteikšana ar "pooling" metodi (5 paraugi) (bez parauga paņemšanas)</t>
  </si>
  <si>
    <t>Ceļa izdevumi par 10 minūtēm SARS-CoV-2 (COVID-19) parauga paņemšanai pacienta dzīvesvietā</t>
  </si>
  <si>
    <t>LABORATORISKIE PAKALPOJUMI</t>
  </si>
  <si>
    <t>Biocon, Sabiedrība ar ierobežotu atbildību</t>
  </si>
  <si>
    <t>iVF Riga, SIA</t>
  </si>
  <si>
    <t>Citas saistītās Covid-19 izmeklējumu izmaksas</t>
  </si>
  <si>
    <t>47075R</t>
  </si>
  <si>
    <t>R SARS-CoV-2 RNS (COVID 19) apstiprināšana ar reālā laika PĶR (bez parauga paņemšanas)</t>
  </si>
  <si>
    <t>Nr.p.k.</t>
  </si>
  <si>
    <t>Jelgavas pilsētas slimnīca</t>
  </si>
  <si>
    <t>Bērnu klīniskā universitātes slimnīca</t>
  </si>
  <si>
    <t>Paula Stradiņa klīniskā universitātes slimnīca</t>
  </si>
  <si>
    <t>Rīgas Austrumu klīniskā universitātes slimnīca</t>
  </si>
  <si>
    <t>Daugavpils reģionālā slimnīca</t>
  </si>
  <si>
    <t>Jēkabpils reģionālā slimnīca</t>
  </si>
  <si>
    <t>Rēzeknes slimnīca</t>
  </si>
  <si>
    <t>Vidzemes slimnīca</t>
  </si>
  <si>
    <t>Ziemeļkurzemes reģionālā slimnīca</t>
  </si>
  <si>
    <t>Balvu un Gulbenes slimnīcu apvienība</t>
  </si>
  <si>
    <t>Cēsu klīnika</t>
  </si>
  <si>
    <t>Dobeles un apkārtnes slimnīca</t>
  </si>
  <si>
    <t>Jūrmalas slimnīca</t>
  </si>
  <si>
    <t>Madonas slimnīca</t>
  </si>
  <si>
    <t>Ogres rajona slimnīca</t>
  </si>
  <si>
    <t>Alūksnes slimnīca</t>
  </si>
  <si>
    <t>Preiļu slimnīca</t>
  </si>
  <si>
    <t>Tukuma slimnīca</t>
  </si>
  <si>
    <t>Aizkraukles slimnīca</t>
  </si>
  <si>
    <t>Bauskas slimnīca</t>
  </si>
  <si>
    <t>Limbažu slimnīca</t>
  </si>
  <si>
    <t>Piejūras slimnīca</t>
  </si>
  <si>
    <t>Siguldas slimnīca</t>
  </si>
  <si>
    <t>Slimnīca Ģintermuiža</t>
  </si>
  <si>
    <t>Daugavpils psihoneiroloģiskā slimnīca</t>
  </si>
  <si>
    <t>Strenču psihoneiroloģiskā slimnīca</t>
  </si>
  <si>
    <t>Ludzas medicīnas centrs</t>
  </si>
  <si>
    <t>SARS-CoV-2 (COVID-19) antigēna noteikšana (Ag eksprestests) (ar reaģenta komplekta vērtību)</t>
  </si>
  <si>
    <t>SARS-CoV-2 (COVID-19) antigēna noteikšana (Ag eksprestests) (bez reaģenta komplekta vērtības)</t>
  </si>
  <si>
    <t>Rīgas 2. slimnīca</t>
  </si>
  <si>
    <t>47268</t>
  </si>
  <si>
    <t>47078</t>
  </si>
  <si>
    <t>60046</t>
  </si>
  <si>
    <t>47328</t>
  </si>
  <si>
    <t>Atskaite par Covid-19 vīrusa sekvencēšanu LIC laboratorijā</t>
  </si>
  <si>
    <t>Primārā parauga uzglabāšana (kriostobriņi paraugu uzglabāšanai)</t>
  </si>
  <si>
    <t>paraugu skaits</t>
  </si>
  <si>
    <t>SARS-CoV-2 vīrusu celmu sekvencēšana</t>
  </si>
  <si>
    <t>Nacionālā References laboratorija (NRL)*</t>
  </si>
  <si>
    <t xml:space="preserve">Pirmais etaps 
(RNS izdalīšana no primārā parauga) </t>
  </si>
  <si>
    <t xml:space="preserve">Otrais etaps - SEKVENCĒŠANA </t>
  </si>
  <si>
    <t>Kopā NRL (1.1+3.1+3.2.)</t>
  </si>
  <si>
    <t>*datu apstrādi veic NRL personāls - bioinformātikas speciālisti</t>
  </si>
  <si>
    <t>12 - NVD Rīgas nodaļa</t>
  </si>
  <si>
    <t>010000234 - Rīgas Austrumu klīniskā universitātes slimnīca, SIA</t>
  </si>
  <si>
    <t>AP82 - Covid-19 laboratorijas pakalpojumi</t>
  </si>
  <si>
    <t>010000297 - Pārtikas drošības, dzīvnieku veselības un vides zinātniskais institūts "BIOR"</t>
  </si>
  <si>
    <t>SARS-CoV-2 RNS (COVID-19) noteikšana ar "pooling" metodi (10 paraugi) (bez parauga paņemšanas)</t>
  </si>
  <si>
    <t>Siekalu parauga paņemšanas komplekts SARS-CoV-2 (COVID-19) izmeklējumam</t>
  </si>
  <si>
    <t>010064111 - Dziedniecība, Sabiedrība ar ierobežotu atbildību</t>
  </si>
  <si>
    <t>13 - NVD Rīgas nodaļa</t>
  </si>
  <si>
    <t>010068301 - NMS Laboratorija, SIA</t>
  </si>
  <si>
    <t>010068302 - CENTRĀLĀ LABORATORIJA, Sabiedrība ar ierobežotu atbildību</t>
  </si>
  <si>
    <t>010068303 - E.GULBJA LABORATORIJA, Sabiedrība ar ierobežotu atbildību</t>
  </si>
  <si>
    <t>010011803 - Paula Stradiņa klīniskā universitātes slimnīca, Valsts sabiedrība ar ierobežotu atbildību</t>
  </si>
  <si>
    <t>010001045 - Biocon, Sabiedrība ar ierobežotu atbildību</t>
  </si>
  <si>
    <t>010001433 - iVF Riga, SIA</t>
  </si>
  <si>
    <t>NVD TN (pakalpojuma sniedzēja)</t>
  </si>
  <si>
    <t>ĀI (pakalpojuma sniedzēja)</t>
  </si>
  <si>
    <t>Manipulācija</t>
  </si>
  <si>
    <t>47046R - R IgA klases antivielu pret SARS-CoV-2 (COVID-19) noteikšana ar imūnfermentatīvo metodi (ELISA, CMIA, ECLIA, CLIA)</t>
  </si>
  <si>
    <t>47047R - R IgM klases antivielu pret SARS-CoV-2 (COVID-19) noteikšana ar imūnfermentatīvo metodi (ELISA, CMIA, ECLIA, CLIA)</t>
  </si>
  <si>
    <t>47049R - R IgG klases antivielu pret SARS-CoV-2 (COVID-19) noteikšana ar imūnfermentatīvo metodi (ELISA, CMIA, ECLIA, CLIA)</t>
  </si>
  <si>
    <t>47051R - R IgG klases antivielu pret SARS-CoV-2 (COVID-19) kvantitatīva noteikšana ar imūnfermentatīvo metodi (ELISA, CMIA, ECLIA, CLIA)</t>
  </si>
  <si>
    <t>47064R - R Kopējo antivielu pret SARS-CoV-2 (COVID-19) noteikšana ar imūnfermentatīvo metodi (ELISA, CMIA, ECLIA, CLIA)</t>
  </si>
  <si>
    <t>47076R - R Asins ņemšana ar slēgtu sistēmu vienā stobriņā antivielu pret SARS-CoV-2 (COVID-19) noteikšanai</t>
  </si>
  <si>
    <t>47077R - R SARS-CoV-2 RNS (COVID-19) noteikšana ar reālā laika PĶR (bez parauga paņemšanas) ātrai diagnostikai un diferenciāldiagnostikai - izmeklējums ar  Multiplex reaģentiem</t>
  </si>
  <si>
    <t>ĀI (pakalpojumu sniedzēja) kods</t>
  </si>
  <si>
    <t>ĀI (pakalpojumu sniedzēja) nosaukums</t>
  </si>
  <si>
    <t>COVID-19 transporta barotne ar diviem lokaniem tamponiem ātrajam molekulārajam testam</t>
  </si>
  <si>
    <t>Izmaksas par Covid 19 izmeklējumiem</t>
  </si>
  <si>
    <t>Rīgas Austrumu klīniskā universitātes slimnīca SIA: Sekvencēšana</t>
  </si>
  <si>
    <t>Manupulācijas nosaukums</t>
  </si>
  <si>
    <t>Siekalu parauga paņemšana un testēšana ar uztriepes kociņu vai "Lollipop" metodi</t>
  </si>
  <si>
    <t>270020302 - Ziemeļkurzemes reģionālā slimnīca, SIA</t>
  </si>
  <si>
    <t>SARS-CoV-2 vīrusa variantu skrīninga PĶR tests</t>
  </si>
  <si>
    <t>010064114 - VESELĪBAS CENTRS 4, Sabiedrība ar ierobežotu atbildību</t>
  </si>
  <si>
    <t>„Veselības centrs 4” SIA</t>
  </si>
  <si>
    <t>Sendito, SIA</t>
  </si>
  <si>
    <t>Covid-19 pakalpojumu programma</t>
  </si>
  <si>
    <t>Decembris, 2021</t>
  </si>
  <si>
    <t>Janvāris, 2022</t>
  </si>
  <si>
    <t>47269</t>
  </si>
  <si>
    <t>SARS-CoV-2 RNS (COVID-19) noteikšana ar reālā laika PĶR (bez parauga paņemšanas) ātrai diagnostikai un diferenciāldiagnostikai (bez reaģenta vērtības)</t>
  </si>
  <si>
    <t>* Manipulāciju skaits tiek iegūts tikai, kad pacients tiek izrakstīts un karte ievadīta Vadības informācijas sistēmā (atbilstoši līgumam par stacionārās veselības aprūpes pakalpojumu sniegšanu un apmaksu starp Nacionālo Veselības Dienestu (turpmāk Dienests) un ārstniecības iestādi 3. pielikumam, Informācijas apmaiņas kārtība, Dienests apmaksā kartes, kas ievadītas ne vēlāk kā 60 dienas pēc izrakstīšanās datuma). Ārstniecības iestāde kartes var labot līdz nākošā kalendārā gada 8. janvārim. Lai iegūtu precīzu apmaksājamo manipulāciju skaitu, Dienests salīdzina iepriekšējos mēnešos veikto manipulāciju skaitu un apmaksā starpību starp veikto manipulāciju skaitu un jau samaksāto manipulāciju skaitu atbilstoši manipulāciju tarifiem</t>
  </si>
  <si>
    <t>Februāris, 2022</t>
  </si>
  <si>
    <t>1000032 - Sendito, SIA</t>
  </si>
  <si>
    <t>360200027 - Alūksnes slimnīca, Sabiedrība ar ierobežotu atbildību</t>
  </si>
  <si>
    <t>Aprīlis</t>
  </si>
  <si>
    <t>Rīgas Austrumu klīniskā universitātes slimnīca SIA (11.pielikums: antivielas un ātrā diagnostika ar  Multiplex reaģentiem)</t>
  </si>
  <si>
    <t>Pārskata periods (mēnesis): aprīlis</t>
  </si>
  <si>
    <t>Marts, 2022</t>
  </si>
  <si>
    <t>Aprīlis, 2022</t>
  </si>
  <si>
    <t>47073</t>
  </si>
  <si>
    <r>
      <t>Rēķina mēnesis:</t>
    </r>
    <r>
      <rPr>
        <b/>
        <sz val="10"/>
        <rFont val="Times New Roman"/>
        <family val="1"/>
        <charset val="186"/>
      </rPr>
      <t xml:space="preserve"> aprīlis 2022</t>
    </r>
  </si>
  <si>
    <t>Rīgas Austrumu klīniskā universitātes slimnīca SIA (11.pielikums: antivielas un ātrā diagnostika ar  Multiplex reaģentiem), Aprīlis</t>
  </si>
  <si>
    <t>Alūksnes slimnīca SIA</t>
  </si>
  <si>
    <t>Ogre rajona slimnīca SIA</t>
  </si>
  <si>
    <t>SARS-CoV-2 (COVID-19) ambulatora parauga (nazofaringeāla uztriepe) paņemšana pārvietojamā teltī, modulī vai izbraukumā</t>
  </si>
  <si>
    <t>740200008 - Ogres rajona slimnīca, Sabiedrība ar ierobežotu atbildību</t>
  </si>
  <si>
    <t>Rīgas Austrumu klīniskā universitātes slimnīca SIA: Sekvencēšana personāla izmaksas (aprīlis)</t>
  </si>
  <si>
    <t>Pārskata periods</t>
  </si>
  <si>
    <t>Tabeles Nr.</t>
  </si>
  <si>
    <t>Amata nosaukums</t>
  </si>
  <si>
    <t>Slodze</t>
  </si>
  <si>
    <t>Darbu noslodze Covid sekvencēšanai,  slodzes</t>
  </si>
  <si>
    <t>Bioinformātikas speciālisti</t>
  </si>
  <si>
    <t>A03260</t>
  </si>
  <si>
    <t>Laboratorijas bioinformātiķis</t>
  </si>
  <si>
    <t>A06490</t>
  </si>
  <si>
    <t>Biomedicīnas laboranti</t>
  </si>
  <si>
    <t>1534</t>
  </si>
  <si>
    <t>Biomedicīnas laborants</t>
  </si>
  <si>
    <t>Molekulārie biologi, paraugu atlases speciālisti - Laboratorijas ārsti, laboratorijas speciālisti</t>
  </si>
  <si>
    <t>0216</t>
  </si>
  <si>
    <t>Laboratorijas ārsts</t>
  </si>
  <si>
    <t>A02825</t>
  </si>
  <si>
    <t>Laboratorijas speciālists</t>
  </si>
  <si>
    <t>A06650</t>
  </si>
  <si>
    <t>Laboratorijas speciālists-stažieris</t>
  </si>
  <si>
    <t>A05639</t>
  </si>
  <si>
    <t>A01705</t>
  </si>
  <si>
    <t>A05981</t>
  </si>
  <si>
    <t>EKK 3000</t>
  </si>
  <si>
    <t>EKK 7472</t>
  </si>
  <si>
    <t>Turpinājums pielikumam Nr.48                                                                                                                                                                          Ministru kabineta rīkojuma "Par finanšu līdzekļu piešķiršanu no valsts budžeta programmas "Līdzekļi neparedzētiem gadījumiem"" projekta sākotnējās ietekmes novērtējuma ziņojumam (anotācijai)</t>
  </si>
  <si>
    <t>Turpinājums pielikumam Nr.49                                                                                                                                                                          Ministru kabineta rīkojuma "Par finanšu līdzekļu piešķiršanu no valsts budžeta programmas "Līdzekļi neparedzētiem gadījumiem"" projekta sākotnējās ietekmes novērtējuma ziņojumam (anotācijai)</t>
  </si>
  <si>
    <t>Pielikums Nr.49                                                                                                                                                                          Ministru kabineta rīkojuma "Par finanšu līdzekļu piešķiršanu no valsts budžeta programmas "Līdzekļi neparedzētiem gadījumiem"" projekta sākotnējās ietekmes novērtējuma ziņojumam (anotācijai)</t>
  </si>
  <si>
    <t>COVID-19 diagnostikas manipulācijas (ātrie testi, stacionārā daļa)*</t>
  </si>
  <si>
    <t>Summa, euro</t>
  </si>
  <si>
    <t>COVID-19 ātrie testi (stacionārā daļa)</t>
  </si>
  <si>
    <t>Tarifs, euro</t>
  </si>
  <si>
    <t>COVID-19 diagnostikas manipulācijas (ātrie testi, ambulatorā daļa)</t>
  </si>
  <si>
    <t xml:space="preserve">COVID-19 ātrie testi  (ambulatorā daļa) </t>
  </si>
  <si>
    <t>Pasākums</t>
  </si>
  <si>
    <t>Vienas vienības cena, euro</t>
  </si>
  <si>
    <t>Kopā, euro</t>
  </si>
  <si>
    <t>Laboratorijas dienesta Laboratorijas „LIC"  Sekvencēšanas daļas Covid-19 vīrusa celma sekvencēšanā iesaistītais personāls un tā izmaksas</t>
  </si>
  <si>
    <t>aprīlis</t>
  </si>
  <si>
    <t xml:space="preserve">A07282	</t>
  </si>
  <si>
    <r>
      <t>Aprēķinātā alga,</t>
    </r>
    <r>
      <rPr>
        <b/>
        <i/>
        <sz val="10"/>
        <color theme="1"/>
        <rFont val="Times New Roman"/>
        <family val="1"/>
      </rPr>
      <t xml:space="preserve"> euro</t>
    </r>
  </si>
  <si>
    <r>
      <t xml:space="preserve">Aprēķinātās piemaksas, </t>
    </r>
    <r>
      <rPr>
        <b/>
        <i/>
        <sz val="10"/>
        <color theme="1"/>
        <rFont val="Times New Roman"/>
        <family val="1"/>
      </rPr>
      <t>euro</t>
    </r>
  </si>
  <si>
    <r>
      <t xml:space="preserve">VSOAI 23,59%,  </t>
    </r>
    <r>
      <rPr>
        <b/>
        <i/>
        <sz val="10"/>
        <color theme="1"/>
        <rFont val="Times New Roman"/>
        <family val="1"/>
      </rPr>
      <t>euro</t>
    </r>
  </si>
  <si>
    <r>
      <t xml:space="preserve">Atlīdzība kopā, atbilstoši darba noslodzei, 
</t>
    </r>
    <r>
      <rPr>
        <b/>
        <i/>
        <sz val="10"/>
        <color theme="1"/>
        <rFont val="Times New Roman"/>
        <family val="1"/>
      </rPr>
      <t>euro</t>
    </r>
  </si>
  <si>
    <t>555.not.243.1.p</t>
  </si>
  <si>
    <t>555.not.243.3p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</si>
</sst>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_-* #,##0.00\ &quot;€&quot;_-;\-* #,##0.00\ &quot;€&quot;_-;_-* &quot;-&quot;??\ &quot;€&quot;_-;_-@_-"/>
    <numFmt numFmtId="165" formatCode="_-* #,##0.00_-;\-* #,##0.00_-;_-* &quot;-&quot;??_-;_-@_-"/>
    <numFmt numFmtId="166" formatCode="_-* #,##0.00\ _€_-;\-* #,##0.00\ _€_-;_-* &quot;-&quot;??\ _€_-;_-@_-"/>
    <numFmt numFmtId="167" formatCode="[$-409]General"/>
    <numFmt numFmtId="168" formatCode="[$-426]General"/>
    <numFmt numFmtId="169" formatCode="[$Ls-426]&quot; &quot;#,##0.00;[Red][$Ls-426]&quot; -&quot;#,##0.00"/>
    <numFmt numFmtId="170" formatCode="############0"/>
    <numFmt numFmtId="171" formatCode="#,##0_ ;\-#,##0\ "/>
    <numFmt numFmtId="172" formatCode="_-* #,##0_-;\-* #,##0_-;_-* &quot;-&quot;??_-;_-@_-"/>
  </numFmts>
  <fonts count="64" x14ac:knownFonts="1">
    <font>
      <sz val="11"/>
      <color theme="1"/>
      <name val="Calibri"/>
      <family val="2"/>
      <charset val="186"/>
      <scheme val="minor"/>
    </font>
    <font>
      <sz val="11"/>
      <color theme="1"/>
      <name val="Calibri"/>
      <family val="2"/>
      <scheme val="minor"/>
    </font>
    <font>
      <sz val="10"/>
      <name val="Arial"/>
      <family val="2"/>
      <charset val="186"/>
    </font>
    <font>
      <sz val="11"/>
      <color rgb="FF9C6500"/>
      <name val="Calibri"/>
      <family val="2"/>
      <charset val="186"/>
    </font>
    <font>
      <sz val="10"/>
      <color rgb="FF000000"/>
      <name val="Arial"/>
      <family val="2"/>
      <charset val="186"/>
    </font>
    <font>
      <sz val="10"/>
      <name val="Arial"/>
      <family val="2"/>
      <charset val="186"/>
    </font>
    <font>
      <sz val="11"/>
      <color theme="1"/>
      <name val="Calibri"/>
      <family val="2"/>
      <charset val="186"/>
      <scheme val="minor"/>
    </font>
    <font>
      <sz val="10"/>
      <name val="Arial"/>
      <family val="2"/>
      <charset val="186"/>
    </font>
    <font>
      <sz val="11"/>
      <color indexed="8"/>
      <name val="Calibri"/>
      <family val="2"/>
      <charset val="186"/>
    </font>
    <font>
      <sz val="11"/>
      <color theme="1"/>
      <name val="Arial"/>
      <family val="2"/>
      <charset val="186"/>
    </font>
    <font>
      <sz val="10"/>
      <name val="Arial"/>
      <family val="2"/>
      <charset val="186"/>
    </font>
    <font>
      <sz val="11"/>
      <color indexed="8"/>
      <name val="Calibri"/>
      <family val="2"/>
      <scheme val="minor"/>
    </font>
    <font>
      <sz val="11"/>
      <color rgb="FF000000"/>
      <name val="Calibri"/>
      <family val="2"/>
      <charset val="186"/>
    </font>
    <font>
      <sz val="11"/>
      <color theme="1"/>
      <name val="Times New Roman"/>
      <family val="1"/>
      <charset val="186"/>
    </font>
    <font>
      <sz val="11"/>
      <color rgb="FF000000"/>
      <name val="Arial"/>
      <family val="2"/>
    </font>
    <font>
      <sz val="11"/>
      <name val="Calibri"/>
      <family val="2"/>
      <charset val="186"/>
      <scheme val="minor"/>
    </font>
    <font>
      <sz val="11"/>
      <color rgb="FF000000"/>
      <name val="Calibri"/>
      <family val="2"/>
    </font>
    <font>
      <sz val="10"/>
      <name val="Arial"/>
      <family val="2"/>
    </font>
    <font>
      <sz val="12"/>
      <name val="Times New Roman"/>
      <family val="1"/>
      <charset val="186"/>
    </font>
    <font>
      <b/>
      <sz val="14"/>
      <name val="Times New Roman"/>
      <family val="1"/>
      <charset val="186"/>
    </font>
    <font>
      <b/>
      <sz val="10"/>
      <name val="Times New Roman"/>
      <family val="1"/>
      <charset val="186"/>
    </font>
    <font>
      <sz val="10"/>
      <name val="Times New Roman"/>
      <family val="1"/>
      <charset val="186"/>
    </font>
    <font>
      <sz val="8"/>
      <name val="Calibri"/>
      <family val="2"/>
      <charset val="186"/>
      <scheme val="minor"/>
    </font>
    <font>
      <b/>
      <sz val="14"/>
      <color theme="1"/>
      <name val="Times New Roman"/>
      <family val="1"/>
      <charset val="186"/>
    </font>
    <font>
      <sz val="14"/>
      <name val="Times New Roman"/>
      <family val="1"/>
      <charset val="186"/>
    </font>
    <font>
      <sz val="11"/>
      <color theme="1"/>
      <name val="Arial"/>
      <family val="2"/>
    </font>
    <font>
      <b/>
      <i/>
      <sz val="16"/>
      <color theme="1"/>
      <name val="Arial"/>
      <family val="2"/>
    </font>
    <font>
      <b/>
      <i/>
      <u/>
      <sz val="11"/>
      <color theme="1"/>
      <name val="Arial"/>
      <family val="2"/>
    </font>
    <font>
      <b/>
      <i/>
      <sz val="16"/>
      <color rgb="FF000000"/>
      <name val="Arial"/>
      <family val="2"/>
    </font>
    <font>
      <b/>
      <i/>
      <u/>
      <sz val="11"/>
      <color rgb="FF000000"/>
      <name val="Arial"/>
      <family val="2"/>
    </font>
    <font>
      <u/>
      <sz val="10"/>
      <color theme="10"/>
      <name val="Times New Roman"/>
      <family val="1"/>
      <charset val="186"/>
    </font>
    <font>
      <sz val="14"/>
      <name val="Calibri"/>
      <family val="2"/>
      <charset val="186"/>
      <scheme val="minor"/>
    </font>
    <font>
      <sz val="11"/>
      <color theme="1"/>
      <name val="Calibri"/>
      <family val="2"/>
      <charset val="186"/>
    </font>
    <font>
      <sz val="11"/>
      <color rgb="FF000000"/>
      <name val="Times New Roman"/>
      <family val="1"/>
      <charset val="186"/>
    </font>
    <font>
      <b/>
      <sz val="11"/>
      <color rgb="FF000000"/>
      <name val="Times New Roman"/>
      <family val="1"/>
      <charset val="186"/>
    </font>
    <font>
      <b/>
      <sz val="12"/>
      <color rgb="FF000000"/>
      <name val="Times New Roman"/>
      <family val="1"/>
      <charset val="186"/>
    </font>
    <font>
      <b/>
      <sz val="12"/>
      <name val="Times New Roman"/>
      <family val="1"/>
      <charset val="186"/>
    </font>
    <font>
      <sz val="10"/>
      <color rgb="FF000000"/>
      <name val="Times New Roman"/>
      <family val="1"/>
      <charset val="186"/>
    </font>
    <font>
      <b/>
      <sz val="10"/>
      <color rgb="FF000000"/>
      <name val="Times New Roman"/>
      <family val="1"/>
      <charset val="186"/>
    </font>
    <font>
      <sz val="11"/>
      <color theme="1"/>
      <name val="Calibri"/>
      <family val="2"/>
    </font>
    <font>
      <i/>
      <sz val="10"/>
      <color rgb="FF000000"/>
      <name val="Times New Roman"/>
      <family val="1"/>
      <charset val="186"/>
    </font>
    <font>
      <b/>
      <sz val="11"/>
      <color rgb="FF000000"/>
      <name val="Times New Roman"/>
      <family val="1"/>
    </font>
    <font>
      <sz val="11"/>
      <color rgb="FFFF0000"/>
      <name val="Times New Roman"/>
      <family val="1"/>
    </font>
    <font>
      <b/>
      <i/>
      <sz val="14"/>
      <name val="Times New Roman"/>
      <family val="1"/>
      <charset val="186"/>
    </font>
    <font>
      <i/>
      <sz val="14"/>
      <name val="Times New Roman"/>
      <family val="1"/>
      <charset val="186"/>
    </font>
    <font>
      <i/>
      <sz val="11"/>
      <name val="Calibri"/>
      <family val="2"/>
      <charset val="186"/>
      <scheme val="minor"/>
    </font>
    <font>
      <i/>
      <sz val="12"/>
      <name val="Times New Roman"/>
      <family val="1"/>
      <charset val="186"/>
    </font>
    <font>
      <b/>
      <sz val="11"/>
      <color theme="1"/>
      <name val="Times New Roman"/>
      <family val="1"/>
    </font>
    <font>
      <sz val="10"/>
      <color theme="1"/>
      <name val="Calibri"/>
      <family val="2"/>
      <charset val="186"/>
      <scheme val="minor"/>
    </font>
    <font>
      <sz val="10"/>
      <name val="Times New Roman"/>
      <family val="1"/>
    </font>
    <font>
      <sz val="11"/>
      <color indexed="8"/>
      <name val="Times New Roman"/>
      <family val="1"/>
    </font>
    <font>
      <sz val="11"/>
      <name val="Times New Roman"/>
      <family val="1"/>
    </font>
    <font>
      <sz val="11"/>
      <color theme="1"/>
      <name val="Times New Roman"/>
      <family val="1"/>
    </font>
    <font>
      <b/>
      <sz val="10"/>
      <color rgb="FF000000"/>
      <name val="Times New Roman"/>
      <family val="1"/>
    </font>
    <font>
      <b/>
      <sz val="10"/>
      <name val="Times New Roman"/>
      <family val="1"/>
    </font>
    <font>
      <b/>
      <sz val="11"/>
      <name val="Times New Roman"/>
      <family val="1"/>
    </font>
    <font>
      <sz val="10"/>
      <color theme="1"/>
      <name val="Times New Roman"/>
      <family val="1"/>
    </font>
    <font>
      <b/>
      <sz val="10"/>
      <color theme="1"/>
      <name val="Times New Roman"/>
      <family val="1"/>
    </font>
    <font>
      <sz val="10"/>
      <color rgb="FF00B0F0"/>
      <name val="Times New Roman"/>
      <family val="1"/>
    </font>
    <font>
      <sz val="10"/>
      <color rgb="FF000000"/>
      <name val="Times New Roman"/>
      <family val="1"/>
    </font>
    <font>
      <b/>
      <i/>
      <sz val="10"/>
      <color theme="1"/>
      <name val="Times New Roman"/>
      <family val="1"/>
    </font>
    <font>
      <b/>
      <sz val="10"/>
      <color rgb="FFFF0000"/>
      <name val="Times New Roman"/>
      <family val="1"/>
    </font>
    <font>
      <sz val="12"/>
      <color theme="1"/>
      <name val="Times New Roman"/>
      <family val="1"/>
    </font>
    <font>
      <sz val="12"/>
      <name val="Calibri"/>
      <family val="2"/>
      <charset val="186"/>
      <scheme val="minor"/>
    </font>
  </fonts>
  <fills count="16">
    <fill>
      <patternFill patternType="none"/>
    </fill>
    <fill>
      <patternFill patternType="gray125"/>
    </fill>
    <fill>
      <patternFill patternType="solid">
        <fgColor theme="0"/>
        <bgColor indexed="64"/>
      </patternFill>
    </fill>
    <fill>
      <patternFill patternType="solid">
        <fgColor theme="5" tint="0.59999389629810485"/>
        <bgColor indexed="64"/>
      </patternFill>
    </fill>
    <fill>
      <patternFill patternType="solid">
        <fgColor rgb="FF99FFCC"/>
        <bgColor indexed="64"/>
      </patternFill>
    </fill>
    <fill>
      <patternFill patternType="solid">
        <fgColor theme="7" tint="0.79998168889431442"/>
        <bgColor indexed="64"/>
      </patternFill>
    </fill>
    <fill>
      <patternFill patternType="solid">
        <fgColor rgb="FFFFEB9C"/>
        <bgColor rgb="FFFFCC99"/>
      </patternFill>
    </fill>
    <fill>
      <patternFill patternType="solid">
        <fgColor theme="9" tint="0.79998168889431442"/>
        <bgColor indexed="64"/>
      </patternFill>
    </fill>
    <fill>
      <patternFill patternType="solid">
        <fgColor rgb="FFFFFFFF"/>
        <bgColor rgb="FF000000"/>
      </patternFill>
    </fill>
    <fill>
      <patternFill patternType="solid">
        <fgColor theme="9" tint="0.79998168889431442"/>
        <bgColor rgb="FF000000"/>
      </patternFill>
    </fill>
    <fill>
      <patternFill patternType="solid">
        <fgColor rgb="FFFFFF00"/>
        <bgColor rgb="FF000000"/>
      </patternFill>
    </fill>
    <fill>
      <patternFill patternType="solid">
        <fgColor rgb="FFF8CBAD"/>
        <bgColor rgb="FF000000"/>
      </patternFill>
    </fill>
    <fill>
      <patternFill patternType="solid">
        <fgColor rgb="FFE2EFDA"/>
        <bgColor rgb="FF000000"/>
      </patternFill>
    </fill>
    <fill>
      <patternFill patternType="solid">
        <fgColor theme="9" tint="0.39997558519241921"/>
        <bgColor rgb="FF000000"/>
      </patternFill>
    </fill>
    <fill>
      <patternFill patternType="solid">
        <fgColor theme="0"/>
        <bgColor rgb="FF000000"/>
      </patternFill>
    </fill>
    <fill>
      <patternFill patternType="solid">
        <fgColor theme="9" tint="0.39997558519241921"/>
        <bgColor indexed="64"/>
      </patternFill>
    </fill>
  </fills>
  <borders count="10">
    <border>
      <left/>
      <right/>
      <top/>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right/>
      <top/>
      <bottom style="thin">
        <color indexed="64"/>
      </bottom>
      <diagonal/>
    </border>
    <border>
      <left/>
      <right/>
      <top/>
      <bottom style="hair">
        <color indexed="64"/>
      </bottom>
      <diagonal/>
    </border>
  </borders>
  <cellStyleXfs count="66">
    <xf numFmtId="0" fontId="0" fillId="0" borderId="0"/>
    <xf numFmtId="0" fontId="1" fillId="0" borderId="0"/>
    <xf numFmtId="0" fontId="3" fillId="6" borderId="0" applyBorder="0" applyProtection="0"/>
    <xf numFmtId="0" fontId="2" fillId="0" borderId="0"/>
    <xf numFmtId="0" fontId="4" fillId="0" borderId="0" applyNumberFormat="0" applyBorder="0" applyProtection="0"/>
    <xf numFmtId="0" fontId="4" fillId="0" borderId="0" applyNumberFormat="0" applyBorder="0" applyProtection="0"/>
    <xf numFmtId="0" fontId="2" fillId="0" borderId="0"/>
    <xf numFmtId="0" fontId="5" fillId="0" borderId="0"/>
    <xf numFmtId="0" fontId="7" fillId="0" borderId="0"/>
    <xf numFmtId="0" fontId="8" fillId="0" borderId="0"/>
    <xf numFmtId="166" fontId="6" fillId="0" borderId="0" applyFont="0" applyFill="0" applyBorder="0" applyAlignment="0" applyProtection="0"/>
    <xf numFmtId="0" fontId="2" fillId="0" borderId="0"/>
    <xf numFmtId="0" fontId="2" fillId="0" borderId="0"/>
    <xf numFmtId="166" fontId="6" fillId="0" borderId="0" applyFont="0" applyFill="0" applyBorder="0" applyAlignment="0" applyProtection="0"/>
    <xf numFmtId="0" fontId="2" fillId="0" borderId="0"/>
    <xf numFmtId="165" fontId="1" fillId="0" borderId="0" applyFont="0" applyFill="0" applyBorder="0" applyAlignment="0" applyProtection="0"/>
    <xf numFmtId="0" fontId="9" fillId="0" borderId="0"/>
    <xf numFmtId="0" fontId="6" fillId="0" borderId="0"/>
    <xf numFmtId="0" fontId="10" fillId="0" borderId="0"/>
    <xf numFmtId="0" fontId="6" fillId="0" borderId="0"/>
    <xf numFmtId="0" fontId="11" fillId="0" borderId="0"/>
    <xf numFmtId="0" fontId="12" fillId="0" borderId="0"/>
    <xf numFmtId="0" fontId="6" fillId="0" borderId="0"/>
    <xf numFmtId="167" fontId="14" fillId="0" borderId="0" applyFont="0" applyBorder="0" applyProtection="0"/>
    <xf numFmtId="167" fontId="14" fillId="0" borderId="0"/>
    <xf numFmtId="168" fontId="16" fillId="0" borderId="0"/>
    <xf numFmtId="0" fontId="17" fillId="0" borderId="0"/>
    <xf numFmtId="0" fontId="1" fillId="0" borderId="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0" fontId="2" fillId="0" borderId="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0" fontId="25" fillId="0" borderId="0"/>
    <xf numFmtId="168" fontId="16" fillId="0" borderId="0"/>
    <xf numFmtId="168" fontId="16" fillId="0" borderId="0"/>
    <xf numFmtId="168" fontId="16" fillId="0" borderId="0"/>
    <xf numFmtId="0" fontId="26" fillId="0" borderId="0">
      <alignment horizontal="center"/>
    </xf>
    <xf numFmtId="0" fontId="26" fillId="0" borderId="0">
      <alignment horizontal="center" textRotation="90"/>
    </xf>
    <xf numFmtId="168" fontId="16" fillId="0" borderId="0"/>
    <xf numFmtId="0" fontId="27" fillId="0" borderId="0"/>
    <xf numFmtId="169" fontId="27" fillId="0" borderId="0"/>
    <xf numFmtId="0" fontId="14" fillId="0" borderId="0"/>
    <xf numFmtId="168" fontId="16" fillId="0" borderId="0" applyBorder="0" applyProtection="0"/>
    <xf numFmtId="168" fontId="16" fillId="0" borderId="0" applyBorder="0" applyProtection="0"/>
    <xf numFmtId="168" fontId="16" fillId="0" borderId="0" applyBorder="0" applyProtection="0"/>
    <xf numFmtId="168" fontId="16" fillId="0" borderId="0" applyBorder="0" applyProtection="0"/>
    <xf numFmtId="0" fontId="28" fillId="0" borderId="0" applyNumberFormat="0" applyBorder="0" applyProtection="0">
      <alignment horizontal="center"/>
    </xf>
    <xf numFmtId="0" fontId="28" fillId="0" borderId="0" applyNumberFormat="0" applyBorder="0" applyProtection="0">
      <alignment horizontal="center" textRotation="90"/>
    </xf>
    <xf numFmtId="168" fontId="16" fillId="0" borderId="0" applyBorder="0" applyProtection="0"/>
    <xf numFmtId="0" fontId="29" fillId="0" borderId="0" applyNumberFormat="0" applyBorder="0" applyProtection="0"/>
    <xf numFmtId="169" fontId="29" fillId="0" borderId="0" applyBorder="0" applyProtection="0"/>
    <xf numFmtId="165" fontId="1" fillId="0" borderId="0" applyFont="0" applyFill="0" applyBorder="0" applyAlignment="0" applyProtection="0"/>
    <xf numFmtId="0" fontId="21" fillId="0" borderId="0"/>
    <xf numFmtId="0" fontId="21" fillId="0" borderId="0"/>
    <xf numFmtId="0" fontId="30" fillId="0" borderId="0" applyNumberFormat="0" applyFill="0" applyBorder="0" applyAlignment="0" applyProtection="0"/>
    <xf numFmtId="165" fontId="1" fillId="0" borderId="0" applyFont="0" applyFill="0" applyBorder="0" applyAlignment="0" applyProtection="0"/>
    <xf numFmtId="0" fontId="6" fillId="0" borderId="0"/>
    <xf numFmtId="0" fontId="6" fillId="0" borderId="0"/>
    <xf numFmtId="164" fontId="6" fillId="0" borderId="0" applyFont="0" applyFill="0" applyBorder="0" applyAlignment="0" applyProtection="0"/>
    <xf numFmtId="165" fontId="6" fillId="0" borderId="0" applyFont="0" applyFill="0" applyBorder="0" applyAlignment="0" applyProtection="0"/>
    <xf numFmtId="164" fontId="6" fillId="0" borderId="0" applyFont="0" applyFill="0" applyBorder="0" applyAlignment="0" applyProtection="0"/>
  </cellStyleXfs>
  <cellXfs count="159">
    <xf numFmtId="0" fontId="0" fillId="0" borderId="0" xfId="0"/>
    <xf numFmtId="0" fontId="15" fillId="0" borderId="0" xfId="0" applyFont="1"/>
    <xf numFmtId="0" fontId="21" fillId="0" borderId="0" xfId="6" applyFont="1"/>
    <xf numFmtId="0" fontId="21" fillId="0" borderId="0" xfId="6" applyFont="1" applyAlignment="1">
      <alignment horizontal="center"/>
    </xf>
    <xf numFmtId="17" fontId="19" fillId="0" borderId="1" xfId="0" applyNumberFormat="1" applyFont="1" applyBorder="1" applyAlignment="1">
      <alignment horizontal="right" vertical="center"/>
    </xf>
    <xf numFmtId="0" fontId="13" fillId="0" borderId="0" xfId="0" applyFont="1"/>
    <xf numFmtId="0" fontId="19" fillId="3" borderId="1" xfId="0" applyFont="1" applyFill="1" applyBorder="1" applyAlignment="1">
      <alignment vertical="center"/>
    </xf>
    <xf numFmtId="0" fontId="31" fillId="0" borderId="0" xfId="0" applyFont="1" applyAlignment="1">
      <alignment vertical="center"/>
    </xf>
    <xf numFmtId="0" fontId="15" fillId="0" borderId="0" xfId="0" applyFont="1" applyAlignment="1">
      <alignment vertical="center"/>
    </xf>
    <xf numFmtId="0" fontId="24" fillId="2" borderId="1" xfId="0" applyFont="1" applyFill="1" applyBorder="1" applyAlignment="1">
      <alignment vertical="center"/>
    </xf>
    <xf numFmtId="0" fontId="31" fillId="2" borderId="0" xfId="0" applyFont="1" applyFill="1" applyAlignment="1">
      <alignment vertical="center"/>
    </xf>
    <xf numFmtId="0" fontId="15" fillId="2" borderId="0" xfId="0" applyFont="1" applyFill="1" applyAlignment="1">
      <alignment vertical="center"/>
    </xf>
    <xf numFmtId="0" fontId="19" fillId="5" borderId="1" xfId="0" applyFont="1" applyFill="1" applyBorder="1" applyAlignment="1">
      <alignment vertical="center"/>
    </xf>
    <xf numFmtId="4" fontId="24" fillId="2" borderId="1" xfId="0" applyNumberFormat="1" applyFont="1" applyFill="1" applyBorder="1" applyAlignment="1">
      <alignment horizontal="right" vertical="center"/>
    </xf>
    <xf numFmtId="4" fontId="19" fillId="4" borderId="1" xfId="0" applyNumberFormat="1" applyFont="1" applyFill="1" applyBorder="1" applyAlignment="1">
      <alignment horizontal="right" vertical="center"/>
    </xf>
    <xf numFmtId="4" fontId="19" fillId="3" borderId="1" xfId="0" applyNumberFormat="1" applyFont="1" applyFill="1" applyBorder="1" applyAlignment="1">
      <alignment horizontal="right" vertical="center"/>
    </xf>
    <xf numFmtId="0" fontId="31" fillId="0" borderId="0" xfId="0" applyFont="1" applyAlignment="1">
      <alignment horizontal="right" vertical="center"/>
    </xf>
    <xf numFmtId="0" fontId="13" fillId="0" borderId="0" xfId="0" applyFont="1" applyAlignment="1">
      <alignment horizontal="center"/>
    </xf>
    <xf numFmtId="0" fontId="23" fillId="0" borderId="0" xfId="0" applyFont="1"/>
    <xf numFmtId="0" fontId="24" fillId="2" borderId="1" xfId="0" applyFont="1" applyFill="1" applyBorder="1" applyAlignment="1">
      <alignment horizontal="left" vertical="center" wrapText="1"/>
    </xf>
    <xf numFmtId="4" fontId="24" fillId="0" borderId="1" xfId="0" applyNumberFormat="1" applyFont="1" applyFill="1" applyBorder="1" applyAlignment="1">
      <alignment horizontal="right" vertical="center"/>
    </xf>
    <xf numFmtId="0" fontId="13" fillId="0" borderId="0" xfId="0" applyFont="1" applyAlignment="1">
      <alignment horizontal="center"/>
    </xf>
    <xf numFmtId="0" fontId="32" fillId="0" borderId="0" xfId="0" applyFont="1"/>
    <xf numFmtId="0" fontId="33" fillId="0" borderId="2" xfId="0" applyFont="1" applyBorder="1"/>
    <xf numFmtId="0" fontId="20" fillId="0" borderId="0" xfId="6" applyFont="1"/>
    <xf numFmtId="0" fontId="37" fillId="0" borderId="2" xfId="0" applyFont="1" applyBorder="1"/>
    <xf numFmtId="0" fontId="37" fillId="0" borderId="2" xfId="0" applyFont="1" applyBorder="1" applyAlignment="1">
      <alignment horizontal="center"/>
    </xf>
    <xf numFmtId="0" fontId="39" fillId="0" borderId="0" xfId="0" applyFont="1"/>
    <xf numFmtId="165" fontId="33" fillId="0" borderId="2" xfId="64" applyFont="1" applyFill="1" applyBorder="1"/>
    <xf numFmtId="0" fontId="34" fillId="7" borderId="2" xfId="0" applyFont="1" applyFill="1" applyBorder="1"/>
    <xf numFmtId="165" fontId="32" fillId="0" borderId="0" xfId="64" applyFont="1" applyFill="1" applyBorder="1"/>
    <xf numFmtId="172" fontId="33" fillId="0" borderId="2" xfId="64" applyNumberFormat="1" applyFont="1" applyFill="1" applyBorder="1"/>
    <xf numFmtId="4" fontId="24" fillId="3" borderId="1" xfId="0" applyNumberFormat="1" applyFont="1" applyFill="1" applyBorder="1" applyAlignment="1">
      <alignment horizontal="right" vertical="center"/>
    </xf>
    <xf numFmtId="4" fontId="24" fillId="5" borderId="1" xfId="0" applyNumberFormat="1" applyFont="1" applyFill="1" applyBorder="1" applyAlignment="1">
      <alignment horizontal="right" vertical="center"/>
    </xf>
    <xf numFmtId="0" fontId="33" fillId="0" borderId="0" xfId="0" applyFont="1" applyAlignment="1">
      <alignment horizontal="center"/>
    </xf>
    <xf numFmtId="2" fontId="37" fillId="0" borderId="2" xfId="0" applyNumberFormat="1" applyFont="1" applyBorder="1" applyAlignment="1">
      <alignment horizontal="center"/>
    </xf>
    <xf numFmtId="0" fontId="24" fillId="2" borderId="1" xfId="22" applyFont="1" applyFill="1" applyBorder="1" applyAlignment="1">
      <alignment vertical="center"/>
    </xf>
    <xf numFmtId="165" fontId="34" fillId="12" borderId="2" xfId="64" applyFont="1" applyFill="1" applyBorder="1"/>
    <xf numFmtId="0" fontId="19" fillId="0" borderId="1" xfId="0" applyFont="1" applyBorder="1" applyAlignment="1">
      <alignment horizontal="right" vertical="center"/>
    </xf>
    <xf numFmtId="0" fontId="36" fillId="0" borderId="0" xfId="0" applyFont="1"/>
    <xf numFmtId="0" fontId="19" fillId="4" borderId="1" xfId="0" applyFont="1" applyFill="1" applyBorder="1" applyAlignment="1">
      <alignment horizontal="right" vertical="center"/>
    </xf>
    <xf numFmtId="0" fontId="24" fillId="0" borderId="0" xfId="0" applyFont="1" applyAlignment="1">
      <alignment vertical="center"/>
    </xf>
    <xf numFmtId="2" fontId="31" fillId="2" borderId="0" xfId="0" applyNumberFormat="1" applyFont="1" applyFill="1" applyAlignment="1">
      <alignment vertical="center"/>
    </xf>
    <xf numFmtId="0" fontId="18" fillId="0" borderId="0" xfId="0" applyFont="1" applyAlignment="1">
      <alignment vertical="center"/>
    </xf>
    <xf numFmtId="0" fontId="15" fillId="0" borderId="0" xfId="0" applyFont="1" applyAlignment="1">
      <alignment horizontal="right" vertical="center"/>
    </xf>
    <xf numFmtId="166" fontId="15" fillId="0" borderId="0" xfId="0" applyNumberFormat="1" applyFont="1"/>
    <xf numFmtId="166" fontId="31" fillId="0" borderId="0" xfId="0" applyNumberFormat="1" applyFont="1" applyAlignment="1">
      <alignment horizontal="right" vertical="center"/>
    </xf>
    <xf numFmtId="0" fontId="43" fillId="0" borderId="1" xfId="0" applyFont="1" applyBorder="1" applyAlignment="1">
      <alignment horizontal="center" vertical="center"/>
    </xf>
    <xf numFmtId="4" fontId="43" fillId="4" borderId="1" xfId="0" applyNumberFormat="1" applyFont="1" applyFill="1" applyBorder="1" applyAlignment="1">
      <alignment horizontal="right" vertical="center"/>
    </xf>
    <xf numFmtId="4" fontId="43" fillId="3" borderId="1" xfId="0" applyNumberFormat="1" applyFont="1" applyFill="1" applyBorder="1" applyAlignment="1">
      <alignment horizontal="right" vertical="center"/>
    </xf>
    <xf numFmtId="4" fontId="44" fillId="0" borderId="1" xfId="0" applyNumberFormat="1" applyFont="1" applyBorder="1" applyAlignment="1">
      <alignment vertical="center"/>
    </xf>
    <xf numFmtId="0" fontId="44" fillId="0" borderId="1" xfId="0" applyFont="1" applyBorder="1" applyAlignment="1">
      <alignment vertical="center"/>
    </xf>
    <xf numFmtId="0" fontId="45" fillId="2" borderId="1" xfId="0" applyFont="1" applyFill="1" applyBorder="1" applyAlignment="1">
      <alignment vertical="center"/>
    </xf>
    <xf numFmtId="4" fontId="44" fillId="3" borderId="1" xfId="0" applyNumberFormat="1" applyFont="1" applyFill="1" applyBorder="1" applyAlignment="1">
      <alignment horizontal="right" vertical="center"/>
    </xf>
    <xf numFmtId="4" fontId="44" fillId="5" borderId="1" xfId="0" applyNumberFormat="1" applyFont="1" applyFill="1" applyBorder="1" applyAlignment="1">
      <alignment horizontal="right" vertical="center"/>
    </xf>
    <xf numFmtId="0" fontId="45" fillId="0" borderId="1" xfId="0" applyFont="1" applyBorder="1"/>
    <xf numFmtId="0" fontId="46" fillId="0" borderId="1" xfId="0" applyFont="1" applyBorder="1" applyAlignment="1">
      <alignment vertical="center"/>
    </xf>
    <xf numFmtId="0" fontId="45" fillId="0" borderId="1" xfId="0" applyFont="1" applyBorder="1" applyAlignment="1">
      <alignment vertical="center"/>
    </xf>
    <xf numFmtId="0" fontId="45" fillId="0" borderId="0" xfId="0" applyFont="1"/>
    <xf numFmtId="0" fontId="45" fillId="0" borderId="0" xfId="0" applyFont="1" applyAlignment="1">
      <alignment vertical="center"/>
    </xf>
    <xf numFmtId="0" fontId="21" fillId="0" borderId="2" xfId="6" applyFont="1" applyBorder="1"/>
    <xf numFmtId="0" fontId="21" fillId="12" borderId="2" xfId="6" applyFont="1" applyFill="1" applyBorder="1" applyAlignment="1">
      <alignment horizontal="center"/>
    </xf>
    <xf numFmtId="0" fontId="21" fillId="12" borderId="2" xfId="6" applyFont="1" applyFill="1" applyBorder="1"/>
    <xf numFmtId="0" fontId="33" fillId="12" borderId="2" xfId="0" applyFont="1" applyFill="1" applyBorder="1" applyAlignment="1">
      <alignment horizontal="center"/>
    </xf>
    <xf numFmtId="2" fontId="21" fillId="12" borderId="2" xfId="6" applyNumberFormat="1" applyFont="1" applyFill="1" applyBorder="1"/>
    <xf numFmtId="0" fontId="20" fillId="13" borderId="0" xfId="6" applyFont="1" applyFill="1"/>
    <xf numFmtId="0" fontId="20" fillId="9" borderId="2" xfId="6" applyFont="1" applyFill="1" applyBorder="1" applyAlignment="1">
      <alignment horizontal="center" vertical="center" wrapText="1"/>
    </xf>
    <xf numFmtId="0" fontId="21" fillId="9" borderId="2" xfId="6" applyFont="1" applyFill="1" applyBorder="1"/>
    <xf numFmtId="0" fontId="47" fillId="0" borderId="0" xfId="0" applyFont="1"/>
    <xf numFmtId="0" fontId="20" fillId="13" borderId="2" xfId="6" applyFont="1" applyFill="1" applyBorder="1"/>
    <xf numFmtId="0" fontId="20" fillId="9" borderId="2" xfId="6" applyFont="1" applyFill="1" applyBorder="1" applyAlignment="1">
      <alignment horizontal="center" vertical="center"/>
    </xf>
    <xf numFmtId="4" fontId="20" fillId="15" borderId="0" xfId="6" applyNumberFormat="1" applyFont="1" applyFill="1"/>
    <xf numFmtId="172" fontId="34" fillId="13" borderId="6" xfId="64" applyNumberFormat="1" applyFont="1" applyFill="1" applyBorder="1"/>
    <xf numFmtId="0" fontId="38" fillId="9" borderId="2" xfId="6" applyFont="1" applyFill="1" applyBorder="1" applyAlignment="1">
      <alignment horizontal="center" vertical="center" wrapText="1"/>
    </xf>
    <xf numFmtId="0" fontId="20" fillId="9" borderId="2" xfId="6" applyFont="1" applyFill="1" applyBorder="1" applyAlignment="1">
      <alignment horizontal="center" vertical="center" wrapText="1" shrinkToFit="1"/>
    </xf>
    <xf numFmtId="2" fontId="21" fillId="9" borderId="0" xfId="6" applyNumberFormat="1" applyFont="1" applyFill="1"/>
    <xf numFmtId="0" fontId="50" fillId="2" borderId="0" xfId="6" applyFont="1" applyFill="1" applyAlignment="1">
      <alignment horizontal="left" vertical="top"/>
    </xf>
    <xf numFmtId="170" fontId="50" fillId="2" borderId="0" xfId="6" applyNumberFormat="1" applyFont="1" applyFill="1" applyAlignment="1">
      <alignment horizontal="right" vertical="top"/>
    </xf>
    <xf numFmtId="0" fontId="51" fillId="2" borderId="0" xfId="6" applyFont="1" applyFill="1"/>
    <xf numFmtId="0" fontId="52" fillId="0" borderId="0" xfId="0" applyFont="1"/>
    <xf numFmtId="0" fontId="52" fillId="0" borderId="0" xfId="0" applyFont="1" applyBorder="1"/>
    <xf numFmtId="0" fontId="55" fillId="2" borderId="0" xfId="0" applyFont="1" applyFill="1" applyBorder="1" applyAlignment="1">
      <alignment horizontal="left" vertical="center"/>
    </xf>
    <xf numFmtId="0" fontId="41" fillId="9" borderId="2" xfId="6" applyFont="1" applyFill="1" applyBorder="1" applyAlignment="1">
      <alignment horizontal="center" vertical="center" wrapText="1"/>
    </xf>
    <xf numFmtId="0" fontId="55" fillId="9" borderId="2" xfId="6" applyFont="1" applyFill="1" applyBorder="1" applyAlignment="1">
      <alignment horizontal="center" vertical="center"/>
    </xf>
    <xf numFmtId="0" fontId="51" fillId="8" borderId="0" xfId="6" applyFont="1" applyFill="1"/>
    <xf numFmtId="0" fontId="51" fillId="8" borderId="2" xfId="6" applyFont="1" applyFill="1" applyBorder="1" applyAlignment="1">
      <alignment horizontal="left" vertical="top"/>
    </xf>
    <xf numFmtId="170" fontId="51" fillId="8" borderId="2" xfId="6" applyNumberFormat="1" applyFont="1" applyFill="1" applyBorder="1" applyAlignment="1">
      <alignment horizontal="center" vertical="top"/>
    </xf>
    <xf numFmtId="2" fontId="51" fillId="14" borderId="2" xfId="6" applyNumberFormat="1" applyFont="1" applyFill="1" applyBorder="1" applyAlignment="1">
      <alignment horizontal="center" vertical="top"/>
    </xf>
    <xf numFmtId="0" fontId="51" fillId="8" borderId="2" xfId="6" applyFont="1" applyFill="1" applyBorder="1" applyAlignment="1">
      <alignment horizontal="center" vertical="center"/>
    </xf>
    <xf numFmtId="0" fontId="51" fillId="8" borderId="0" xfId="6" applyFont="1" applyFill="1" applyAlignment="1">
      <alignment horizontal="left" vertical="top"/>
    </xf>
    <xf numFmtId="0" fontId="51" fillId="14" borderId="2" xfId="6" applyFont="1" applyFill="1" applyBorder="1" applyAlignment="1">
      <alignment horizontal="center"/>
    </xf>
    <xf numFmtId="0" fontId="55" fillId="13" borderId="2" xfId="6" applyFont="1" applyFill="1" applyBorder="1" applyAlignment="1">
      <alignment horizontal="center"/>
    </xf>
    <xf numFmtId="0" fontId="42" fillId="2" borderId="0" xfId="6" applyFont="1" applyFill="1"/>
    <xf numFmtId="0" fontId="53" fillId="7" borderId="2" xfId="0" applyFont="1" applyFill="1" applyBorder="1" applyAlignment="1">
      <alignment horizontal="center" vertical="center" wrapText="1"/>
    </xf>
    <xf numFmtId="0" fontId="53" fillId="7" borderId="2" xfId="0" applyFont="1" applyFill="1" applyBorder="1" applyAlignment="1">
      <alignment horizontal="center" vertical="center"/>
    </xf>
    <xf numFmtId="0" fontId="56" fillId="0" borderId="0" xfId="0" applyFont="1"/>
    <xf numFmtId="0" fontId="53" fillId="0" borderId="0" xfId="0" applyFont="1" applyAlignment="1">
      <alignment vertical="center"/>
    </xf>
    <xf numFmtId="0" fontId="57" fillId="0" borderId="0" xfId="0" applyFont="1" applyAlignment="1">
      <alignment vertical="center"/>
    </xf>
    <xf numFmtId="0" fontId="58" fillId="0" borderId="0" xfId="0" applyFont="1" applyAlignment="1">
      <alignment horizontal="center" vertical="center"/>
    </xf>
    <xf numFmtId="0" fontId="59" fillId="14" borderId="2" xfId="0" applyFont="1" applyFill="1" applyBorder="1" applyAlignment="1">
      <alignment vertical="top" wrapText="1"/>
    </xf>
    <xf numFmtId="164" fontId="53" fillId="14" borderId="2" xfId="63" applyFont="1" applyFill="1" applyBorder="1" applyAlignment="1">
      <alignment horizontal="center" vertical="center"/>
    </xf>
    <xf numFmtId="0" fontId="59" fillId="14" borderId="2" xfId="0" applyFont="1" applyFill="1" applyBorder="1" applyAlignment="1">
      <alignment horizontal="center" vertical="center"/>
    </xf>
    <xf numFmtId="164" fontId="59" fillId="14" borderId="2" xfId="63" applyFont="1" applyFill="1" applyBorder="1" applyAlignment="1">
      <alignment horizontal="center" vertical="center"/>
    </xf>
    <xf numFmtId="2" fontId="59" fillId="14" borderId="2" xfId="63" applyNumberFormat="1" applyFont="1" applyFill="1" applyBorder="1" applyAlignment="1">
      <alignment horizontal="center" vertical="center"/>
    </xf>
    <xf numFmtId="2" fontId="59" fillId="14" borderId="2" xfId="0" applyNumberFormat="1" applyFont="1" applyFill="1" applyBorder="1" applyAlignment="1">
      <alignment horizontal="center" vertical="center"/>
    </xf>
    <xf numFmtId="0" fontId="49" fillId="14" borderId="2" xfId="0" applyFont="1" applyFill="1" applyBorder="1" applyAlignment="1">
      <alignment vertical="top" wrapText="1"/>
    </xf>
    <xf numFmtId="171" fontId="53" fillId="14" borderId="2" xfId="63" applyNumberFormat="1" applyFont="1" applyFill="1" applyBorder="1" applyAlignment="1">
      <alignment horizontal="center" vertical="center"/>
    </xf>
    <xf numFmtId="0" fontId="53" fillId="14" borderId="2" xfId="0" applyFont="1" applyFill="1" applyBorder="1" applyAlignment="1">
      <alignment horizontal="center" vertical="center"/>
    </xf>
    <xf numFmtId="0" fontId="56" fillId="10" borderId="0" xfId="0" applyFont="1" applyFill="1"/>
    <xf numFmtId="2" fontId="53" fillId="14" borderId="2" xfId="63" applyNumberFormat="1" applyFont="1" applyFill="1" applyBorder="1" applyAlignment="1">
      <alignment horizontal="center" vertical="center"/>
    </xf>
    <xf numFmtId="2" fontId="53" fillId="14" borderId="2" xfId="0" applyNumberFormat="1" applyFont="1" applyFill="1" applyBorder="1" applyAlignment="1">
      <alignment horizontal="center" vertical="center"/>
    </xf>
    <xf numFmtId="0" fontId="59" fillId="2" borderId="0" xfId="0" applyFont="1" applyFill="1"/>
    <xf numFmtId="2" fontId="59" fillId="2" borderId="0" xfId="0" applyNumberFormat="1" applyFont="1" applyFill="1"/>
    <xf numFmtId="2" fontId="54" fillId="13" borderId="7" xfId="6" applyNumberFormat="1" applyFont="1" applyFill="1" applyBorder="1" applyAlignment="1">
      <alignment horizontal="center"/>
    </xf>
    <xf numFmtId="0" fontId="59" fillId="0" borderId="0" xfId="0" applyFont="1"/>
    <xf numFmtId="0" fontId="56" fillId="0" borderId="0" xfId="0" applyFont="1" applyAlignment="1">
      <alignment horizontal="left"/>
    </xf>
    <xf numFmtId="0" fontId="49" fillId="0" borderId="0" xfId="0" applyFont="1"/>
    <xf numFmtId="0" fontId="57" fillId="0" borderId="2" xfId="0" applyFont="1" applyBorder="1" applyAlignment="1">
      <alignment horizontal="left"/>
    </xf>
    <xf numFmtId="0" fontId="56" fillId="0" borderId="2" xfId="0" applyFont="1" applyBorder="1"/>
    <xf numFmtId="0" fontId="56" fillId="0" borderId="2" xfId="0" applyFont="1" applyBorder="1" applyAlignment="1">
      <alignment horizontal="center"/>
    </xf>
    <xf numFmtId="0" fontId="56" fillId="0" borderId="2" xfId="0" applyFont="1" applyBorder="1" applyAlignment="1">
      <alignment horizontal="left"/>
    </xf>
    <xf numFmtId="49" fontId="56" fillId="0" borderId="2" xfId="0" applyNumberFormat="1" applyFont="1" applyBorder="1" applyAlignment="1">
      <alignment horizontal="left"/>
    </xf>
    <xf numFmtId="0" fontId="61" fillId="0" borderId="0" xfId="0" applyFont="1"/>
    <xf numFmtId="0" fontId="61" fillId="0" borderId="0" xfId="0" applyFont="1" applyAlignment="1">
      <alignment horizontal="right"/>
    </xf>
    <xf numFmtId="166" fontId="61" fillId="0" borderId="0" xfId="0" applyNumberFormat="1" applyFont="1"/>
    <xf numFmtId="0" fontId="54" fillId="0" borderId="0" xfId="0" applyFont="1" applyAlignment="1">
      <alignment horizontal="left"/>
    </xf>
    <xf numFmtId="0" fontId="57" fillId="7" borderId="2" xfId="0" applyFont="1" applyFill="1" applyBorder="1" applyAlignment="1">
      <alignment horizontal="left" vertical="center"/>
    </xf>
    <xf numFmtId="0" fontId="57" fillId="7" borderId="2" xfId="0" applyFont="1" applyFill="1" applyBorder="1" applyAlignment="1">
      <alignment horizontal="center" vertical="center"/>
    </xf>
    <xf numFmtId="0" fontId="57" fillId="7" borderId="2" xfId="0" applyFont="1" applyFill="1" applyBorder="1" applyAlignment="1">
      <alignment horizontal="center" wrapText="1"/>
    </xf>
    <xf numFmtId="0" fontId="57" fillId="7" borderId="2" xfId="0" applyFont="1" applyFill="1" applyBorder="1" applyAlignment="1">
      <alignment horizontal="center" vertical="center" wrapText="1"/>
    </xf>
    <xf numFmtId="166" fontId="56" fillId="2" borderId="2" xfId="10" applyFont="1" applyFill="1" applyBorder="1" applyAlignment="1">
      <alignment horizontal="center"/>
    </xf>
    <xf numFmtId="165" fontId="57" fillId="7" borderId="2" xfId="0" applyNumberFormat="1" applyFont="1" applyFill="1" applyBorder="1"/>
    <xf numFmtId="166" fontId="54" fillId="13" borderId="2" xfId="6" applyNumberFormat="1" applyFont="1" applyFill="1" applyBorder="1" applyAlignment="1">
      <alignment horizontal="right"/>
    </xf>
    <xf numFmtId="0" fontId="62" fillId="2" borderId="0" xfId="0" applyFont="1" applyFill="1" applyAlignment="1">
      <alignment vertical="center"/>
    </xf>
    <xf numFmtId="0" fontId="63" fillId="0" borderId="0" xfId="0" applyFont="1" applyAlignment="1">
      <alignment vertical="center"/>
    </xf>
    <xf numFmtId="0" fontId="63" fillId="0" borderId="0" xfId="0" applyFont="1"/>
    <xf numFmtId="0" fontId="15" fillId="0" borderId="9" xfId="0" applyFont="1" applyBorder="1" applyAlignment="1">
      <alignment horizontal="left" vertical="center" wrapText="1"/>
    </xf>
    <xf numFmtId="0" fontId="0" fillId="0" borderId="0" xfId="0" applyAlignment="1">
      <alignment horizontal="left" vertical="center" wrapText="1"/>
    </xf>
    <xf numFmtId="0" fontId="35" fillId="0" borderId="8" xfId="0" applyFont="1" applyBorder="1" applyAlignment="1">
      <alignment horizontal="left"/>
    </xf>
    <xf numFmtId="0" fontId="40" fillId="0" borderId="0" xfId="62" applyFont="1" applyAlignment="1">
      <alignment horizontal="left" wrapText="1"/>
    </xf>
    <xf numFmtId="0" fontId="34" fillId="7" borderId="2" xfId="0" applyFont="1" applyFill="1" applyBorder="1" applyAlignment="1">
      <alignment horizontal="center" vertical="center" wrapText="1"/>
    </xf>
    <xf numFmtId="0" fontId="34" fillId="7" borderId="4" xfId="0" applyFont="1" applyFill="1" applyBorder="1" applyAlignment="1">
      <alignment horizontal="center"/>
    </xf>
    <xf numFmtId="0" fontId="34" fillId="7" borderId="5" xfId="0" applyFont="1" applyFill="1" applyBorder="1" applyAlignment="1">
      <alignment horizontal="center"/>
    </xf>
    <xf numFmtId="0" fontId="34" fillId="7" borderId="3" xfId="0" applyFont="1" applyFill="1" applyBorder="1" applyAlignment="1">
      <alignment horizontal="center"/>
    </xf>
    <xf numFmtId="0" fontId="21" fillId="14" borderId="0" xfId="6" applyFont="1" applyFill="1" applyAlignment="1">
      <alignment horizontal="center"/>
    </xf>
    <xf numFmtId="0" fontId="48" fillId="0" borderId="0" xfId="0" applyFont="1" applyAlignment="1">
      <alignment horizontal="left" vertical="center" wrapText="1"/>
    </xf>
    <xf numFmtId="0" fontId="21" fillId="11" borderId="0" xfId="6" applyFont="1" applyFill="1" applyAlignment="1">
      <alignment horizontal="center"/>
    </xf>
    <xf numFmtId="0" fontId="13" fillId="0" borderId="0" xfId="0" applyFont="1" applyAlignment="1">
      <alignment horizontal="left" vertical="center" wrapText="1"/>
    </xf>
    <xf numFmtId="0" fontId="51" fillId="0" borderId="2" xfId="6" applyFont="1" applyBorder="1" applyAlignment="1">
      <alignment horizontal="center"/>
    </xf>
    <xf numFmtId="0" fontId="51" fillId="2" borderId="0" xfId="6" applyFont="1" applyFill="1" applyAlignment="1">
      <alignment horizontal="left" vertical="center" wrapText="1"/>
    </xf>
    <xf numFmtId="0" fontId="55" fillId="0" borderId="4" xfId="6" applyFont="1" applyBorder="1" applyAlignment="1">
      <alignment horizontal="center"/>
    </xf>
    <xf numFmtId="0" fontId="55" fillId="0" borderId="3" xfId="6" applyFont="1" applyBorder="1" applyAlignment="1">
      <alignment horizontal="center"/>
    </xf>
    <xf numFmtId="0" fontId="56" fillId="0" borderId="0" xfId="0" applyFont="1" applyAlignment="1">
      <alignment horizontal="left" vertical="center" wrapText="1"/>
    </xf>
    <xf numFmtId="0" fontId="53" fillId="14" borderId="2" xfId="0" applyFont="1" applyFill="1" applyBorder="1" applyAlignment="1">
      <alignment horizontal="center" vertical="top" wrapText="1"/>
    </xf>
    <xf numFmtId="0" fontId="59" fillId="14" borderId="2" xfId="0" applyFont="1" applyFill="1" applyBorder="1" applyAlignment="1">
      <alignment horizontal="left" vertical="top" wrapText="1"/>
    </xf>
    <xf numFmtId="0" fontId="53" fillId="14" borderId="2" xfId="0" applyFont="1" applyFill="1" applyBorder="1" applyAlignment="1">
      <alignment horizontal="center" vertical="top"/>
    </xf>
    <xf numFmtId="0" fontId="59" fillId="14" borderId="2" xfId="0" applyFont="1" applyFill="1" applyBorder="1" applyAlignment="1">
      <alignment vertical="top" wrapText="1"/>
    </xf>
    <xf numFmtId="0" fontId="53" fillId="14" borderId="2" xfId="0" applyFont="1" applyFill="1" applyBorder="1" applyAlignment="1">
      <alignment horizontal="left" vertical="center" wrapText="1"/>
    </xf>
    <xf numFmtId="0" fontId="57" fillId="0" borderId="0" xfId="0" applyFont="1" applyAlignment="1">
      <alignment horizontal="left"/>
    </xf>
  </cellXfs>
  <cellStyles count="66">
    <cellStyle name="Comma" xfId="64" builtinId="3"/>
    <cellStyle name="Comma 2" xfId="10" xr:uid="{00000000-0005-0000-0000-000000000000}"/>
    <cellStyle name="Comma 2 2" xfId="13" xr:uid="{00000000-0005-0000-0000-000001000000}"/>
    <cellStyle name="Comma 2 2 2" xfId="29" xr:uid="{3D989BE9-3982-4B85-A88B-F2795229F9EF}"/>
    <cellStyle name="Comma 2 2 2 2" xfId="34" xr:uid="{665C7DF1-21CE-4ABB-99D6-3DC22C63B13F}"/>
    <cellStyle name="Comma 3" xfId="15" xr:uid="{00000000-0005-0000-0000-000002000000}"/>
    <cellStyle name="Comma 3 2" xfId="30" xr:uid="{F74F0468-5511-4F65-B4C3-9EAF1FBF1522}"/>
    <cellStyle name="Comma 3 2 2" xfId="35" xr:uid="{BAF022E8-3A20-4F48-824A-5D8A30B1560F}"/>
    <cellStyle name="Comma 3 3" xfId="31" xr:uid="{389D7EAF-C72A-4129-BB5E-C41BDA0A9A12}"/>
    <cellStyle name="Comma 3 4" xfId="36" xr:uid="{65509295-832C-4D58-8EC3-20FCF8F1091B}"/>
    <cellStyle name="Comma 3 5" xfId="60" xr:uid="{F15DFEF2-3123-4D28-A90B-D1C0CC225AFC}"/>
    <cellStyle name="Comma 4" xfId="28" xr:uid="{83A911D3-E8C5-4329-8DA2-0C3E7B7A8FFA}"/>
    <cellStyle name="Comma 4 2" xfId="33" xr:uid="{E0960553-9E67-4CA3-B7AC-9E8396E9D61B}"/>
    <cellStyle name="Comma 5" xfId="56" xr:uid="{70E6A04D-CC77-4973-888B-4783EB6952FB}"/>
    <cellStyle name="Currency" xfId="63" builtinId="4"/>
    <cellStyle name="Currency 2" xfId="65" xr:uid="{FBF2F3BF-1DAD-4D24-917E-F983E5180CAA}"/>
    <cellStyle name="Excel Built-in Neutral" xfId="2" xr:uid="{00000000-0005-0000-0000-000003000000}"/>
    <cellStyle name="Excel Built-in Normal" xfId="9" xr:uid="{00000000-0005-0000-0000-000004000000}"/>
    <cellStyle name="Excel Built-in Normal 1" xfId="25" xr:uid="{1464FF3D-8837-41C8-8DDF-F6FD4364A54F}"/>
    <cellStyle name="Excel Built-in Normal 1 2" xfId="48" xr:uid="{4BCB615D-081C-4448-A917-B7597E4E06C2}"/>
    <cellStyle name="Excel Built-in Normal 2" xfId="39" xr:uid="{E023A58B-9CA1-44D5-B343-99BADBE68CB0}"/>
    <cellStyle name="Excel Built-in Normal 2 2" xfId="49" xr:uid="{715BFFC6-2338-4A6F-B759-BBC3A6E0FDF9}"/>
    <cellStyle name="Excel Built-in Normal 3" xfId="40" xr:uid="{77C4042F-C0A9-4274-8C4E-49C4A9CB338C}"/>
    <cellStyle name="Excel Built-in Normal 3 2" xfId="50" xr:uid="{FB5D4099-05F2-4B92-9190-3B4BAF047819}"/>
    <cellStyle name="Excel Built-in Normal 4" xfId="38" xr:uid="{A51D90E1-4BF6-4449-AA00-5B511341967B}"/>
    <cellStyle name="Excel Built-in Normal 5" xfId="47" xr:uid="{D7564BC6-0FED-435F-8C15-12792DB316A1}"/>
    <cellStyle name="Heading" xfId="41" xr:uid="{4C7B3F5B-44F6-425B-88CF-4E06EEBBCC7B}"/>
    <cellStyle name="Heading 5" xfId="51" xr:uid="{2E7D5350-447A-4BD4-A1A4-0165B9CF2E62}"/>
    <cellStyle name="Heading1" xfId="42" xr:uid="{F2F4BA48-3474-4BA2-8339-10A7AF5E0C1E}"/>
    <cellStyle name="Heading1 2" xfId="52" xr:uid="{EF10CD6C-7AC3-43F8-A1BA-473D79A7228D}"/>
    <cellStyle name="Hyperlink 2" xfId="59" xr:uid="{C782EA54-F8B4-4751-BD9E-88E0D68AFF80}"/>
    <cellStyle name="Normal" xfId="0" builtinId="0"/>
    <cellStyle name="Normal 10" xfId="57" xr:uid="{7DB58251-924F-4769-9CFF-DF4817606902}"/>
    <cellStyle name="Normal 10 2 2" xfId="6" xr:uid="{00000000-0005-0000-0000-000006000000}"/>
    <cellStyle name="Normal 11" xfId="62" xr:uid="{5158BDFE-E25B-454A-8257-4A8CB7C8333F}"/>
    <cellStyle name="Normal 2" xfId="1" xr:uid="{00000000-0005-0000-0000-000007000000}"/>
    <cellStyle name="Normal 2 2" xfId="14" xr:uid="{00000000-0005-0000-0000-000008000000}"/>
    <cellStyle name="Normal 2 2 2" xfId="22" xr:uid="{00000000-0005-0000-0000-000009000000}"/>
    <cellStyle name="Normal 2 2 3" xfId="43" xr:uid="{8F2702B5-454C-494D-9791-9804F0790515}"/>
    <cellStyle name="Normal 2 3" xfId="17" xr:uid="{00000000-0005-0000-0000-00000A000000}"/>
    <cellStyle name="Normal 2 3 2" xfId="53" xr:uid="{57424B38-16C7-4BC9-8A48-484C0EFDECD2}"/>
    <cellStyle name="Normal 2 4" xfId="26" xr:uid="{4A3AD5E9-BE96-465D-9E9A-D81B6EF77332}"/>
    <cellStyle name="Normal 2 5" xfId="58" xr:uid="{804519C7-27D1-462D-A656-F82BC0BFADF6}"/>
    <cellStyle name="Normal 3" xfId="3" xr:uid="{00000000-0005-0000-0000-00000B000000}"/>
    <cellStyle name="Normal 3 2" xfId="19" xr:uid="{00000000-0005-0000-0000-00000C000000}"/>
    <cellStyle name="Normal 3 2 3" xfId="61" xr:uid="{6CE1E448-1465-44EE-BD20-435C897D16C4}"/>
    <cellStyle name="Normal 4" xfId="7" xr:uid="{00000000-0005-0000-0000-00000D000000}"/>
    <cellStyle name="Normal 4 2" xfId="11" xr:uid="{00000000-0005-0000-0000-00000E000000}"/>
    <cellStyle name="Normal 5" xfId="8" xr:uid="{00000000-0005-0000-0000-00000F000000}"/>
    <cellStyle name="Normal 5 2" xfId="12" xr:uid="{00000000-0005-0000-0000-000010000000}"/>
    <cellStyle name="Normal 6" xfId="16" xr:uid="{00000000-0005-0000-0000-000011000000}"/>
    <cellStyle name="Normal 6 2" xfId="24" xr:uid="{00000000-0005-0000-0000-000012000000}"/>
    <cellStyle name="Normal 6 3" xfId="23" xr:uid="{00000000-0005-0000-0000-000013000000}"/>
    <cellStyle name="Normal 6 4" xfId="27" xr:uid="{2524E9C5-8579-4F47-992D-1A353EDBA5FF}"/>
    <cellStyle name="Normal 7" xfId="18" xr:uid="{00000000-0005-0000-0000-000014000000}"/>
    <cellStyle name="Normal 7 2" xfId="32" xr:uid="{40640038-AB67-4E5D-8306-8F79072FF85F}"/>
    <cellStyle name="Normal 7 3" xfId="46" xr:uid="{17AD76C0-F7D6-466E-8781-4E34FB097957}"/>
    <cellStyle name="Normal 8" xfId="20" xr:uid="{00000000-0005-0000-0000-000015000000}"/>
    <cellStyle name="Normal 9" xfId="21" xr:uid="{00000000-0005-0000-0000-000016000000}"/>
    <cellStyle name="Parasts 2" xfId="4" xr:uid="{00000000-0005-0000-0000-000017000000}"/>
    <cellStyle name="Parasts 3" xfId="5" xr:uid="{00000000-0005-0000-0000-000018000000}"/>
    <cellStyle name="Parasts 4" xfId="37" xr:uid="{19015723-779A-4A91-A0D5-783207CBD63B}"/>
    <cellStyle name="Result" xfId="44" xr:uid="{077972A0-9408-473B-869C-D85534C348D0}"/>
    <cellStyle name="Result 2" xfId="54" xr:uid="{9497055C-C2CC-4331-A6CD-69B1FBEC23A6}"/>
    <cellStyle name="Result2" xfId="45" xr:uid="{5B9BC66C-83F1-418E-8D01-E914EBBC55F4}"/>
    <cellStyle name="Result2 2" xfId="55" xr:uid="{3CBD9CA7-FE86-44AD-B47D-65BFABE09BE0}"/>
  </cellStyles>
  <dxfs count="0"/>
  <tableStyles count="0" defaultTableStyle="TableStyleMedium2" defaultPivotStyle="PivotStyleLight16"/>
  <colors>
    <mruColors>
      <color rgb="FFFFCCFF"/>
      <color rgb="FF339933"/>
      <color rgb="FF33CC33"/>
      <color rgb="FF00CC00"/>
      <color rgb="FFFF00FF"/>
      <color rgb="FF99FFCC"/>
      <color rgb="FF99FF99"/>
      <color rgb="FF006600"/>
      <color rgb="FF2E471D"/>
      <color rgb="FF1B291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Liva%20Seile\Desktop\Copy%20of%20AP82_oktobris_novembris_manipul&#257;ciju%20skaiti.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Ambulatoro_pakalpojumu_nodala/Planosana_2012/SAVA/!_Grozijumi%202012.gada%20laikaa/Egija_Grozijumi%20ar%2001.10.2012_NEPIENEMTIE/Apaksas%20SAVA%20rikojumam.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Novembris"/>
      <sheetName val="Oktobris"/>
      <sheetName val="Kopsavilkums"/>
      <sheetName val="R0019"/>
      <sheetName val="Macro1"/>
    </sheetNames>
    <sheetDataSet>
      <sheetData sheetId="0"/>
      <sheetData sheetId="1"/>
      <sheetData sheetId="2"/>
      <sheetData sheetId="3"/>
      <sheetData sheetId="4"/>
      <sheetData sheetId="5">
        <row r="99">
          <cell r="A99" t="str">
            <v>Recover</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VOT Rikojumam"/>
      <sheetName val="Invaliditātei"/>
      <sheetName val="Sheet5"/>
      <sheetName val="Macro1"/>
      <sheetName val="ligumi kopa"/>
      <sheetName val="Datu avoti"/>
      <sheetName val="R0020"/>
      <sheetName val="trukstosie izm."/>
      <sheetName val="Pivot no Rīkoj."/>
      <sheetName val="RIKOJUMS (ar apakšām)"/>
      <sheetName val="RIKOJUMS_GALA"/>
      <sheetName val="Sadal.pa PP no 01.10.2012"/>
      <sheetName val="Pac.iem."/>
    </sheetNames>
    <sheetDataSet>
      <sheetData sheetId="0"/>
      <sheetData sheetId="1"/>
      <sheetData sheetId="2"/>
      <sheetData sheetId="3">
        <row r="106">
          <cell r="A106" t="str">
            <v>Recover</v>
          </cell>
        </row>
      </sheetData>
      <sheetData sheetId="4"/>
      <sheetData sheetId="5"/>
      <sheetData sheetId="6"/>
      <sheetData sheetId="7"/>
      <sheetData sheetId="8"/>
      <sheetData sheetId="9"/>
      <sheetData sheetId="10"/>
      <sheetData sheetId="11"/>
      <sheetData sheetId="1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C000"/>
  </sheetPr>
  <dimension ref="B1:K34"/>
  <sheetViews>
    <sheetView showGridLines="0" tabSelected="1" zoomScale="55" zoomScaleNormal="55" workbookViewId="0">
      <pane xSplit="2" ySplit="2" topLeftCell="C3" activePane="bottomRight" state="frozen"/>
      <selection pane="topRight" activeCell="C1" sqref="C1"/>
      <selection pane="bottomLeft" activeCell="A2" sqref="A2"/>
      <selection pane="bottomRight" activeCell="E39" sqref="E39"/>
    </sheetView>
  </sheetViews>
  <sheetFormatPr defaultColWidth="9.28515625" defaultRowHeight="15" x14ac:dyDescent="0.25"/>
  <cols>
    <col min="1" max="1" width="4.28515625" style="8" customWidth="1"/>
    <col min="2" max="2" width="110.28515625" style="8" customWidth="1"/>
    <col min="3" max="3" width="17.85546875" style="44" customWidth="1"/>
    <col min="4" max="5" width="17.140625" style="59" customWidth="1"/>
    <col min="6" max="6" width="12.5703125" style="8" customWidth="1"/>
    <col min="7" max="7" width="13.42578125" style="8" customWidth="1"/>
    <col min="8" max="8" width="10.85546875" style="8" customWidth="1"/>
    <col min="9" max="9" width="9.28515625" style="8"/>
    <col min="10" max="10" width="9.5703125" style="8" bestFit="1" customWidth="1"/>
    <col min="11" max="16384" width="9.28515625" style="8"/>
  </cols>
  <sheetData>
    <row r="1" spans="2:11" ht="83.25" customHeight="1" x14ac:dyDescent="0.25">
      <c r="C1" s="136" t="s">
        <v>212</v>
      </c>
      <c r="D1" s="136"/>
      <c r="E1" s="136"/>
    </row>
    <row r="2" spans="2:11" ht="19.5" x14ac:dyDescent="0.25">
      <c r="B2" s="4" t="s">
        <v>173</v>
      </c>
      <c r="C2" s="38" t="s">
        <v>0</v>
      </c>
      <c r="D2" s="47" t="s">
        <v>208</v>
      </c>
      <c r="E2" s="47" t="s">
        <v>209</v>
      </c>
    </row>
    <row r="3" spans="2:11" ht="19.5" x14ac:dyDescent="0.25">
      <c r="B3" s="40" t="s">
        <v>155</v>
      </c>
      <c r="C3" s="14">
        <f>C8+C6+C4</f>
        <v>4001426</v>
      </c>
      <c r="D3" s="48">
        <f t="shared" ref="D3:E3" si="0">D8+D6+D4</f>
        <v>3963270</v>
      </c>
      <c r="E3" s="48">
        <f t="shared" si="0"/>
        <v>38156</v>
      </c>
    </row>
    <row r="4" spans="2:11" ht="15.75" customHeight="1" x14ac:dyDescent="0.25">
      <c r="B4" s="6" t="s">
        <v>3</v>
      </c>
      <c r="C4" s="15">
        <f>SUM(C5:C5)</f>
        <v>51854</v>
      </c>
      <c r="D4" s="49">
        <f t="shared" ref="D4:E4" si="1">SUM(D5:D5)</f>
        <v>51854</v>
      </c>
      <c r="E4" s="49">
        <f t="shared" si="1"/>
        <v>0</v>
      </c>
    </row>
    <row r="5" spans="2:11" ht="18.75" x14ac:dyDescent="0.25">
      <c r="B5" s="19" t="s">
        <v>218</v>
      </c>
      <c r="C5" s="13">
        <f>ātrie_testi_amb_daļa!H29</f>
        <v>51854</v>
      </c>
      <c r="D5" s="50">
        <f>C5</f>
        <v>51854</v>
      </c>
      <c r="E5" s="51"/>
      <c r="F5" s="133" t="s">
        <v>230</v>
      </c>
      <c r="G5" s="41"/>
      <c r="H5" s="41"/>
      <c r="I5" s="10"/>
      <c r="J5" s="10"/>
      <c r="K5" s="11"/>
    </row>
    <row r="6" spans="2:11" ht="19.5" x14ac:dyDescent="0.25">
      <c r="B6" s="6" t="s">
        <v>4</v>
      </c>
      <c r="C6" s="15">
        <f>SUM(C7:C7)</f>
        <v>971199</v>
      </c>
      <c r="D6" s="49">
        <f t="shared" ref="D6:E6" si="2">SUM(D7:D7)</f>
        <v>971199</v>
      </c>
      <c r="E6" s="49">
        <f t="shared" si="2"/>
        <v>0</v>
      </c>
      <c r="F6" s="134"/>
    </row>
    <row r="7" spans="2:11" s="11" customFormat="1" ht="18.75" x14ac:dyDescent="0.25">
      <c r="B7" s="36" t="s">
        <v>215</v>
      </c>
      <c r="C7" s="13">
        <f>ātrie_testi_stac_daļa!J79</f>
        <v>971199</v>
      </c>
      <c r="D7" s="50">
        <f>C7</f>
        <v>971199</v>
      </c>
      <c r="E7" s="52"/>
      <c r="F7" s="133" t="s">
        <v>230</v>
      </c>
    </row>
    <row r="8" spans="2:11" ht="18.75" x14ac:dyDescent="0.25">
      <c r="B8" s="6" t="s">
        <v>78</v>
      </c>
      <c r="C8" s="32">
        <f>SUM(C9,C24)</f>
        <v>2978373</v>
      </c>
      <c r="D8" s="53">
        <f t="shared" ref="D8:E8" si="3">SUM(D9,D24)</f>
        <v>2940217</v>
      </c>
      <c r="E8" s="53">
        <f t="shared" si="3"/>
        <v>38156</v>
      </c>
      <c r="F8" s="135"/>
      <c r="G8" s="1"/>
      <c r="H8" s="1"/>
      <c r="I8" s="7"/>
      <c r="J8" s="7"/>
    </row>
    <row r="9" spans="2:11" ht="18.75" x14ac:dyDescent="0.25">
      <c r="B9" s="12" t="s">
        <v>8</v>
      </c>
      <c r="C9" s="33">
        <f>SUM(C10:C23)</f>
        <v>2632466</v>
      </c>
      <c r="D9" s="54">
        <f t="shared" ref="D9:E9" si="4">SUM(D10:D23)</f>
        <v>2594310</v>
      </c>
      <c r="E9" s="54">
        <f t="shared" si="4"/>
        <v>38156</v>
      </c>
      <c r="F9" s="135"/>
      <c r="G9" s="1"/>
      <c r="H9" s="1"/>
      <c r="I9" s="7"/>
      <c r="J9" s="7"/>
    </row>
    <row r="10" spans="2:11" ht="18.75" x14ac:dyDescent="0.25">
      <c r="B10" s="9" t="s">
        <v>6</v>
      </c>
      <c r="C10" s="13">
        <f>Covid_pakalp_progr!H16</f>
        <v>162475</v>
      </c>
      <c r="D10" s="50">
        <f>C10</f>
        <v>162475</v>
      </c>
      <c r="E10" s="55"/>
      <c r="F10" s="133" t="s">
        <v>230</v>
      </c>
      <c r="G10" s="1"/>
      <c r="H10" s="1"/>
      <c r="I10" s="10"/>
      <c r="J10" s="42"/>
      <c r="K10" s="11"/>
    </row>
    <row r="11" spans="2:11" ht="18.75" x14ac:dyDescent="0.25">
      <c r="B11" s="9" t="s">
        <v>9</v>
      </c>
      <c r="C11" s="13">
        <f>Covid_pakalp_progr!H25</f>
        <v>38156</v>
      </c>
      <c r="D11" s="50"/>
      <c r="E11" s="50">
        <f>C11</f>
        <v>38156</v>
      </c>
      <c r="F11" s="133" t="s">
        <v>230</v>
      </c>
      <c r="G11" s="41"/>
      <c r="H11" s="41"/>
      <c r="I11" s="10"/>
      <c r="J11" s="42"/>
      <c r="K11" s="11"/>
    </row>
    <row r="12" spans="2:11" ht="18.75" x14ac:dyDescent="0.25">
      <c r="B12" s="9" t="s">
        <v>2</v>
      </c>
      <c r="C12" s="13">
        <f>Covid_pakalp_progr!H62</f>
        <v>1191716</v>
      </c>
      <c r="D12" s="50">
        <f t="shared" ref="D12:D26" si="5">C12</f>
        <v>1191716</v>
      </c>
      <c r="E12" s="51"/>
      <c r="F12" s="133" t="s">
        <v>230</v>
      </c>
      <c r="G12" s="41"/>
      <c r="H12" s="41"/>
      <c r="I12" s="10"/>
      <c r="J12" s="42"/>
      <c r="K12" s="11"/>
    </row>
    <row r="13" spans="2:11" ht="18.75" x14ac:dyDescent="0.25">
      <c r="B13" s="9" t="s">
        <v>1</v>
      </c>
      <c r="C13" s="13">
        <f>Covid_pakalp_progr!H73</f>
        <v>847581</v>
      </c>
      <c r="D13" s="50">
        <f t="shared" si="5"/>
        <v>847581</v>
      </c>
      <c r="E13" s="51"/>
      <c r="F13" s="133" t="s">
        <v>230</v>
      </c>
      <c r="G13" s="41"/>
      <c r="H13" s="41"/>
      <c r="I13" s="10"/>
      <c r="J13" s="42"/>
      <c r="K13" s="11"/>
    </row>
    <row r="14" spans="2:11" ht="18.75" x14ac:dyDescent="0.25">
      <c r="B14" s="9" t="s">
        <v>7</v>
      </c>
      <c r="C14" s="13">
        <f>Covid_pakalp_progr!H38</f>
        <v>259940</v>
      </c>
      <c r="D14" s="50">
        <f t="shared" si="5"/>
        <v>259940</v>
      </c>
      <c r="E14" s="51"/>
      <c r="F14" s="133" t="s">
        <v>230</v>
      </c>
      <c r="G14" s="41"/>
      <c r="H14" s="41"/>
      <c r="I14" s="10"/>
      <c r="J14" s="42"/>
      <c r="K14" s="11"/>
    </row>
    <row r="15" spans="2:11" ht="18.75" x14ac:dyDescent="0.25">
      <c r="B15" s="9" t="s">
        <v>10</v>
      </c>
      <c r="C15" s="13">
        <f>Covid_pakalp_progr!H46</f>
        <v>39520</v>
      </c>
      <c r="D15" s="50">
        <f t="shared" si="5"/>
        <v>39520</v>
      </c>
      <c r="E15" s="51"/>
      <c r="F15" s="133" t="s">
        <v>230</v>
      </c>
      <c r="G15" s="41"/>
      <c r="H15" s="41"/>
      <c r="I15" s="10"/>
      <c r="J15" s="42"/>
      <c r="K15" s="11"/>
    </row>
    <row r="16" spans="2:11" ht="18.75" x14ac:dyDescent="0.25">
      <c r="B16" s="9" t="s">
        <v>80</v>
      </c>
      <c r="C16" s="13">
        <f>Covid_pakalp_progr!H97</f>
        <v>11942</v>
      </c>
      <c r="D16" s="50">
        <f t="shared" si="5"/>
        <v>11942</v>
      </c>
      <c r="E16" s="51"/>
      <c r="F16" s="133" t="s">
        <v>230</v>
      </c>
      <c r="G16" s="41"/>
      <c r="H16" s="41"/>
      <c r="I16" s="10"/>
      <c r="J16" s="42"/>
      <c r="K16" s="11"/>
    </row>
    <row r="17" spans="2:11" ht="18.75" x14ac:dyDescent="0.25">
      <c r="B17" s="9" t="s">
        <v>79</v>
      </c>
      <c r="C17" s="13">
        <f>Covid_pakalp_progr!H86</f>
        <v>3419</v>
      </c>
      <c r="D17" s="50">
        <f t="shared" si="5"/>
        <v>3419</v>
      </c>
      <c r="E17" s="51"/>
      <c r="F17" s="133" t="s">
        <v>230</v>
      </c>
      <c r="G17" s="41"/>
      <c r="H17" s="41"/>
      <c r="I17" s="10"/>
      <c r="J17" s="42"/>
      <c r="K17" s="11"/>
    </row>
    <row r="18" spans="2:11" ht="18.75" x14ac:dyDescent="0.25">
      <c r="B18" s="9" t="s">
        <v>12</v>
      </c>
      <c r="C18" s="13">
        <f>Covid_pakalp_progr!H80</f>
        <v>38128</v>
      </c>
      <c r="D18" s="50">
        <f t="shared" si="5"/>
        <v>38128</v>
      </c>
      <c r="E18" s="51"/>
      <c r="F18" s="133" t="s">
        <v>230</v>
      </c>
      <c r="G18" s="41"/>
      <c r="H18" s="41"/>
      <c r="I18" s="10"/>
      <c r="J18" s="42"/>
      <c r="K18" s="11"/>
    </row>
    <row r="19" spans="2:11" ht="18.75" x14ac:dyDescent="0.25">
      <c r="B19" s="9" t="s">
        <v>162</v>
      </c>
      <c r="C19" s="13">
        <f>Covid_pakalp_progr!H105</f>
        <v>10908</v>
      </c>
      <c r="D19" s="50">
        <f t="shared" si="5"/>
        <v>10908</v>
      </c>
      <c r="E19" s="51"/>
      <c r="F19" s="133" t="s">
        <v>230</v>
      </c>
      <c r="G19" s="41"/>
      <c r="H19" s="41"/>
      <c r="I19" s="10"/>
      <c r="J19" s="42"/>
      <c r="K19" s="11"/>
    </row>
    <row r="20" spans="2:11" ht="18.75" x14ac:dyDescent="0.25">
      <c r="B20" s="9" t="s">
        <v>163</v>
      </c>
      <c r="C20" s="13">
        <f>Covid_pakalp_progr!H123</f>
        <v>4235</v>
      </c>
      <c r="D20" s="50">
        <f t="shared" si="5"/>
        <v>4235</v>
      </c>
      <c r="E20" s="51"/>
      <c r="F20" s="133" t="s">
        <v>230</v>
      </c>
      <c r="G20" s="41"/>
      <c r="H20" s="41"/>
      <c r="I20" s="10"/>
      <c r="J20" s="42"/>
      <c r="K20" s="11"/>
    </row>
    <row r="21" spans="2:11" ht="18.75" x14ac:dyDescent="0.25">
      <c r="B21" s="9" t="s">
        <v>181</v>
      </c>
      <c r="C21" s="13">
        <f>Covid_pakalp_progr!H128</f>
        <v>534</v>
      </c>
      <c r="D21" s="50">
        <f t="shared" si="5"/>
        <v>534</v>
      </c>
      <c r="E21" s="51"/>
      <c r="F21" s="133" t="s">
        <v>230</v>
      </c>
      <c r="G21" s="41"/>
      <c r="H21" s="41"/>
      <c r="I21" s="10"/>
      <c r="J21" s="42"/>
      <c r="K21" s="11"/>
    </row>
    <row r="22" spans="2:11" ht="18.75" x14ac:dyDescent="0.25">
      <c r="B22" s="9" t="s">
        <v>182</v>
      </c>
      <c r="C22" s="13">
        <f>Covid_pakalp_progr!H136</f>
        <v>7074</v>
      </c>
      <c r="D22" s="50">
        <f t="shared" si="5"/>
        <v>7074</v>
      </c>
      <c r="E22" s="51"/>
      <c r="F22" s="133" t="s">
        <v>230</v>
      </c>
      <c r="G22" s="41"/>
      <c r="H22" s="41"/>
      <c r="I22" s="10"/>
      <c r="J22" s="42"/>
      <c r="K22" s="11"/>
    </row>
    <row r="23" spans="2:11" ht="18.75" x14ac:dyDescent="0.25">
      <c r="B23" s="9" t="s">
        <v>39</v>
      </c>
      <c r="C23" s="13">
        <f>Covid_pakalp_progr!H113</f>
        <v>16838</v>
      </c>
      <c r="D23" s="50">
        <f t="shared" si="5"/>
        <v>16838</v>
      </c>
      <c r="E23" s="51"/>
      <c r="F23" s="133" t="s">
        <v>230</v>
      </c>
      <c r="G23" s="41"/>
      <c r="H23" s="41"/>
      <c r="I23" s="10"/>
      <c r="J23" s="42"/>
      <c r="K23" s="11"/>
    </row>
    <row r="24" spans="2:11" ht="18.75" x14ac:dyDescent="0.25">
      <c r="B24" s="12" t="s">
        <v>81</v>
      </c>
      <c r="C24" s="33">
        <f>SUM(C25:C27)</f>
        <v>345907</v>
      </c>
      <c r="D24" s="54">
        <f t="shared" ref="D24:E24" si="6">SUM(D25:D27)</f>
        <v>345907</v>
      </c>
      <c r="E24" s="54">
        <f t="shared" si="6"/>
        <v>0</v>
      </c>
      <c r="F24" s="43"/>
      <c r="G24" s="41"/>
      <c r="H24" s="41"/>
      <c r="I24" s="10"/>
      <c r="J24" s="42"/>
      <c r="K24" s="11"/>
    </row>
    <row r="25" spans="2:11" ht="37.5" x14ac:dyDescent="0.25">
      <c r="B25" s="19" t="s">
        <v>174</v>
      </c>
      <c r="C25" s="13">
        <f>RAKUS_antivielu_testi!F13</f>
        <v>179598</v>
      </c>
      <c r="D25" s="50">
        <f t="shared" si="5"/>
        <v>179598</v>
      </c>
      <c r="E25" s="51"/>
      <c r="F25" s="133" t="s">
        <v>230</v>
      </c>
      <c r="G25" s="41"/>
      <c r="H25" s="41"/>
      <c r="I25" s="10"/>
      <c r="J25" s="10"/>
      <c r="K25" s="11"/>
    </row>
    <row r="26" spans="2:11" ht="18.75" x14ac:dyDescent="0.25">
      <c r="B26" s="19" t="s">
        <v>156</v>
      </c>
      <c r="C26" s="20">
        <f>Sekvencēšana!E14</f>
        <v>145259</v>
      </c>
      <c r="D26" s="50">
        <f t="shared" si="5"/>
        <v>145259</v>
      </c>
      <c r="E26" s="56"/>
      <c r="F26" s="133" t="s">
        <v>229</v>
      </c>
      <c r="G26" s="43"/>
      <c r="H26" s="43"/>
      <c r="I26" s="11"/>
      <c r="J26" s="11"/>
      <c r="K26" s="11"/>
    </row>
    <row r="27" spans="2:11" ht="18.75" x14ac:dyDescent="0.25">
      <c r="B27" s="19" t="s">
        <v>185</v>
      </c>
      <c r="C27" s="20">
        <f>D27</f>
        <v>21050</v>
      </c>
      <c r="D27" s="50">
        <f>Sekv_personāla_izm!H19</f>
        <v>21050</v>
      </c>
      <c r="E27" s="57"/>
      <c r="F27" s="133" t="s">
        <v>229</v>
      </c>
    </row>
    <row r="28" spans="2:11" x14ac:dyDescent="0.25">
      <c r="B28" s="1"/>
      <c r="C28" s="1"/>
      <c r="D28" s="58"/>
    </row>
    <row r="29" spans="2:11" x14ac:dyDescent="0.25">
      <c r="B29" s="1"/>
      <c r="C29" s="45"/>
      <c r="D29" s="58"/>
    </row>
    <row r="30" spans="2:11" ht="18.75" x14ac:dyDescent="0.25">
      <c r="B30" s="7"/>
      <c r="C30" s="46"/>
    </row>
    <row r="31" spans="2:11" ht="18.75" x14ac:dyDescent="0.25">
      <c r="B31" s="7"/>
      <c r="C31" s="16"/>
    </row>
    <row r="32" spans="2:11" ht="18.75" x14ac:dyDescent="0.25">
      <c r="B32" s="7"/>
      <c r="C32" s="16"/>
    </row>
    <row r="33" spans="2:3" ht="18.75" x14ac:dyDescent="0.25">
      <c r="B33" s="7"/>
      <c r="C33" s="16"/>
    </row>
    <row r="34" spans="2:3" ht="18.75" x14ac:dyDescent="0.25">
      <c r="B34" s="7"/>
      <c r="C34" s="16"/>
    </row>
  </sheetData>
  <mergeCells count="1">
    <mergeCell ref="C1:E1"/>
  </mergeCells>
  <pageMargins left="0.21" right="0.21" top="0.25" bottom="0.21" header="0.31496062992125984" footer="0.31496062992125984"/>
  <pageSetup paperSize="9" scale="7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C7B930-7AEF-4EFA-ADBC-55038C946BCD}">
  <sheetPr>
    <tabColor theme="9" tint="0.79998168889431442"/>
  </sheetPr>
  <dimension ref="A1:O313"/>
  <sheetViews>
    <sheetView zoomScale="71" zoomScaleNormal="71" workbookViewId="0">
      <selection activeCell="H1" sqref="H1:J1"/>
    </sheetView>
  </sheetViews>
  <sheetFormatPr defaultRowHeight="15" x14ac:dyDescent="0.25"/>
  <cols>
    <col min="1" max="1" width="43.28515625" customWidth="1"/>
    <col min="2" max="2" width="15" customWidth="1"/>
    <col min="3" max="3" width="30.140625" customWidth="1"/>
    <col min="5" max="5" width="15.7109375" customWidth="1"/>
    <col min="6" max="6" width="16.42578125" customWidth="1"/>
    <col min="7" max="7" width="15.85546875" customWidth="1"/>
    <col min="8" max="8" width="14.5703125" customWidth="1"/>
    <col min="9" max="10" width="14.85546875" customWidth="1"/>
    <col min="11" max="11" width="11.7109375" customWidth="1"/>
    <col min="12" max="13" width="8.7109375" customWidth="1"/>
    <col min="14" max="14" width="11.140625" customWidth="1"/>
    <col min="15" max="15" width="12.42578125" customWidth="1"/>
    <col min="16" max="16" width="12.7109375" customWidth="1"/>
  </cols>
  <sheetData>
    <row r="1" spans="1:15" ht="71.25" customHeight="1" x14ac:dyDescent="0.25">
      <c r="H1" s="137" t="s">
        <v>211</v>
      </c>
      <c r="I1" s="137"/>
      <c r="J1" s="137"/>
    </row>
    <row r="2" spans="1:15" ht="15.75" x14ac:dyDescent="0.25">
      <c r="A2" s="138" t="s">
        <v>213</v>
      </c>
      <c r="B2" s="138"/>
      <c r="C2" s="138"/>
      <c r="D2" s="22"/>
      <c r="E2" s="22"/>
      <c r="F2" s="22"/>
      <c r="G2" s="22"/>
      <c r="H2" s="22"/>
      <c r="I2" s="22"/>
      <c r="J2" s="22"/>
      <c r="K2" s="22"/>
      <c r="L2" s="22"/>
      <c r="M2" s="22"/>
      <c r="N2" s="22"/>
      <c r="O2" s="30"/>
    </row>
    <row r="3" spans="1:15" ht="15" customHeight="1" x14ac:dyDescent="0.25">
      <c r="A3" s="140" t="s">
        <v>13</v>
      </c>
      <c r="B3" s="140" t="s">
        <v>14</v>
      </c>
      <c r="C3" s="140" t="s">
        <v>157</v>
      </c>
      <c r="D3" s="140" t="s">
        <v>60</v>
      </c>
      <c r="E3" s="141" t="s">
        <v>64</v>
      </c>
      <c r="F3" s="142"/>
      <c r="G3" s="142"/>
      <c r="H3" s="142"/>
      <c r="I3" s="143"/>
      <c r="J3" s="140" t="s">
        <v>214</v>
      </c>
      <c r="K3" s="27"/>
    </row>
    <row r="4" spans="1:15" ht="14.45" customHeight="1" x14ac:dyDescent="0.25">
      <c r="A4" s="140"/>
      <c r="B4" s="140"/>
      <c r="C4" s="140"/>
      <c r="D4" s="140"/>
      <c r="E4" s="29" t="s">
        <v>165</v>
      </c>
      <c r="F4" s="29" t="s">
        <v>166</v>
      </c>
      <c r="G4" s="29" t="s">
        <v>170</v>
      </c>
      <c r="H4" s="29" t="s">
        <v>176</v>
      </c>
      <c r="I4" s="29" t="s">
        <v>177</v>
      </c>
      <c r="J4" s="140"/>
      <c r="K4" s="27"/>
    </row>
    <row r="5" spans="1:15" x14ac:dyDescent="0.25">
      <c r="A5" s="23" t="s">
        <v>103</v>
      </c>
      <c r="B5" s="23" t="s">
        <v>115</v>
      </c>
      <c r="C5" s="23" t="s">
        <v>112</v>
      </c>
      <c r="D5" s="28">
        <v>4.5199999999999996</v>
      </c>
      <c r="E5" s="31"/>
      <c r="F5" s="31"/>
      <c r="G5" s="31"/>
      <c r="H5" s="31"/>
      <c r="I5" s="31">
        <v>8</v>
      </c>
      <c r="J5" s="28">
        <f>ROUND(D5*E5+D5*F5+D5*G5+D5*H5+D5*I5,2)</f>
        <v>36.159999999999997</v>
      </c>
      <c r="K5" s="27"/>
    </row>
    <row r="6" spans="1:15" ht="14.45" customHeight="1" x14ac:dyDescent="0.25">
      <c r="A6" s="23" t="s">
        <v>103</v>
      </c>
      <c r="B6" s="23" t="s">
        <v>115</v>
      </c>
      <c r="C6" s="23" t="s">
        <v>112</v>
      </c>
      <c r="D6" s="28">
        <v>5.28</v>
      </c>
      <c r="E6" s="31"/>
      <c r="F6" s="31"/>
      <c r="G6" s="31"/>
      <c r="H6" s="31">
        <v>7</v>
      </c>
      <c r="I6" s="31"/>
      <c r="J6" s="28">
        <f t="shared" ref="J6:J69" si="0">ROUND(D6*E6+D6*F6+D6*G6+D6*H6+D6*I6,2)</f>
        <v>36.96</v>
      </c>
      <c r="K6" s="27"/>
    </row>
    <row r="7" spans="1:15" x14ac:dyDescent="0.25">
      <c r="A7" s="23" t="s">
        <v>100</v>
      </c>
      <c r="B7" s="23" t="s">
        <v>115</v>
      </c>
      <c r="C7" s="23" t="s">
        <v>112</v>
      </c>
      <c r="D7" s="28">
        <v>4.5199999999999996</v>
      </c>
      <c r="E7" s="31"/>
      <c r="F7" s="31"/>
      <c r="G7" s="31"/>
      <c r="H7" s="31"/>
      <c r="I7" s="31">
        <v>149</v>
      </c>
      <c r="J7" s="28">
        <f t="shared" si="0"/>
        <v>673.48</v>
      </c>
      <c r="K7" s="27"/>
    </row>
    <row r="8" spans="1:15" x14ac:dyDescent="0.25">
      <c r="A8" s="23" t="s">
        <v>100</v>
      </c>
      <c r="B8" s="23" t="s">
        <v>115</v>
      </c>
      <c r="C8" s="23" t="s">
        <v>112</v>
      </c>
      <c r="D8" s="28">
        <v>5.28</v>
      </c>
      <c r="E8" s="31"/>
      <c r="F8" s="31"/>
      <c r="G8" s="31"/>
      <c r="H8" s="31">
        <v>32</v>
      </c>
      <c r="I8" s="31"/>
      <c r="J8" s="28">
        <f t="shared" si="0"/>
        <v>168.96</v>
      </c>
      <c r="K8" s="27"/>
    </row>
    <row r="9" spans="1:15" x14ac:dyDescent="0.25">
      <c r="A9" s="23" t="s">
        <v>94</v>
      </c>
      <c r="B9" s="23" t="s">
        <v>118</v>
      </c>
      <c r="C9" s="23" t="s">
        <v>113</v>
      </c>
      <c r="D9" s="28">
        <v>3.83</v>
      </c>
      <c r="E9" s="31"/>
      <c r="F9" s="31"/>
      <c r="G9" s="31"/>
      <c r="H9" s="31">
        <v>28</v>
      </c>
      <c r="I9" s="31">
        <v>91</v>
      </c>
      <c r="J9" s="28">
        <f t="shared" si="0"/>
        <v>455.77</v>
      </c>
      <c r="K9" s="27"/>
    </row>
    <row r="10" spans="1:15" x14ac:dyDescent="0.25">
      <c r="A10" s="23" t="s">
        <v>104</v>
      </c>
      <c r="B10" s="23" t="s">
        <v>115</v>
      </c>
      <c r="C10" s="23" t="s">
        <v>112</v>
      </c>
      <c r="D10" s="28">
        <v>4.5199999999999996</v>
      </c>
      <c r="E10" s="31"/>
      <c r="F10" s="31"/>
      <c r="G10" s="31"/>
      <c r="H10" s="31"/>
      <c r="I10" s="31">
        <v>4</v>
      </c>
      <c r="J10" s="28">
        <f t="shared" si="0"/>
        <v>18.079999999999998</v>
      </c>
      <c r="K10" s="27"/>
    </row>
    <row r="11" spans="1:15" x14ac:dyDescent="0.25">
      <c r="A11" s="23" t="s">
        <v>104</v>
      </c>
      <c r="B11" s="23" t="s">
        <v>115</v>
      </c>
      <c r="C11" s="23" t="s">
        <v>112</v>
      </c>
      <c r="D11" s="28">
        <v>5.28</v>
      </c>
      <c r="E11" s="31"/>
      <c r="F11" s="31"/>
      <c r="G11" s="31"/>
      <c r="H11" s="31">
        <v>6</v>
      </c>
      <c r="I11" s="31"/>
      <c r="J11" s="28">
        <f t="shared" si="0"/>
        <v>31.68</v>
      </c>
      <c r="K11" s="27"/>
    </row>
    <row r="12" spans="1:15" x14ac:dyDescent="0.25">
      <c r="A12" s="23" t="s">
        <v>86</v>
      </c>
      <c r="B12" s="23" t="s">
        <v>116</v>
      </c>
      <c r="C12" s="23" t="s">
        <v>69</v>
      </c>
      <c r="D12" s="28">
        <v>44.25</v>
      </c>
      <c r="E12" s="31"/>
      <c r="F12" s="31"/>
      <c r="G12" s="31"/>
      <c r="H12" s="31"/>
      <c r="I12" s="31">
        <v>3</v>
      </c>
      <c r="J12" s="28">
        <f t="shared" si="0"/>
        <v>132.75</v>
      </c>
      <c r="K12" s="27"/>
    </row>
    <row r="13" spans="1:15" x14ac:dyDescent="0.25">
      <c r="A13" s="23" t="s">
        <v>86</v>
      </c>
      <c r="B13" s="23" t="s">
        <v>116</v>
      </c>
      <c r="C13" s="23" t="s">
        <v>69</v>
      </c>
      <c r="D13" s="28">
        <v>48.2</v>
      </c>
      <c r="E13" s="31">
        <v>2</v>
      </c>
      <c r="F13" s="31"/>
      <c r="G13" s="31"/>
      <c r="H13" s="31"/>
      <c r="I13" s="31"/>
      <c r="J13" s="28">
        <f t="shared" si="0"/>
        <v>96.4</v>
      </c>
      <c r="K13" s="27"/>
    </row>
    <row r="14" spans="1:15" x14ac:dyDescent="0.25">
      <c r="A14" s="23" t="s">
        <v>86</v>
      </c>
      <c r="B14" s="23" t="s">
        <v>116</v>
      </c>
      <c r="C14" s="23" t="s">
        <v>69</v>
      </c>
      <c r="D14" s="28">
        <v>48.58</v>
      </c>
      <c r="E14" s="31"/>
      <c r="F14" s="31">
        <v>76</v>
      </c>
      <c r="G14" s="31">
        <v>31</v>
      </c>
      <c r="H14" s="31">
        <v>20</v>
      </c>
      <c r="I14" s="31"/>
      <c r="J14" s="28">
        <f t="shared" si="0"/>
        <v>6169.66</v>
      </c>
      <c r="K14" s="27"/>
    </row>
    <row r="15" spans="1:15" x14ac:dyDescent="0.25">
      <c r="A15" s="23" t="s">
        <v>86</v>
      </c>
      <c r="B15" s="23" t="s">
        <v>115</v>
      </c>
      <c r="C15" s="23" t="s">
        <v>112</v>
      </c>
      <c r="D15" s="28">
        <v>4.5199999999999996</v>
      </c>
      <c r="E15" s="31"/>
      <c r="F15" s="31"/>
      <c r="G15" s="31"/>
      <c r="H15" s="31"/>
      <c r="I15" s="31">
        <v>1</v>
      </c>
      <c r="J15" s="28">
        <f t="shared" si="0"/>
        <v>4.5199999999999996</v>
      </c>
      <c r="K15" s="27"/>
    </row>
    <row r="16" spans="1:15" x14ac:dyDescent="0.25">
      <c r="A16" s="23" t="s">
        <v>95</v>
      </c>
      <c r="B16" s="23" t="s">
        <v>115</v>
      </c>
      <c r="C16" s="23" t="s">
        <v>112</v>
      </c>
      <c r="D16" s="28">
        <v>4.5199999999999996</v>
      </c>
      <c r="E16" s="31"/>
      <c r="F16" s="31"/>
      <c r="G16" s="31"/>
      <c r="H16" s="31"/>
      <c r="I16" s="31">
        <v>92</v>
      </c>
      <c r="J16" s="28">
        <f t="shared" si="0"/>
        <v>415.84</v>
      </c>
      <c r="K16" s="27"/>
    </row>
    <row r="17" spans="1:11" x14ac:dyDescent="0.25">
      <c r="A17" s="23" t="s">
        <v>95</v>
      </c>
      <c r="B17" s="23" t="s">
        <v>115</v>
      </c>
      <c r="C17" s="23" t="s">
        <v>112</v>
      </c>
      <c r="D17" s="28">
        <v>5.28</v>
      </c>
      <c r="E17" s="31"/>
      <c r="F17" s="31"/>
      <c r="G17" s="31"/>
      <c r="H17" s="31">
        <v>8</v>
      </c>
      <c r="I17" s="31"/>
      <c r="J17" s="28">
        <f t="shared" si="0"/>
        <v>42.24</v>
      </c>
      <c r="K17" s="27"/>
    </row>
    <row r="18" spans="1:11" x14ac:dyDescent="0.25">
      <c r="A18" s="23" t="s">
        <v>109</v>
      </c>
      <c r="B18" s="23" t="s">
        <v>115</v>
      </c>
      <c r="C18" s="23" t="s">
        <v>112</v>
      </c>
      <c r="D18" s="28">
        <v>4.5199999999999996</v>
      </c>
      <c r="E18" s="31"/>
      <c r="F18" s="31"/>
      <c r="G18" s="31"/>
      <c r="H18" s="31"/>
      <c r="I18" s="31">
        <v>71</v>
      </c>
      <c r="J18" s="28">
        <f t="shared" si="0"/>
        <v>320.92</v>
      </c>
      <c r="K18" s="27"/>
    </row>
    <row r="19" spans="1:11" x14ac:dyDescent="0.25">
      <c r="A19" s="23" t="s">
        <v>109</v>
      </c>
      <c r="B19" s="23" t="s">
        <v>115</v>
      </c>
      <c r="C19" s="23" t="s">
        <v>112</v>
      </c>
      <c r="D19" s="28">
        <v>5.28</v>
      </c>
      <c r="E19" s="31"/>
      <c r="F19" s="31"/>
      <c r="G19" s="31">
        <v>4</v>
      </c>
      <c r="H19" s="31">
        <v>66</v>
      </c>
      <c r="I19" s="31"/>
      <c r="J19" s="28">
        <f t="shared" si="0"/>
        <v>369.6</v>
      </c>
      <c r="K19" s="27"/>
    </row>
    <row r="20" spans="1:11" x14ac:dyDescent="0.25">
      <c r="A20" s="23" t="s">
        <v>89</v>
      </c>
      <c r="B20" s="23" t="s">
        <v>116</v>
      </c>
      <c r="C20" s="23" t="s">
        <v>69</v>
      </c>
      <c r="D20" s="28">
        <v>44.25</v>
      </c>
      <c r="E20" s="31"/>
      <c r="F20" s="31"/>
      <c r="G20" s="31"/>
      <c r="H20" s="31"/>
      <c r="I20" s="31">
        <v>723</v>
      </c>
      <c r="J20" s="28">
        <f t="shared" si="0"/>
        <v>31992.75</v>
      </c>
      <c r="K20" s="27"/>
    </row>
    <row r="21" spans="1:11" x14ac:dyDescent="0.25">
      <c r="A21" s="23" t="s">
        <v>89</v>
      </c>
      <c r="B21" s="23" t="s">
        <v>116</v>
      </c>
      <c r="C21" s="23" t="s">
        <v>69</v>
      </c>
      <c r="D21" s="28">
        <v>48.58</v>
      </c>
      <c r="E21" s="31"/>
      <c r="F21" s="31"/>
      <c r="G21" s="31">
        <v>13</v>
      </c>
      <c r="H21" s="31">
        <v>344</v>
      </c>
      <c r="I21" s="31"/>
      <c r="J21" s="28">
        <f t="shared" si="0"/>
        <v>17343.060000000001</v>
      </c>
      <c r="K21" s="27"/>
    </row>
    <row r="22" spans="1:11" x14ac:dyDescent="0.25">
      <c r="A22" s="23" t="s">
        <v>89</v>
      </c>
      <c r="B22" s="23" t="s">
        <v>115</v>
      </c>
      <c r="C22" s="23" t="s">
        <v>112</v>
      </c>
      <c r="D22" s="28">
        <v>4.5199999999999996</v>
      </c>
      <c r="E22" s="31"/>
      <c r="F22" s="31"/>
      <c r="G22" s="31"/>
      <c r="H22" s="31"/>
      <c r="I22" s="31">
        <v>164</v>
      </c>
      <c r="J22" s="28">
        <f t="shared" si="0"/>
        <v>741.28</v>
      </c>
      <c r="K22" s="27"/>
    </row>
    <row r="23" spans="1:11" x14ac:dyDescent="0.25">
      <c r="A23" s="23" t="s">
        <v>89</v>
      </c>
      <c r="B23" s="23" t="s">
        <v>115</v>
      </c>
      <c r="C23" s="23" t="s">
        <v>112</v>
      </c>
      <c r="D23" s="28">
        <v>5.28</v>
      </c>
      <c r="E23" s="31"/>
      <c r="F23" s="31">
        <v>2</v>
      </c>
      <c r="G23" s="31">
        <v>50</v>
      </c>
      <c r="H23" s="31">
        <v>235</v>
      </c>
      <c r="I23" s="31"/>
      <c r="J23" s="28">
        <f t="shared" si="0"/>
        <v>1515.36</v>
      </c>
      <c r="K23" s="27"/>
    </row>
    <row r="24" spans="1:11" x14ac:dyDescent="0.25">
      <c r="A24" s="23" t="s">
        <v>96</v>
      </c>
      <c r="B24" s="23" t="s">
        <v>115</v>
      </c>
      <c r="C24" s="23" t="s">
        <v>112</v>
      </c>
      <c r="D24" s="28">
        <v>4.5199999999999996</v>
      </c>
      <c r="E24" s="31"/>
      <c r="F24" s="31"/>
      <c r="G24" s="31"/>
      <c r="H24" s="31"/>
      <c r="I24" s="31">
        <v>15</v>
      </c>
      <c r="J24" s="28">
        <f t="shared" si="0"/>
        <v>67.8</v>
      </c>
      <c r="K24" s="27"/>
    </row>
    <row r="25" spans="1:11" x14ac:dyDescent="0.25">
      <c r="A25" s="23" t="s">
        <v>96</v>
      </c>
      <c r="B25" s="23" t="s">
        <v>115</v>
      </c>
      <c r="C25" s="23" t="s">
        <v>112</v>
      </c>
      <c r="D25" s="28">
        <v>5.28</v>
      </c>
      <c r="E25" s="31"/>
      <c r="F25" s="31"/>
      <c r="G25" s="31"/>
      <c r="H25" s="31">
        <v>12</v>
      </c>
      <c r="I25" s="31"/>
      <c r="J25" s="28">
        <f t="shared" si="0"/>
        <v>63.36</v>
      </c>
      <c r="K25" s="27"/>
    </row>
    <row r="26" spans="1:11" x14ac:dyDescent="0.25">
      <c r="A26" s="23" t="s">
        <v>96</v>
      </c>
      <c r="B26" s="23" t="s">
        <v>118</v>
      </c>
      <c r="C26" s="23" t="s">
        <v>113</v>
      </c>
      <c r="D26" s="28">
        <v>3.83</v>
      </c>
      <c r="E26" s="31"/>
      <c r="F26" s="31"/>
      <c r="G26" s="31"/>
      <c r="H26" s="31">
        <v>2</v>
      </c>
      <c r="I26" s="31">
        <v>72</v>
      </c>
      <c r="J26" s="28">
        <f t="shared" si="0"/>
        <v>283.42</v>
      </c>
      <c r="K26" s="27"/>
    </row>
    <row r="27" spans="1:11" x14ac:dyDescent="0.25">
      <c r="A27" s="23" t="s">
        <v>85</v>
      </c>
      <c r="B27" s="23" t="s">
        <v>116</v>
      </c>
      <c r="C27" s="23" t="s">
        <v>69</v>
      </c>
      <c r="D27" s="28">
        <v>44.25</v>
      </c>
      <c r="E27" s="31"/>
      <c r="F27" s="31"/>
      <c r="G27" s="31"/>
      <c r="H27" s="31"/>
      <c r="I27" s="31">
        <v>712</v>
      </c>
      <c r="J27" s="28">
        <f t="shared" si="0"/>
        <v>31506</v>
      </c>
      <c r="K27" s="27"/>
    </row>
    <row r="28" spans="1:11" x14ac:dyDescent="0.25">
      <c r="A28" s="23" t="s">
        <v>85</v>
      </c>
      <c r="B28" s="23" t="s">
        <v>116</v>
      </c>
      <c r="C28" s="23" t="s">
        <v>69</v>
      </c>
      <c r="D28" s="28">
        <v>48.58</v>
      </c>
      <c r="E28" s="31"/>
      <c r="F28" s="31">
        <v>3</v>
      </c>
      <c r="G28" s="31">
        <v>5</v>
      </c>
      <c r="H28" s="31">
        <v>234</v>
      </c>
      <c r="I28" s="31"/>
      <c r="J28" s="28">
        <f t="shared" si="0"/>
        <v>11756.36</v>
      </c>
      <c r="K28" s="27"/>
    </row>
    <row r="29" spans="1:11" x14ac:dyDescent="0.25">
      <c r="A29" s="23" t="s">
        <v>85</v>
      </c>
      <c r="B29" s="23" t="s">
        <v>118</v>
      </c>
      <c r="C29" s="23" t="s">
        <v>113</v>
      </c>
      <c r="D29" s="28">
        <v>3.83</v>
      </c>
      <c r="E29" s="31"/>
      <c r="F29" s="31">
        <v>1</v>
      </c>
      <c r="G29" s="31">
        <v>3</v>
      </c>
      <c r="H29" s="31">
        <v>68</v>
      </c>
      <c r="I29" s="31">
        <v>179</v>
      </c>
      <c r="J29" s="28">
        <f t="shared" si="0"/>
        <v>961.33</v>
      </c>
      <c r="K29" s="27"/>
    </row>
    <row r="30" spans="1:11" x14ac:dyDescent="0.25">
      <c r="A30" s="23" t="s">
        <v>90</v>
      </c>
      <c r="B30" s="23" t="s">
        <v>116</v>
      </c>
      <c r="C30" s="23" t="s">
        <v>69</v>
      </c>
      <c r="D30" s="28">
        <v>44.25</v>
      </c>
      <c r="E30" s="31"/>
      <c r="F30" s="31"/>
      <c r="G30" s="31"/>
      <c r="H30" s="31"/>
      <c r="I30" s="31">
        <v>438</v>
      </c>
      <c r="J30" s="28">
        <f t="shared" si="0"/>
        <v>19381.5</v>
      </c>
      <c r="K30" s="27"/>
    </row>
    <row r="31" spans="1:11" x14ac:dyDescent="0.25">
      <c r="A31" s="23" t="s">
        <v>90</v>
      </c>
      <c r="B31" s="23" t="s">
        <v>116</v>
      </c>
      <c r="C31" s="23" t="s">
        <v>69</v>
      </c>
      <c r="D31" s="28">
        <v>48.58</v>
      </c>
      <c r="E31" s="31"/>
      <c r="F31" s="31"/>
      <c r="G31" s="31"/>
      <c r="H31" s="31">
        <v>86</v>
      </c>
      <c r="I31" s="31"/>
      <c r="J31" s="28">
        <f t="shared" si="0"/>
        <v>4177.88</v>
      </c>
      <c r="K31" s="27"/>
    </row>
    <row r="32" spans="1:11" x14ac:dyDescent="0.25">
      <c r="A32" s="23" t="s">
        <v>90</v>
      </c>
      <c r="B32" s="23" t="s">
        <v>115</v>
      </c>
      <c r="C32" s="23" t="s">
        <v>112</v>
      </c>
      <c r="D32" s="28">
        <v>4.5199999999999996</v>
      </c>
      <c r="E32" s="31"/>
      <c r="F32" s="31"/>
      <c r="G32" s="31"/>
      <c r="H32" s="31"/>
      <c r="I32" s="31">
        <v>365</v>
      </c>
      <c r="J32" s="28">
        <f t="shared" si="0"/>
        <v>1649.8</v>
      </c>
      <c r="K32" s="27"/>
    </row>
    <row r="33" spans="1:11" x14ac:dyDescent="0.25">
      <c r="A33" s="23" t="s">
        <v>90</v>
      </c>
      <c r="B33" s="23" t="s">
        <v>115</v>
      </c>
      <c r="C33" s="23" t="s">
        <v>112</v>
      </c>
      <c r="D33" s="28">
        <v>5.28</v>
      </c>
      <c r="E33" s="31"/>
      <c r="F33" s="31"/>
      <c r="G33" s="31">
        <v>1</v>
      </c>
      <c r="H33" s="31">
        <v>90</v>
      </c>
      <c r="I33" s="31"/>
      <c r="J33" s="28">
        <f t="shared" si="0"/>
        <v>480.48</v>
      </c>
      <c r="K33" s="27"/>
    </row>
    <row r="34" spans="1:11" x14ac:dyDescent="0.25">
      <c r="A34" s="23" t="s">
        <v>90</v>
      </c>
      <c r="B34" s="23" t="s">
        <v>167</v>
      </c>
      <c r="C34" s="23" t="s">
        <v>168</v>
      </c>
      <c r="D34" s="28">
        <v>8.25</v>
      </c>
      <c r="E34" s="31"/>
      <c r="F34" s="31"/>
      <c r="G34" s="31"/>
      <c r="H34" s="31"/>
      <c r="I34" s="31">
        <v>1</v>
      </c>
      <c r="J34" s="28">
        <f t="shared" si="0"/>
        <v>8.25</v>
      </c>
      <c r="K34" s="27"/>
    </row>
    <row r="35" spans="1:11" x14ac:dyDescent="0.25">
      <c r="A35" s="23" t="s">
        <v>97</v>
      </c>
      <c r="B35" s="23" t="s">
        <v>115</v>
      </c>
      <c r="C35" s="23" t="s">
        <v>112</v>
      </c>
      <c r="D35" s="28">
        <v>5.28</v>
      </c>
      <c r="E35" s="31"/>
      <c r="F35" s="31"/>
      <c r="G35" s="31"/>
      <c r="H35" s="31">
        <v>1</v>
      </c>
      <c r="I35" s="31"/>
      <c r="J35" s="28">
        <f t="shared" si="0"/>
        <v>5.28</v>
      </c>
      <c r="K35" s="27"/>
    </row>
    <row r="36" spans="1:11" x14ac:dyDescent="0.25">
      <c r="A36" s="23" t="s">
        <v>97</v>
      </c>
      <c r="B36" s="23" t="s">
        <v>118</v>
      </c>
      <c r="C36" s="23" t="s">
        <v>113</v>
      </c>
      <c r="D36" s="28">
        <v>3.83</v>
      </c>
      <c r="E36" s="31"/>
      <c r="F36" s="31"/>
      <c r="G36" s="31"/>
      <c r="H36" s="31">
        <v>42</v>
      </c>
      <c r="I36" s="31">
        <v>170</v>
      </c>
      <c r="J36" s="28">
        <f t="shared" si="0"/>
        <v>811.96</v>
      </c>
      <c r="K36" s="27"/>
    </row>
    <row r="37" spans="1:11" x14ac:dyDescent="0.25">
      <c r="A37" s="23" t="s">
        <v>105</v>
      </c>
      <c r="B37" s="23" t="s">
        <v>115</v>
      </c>
      <c r="C37" s="23" t="s">
        <v>112</v>
      </c>
      <c r="D37" s="28">
        <v>4.5199999999999996</v>
      </c>
      <c r="E37" s="31"/>
      <c r="F37" s="31"/>
      <c r="G37" s="31"/>
      <c r="H37" s="31"/>
      <c r="I37" s="31">
        <v>95</v>
      </c>
      <c r="J37" s="28">
        <f t="shared" si="0"/>
        <v>429.4</v>
      </c>
      <c r="K37" s="27"/>
    </row>
    <row r="38" spans="1:11" x14ac:dyDescent="0.25">
      <c r="A38" s="23" t="s">
        <v>105</v>
      </c>
      <c r="B38" s="23" t="s">
        <v>115</v>
      </c>
      <c r="C38" s="23" t="s">
        <v>112</v>
      </c>
      <c r="D38" s="28">
        <v>5.28</v>
      </c>
      <c r="E38" s="31"/>
      <c r="F38" s="31"/>
      <c r="G38" s="31"/>
      <c r="H38" s="31">
        <v>41</v>
      </c>
      <c r="I38" s="31"/>
      <c r="J38" s="28">
        <f t="shared" si="0"/>
        <v>216.48</v>
      </c>
      <c r="K38" s="27"/>
    </row>
    <row r="39" spans="1:11" x14ac:dyDescent="0.25">
      <c r="A39" s="23" t="s">
        <v>111</v>
      </c>
      <c r="B39" s="23" t="s">
        <v>115</v>
      </c>
      <c r="C39" s="23" t="s">
        <v>112</v>
      </c>
      <c r="D39" s="28">
        <v>4.5199999999999996</v>
      </c>
      <c r="E39" s="31"/>
      <c r="F39" s="31"/>
      <c r="G39" s="31"/>
      <c r="H39" s="31"/>
      <c r="I39" s="31">
        <v>67</v>
      </c>
      <c r="J39" s="28">
        <f t="shared" si="0"/>
        <v>302.83999999999997</v>
      </c>
      <c r="K39" s="27"/>
    </row>
    <row r="40" spans="1:11" x14ac:dyDescent="0.25">
      <c r="A40" s="23" t="s">
        <v>111</v>
      </c>
      <c r="B40" s="23" t="s">
        <v>115</v>
      </c>
      <c r="C40" s="23" t="s">
        <v>112</v>
      </c>
      <c r="D40" s="28">
        <v>5.28</v>
      </c>
      <c r="E40" s="31"/>
      <c r="F40" s="31"/>
      <c r="G40" s="31"/>
      <c r="H40" s="31">
        <v>26</v>
      </c>
      <c r="I40" s="31"/>
      <c r="J40" s="28">
        <f t="shared" si="0"/>
        <v>137.28</v>
      </c>
      <c r="K40" s="27"/>
    </row>
    <row r="41" spans="1:11" x14ac:dyDescent="0.25">
      <c r="A41" s="23" t="s">
        <v>98</v>
      </c>
      <c r="B41" s="23" t="s">
        <v>115</v>
      </c>
      <c r="C41" s="23" t="s">
        <v>112</v>
      </c>
      <c r="D41" s="28">
        <v>4.5199999999999996</v>
      </c>
      <c r="E41" s="31"/>
      <c r="F41" s="31"/>
      <c r="G41" s="31"/>
      <c r="H41" s="31"/>
      <c r="I41" s="31">
        <v>110</v>
      </c>
      <c r="J41" s="28">
        <f t="shared" si="0"/>
        <v>497.2</v>
      </c>
      <c r="K41" s="27"/>
    </row>
    <row r="42" spans="1:11" x14ac:dyDescent="0.25">
      <c r="A42" s="23" t="s">
        <v>99</v>
      </c>
      <c r="B42" s="23" t="s">
        <v>178</v>
      </c>
      <c r="C42" s="23" t="s">
        <v>67</v>
      </c>
      <c r="D42" s="28">
        <v>23.32</v>
      </c>
      <c r="E42" s="31"/>
      <c r="F42" s="31"/>
      <c r="G42" s="31"/>
      <c r="H42" s="31">
        <v>305</v>
      </c>
      <c r="I42" s="31">
        <v>280</v>
      </c>
      <c r="J42" s="28">
        <f t="shared" si="0"/>
        <v>13642.2</v>
      </c>
      <c r="K42" s="27"/>
    </row>
    <row r="43" spans="1:11" x14ac:dyDescent="0.25">
      <c r="A43" s="23" t="s">
        <v>99</v>
      </c>
      <c r="B43" s="23" t="s">
        <v>115</v>
      </c>
      <c r="C43" s="23" t="s">
        <v>112</v>
      </c>
      <c r="D43" s="28">
        <v>4.5199999999999996</v>
      </c>
      <c r="E43" s="31"/>
      <c r="F43" s="31"/>
      <c r="G43" s="31"/>
      <c r="H43" s="31"/>
      <c r="I43" s="31">
        <v>114</v>
      </c>
      <c r="J43" s="28">
        <f t="shared" si="0"/>
        <v>515.28</v>
      </c>
      <c r="K43" s="27"/>
    </row>
    <row r="44" spans="1:11" x14ac:dyDescent="0.25">
      <c r="A44" s="23" t="s">
        <v>99</v>
      </c>
      <c r="B44" s="23" t="s">
        <v>115</v>
      </c>
      <c r="C44" s="23" t="s">
        <v>112</v>
      </c>
      <c r="D44" s="28">
        <v>5.28</v>
      </c>
      <c r="E44" s="31"/>
      <c r="F44" s="31"/>
      <c r="G44" s="31"/>
      <c r="H44" s="31">
        <v>12</v>
      </c>
      <c r="I44" s="31"/>
      <c r="J44" s="28">
        <f t="shared" si="0"/>
        <v>63.36</v>
      </c>
      <c r="K44" s="27"/>
    </row>
    <row r="45" spans="1:11" x14ac:dyDescent="0.25">
      <c r="A45" s="23" t="s">
        <v>87</v>
      </c>
      <c r="B45" s="23" t="s">
        <v>178</v>
      </c>
      <c r="C45" s="23" t="s">
        <v>67</v>
      </c>
      <c r="D45" s="28">
        <v>23.32</v>
      </c>
      <c r="E45" s="31"/>
      <c r="F45" s="31">
        <v>5000</v>
      </c>
      <c r="G45" s="31">
        <v>4324</v>
      </c>
      <c r="H45" s="31">
        <v>4261</v>
      </c>
      <c r="I45" s="31">
        <v>2138</v>
      </c>
      <c r="J45" s="28">
        <f t="shared" si="0"/>
        <v>366660.36</v>
      </c>
      <c r="K45" s="27"/>
    </row>
    <row r="46" spans="1:11" x14ac:dyDescent="0.25">
      <c r="A46" s="23" t="s">
        <v>87</v>
      </c>
      <c r="B46" s="23" t="s">
        <v>116</v>
      </c>
      <c r="C46" s="23" t="s">
        <v>69</v>
      </c>
      <c r="D46" s="28">
        <v>44.25</v>
      </c>
      <c r="E46" s="31"/>
      <c r="F46" s="31"/>
      <c r="G46" s="31"/>
      <c r="H46" s="31"/>
      <c r="I46" s="31">
        <v>542</v>
      </c>
      <c r="J46" s="28">
        <f t="shared" si="0"/>
        <v>23983.5</v>
      </c>
      <c r="K46" s="27"/>
    </row>
    <row r="47" spans="1:11" x14ac:dyDescent="0.25">
      <c r="A47" s="23" t="s">
        <v>87</v>
      </c>
      <c r="B47" s="23" t="s">
        <v>116</v>
      </c>
      <c r="C47" s="23" t="s">
        <v>69</v>
      </c>
      <c r="D47" s="28">
        <v>48.2</v>
      </c>
      <c r="E47" s="31">
        <v>1</v>
      </c>
      <c r="F47" s="31"/>
      <c r="G47" s="31"/>
      <c r="H47" s="31"/>
      <c r="I47" s="31"/>
      <c r="J47" s="28">
        <f t="shared" si="0"/>
        <v>48.2</v>
      </c>
      <c r="K47" s="27"/>
    </row>
    <row r="48" spans="1:11" x14ac:dyDescent="0.25">
      <c r="A48" s="23" t="s">
        <v>87</v>
      </c>
      <c r="B48" s="23" t="s">
        <v>116</v>
      </c>
      <c r="C48" s="23" t="s">
        <v>69</v>
      </c>
      <c r="D48" s="28">
        <v>48.58</v>
      </c>
      <c r="E48" s="31"/>
      <c r="F48" s="31">
        <v>2</v>
      </c>
      <c r="G48" s="31">
        <v>9</v>
      </c>
      <c r="H48" s="31">
        <v>137</v>
      </c>
      <c r="I48" s="31"/>
      <c r="J48" s="28">
        <f t="shared" si="0"/>
        <v>7189.84</v>
      </c>
      <c r="K48" s="27"/>
    </row>
    <row r="49" spans="1:11" x14ac:dyDescent="0.25">
      <c r="A49" s="23" t="s">
        <v>87</v>
      </c>
      <c r="B49" s="23" t="s">
        <v>117</v>
      </c>
      <c r="C49" s="23" t="s">
        <v>154</v>
      </c>
      <c r="D49" s="28">
        <v>0.8</v>
      </c>
      <c r="E49" s="31"/>
      <c r="F49" s="31"/>
      <c r="G49" s="31"/>
      <c r="H49" s="31"/>
      <c r="I49" s="31">
        <v>545</v>
      </c>
      <c r="J49" s="28">
        <f t="shared" si="0"/>
        <v>436</v>
      </c>
      <c r="K49" s="27"/>
    </row>
    <row r="50" spans="1:11" x14ac:dyDescent="0.25">
      <c r="A50" s="23" t="s">
        <v>87</v>
      </c>
      <c r="B50" s="23" t="s">
        <v>117</v>
      </c>
      <c r="C50" s="23" t="s">
        <v>154</v>
      </c>
      <c r="D50" s="28">
        <v>1.5</v>
      </c>
      <c r="E50" s="31"/>
      <c r="F50" s="31"/>
      <c r="G50" s="31">
        <v>5</v>
      </c>
      <c r="H50" s="31">
        <v>137</v>
      </c>
      <c r="I50" s="31"/>
      <c r="J50" s="28">
        <f t="shared" si="0"/>
        <v>213</v>
      </c>
      <c r="K50" s="27"/>
    </row>
    <row r="51" spans="1:11" x14ac:dyDescent="0.25">
      <c r="A51" s="23" t="s">
        <v>106</v>
      </c>
      <c r="B51" s="23" t="s">
        <v>118</v>
      </c>
      <c r="C51" s="23" t="s">
        <v>113</v>
      </c>
      <c r="D51" s="28">
        <v>3.83</v>
      </c>
      <c r="E51" s="31"/>
      <c r="F51" s="31"/>
      <c r="G51" s="31"/>
      <c r="H51" s="31"/>
      <c r="I51" s="31">
        <v>1</v>
      </c>
      <c r="J51" s="28">
        <f t="shared" si="0"/>
        <v>3.83</v>
      </c>
      <c r="K51" s="27"/>
    </row>
    <row r="52" spans="1:11" x14ac:dyDescent="0.25">
      <c r="A52" s="23" t="s">
        <v>101</v>
      </c>
      <c r="B52" s="23" t="s">
        <v>115</v>
      </c>
      <c r="C52" s="23" t="s">
        <v>112</v>
      </c>
      <c r="D52" s="28">
        <v>5.28</v>
      </c>
      <c r="E52" s="31"/>
      <c r="F52" s="31"/>
      <c r="G52" s="31">
        <v>2</v>
      </c>
      <c r="H52" s="31"/>
      <c r="I52" s="31"/>
      <c r="J52" s="28">
        <f t="shared" si="0"/>
        <v>10.56</v>
      </c>
      <c r="K52" s="27"/>
    </row>
    <row r="53" spans="1:11" x14ac:dyDescent="0.25">
      <c r="A53" s="23" t="s">
        <v>101</v>
      </c>
      <c r="B53" s="23" t="s">
        <v>118</v>
      </c>
      <c r="C53" s="23" t="s">
        <v>113</v>
      </c>
      <c r="D53" s="28">
        <v>3.83</v>
      </c>
      <c r="E53" s="31"/>
      <c r="F53" s="31"/>
      <c r="G53" s="31"/>
      <c r="H53" s="31"/>
      <c r="I53" s="31">
        <v>33</v>
      </c>
      <c r="J53" s="28">
        <f t="shared" si="0"/>
        <v>126.39</v>
      </c>
      <c r="K53" s="27"/>
    </row>
    <row r="54" spans="1:11" x14ac:dyDescent="0.25">
      <c r="A54" s="23" t="s">
        <v>91</v>
      </c>
      <c r="B54" s="23" t="s">
        <v>115</v>
      </c>
      <c r="C54" s="23" t="s">
        <v>112</v>
      </c>
      <c r="D54" s="28">
        <v>4.5199999999999996</v>
      </c>
      <c r="E54" s="31"/>
      <c r="F54" s="31"/>
      <c r="G54" s="31"/>
      <c r="H54" s="31"/>
      <c r="I54" s="31">
        <v>911</v>
      </c>
      <c r="J54" s="28">
        <f t="shared" si="0"/>
        <v>4117.72</v>
      </c>
      <c r="K54" s="27"/>
    </row>
    <row r="55" spans="1:11" x14ac:dyDescent="0.25">
      <c r="A55" s="23" t="s">
        <v>91</v>
      </c>
      <c r="B55" s="23" t="s">
        <v>115</v>
      </c>
      <c r="C55" s="23" t="s">
        <v>112</v>
      </c>
      <c r="D55" s="28">
        <v>5.28</v>
      </c>
      <c r="E55" s="31"/>
      <c r="F55" s="31"/>
      <c r="G55" s="31"/>
      <c r="H55" s="31">
        <v>262</v>
      </c>
      <c r="I55" s="31"/>
      <c r="J55" s="28">
        <f t="shared" si="0"/>
        <v>1383.36</v>
      </c>
      <c r="K55" s="27"/>
    </row>
    <row r="56" spans="1:11" x14ac:dyDescent="0.25">
      <c r="A56" s="23" t="s">
        <v>114</v>
      </c>
      <c r="B56" s="23" t="s">
        <v>115</v>
      </c>
      <c r="C56" s="23" t="s">
        <v>112</v>
      </c>
      <c r="D56" s="28">
        <v>4.5199999999999996</v>
      </c>
      <c r="E56" s="31"/>
      <c r="F56" s="31"/>
      <c r="G56" s="31"/>
      <c r="H56" s="31"/>
      <c r="I56" s="31">
        <v>61</v>
      </c>
      <c r="J56" s="28">
        <f t="shared" si="0"/>
        <v>275.72000000000003</v>
      </c>
      <c r="K56" s="27"/>
    </row>
    <row r="57" spans="1:11" x14ac:dyDescent="0.25">
      <c r="A57" s="23" t="s">
        <v>114</v>
      </c>
      <c r="B57" s="23" t="s">
        <v>115</v>
      </c>
      <c r="C57" s="23" t="s">
        <v>112</v>
      </c>
      <c r="D57" s="28">
        <v>5.28</v>
      </c>
      <c r="E57" s="31"/>
      <c r="F57" s="31">
        <v>1</v>
      </c>
      <c r="G57" s="31">
        <v>20</v>
      </c>
      <c r="H57" s="31">
        <v>53</v>
      </c>
      <c r="I57" s="31"/>
      <c r="J57" s="28">
        <f t="shared" si="0"/>
        <v>390.72</v>
      </c>
      <c r="K57" s="27"/>
    </row>
    <row r="58" spans="1:11" x14ac:dyDescent="0.25">
      <c r="A58" s="23" t="s">
        <v>88</v>
      </c>
      <c r="B58" s="23" t="s">
        <v>178</v>
      </c>
      <c r="C58" s="23" t="s">
        <v>67</v>
      </c>
      <c r="D58" s="28">
        <v>23.32</v>
      </c>
      <c r="E58" s="31"/>
      <c r="F58" s="31"/>
      <c r="G58" s="31">
        <v>5480</v>
      </c>
      <c r="H58" s="31">
        <v>4579</v>
      </c>
      <c r="I58" s="31">
        <v>3051</v>
      </c>
      <c r="J58" s="28">
        <f t="shared" si="0"/>
        <v>305725.2</v>
      </c>
      <c r="K58" s="27"/>
    </row>
    <row r="59" spans="1:11" x14ac:dyDescent="0.25">
      <c r="A59" s="23" t="s">
        <v>88</v>
      </c>
      <c r="B59" s="23" t="s">
        <v>116</v>
      </c>
      <c r="C59" s="23" t="s">
        <v>69</v>
      </c>
      <c r="D59" s="28">
        <v>44.25</v>
      </c>
      <c r="E59" s="31"/>
      <c r="F59" s="31"/>
      <c r="G59" s="31"/>
      <c r="H59" s="31"/>
      <c r="I59" s="31">
        <v>1383</v>
      </c>
      <c r="J59" s="28">
        <f t="shared" si="0"/>
        <v>61197.75</v>
      </c>
      <c r="K59" s="27"/>
    </row>
    <row r="60" spans="1:11" x14ac:dyDescent="0.25">
      <c r="A60" s="23" t="s">
        <v>88</v>
      </c>
      <c r="B60" s="23" t="s">
        <v>116</v>
      </c>
      <c r="C60" s="23" t="s">
        <v>69</v>
      </c>
      <c r="D60" s="28">
        <v>48.2</v>
      </c>
      <c r="E60" s="31">
        <v>1</v>
      </c>
      <c r="F60" s="31"/>
      <c r="G60" s="31"/>
      <c r="H60" s="31"/>
      <c r="I60" s="31"/>
      <c r="J60" s="28">
        <f t="shared" si="0"/>
        <v>48.2</v>
      </c>
      <c r="K60" s="27"/>
    </row>
    <row r="61" spans="1:11" x14ac:dyDescent="0.25">
      <c r="A61" s="23" t="s">
        <v>88</v>
      </c>
      <c r="B61" s="23" t="s">
        <v>116</v>
      </c>
      <c r="C61" s="23" t="s">
        <v>69</v>
      </c>
      <c r="D61" s="28">
        <v>48.58</v>
      </c>
      <c r="E61" s="31"/>
      <c r="F61" s="31">
        <v>5</v>
      </c>
      <c r="G61" s="31">
        <v>15</v>
      </c>
      <c r="H61" s="31">
        <v>469</v>
      </c>
      <c r="I61" s="31"/>
      <c r="J61" s="28">
        <f t="shared" si="0"/>
        <v>23755.62</v>
      </c>
      <c r="K61" s="27"/>
    </row>
    <row r="62" spans="1:11" x14ac:dyDescent="0.25">
      <c r="A62" s="23" t="s">
        <v>88</v>
      </c>
      <c r="B62" s="23" t="s">
        <v>115</v>
      </c>
      <c r="C62" s="23" t="s">
        <v>112</v>
      </c>
      <c r="D62" s="28">
        <v>5.28</v>
      </c>
      <c r="E62" s="31"/>
      <c r="F62" s="31"/>
      <c r="G62" s="31">
        <v>1</v>
      </c>
      <c r="H62" s="31">
        <v>1</v>
      </c>
      <c r="I62" s="31"/>
      <c r="J62" s="28">
        <f t="shared" si="0"/>
        <v>10.56</v>
      </c>
      <c r="K62" s="27"/>
    </row>
    <row r="63" spans="1:11" x14ac:dyDescent="0.25">
      <c r="A63" s="23" t="s">
        <v>107</v>
      </c>
      <c r="B63" s="23" t="s">
        <v>115</v>
      </c>
      <c r="C63" s="23" t="s">
        <v>112</v>
      </c>
      <c r="D63" s="28">
        <v>4.5199999999999996</v>
      </c>
      <c r="E63" s="31"/>
      <c r="F63" s="31"/>
      <c r="G63" s="31"/>
      <c r="H63" s="31"/>
      <c r="I63" s="31">
        <v>83</v>
      </c>
      <c r="J63" s="28">
        <f t="shared" si="0"/>
        <v>375.16</v>
      </c>
      <c r="K63" s="27"/>
    </row>
    <row r="64" spans="1:11" x14ac:dyDescent="0.25">
      <c r="A64" s="23" t="s">
        <v>107</v>
      </c>
      <c r="B64" s="23" t="s">
        <v>115</v>
      </c>
      <c r="C64" s="23" t="s">
        <v>112</v>
      </c>
      <c r="D64" s="28">
        <v>5.28</v>
      </c>
      <c r="E64" s="31"/>
      <c r="F64" s="31"/>
      <c r="G64" s="31"/>
      <c r="H64" s="31">
        <v>8</v>
      </c>
      <c r="I64" s="31"/>
      <c r="J64" s="28">
        <f t="shared" si="0"/>
        <v>42.24</v>
      </c>
      <c r="K64" s="27"/>
    </row>
    <row r="65" spans="1:11" x14ac:dyDescent="0.25">
      <c r="A65" s="23" t="s">
        <v>108</v>
      </c>
      <c r="B65" s="23" t="s">
        <v>115</v>
      </c>
      <c r="C65" s="23" t="s">
        <v>112</v>
      </c>
      <c r="D65" s="28">
        <v>4.5199999999999996</v>
      </c>
      <c r="E65" s="31"/>
      <c r="F65" s="31"/>
      <c r="G65" s="31"/>
      <c r="H65" s="31"/>
      <c r="I65" s="31">
        <v>62</v>
      </c>
      <c r="J65" s="28">
        <f t="shared" si="0"/>
        <v>280.24</v>
      </c>
      <c r="K65" s="27"/>
    </row>
    <row r="66" spans="1:11" x14ac:dyDescent="0.25">
      <c r="A66" s="23" t="s">
        <v>108</v>
      </c>
      <c r="B66" s="23" t="s">
        <v>115</v>
      </c>
      <c r="C66" s="23" t="s">
        <v>112</v>
      </c>
      <c r="D66" s="28">
        <v>5.28</v>
      </c>
      <c r="E66" s="31"/>
      <c r="F66" s="31"/>
      <c r="G66" s="31"/>
      <c r="H66" s="31">
        <v>58</v>
      </c>
      <c r="I66" s="31"/>
      <c r="J66" s="28">
        <f t="shared" si="0"/>
        <v>306.24</v>
      </c>
      <c r="K66" s="27"/>
    </row>
    <row r="67" spans="1:11" x14ac:dyDescent="0.25">
      <c r="A67" s="23" t="s">
        <v>110</v>
      </c>
      <c r="B67" s="23" t="s">
        <v>115</v>
      </c>
      <c r="C67" s="23" t="s">
        <v>112</v>
      </c>
      <c r="D67" s="28">
        <v>4.5199999999999996</v>
      </c>
      <c r="E67" s="31"/>
      <c r="F67" s="31"/>
      <c r="G67" s="31"/>
      <c r="H67" s="31"/>
      <c r="I67" s="31">
        <v>80</v>
      </c>
      <c r="J67" s="28">
        <f t="shared" si="0"/>
        <v>361.6</v>
      </c>
      <c r="K67" s="27"/>
    </row>
    <row r="68" spans="1:11" x14ac:dyDescent="0.25">
      <c r="A68" s="23" t="s">
        <v>110</v>
      </c>
      <c r="B68" s="23" t="s">
        <v>115</v>
      </c>
      <c r="C68" s="23" t="s">
        <v>112</v>
      </c>
      <c r="D68" s="28">
        <v>5.28</v>
      </c>
      <c r="E68" s="31"/>
      <c r="F68" s="31"/>
      <c r="G68" s="31"/>
      <c r="H68" s="31">
        <v>66</v>
      </c>
      <c r="I68" s="31"/>
      <c r="J68" s="28">
        <f t="shared" si="0"/>
        <v>348.48</v>
      </c>
      <c r="K68" s="27"/>
    </row>
    <row r="69" spans="1:11" x14ac:dyDescent="0.25">
      <c r="A69" s="23" t="s">
        <v>102</v>
      </c>
      <c r="B69" s="23" t="s">
        <v>118</v>
      </c>
      <c r="C69" s="23" t="s">
        <v>113</v>
      </c>
      <c r="D69" s="28">
        <v>3.83</v>
      </c>
      <c r="E69" s="31"/>
      <c r="F69" s="31"/>
      <c r="G69" s="31"/>
      <c r="H69" s="31">
        <v>40</v>
      </c>
      <c r="I69" s="31">
        <v>164</v>
      </c>
      <c r="J69" s="28">
        <f t="shared" si="0"/>
        <v>781.32</v>
      </c>
      <c r="K69" s="27"/>
    </row>
    <row r="70" spans="1:11" x14ac:dyDescent="0.25">
      <c r="A70" s="23" t="s">
        <v>92</v>
      </c>
      <c r="B70" s="23" t="s">
        <v>116</v>
      </c>
      <c r="C70" s="23" t="s">
        <v>69</v>
      </c>
      <c r="D70" s="28">
        <v>44.25</v>
      </c>
      <c r="E70" s="31"/>
      <c r="F70" s="31"/>
      <c r="G70" s="31"/>
      <c r="H70" s="31"/>
      <c r="I70" s="31">
        <v>192</v>
      </c>
      <c r="J70" s="28">
        <f t="shared" ref="J70:J77" si="1">ROUND(D70*E70+D70*F70+D70*G70+D70*H70+D70*I70,2)</f>
        <v>8496</v>
      </c>
      <c r="K70" s="27"/>
    </row>
    <row r="71" spans="1:11" x14ac:dyDescent="0.25">
      <c r="A71" s="23" t="s">
        <v>92</v>
      </c>
      <c r="B71" s="23" t="s">
        <v>116</v>
      </c>
      <c r="C71" s="23" t="s">
        <v>69</v>
      </c>
      <c r="D71" s="28">
        <v>48.58</v>
      </c>
      <c r="E71" s="31"/>
      <c r="F71" s="31"/>
      <c r="G71" s="31">
        <v>1</v>
      </c>
      <c r="H71" s="31">
        <v>48</v>
      </c>
      <c r="I71" s="31"/>
      <c r="J71" s="28">
        <f t="shared" si="1"/>
        <v>2380.42</v>
      </c>
      <c r="K71" s="27"/>
    </row>
    <row r="72" spans="1:11" x14ac:dyDescent="0.25">
      <c r="A72" s="23" t="s">
        <v>92</v>
      </c>
      <c r="B72" s="23" t="s">
        <v>115</v>
      </c>
      <c r="C72" s="23" t="s">
        <v>112</v>
      </c>
      <c r="D72" s="28">
        <v>4.5199999999999996</v>
      </c>
      <c r="E72" s="31"/>
      <c r="F72" s="31"/>
      <c r="G72" s="31"/>
      <c r="H72" s="31"/>
      <c r="I72" s="31">
        <v>714</v>
      </c>
      <c r="J72" s="28">
        <f t="shared" si="1"/>
        <v>3227.28</v>
      </c>
      <c r="K72" s="27"/>
    </row>
    <row r="73" spans="1:11" x14ac:dyDescent="0.25">
      <c r="A73" s="23" t="s">
        <v>92</v>
      </c>
      <c r="B73" s="23" t="s">
        <v>115</v>
      </c>
      <c r="C73" s="23" t="s">
        <v>112</v>
      </c>
      <c r="D73" s="28">
        <v>5.28</v>
      </c>
      <c r="E73" s="31"/>
      <c r="F73" s="31">
        <v>1</v>
      </c>
      <c r="G73" s="31">
        <v>20</v>
      </c>
      <c r="H73" s="31">
        <v>170</v>
      </c>
      <c r="I73" s="31"/>
      <c r="J73" s="28">
        <f t="shared" si="1"/>
        <v>1008.48</v>
      </c>
      <c r="K73" s="27"/>
    </row>
    <row r="74" spans="1:11" x14ac:dyDescent="0.25">
      <c r="A74" s="23" t="s">
        <v>93</v>
      </c>
      <c r="B74" s="23" t="s">
        <v>178</v>
      </c>
      <c r="C74" s="23" t="s">
        <v>67</v>
      </c>
      <c r="D74" s="28">
        <v>23.32</v>
      </c>
      <c r="E74" s="31"/>
      <c r="F74" s="31"/>
      <c r="G74" s="31">
        <v>6</v>
      </c>
      <c r="H74" s="31">
        <v>37</v>
      </c>
      <c r="I74" s="31">
        <v>14</v>
      </c>
      <c r="J74" s="28">
        <f t="shared" si="1"/>
        <v>1329.24</v>
      </c>
      <c r="K74" s="27"/>
    </row>
    <row r="75" spans="1:11" x14ac:dyDescent="0.25">
      <c r="A75" s="23" t="s">
        <v>93</v>
      </c>
      <c r="B75" s="23" t="s">
        <v>116</v>
      </c>
      <c r="C75" s="23" t="s">
        <v>69</v>
      </c>
      <c r="D75" s="28">
        <v>44.25</v>
      </c>
      <c r="E75" s="31"/>
      <c r="F75" s="31"/>
      <c r="G75" s="31"/>
      <c r="H75" s="31"/>
      <c r="I75" s="31">
        <v>154</v>
      </c>
      <c r="J75" s="28">
        <f t="shared" si="1"/>
        <v>6814.5</v>
      </c>
      <c r="K75" s="27"/>
    </row>
    <row r="76" spans="1:11" x14ac:dyDescent="0.25">
      <c r="A76" s="23" t="s">
        <v>93</v>
      </c>
      <c r="B76" s="23" t="s">
        <v>116</v>
      </c>
      <c r="C76" s="23" t="s">
        <v>69</v>
      </c>
      <c r="D76" s="28">
        <v>48.58</v>
      </c>
      <c r="E76" s="31"/>
      <c r="F76" s="31"/>
      <c r="G76" s="31"/>
      <c r="H76" s="31">
        <v>48</v>
      </c>
      <c r="I76" s="31"/>
      <c r="J76" s="28">
        <f t="shared" si="1"/>
        <v>2331.84</v>
      </c>
      <c r="K76" s="27"/>
    </row>
    <row r="77" spans="1:11" x14ac:dyDescent="0.25">
      <c r="A77" s="23" t="s">
        <v>93</v>
      </c>
      <c r="B77" s="23" t="s">
        <v>167</v>
      </c>
      <c r="C77" s="23" t="s">
        <v>168</v>
      </c>
      <c r="D77" s="28">
        <v>8.25</v>
      </c>
      <c r="E77" s="31"/>
      <c r="F77" s="31"/>
      <c r="G77" s="31"/>
      <c r="H77" s="31"/>
      <c r="I77" s="31">
        <v>2</v>
      </c>
      <c r="J77" s="28">
        <f t="shared" si="1"/>
        <v>16.5</v>
      </c>
      <c r="K77" s="27"/>
    </row>
    <row r="78" spans="1:11" ht="15.75" thickBot="1" x14ac:dyDescent="0.3">
      <c r="A78" s="23"/>
      <c r="B78" s="23"/>
      <c r="C78" s="23"/>
      <c r="D78" s="28"/>
      <c r="E78" s="31"/>
      <c r="F78" s="31"/>
      <c r="G78" s="31"/>
      <c r="H78" s="31"/>
      <c r="I78" s="31"/>
      <c r="J78" s="37">
        <f>SUM(J5:J77)</f>
        <v>971198.99999999977</v>
      </c>
      <c r="K78" s="27"/>
    </row>
    <row r="79" spans="1:11" ht="14.45" customHeight="1" thickBot="1" x14ac:dyDescent="0.3">
      <c r="A79" s="27"/>
      <c r="B79" s="27"/>
      <c r="C79" s="27"/>
      <c r="D79" s="27"/>
      <c r="E79" s="27"/>
      <c r="F79" s="27"/>
      <c r="G79" s="27"/>
      <c r="H79" s="27"/>
      <c r="I79" s="27"/>
      <c r="J79" s="72">
        <f>ROUNDUP(J78,0)</f>
        <v>971199</v>
      </c>
      <c r="K79" s="27"/>
    </row>
    <row r="80" spans="1:11" x14ac:dyDescent="0.25">
      <c r="A80" s="27"/>
      <c r="B80" s="27"/>
      <c r="C80" s="27"/>
      <c r="D80" s="27"/>
      <c r="E80" s="27"/>
      <c r="F80" s="27"/>
      <c r="G80" s="27"/>
      <c r="H80" s="27"/>
      <c r="I80" s="27"/>
      <c r="J80" s="27"/>
      <c r="K80" s="27"/>
    </row>
    <row r="81" spans="1:11" ht="58.5" customHeight="1" x14ac:dyDescent="0.25">
      <c r="A81" s="139" t="s">
        <v>169</v>
      </c>
      <c r="B81" s="139"/>
      <c r="C81" s="139"/>
      <c r="D81" s="139"/>
      <c r="E81" s="139"/>
      <c r="F81" s="139"/>
      <c r="G81" s="139"/>
      <c r="H81" s="139"/>
      <c r="I81" s="139"/>
      <c r="J81" s="139"/>
      <c r="K81" s="27"/>
    </row>
    <row r="82" spans="1:11" x14ac:dyDescent="0.25">
      <c r="A82" s="27"/>
      <c r="B82" s="27"/>
      <c r="C82" s="27"/>
      <c r="D82" s="27"/>
      <c r="E82" s="27"/>
      <c r="F82" s="27"/>
      <c r="G82" s="27"/>
      <c r="H82" s="27"/>
      <c r="I82" s="27"/>
      <c r="J82" s="27"/>
      <c r="K82" s="27"/>
    </row>
    <row r="83" spans="1:11" x14ac:dyDescent="0.25">
      <c r="A83" s="27"/>
      <c r="B83" s="27"/>
      <c r="C83" s="27"/>
      <c r="D83" s="27"/>
      <c r="E83" s="27"/>
      <c r="F83" s="27"/>
      <c r="G83" s="27"/>
      <c r="H83" s="27"/>
      <c r="I83" s="27"/>
      <c r="J83" s="27"/>
      <c r="K83" s="27"/>
    </row>
    <row r="84" spans="1:11" x14ac:dyDescent="0.25">
      <c r="A84" s="27"/>
      <c r="B84" s="27"/>
      <c r="C84" s="27"/>
      <c r="D84" s="27"/>
      <c r="E84" s="27"/>
      <c r="F84" s="27"/>
      <c r="G84" s="27"/>
      <c r="H84" s="27"/>
      <c r="I84" s="27"/>
      <c r="J84" s="27"/>
      <c r="K84" s="27"/>
    </row>
    <row r="85" spans="1:11" x14ac:dyDescent="0.25">
      <c r="A85" s="27"/>
      <c r="B85" s="27"/>
      <c r="C85" s="27"/>
      <c r="D85" s="27"/>
      <c r="E85" s="27"/>
      <c r="F85" s="27"/>
      <c r="G85" s="27"/>
      <c r="H85" s="27"/>
      <c r="I85" s="27"/>
      <c r="J85" s="27"/>
      <c r="K85" s="27"/>
    </row>
    <row r="86" spans="1:11" x14ac:dyDescent="0.25">
      <c r="A86" s="27"/>
      <c r="B86" s="27"/>
      <c r="C86" s="27"/>
      <c r="D86" s="27"/>
      <c r="E86" s="27"/>
      <c r="F86" s="27"/>
      <c r="G86" s="27"/>
      <c r="H86" s="27"/>
      <c r="I86" s="27"/>
      <c r="J86" s="27"/>
      <c r="K86" s="27"/>
    </row>
    <row r="87" spans="1:11" x14ac:dyDescent="0.25">
      <c r="A87" s="27"/>
      <c r="B87" s="27"/>
      <c r="C87" s="27"/>
      <c r="D87" s="27"/>
      <c r="E87" s="27"/>
      <c r="F87" s="27"/>
      <c r="G87" s="27"/>
      <c r="H87" s="27"/>
      <c r="I87" s="27"/>
      <c r="J87" s="27"/>
      <c r="K87" s="27"/>
    </row>
    <row r="88" spans="1:11" x14ac:dyDescent="0.25">
      <c r="A88" s="27"/>
      <c r="B88" s="27"/>
      <c r="C88" s="27"/>
      <c r="D88" s="27"/>
      <c r="E88" s="27"/>
      <c r="F88" s="27"/>
      <c r="G88" s="27"/>
      <c r="H88" s="27"/>
      <c r="I88" s="27"/>
      <c r="J88" s="27"/>
      <c r="K88" s="27"/>
    </row>
    <row r="89" spans="1:11" x14ac:dyDescent="0.25">
      <c r="A89" s="27"/>
      <c r="B89" s="27"/>
      <c r="C89" s="27"/>
      <c r="D89" s="27"/>
      <c r="E89" s="27"/>
      <c r="F89" s="27"/>
      <c r="G89" s="27"/>
      <c r="H89" s="27"/>
      <c r="I89" s="27"/>
      <c r="J89" s="27"/>
      <c r="K89" s="27"/>
    </row>
    <row r="90" spans="1:11" x14ac:dyDescent="0.25">
      <c r="A90" s="27"/>
      <c r="B90" s="27"/>
      <c r="C90" s="27"/>
      <c r="D90" s="27"/>
      <c r="E90" s="27"/>
      <c r="F90" s="27"/>
      <c r="G90" s="27"/>
      <c r="H90" s="27"/>
      <c r="I90" s="27"/>
      <c r="J90" s="27"/>
      <c r="K90" s="27"/>
    </row>
    <row r="91" spans="1:11" x14ac:dyDescent="0.25">
      <c r="A91" s="27"/>
      <c r="B91" s="27"/>
      <c r="C91" s="27"/>
      <c r="D91" s="27"/>
      <c r="E91" s="27"/>
      <c r="F91" s="27"/>
      <c r="G91" s="27"/>
      <c r="H91" s="27"/>
      <c r="I91" s="27"/>
      <c r="J91" s="27"/>
      <c r="K91" s="27"/>
    </row>
    <row r="92" spans="1:11" x14ac:dyDescent="0.25">
      <c r="A92" s="27"/>
      <c r="B92" s="27"/>
      <c r="C92" s="27"/>
      <c r="D92" s="27"/>
      <c r="E92" s="27"/>
      <c r="F92" s="27"/>
      <c r="G92" s="27"/>
      <c r="H92" s="27"/>
      <c r="I92" s="27"/>
      <c r="J92" s="27"/>
      <c r="K92" s="27"/>
    </row>
    <row r="93" spans="1:11" x14ac:dyDescent="0.25">
      <c r="A93" s="27"/>
      <c r="B93" s="27"/>
      <c r="C93" s="27"/>
      <c r="D93" s="27"/>
      <c r="E93" s="27"/>
      <c r="F93" s="27"/>
      <c r="G93" s="27"/>
      <c r="H93" s="27"/>
      <c r="I93" s="27"/>
      <c r="J93" s="27"/>
      <c r="K93" s="27"/>
    </row>
    <row r="94" spans="1:11" x14ac:dyDescent="0.25">
      <c r="A94" s="27"/>
      <c r="B94" s="27"/>
      <c r="C94" s="27"/>
      <c r="D94" s="27"/>
      <c r="E94" s="27"/>
      <c r="F94" s="27"/>
      <c r="G94" s="27"/>
      <c r="H94" s="27"/>
      <c r="I94" s="27"/>
      <c r="J94" s="27"/>
      <c r="K94" s="27"/>
    </row>
    <row r="95" spans="1:11" x14ac:dyDescent="0.25">
      <c r="A95" s="27"/>
      <c r="B95" s="27"/>
      <c r="C95" s="27"/>
      <c r="D95" s="27"/>
      <c r="E95" s="27"/>
      <c r="F95" s="27"/>
      <c r="G95" s="27"/>
      <c r="H95" s="27"/>
      <c r="I95" s="27"/>
      <c r="J95" s="27"/>
      <c r="K95" s="27"/>
    </row>
    <row r="96" spans="1:11" x14ac:dyDescent="0.25">
      <c r="A96" s="27"/>
      <c r="B96" s="27"/>
      <c r="C96" s="27"/>
      <c r="D96" s="27"/>
      <c r="E96" s="27"/>
      <c r="F96" s="27"/>
      <c r="G96" s="27"/>
      <c r="H96" s="27"/>
      <c r="I96" s="27"/>
      <c r="J96" s="27"/>
      <c r="K96" s="27"/>
    </row>
    <row r="97" spans="1:11" x14ac:dyDescent="0.25">
      <c r="A97" s="27"/>
      <c r="B97" s="27"/>
      <c r="C97" s="27"/>
      <c r="D97" s="27"/>
      <c r="E97" s="27"/>
      <c r="F97" s="27"/>
      <c r="G97" s="27"/>
      <c r="H97" s="27"/>
      <c r="I97" s="27"/>
      <c r="J97" s="27"/>
      <c r="K97" s="27"/>
    </row>
    <row r="98" spans="1:11" x14ac:dyDescent="0.25">
      <c r="A98" s="27"/>
      <c r="B98" s="27"/>
      <c r="C98" s="27"/>
      <c r="D98" s="27"/>
      <c r="E98" s="27"/>
      <c r="F98" s="27"/>
      <c r="G98" s="27"/>
      <c r="H98" s="27"/>
      <c r="I98" s="27"/>
      <c r="J98" s="27"/>
      <c r="K98" s="27"/>
    </row>
    <row r="99" spans="1:11" x14ac:dyDescent="0.25">
      <c r="A99" s="27"/>
      <c r="B99" s="27"/>
      <c r="C99" s="27"/>
      <c r="D99" s="27"/>
      <c r="E99" s="27"/>
      <c r="F99" s="27"/>
      <c r="G99" s="27"/>
      <c r="H99" s="27"/>
      <c r="I99" s="27"/>
      <c r="J99" s="27"/>
      <c r="K99" s="27"/>
    </row>
    <row r="100" spans="1:11" x14ac:dyDescent="0.25">
      <c r="A100" s="27"/>
      <c r="B100" s="27"/>
      <c r="C100" s="27"/>
      <c r="D100" s="27"/>
      <c r="E100" s="27"/>
      <c r="F100" s="27"/>
      <c r="G100" s="27"/>
      <c r="H100" s="27"/>
      <c r="I100" s="27"/>
      <c r="J100" s="27"/>
      <c r="K100" s="27"/>
    </row>
    <row r="101" spans="1:11" x14ac:dyDescent="0.25">
      <c r="A101" s="27"/>
      <c r="B101" s="27"/>
      <c r="C101" s="27"/>
      <c r="D101" s="27"/>
      <c r="E101" s="27"/>
      <c r="F101" s="27"/>
      <c r="G101" s="27"/>
      <c r="H101" s="27"/>
      <c r="I101" s="27"/>
      <c r="J101" s="27"/>
      <c r="K101" s="27"/>
    </row>
    <row r="102" spans="1:11" x14ac:dyDescent="0.25">
      <c r="A102" s="27"/>
      <c r="B102" s="27"/>
      <c r="C102" s="27"/>
      <c r="D102" s="27"/>
      <c r="E102" s="27"/>
      <c r="F102" s="27"/>
      <c r="G102" s="27"/>
      <c r="H102" s="27"/>
      <c r="I102" s="27"/>
      <c r="J102" s="27"/>
      <c r="K102" s="27"/>
    </row>
    <row r="103" spans="1:11" x14ac:dyDescent="0.25">
      <c r="A103" s="27"/>
      <c r="B103" s="27"/>
      <c r="C103" s="27"/>
      <c r="D103" s="27"/>
      <c r="E103" s="27"/>
      <c r="F103" s="27"/>
      <c r="G103" s="27"/>
      <c r="H103" s="27"/>
      <c r="I103" s="27"/>
      <c r="J103" s="27"/>
      <c r="K103" s="27"/>
    </row>
    <row r="104" spans="1:11" x14ac:dyDescent="0.25">
      <c r="A104" s="27"/>
      <c r="B104" s="27"/>
      <c r="C104" s="27"/>
      <c r="D104" s="27"/>
      <c r="E104" s="27"/>
      <c r="F104" s="27"/>
      <c r="G104" s="27"/>
      <c r="H104" s="27"/>
      <c r="I104" s="27"/>
      <c r="J104" s="27"/>
      <c r="K104" s="27"/>
    </row>
    <row r="105" spans="1:11" x14ac:dyDescent="0.25">
      <c r="A105" s="27"/>
      <c r="B105" s="27"/>
      <c r="C105" s="27"/>
      <c r="D105" s="27"/>
      <c r="E105" s="27"/>
      <c r="F105" s="27"/>
      <c r="G105" s="27"/>
      <c r="H105" s="27"/>
      <c r="I105" s="27"/>
      <c r="J105" s="27"/>
      <c r="K105" s="27"/>
    </row>
    <row r="106" spans="1:11" x14ac:dyDescent="0.25">
      <c r="A106" s="27"/>
      <c r="B106" s="27"/>
      <c r="C106" s="27"/>
      <c r="D106" s="27"/>
      <c r="E106" s="27"/>
      <c r="F106" s="27"/>
      <c r="G106" s="27"/>
      <c r="H106" s="27"/>
      <c r="I106" s="27"/>
      <c r="J106" s="27"/>
      <c r="K106" s="27"/>
    </row>
    <row r="107" spans="1:11" x14ac:dyDescent="0.25">
      <c r="A107" s="27"/>
      <c r="B107" s="27"/>
      <c r="C107" s="27"/>
      <c r="D107" s="27"/>
      <c r="E107" s="27"/>
      <c r="F107" s="27"/>
      <c r="G107" s="27"/>
      <c r="H107" s="27"/>
      <c r="I107" s="27"/>
      <c r="J107" s="27"/>
      <c r="K107" s="27"/>
    </row>
    <row r="108" spans="1:11" x14ac:dyDescent="0.25">
      <c r="A108" s="27"/>
      <c r="B108" s="27"/>
      <c r="C108" s="27"/>
      <c r="D108" s="27"/>
      <c r="E108" s="27"/>
      <c r="F108" s="27"/>
      <c r="G108" s="27"/>
      <c r="H108" s="27"/>
      <c r="I108" s="27"/>
      <c r="J108" s="27"/>
      <c r="K108" s="27"/>
    </row>
    <row r="109" spans="1:11" x14ac:dyDescent="0.25">
      <c r="A109" s="27"/>
      <c r="B109" s="27"/>
      <c r="C109" s="27"/>
      <c r="D109" s="27"/>
      <c r="E109" s="27"/>
      <c r="F109" s="27"/>
      <c r="G109" s="27"/>
      <c r="H109" s="27"/>
      <c r="I109" s="27"/>
      <c r="J109" s="27"/>
      <c r="K109" s="27"/>
    </row>
    <row r="110" spans="1:11" x14ac:dyDescent="0.25">
      <c r="A110" s="27"/>
      <c r="B110" s="27"/>
      <c r="C110" s="27"/>
      <c r="D110" s="27"/>
      <c r="E110" s="27"/>
      <c r="F110" s="27"/>
      <c r="G110" s="27"/>
      <c r="H110" s="27"/>
      <c r="I110" s="27"/>
      <c r="J110" s="27"/>
      <c r="K110" s="27"/>
    </row>
    <row r="111" spans="1:11" x14ac:dyDescent="0.25">
      <c r="A111" s="27"/>
      <c r="B111" s="27"/>
      <c r="C111" s="27"/>
      <c r="D111" s="27"/>
      <c r="E111" s="27"/>
      <c r="F111" s="27"/>
      <c r="G111" s="27"/>
      <c r="H111" s="27"/>
      <c r="I111" s="27"/>
      <c r="J111" s="27"/>
      <c r="K111" s="27"/>
    </row>
    <row r="112" spans="1:11" x14ac:dyDescent="0.25">
      <c r="A112" s="27"/>
      <c r="B112" s="27"/>
      <c r="C112" s="27"/>
      <c r="D112" s="27"/>
      <c r="E112" s="27"/>
      <c r="F112" s="27"/>
      <c r="G112" s="27"/>
      <c r="H112" s="27"/>
      <c r="I112" s="27"/>
      <c r="J112" s="27"/>
      <c r="K112" s="27"/>
    </row>
    <row r="113" spans="1:11" x14ac:dyDescent="0.25">
      <c r="A113" s="27"/>
      <c r="B113" s="27"/>
      <c r="C113" s="27"/>
      <c r="D113" s="27"/>
      <c r="E113" s="27"/>
      <c r="F113" s="27"/>
      <c r="G113" s="27"/>
      <c r="H113" s="27"/>
      <c r="I113" s="27"/>
      <c r="J113" s="27"/>
      <c r="K113" s="27"/>
    </row>
    <row r="114" spans="1:11" x14ac:dyDescent="0.25">
      <c r="A114" s="27"/>
      <c r="B114" s="27"/>
      <c r="C114" s="27"/>
      <c r="D114" s="27"/>
      <c r="E114" s="27"/>
      <c r="F114" s="27"/>
      <c r="G114" s="27"/>
      <c r="H114" s="27"/>
      <c r="I114" s="27"/>
      <c r="J114" s="27"/>
      <c r="K114" s="27"/>
    </row>
    <row r="115" spans="1:11" x14ac:dyDescent="0.25">
      <c r="A115" s="27"/>
      <c r="B115" s="27"/>
      <c r="C115" s="27"/>
      <c r="D115" s="27"/>
      <c r="E115" s="27"/>
      <c r="F115" s="27"/>
      <c r="G115" s="27"/>
      <c r="H115" s="27"/>
      <c r="I115" s="27"/>
      <c r="J115" s="27"/>
      <c r="K115" s="27"/>
    </row>
    <row r="116" spans="1:11" x14ac:dyDescent="0.25">
      <c r="A116" s="27"/>
      <c r="B116" s="27"/>
      <c r="C116" s="27"/>
      <c r="D116" s="27"/>
      <c r="E116" s="27"/>
      <c r="F116" s="27"/>
      <c r="G116" s="27"/>
      <c r="H116" s="27"/>
      <c r="I116" s="27"/>
      <c r="J116" s="27"/>
      <c r="K116" s="27"/>
    </row>
    <row r="117" spans="1:11" x14ac:dyDescent="0.25">
      <c r="A117" s="27"/>
      <c r="B117" s="27"/>
      <c r="C117" s="27"/>
      <c r="D117" s="27"/>
      <c r="E117" s="27"/>
      <c r="F117" s="27"/>
      <c r="G117" s="27"/>
      <c r="H117" s="27"/>
      <c r="I117" s="27"/>
      <c r="J117" s="27"/>
      <c r="K117" s="27"/>
    </row>
    <row r="118" spans="1:11" x14ac:dyDescent="0.25">
      <c r="A118" s="27"/>
      <c r="B118" s="27"/>
      <c r="C118" s="27"/>
      <c r="D118" s="27"/>
      <c r="E118" s="27"/>
      <c r="F118" s="27"/>
      <c r="G118" s="27"/>
      <c r="H118" s="27"/>
      <c r="I118" s="27"/>
      <c r="J118" s="27"/>
      <c r="K118" s="27"/>
    </row>
    <row r="119" spans="1:11" x14ac:dyDescent="0.25">
      <c r="A119" s="27"/>
      <c r="B119" s="27"/>
      <c r="C119" s="27"/>
      <c r="D119" s="27"/>
      <c r="E119" s="27"/>
      <c r="F119" s="27"/>
      <c r="G119" s="27"/>
      <c r="H119" s="27"/>
      <c r="I119" s="27"/>
      <c r="J119" s="27"/>
      <c r="K119" s="27"/>
    </row>
    <row r="120" spans="1:11" x14ac:dyDescent="0.25">
      <c r="A120" s="27"/>
      <c r="B120" s="27"/>
      <c r="C120" s="27"/>
      <c r="D120" s="27"/>
      <c r="E120" s="27"/>
      <c r="F120" s="27"/>
      <c r="G120" s="27"/>
      <c r="H120" s="27"/>
      <c r="I120" s="27"/>
      <c r="J120" s="27"/>
      <c r="K120" s="27"/>
    </row>
    <row r="121" spans="1:11" x14ac:dyDescent="0.25">
      <c r="A121" s="27"/>
      <c r="B121" s="27"/>
      <c r="C121" s="27"/>
      <c r="D121" s="27"/>
      <c r="E121" s="27"/>
      <c r="F121" s="27"/>
      <c r="G121" s="27"/>
      <c r="H121" s="27"/>
      <c r="I121" s="27"/>
      <c r="J121" s="27"/>
      <c r="K121" s="27"/>
    </row>
    <row r="122" spans="1:11" x14ac:dyDescent="0.25">
      <c r="A122" s="27"/>
      <c r="B122" s="27"/>
      <c r="C122" s="27"/>
      <c r="D122" s="27"/>
      <c r="E122" s="27"/>
      <c r="F122" s="27"/>
      <c r="G122" s="27"/>
      <c r="H122" s="27"/>
      <c r="I122" s="27"/>
      <c r="J122" s="27"/>
      <c r="K122" s="27"/>
    </row>
    <row r="123" spans="1:11" x14ac:dyDescent="0.25">
      <c r="A123" s="27"/>
      <c r="B123" s="27"/>
      <c r="C123" s="27"/>
      <c r="D123" s="27"/>
      <c r="E123" s="27"/>
      <c r="F123" s="27"/>
      <c r="G123" s="27"/>
      <c r="H123" s="27"/>
      <c r="I123" s="27"/>
      <c r="J123" s="27"/>
      <c r="K123" s="27"/>
    </row>
    <row r="124" spans="1:11" x14ac:dyDescent="0.25">
      <c r="A124" s="27"/>
      <c r="B124" s="27"/>
      <c r="C124" s="27"/>
      <c r="D124" s="27"/>
      <c r="E124" s="27"/>
      <c r="F124" s="27"/>
      <c r="G124" s="27"/>
      <c r="H124" s="27"/>
      <c r="I124" s="27"/>
      <c r="J124" s="27"/>
      <c r="K124" s="27"/>
    </row>
    <row r="125" spans="1:11" x14ac:dyDescent="0.25">
      <c r="A125" s="27"/>
      <c r="B125" s="27"/>
      <c r="C125" s="27"/>
      <c r="D125" s="27"/>
      <c r="E125" s="27"/>
      <c r="F125" s="27"/>
      <c r="G125" s="27"/>
      <c r="H125" s="27"/>
      <c r="I125" s="27"/>
      <c r="J125" s="27"/>
      <c r="K125" s="27"/>
    </row>
    <row r="126" spans="1:11" x14ac:dyDescent="0.25">
      <c r="A126" s="27"/>
      <c r="B126" s="27"/>
      <c r="C126" s="27"/>
      <c r="D126" s="27"/>
      <c r="E126" s="27"/>
      <c r="F126" s="27"/>
      <c r="G126" s="27"/>
      <c r="H126" s="27"/>
      <c r="I126" s="27"/>
      <c r="J126" s="27"/>
      <c r="K126" s="27"/>
    </row>
    <row r="127" spans="1:11" x14ac:dyDescent="0.25">
      <c r="A127" s="27"/>
      <c r="B127" s="27"/>
      <c r="C127" s="27"/>
      <c r="D127" s="27"/>
      <c r="E127" s="27"/>
      <c r="F127" s="27"/>
      <c r="G127" s="27"/>
      <c r="H127" s="27"/>
      <c r="I127" s="27"/>
      <c r="J127" s="27"/>
      <c r="K127" s="27"/>
    </row>
    <row r="128" spans="1:11" x14ac:dyDescent="0.25">
      <c r="A128" s="27"/>
      <c r="B128" s="27"/>
      <c r="C128" s="27"/>
      <c r="D128" s="27"/>
      <c r="E128" s="27"/>
      <c r="F128" s="27"/>
      <c r="G128" s="27"/>
      <c r="H128" s="27"/>
      <c r="I128" s="27"/>
      <c r="J128" s="27"/>
      <c r="K128" s="27"/>
    </row>
    <row r="129" spans="1:11" x14ac:dyDescent="0.25">
      <c r="A129" s="27"/>
      <c r="B129" s="27"/>
      <c r="C129" s="27"/>
      <c r="D129" s="27"/>
      <c r="E129" s="27"/>
      <c r="F129" s="27"/>
      <c r="G129" s="27"/>
      <c r="H129" s="27"/>
      <c r="I129" s="27"/>
      <c r="J129" s="27"/>
      <c r="K129" s="27"/>
    </row>
    <row r="130" spans="1:11" x14ac:dyDescent="0.25">
      <c r="A130" s="27"/>
      <c r="B130" s="27"/>
      <c r="C130" s="27"/>
      <c r="D130" s="27"/>
      <c r="E130" s="27"/>
      <c r="F130" s="27"/>
      <c r="G130" s="27"/>
      <c r="H130" s="27"/>
      <c r="I130" s="27"/>
      <c r="J130" s="27"/>
      <c r="K130" s="27"/>
    </row>
    <row r="131" spans="1:11" x14ac:dyDescent="0.25">
      <c r="A131" s="27"/>
      <c r="B131" s="27"/>
      <c r="C131" s="27"/>
      <c r="D131" s="27"/>
      <c r="E131" s="27"/>
      <c r="F131" s="27"/>
      <c r="G131" s="27"/>
      <c r="H131" s="27"/>
      <c r="I131" s="27"/>
      <c r="J131" s="27"/>
      <c r="K131" s="27"/>
    </row>
    <row r="132" spans="1:11" x14ac:dyDescent="0.25">
      <c r="A132" s="27"/>
      <c r="B132" s="27"/>
      <c r="C132" s="27"/>
      <c r="D132" s="27"/>
      <c r="E132" s="27"/>
      <c r="F132" s="27"/>
      <c r="G132" s="27"/>
      <c r="H132" s="27"/>
      <c r="I132" s="27"/>
      <c r="J132" s="27"/>
      <c r="K132" s="27"/>
    </row>
    <row r="133" spans="1:11" x14ac:dyDescent="0.25">
      <c r="A133" s="27"/>
      <c r="B133" s="27"/>
      <c r="C133" s="27"/>
      <c r="D133" s="27"/>
      <c r="E133" s="27"/>
      <c r="F133" s="27"/>
      <c r="G133" s="27"/>
      <c r="H133" s="27"/>
      <c r="I133" s="27"/>
      <c r="J133" s="27"/>
      <c r="K133" s="27"/>
    </row>
    <row r="134" spans="1:11" x14ac:dyDescent="0.25">
      <c r="A134" s="27"/>
      <c r="B134" s="27"/>
      <c r="C134" s="27"/>
      <c r="D134" s="27"/>
      <c r="E134" s="27"/>
      <c r="F134" s="27"/>
      <c r="G134" s="27"/>
      <c r="H134" s="27"/>
      <c r="I134" s="27"/>
      <c r="J134" s="27"/>
      <c r="K134" s="27"/>
    </row>
    <row r="135" spans="1:11" x14ac:dyDescent="0.25">
      <c r="A135" s="27"/>
      <c r="B135" s="27"/>
      <c r="C135" s="27"/>
      <c r="D135" s="27"/>
      <c r="E135" s="27"/>
      <c r="F135" s="27"/>
      <c r="G135" s="27"/>
      <c r="H135" s="27"/>
      <c r="I135" s="27"/>
      <c r="J135" s="27"/>
      <c r="K135" s="27"/>
    </row>
    <row r="136" spans="1:11" x14ac:dyDescent="0.25">
      <c r="A136" s="27"/>
      <c r="B136" s="27"/>
      <c r="C136" s="27"/>
      <c r="D136" s="27"/>
      <c r="E136" s="27"/>
      <c r="F136" s="27"/>
      <c r="G136" s="27"/>
      <c r="H136" s="27"/>
      <c r="I136" s="27"/>
      <c r="J136" s="27"/>
      <c r="K136" s="27"/>
    </row>
    <row r="137" spans="1:11" x14ac:dyDescent="0.25">
      <c r="A137" s="27"/>
      <c r="B137" s="27"/>
      <c r="C137" s="27"/>
      <c r="D137" s="27"/>
      <c r="E137" s="27"/>
      <c r="F137" s="27"/>
      <c r="G137" s="27"/>
      <c r="H137" s="27"/>
      <c r="I137" s="27"/>
      <c r="J137" s="27"/>
      <c r="K137" s="27"/>
    </row>
    <row r="138" spans="1:11" x14ac:dyDescent="0.25">
      <c r="A138" s="27"/>
      <c r="B138" s="27"/>
      <c r="C138" s="27"/>
      <c r="D138" s="27"/>
      <c r="E138" s="27"/>
      <c r="F138" s="27"/>
      <c r="G138" s="27"/>
      <c r="H138" s="27"/>
      <c r="I138" s="27"/>
      <c r="J138" s="27"/>
      <c r="K138" s="27"/>
    </row>
    <row r="139" spans="1:11" x14ac:dyDescent="0.25">
      <c r="A139" s="27"/>
      <c r="B139" s="27"/>
      <c r="C139" s="27"/>
      <c r="D139" s="27"/>
      <c r="E139" s="27"/>
      <c r="F139" s="27"/>
      <c r="G139" s="27"/>
      <c r="H139" s="27"/>
      <c r="I139" s="27"/>
      <c r="J139" s="27"/>
      <c r="K139" s="27"/>
    </row>
    <row r="140" spans="1:11" x14ac:dyDescent="0.25">
      <c r="A140" s="27"/>
      <c r="B140" s="27"/>
      <c r="C140" s="27"/>
      <c r="D140" s="27"/>
      <c r="E140" s="27"/>
      <c r="F140" s="27"/>
      <c r="G140" s="27"/>
      <c r="H140" s="27"/>
      <c r="I140" s="27"/>
      <c r="J140" s="27"/>
      <c r="K140" s="27"/>
    </row>
    <row r="141" spans="1:11" x14ac:dyDescent="0.25">
      <c r="A141" s="27"/>
      <c r="B141" s="27"/>
      <c r="C141" s="27"/>
      <c r="D141" s="27"/>
      <c r="E141" s="27"/>
      <c r="F141" s="27"/>
      <c r="G141" s="27"/>
      <c r="H141" s="27"/>
      <c r="I141" s="27"/>
      <c r="J141" s="27"/>
      <c r="K141" s="27"/>
    </row>
    <row r="142" spans="1:11" x14ac:dyDescent="0.25">
      <c r="A142" s="27"/>
      <c r="B142" s="27"/>
      <c r="C142" s="27"/>
      <c r="D142" s="27"/>
      <c r="E142" s="27"/>
      <c r="F142" s="27"/>
      <c r="G142" s="27"/>
      <c r="H142" s="27"/>
      <c r="I142" s="27"/>
      <c r="J142" s="27"/>
      <c r="K142" s="27"/>
    </row>
    <row r="143" spans="1:11" x14ac:dyDescent="0.25">
      <c r="A143" s="27"/>
      <c r="B143" s="27"/>
      <c r="C143" s="27"/>
      <c r="D143" s="27"/>
      <c r="E143" s="27"/>
      <c r="F143" s="27"/>
      <c r="G143" s="27"/>
      <c r="H143" s="27"/>
      <c r="I143" s="27"/>
      <c r="J143" s="27"/>
      <c r="K143" s="27"/>
    </row>
    <row r="144" spans="1:11" x14ac:dyDescent="0.25">
      <c r="A144" s="27"/>
      <c r="B144" s="27"/>
      <c r="C144" s="27"/>
      <c r="D144" s="27"/>
      <c r="E144" s="27"/>
      <c r="F144" s="27"/>
      <c r="G144" s="27"/>
      <c r="H144" s="27"/>
      <c r="I144" s="27"/>
      <c r="J144" s="27"/>
      <c r="K144" s="27"/>
    </row>
    <row r="145" spans="1:15" x14ac:dyDescent="0.25">
      <c r="A145" s="27"/>
      <c r="B145" s="27"/>
      <c r="C145" s="27"/>
      <c r="D145" s="27"/>
      <c r="E145" s="27"/>
      <c r="F145" s="27"/>
      <c r="G145" s="27"/>
      <c r="H145" s="27"/>
      <c r="I145" s="27"/>
      <c r="J145" s="27"/>
      <c r="K145" s="27"/>
    </row>
    <row r="146" spans="1:15" x14ac:dyDescent="0.25">
      <c r="A146" s="27"/>
      <c r="B146" s="27"/>
      <c r="C146" s="27"/>
      <c r="D146" s="27"/>
      <c r="E146" s="27"/>
      <c r="F146" s="27"/>
      <c r="G146" s="27"/>
      <c r="H146" s="27"/>
      <c r="I146" s="27"/>
      <c r="J146" s="27"/>
      <c r="K146" s="27"/>
    </row>
    <row r="147" spans="1:15" x14ac:dyDescent="0.25">
      <c r="A147" s="27"/>
      <c r="B147" s="27"/>
      <c r="C147" s="27"/>
      <c r="D147" s="27"/>
      <c r="E147" s="27"/>
      <c r="F147" s="27"/>
      <c r="G147" s="27"/>
      <c r="H147" s="27"/>
      <c r="I147" s="27"/>
      <c r="J147" s="27"/>
      <c r="K147" s="27"/>
    </row>
    <row r="148" spans="1:15" x14ac:dyDescent="0.25">
      <c r="A148" s="27"/>
      <c r="B148" s="27"/>
      <c r="C148" s="27"/>
      <c r="D148" s="27"/>
      <c r="E148" s="27"/>
      <c r="F148" s="27"/>
      <c r="G148" s="27"/>
      <c r="H148" s="27"/>
      <c r="I148" s="27"/>
      <c r="J148" s="27"/>
      <c r="K148" s="27"/>
    </row>
    <row r="149" spans="1:15" x14ac:dyDescent="0.25">
      <c r="A149" s="27"/>
      <c r="B149" s="27"/>
      <c r="C149" s="27"/>
      <c r="D149" s="27"/>
      <c r="E149" s="27"/>
      <c r="F149" s="27"/>
      <c r="G149" s="27"/>
      <c r="H149" s="27"/>
      <c r="I149" s="27"/>
      <c r="J149" s="27"/>
      <c r="K149" s="27"/>
    </row>
    <row r="150" spans="1:15" x14ac:dyDescent="0.25">
      <c r="A150" s="27"/>
      <c r="B150" s="27"/>
      <c r="C150" s="27"/>
      <c r="D150" s="27"/>
      <c r="E150" s="27"/>
      <c r="F150" s="27"/>
      <c r="G150" s="27"/>
      <c r="H150" s="27"/>
      <c r="I150" s="27"/>
      <c r="J150" s="27"/>
      <c r="K150" s="27"/>
    </row>
    <row r="151" spans="1:15" x14ac:dyDescent="0.25">
      <c r="A151" s="27"/>
      <c r="B151" s="27"/>
      <c r="C151" s="27"/>
      <c r="D151" s="27"/>
      <c r="E151" s="27"/>
      <c r="F151" s="27"/>
      <c r="G151" s="27"/>
      <c r="H151" s="27"/>
      <c r="I151" s="27"/>
      <c r="J151" s="27"/>
      <c r="K151" s="27"/>
    </row>
    <row r="152" spans="1:15" x14ac:dyDescent="0.25">
      <c r="A152" s="27"/>
      <c r="B152" s="27"/>
      <c r="C152" s="27"/>
      <c r="D152" s="27"/>
      <c r="E152" s="27"/>
      <c r="F152" s="27"/>
      <c r="G152" s="27"/>
      <c r="H152" s="27"/>
      <c r="I152" s="27"/>
      <c r="J152" s="27"/>
      <c r="K152" s="27"/>
    </row>
    <row r="153" spans="1:15" x14ac:dyDescent="0.25">
      <c r="A153" s="27"/>
      <c r="B153" s="27"/>
      <c r="C153" s="27"/>
      <c r="D153" s="27"/>
      <c r="E153" s="27"/>
      <c r="F153" s="27"/>
      <c r="G153" s="27"/>
      <c r="H153" s="27"/>
      <c r="I153" s="27"/>
      <c r="J153" s="27"/>
      <c r="K153" s="27"/>
      <c r="N153" s="5"/>
      <c r="O153" s="5"/>
    </row>
    <row r="154" spans="1:15" x14ac:dyDescent="0.25">
      <c r="A154" s="27"/>
      <c r="B154" s="27"/>
      <c r="C154" s="27"/>
      <c r="D154" s="27"/>
      <c r="E154" s="27"/>
      <c r="F154" s="27"/>
      <c r="G154" s="27"/>
      <c r="H154" s="27"/>
      <c r="I154" s="27"/>
      <c r="J154" s="27"/>
      <c r="K154" s="27"/>
      <c r="N154" s="5"/>
      <c r="O154" s="5"/>
    </row>
    <row r="155" spans="1:15" x14ac:dyDescent="0.25">
      <c r="A155" s="27"/>
      <c r="B155" s="27"/>
      <c r="C155" s="27"/>
      <c r="D155" s="27"/>
      <c r="E155" s="27"/>
      <c r="F155" s="27"/>
      <c r="G155" s="27"/>
      <c r="H155" s="27"/>
      <c r="I155" s="27"/>
      <c r="J155" s="27"/>
      <c r="K155" s="27"/>
      <c r="N155" s="5"/>
      <c r="O155" s="5"/>
    </row>
    <row r="156" spans="1:15" x14ac:dyDescent="0.25">
      <c r="A156" s="27"/>
      <c r="B156" s="27"/>
      <c r="C156" s="27"/>
      <c r="D156" s="27"/>
      <c r="E156" s="27"/>
      <c r="F156" s="27"/>
      <c r="G156" s="27"/>
      <c r="H156" s="27"/>
      <c r="I156" s="27"/>
      <c r="J156" s="27"/>
      <c r="K156" s="27"/>
      <c r="L156" s="5"/>
      <c r="M156" s="5"/>
      <c r="N156" s="5"/>
      <c r="O156" s="5"/>
    </row>
    <row r="157" spans="1:15" x14ac:dyDescent="0.25">
      <c r="A157" s="27"/>
      <c r="B157" s="27"/>
      <c r="C157" s="27"/>
      <c r="D157" s="27"/>
      <c r="E157" s="27"/>
      <c r="F157" s="27"/>
      <c r="G157" s="27"/>
      <c r="H157" s="27"/>
      <c r="I157" s="27"/>
      <c r="J157" s="27"/>
      <c r="K157" s="27"/>
      <c r="L157" s="5"/>
      <c r="M157" s="5"/>
      <c r="N157" s="5"/>
      <c r="O157" s="5"/>
    </row>
    <row r="158" spans="1:15" x14ac:dyDescent="0.25">
      <c r="A158" s="27"/>
      <c r="B158" s="27"/>
      <c r="C158" s="27"/>
      <c r="D158" s="27"/>
      <c r="E158" s="27"/>
      <c r="F158" s="27"/>
      <c r="G158" s="27"/>
      <c r="H158" s="27"/>
      <c r="I158" s="27"/>
      <c r="J158" s="27"/>
      <c r="K158" s="27"/>
      <c r="L158" s="5"/>
      <c r="M158" s="5"/>
      <c r="N158" s="5"/>
      <c r="O158" s="5"/>
    </row>
    <row r="159" spans="1:15" x14ac:dyDescent="0.25">
      <c r="A159" s="27"/>
      <c r="B159" s="27"/>
      <c r="C159" s="27"/>
      <c r="D159" s="27"/>
      <c r="E159" s="27"/>
      <c r="F159" s="27"/>
      <c r="G159" s="27"/>
      <c r="H159" s="27"/>
      <c r="I159" s="27"/>
      <c r="J159" s="27"/>
      <c r="K159" s="27"/>
      <c r="L159" s="5"/>
      <c r="M159" s="5"/>
      <c r="N159" s="5"/>
      <c r="O159" s="5"/>
    </row>
    <row r="160" spans="1:15" x14ac:dyDescent="0.25">
      <c r="A160" s="27"/>
      <c r="B160" s="27"/>
      <c r="C160" s="27"/>
      <c r="D160" s="27"/>
      <c r="E160" s="27"/>
      <c r="F160" s="27"/>
      <c r="G160" s="27"/>
      <c r="H160" s="27"/>
      <c r="I160" s="27"/>
      <c r="J160" s="27"/>
      <c r="K160" s="27"/>
      <c r="L160" s="5"/>
      <c r="M160" s="5"/>
      <c r="N160" s="5"/>
      <c r="O160" s="5"/>
    </row>
    <row r="161" spans="1:15" x14ac:dyDescent="0.25">
      <c r="A161" s="27"/>
      <c r="B161" s="27"/>
      <c r="C161" s="27"/>
      <c r="D161" s="27"/>
      <c r="E161" s="27"/>
      <c r="F161" s="27"/>
      <c r="G161" s="27"/>
      <c r="H161" s="27"/>
      <c r="I161" s="27"/>
      <c r="J161" s="27"/>
      <c r="K161" s="27"/>
      <c r="L161" s="5"/>
      <c r="M161" s="5"/>
      <c r="N161" s="5"/>
      <c r="O161" s="5"/>
    </row>
    <row r="162" spans="1:15" x14ac:dyDescent="0.25">
      <c r="A162" s="27"/>
      <c r="B162" s="27"/>
      <c r="C162" s="27"/>
      <c r="D162" s="27"/>
      <c r="E162" s="27"/>
      <c r="F162" s="27"/>
      <c r="G162" s="27"/>
      <c r="H162" s="27"/>
      <c r="I162" s="27"/>
      <c r="J162" s="27"/>
      <c r="K162" s="27"/>
      <c r="L162" s="5"/>
      <c r="M162" s="5"/>
      <c r="N162" s="5"/>
      <c r="O162" s="5"/>
    </row>
    <row r="163" spans="1:15" x14ac:dyDescent="0.25">
      <c r="A163" s="27"/>
      <c r="B163" s="27"/>
      <c r="C163" s="27"/>
      <c r="D163" s="27"/>
      <c r="E163" s="27"/>
      <c r="F163" s="27"/>
      <c r="G163" s="27"/>
      <c r="H163" s="27"/>
      <c r="I163" s="27"/>
      <c r="J163" s="27"/>
      <c r="K163" s="27"/>
      <c r="L163" s="5"/>
      <c r="M163" s="5"/>
      <c r="N163" s="5"/>
      <c r="O163" s="5"/>
    </row>
    <row r="164" spans="1:15" x14ac:dyDescent="0.25">
      <c r="A164" s="27"/>
      <c r="B164" s="27"/>
      <c r="C164" s="27"/>
      <c r="D164" s="27"/>
      <c r="E164" s="27"/>
      <c r="F164" s="27"/>
      <c r="G164" s="27"/>
      <c r="H164" s="27"/>
      <c r="I164" s="27"/>
      <c r="J164" s="27"/>
      <c r="K164" s="27"/>
    </row>
    <row r="165" spans="1:15" x14ac:dyDescent="0.25">
      <c r="A165" s="27"/>
      <c r="B165" s="27"/>
      <c r="C165" s="27"/>
      <c r="D165" s="27"/>
      <c r="E165" s="27"/>
      <c r="F165" s="27"/>
      <c r="G165" s="27"/>
      <c r="H165" s="27"/>
      <c r="I165" s="27"/>
      <c r="J165" s="27"/>
      <c r="K165" s="27"/>
    </row>
    <row r="166" spans="1:15" x14ac:dyDescent="0.25">
      <c r="A166" s="27"/>
      <c r="B166" s="27"/>
      <c r="C166" s="27"/>
      <c r="D166" s="27"/>
      <c r="E166" s="27"/>
      <c r="F166" s="27"/>
      <c r="G166" s="27"/>
      <c r="H166" s="27"/>
      <c r="I166" s="27"/>
      <c r="J166" s="27"/>
      <c r="K166" s="27"/>
    </row>
    <row r="167" spans="1:15" x14ac:dyDescent="0.25">
      <c r="A167" s="27"/>
      <c r="B167" s="27"/>
      <c r="C167" s="27"/>
      <c r="D167" s="27"/>
      <c r="E167" s="27"/>
      <c r="F167" s="27"/>
      <c r="G167" s="27"/>
      <c r="H167" s="27"/>
      <c r="I167" s="27"/>
      <c r="J167" s="27"/>
      <c r="K167" s="27"/>
    </row>
    <row r="168" spans="1:15" x14ac:dyDescent="0.25">
      <c r="A168" s="27"/>
      <c r="B168" s="27"/>
      <c r="C168" s="27"/>
      <c r="D168" s="27"/>
      <c r="E168" s="27"/>
      <c r="F168" s="27"/>
      <c r="G168" s="27"/>
      <c r="H168" s="27"/>
      <c r="I168" s="27"/>
      <c r="J168" s="27"/>
      <c r="K168" s="27"/>
    </row>
    <row r="169" spans="1:15" x14ac:dyDescent="0.25">
      <c r="A169" s="27"/>
      <c r="B169" s="27"/>
      <c r="C169" s="27"/>
      <c r="D169" s="27"/>
      <c r="E169" s="27"/>
      <c r="F169" s="27"/>
      <c r="G169" s="27"/>
      <c r="H169" s="27"/>
      <c r="I169" s="27"/>
      <c r="J169" s="27"/>
      <c r="K169" s="27"/>
    </row>
    <row r="170" spans="1:15" x14ac:dyDescent="0.25">
      <c r="A170" s="27"/>
      <c r="B170" s="27"/>
      <c r="C170" s="27"/>
      <c r="D170" s="27"/>
      <c r="E170" s="27"/>
      <c r="F170" s="27"/>
      <c r="G170" s="27"/>
      <c r="H170" s="27"/>
      <c r="I170" s="27"/>
      <c r="J170" s="27"/>
      <c r="K170" s="27"/>
    </row>
    <row r="171" spans="1:15" x14ac:dyDescent="0.25">
      <c r="A171" s="27"/>
      <c r="B171" s="27"/>
      <c r="C171" s="27"/>
      <c r="D171" s="27"/>
      <c r="E171" s="27"/>
      <c r="F171" s="27"/>
      <c r="G171" s="27"/>
      <c r="H171" s="27"/>
      <c r="I171" s="27"/>
      <c r="J171" s="27"/>
      <c r="K171" s="27"/>
    </row>
    <row r="172" spans="1:15" x14ac:dyDescent="0.25">
      <c r="A172" s="27"/>
      <c r="B172" s="27"/>
      <c r="C172" s="27"/>
      <c r="D172" s="27"/>
      <c r="E172" s="27"/>
      <c r="F172" s="27"/>
      <c r="G172" s="27"/>
      <c r="H172" s="27"/>
      <c r="I172" s="27"/>
      <c r="J172" s="27"/>
      <c r="K172" s="27"/>
    </row>
    <row r="173" spans="1:15" x14ac:dyDescent="0.25">
      <c r="A173" s="27"/>
      <c r="B173" s="27"/>
      <c r="C173" s="27"/>
      <c r="D173" s="27"/>
      <c r="E173" s="27"/>
      <c r="F173" s="27"/>
      <c r="G173" s="27"/>
      <c r="H173" s="27"/>
      <c r="I173" s="27"/>
      <c r="J173" s="27"/>
      <c r="K173" s="27"/>
    </row>
    <row r="174" spans="1:15" x14ac:dyDescent="0.25">
      <c r="A174" s="27"/>
      <c r="B174" s="27"/>
      <c r="C174" s="27"/>
      <c r="D174" s="27"/>
      <c r="E174" s="27"/>
      <c r="F174" s="27"/>
      <c r="G174" s="27"/>
      <c r="H174" s="27"/>
      <c r="I174" s="27"/>
      <c r="J174" s="27"/>
      <c r="K174" s="27"/>
    </row>
    <row r="175" spans="1:15" x14ac:dyDescent="0.25">
      <c r="A175" s="27"/>
      <c r="B175" s="27"/>
      <c r="C175" s="27"/>
      <c r="D175" s="27"/>
      <c r="E175" s="27"/>
      <c r="F175" s="27"/>
      <c r="G175" s="27"/>
      <c r="H175" s="27"/>
      <c r="I175" s="27"/>
      <c r="J175" s="27"/>
      <c r="K175" s="27"/>
    </row>
    <row r="176" spans="1:15" x14ac:dyDescent="0.25">
      <c r="A176" s="27"/>
      <c r="B176" s="27"/>
      <c r="C176" s="27"/>
      <c r="D176" s="27"/>
      <c r="E176" s="27"/>
      <c r="F176" s="27"/>
      <c r="G176" s="27"/>
      <c r="H176" s="27"/>
      <c r="I176" s="27"/>
      <c r="J176" s="27"/>
      <c r="K176" s="27"/>
    </row>
    <row r="177" spans="1:11" x14ac:dyDescent="0.25">
      <c r="A177" s="27"/>
      <c r="B177" s="27"/>
      <c r="C177" s="27"/>
      <c r="D177" s="27"/>
      <c r="E177" s="27"/>
      <c r="F177" s="27"/>
      <c r="G177" s="27"/>
      <c r="H177" s="27"/>
      <c r="I177" s="27"/>
      <c r="J177" s="27"/>
      <c r="K177" s="27"/>
    </row>
    <row r="178" spans="1:11" x14ac:dyDescent="0.25">
      <c r="A178" s="27"/>
      <c r="B178" s="27"/>
      <c r="C178" s="27"/>
      <c r="D178" s="27"/>
      <c r="E178" s="27"/>
      <c r="F178" s="27"/>
      <c r="G178" s="27"/>
      <c r="H178" s="27"/>
      <c r="I178" s="27"/>
      <c r="J178" s="27"/>
      <c r="K178" s="27"/>
    </row>
    <row r="179" spans="1:11" x14ac:dyDescent="0.25">
      <c r="A179" s="27"/>
      <c r="B179" s="27"/>
      <c r="C179" s="27"/>
      <c r="D179" s="27"/>
      <c r="E179" s="27"/>
      <c r="F179" s="27"/>
      <c r="G179" s="27"/>
      <c r="H179" s="27"/>
      <c r="I179" s="27"/>
      <c r="J179" s="27"/>
      <c r="K179" s="27"/>
    </row>
    <row r="180" spans="1:11" x14ac:dyDescent="0.25">
      <c r="A180" s="27"/>
      <c r="B180" s="27"/>
      <c r="C180" s="27"/>
      <c r="D180" s="27"/>
      <c r="E180" s="27"/>
      <c r="F180" s="27"/>
      <c r="G180" s="27"/>
      <c r="H180" s="27"/>
      <c r="I180" s="27"/>
      <c r="J180" s="27"/>
      <c r="K180" s="27"/>
    </row>
    <row r="181" spans="1:11" x14ac:dyDescent="0.25">
      <c r="A181" s="27"/>
      <c r="B181" s="27"/>
      <c r="C181" s="27"/>
      <c r="D181" s="27"/>
      <c r="E181" s="27"/>
      <c r="F181" s="27"/>
      <c r="G181" s="27"/>
      <c r="H181" s="27"/>
      <c r="I181" s="27"/>
      <c r="J181" s="27"/>
      <c r="K181" s="27"/>
    </row>
    <row r="182" spans="1:11" x14ac:dyDescent="0.25">
      <c r="A182" s="27"/>
      <c r="B182" s="27"/>
      <c r="C182" s="27"/>
      <c r="D182" s="27"/>
      <c r="E182" s="27"/>
      <c r="F182" s="27"/>
      <c r="G182" s="27"/>
      <c r="H182" s="27"/>
      <c r="I182" s="27"/>
      <c r="J182" s="27"/>
      <c r="K182" s="27"/>
    </row>
    <row r="183" spans="1:11" x14ac:dyDescent="0.25">
      <c r="A183" s="27"/>
      <c r="B183" s="27"/>
      <c r="C183" s="27"/>
      <c r="D183" s="27"/>
      <c r="E183" s="27"/>
      <c r="F183" s="27"/>
      <c r="G183" s="27"/>
      <c r="H183" s="27"/>
      <c r="I183" s="27"/>
      <c r="J183" s="27"/>
      <c r="K183" s="27"/>
    </row>
    <row r="184" spans="1:11" x14ac:dyDescent="0.25">
      <c r="A184" s="27"/>
      <c r="B184" s="27"/>
      <c r="C184" s="27"/>
      <c r="D184" s="27"/>
      <c r="E184" s="27"/>
      <c r="F184" s="27"/>
      <c r="G184" s="27"/>
      <c r="H184" s="27"/>
      <c r="I184" s="27"/>
      <c r="J184" s="27"/>
      <c r="K184" s="27"/>
    </row>
    <row r="185" spans="1:11" x14ac:dyDescent="0.25">
      <c r="A185" s="27"/>
      <c r="B185" s="27"/>
      <c r="C185" s="27"/>
      <c r="D185" s="27"/>
      <c r="E185" s="27"/>
      <c r="F185" s="27"/>
      <c r="G185" s="27"/>
      <c r="H185" s="27"/>
      <c r="I185" s="27"/>
      <c r="J185" s="27"/>
      <c r="K185" s="27"/>
    </row>
    <row r="186" spans="1:11" x14ac:dyDescent="0.25">
      <c r="A186" s="27"/>
      <c r="B186" s="27"/>
      <c r="C186" s="27"/>
      <c r="D186" s="27"/>
      <c r="E186" s="27"/>
      <c r="F186" s="27"/>
      <c r="G186" s="27"/>
      <c r="H186" s="27"/>
      <c r="I186" s="27"/>
      <c r="J186" s="27"/>
      <c r="K186" s="27"/>
    </row>
    <row r="187" spans="1:11" x14ac:dyDescent="0.25">
      <c r="A187" s="27"/>
      <c r="B187" s="27"/>
      <c r="C187" s="27"/>
      <c r="D187" s="27"/>
      <c r="E187" s="27"/>
      <c r="F187" s="27"/>
      <c r="G187" s="27"/>
      <c r="H187" s="27"/>
      <c r="I187" s="27"/>
      <c r="J187" s="27"/>
      <c r="K187" s="27"/>
    </row>
    <row r="188" spans="1:11" x14ac:dyDescent="0.25">
      <c r="A188" s="27"/>
      <c r="B188" s="27"/>
      <c r="C188" s="27"/>
      <c r="D188" s="27"/>
      <c r="E188" s="27"/>
      <c r="F188" s="27"/>
      <c r="G188" s="27"/>
      <c r="H188" s="27"/>
      <c r="I188" s="27"/>
      <c r="J188" s="27"/>
      <c r="K188" s="27"/>
    </row>
    <row r="189" spans="1:11" x14ac:dyDescent="0.25">
      <c r="A189" s="27"/>
      <c r="B189" s="27"/>
      <c r="C189" s="27"/>
      <c r="D189" s="27"/>
      <c r="E189" s="27"/>
      <c r="F189" s="27"/>
      <c r="G189" s="27"/>
      <c r="H189" s="27"/>
      <c r="I189" s="27"/>
      <c r="J189" s="27"/>
      <c r="K189" s="27"/>
    </row>
    <row r="190" spans="1:11" x14ac:dyDescent="0.25">
      <c r="A190" s="27"/>
      <c r="B190" s="27"/>
      <c r="C190" s="27"/>
      <c r="D190" s="27"/>
      <c r="E190" s="27"/>
      <c r="F190" s="27"/>
      <c r="G190" s="27"/>
      <c r="H190" s="27"/>
      <c r="I190" s="27"/>
      <c r="J190" s="27"/>
      <c r="K190" s="27"/>
    </row>
    <row r="191" spans="1:11" x14ac:dyDescent="0.25">
      <c r="A191" s="27"/>
      <c r="B191" s="27"/>
      <c r="C191" s="27"/>
      <c r="D191" s="27"/>
      <c r="E191" s="27"/>
      <c r="F191" s="27"/>
      <c r="G191" s="27"/>
      <c r="H191" s="27"/>
      <c r="I191" s="27"/>
      <c r="J191" s="27"/>
      <c r="K191" s="27"/>
    </row>
    <row r="192" spans="1:11" x14ac:dyDescent="0.25">
      <c r="A192" s="27"/>
      <c r="B192" s="27"/>
      <c r="C192" s="27"/>
      <c r="D192" s="27"/>
      <c r="E192" s="27"/>
      <c r="F192" s="27"/>
      <c r="G192" s="27"/>
      <c r="H192" s="27"/>
      <c r="I192" s="27"/>
      <c r="J192" s="27"/>
      <c r="K192" s="27"/>
    </row>
    <row r="193" spans="1:11" x14ac:dyDescent="0.25">
      <c r="A193" s="27"/>
      <c r="B193" s="27"/>
      <c r="C193" s="27"/>
      <c r="D193" s="27"/>
      <c r="E193" s="27"/>
      <c r="F193" s="27"/>
      <c r="G193" s="27"/>
      <c r="H193" s="27"/>
      <c r="I193" s="27"/>
      <c r="J193" s="27"/>
      <c r="K193" s="27"/>
    </row>
    <row r="194" spans="1:11" x14ac:dyDescent="0.25">
      <c r="A194" s="27"/>
      <c r="B194" s="27"/>
      <c r="C194" s="27"/>
      <c r="D194" s="27"/>
      <c r="E194" s="27"/>
      <c r="F194" s="27"/>
      <c r="G194" s="27"/>
      <c r="H194" s="27"/>
      <c r="I194" s="27"/>
      <c r="J194" s="27"/>
      <c r="K194" s="27"/>
    </row>
    <row r="195" spans="1:11" x14ac:dyDescent="0.25">
      <c r="A195" s="27"/>
      <c r="B195" s="27"/>
      <c r="C195" s="27"/>
      <c r="D195" s="27"/>
      <c r="E195" s="27"/>
      <c r="F195" s="27"/>
      <c r="G195" s="27"/>
      <c r="H195" s="27"/>
      <c r="I195" s="27"/>
      <c r="J195" s="27"/>
      <c r="K195" s="27"/>
    </row>
    <row r="196" spans="1:11" x14ac:dyDescent="0.25">
      <c r="A196" s="27"/>
      <c r="B196" s="27"/>
      <c r="C196" s="27"/>
      <c r="D196" s="27"/>
      <c r="E196" s="27"/>
      <c r="F196" s="27"/>
      <c r="G196" s="27"/>
      <c r="H196" s="27"/>
      <c r="I196" s="27"/>
      <c r="J196" s="27"/>
      <c r="K196" s="27"/>
    </row>
    <row r="197" spans="1:11" x14ac:dyDescent="0.25">
      <c r="A197" s="27"/>
      <c r="B197" s="27"/>
      <c r="C197" s="27"/>
      <c r="D197" s="27"/>
      <c r="E197" s="27"/>
      <c r="F197" s="27"/>
      <c r="G197" s="27"/>
      <c r="H197" s="27"/>
      <c r="I197" s="27"/>
      <c r="J197" s="27"/>
      <c r="K197" s="27"/>
    </row>
    <row r="198" spans="1:11" x14ac:dyDescent="0.25">
      <c r="A198" s="27"/>
      <c r="B198" s="27"/>
      <c r="C198" s="27"/>
      <c r="D198" s="27"/>
      <c r="E198" s="27"/>
      <c r="F198" s="27"/>
      <c r="G198" s="27"/>
      <c r="H198" s="27"/>
      <c r="I198" s="27"/>
      <c r="J198" s="27"/>
      <c r="K198" s="27"/>
    </row>
    <row r="199" spans="1:11" x14ac:dyDescent="0.25">
      <c r="A199" s="27"/>
      <c r="B199" s="27"/>
      <c r="C199" s="27"/>
      <c r="D199" s="27"/>
      <c r="E199" s="27"/>
      <c r="F199" s="27"/>
      <c r="G199" s="27"/>
      <c r="H199" s="27"/>
      <c r="I199" s="27"/>
      <c r="J199" s="27"/>
      <c r="K199" s="27"/>
    </row>
    <row r="200" spans="1:11" x14ac:dyDescent="0.25">
      <c r="A200" s="27"/>
      <c r="B200" s="27"/>
      <c r="C200" s="27"/>
      <c r="D200" s="27"/>
      <c r="E200" s="27"/>
      <c r="F200" s="27"/>
      <c r="G200" s="27"/>
      <c r="H200" s="27"/>
      <c r="I200" s="27"/>
      <c r="J200" s="27"/>
      <c r="K200" s="27"/>
    </row>
    <row r="201" spans="1:11" x14ac:dyDescent="0.25">
      <c r="A201" s="27"/>
      <c r="B201" s="27"/>
      <c r="C201" s="27"/>
      <c r="D201" s="27"/>
      <c r="E201" s="27"/>
      <c r="F201" s="27"/>
      <c r="G201" s="27"/>
      <c r="H201" s="27"/>
      <c r="I201" s="27"/>
      <c r="J201" s="27"/>
      <c r="K201" s="27"/>
    </row>
    <row r="202" spans="1:11" x14ac:dyDescent="0.25">
      <c r="A202" s="27"/>
      <c r="B202" s="27"/>
      <c r="C202" s="27"/>
      <c r="D202" s="27"/>
      <c r="E202" s="27"/>
      <c r="F202" s="27"/>
      <c r="G202" s="27"/>
      <c r="H202" s="27"/>
      <c r="I202" s="27"/>
      <c r="J202" s="27"/>
      <c r="K202" s="27"/>
    </row>
    <row r="203" spans="1:11" x14ac:dyDescent="0.25">
      <c r="A203" s="27"/>
      <c r="B203" s="27"/>
      <c r="C203" s="27"/>
      <c r="D203" s="27"/>
      <c r="E203" s="27"/>
      <c r="F203" s="27"/>
      <c r="G203" s="27"/>
      <c r="H203" s="27"/>
      <c r="I203" s="27"/>
      <c r="J203" s="27"/>
      <c r="K203" s="27"/>
    </row>
    <row r="204" spans="1:11" x14ac:dyDescent="0.25">
      <c r="A204" s="27"/>
      <c r="B204" s="27"/>
      <c r="C204" s="27"/>
      <c r="D204" s="27"/>
      <c r="E204" s="27"/>
      <c r="F204" s="27"/>
      <c r="G204" s="27"/>
      <c r="H204" s="27"/>
      <c r="I204" s="27"/>
      <c r="J204" s="27"/>
      <c r="K204" s="27"/>
    </row>
    <row r="205" spans="1:11" x14ac:dyDescent="0.25">
      <c r="A205" s="27"/>
      <c r="B205" s="27"/>
      <c r="C205" s="27"/>
      <c r="D205" s="27"/>
      <c r="E205" s="27"/>
      <c r="F205" s="27"/>
      <c r="G205" s="27"/>
      <c r="H205" s="27"/>
      <c r="I205" s="27"/>
      <c r="J205" s="27"/>
      <c r="K205" s="27"/>
    </row>
    <row r="206" spans="1:11" x14ac:dyDescent="0.25">
      <c r="A206" s="27"/>
      <c r="B206" s="27"/>
      <c r="C206" s="27"/>
      <c r="D206" s="27"/>
      <c r="E206" s="27"/>
      <c r="F206" s="27"/>
      <c r="G206" s="27"/>
      <c r="H206" s="27"/>
      <c r="I206" s="27"/>
      <c r="J206" s="27"/>
      <c r="K206" s="27"/>
    </row>
    <row r="207" spans="1:11" x14ac:dyDescent="0.25">
      <c r="A207" s="27"/>
      <c r="B207" s="27"/>
      <c r="C207" s="27"/>
      <c r="D207" s="27"/>
      <c r="E207" s="27"/>
      <c r="F207" s="27"/>
      <c r="G207" s="27"/>
      <c r="H207" s="27"/>
      <c r="I207" s="27"/>
      <c r="J207" s="27"/>
      <c r="K207" s="27"/>
    </row>
    <row r="208" spans="1:11" x14ac:dyDescent="0.25">
      <c r="A208" s="27"/>
      <c r="B208" s="27"/>
      <c r="C208" s="27"/>
      <c r="D208" s="27"/>
      <c r="E208" s="27"/>
      <c r="F208" s="27"/>
      <c r="G208" s="27"/>
      <c r="H208" s="27"/>
      <c r="I208" s="27"/>
      <c r="J208" s="27"/>
      <c r="K208" s="27"/>
    </row>
    <row r="209" spans="1:11" x14ac:dyDescent="0.25">
      <c r="A209" s="27"/>
      <c r="B209" s="27"/>
      <c r="C209" s="27"/>
      <c r="D209" s="27"/>
      <c r="E209" s="27"/>
      <c r="F209" s="27"/>
      <c r="G209" s="27"/>
      <c r="H209" s="27"/>
      <c r="I209" s="27"/>
      <c r="J209" s="27"/>
      <c r="K209" s="27"/>
    </row>
    <row r="210" spans="1:11" x14ac:dyDescent="0.25">
      <c r="A210" s="27"/>
      <c r="B210" s="27"/>
      <c r="C210" s="27"/>
      <c r="D210" s="27"/>
      <c r="E210" s="27"/>
      <c r="F210" s="27"/>
      <c r="G210" s="27"/>
      <c r="H210" s="27"/>
      <c r="I210" s="27"/>
      <c r="J210" s="27"/>
      <c r="K210" s="27"/>
    </row>
    <row r="211" spans="1:11" x14ac:dyDescent="0.25">
      <c r="A211" s="27"/>
      <c r="B211" s="27"/>
      <c r="C211" s="27"/>
      <c r="D211" s="27"/>
      <c r="E211" s="27"/>
      <c r="F211" s="27"/>
      <c r="G211" s="27"/>
      <c r="H211" s="27"/>
      <c r="I211" s="27"/>
      <c r="J211" s="27"/>
      <c r="K211" s="27"/>
    </row>
    <row r="212" spans="1:11" x14ac:dyDescent="0.25">
      <c r="A212" s="27"/>
      <c r="B212" s="27"/>
      <c r="C212" s="27"/>
      <c r="D212" s="27"/>
      <c r="E212" s="27"/>
      <c r="F212" s="27"/>
      <c r="G212" s="27"/>
      <c r="H212" s="27"/>
      <c r="I212" s="27"/>
      <c r="J212" s="27"/>
      <c r="K212" s="27"/>
    </row>
    <row r="213" spans="1:11" x14ac:dyDescent="0.25">
      <c r="A213" s="27"/>
      <c r="B213" s="27"/>
      <c r="C213" s="27"/>
      <c r="D213" s="27"/>
      <c r="E213" s="27"/>
      <c r="F213" s="27"/>
      <c r="G213" s="27"/>
      <c r="H213" s="27"/>
      <c r="I213" s="27"/>
      <c r="J213" s="27"/>
      <c r="K213" s="27"/>
    </row>
    <row r="214" spans="1:11" x14ac:dyDescent="0.25">
      <c r="A214" s="27"/>
      <c r="B214" s="27"/>
      <c r="C214" s="27"/>
      <c r="D214" s="27"/>
      <c r="E214" s="27"/>
      <c r="F214" s="27"/>
      <c r="G214" s="27"/>
      <c r="H214" s="27"/>
      <c r="I214" s="27"/>
      <c r="J214" s="27"/>
      <c r="K214" s="27"/>
    </row>
    <row r="215" spans="1:11" x14ac:dyDescent="0.25">
      <c r="A215" s="27"/>
      <c r="B215" s="27"/>
      <c r="C215" s="27"/>
      <c r="D215" s="27"/>
      <c r="E215" s="27"/>
      <c r="F215" s="27"/>
      <c r="G215" s="27"/>
      <c r="H215" s="27"/>
      <c r="I215" s="27"/>
      <c r="J215" s="27"/>
      <c r="K215" s="27"/>
    </row>
    <row r="216" spans="1:11" x14ac:dyDescent="0.25">
      <c r="A216" s="27"/>
      <c r="B216" s="27"/>
      <c r="C216" s="27"/>
      <c r="D216" s="27"/>
      <c r="E216" s="27"/>
      <c r="F216" s="27"/>
      <c r="G216" s="27"/>
      <c r="H216" s="27"/>
      <c r="I216" s="27"/>
      <c r="J216" s="27"/>
      <c r="K216" s="27"/>
    </row>
    <row r="217" spans="1:11" x14ac:dyDescent="0.25">
      <c r="A217" s="27"/>
      <c r="B217" s="27"/>
      <c r="C217" s="27"/>
      <c r="D217" s="27"/>
      <c r="E217" s="27"/>
      <c r="F217" s="27"/>
      <c r="G217" s="27"/>
      <c r="H217" s="27"/>
      <c r="I217" s="27"/>
      <c r="J217" s="27"/>
      <c r="K217" s="27"/>
    </row>
    <row r="218" spans="1:11" x14ac:dyDescent="0.25">
      <c r="A218" s="27"/>
      <c r="B218" s="27"/>
      <c r="C218" s="27"/>
      <c r="D218" s="27"/>
      <c r="E218" s="27"/>
      <c r="F218" s="27"/>
      <c r="G218" s="27"/>
      <c r="H218" s="27"/>
      <c r="I218" s="27"/>
      <c r="J218" s="27"/>
      <c r="K218" s="27"/>
    </row>
    <row r="219" spans="1:11" x14ac:dyDescent="0.25">
      <c r="A219" s="27"/>
      <c r="B219" s="27"/>
      <c r="C219" s="27"/>
      <c r="D219" s="27"/>
      <c r="E219" s="27"/>
      <c r="F219" s="27"/>
      <c r="G219" s="27"/>
      <c r="H219" s="27"/>
      <c r="I219" s="27"/>
      <c r="J219" s="27"/>
      <c r="K219" s="27"/>
    </row>
    <row r="220" spans="1:11" x14ac:dyDescent="0.25">
      <c r="A220" s="27"/>
      <c r="B220" s="27"/>
      <c r="C220" s="27"/>
      <c r="D220" s="27"/>
      <c r="E220" s="27"/>
      <c r="F220" s="27"/>
      <c r="G220" s="27"/>
      <c r="H220" s="27"/>
      <c r="I220" s="27"/>
      <c r="J220" s="27"/>
      <c r="K220" s="27"/>
    </row>
    <row r="221" spans="1:11" x14ac:dyDescent="0.25">
      <c r="A221" s="27"/>
      <c r="B221" s="27"/>
      <c r="C221" s="27"/>
      <c r="D221" s="27"/>
      <c r="E221" s="27"/>
      <c r="F221" s="27"/>
      <c r="G221" s="27"/>
      <c r="H221" s="27"/>
      <c r="I221" s="27"/>
      <c r="J221" s="27"/>
      <c r="K221" s="27"/>
    </row>
    <row r="222" spans="1:11" x14ac:dyDescent="0.25">
      <c r="A222" s="27"/>
      <c r="B222" s="27"/>
      <c r="C222" s="27"/>
      <c r="D222" s="27"/>
      <c r="E222" s="27"/>
      <c r="F222" s="27"/>
      <c r="G222" s="27"/>
      <c r="H222" s="27"/>
      <c r="I222" s="27"/>
      <c r="J222" s="27"/>
      <c r="K222" s="27"/>
    </row>
    <row r="223" spans="1:11" x14ac:dyDescent="0.25">
      <c r="A223" s="27"/>
      <c r="B223" s="27"/>
      <c r="C223" s="27"/>
      <c r="D223" s="27"/>
      <c r="E223" s="27"/>
      <c r="F223" s="27"/>
      <c r="G223" s="27"/>
      <c r="H223" s="27"/>
      <c r="I223" s="27"/>
      <c r="J223" s="27"/>
      <c r="K223" s="27"/>
    </row>
    <row r="224" spans="1:11" x14ac:dyDescent="0.25">
      <c r="A224" s="27"/>
      <c r="B224" s="27"/>
      <c r="C224" s="27"/>
      <c r="D224" s="27"/>
      <c r="E224" s="27"/>
      <c r="F224" s="27"/>
      <c r="G224" s="27"/>
      <c r="H224" s="27"/>
      <c r="I224" s="27"/>
      <c r="J224" s="27"/>
      <c r="K224" s="27"/>
    </row>
    <row r="225" spans="1:11" x14ac:dyDescent="0.25">
      <c r="A225" s="27"/>
      <c r="B225" s="27"/>
      <c r="C225" s="27"/>
      <c r="D225" s="27"/>
      <c r="E225" s="27"/>
      <c r="F225" s="27"/>
      <c r="G225" s="27"/>
      <c r="H225" s="27"/>
      <c r="I225" s="27"/>
      <c r="J225" s="27"/>
      <c r="K225" s="27"/>
    </row>
    <row r="226" spans="1:11" x14ac:dyDescent="0.25">
      <c r="A226" s="27"/>
      <c r="B226" s="27"/>
      <c r="C226" s="27"/>
      <c r="D226" s="27"/>
      <c r="E226" s="27"/>
      <c r="F226" s="27"/>
      <c r="G226" s="27"/>
      <c r="H226" s="27"/>
      <c r="I226" s="27"/>
      <c r="J226" s="27"/>
      <c r="K226" s="27"/>
    </row>
    <row r="227" spans="1:11" x14ac:dyDescent="0.25">
      <c r="A227" s="27"/>
      <c r="B227" s="27"/>
      <c r="C227" s="27"/>
      <c r="D227" s="27"/>
      <c r="E227" s="27"/>
      <c r="F227" s="27"/>
      <c r="G227" s="27"/>
      <c r="H227" s="27"/>
      <c r="I227" s="27"/>
      <c r="J227" s="27"/>
      <c r="K227" s="27"/>
    </row>
    <row r="228" spans="1:11" x14ac:dyDescent="0.25">
      <c r="A228" s="27"/>
      <c r="B228" s="27"/>
      <c r="C228" s="27"/>
      <c r="D228" s="27"/>
      <c r="E228" s="27"/>
      <c r="F228" s="27"/>
      <c r="G228" s="27"/>
      <c r="H228" s="27"/>
      <c r="I228" s="27"/>
      <c r="J228" s="27"/>
      <c r="K228" s="27"/>
    </row>
    <row r="229" spans="1:11" x14ac:dyDescent="0.25">
      <c r="A229" s="27"/>
      <c r="B229" s="27"/>
      <c r="C229" s="27"/>
      <c r="D229" s="27"/>
      <c r="E229" s="27"/>
      <c r="F229" s="27"/>
      <c r="G229" s="27"/>
      <c r="H229" s="27"/>
      <c r="I229" s="27"/>
      <c r="J229" s="27"/>
      <c r="K229" s="27"/>
    </row>
    <row r="230" spans="1:11" x14ac:dyDescent="0.25">
      <c r="A230" s="27"/>
      <c r="B230" s="27"/>
      <c r="C230" s="27"/>
      <c r="D230" s="27"/>
      <c r="E230" s="27"/>
      <c r="F230" s="27"/>
      <c r="G230" s="27"/>
      <c r="H230" s="27"/>
      <c r="I230" s="27"/>
      <c r="J230" s="27"/>
      <c r="K230" s="27"/>
    </row>
    <row r="231" spans="1:11" x14ac:dyDescent="0.25">
      <c r="A231" s="27"/>
      <c r="B231" s="27"/>
      <c r="C231" s="27"/>
      <c r="D231" s="27"/>
      <c r="E231" s="27"/>
      <c r="F231" s="27"/>
      <c r="G231" s="27"/>
      <c r="H231" s="27"/>
      <c r="I231" s="27"/>
      <c r="J231" s="27"/>
      <c r="K231" s="27"/>
    </row>
    <row r="232" spans="1:11" x14ac:dyDescent="0.25">
      <c r="A232" s="27"/>
      <c r="B232" s="27"/>
      <c r="C232" s="27"/>
      <c r="D232" s="27"/>
      <c r="E232" s="27"/>
      <c r="F232" s="27"/>
      <c r="G232" s="27"/>
      <c r="H232" s="27"/>
      <c r="I232" s="27"/>
      <c r="J232" s="27"/>
      <c r="K232" s="27"/>
    </row>
    <row r="233" spans="1:11" x14ac:dyDescent="0.25">
      <c r="A233" s="27"/>
      <c r="B233" s="27"/>
      <c r="C233" s="27"/>
      <c r="D233" s="27"/>
      <c r="E233" s="27"/>
      <c r="F233" s="27"/>
      <c r="G233" s="27"/>
      <c r="H233" s="27"/>
      <c r="I233" s="27"/>
      <c r="J233" s="27"/>
      <c r="K233" s="27"/>
    </row>
    <row r="234" spans="1:11" x14ac:dyDescent="0.25">
      <c r="A234" s="27"/>
      <c r="B234" s="27"/>
      <c r="C234" s="27"/>
      <c r="D234" s="27"/>
      <c r="E234" s="27"/>
      <c r="F234" s="27"/>
      <c r="G234" s="27"/>
      <c r="H234" s="27"/>
      <c r="I234" s="27"/>
      <c r="J234" s="27"/>
      <c r="K234" s="27"/>
    </row>
    <row r="235" spans="1:11" x14ac:dyDescent="0.25">
      <c r="A235" s="27"/>
      <c r="B235" s="27"/>
      <c r="C235" s="27"/>
      <c r="D235" s="27"/>
      <c r="E235" s="27"/>
      <c r="F235" s="27"/>
      <c r="G235" s="27"/>
      <c r="H235" s="27"/>
      <c r="I235" s="27"/>
      <c r="J235" s="27"/>
      <c r="K235" s="27"/>
    </row>
    <row r="236" spans="1:11" x14ac:dyDescent="0.25">
      <c r="A236" s="27"/>
      <c r="B236" s="27"/>
      <c r="C236" s="27"/>
      <c r="D236" s="27"/>
      <c r="E236" s="27"/>
      <c r="F236" s="27"/>
      <c r="G236" s="27"/>
      <c r="H236" s="27"/>
      <c r="I236" s="27"/>
      <c r="J236" s="27"/>
      <c r="K236" s="27"/>
    </row>
    <row r="237" spans="1:11" x14ac:dyDescent="0.25">
      <c r="A237" s="27"/>
      <c r="B237" s="27"/>
      <c r="C237" s="27"/>
      <c r="D237" s="27"/>
      <c r="E237" s="27"/>
      <c r="F237" s="27"/>
      <c r="G237" s="27"/>
      <c r="H237" s="27"/>
      <c r="I237" s="27"/>
      <c r="J237" s="27"/>
      <c r="K237" s="27"/>
    </row>
    <row r="238" spans="1:11" x14ac:dyDescent="0.25">
      <c r="A238" s="27"/>
      <c r="B238" s="27"/>
      <c r="C238" s="27"/>
      <c r="D238" s="27"/>
      <c r="E238" s="27"/>
      <c r="F238" s="27"/>
      <c r="G238" s="27"/>
      <c r="H238" s="27"/>
      <c r="I238" s="27"/>
      <c r="J238" s="27"/>
      <c r="K238" s="27"/>
    </row>
    <row r="239" spans="1:11" x14ac:dyDescent="0.25">
      <c r="A239" s="27"/>
      <c r="B239" s="27"/>
      <c r="C239" s="27"/>
      <c r="D239" s="27"/>
      <c r="E239" s="27"/>
      <c r="F239" s="27"/>
      <c r="G239" s="27"/>
      <c r="H239" s="27"/>
      <c r="I239" s="27"/>
      <c r="J239" s="27"/>
      <c r="K239" s="27"/>
    </row>
    <row r="240" spans="1:11" x14ac:dyDescent="0.25">
      <c r="A240" s="27"/>
      <c r="B240" s="27"/>
      <c r="C240" s="27"/>
      <c r="D240" s="27"/>
      <c r="E240" s="27"/>
      <c r="F240" s="27"/>
      <c r="G240" s="27"/>
      <c r="H240" s="27"/>
      <c r="I240" s="27"/>
      <c r="J240" s="27"/>
      <c r="K240" s="27"/>
    </row>
    <row r="241" spans="1:11" x14ac:dyDescent="0.25">
      <c r="A241" s="27"/>
      <c r="B241" s="27"/>
      <c r="C241" s="27"/>
      <c r="D241" s="27"/>
      <c r="E241" s="27"/>
      <c r="F241" s="27"/>
      <c r="G241" s="27"/>
      <c r="H241" s="27"/>
      <c r="I241" s="27"/>
      <c r="J241" s="27"/>
      <c r="K241" s="27"/>
    </row>
    <row r="242" spans="1:11" x14ac:dyDescent="0.25">
      <c r="A242" s="27"/>
      <c r="B242" s="27"/>
      <c r="C242" s="27"/>
      <c r="D242" s="27"/>
      <c r="E242" s="27"/>
      <c r="F242" s="27"/>
      <c r="G242" s="27"/>
      <c r="H242" s="27"/>
      <c r="I242" s="27"/>
      <c r="J242" s="27"/>
      <c r="K242" s="27"/>
    </row>
    <row r="243" spans="1:11" x14ac:dyDescent="0.25">
      <c r="A243" s="27"/>
      <c r="B243" s="27"/>
      <c r="C243" s="27"/>
      <c r="D243" s="27"/>
      <c r="E243" s="27"/>
      <c r="F243" s="27"/>
      <c r="G243" s="27"/>
      <c r="H243" s="27"/>
      <c r="I243" s="27"/>
      <c r="J243" s="27"/>
      <c r="K243" s="27"/>
    </row>
    <row r="244" spans="1:11" x14ac:dyDescent="0.25">
      <c r="A244" s="27"/>
      <c r="B244" s="27"/>
      <c r="C244" s="27"/>
      <c r="D244" s="27"/>
      <c r="E244" s="27"/>
      <c r="F244" s="27"/>
      <c r="G244" s="27"/>
      <c r="H244" s="27"/>
      <c r="I244" s="27"/>
      <c r="J244" s="27"/>
      <c r="K244" s="27"/>
    </row>
    <row r="245" spans="1:11" x14ac:dyDescent="0.25">
      <c r="A245" s="27"/>
      <c r="B245" s="27"/>
      <c r="C245" s="27"/>
      <c r="D245" s="27"/>
      <c r="E245" s="27"/>
      <c r="F245" s="27"/>
      <c r="G245" s="27"/>
      <c r="H245" s="27"/>
      <c r="I245" s="27"/>
      <c r="J245" s="27"/>
      <c r="K245" s="27"/>
    </row>
    <row r="246" spans="1:11" x14ac:dyDescent="0.25">
      <c r="A246" s="27"/>
      <c r="B246" s="27"/>
      <c r="C246" s="27"/>
      <c r="D246" s="27"/>
      <c r="E246" s="27"/>
      <c r="F246" s="27"/>
      <c r="G246" s="27"/>
      <c r="H246" s="27"/>
      <c r="I246" s="27"/>
      <c r="J246" s="27"/>
      <c r="K246" s="27"/>
    </row>
    <row r="247" spans="1:11" x14ac:dyDescent="0.25">
      <c r="A247" s="27"/>
      <c r="B247" s="27"/>
      <c r="C247" s="27"/>
      <c r="D247" s="27"/>
      <c r="E247" s="27"/>
      <c r="F247" s="27"/>
      <c r="G247" s="27"/>
      <c r="H247" s="27"/>
      <c r="I247" s="27"/>
      <c r="J247" s="27"/>
      <c r="K247" s="27"/>
    </row>
    <row r="248" spans="1:11" x14ac:dyDescent="0.25">
      <c r="A248" s="27"/>
      <c r="B248" s="27"/>
      <c r="C248" s="27"/>
      <c r="D248" s="27"/>
      <c r="E248" s="27"/>
      <c r="F248" s="27"/>
      <c r="G248" s="27"/>
      <c r="H248" s="27"/>
      <c r="I248" s="27"/>
      <c r="J248" s="27"/>
      <c r="K248" s="27"/>
    </row>
    <row r="249" spans="1:11" x14ac:dyDescent="0.25">
      <c r="A249" s="27"/>
      <c r="B249" s="27"/>
      <c r="C249" s="27"/>
      <c r="D249" s="27"/>
      <c r="E249" s="27"/>
      <c r="F249" s="27"/>
      <c r="G249" s="27"/>
      <c r="H249" s="27"/>
      <c r="I249" s="27"/>
      <c r="J249" s="27"/>
      <c r="K249" s="27"/>
    </row>
    <row r="250" spans="1:11" x14ac:dyDescent="0.25">
      <c r="A250" s="27"/>
      <c r="B250" s="27"/>
      <c r="C250" s="27"/>
      <c r="D250" s="27"/>
      <c r="E250" s="27"/>
      <c r="F250" s="27"/>
      <c r="G250" s="27"/>
      <c r="H250" s="27"/>
      <c r="I250" s="27"/>
      <c r="J250" s="27"/>
      <c r="K250" s="27"/>
    </row>
    <row r="251" spans="1:11" x14ac:dyDescent="0.25">
      <c r="A251" s="27"/>
      <c r="B251" s="27"/>
      <c r="C251" s="27"/>
      <c r="D251" s="27"/>
      <c r="E251" s="27"/>
      <c r="F251" s="27"/>
      <c r="G251" s="27"/>
      <c r="H251" s="27"/>
      <c r="I251" s="27"/>
      <c r="J251" s="27"/>
      <c r="K251" s="27"/>
    </row>
    <row r="252" spans="1:11" x14ac:dyDescent="0.25">
      <c r="A252" s="27"/>
      <c r="B252" s="27"/>
      <c r="C252" s="27"/>
      <c r="D252" s="27"/>
      <c r="E252" s="27"/>
      <c r="F252" s="27"/>
      <c r="G252" s="27"/>
      <c r="H252" s="27"/>
      <c r="I252" s="27"/>
      <c r="J252" s="27"/>
      <c r="K252" s="27"/>
    </row>
    <row r="253" spans="1:11" x14ac:dyDescent="0.25">
      <c r="A253" s="27"/>
      <c r="B253" s="27"/>
      <c r="C253" s="27"/>
      <c r="D253" s="27"/>
      <c r="E253" s="27"/>
      <c r="F253" s="27"/>
      <c r="G253" s="27"/>
      <c r="H253" s="27"/>
      <c r="I253" s="27"/>
      <c r="J253" s="27"/>
      <c r="K253" s="27"/>
    </row>
    <row r="254" spans="1:11" x14ac:dyDescent="0.25">
      <c r="A254" s="27"/>
      <c r="B254" s="27"/>
      <c r="C254" s="27"/>
      <c r="D254" s="27"/>
      <c r="E254" s="27"/>
      <c r="F254" s="27"/>
      <c r="G254" s="27"/>
      <c r="H254" s="27"/>
      <c r="I254" s="27"/>
      <c r="J254" s="27"/>
      <c r="K254" s="27"/>
    </row>
    <row r="255" spans="1:11" x14ac:dyDescent="0.25">
      <c r="A255" s="27"/>
      <c r="B255" s="27"/>
      <c r="C255" s="27"/>
      <c r="D255" s="27"/>
      <c r="E255" s="27"/>
      <c r="F255" s="27"/>
      <c r="G255" s="27"/>
      <c r="H255" s="27"/>
      <c r="I255" s="27"/>
      <c r="J255" s="27"/>
      <c r="K255" s="27"/>
    </row>
    <row r="256" spans="1:11" x14ac:dyDescent="0.25">
      <c r="A256" s="27"/>
      <c r="B256" s="27"/>
      <c r="C256" s="27"/>
      <c r="D256" s="27"/>
      <c r="E256" s="27"/>
      <c r="F256" s="27"/>
      <c r="G256" s="27"/>
      <c r="H256" s="27"/>
      <c r="I256" s="27"/>
      <c r="J256" s="27"/>
      <c r="K256" s="27"/>
    </row>
    <row r="257" spans="1:11" x14ac:dyDescent="0.25">
      <c r="A257" s="27"/>
      <c r="B257" s="27"/>
      <c r="C257" s="27"/>
      <c r="D257" s="27"/>
      <c r="E257" s="27"/>
      <c r="F257" s="27"/>
      <c r="G257" s="27"/>
      <c r="H257" s="27"/>
      <c r="I257" s="27"/>
      <c r="J257" s="27"/>
      <c r="K257" s="27"/>
    </row>
    <row r="258" spans="1:11" x14ac:dyDescent="0.25">
      <c r="A258" s="27"/>
      <c r="B258" s="27"/>
      <c r="C258" s="27"/>
      <c r="D258" s="27"/>
      <c r="E258" s="27"/>
      <c r="F258" s="27"/>
      <c r="G258" s="27"/>
      <c r="H258" s="27"/>
      <c r="I258" s="27"/>
      <c r="J258" s="27"/>
      <c r="K258" s="27"/>
    </row>
    <row r="259" spans="1:11" x14ac:dyDescent="0.25">
      <c r="A259" s="27"/>
      <c r="B259" s="27"/>
      <c r="C259" s="27"/>
      <c r="D259" s="27"/>
      <c r="E259" s="27"/>
      <c r="F259" s="27"/>
      <c r="G259" s="27"/>
      <c r="H259" s="27"/>
      <c r="I259" s="27"/>
      <c r="J259" s="27"/>
      <c r="K259" s="27"/>
    </row>
    <row r="260" spans="1:11" x14ac:dyDescent="0.25">
      <c r="A260" s="27"/>
      <c r="B260" s="27"/>
      <c r="C260" s="27"/>
      <c r="D260" s="27"/>
      <c r="E260" s="27"/>
      <c r="F260" s="27"/>
      <c r="G260" s="27"/>
      <c r="H260" s="27"/>
      <c r="I260" s="27"/>
      <c r="J260" s="27"/>
      <c r="K260" s="27"/>
    </row>
    <row r="261" spans="1:11" x14ac:dyDescent="0.25">
      <c r="A261" s="27"/>
      <c r="B261" s="27"/>
      <c r="C261" s="27"/>
      <c r="D261" s="27"/>
      <c r="E261" s="27"/>
      <c r="F261" s="27"/>
      <c r="G261" s="27"/>
      <c r="H261" s="27"/>
      <c r="I261" s="27"/>
      <c r="J261" s="27"/>
      <c r="K261" s="27"/>
    </row>
    <row r="262" spans="1:11" x14ac:dyDescent="0.25">
      <c r="A262" s="27"/>
      <c r="B262" s="27"/>
      <c r="C262" s="27"/>
      <c r="D262" s="27"/>
      <c r="E262" s="27"/>
      <c r="F262" s="27"/>
      <c r="G262" s="27"/>
      <c r="H262" s="27"/>
      <c r="I262" s="27"/>
      <c r="J262" s="27"/>
      <c r="K262" s="27"/>
    </row>
    <row r="263" spans="1:11" x14ac:dyDescent="0.25">
      <c r="A263" s="27"/>
      <c r="B263" s="27"/>
      <c r="C263" s="27"/>
      <c r="D263" s="27"/>
      <c r="E263" s="27"/>
      <c r="F263" s="27"/>
      <c r="G263" s="27"/>
      <c r="H263" s="27"/>
      <c r="I263" s="27"/>
      <c r="J263" s="27"/>
      <c r="K263" s="27"/>
    </row>
    <row r="264" spans="1:11" x14ac:dyDescent="0.25">
      <c r="A264" s="27"/>
      <c r="B264" s="27"/>
      <c r="C264" s="27"/>
      <c r="D264" s="27"/>
      <c r="E264" s="27"/>
      <c r="F264" s="27"/>
      <c r="G264" s="27"/>
      <c r="H264" s="27"/>
      <c r="I264" s="27"/>
      <c r="J264" s="27"/>
      <c r="K264" s="27"/>
    </row>
    <row r="265" spans="1:11" x14ac:dyDescent="0.25">
      <c r="A265" s="27"/>
      <c r="B265" s="27"/>
      <c r="C265" s="27"/>
      <c r="D265" s="27"/>
      <c r="E265" s="27"/>
      <c r="F265" s="27"/>
      <c r="G265" s="27"/>
      <c r="H265" s="27"/>
      <c r="I265" s="27"/>
      <c r="J265" s="27"/>
      <c r="K265" s="27"/>
    </row>
    <row r="266" spans="1:11" x14ac:dyDescent="0.25">
      <c r="A266" s="27"/>
      <c r="B266" s="27"/>
      <c r="C266" s="27"/>
      <c r="D266" s="27"/>
      <c r="E266" s="27"/>
      <c r="F266" s="27"/>
      <c r="G266" s="27"/>
      <c r="H266" s="27"/>
      <c r="I266" s="27"/>
      <c r="J266" s="27"/>
      <c r="K266" s="27"/>
    </row>
    <row r="267" spans="1:11" x14ac:dyDescent="0.25">
      <c r="A267" s="27"/>
      <c r="B267" s="27"/>
      <c r="C267" s="27"/>
      <c r="D267" s="27"/>
      <c r="E267" s="27"/>
      <c r="F267" s="27"/>
      <c r="G267" s="27"/>
      <c r="H267" s="27"/>
      <c r="I267" s="27"/>
      <c r="J267" s="27"/>
      <c r="K267" s="27"/>
    </row>
    <row r="268" spans="1:11" x14ac:dyDescent="0.25">
      <c r="A268" s="27"/>
      <c r="B268" s="27"/>
      <c r="C268" s="27"/>
      <c r="D268" s="27"/>
      <c r="E268" s="27"/>
      <c r="F268" s="27"/>
      <c r="G268" s="27"/>
      <c r="H268" s="27"/>
      <c r="I268" s="27"/>
      <c r="J268" s="27"/>
      <c r="K268" s="27"/>
    </row>
    <row r="269" spans="1:11" x14ac:dyDescent="0.25">
      <c r="A269" s="27"/>
      <c r="B269" s="27"/>
      <c r="C269" s="27"/>
      <c r="D269" s="27"/>
      <c r="E269" s="27"/>
      <c r="F269" s="27"/>
      <c r="G269" s="27"/>
      <c r="H269" s="27"/>
      <c r="I269" s="27"/>
      <c r="J269" s="27"/>
      <c r="K269" s="27"/>
    </row>
    <row r="270" spans="1:11" x14ac:dyDescent="0.25">
      <c r="A270" s="27"/>
      <c r="B270" s="27"/>
      <c r="C270" s="27"/>
      <c r="D270" s="27"/>
      <c r="E270" s="27"/>
      <c r="F270" s="27"/>
      <c r="G270" s="27"/>
      <c r="H270" s="27"/>
      <c r="I270" s="27"/>
      <c r="J270" s="27"/>
      <c r="K270" s="27"/>
    </row>
    <row r="271" spans="1:11" x14ac:dyDescent="0.25">
      <c r="A271" s="27"/>
      <c r="B271" s="27"/>
      <c r="C271" s="27"/>
      <c r="D271" s="27"/>
      <c r="E271" s="27"/>
      <c r="F271" s="27"/>
      <c r="G271" s="27"/>
      <c r="H271" s="27"/>
      <c r="I271" s="27"/>
      <c r="J271" s="27"/>
      <c r="K271" s="27"/>
    </row>
    <row r="272" spans="1:11" x14ac:dyDescent="0.25">
      <c r="A272" s="27"/>
      <c r="B272" s="27"/>
      <c r="C272" s="27"/>
      <c r="D272" s="27"/>
      <c r="E272" s="27"/>
      <c r="F272" s="27"/>
      <c r="G272" s="27"/>
      <c r="H272" s="27"/>
      <c r="I272" s="27"/>
      <c r="J272" s="27"/>
      <c r="K272" s="27"/>
    </row>
    <row r="273" spans="1:11" x14ac:dyDescent="0.25">
      <c r="A273" s="27"/>
      <c r="B273" s="27"/>
      <c r="C273" s="27"/>
      <c r="D273" s="27"/>
      <c r="E273" s="27"/>
      <c r="F273" s="27"/>
      <c r="G273" s="27"/>
      <c r="H273" s="27"/>
      <c r="I273" s="27"/>
      <c r="J273" s="27"/>
      <c r="K273" s="27"/>
    </row>
    <row r="274" spans="1:11" x14ac:dyDescent="0.25">
      <c r="A274" s="27"/>
      <c r="B274" s="27"/>
      <c r="C274" s="27"/>
      <c r="D274" s="27"/>
      <c r="E274" s="27"/>
      <c r="F274" s="27"/>
      <c r="G274" s="27"/>
      <c r="H274" s="27"/>
      <c r="I274" s="27"/>
      <c r="J274" s="27"/>
      <c r="K274" s="27"/>
    </row>
    <row r="275" spans="1:11" x14ac:dyDescent="0.25">
      <c r="A275" s="27"/>
      <c r="B275" s="27"/>
      <c r="C275" s="27"/>
      <c r="D275" s="27"/>
      <c r="E275" s="27"/>
      <c r="F275" s="27"/>
      <c r="G275" s="27"/>
      <c r="H275" s="27"/>
      <c r="I275" s="27"/>
      <c r="J275" s="27"/>
      <c r="K275" s="27"/>
    </row>
    <row r="276" spans="1:11" x14ac:dyDescent="0.25">
      <c r="A276" s="27"/>
      <c r="B276" s="27"/>
      <c r="C276" s="27"/>
      <c r="D276" s="27"/>
      <c r="E276" s="27"/>
      <c r="F276" s="27"/>
      <c r="G276" s="27"/>
      <c r="H276" s="27"/>
      <c r="I276" s="27"/>
      <c r="J276" s="27"/>
      <c r="K276" s="27"/>
    </row>
    <row r="277" spans="1:11" x14ac:dyDescent="0.25">
      <c r="A277" s="27"/>
      <c r="B277" s="27"/>
      <c r="C277" s="27"/>
      <c r="D277" s="27"/>
      <c r="E277" s="27"/>
      <c r="F277" s="27"/>
      <c r="G277" s="27"/>
      <c r="H277" s="27"/>
      <c r="I277" s="27"/>
      <c r="J277" s="27"/>
      <c r="K277" s="27"/>
    </row>
    <row r="278" spans="1:11" x14ac:dyDescent="0.25">
      <c r="A278" s="27"/>
      <c r="B278" s="27"/>
      <c r="C278" s="27"/>
      <c r="D278" s="27"/>
      <c r="E278" s="27"/>
      <c r="F278" s="27"/>
      <c r="G278" s="27"/>
      <c r="H278" s="27"/>
      <c r="I278" s="27"/>
      <c r="J278" s="27"/>
      <c r="K278" s="27"/>
    </row>
    <row r="279" spans="1:11" x14ac:dyDescent="0.25">
      <c r="A279" s="27"/>
      <c r="B279" s="27"/>
      <c r="C279" s="27"/>
      <c r="D279" s="27"/>
      <c r="E279" s="27"/>
      <c r="F279" s="27"/>
      <c r="G279" s="27"/>
      <c r="H279" s="27"/>
      <c r="I279" s="27"/>
      <c r="J279" s="27"/>
      <c r="K279" s="27"/>
    </row>
    <row r="280" spans="1:11" x14ac:dyDescent="0.25">
      <c r="A280" s="27"/>
      <c r="B280" s="27"/>
      <c r="C280" s="27"/>
      <c r="D280" s="27"/>
      <c r="E280" s="27"/>
      <c r="F280" s="27"/>
      <c r="G280" s="27"/>
      <c r="H280" s="27"/>
      <c r="I280" s="27"/>
      <c r="J280" s="27"/>
      <c r="K280" s="27"/>
    </row>
    <row r="281" spans="1:11" x14ac:dyDescent="0.25">
      <c r="A281" s="27"/>
      <c r="B281" s="27"/>
      <c r="C281" s="27"/>
      <c r="D281" s="27"/>
      <c r="E281" s="27"/>
      <c r="F281" s="27"/>
      <c r="G281" s="27"/>
      <c r="H281" s="27"/>
      <c r="I281" s="27"/>
      <c r="J281" s="27"/>
      <c r="K281" s="27"/>
    </row>
    <row r="282" spans="1:11" x14ac:dyDescent="0.25">
      <c r="A282" s="27"/>
      <c r="B282" s="27"/>
      <c r="C282" s="27"/>
      <c r="D282" s="27"/>
      <c r="E282" s="27"/>
      <c r="F282" s="27"/>
      <c r="G282" s="27"/>
      <c r="H282" s="27"/>
      <c r="I282" s="27"/>
      <c r="J282" s="27"/>
      <c r="K282" s="27"/>
    </row>
    <row r="283" spans="1:11" x14ac:dyDescent="0.25">
      <c r="A283" s="27"/>
      <c r="B283" s="27"/>
      <c r="C283" s="27"/>
      <c r="D283" s="27"/>
      <c r="E283" s="27"/>
      <c r="F283" s="27"/>
      <c r="G283" s="27"/>
      <c r="H283" s="27"/>
      <c r="I283" s="27"/>
      <c r="J283" s="27"/>
      <c r="K283" s="27"/>
    </row>
    <row r="284" spans="1:11" x14ac:dyDescent="0.25">
      <c r="A284" s="27"/>
      <c r="B284" s="27"/>
      <c r="C284" s="27"/>
      <c r="D284" s="27"/>
      <c r="E284" s="27"/>
      <c r="F284" s="27"/>
      <c r="G284" s="27"/>
      <c r="H284" s="27"/>
      <c r="I284" s="27"/>
      <c r="J284" s="27"/>
      <c r="K284" s="27"/>
    </row>
    <row r="285" spans="1:11" x14ac:dyDescent="0.25">
      <c r="A285" s="27"/>
      <c r="B285" s="27"/>
      <c r="C285" s="27"/>
      <c r="D285" s="27"/>
      <c r="E285" s="27"/>
      <c r="F285" s="27"/>
      <c r="G285" s="27"/>
      <c r="H285" s="27"/>
      <c r="I285" s="27"/>
      <c r="J285" s="27"/>
      <c r="K285" s="27"/>
    </row>
    <row r="286" spans="1:11" x14ac:dyDescent="0.25">
      <c r="A286" s="27"/>
      <c r="B286" s="27"/>
      <c r="C286" s="27"/>
      <c r="D286" s="27"/>
      <c r="E286" s="27"/>
      <c r="F286" s="27"/>
      <c r="G286" s="27"/>
      <c r="H286" s="27"/>
      <c r="I286" s="27"/>
      <c r="J286" s="27"/>
      <c r="K286" s="27"/>
    </row>
    <row r="287" spans="1:11" x14ac:dyDescent="0.25">
      <c r="A287" s="27"/>
      <c r="B287" s="27"/>
      <c r="C287" s="27"/>
      <c r="D287" s="27"/>
      <c r="E287" s="27"/>
      <c r="F287" s="27"/>
      <c r="G287" s="27"/>
      <c r="H287" s="27"/>
      <c r="I287" s="27"/>
      <c r="J287" s="27"/>
      <c r="K287" s="27"/>
    </row>
    <row r="288" spans="1:11" x14ac:dyDescent="0.25">
      <c r="A288" s="27"/>
      <c r="B288" s="27"/>
      <c r="C288" s="27"/>
      <c r="D288" s="27"/>
      <c r="E288" s="27"/>
      <c r="F288" s="27"/>
      <c r="G288" s="27"/>
      <c r="H288" s="27"/>
      <c r="I288" s="27"/>
      <c r="J288" s="27"/>
      <c r="K288" s="27"/>
    </row>
    <row r="289" spans="1:11" x14ac:dyDescent="0.25">
      <c r="A289" s="27"/>
      <c r="B289" s="27"/>
      <c r="C289" s="27"/>
      <c r="D289" s="27"/>
      <c r="E289" s="27"/>
      <c r="F289" s="27"/>
      <c r="G289" s="27"/>
      <c r="H289" s="27"/>
      <c r="I289" s="27"/>
      <c r="J289" s="27"/>
      <c r="K289" s="27"/>
    </row>
    <row r="290" spans="1:11" x14ac:dyDescent="0.25">
      <c r="A290" s="27"/>
      <c r="B290" s="27"/>
      <c r="C290" s="27"/>
      <c r="D290" s="27"/>
      <c r="E290" s="27"/>
      <c r="F290" s="27"/>
      <c r="G290" s="27"/>
      <c r="H290" s="27"/>
      <c r="I290" s="27"/>
      <c r="J290" s="27"/>
      <c r="K290" s="27"/>
    </row>
    <row r="291" spans="1:11" x14ac:dyDescent="0.25">
      <c r="A291" s="27"/>
      <c r="B291" s="27"/>
      <c r="C291" s="27"/>
      <c r="D291" s="27"/>
      <c r="E291" s="27"/>
      <c r="F291" s="27"/>
      <c r="G291" s="27"/>
      <c r="H291" s="27"/>
      <c r="I291" s="27"/>
      <c r="J291" s="27"/>
      <c r="K291" s="27"/>
    </row>
    <row r="292" spans="1:11" x14ac:dyDescent="0.25">
      <c r="A292" s="27"/>
      <c r="B292" s="27"/>
      <c r="C292" s="27"/>
      <c r="D292" s="27"/>
      <c r="E292" s="27"/>
      <c r="F292" s="27"/>
      <c r="G292" s="27"/>
      <c r="H292" s="27"/>
      <c r="I292" s="27"/>
      <c r="J292" s="27"/>
      <c r="K292" s="27"/>
    </row>
    <row r="293" spans="1:11" x14ac:dyDescent="0.25">
      <c r="A293" s="27"/>
      <c r="B293" s="27"/>
      <c r="C293" s="27"/>
      <c r="D293" s="27"/>
      <c r="E293" s="27"/>
      <c r="F293" s="27"/>
      <c r="G293" s="27"/>
      <c r="H293" s="27"/>
      <c r="I293" s="27"/>
      <c r="J293" s="27"/>
      <c r="K293" s="27"/>
    </row>
    <row r="294" spans="1:11" x14ac:dyDescent="0.25">
      <c r="A294" s="27"/>
      <c r="B294" s="27"/>
      <c r="C294" s="27"/>
      <c r="D294" s="27"/>
      <c r="E294" s="27"/>
      <c r="F294" s="27"/>
      <c r="G294" s="27"/>
      <c r="H294" s="27"/>
      <c r="I294" s="27"/>
      <c r="J294" s="27"/>
      <c r="K294" s="27"/>
    </row>
    <row r="295" spans="1:11" x14ac:dyDescent="0.25">
      <c r="A295" s="27"/>
      <c r="B295" s="27"/>
      <c r="C295" s="27"/>
      <c r="D295" s="27"/>
      <c r="E295" s="27"/>
      <c r="F295" s="27"/>
      <c r="G295" s="27"/>
      <c r="H295" s="27"/>
      <c r="I295" s="27"/>
      <c r="J295" s="27"/>
      <c r="K295" s="27"/>
    </row>
    <row r="296" spans="1:11" x14ac:dyDescent="0.25">
      <c r="A296" s="27"/>
      <c r="B296" s="27"/>
      <c r="C296" s="27"/>
      <c r="D296" s="27"/>
      <c r="E296" s="27"/>
      <c r="F296" s="27"/>
      <c r="G296" s="27"/>
      <c r="H296" s="27"/>
      <c r="I296" s="27"/>
      <c r="J296" s="27"/>
      <c r="K296" s="27"/>
    </row>
    <row r="297" spans="1:11" x14ac:dyDescent="0.25">
      <c r="A297" s="27"/>
      <c r="B297" s="27"/>
      <c r="C297" s="27"/>
      <c r="D297" s="27"/>
      <c r="E297" s="27"/>
      <c r="F297" s="27"/>
      <c r="G297" s="27"/>
      <c r="H297" s="27"/>
      <c r="I297" s="27"/>
      <c r="J297" s="27"/>
      <c r="K297" s="27"/>
    </row>
    <row r="298" spans="1:11" x14ac:dyDescent="0.25">
      <c r="A298" s="27"/>
      <c r="B298" s="27"/>
      <c r="C298" s="27"/>
      <c r="D298" s="27"/>
      <c r="E298" s="27"/>
      <c r="F298" s="27"/>
      <c r="G298" s="27"/>
      <c r="H298" s="27"/>
      <c r="I298" s="27"/>
      <c r="J298" s="27"/>
      <c r="K298" s="27"/>
    </row>
    <row r="299" spans="1:11" x14ac:dyDescent="0.25">
      <c r="A299" s="27"/>
      <c r="B299" s="27"/>
      <c r="C299" s="27"/>
      <c r="D299" s="27"/>
      <c r="E299" s="27"/>
      <c r="F299" s="27"/>
      <c r="G299" s="27"/>
      <c r="H299" s="27"/>
      <c r="I299" s="27"/>
      <c r="J299" s="27"/>
      <c r="K299" s="27"/>
    </row>
    <row r="300" spans="1:11" x14ac:dyDescent="0.25">
      <c r="A300" s="27"/>
      <c r="B300" s="27"/>
      <c r="C300" s="27"/>
      <c r="D300" s="27"/>
      <c r="E300" s="27"/>
      <c r="F300" s="27"/>
      <c r="G300" s="27"/>
      <c r="H300" s="27"/>
      <c r="I300" s="27"/>
      <c r="J300" s="27"/>
      <c r="K300" s="27"/>
    </row>
    <row r="301" spans="1:11" x14ac:dyDescent="0.25">
      <c r="A301" s="27"/>
      <c r="B301" s="27"/>
      <c r="C301" s="27"/>
      <c r="D301" s="27"/>
      <c r="E301" s="27"/>
      <c r="F301" s="27"/>
      <c r="G301" s="27"/>
      <c r="H301" s="27"/>
      <c r="I301" s="27"/>
      <c r="J301" s="27"/>
      <c r="K301" s="27"/>
    </row>
    <row r="302" spans="1:11" x14ac:dyDescent="0.25">
      <c r="A302" s="27"/>
      <c r="B302" s="27"/>
      <c r="C302" s="27"/>
      <c r="D302" s="27"/>
      <c r="E302" s="27"/>
      <c r="F302" s="27"/>
      <c r="G302" s="27"/>
      <c r="H302" s="27"/>
      <c r="I302" s="27"/>
      <c r="J302" s="27"/>
      <c r="K302" s="27"/>
    </row>
    <row r="303" spans="1:11" x14ac:dyDescent="0.25">
      <c r="A303" s="27"/>
      <c r="B303" s="27"/>
      <c r="C303" s="27"/>
      <c r="D303" s="27"/>
      <c r="E303" s="27"/>
      <c r="F303" s="27"/>
      <c r="G303" s="27"/>
      <c r="H303" s="27"/>
      <c r="I303" s="27"/>
      <c r="J303" s="27"/>
      <c r="K303" s="27"/>
    </row>
    <row r="304" spans="1:11" x14ac:dyDescent="0.25">
      <c r="A304" s="27"/>
      <c r="B304" s="27"/>
      <c r="C304" s="27"/>
      <c r="D304" s="27"/>
      <c r="E304" s="27"/>
      <c r="F304" s="27"/>
      <c r="G304" s="27"/>
      <c r="H304" s="27"/>
      <c r="I304" s="27"/>
      <c r="J304" s="27"/>
      <c r="K304" s="27"/>
    </row>
    <row r="305" spans="1:11" x14ac:dyDescent="0.25">
      <c r="A305" s="27"/>
      <c r="B305" s="27"/>
      <c r="C305" s="27"/>
      <c r="D305" s="27"/>
      <c r="E305" s="27"/>
      <c r="F305" s="27"/>
      <c r="G305" s="27"/>
      <c r="H305" s="27"/>
      <c r="I305" s="27"/>
      <c r="J305" s="27"/>
      <c r="K305" s="27"/>
    </row>
    <row r="306" spans="1:11" x14ac:dyDescent="0.25">
      <c r="A306" s="27"/>
      <c r="B306" s="27"/>
      <c r="C306" s="27"/>
      <c r="D306" s="27"/>
      <c r="E306" s="27"/>
      <c r="F306" s="27"/>
      <c r="G306" s="27"/>
      <c r="H306" s="27"/>
      <c r="I306" s="27"/>
      <c r="J306" s="27"/>
      <c r="K306" s="27"/>
    </row>
    <row r="307" spans="1:11" x14ac:dyDescent="0.25">
      <c r="A307" s="27"/>
      <c r="B307" s="27"/>
      <c r="C307" s="27"/>
      <c r="D307" s="27"/>
      <c r="E307" s="27"/>
      <c r="F307" s="27"/>
      <c r="G307" s="27"/>
      <c r="H307" s="27"/>
      <c r="I307" s="27"/>
      <c r="J307" s="27"/>
      <c r="K307" s="27"/>
    </row>
    <row r="308" spans="1:11" x14ac:dyDescent="0.25">
      <c r="A308" s="27"/>
      <c r="B308" s="27"/>
      <c r="C308" s="27"/>
      <c r="D308" s="27"/>
      <c r="E308" s="27"/>
      <c r="F308" s="27"/>
      <c r="G308" s="27"/>
      <c r="H308" s="27"/>
      <c r="I308" s="27"/>
      <c r="J308" s="27"/>
      <c r="K308" s="27"/>
    </row>
    <row r="309" spans="1:11" x14ac:dyDescent="0.25">
      <c r="A309" s="27"/>
      <c r="B309" s="27"/>
      <c r="C309" s="27"/>
      <c r="D309" s="27"/>
      <c r="E309" s="27"/>
      <c r="F309" s="27"/>
      <c r="G309" s="27"/>
      <c r="H309" s="27"/>
      <c r="I309" s="27"/>
      <c r="J309" s="27"/>
      <c r="K309" s="27"/>
    </row>
    <row r="310" spans="1:11" x14ac:dyDescent="0.25">
      <c r="A310" s="27"/>
      <c r="B310" s="27"/>
      <c r="C310" s="27"/>
      <c r="D310" s="27"/>
      <c r="E310" s="27"/>
      <c r="F310" s="27"/>
      <c r="G310" s="27"/>
      <c r="H310" s="27"/>
      <c r="I310" s="27"/>
      <c r="J310" s="27"/>
      <c r="K310" s="27"/>
    </row>
    <row r="311" spans="1:11" x14ac:dyDescent="0.25">
      <c r="A311" s="27"/>
      <c r="B311" s="27"/>
      <c r="C311" s="27"/>
      <c r="D311" s="27"/>
      <c r="E311" s="27"/>
      <c r="F311" s="27"/>
      <c r="G311" s="27"/>
      <c r="H311" s="27"/>
      <c r="I311" s="27"/>
      <c r="J311" s="27"/>
      <c r="K311" s="27"/>
    </row>
    <row r="312" spans="1:11" x14ac:dyDescent="0.25">
      <c r="A312" s="27"/>
      <c r="B312" s="27"/>
      <c r="C312" s="27"/>
      <c r="D312" s="27"/>
      <c r="E312" s="27"/>
      <c r="F312" s="27"/>
      <c r="G312" s="27"/>
      <c r="H312" s="27"/>
      <c r="I312" s="27"/>
      <c r="J312" s="27"/>
      <c r="K312" s="27"/>
    </row>
    <row r="313" spans="1:11" x14ac:dyDescent="0.25">
      <c r="A313" s="27"/>
      <c r="B313" s="27"/>
      <c r="C313" s="27"/>
      <c r="D313" s="27"/>
      <c r="E313" s="27"/>
      <c r="F313" s="27"/>
      <c r="G313" s="27"/>
      <c r="H313" s="27"/>
      <c r="I313" s="27"/>
      <c r="J313" s="27"/>
      <c r="K313" s="27"/>
    </row>
  </sheetData>
  <mergeCells count="9">
    <mergeCell ref="H1:J1"/>
    <mergeCell ref="A2:C2"/>
    <mergeCell ref="A81:J81"/>
    <mergeCell ref="J3:J4"/>
    <mergeCell ref="A3:A4"/>
    <mergeCell ref="B3:B4"/>
    <mergeCell ref="C3:C4"/>
    <mergeCell ref="D3:D4"/>
    <mergeCell ref="E3:I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9D497E-C040-4CD2-801F-E3A9F9B52E25}">
  <sheetPr>
    <tabColor theme="9" tint="0.79998168889431442"/>
  </sheetPr>
  <dimension ref="A1:J35"/>
  <sheetViews>
    <sheetView zoomScale="68" zoomScaleNormal="68" workbookViewId="0">
      <selection activeCell="C38" sqref="C38:C39"/>
    </sheetView>
  </sheetViews>
  <sheetFormatPr defaultRowHeight="15" x14ac:dyDescent="0.25"/>
  <cols>
    <col min="1" max="1" width="18.85546875" customWidth="1"/>
    <col min="2" max="2" width="14" customWidth="1"/>
    <col min="3" max="3" width="53.85546875" customWidth="1"/>
    <col min="4" max="4" width="12.42578125" customWidth="1"/>
    <col min="5" max="5" width="47.5703125" customWidth="1"/>
    <col min="6" max="6" width="11.5703125" customWidth="1"/>
    <col min="7" max="7" width="12.85546875" customWidth="1"/>
    <col min="8" max="8" width="11.140625" customWidth="1"/>
  </cols>
  <sheetData>
    <row r="1" spans="1:10" ht="42" customHeight="1" x14ac:dyDescent="0.25">
      <c r="F1" s="145" t="s">
        <v>211</v>
      </c>
      <c r="G1" s="145"/>
      <c r="H1" s="145"/>
    </row>
    <row r="2" spans="1:10" ht="15.75" x14ac:dyDescent="0.25">
      <c r="A2" s="39" t="s">
        <v>217</v>
      </c>
      <c r="B2" s="5"/>
      <c r="C2" s="5"/>
      <c r="D2" s="5"/>
      <c r="E2" s="5"/>
      <c r="F2" s="5"/>
      <c r="G2" s="5"/>
      <c r="H2" s="5"/>
      <c r="I2" s="5"/>
      <c r="J2" s="5"/>
    </row>
    <row r="3" spans="1:10" x14ac:dyDescent="0.25">
      <c r="A3" s="144" t="s">
        <v>179</v>
      </c>
      <c r="B3" s="144"/>
      <c r="C3" s="2"/>
      <c r="D3" s="3"/>
      <c r="E3" s="2"/>
      <c r="F3" s="2"/>
      <c r="G3" s="22"/>
      <c r="H3" s="22"/>
      <c r="I3" s="22"/>
      <c r="J3" s="22"/>
    </row>
    <row r="4" spans="1:10" ht="25.5" customHeight="1" x14ac:dyDescent="0.25">
      <c r="A4" s="66" t="s">
        <v>61</v>
      </c>
      <c r="B4" s="66" t="s">
        <v>152</v>
      </c>
      <c r="C4" s="66" t="s">
        <v>153</v>
      </c>
      <c r="D4" s="66" t="s">
        <v>14</v>
      </c>
      <c r="E4" s="66" t="s">
        <v>63</v>
      </c>
      <c r="F4" s="73" t="s">
        <v>64</v>
      </c>
      <c r="G4" s="66" t="s">
        <v>216</v>
      </c>
      <c r="H4" s="74" t="s">
        <v>214</v>
      </c>
      <c r="I4" s="22"/>
      <c r="J4" s="22"/>
    </row>
    <row r="5" spans="1:10" x14ac:dyDescent="0.25">
      <c r="A5" s="25" t="s">
        <v>15</v>
      </c>
      <c r="B5" s="25" t="s">
        <v>35</v>
      </c>
      <c r="C5" s="25" t="s">
        <v>36</v>
      </c>
      <c r="D5" s="26" t="s">
        <v>115</v>
      </c>
      <c r="E5" s="25" t="s">
        <v>112</v>
      </c>
      <c r="F5" s="26">
        <v>13</v>
      </c>
      <c r="G5" s="35">
        <v>4.5199999999999996</v>
      </c>
      <c r="H5" s="35">
        <f>F5*G5</f>
        <v>58.759999999999991</v>
      </c>
      <c r="I5" s="22"/>
      <c r="J5" s="22"/>
    </row>
    <row r="6" spans="1:10" x14ac:dyDescent="0.25">
      <c r="A6" s="25" t="s">
        <v>15</v>
      </c>
      <c r="B6" s="25" t="s">
        <v>37</v>
      </c>
      <c r="C6" s="25" t="s">
        <v>38</v>
      </c>
      <c r="D6" s="26" t="s">
        <v>115</v>
      </c>
      <c r="E6" s="25" t="s">
        <v>112</v>
      </c>
      <c r="F6" s="26">
        <v>1</v>
      </c>
      <c r="G6" s="35">
        <v>4.5199999999999996</v>
      </c>
      <c r="H6" s="35">
        <f t="shared" ref="H6:H27" si="0">F6*G6</f>
        <v>4.5199999999999996</v>
      </c>
      <c r="I6" s="22"/>
      <c r="J6" s="22"/>
    </row>
    <row r="7" spans="1:10" x14ac:dyDescent="0.25">
      <c r="A7" s="25" t="s">
        <v>15</v>
      </c>
      <c r="B7" s="25" t="s">
        <v>42</v>
      </c>
      <c r="C7" s="25" t="s">
        <v>43</v>
      </c>
      <c r="D7" s="26" t="s">
        <v>115</v>
      </c>
      <c r="E7" s="25" t="s">
        <v>112</v>
      </c>
      <c r="F7" s="26">
        <v>1</v>
      </c>
      <c r="G7" s="35">
        <v>4.5199999999999996</v>
      </c>
      <c r="H7" s="35">
        <f t="shared" si="0"/>
        <v>4.5199999999999996</v>
      </c>
      <c r="I7" s="22"/>
      <c r="J7" s="22"/>
    </row>
    <row r="8" spans="1:10" x14ac:dyDescent="0.25">
      <c r="A8" s="25" t="s">
        <v>15</v>
      </c>
      <c r="B8" s="25" t="s">
        <v>40</v>
      </c>
      <c r="C8" s="25" t="s">
        <v>41</v>
      </c>
      <c r="D8" s="26" t="s">
        <v>118</v>
      </c>
      <c r="E8" s="25" t="s">
        <v>113</v>
      </c>
      <c r="F8" s="26">
        <v>110</v>
      </c>
      <c r="G8" s="35">
        <v>3.8300000000000005</v>
      </c>
      <c r="H8" s="35">
        <f t="shared" si="0"/>
        <v>421.30000000000007</v>
      </c>
      <c r="I8" s="22"/>
      <c r="J8" s="22"/>
    </row>
    <row r="9" spans="1:10" x14ac:dyDescent="0.25">
      <c r="A9" s="25" t="s">
        <v>16</v>
      </c>
      <c r="B9" s="25" t="s">
        <v>17</v>
      </c>
      <c r="C9" s="25" t="s">
        <v>18</v>
      </c>
      <c r="D9" s="26" t="s">
        <v>116</v>
      </c>
      <c r="E9" s="25" t="s">
        <v>69</v>
      </c>
      <c r="F9" s="26">
        <v>581</v>
      </c>
      <c r="G9" s="35">
        <v>44.25</v>
      </c>
      <c r="H9" s="35">
        <f t="shared" si="0"/>
        <v>25709.25</v>
      </c>
      <c r="I9" s="22"/>
      <c r="J9" s="22"/>
    </row>
    <row r="10" spans="1:10" x14ac:dyDescent="0.25">
      <c r="A10" s="25" t="s">
        <v>16</v>
      </c>
      <c r="B10" s="25" t="s">
        <v>44</v>
      </c>
      <c r="C10" s="25" t="s">
        <v>45</v>
      </c>
      <c r="D10" s="26" t="s">
        <v>115</v>
      </c>
      <c r="E10" s="25" t="s">
        <v>112</v>
      </c>
      <c r="F10" s="26">
        <v>1</v>
      </c>
      <c r="G10" s="35">
        <v>4.5199999999999996</v>
      </c>
      <c r="H10" s="35">
        <f t="shared" si="0"/>
        <v>4.5199999999999996</v>
      </c>
      <c r="I10" s="22"/>
      <c r="J10" s="22"/>
    </row>
    <row r="11" spans="1:10" x14ac:dyDescent="0.25">
      <c r="A11" s="25" t="s">
        <v>16</v>
      </c>
      <c r="B11" s="25" t="s">
        <v>26</v>
      </c>
      <c r="C11" s="25" t="s">
        <v>27</v>
      </c>
      <c r="D11" s="26" t="s">
        <v>115</v>
      </c>
      <c r="E11" s="25" t="s">
        <v>112</v>
      </c>
      <c r="F11" s="26">
        <v>13</v>
      </c>
      <c r="G11" s="35">
        <v>4.5200000000000005</v>
      </c>
      <c r="H11" s="35">
        <f t="shared" si="0"/>
        <v>58.760000000000005</v>
      </c>
      <c r="I11" s="22"/>
      <c r="J11" s="22"/>
    </row>
    <row r="12" spans="1:10" x14ac:dyDescent="0.25">
      <c r="A12" s="25" t="s">
        <v>19</v>
      </c>
      <c r="B12" s="25" t="s">
        <v>48</v>
      </c>
      <c r="C12" s="25" t="s">
        <v>49</v>
      </c>
      <c r="D12" s="26" t="s">
        <v>116</v>
      </c>
      <c r="E12" s="25" t="s">
        <v>69</v>
      </c>
      <c r="F12" s="26">
        <v>414</v>
      </c>
      <c r="G12" s="35">
        <v>44.25</v>
      </c>
      <c r="H12" s="35">
        <f t="shared" si="0"/>
        <v>18319.5</v>
      </c>
      <c r="I12" s="22"/>
      <c r="J12" s="22"/>
    </row>
    <row r="13" spans="1:10" x14ac:dyDescent="0.25">
      <c r="A13" s="25" t="s">
        <v>19</v>
      </c>
      <c r="B13" s="25" t="s">
        <v>48</v>
      </c>
      <c r="C13" s="25" t="s">
        <v>49</v>
      </c>
      <c r="D13" s="26" t="s">
        <v>118</v>
      </c>
      <c r="E13" s="25" t="s">
        <v>113</v>
      </c>
      <c r="F13" s="26">
        <v>2</v>
      </c>
      <c r="G13" s="35">
        <v>3.83</v>
      </c>
      <c r="H13" s="35">
        <f t="shared" si="0"/>
        <v>7.66</v>
      </c>
      <c r="I13" s="22"/>
      <c r="J13" s="22"/>
    </row>
    <row r="14" spans="1:10" x14ac:dyDescent="0.25">
      <c r="A14" s="25" t="s">
        <v>19</v>
      </c>
      <c r="B14" s="25" t="s">
        <v>20</v>
      </c>
      <c r="C14" s="25" t="s">
        <v>21</v>
      </c>
      <c r="D14" s="26" t="s">
        <v>115</v>
      </c>
      <c r="E14" s="25" t="s">
        <v>112</v>
      </c>
      <c r="F14" s="26">
        <v>10</v>
      </c>
      <c r="G14" s="35">
        <v>4.5200000000000005</v>
      </c>
      <c r="H14" s="35">
        <f t="shared" si="0"/>
        <v>45.2</v>
      </c>
      <c r="I14" s="22"/>
      <c r="J14" s="22"/>
    </row>
    <row r="15" spans="1:10" x14ac:dyDescent="0.25">
      <c r="A15" s="25" t="s">
        <v>19</v>
      </c>
      <c r="B15" s="25" t="s">
        <v>50</v>
      </c>
      <c r="C15" s="25" t="s">
        <v>51</v>
      </c>
      <c r="D15" s="26" t="s">
        <v>118</v>
      </c>
      <c r="E15" s="25" t="s">
        <v>113</v>
      </c>
      <c r="F15" s="26">
        <v>133</v>
      </c>
      <c r="G15" s="35">
        <v>3.83</v>
      </c>
      <c r="H15" s="35">
        <f t="shared" si="0"/>
        <v>509.39</v>
      </c>
      <c r="I15" s="22"/>
      <c r="J15" s="22"/>
    </row>
    <row r="16" spans="1:10" x14ac:dyDescent="0.25">
      <c r="A16" s="25" t="s">
        <v>22</v>
      </c>
      <c r="B16" s="25" t="s">
        <v>52</v>
      </c>
      <c r="C16" s="25" t="s">
        <v>53</v>
      </c>
      <c r="D16" s="26" t="s">
        <v>116</v>
      </c>
      <c r="E16" s="25" t="s">
        <v>69</v>
      </c>
      <c r="F16" s="26">
        <v>47</v>
      </c>
      <c r="G16" s="35">
        <v>44.25</v>
      </c>
      <c r="H16" s="35">
        <f t="shared" si="0"/>
        <v>2079.75</v>
      </c>
      <c r="I16" s="22"/>
      <c r="J16" s="22"/>
    </row>
    <row r="17" spans="1:10" x14ac:dyDescent="0.25">
      <c r="A17" s="25" t="s">
        <v>22</v>
      </c>
      <c r="B17" s="25" t="s">
        <v>52</v>
      </c>
      <c r="C17" s="25" t="s">
        <v>53</v>
      </c>
      <c r="D17" s="26" t="s">
        <v>115</v>
      </c>
      <c r="E17" s="25" t="s">
        <v>112</v>
      </c>
      <c r="F17" s="26">
        <v>190</v>
      </c>
      <c r="G17" s="35">
        <v>4.5199999999999996</v>
      </c>
      <c r="H17" s="35">
        <f t="shared" si="0"/>
        <v>858.8</v>
      </c>
      <c r="I17" s="22"/>
      <c r="J17" s="22"/>
    </row>
    <row r="18" spans="1:10" x14ac:dyDescent="0.25">
      <c r="A18" s="25" t="s">
        <v>22</v>
      </c>
      <c r="B18" s="25" t="s">
        <v>52</v>
      </c>
      <c r="C18" s="25" t="s">
        <v>53</v>
      </c>
      <c r="D18" s="26" t="s">
        <v>118</v>
      </c>
      <c r="E18" s="25" t="s">
        <v>113</v>
      </c>
      <c r="F18" s="26">
        <v>156</v>
      </c>
      <c r="G18" s="35">
        <v>3.8299999999999992</v>
      </c>
      <c r="H18" s="35">
        <f t="shared" si="0"/>
        <v>597.4799999999999</v>
      </c>
      <c r="I18" s="22"/>
      <c r="J18" s="22"/>
    </row>
    <row r="19" spans="1:10" x14ac:dyDescent="0.25">
      <c r="A19" s="25" t="s">
        <v>23</v>
      </c>
      <c r="B19" s="25" t="s">
        <v>24</v>
      </c>
      <c r="C19" s="25" t="s">
        <v>25</v>
      </c>
      <c r="D19" s="26" t="s">
        <v>116</v>
      </c>
      <c r="E19" s="25" t="s">
        <v>69</v>
      </c>
      <c r="F19" s="26">
        <v>62</v>
      </c>
      <c r="G19" s="35">
        <v>44.25</v>
      </c>
      <c r="H19" s="35">
        <f t="shared" si="0"/>
        <v>2743.5</v>
      </c>
      <c r="I19" s="22"/>
      <c r="J19" s="22"/>
    </row>
    <row r="20" spans="1:10" x14ac:dyDescent="0.25">
      <c r="A20" s="25" t="s">
        <v>23</v>
      </c>
      <c r="B20" s="25" t="s">
        <v>54</v>
      </c>
      <c r="C20" s="25" t="s">
        <v>55</v>
      </c>
      <c r="D20" s="26" t="s">
        <v>115</v>
      </c>
      <c r="E20" s="25" t="s">
        <v>112</v>
      </c>
      <c r="F20" s="26">
        <v>2</v>
      </c>
      <c r="G20" s="35">
        <v>4.5199999999999996</v>
      </c>
      <c r="H20" s="35">
        <f t="shared" si="0"/>
        <v>9.0399999999999991</v>
      </c>
      <c r="I20" s="22"/>
      <c r="J20" s="22"/>
    </row>
    <row r="21" spans="1:10" x14ac:dyDescent="0.25">
      <c r="A21" s="25" t="s">
        <v>23</v>
      </c>
      <c r="B21" s="25" t="s">
        <v>56</v>
      </c>
      <c r="C21" s="25" t="s">
        <v>57</v>
      </c>
      <c r="D21" s="26" t="s">
        <v>115</v>
      </c>
      <c r="E21" s="25" t="s">
        <v>112</v>
      </c>
      <c r="F21" s="26">
        <v>25</v>
      </c>
      <c r="G21" s="35">
        <v>4.5199999999999996</v>
      </c>
      <c r="H21" s="35">
        <f t="shared" si="0"/>
        <v>112.99999999999999</v>
      </c>
      <c r="I21" s="22"/>
      <c r="J21" s="22"/>
    </row>
    <row r="22" spans="1:10" x14ac:dyDescent="0.25">
      <c r="A22" s="25" t="s">
        <v>23</v>
      </c>
      <c r="B22" s="25" t="s">
        <v>56</v>
      </c>
      <c r="C22" s="25" t="s">
        <v>57</v>
      </c>
      <c r="D22" s="26" t="s">
        <v>118</v>
      </c>
      <c r="E22" s="25" t="s">
        <v>113</v>
      </c>
      <c r="F22" s="26">
        <v>27</v>
      </c>
      <c r="G22" s="35">
        <v>3.83</v>
      </c>
      <c r="H22" s="35">
        <f t="shared" si="0"/>
        <v>103.41</v>
      </c>
      <c r="I22" s="22"/>
      <c r="J22" s="22"/>
    </row>
    <row r="23" spans="1:10" x14ac:dyDescent="0.25">
      <c r="A23" s="25" t="s">
        <v>23</v>
      </c>
      <c r="B23" s="25" t="s">
        <v>58</v>
      </c>
      <c r="C23" s="25" t="s">
        <v>59</v>
      </c>
      <c r="D23" s="26" t="s">
        <v>115</v>
      </c>
      <c r="E23" s="25" t="s">
        <v>112</v>
      </c>
      <c r="F23" s="26">
        <v>4</v>
      </c>
      <c r="G23" s="35">
        <v>4.5199999999999996</v>
      </c>
      <c r="H23" s="35">
        <f t="shared" si="0"/>
        <v>18.079999999999998</v>
      </c>
      <c r="I23" s="22"/>
      <c r="J23" s="22"/>
    </row>
    <row r="24" spans="1:10" x14ac:dyDescent="0.25">
      <c r="A24" s="25" t="s">
        <v>23</v>
      </c>
      <c r="B24" s="25" t="s">
        <v>58</v>
      </c>
      <c r="C24" s="25" t="s">
        <v>59</v>
      </c>
      <c r="D24" s="26" t="s">
        <v>118</v>
      </c>
      <c r="E24" s="25" t="s">
        <v>113</v>
      </c>
      <c r="F24" s="26">
        <v>44</v>
      </c>
      <c r="G24" s="35">
        <v>3.83</v>
      </c>
      <c r="H24" s="35">
        <f t="shared" si="0"/>
        <v>168.52</v>
      </c>
      <c r="I24" s="22"/>
      <c r="J24" s="22"/>
    </row>
    <row r="25" spans="1:10" x14ac:dyDescent="0.25">
      <c r="A25" s="25" t="s">
        <v>23</v>
      </c>
      <c r="B25" s="25" t="s">
        <v>28</v>
      </c>
      <c r="C25" s="25" t="s">
        <v>29</v>
      </c>
      <c r="D25" s="26" t="s">
        <v>115</v>
      </c>
      <c r="E25" s="25" t="s">
        <v>112</v>
      </c>
      <c r="F25" s="26">
        <v>1</v>
      </c>
      <c r="G25" s="35">
        <v>4.5199999999999996</v>
      </c>
      <c r="H25" s="35">
        <f t="shared" si="0"/>
        <v>4.5199999999999996</v>
      </c>
      <c r="I25" s="22"/>
      <c r="J25" s="22"/>
    </row>
    <row r="26" spans="1:10" x14ac:dyDescent="0.25">
      <c r="A26" s="25" t="s">
        <v>23</v>
      </c>
      <c r="B26" s="25" t="s">
        <v>46</v>
      </c>
      <c r="C26" s="25" t="s">
        <v>47</v>
      </c>
      <c r="D26" s="26" t="s">
        <v>115</v>
      </c>
      <c r="E26" s="25" t="s">
        <v>112</v>
      </c>
      <c r="F26" s="26">
        <v>2</v>
      </c>
      <c r="G26" s="35">
        <v>4.5199999999999996</v>
      </c>
      <c r="H26" s="35">
        <f t="shared" si="0"/>
        <v>9.0399999999999991</v>
      </c>
      <c r="I26" s="22"/>
      <c r="J26" s="22"/>
    </row>
    <row r="27" spans="1:10" x14ac:dyDescent="0.25">
      <c r="A27" s="25" t="s">
        <v>23</v>
      </c>
      <c r="B27" s="25" t="s">
        <v>30</v>
      </c>
      <c r="C27" s="25" t="s">
        <v>31</v>
      </c>
      <c r="D27" s="26" t="s">
        <v>115</v>
      </c>
      <c r="E27" s="25" t="s">
        <v>112</v>
      </c>
      <c r="F27" s="26">
        <v>1</v>
      </c>
      <c r="G27" s="35">
        <v>4.5199999999999996</v>
      </c>
      <c r="H27" s="35">
        <f t="shared" si="0"/>
        <v>4.5199999999999996</v>
      </c>
      <c r="I27" s="22"/>
      <c r="J27" s="22"/>
    </row>
    <row r="28" spans="1:10" x14ac:dyDescent="0.25">
      <c r="A28" s="22"/>
      <c r="B28" s="22"/>
      <c r="C28" s="22"/>
      <c r="D28" s="22"/>
      <c r="E28" s="22"/>
      <c r="F28" s="22"/>
      <c r="G28" s="2" t="s">
        <v>73</v>
      </c>
      <c r="H28" s="75">
        <f>SUM(H5:H27)</f>
        <v>51853.04</v>
      </c>
      <c r="I28" s="22"/>
      <c r="J28" s="22"/>
    </row>
    <row r="29" spans="1:10" x14ac:dyDescent="0.25">
      <c r="A29" s="22"/>
      <c r="B29" s="22"/>
      <c r="C29" s="22"/>
      <c r="D29" s="22"/>
      <c r="E29" s="22"/>
      <c r="F29" s="22"/>
      <c r="G29" s="24" t="s">
        <v>33</v>
      </c>
      <c r="H29" s="65">
        <f>ROUNDUP(H28,0)</f>
        <v>51854</v>
      </c>
      <c r="I29" s="22"/>
      <c r="J29" s="22"/>
    </row>
    <row r="30" spans="1:10" x14ac:dyDescent="0.25">
      <c r="A30" s="22"/>
      <c r="B30" s="22"/>
      <c r="C30" s="22"/>
      <c r="D30" s="22"/>
      <c r="E30" s="22"/>
      <c r="F30" s="22"/>
      <c r="G30" s="22"/>
      <c r="H30" s="22"/>
      <c r="I30" s="22"/>
      <c r="J30" s="22"/>
    </row>
    <row r="31" spans="1:10" x14ac:dyDescent="0.25">
      <c r="A31" s="22"/>
      <c r="B31" s="22"/>
      <c r="C31" s="22"/>
      <c r="D31" s="22"/>
      <c r="E31" s="22"/>
      <c r="F31" s="22"/>
      <c r="G31" s="22"/>
      <c r="H31" s="22"/>
      <c r="I31" s="22"/>
      <c r="J31" s="22"/>
    </row>
    <row r="32" spans="1:10" x14ac:dyDescent="0.25">
      <c r="A32" s="22"/>
      <c r="B32" s="22"/>
      <c r="C32" s="22"/>
      <c r="D32" s="22"/>
      <c r="E32" s="22"/>
      <c r="F32" s="22"/>
      <c r="G32" s="22"/>
      <c r="H32" s="22"/>
      <c r="I32" s="22"/>
      <c r="J32" s="22"/>
    </row>
    <row r="33" spans="1:10" x14ac:dyDescent="0.25">
      <c r="A33" s="22"/>
      <c r="B33" s="22"/>
      <c r="C33" s="22"/>
      <c r="D33" s="22"/>
      <c r="E33" s="22"/>
      <c r="F33" s="22"/>
      <c r="G33" s="22"/>
      <c r="H33" s="22"/>
      <c r="I33" s="22"/>
      <c r="J33" s="22"/>
    </row>
    <row r="34" spans="1:10" x14ac:dyDescent="0.25">
      <c r="A34" s="22"/>
      <c r="B34" s="22"/>
      <c r="C34" s="22"/>
      <c r="D34" s="22"/>
      <c r="E34" s="22"/>
      <c r="F34" s="22"/>
      <c r="G34" s="22"/>
      <c r="H34" s="22"/>
      <c r="I34" s="22"/>
      <c r="J34" s="22"/>
    </row>
    <row r="35" spans="1:10" x14ac:dyDescent="0.25">
      <c r="A35" s="22"/>
      <c r="B35" s="22"/>
      <c r="C35" s="22"/>
      <c r="D35" s="22"/>
      <c r="E35" s="22"/>
      <c r="F35" s="22"/>
      <c r="G35" s="22"/>
      <c r="H35" s="22"/>
      <c r="I35" s="22"/>
      <c r="J35" s="22"/>
    </row>
  </sheetData>
  <mergeCells count="2">
    <mergeCell ref="A3:B3"/>
    <mergeCell ref="F1:H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2FC74B-45A5-4F14-858F-1DFEF9E402B8}">
  <sheetPr>
    <tabColor theme="9" tint="0.79998168889431442"/>
  </sheetPr>
  <dimension ref="A1:AF205"/>
  <sheetViews>
    <sheetView showGridLines="0" topLeftCell="A109" zoomScale="69" zoomScaleNormal="69" workbookViewId="0">
      <selection activeCell="H139" sqref="H139"/>
    </sheetView>
  </sheetViews>
  <sheetFormatPr defaultColWidth="9.140625" defaultRowHeight="12.75" x14ac:dyDescent="0.2"/>
  <cols>
    <col min="1" max="1" width="20.28515625" style="2" customWidth="1"/>
    <col min="2" max="2" width="42.28515625" style="2" customWidth="1"/>
    <col min="3" max="3" width="32.85546875" style="2" customWidth="1"/>
    <col min="4" max="4" width="15.140625" style="2" customWidth="1"/>
    <col min="5" max="5" width="39.42578125" style="3" customWidth="1"/>
    <col min="6" max="6" width="14.28515625" style="2" customWidth="1"/>
    <col min="7" max="7" width="13.42578125" style="2" customWidth="1"/>
    <col min="8" max="8" width="12.85546875" style="2" customWidth="1"/>
    <col min="9" max="9" width="16.140625" style="2" customWidth="1"/>
    <col min="10" max="16384" width="9.140625" style="2"/>
  </cols>
  <sheetData>
    <row r="1" spans="1:32" ht="64.5" customHeight="1" x14ac:dyDescent="0.3">
      <c r="A1" s="18"/>
      <c r="B1" s="5"/>
      <c r="C1" s="5"/>
      <c r="D1" s="5"/>
      <c r="E1" s="5"/>
      <c r="F1" s="147" t="s">
        <v>210</v>
      </c>
      <c r="G1" s="147"/>
      <c r="H1" s="147"/>
      <c r="I1" s="5"/>
      <c r="J1"/>
      <c r="K1"/>
    </row>
    <row r="2" spans="1:32" ht="15" x14ac:dyDescent="0.25">
      <c r="A2" s="68" t="s">
        <v>164</v>
      </c>
      <c r="B2" s="5"/>
      <c r="C2" s="5"/>
      <c r="D2" s="5"/>
      <c r="E2" s="5"/>
      <c r="F2" s="17"/>
      <c r="G2" s="17"/>
      <c r="H2" s="21"/>
      <c r="I2" s="5"/>
      <c r="J2"/>
      <c r="K2"/>
    </row>
    <row r="3" spans="1:32" ht="15" customHeight="1" x14ac:dyDescent="0.25">
      <c r="A3" s="146" t="s">
        <v>179</v>
      </c>
      <c r="B3" s="146"/>
      <c r="D3" s="3"/>
      <c r="E3" s="2"/>
      <c r="I3"/>
      <c r="J3"/>
      <c r="K3"/>
    </row>
    <row r="4" spans="1:32" ht="25.5" x14ac:dyDescent="0.25">
      <c r="A4" s="66" t="s">
        <v>61</v>
      </c>
      <c r="B4" s="66" t="s">
        <v>62</v>
      </c>
      <c r="C4" s="66" t="s">
        <v>32</v>
      </c>
      <c r="D4" s="66" t="s">
        <v>14</v>
      </c>
      <c r="E4" s="66" t="s">
        <v>63</v>
      </c>
      <c r="F4" s="66" t="s">
        <v>64</v>
      </c>
      <c r="G4" s="66" t="s">
        <v>65</v>
      </c>
      <c r="H4" s="66" t="s">
        <v>66</v>
      </c>
      <c r="I4"/>
      <c r="J4"/>
      <c r="K4"/>
      <c r="L4"/>
      <c r="M4"/>
      <c r="N4"/>
      <c r="O4"/>
      <c r="P4"/>
      <c r="Q4"/>
      <c r="R4"/>
      <c r="S4"/>
      <c r="T4"/>
      <c r="U4"/>
      <c r="V4"/>
      <c r="W4"/>
      <c r="X4"/>
      <c r="Y4"/>
      <c r="Z4"/>
      <c r="AA4"/>
      <c r="AB4"/>
      <c r="AC4"/>
      <c r="AD4"/>
      <c r="AE4"/>
      <c r="AF4"/>
    </row>
    <row r="5" spans="1:32" ht="15" x14ac:dyDescent="0.25">
      <c r="A5" s="60" t="s">
        <v>128</v>
      </c>
      <c r="B5" s="60" t="s">
        <v>129</v>
      </c>
      <c r="C5" s="60" t="s">
        <v>130</v>
      </c>
      <c r="D5" s="61">
        <v>47060</v>
      </c>
      <c r="E5" s="62" t="s">
        <v>183</v>
      </c>
      <c r="F5" s="63">
        <v>949</v>
      </c>
      <c r="G5" s="64">
        <v>3.2400000000000007</v>
      </c>
      <c r="H5" s="60">
        <f>F5*G5</f>
        <v>3074.7600000000007</v>
      </c>
      <c r="I5"/>
      <c r="J5"/>
      <c r="K5"/>
      <c r="L5"/>
      <c r="M5"/>
      <c r="N5"/>
      <c r="O5"/>
      <c r="P5"/>
      <c r="Q5"/>
      <c r="R5"/>
      <c r="S5"/>
      <c r="T5"/>
      <c r="U5"/>
      <c r="V5"/>
      <c r="W5"/>
      <c r="X5"/>
      <c r="Y5"/>
      <c r="Z5"/>
      <c r="AA5"/>
      <c r="AB5"/>
      <c r="AC5"/>
      <c r="AD5"/>
      <c r="AE5"/>
      <c r="AF5"/>
    </row>
    <row r="6" spans="1:32" ht="15" x14ac:dyDescent="0.25">
      <c r="A6" s="60" t="s">
        <v>128</v>
      </c>
      <c r="B6" s="60" t="s">
        <v>129</v>
      </c>
      <c r="C6" s="60" t="s">
        <v>130</v>
      </c>
      <c r="D6" s="61">
        <v>47073</v>
      </c>
      <c r="E6" s="62" t="s">
        <v>67</v>
      </c>
      <c r="F6" s="63">
        <v>2259</v>
      </c>
      <c r="G6" s="64">
        <v>23.32</v>
      </c>
      <c r="H6" s="60">
        <f t="shared" ref="H6:H12" si="0">F6*G6</f>
        <v>52679.88</v>
      </c>
      <c r="I6"/>
      <c r="J6"/>
      <c r="K6"/>
      <c r="L6"/>
      <c r="M6"/>
      <c r="N6"/>
      <c r="O6"/>
      <c r="P6"/>
      <c r="Q6"/>
      <c r="R6"/>
      <c r="S6"/>
      <c r="T6"/>
      <c r="U6"/>
      <c r="V6"/>
      <c r="W6"/>
      <c r="X6"/>
      <c r="Y6"/>
      <c r="Z6"/>
      <c r="AA6"/>
      <c r="AB6"/>
      <c r="AC6"/>
      <c r="AD6"/>
      <c r="AE6"/>
      <c r="AF6"/>
    </row>
    <row r="7" spans="1:32" ht="15" x14ac:dyDescent="0.25">
      <c r="A7" s="60" t="s">
        <v>128</v>
      </c>
      <c r="B7" s="60" t="s">
        <v>129</v>
      </c>
      <c r="C7" s="60" t="s">
        <v>130</v>
      </c>
      <c r="D7" s="61">
        <v>47075</v>
      </c>
      <c r="E7" s="62" t="s">
        <v>68</v>
      </c>
      <c r="F7" s="63">
        <v>200</v>
      </c>
      <c r="G7" s="64">
        <v>24.59</v>
      </c>
      <c r="H7" s="60">
        <f t="shared" si="0"/>
        <v>4918</v>
      </c>
      <c r="I7"/>
      <c r="J7"/>
      <c r="K7"/>
      <c r="L7"/>
      <c r="M7"/>
      <c r="N7"/>
      <c r="O7"/>
      <c r="P7"/>
      <c r="Q7"/>
      <c r="R7"/>
      <c r="S7"/>
      <c r="T7"/>
      <c r="U7"/>
      <c r="V7"/>
      <c r="W7"/>
      <c r="X7"/>
      <c r="Y7"/>
      <c r="Z7"/>
      <c r="AA7"/>
      <c r="AB7"/>
      <c r="AC7"/>
      <c r="AD7"/>
      <c r="AE7"/>
      <c r="AF7"/>
    </row>
    <row r="8" spans="1:32" ht="15" x14ac:dyDescent="0.25">
      <c r="A8" s="60" t="s">
        <v>128</v>
      </c>
      <c r="B8" s="60" t="s">
        <v>129</v>
      </c>
      <c r="C8" s="60" t="s">
        <v>130</v>
      </c>
      <c r="D8" s="61">
        <v>47078</v>
      </c>
      <c r="E8" s="62" t="s">
        <v>69</v>
      </c>
      <c r="F8" s="63">
        <v>432</v>
      </c>
      <c r="G8" s="64">
        <v>44.25</v>
      </c>
      <c r="H8" s="60">
        <f t="shared" si="0"/>
        <v>19116</v>
      </c>
      <c r="I8"/>
      <c r="J8"/>
      <c r="K8"/>
      <c r="L8"/>
      <c r="M8"/>
      <c r="N8"/>
      <c r="O8"/>
      <c r="P8"/>
      <c r="Q8"/>
      <c r="R8"/>
      <c r="S8"/>
      <c r="T8"/>
      <c r="U8"/>
      <c r="V8"/>
      <c r="W8"/>
      <c r="X8"/>
      <c r="Y8"/>
      <c r="Z8"/>
      <c r="AA8"/>
      <c r="AB8"/>
      <c r="AC8"/>
      <c r="AD8"/>
      <c r="AE8"/>
      <c r="AF8"/>
    </row>
    <row r="9" spans="1:32" ht="15" x14ac:dyDescent="0.25">
      <c r="A9" s="60" t="s">
        <v>128</v>
      </c>
      <c r="B9" s="60" t="s">
        <v>129</v>
      </c>
      <c r="C9" s="60" t="s">
        <v>130</v>
      </c>
      <c r="D9" s="61">
        <v>47079</v>
      </c>
      <c r="E9" s="62" t="s">
        <v>70</v>
      </c>
      <c r="F9" s="63">
        <v>5497</v>
      </c>
      <c r="G9" s="64">
        <v>0.8</v>
      </c>
      <c r="H9" s="60">
        <f t="shared" si="0"/>
        <v>4397.6000000000004</v>
      </c>
      <c r="I9"/>
      <c r="J9"/>
      <c r="K9"/>
      <c r="L9"/>
      <c r="M9"/>
      <c r="N9"/>
      <c r="O9"/>
      <c r="P9"/>
      <c r="Q9"/>
      <c r="R9"/>
      <c r="S9"/>
      <c r="T9"/>
      <c r="U9"/>
      <c r="V9"/>
      <c r="W9"/>
      <c r="X9"/>
      <c r="Y9"/>
      <c r="Z9"/>
      <c r="AA9"/>
      <c r="AB9"/>
      <c r="AC9"/>
      <c r="AD9"/>
      <c r="AE9"/>
      <c r="AF9"/>
    </row>
    <row r="10" spans="1:32" ht="15" x14ac:dyDescent="0.25">
      <c r="A10" s="60" t="s">
        <v>128</v>
      </c>
      <c r="B10" s="60" t="s">
        <v>129</v>
      </c>
      <c r="C10" s="60" t="s">
        <v>130</v>
      </c>
      <c r="D10" s="61">
        <v>47416</v>
      </c>
      <c r="E10" s="62" t="s">
        <v>71</v>
      </c>
      <c r="F10" s="63">
        <v>233</v>
      </c>
      <c r="G10" s="64">
        <v>2.2899999999999996</v>
      </c>
      <c r="H10" s="60">
        <f t="shared" si="0"/>
        <v>533.56999999999994</v>
      </c>
      <c r="I10"/>
      <c r="J10"/>
      <c r="K10"/>
      <c r="L10"/>
      <c r="M10"/>
      <c r="N10"/>
      <c r="O10"/>
      <c r="P10"/>
      <c r="Q10"/>
      <c r="R10"/>
      <c r="S10"/>
      <c r="T10"/>
      <c r="U10"/>
      <c r="V10"/>
      <c r="W10"/>
      <c r="X10"/>
      <c r="Y10"/>
      <c r="Z10"/>
      <c r="AA10"/>
      <c r="AB10"/>
      <c r="AC10"/>
      <c r="AD10"/>
      <c r="AE10"/>
      <c r="AF10"/>
    </row>
    <row r="11" spans="1:32" ht="15" x14ac:dyDescent="0.25">
      <c r="A11" s="60" t="s">
        <v>128</v>
      </c>
      <c r="B11" s="60" t="s">
        <v>129</v>
      </c>
      <c r="C11" s="60" t="s">
        <v>130</v>
      </c>
      <c r="D11" s="61">
        <v>47417</v>
      </c>
      <c r="E11" s="62" t="s">
        <v>160</v>
      </c>
      <c r="F11" s="63">
        <v>128</v>
      </c>
      <c r="G11" s="64">
        <v>34.010000000000005</v>
      </c>
      <c r="H11" s="60">
        <f t="shared" si="0"/>
        <v>4353.2800000000007</v>
      </c>
      <c r="I11"/>
      <c r="J11"/>
      <c r="K11"/>
      <c r="L11"/>
      <c r="M11"/>
      <c r="N11"/>
      <c r="O11"/>
      <c r="P11"/>
      <c r="Q11"/>
      <c r="R11"/>
      <c r="S11"/>
      <c r="T11"/>
      <c r="U11"/>
      <c r="V11"/>
      <c r="W11"/>
      <c r="X11"/>
      <c r="Y11"/>
      <c r="Z11"/>
      <c r="AA11"/>
      <c r="AB11"/>
      <c r="AC11"/>
      <c r="AD11"/>
      <c r="AE11"/>
      <c r="AF11"/>
    </row>
    <row r="12" spans="1:32" ht="15" x14ac:dyDescent="0.25">
      <c r="A12" s="60" t="s">
        <v>135</v>
      </c>
      <c r="B12" s="60" t="s">
        <v>129</v>
      </c>
      <c r="C12" s="60" t="s">
        <v>130</v>
      </c>
      <c r="D12" s="61" t="s">
        <v>82</v>
      </c>
      <c r="E12" s="62" t="s">
        <v>83</v>
      </c>
      <c r="F12" s="63">
        <v>2985</v>
      </c>
      <c r="G12" s="64">
        <v>24.59</v>
      </c>
      <c r="H12" s="60">
        <f t="shared" si="0"/>
        <v>73401.149999999994</v>
      </c>
      <c r="I12"/>
      <c r="J12"/>
      <c r="K12"/>
      <c r="L12"/>
      <c r="M12"/>
      <c r="N12"/>
      <c r="O12"/>
      <c r="P12"/>
      <c r="Q12"/>
      <c r="R12"/>
      <c r="S12"/>
      <c r="T12"/>
      <c r="U12"/>
      <c r="V12"/>
      <c r="W12"/>
      <c r="X12"/>
      <c r="Y12"/>
      <c r="Z12"/>
      <c r="AA12"/>
      <c r="AB12"/>
      <c r="AC12"/>
      <c r="AD12"/>
      <c r="AE12"/>
      <c r="AF12"/>
    </row>
    <row r="13" spans="1:32" ht="15" x14ac:dyDescent="0.25">
      <c r="D13" s="3"/>
      <c r="E13" s="2"/>
      <c r="G13" s="60" t="s">
        <v>5</v>
      </c>
      <c r="H13" s="60">
        <f>SUM(H5:H12)</f>
        <v>162474.23999999999</v>
      </c>
      <c r="I13"/>
      <c r="J13"/>
      <c r="K13"/>
      <c r="L13"/>
      <c r="M13"/>
      <c r="N13"/>
      <c r="O13"/>
      <c r="P13"/>
      <c r="Q13"/>
      <c r="R13"/>
      <c r="S13"/>
      <c r="T13"/>
      <c r="U13"/>
      <c r="V13"/>
      <c r="W13"/>
      <c r="X13"/>
      <c r="Y13"/>
      <c r="Z13"/>
      <c r="AA13"/>
      <c r="AB13"/>
      <c r="AC13"/>
      <c r="AD13"/>
      <c r="AE13"/>
      <c r="AF13"/>
    </row>
    <row r="14" spans="1:32" ht="15" x14ac:dyDescent="0.25">
      <c r="D14" s="3"/>
      <c r="E14" s="2"/>
      <c r="G14" s="60" t="s">
        <v>72</v>
      </c>
      <c r="H14" s="60">
        <v>0</v>
      </c>
      <c r="I14"/>
      <c r="J14"/>
      <c r="K14"/>
      <c r="L14"/>
      <c r="M14"/>
      <c r="N14"/>
      <c r="O14"/>
      <c r="P14"/>
      <c r="Q14"/>
      <c r="R14"/>
      <c r="S14"/>
      <c r="T14"/>
      <c r="U14"/>
      <c r="V14"/>
      <c r="W14"/>
      <c r="X14"/>
      <c r="Y14"/>
      <c r="Z14"/>
      <c r="AA14"/>
      <c r="AB14"/>
      <c r="AC14"/>
      <c r="AD14"/>
      <c r="AE14"/>
      <c r="AF14"/>
    </row>
    <row r="15" spans="1:32" ht="15" x14ac:dyDescent="0.25">
      <c r="D15" s="3"/>
      <c r="E15" s="2"/>
      <c r="G15" s="60" t="s">
        <v>73</v>
      </c>
      <c r="H15" s="67">
        <f>H13+H14</f>
        <v>162474.23999999999</v>
      </c>
      <c r="I15"/>
      <c r="J15"/>
      <c r="K15"/>
      <c r="L15"/>
      <c r="M15"/>
      <c r="N15"/>
      <c r="O15"/>
      <c r="P15"/>
      <c r="Q15"/>
      <c r="R15"/>
      <c r="S15"/>
      <c r="T15"/>
      <c r="U15"/>
      <c r="V15"/>
      <c r="W15"/>
      <c r="X15"/>
      <c r="Y15"/>
      <c r="Z15"/>
      <c r="AA15"/>
      <c r="AB15"/>
      <c r="AC15"/>
      <c r="AD15"/>
      <c r="AE15"/>
      <c r="AF15"/>
    </row>
    <row r="16" spans="1:32" ht="15" x14ac:dyDescent="0.25">
      <c r="D16" s="3"/>
      <c r="E16" s="2"/>
      <c r="H16" s="65">
        <f>ROUNDUP(H15,0)</f>
        <v>162475</v>
      </c>
      <c r="I16"/>
      <c r="J16"/>
      <c r="K16"/>
      <c r="L16"/>
      <c r="M16"/>
      <c r="N16"/>
      <c r="O16"/>
      <c r="P16"/>
      <c r="Q16"/>
      <c r="R16"/>
      <c r="S16"/>
      <c r="T16"/>
      <c r="U16"/>
      <c r="V16"/>
      <c r="W16"/>
      <c r="X16"/>
      <c r="Y16"/>
      <c r="Z16"/>
      <c r="AA16"/>
      <c r="AB16"/>
      <c r="AC16"/>
      <c r="AD16"/>
      <c r="AE16"/>
      <c r="AF16"/>
    </row>
    <row r="17" spans="1:32" ht="15" x14ac:dyDescent="0.25">
      <c r="D17" s="3"/>
      <c r="E17" s="2"/>
      <c r="I17"/>
      <c r="J17"/>
      <c r="K17"/>
      <c r="L17"/>
      <c r="M17"/>
      <c r="N17"/>
      <c r="O17"/>
      <c r="P17"/>
      <c r="Q17"/>
      <c r="R17"/>
      <c r="S17"/>
      <c r="T17"/>
      <c r="U17"/>
      <c r="V17"/>
      <c r="W17"/>
      <c r="X17"/>
      <c r="Y17"/>
      <c r="Z17"/>
      <c r="AA17"/>
      <c r="AB17"/>
      <c r="AC17"/>
      <c r="AD17"/>
      <c r="AE17"/>
      <c r="AF17"/>
    </row>
    <row r="18" spans="1:32" ht="25.5" x14ac:dyDescent="0.25">
      <c r="A18" s="66" t="s">
        <v>61</v>
      </c>
      <c r="B18" s="66" t="s">
        <v>62</v>
      </c>
      <c r="C18" s="66" t="s">
        <v>32</v>
      </c>
      <c r="D18" s="66" t="s">
        <v>14</v>
      </c>
      <c r="E18" s="66" t="s">
        <v>63</v>
      </c>
      <c r="F18" s="66" t="s">
        <v>64</v>
      </c>
      <c r="G18" s="66" t="s">
        <v>65</v>
      </c>
      <c r="H18" s="66" t="s">
        <v>66</v>
      </c>
      <c r="I18"/>
      <c r="J18"/>
      <c r="K18"/>
      <c r="L18"/>
      <c r="M18"/>
      <c r="N18"/>
      <c r="O18"/>
      <c r="P18"/>
      <c r="Q18"/>
      <c r="R18"/>
      <c r="S18"/>
      <c r="T18"/>
      <c r="U18"/>
      <c r="V18"/>
      <c r="W18"/>
      <c r="X18"/>
      <c r="Y18"/>
      <c r="Z18"/>
      <c r="AA18"/>
      <c r="AB18"/>
      <c r="AC18"/>
      <c r="AD18"/>
      <c r="AE18"/>
      <c r="AF18"/>
    </row>
    <row r="19" spans="1:32" ht="15" x14ac:dyDescent="0.25">
      <c r="A19" s="60" t="s">
        <v>128</v>
      </c>
      <c r="B19" s="60" t="s">
        <v>131</v>
      </c>
      <c r="C19" s="60" t="s">
        <v>130</v>
      </c>
      <c r="D19" s="61">
        <v>47060</v>
      </c>
      <c r="E19" s="62" t="s">
        <v>183</v>
      </c>
      <c r="F19" s="63">
        <v>831</v>
      </c>
      <c r="G19" s="64">
        <v>3.24</v>
      </c>
      <c r="H19" s="60">
        <f>F19*G19</f>
        <v>2692.44</v>
      </c>
      <c r="I19"/>
      <c r="J19"/>
      <c r="K19"/>
      <c r="L19"/>
      <c r="M19"/>
      <c r="N19"/>
      <c r="O19"/>
      <c r="P19"/>
      <c r="Q19"/>
      <c r="R19"/>
      <c r="S19"/>
      <c r="T19"/>
      <c r="U19"/>
      <c r="V19"/>
      <c r="W19"/>
      <c r="X19"/>
      <c r="Y19"/>
      <c r="Z19"/>
      <c r="AA19"/>
      <c r="AB19"/>
      <c r="AC19"/>
      <c r="AD19"/>
      <c r="AE19"/>
      <c r="AF19"/>
    </row>
    <row r="20" spans="1:32" ht="15" x14ac:dyDescent="0.25">
      <c r="A20" s="60" t="s">
        <v>128</v>
      </c>
      <c r="B20" s="60" t="s">
        <v>131</v>
      </c>
      <c r="C20" s="60" t="s">
        <v>130</v>
      </c>
      <c r="D20" s="61">
        <v>47073</v>
      </c>
      <c r="E20" s="62" t="s">
        <v>67</v>
      </c>
      <c r="F20" s="63">
        <v>1435</v>
      </c>
      <c r="G20" s="64">
        <v>23.319999999999997</v>
      </c>
      <c r="H20" s="60">
        <f t="shared" ref="H20:H23" si="1">F20*G20</f>
        <v>33464.199999999997</v>
      </c>
      <c r="I20"/>
      <c r="J20"/>
      <c r="K20"/>
      <c r="L20"/>
      <c r="M20"/>
      <c r="N20"/>
      <c r="O20"/>
      <c r="P20"/>
      <c r="Q20"/>
      <c r="R20"/>
      <c r="S20"/>
      <c r="T20"/>
      <c r="U20"/>
      <c r="V20"/>
      <c r="W20"/>
      <c r="X20"/>
      <c r="Y20"/>
      <c r="Z20"/>
      <c r="AA20"/>
      <c r="AB20"/>
      <c r="AC20"/>
      <c r="AD20"/>
      <c r="AE20"/>
      <c r="AF20"/>
    </row>
    <row r="21" spans="1:32" ht="15" x14ac:dyDescent="0.25">
      <c r="A21" s="60" t="s">
        <v>128</v>
      </c>
      <c r="B21" s="60" t="s">
        <v>131</v>
      </c>
      <c r="C21" s="60" t="s">
        <v>130</v>
      </c>
      <c r="D21" s="61">
        <v>47079</v>
      </c>
      <c r="E21" s="62" t="s">
        <v>70</v>
      </c>
      <c r="F21" s="63">
        <v>831</v>
      </c>
      <c r="G21" s="64">
        <v>0.79999999999999993</v>
      </c>
      <c r="H21" s="60">
        <f t="shared" si="1"/>
        <v>664.8</v>
      </c>
      <c r="I21"/>
      <c r="J21"/>
      <c r="K21"/>
      <c r="L21"/>
      <c r="M21"/>
      <c r="N21"/>
      <c r="O21"/>
      <c r="P21"/>
      <c r="Q21"/>
      <c r="R21"/>
      <c r="S21"/>
      <c r="T21"/>
      <c r="U21"/>
      <c r="V21"/>
      <c r="W21"/>
      <c r="X21"/>
      <c r="Y21"/>
      <c r="Z21"/>
      <c r="AA21"/>
      <c r="AB21"/>
      <c r="AC21"/>
      <c r="AD21"/>
      <c r="AE21"/>
      <c r="AF21"/>
    </row>
    <row r="22" spans="1:32" ht="15" x14ac:dyDescent="0.25">
      <c r="A22" s="60" t="s">
        <v>128</v>
      </c>
      <c r="B22" s="60" t="s">
        <v>131</v>
      </c>
      <c r="C22" s="60" t="s">
        <v>130</v>
      </c>
      <c r="D22" s="61">
        <v>47268</v>
      </c>
      <c r="E22" s="62" t="s">
        <v>112</v>
      </c>
      <c r="F22" s="63">
        <v>68</v>
      </c>
      <c r="G22" s="64">
        <v>4.5200000000000005</v>
      </c>
      <c r="H22" s="60">
        <f t="shared" si="1"/>
        <v>307.36</v>
      </c>
      <c r="I22"/>
      <c r="J22"/>
      <c r="K22"/>
      <c r="L22"/>
      <c r="M22"/>
      <c r="N22"/>
      <c r="O22"/>
      <c r="P22"/>
      <c r="Q22"/>
      <c r="R22"/>
      <c r="S22"/>
      <c r="T22"/>
      <c r="U22"/>
      <c r="V22"/>
      <c r="W22"/>
      <c r="X22"/>
      <c r="Y22"/>
      <c r="Z22"/>
      <c r="AA22"/>
      <c r="AB22"/>
      <c r="AC22"/>
      <c r="AD22"/>
      <c r="AE22"/>
      <c r="AF22"/>
    </row>
    <row r="23" spans="1:32" ht="15" x14ac:dyDescent="0.25">
      <c r="A23" s="60" t="s">
        <v>128</v>
      </c>
      <c r="B23" s="60" t="s">
        <v>131</v>
      </c>
      <c r="C23" s="60" t="s">
        <v>130</v>
      </c>
      <c r="D23" s="61" t="s">
        <v>74</v>
      </c>
      <c r="E23" s="62" t="s">
        <v>133</v>
      </c>
      <c r="F23" s="63">
        <v>604</v>
      </c>
      <c r="G23" s="64">
        <v>1.7</v>
      </c>
      <c r="H23" s="60">
        <f t="shared" si="1"/>
        <v>1026.8</v>
      </c>
      <c r="I23"/>
      <c r="J23"/>
      <c r="K23"/>
      <c r="L23"/>
      <c r="M23"/>
      <c r="N23"/>
      <c r="O23"/>
      <c r="P23"/>
      <c r="Q23"/>
      <c r="R23"/>
      <c r="S23"/>
      <c r="T23"/>
      <c r="U23"/>
      <c r="V23"/>
      <c r="W23"/>
      <c r="X23"/>
      <c r="Y23"/>
      <c r="Z23"/>
      <c r="AA23"/>
      <c r="AB23"/>
      <c r="AC23"/>
      <c r="AD23"/>
      <c r="AE23"/>
      <c r="AF23"/>
    </row>
    <row r="24" spans="1:32" ht="15" x14ac:dyDescent="0.25">
      <c r="D24" s="3"/>
      <c r="E24" s="2"/>
      <c r="G24" s="60" t="s">
        <v>73</v>
      </c>
      <c r="H24" s="67">
        <f>SUM(H19:H23)</f>
        <v>38155.600000000006</v>
      </c>
      <c r="I24"/>
      <c r="J24"/>
      <c r="K24"/>
      <c r="L24"/>
      <c r="M24"/>
      <c r="N24"/>
      <c r="O24"/>
      <c r="P24"/>
      <c r="Q24"/>
      <c r="R24"/>
      <c r="S24"/>
      <c r="T24"/>
      <c r="U24"/>
      <c r="V24"/>
      <c r="W24"/>
      <c r="X24"/>
      <c r="Y24"/>
      <c r="Z24"/>
      <c r="AA24"/>
      <c r="AB24"/>
      <c r="AC24"/>
      <c r="AD24"/>
      <c r="AE24"/>
      <c r="AF24"/>
    </row>
    <row r="25" spans="1:32" ht="15" x14ac:dyDescent="0.25">
      <c r="D25" s="3"/>
      <c r="E25" s="2"/>
      <c r="H25" s="69">
        <f>ROUNDUP(H24,0)</f>
        <v>38156</v>
      </c>
      <c r="I25"/>
      <c r="J25"/>
      <c r="K25"/>
      <c r="L25"/>
      <c r="M25"/>
      <c r="N25"/>
      <c r="O25"/>
      <c r="P25"/>
      <c r="Q25"/>
      <c r="R25"/>
      <c r="S25"/>
      <c r="T25"/>
      <c r="U25"/>
      <c r="V25"/>
      <c r="W25"/>
      <c r="X25"/>
      <c r="Y25"/>
      <c r="Z25"/>
      <c r="AA25"/>
      <c r="AB25"/>
      <c r="AC25"/>
      <c r="AD25"/>
      <c r="AE25"/>
      <c r="AF25"/>
    </row>
    <row r="26" spans="1:32" ht="15" x14ac:dyDescent="0.25">
      <c r="D26" s="3"/>
      <c r="E26" s="2"/>
      <c r="I26"/>
      <c r="J26"/>
      <c r="K26"/>
      <c r="L26"/>
      <c r="M26"/>
      <c r="N26"/>
      <c r="O26"/>
      <c r="P26"/>
      <c r="Q26"/>
      <c r="R26"/>
      <c r="S26"/>
      <c r="T26"/>
      <c r="U26"/>
      <c r="V26"/>
      <c r="W26"/>
      <c r="X26"/>
      <c r="Y26"/>
      <c r="Z26"/>
      <c r="AA26"/>
      <c r="AB26"/>
      <c r="AC26"/>
      <c r="AD26"/>
      <c r="AE26"/>
      <c r="AF26"/>
    </row>
    <row r="27" spans="1:32" ht="25.5" x14ac:dyDescent="0.25">
      <c r="A27" s="66" t="s">
        <v>61</v>
      </c>
      <c r="B27" s="66" t="s">
        <v>62</v>
      </c>
      <c r="C27" s="66" t="s">
        <v>32</v>
      </c>
      <c r="D27" s="66" t="s">
        <v>14</v>
      </c>
      <c r="E27" s="66" t="s">
        <v>63</v>
      </c>
      <c r="F27" s="66" t="s">
        <v>64</v>
      </c>
      <c r="G27" s="66" t="s">
        <v>65</v>
      </c>
      <c r="H27" s="66" t="s">
        <v>66</v>
      </c>
      <c r="I27"/>
      <c r="J27"/>
      <c r="K27"/>
      <c r="L27"/>
      <c r="M27"/>
      <c r="N27"/>
      <c r="O27"/>
      <c r="P27"/>
      <c r="Q27"/>
      <c r="R27"/>
      <c r="S27"/>
      <c r="T27"/>
      <c r="U27"/>
      <c r="V27"/>
      <c r="W27"/>
      <c r="X27"/>
      <c r="Y27"/>
      <c r="Z27"/>
      <c r="AA27"/>
      <c r="AB27"/>
      <c r="AC27"/>
      <c r="AD27"/>
      <c r="AE27"/>
      <c r="AF27"/>
    </row>
    <row r="28" spans="1:32" ht="15" x14ac:dyDescent="0.25">
      <c r="A28" s="60" t="s">
        <v>128</v>
      </c>
      <c r="B28" s="60" t="s">
        <v>134</v>
      </c>
      <c r="C28" s="60" t="s">
        <v>130</v>
      </c>
      <c r="D28" s="61">
        <v>47060</v>
      </c>
      <c r="E28" s="62" t="s">
        <v>183</v>
      </c>
      <c r="F28" s="63">
        <v>5610</v>
      </c>
      <c r="G28" s="64">
        <v>3.24</v>
      </c>
      <c r="H28" s="60">
        <f>F28*G28</f>
        <v>18176.400000000001</v>
      </c>
      <c r="I28"/>
      <c r="J28"/>
      <c r="K28"/>
      <c r="L28"/>
      <c r="M28"/>
      <c r="N28"/>
      <c r="O28"/>
      <c r="P28"/>
      <c r="Q28"/>
      <c r="R28"/>
      <c r="S28"/>
      <c r="T28"/>
      <c r="U28"/>
      <c r="V28"/>
      <c r="W28"/>
      <c r="X28"/>
      <c r="Y28"/>
      <c r="Z28"/>
      <c r="AA28"/>
      <c r="AB28"/>
      <c r="AC28"/>
      <c r="AD28"/>
      <c r="AE28"/>
      <c r="AF28"/>
    </row>
    <row r="29" spans="1:32" ht="15" x14ac:dyDescent="0.25">
      <c r="A29" s="60" t="s">
        <v>128</v>
      </c>
      <c r="B29" s="60" t="s">
        <v>134</v>
      </c>
      <c r="C29" s="60" t="s">
        <v>130</v>
      </c>
      <c r="D29" s="61">
        <v>47073</v>
      </c>
      <c r="E29" s="62" t="s">
        <v>67</v>
      </c>
      <c r="F29" s="63">
        <v>5610</v>
      </c>
      <c r="G29" s="64">
        <v>23.32</v>
      </c>
      <c r="H29" s="60">
        <f t="shared" ref="H29:H36" si="2">F29*G29</f>
        <v>130825.2</v>
      </c>
      <c r="I29"/>
      <c r="J29"/>
      <c r="K29"/>
      <c r="L29"/>
      <c r="M29"/>
      <c r="N29"/>
      <c r="O29"/>
      <c r="P29"/>
      <c r="Q29"/>
      <c r="R29"/>
      <c r="S29"/>
      <c r="T29"/>
      <c r="U29"/>
      <c r="V29"/>
      <c r="W29"/>
      <c r="X29"/>
      <c r="Y29"/>
      <c r="Z29"/>
      <c r="AA29"/>
      <c r="AB29"/>
      <c r="AC29"/>
      <c r="AD29"/>
      <c r="AE29"/>
      <c r="AF29"/>
    </row>
    <row r="30" spans="1:32" ht="15" x14ac:dyDescent="0.25">
      <c r="A30" s="60" t="s">
        <v>128</v>
      </c>
      <c r="B30" s="60" t="s">
        <v>134</v>
      </c>
      <c r="C30" s="60" t="s">
        <v>130</v>
      </c>
      <c r="D30" s="61">
        <v>47075</v>
      </c>
      <c r="E30" s="62" t="s">
        <v>68</v>
      </c>
      <c r="F30" s="63">
        <v>1669</v>
      </c>
      <c r="G30" s="64">
        <v>24.59</v>
      </c>
      <c r="H30" s="60">
        <f t="shared" si="2"/>
        <v>41040.71</v>
      </c>
      <c r="I30"/>
      <c r="J30"/>
      <c r="K30"/>
      <c r="L30"/>
      <c r="M30"/>
      <c r="N30"/>
      <c r="O30"/>
      <c r="P30"/>
      <c r="Q30"/>
      <c r="R30"/>
      <c r="S30"/>
      <c r="T30"/>
      <c r="U30"/>
      <c r="V30"/>
      <c r="W30"/>
      <c r="X30"/>
      <c r="Y30"/>
      <c r="Z30"/>
      <c r="AA30"/>
      <c r="AB30"/>
      <c r="AC30"/>
      <c r="AD30"/>
      <c r="AE30"/>
      <c r="AF30"/>
    </row>
    <row r="31" spans="1:32" ht="15" x14ac:dyDescent="0.25">
      <c r="A31" s="60" t="s">
        <v>128</v>
      </c>
      <c r="B31" s="60" t="s">
        <v>134</v>
      </c>
      <c r="C31" s="60" t="s">
        <v>130</v>
      </c>
      <c r="D31" s="61">
        <v>47079</v>
      </c>
      <c r="E31" s="62" t="s">
        <v>70</v>
      </c>
      <c r="F31" s="63">
        <v>5610</v>
      </c>
      <c r="G31" s="64">
        <v>0.8</v>
      </c>
      <c r="H31" s="60">
        <f t="shared" si="2"/>
        <v>4488</v>
      </c>
      <c r="I31"/>
      <c r="J31"/>
      <c r="K31"/>
      <c r="L31"/>
      <c r="M31"/>
      <c r="N31"/>
      <c r="O31"/>
      <c r="P31"/>
      <c r="Q31"/>
      <c r="R31"/>
      <c r="S31"/>
      <c r="T31"/>
      <c r="U31"/>
      <c r="V31"/>
      <c r="W31"/>
      <c r="X31"/>
      <c r="Y31"/>
      <c r="Z31"/>
      <c r="AA31"/>
      <c r="AB31"/>
      <c r="AC31"/>
      <c r="AD31"/>
      <c r="AE31"/>
      <c r="AF31"/>
    </row>
    <row r="32" spans="1:32" ht="15" x14ac:dyDescent="0.25">
      <c r="A32" s="60" t="s">
        <v>128</v>
      </c>
      <c r="B32" s="60" t="s">
        <v>134</v>
      </c>
      <c r="C32" s="60" t="s">
        <v>130</v>
      </c>
      <c r="D32" s="61">
        <v>47268</v>
      </c>
      <c r="E32" s="62" t="s">
        <v>112</v>
      </c>
      <c r="F32" s="63">
        <v>1444</v>
      </c>
      <c r="G32" s="64">
        <v>4.5199999999999996</v>
      </c>
      <c r="H32" s="60">
        <f t="shared" si="2"/>
        <v>6526.8799999999992</v>
      </c>
      <c r="I32"/>
      <c r="J32"/>
      <c r="K32"/>
      <c r="L32"/>
      <c r="M32"/>
      <c r="N32"/>
      <c r="O32"/>
      <c r="P32"/>
      <c r="Q32"/>
      <c r="R32"/>
      <c r="S32"/>
      <c r="T32"/>
      <c r="U32"/>
      <c r="V32"/>
      <c r="W32"/>
      <c r="X32"/>
      <c r="Y32"/>
      <c r="Z32"/>
      <c r="AA32"/>
      <c r="AB32"/>
      <c r="AC32"/>
      <c r="AD32"/>
      <c r="AE32"/>
      <c r="AF32"/>
    </row>
    <row r="33" spans="1:32" ht="15" x14ac:dyDescent="0.25">
      <c r="A33" s="60" t="s">
        <v>128</v>
      </c>
      <c r="B33" s="60" t="s">
        <v>134</v>
      </c>
      <c r="C33" s="60" t="s">
        <v>130</v>
      </c>
      <c r="D33" s="61">
        <v>47403</v>
      </c>
      <c r="E33" s="62" t="s">
        <v>132</v>
      </c>
      <c r="F33" s="63">
        <v>318</v>
      </c>
      <c r="G33" s="64">
        <v>6.3699999999999992</v>
      </c>
      <c r="H33" s="60">
        <f t="shared" si="2"/>
        <v>2025.6599999999999</v>
      </c>
      <c r="I33"/>
      <c r="J33"/>
      <c r="K33"/>
      <c r="L33"/>
      <c r="M33"/>
      <c r="N33"/>
      <c r="O33"/>
      <c r="P33"/>
      <c r="Q33"/>
      <c r="R33"/>
      <c r="S33"/>
      <c r="T33"/>
      <c r="U33"/>
      <c r="V33"/>
      <c r="W33"/>
      <c r="X33"/>
      <c r="Y33"/>
      <c r="Z33"/>
      <c r="AA33"/>
      <c r="AB33"/>
      <c r="AC33"/>
      <c r="AD33"/>
      <c r="AE33"/>
      <c r="AF33"/>
    </row>
    <row r="34" spans="1:32" ht="15" x14ac:dyDescent="0.25">
      <c r="A34" s="60" t="s">
        <v>128</v>
      </c>
      <c r="B34" s="60" t="s">
        <v>134</v>
      </c>
      <c r="C34" s="60" t="s">
        <v>130</v>
      </c>
      <c r="D34" s="61" t="s">
        <v>74</v>
      </c>
      <c r="E34" s="62" t="s">
        <v>133</v>
      </c>
      <c r="F34" s="63">
        <v>356</v>
      </c>
      <c r="G34" s="64">
        <v>1.6999999999999997</v>
      </c>
      <c r="H34" s="60">
        <f t="shared" si="2"/>
        <v>605.19999999999993</v>
      </c>
      <c r="I34"/>
      <c r="J34"/>
      <c r="K34"/>
      <c r="L34"/>
      <c r="M34"/>
      <c r="N34"/>
      <c r="O34"/>
      <c r="P34"/>
      <c r="Q34"/>
      <c r="R34"/>
      <c r="S34"/>
      <c r="T34"/>
      <c r="U34"/>
      <c r="V34"/>
      <c r="W34"/>
      <c r="X34"/>
      <c r="Y34"/>
      <c r="Z34"/>
      <c r="AA34"/>
      <c r="AB34"/>
      <c r="AC34"/>
      <c r="AD34"/>
      <c r="AE34"/>
      <c r="AF34"/>
    </row>
    <row r="35" spans="1:32" ht="15" x14ac:dyDescent="0.25">
      <c r="A35" s="60" t="s">
        <v>135</v>
      </c>
      <c r="B35" s="60" t="s">
        <v>134</v>
      </c>
      <c r="C35" s="60" t="s">
        <v>130</v>
      </c>
      <c r="D35" s="61">
        <v>47409</v>
      </c>
      <c r="E35" s="62" t="s">
        <v>76</v>
      </c>
      <c r="F35" s="63">
        <v>38</v>
      </c>
      <c r="G35" s="64">
        <v>8.0299999999999976</v>
      </c>
      <c r="H35" s="60">
        <f t="shared" si="2"/>
        <v>305.13999999999993</v>
      </c>
      <c r="I35"/>
      <c r="J35"/>
      <c r="K35"/>
      <c r="L35"/>
      <c r="M35"/>
      <c r="N35"/>
      <c r="O35"/>
      <c r="P35"/>
      <c r="Q35"/>
      <c r="R35"/>
      <c r="S35"/>
      <c r="T35"/>
      <c r="U35"/>
      <c r="V35"/>
      <c r="W35"/>
      <c r="X35"/>
      <c r="Y35"/>
      <c r="Z35"/>
      <c r="AA35"/>
      <c r="AB35"/>
      <c r="AC35"/>
      <c r="AD35"/>
      <c r="AE35"/>
      <c r="AF35"/>
    </row>
    <row r="36" spans="1:32" ht="15" x14ac:dyDescent="0.25">
      <c r="A36" s="60" t="s">
        <v>135</v>
      </c>
      <c r="B36" s="60" t="s">
        <v>134</v>
      </c>
      <c r="C36" s="60" t="s">
        <v>130</v>
      </c>
      <c r="D36" s="61">
        <v>47417</v>
      </c>
      <c r="E36" s="62" t="s">
        <v>160</v>
      </c>
      <c r="F36" s="63">
        <v>1645</v>
      </c>
      <c r="G36" s="64">
        <v>34.010000000000005</v>
      </c>
      <c r="H36" s="60">
        <f t="shared" si="2"/>
        <v>55946.450000000012</v>
      </c>
      <c r="I36"/>
      <c r="J36"/>
      <c r="K36"/>
      <c r="L36"/>
      <c r="M36"/>
      <c r="N36"/>
      <c r="O36"/>
      <c r="P36"/>
      <c r="Q36"/>
      <c r="R36"/>
      <c r="S36"/>
      <c r="T36"/>
      <c r="U36"/>
      <c r="V36"/>
      <c r="W36"/>
      <c r="X36"/>
      <c r="Y36"/>
      <c r="Z36"/>
      <c r="AA36"/>
      <c r="AB36"/>
      <c r="AC36"/>
      <c r="AD36"/>
      <c r="AE36"/>
      <c r="AF36"/>
    </row>
    <row r="37" spans="1:32" ht="15" x14ac:dyDescent="0.25">
      <c r="D37" s="3"/>
      <c r="E37" s="2"/>
      <c r="G37" s="60" t="s">
        <v>73</v>
      </c>
      <c r="H37" s="67">
        <f>SUM(H28:H36)</f>
        <v>259939.64000000004</v>
      </c>
      <c r="I37"/>
      <c r="J37"/>
      <c r="K37"/>
      <c r="L37"/>
      <c r="M37"/>
      <c r="N37"/>
      <c r="O37"/>
      <c r="P37"/>
      <c r="Q37"/>
      <c r="R37"/>
      <c r="S37"/>
      <c r="T37"/>
      <c r="U37"/>
      <c r="V37"/>
      <c r="W37"/>
      <c r="X37"/>
      <c r="Y37"/>
      <c r="Z37"/>
      <c r="AA37"/>
      <c r="AB37"/>
      <c r="AC37"/>
      <c r="AD37"/>
      <c r="AE37"/>
      <c r="AF37"/>
    </row>
    <row r="38" spans="1:32" ht="15" x14ac:dyDescent="0.25">
      <c r="D38" s="3"/>
      <c r="E38" s="2"/>
      <c r="H38" s="69">
        <f>ROUNDUP(H37,0)</f>
        <v>259940</v>
      </c>
      <c r="I38"/>
      <c r="J38"/>
      <c r="K38"/>
      <c r="L38"/>
      <c r="M38"/>
      <c r="N38"/>
      <c r="O38"/>
      <c r="P38"/>
      <c r="Q38"/>
      <c r="R38"/>
      <c r="S38"/>
      <c r="T38"/>
      <c r="U38"/>
      <c r="V38"/>
      <c r="W38"/>
      <c r="X38"/>
      <c r="Y38"/>
      <c r="Z38"/>
      <c r="AA38"/>
      <c r="AB38"/>
      <c r="AC38"/>
      <c r="AD38"/>
      <c r="AE38"/>
      <c r="AF38"/>
    </row>
    <row r="39" spans="1:32" ht="15" x14ac:dyDescent="0.25">
      <c r="D39" s="3"/>
      <c r="E39" s="2"/>
      <c r="I39"/>
      <c r="J39"/>
      <c r="K39"/>
      <c r="L39"/>
      <c r="M39"/>
      <c r="N39"/>
      <c r="O39"/>
      <c r="P39"/>
      <c r="Q39"/>
      <c r="R39"/>
      <c r="S39"/>
      <c r="T39"/>
      <c r="U39"/>
      <c r="V39"/>
      <c r="W39"/>
      <c r="X39"/>
      <c r="Y39"/>
      <c r="Z39"/>
      <c r="AA39"/>
      <c r="AB39"/>
      <c r="AC39"/>
      <c r="AD39"/>
      <c r="AE39"/>
      <c r="AF39"/>
    </row>
    <row r="40" spans="1:32" ht="25.5" x14ac:dyDescent="0.25">
      <c r="A40" s="70" t="s">
        <v>61</v>
      </c>
      <c r="B40" s="66" t="s">
        <v>62</v>
      </c>
      <c r="C40" s="66" t="s">
        <v>32</v>
      </c>
      <c r="D40" s="66" t="s">
        <v>14</v>
      </c>
      <c r="E40" s="66" t="s">
        <v>63</v>
      </c>
      <c r="F40" s="66" t="s">
        <v>64</v>
      </c>
      <c r="G40" s="66" t="s">
        <v>65</v>
      </c>
      <c r="H40" s="66" t="s">
        <v>66</v>
      </c>
      <c r="I40"/>
      <c r="J40"/>
      <c r="K40"/>
      <c r="L40"/>
      <c r="M40"/>
      <c r="N40"/>
      <c r="O40"/>
      <c r="P40"/>
      <c r="Q40"/>
      <c r="R40"/>
      <c r="S40"/>
      <c r="T40"/>
      <c r="U40"/>
      <c r="V40"/>
      <c r="W40"/>
      <c r="X40"/>
      <c r="Y40"/>
      <c r="Z40"/>
      <c r="AA40"/>
      <c r="AB40"/>
      <c r="AC40"/>
      <c r="AD40"/>
      <c r="AE40"/>
      <c r="AF40"/>
    </row>
    <row r="41" spans="1:32" ht="15" x14ac:dyDescent="0.25">
      <c r="A41" s="60" t="s">
        <v>128</v>
      </c>
      <c r="B41" s="60" t="s">
        <v>136</v>
      </c>
      <c r="C41" s="60" t="s">
        <v>130</v>
      </c>
      <c r="D41" s="61">
        <v>47073</v>
      </c>
      <c r="E41" s="62" t="s">
        <v>67</v>
      </c>
      <c r="F41" s="63">
        <v>1486</v>
      </c>
      <c r="G41" s="64">
        <v>23.32</v>
      </c>
      <c r="H41" s="60">
        <f>F41*G41</f>
        <v>34653.519999999997</v>
      </c>
      <c r="I41"/>
      <c r="J41"/>
      <c r="K41"/>
      <c r="L41"/>
      <c r="M41"/>
      <c r="N41"/>
      <c r="O41"/>
      <c r="P41"/>
      <c r="Q41"/>
      <c r="R41"/>
      <c r="S41"/>
      <c r="T41"/>
      <c r="U41"/>
      <c r="V41"/>
      <c r="W41"/>
      <c r="X41"/>
      <c r="Y41"/>
      <c r="Z41"/>
      <c r="AA41"/>
      <c r="AB41"/>
      <c r="AC41"/>
      <c r="AD41"/>
      <c r="AE41"/>
      <c r="AF41"/>
    </row>
    <row r="42" spans="1:32" ht="15" x14ac:dyDescent="0.25">
      <c r="A42" s="60" t="s">
        <v>128</v>
      </c>
      <c r="B42" s="60" t="s">
        <v>136</v>
      </c>
      <c r="C42" s="60" t="s">
        <v>130</v>
      </c>
      <c r="D42" s="61">
        <v>47079</v>
      </c>
      <c r="E42" s="62" t="s">
        <v>70</v>
      </c>
      <c r="F42" s="63">
        <v>1485</v>
      </c>
      <c r="G42" s="64">
        <v>0.8</v>
      </c>
      <c r="H42" s="60">
        <f t="shared" ref="H42:H44" si="3">F42*G42</f>
        <v>1188</v>
      </c>
      <c r="I42"/>
      <c r="J42"/>
      <c r="K42"/>
      <c r="L42"/>
      <c r="M42"/>
      <c r="N42"/>
      <c r="O42"/>
      <c r="P42"/>
      <c r="Q42"/>
      <c r="R42"/>
      <c r="S42"/>
      <c r="T42"/>
      <c r="U42"/>
      <c r="V42"/>
      <c r="W42"/>
      <c r="X42"/>
      <c r="Y42"/>
      <c r="Z42"/>
      <c r="AA42"/>
      <c r="AB42"/>
      <c r="AC42"/>
      <c r="AD42"/>
      <c r="AE42"/>
      <c r="AF42"/>
    </row>
    <row r="43" spans="1:32" ht="15" x14ac:dyDescent="0.25">
      <c r="A43" s="60" t="s">
        <v>128</v>
      </c>
      <c r="B43" s="60" t="s">
        <v>136</v>
      </c>
      <c r="C43" s="60" t="s">
        <v>130</v>
      </c>
      <c r="D43" s="61">
        <v>47268</v>
      </c>
      <c r="E43" s="62" t="s">
        <v>112</v>
      </c>
      <c r="F43" s="63">
        <v>114</v>
      </c>
      <c r="G43" s="64">
        <v>4.5199999999999996</v>
      </c>
      <c r="H43" s="60">
        <f t="shared" si="3"/>
        <v>515.28</v>
      </c>
      <c r="I43"/>
      <c r="J43"/>
      <c r="K43"/>
      <c r="L43"/>
      <c r="M43"/>
      <c r="N43"/>
      <c r="O43"/>
      <c r="P43"/>
      <c r="Q43"/>
      <c r="R43"/>
      <c r="S43"/>
      <c r="T43"/>
      <c r="U43"/>
      <c r="V43"/>
      <c r="W43"/>
      <c r="X43"/>
      <c r="Y43"/>
      <c r="Z43"/>
      <c r="AA43"/>
      <c r="AB43"/>
      <c r="AC43"/>
      <c r="AD43"/>
      <c r="AE43"/>
      <c r="AF43"/>
    </row>
    <row r="44" spans="1:32" ht="15" x14ac:dyDescent="0.25">
      <c r="A44" s="60" t="s">
        <v>128</v>
      </c>
      <c r="B44" s="60" t="s">
        <v>136</v>
      </c>
      <c r="C44" s="60" t="s">
        <v>130</v>
      </c>
      <c r="D44" s="61">
        <v>47416</v>
      </c>
      <c r="E44" s="62" t="s">
        <v>71</v>
      </c>
      <c r="F44" s="63">
        <v>1381</v>
      </c>
      <c r="G44" s="64">
        <v>2.29</v>
      </c>
      <c r="H44" s="60">
        <f t="shared" si="3"/>
        <v>3162.4900000000002</v>
      </c>
      <c r="I44"/>
      <c r="J44"/>
      <c r="K44"/>
      <c r="L44"/>
      <c r="M44"/>
      <c r="N44"/>
      <c r="O44"/>
      <c r="P44"/>
      <c r="Q44"/>
      <c r="R44"/>
      <c r="S44"/>
      <c r="T44"/>
      <c r="U44"/>
      <c r="V44"/>
      <c r="W44"/>
      <c r="X44"/>
      <c r="Y44"/>
      <c r="Z44"/>
      <c r="AA44"/>
      <c r="AB44"/>
      <c r="AC44"/>
      <c r="AD44"/>
      <c r="AE44"/>
      <c r="AF44"/>
    </row>
    <row r="45" spans="1:32" ht="15" x14ac:dyDescent="0.25">
      <c r="D45" s="3"/>
      <c r="E45" s="2"/>
      <c r="G45" s="60" t="s">
        <v>73</v>
      </c>
      <c r="H45" s="67">
        <f>SUM(H41:H44)</f>
        <v>39519.289999999994</v>
      </c>
      <c r="I45"/>
      <c r="J45"/>
      <c r="K45"/>
      <c r="L45"/>
      <c r="M45"/>
      <c r="N45"/>
      <c r="O45"/>
      <c r="P45"/>
      <c r="Q45"/>
      <c r="R45"/>
      <c r="S45"/>
      <c r="T45"/>
      <c r="U45"/>
      <c r="V45"/>
      <c r="W45"/>
      <c r="X45"/>
      <c r="Y45"/>
      <c r="Z45"/>
      <c r="AA45"/>
      <c r="AB45"/>
      <c r="AC45"/>
      <c r="AD45"/>
      <c r="AE45"/>
      <c r="AF45"/>
    </row>
    <row r="46" spans="1:32" ht="15" x14ac:dyDescent="0.25">
      <c r="D46" s="3"/>
      <c r="E46" s="2"/>
      <c r="G46" s="60"/>
      <c r="H46" s="69">
        <f>ROUNDUP(H45,0)</f>
        <v>39520</v>
      </c>
      <c r="I46"/>
      <c r="J46"/>
      <c r="K46"/>
      <c r="L46"/>
      <c r="M46"/>
      <c r="N46"/>
      <c r="O46"/>
      <c r="P46"/>
      <c r="Q46"/>
      <c r="R46"/>
      <c r="S46"/>
      <c r="T46"/>
      <c r="U46"/>
      <c r="V46"/>
      <c r="W46"/>
      <c r="X46"/>
      <c r="Y46"/>
      <c r="Z46"/>
      <c r="AA46"/>
      <c r="AB46"/>
      <c r="AC46"/>
      <c r="AD46"/>
      <c r="AE46"/>
      <c r="AF46"/>
    </row>
    <row r="47" spans="1:32" ht="15" x14ac:dyDescent="0.25">
      <c r="D47" s="3"/>
      <c r="E47" s="2"/>
      <c r="I47"/>
      <c r="J47"/>
      <c r="K47"/>
      <c r="L47"/>
      <c r="M47"/>
      <c r="N47"/>
      <c r="O47"/>
      <c r="P47"/>
      <c r="Q47"/>
      <c r="R47"/>
      <c r="S47"/>
      <c r="T47"/>
      <c r="U47"/>
      <c r="V47"/>
      <c r="W47"/>
      <c r="X47"/>
      <c r="Y47"/>
      <c r="Z47"/>
      <c r="AA47"/>
      <c r="AB47"/>
      <c r="AC47"/>
      <c r="AD47"/>
      <c r="AE47"/>
      <c r="AF47"/>
    </row>
    <row r="48" spans="1:32" ht="25.5" x14ac:dyDescent="0.25">
      <c r="A48" s="66" t="s">
        <v>61</v>
      </c>
      <c r="B48" s="66" t="s">
        <v>62</v>
      </c>
      <c r="C48" s="66" t="s">
        <v>32</v>
      </c>
      <c r="D48" s="66" t="s">
        <v>14</v>
      </c>
      <c r="E48" s="66" t="s">
        <v>63</v>
      </c>
      <c r="F48" s="66" t="s">
        <v>64</v>
      </c>
      <c r="G48" s="66" t="s">
        <v>65</v>
      </c>
      <c r="H48" s="66" t="s">
        <v>66</v>
      </c>
      <c r="I48"/>
      <c r="J48"/>
      <c r="K48"/>
      <c r="L48"/>
      <c r="M48"/>
      <c r="N48"/>
      <c r="O48"/>
      <c r="P48"/>
      <c r="Q48"/>
      <c r="R48"/>
      <c r="S48"/>
      <c r="T48"/>
      <c r="U48"/>
      <c r="V48"/>
      <c r="W48"/>
      <c r="X48"/>
      <c r="Y48"/>
      <c r="Z48"/>
      <c r="AA48"/>
      <c r="AB48"/>
      <c r="AC48"/>
      <c r="AD48"/>
      <c r="AE48"/>
      <c r="AF48"/>
    </row>
    <row r="49" spans="1:32" ht="15" x14ac:dyDescent="0.25">
      <c r="A49" s="60" t="s">
        <v>128</v>
      </c>
      <c r="B49" s="60" t="s">
        <v>137</v>
      </c>
      <c r="C49" s="60" t="s">
        <v>130</v>
      </c>
      <c r="D49" s="61">
        <v>47060</v>
      </c>
      <c r="E49" s="62" t="s">
        <v>183</v>
      </c>
      <c r="F49" s="63">
        <v>13645</v>
      </c>
      <c r="G49" s="64">
        <v>3.24</v>
      </c>
      <c r="H49" s="60">
        <f>F49*G49</f>
        <v>44209.8</v>
      </c>
      <c r="I49"/>
      <c r="J49"/>
      <c r="K49"/>
      <c r="L49"/>
      <c r="M49"/>
      <c r="N49"/>
      <c r="O49"/>
      <c r="P49"/>
      <c r="Q49"/>
      <c r="R49"/>
      <c r="S49"/>
      <c r="T49"/>
      <c r="U49"/>
      <c r="V49"/>
      <c r="W49"/>
      <c r="X49"/>
      <c r="Y49"/>
      <c r="Z49"/>
      <c r="AA49"/>
      <c r="AB49"/>
      <c r="AC49"/>
      <c r="AD49"/>
      <c r="AE49"/>
      <c r="AF49"/>
    </row>
    <row r="50" spans="1:32" ht="15" x14ac:dyDescent="0.25">
      <c r="A50" s="60" t="s">
        <v>128</v>
      </c>
      <c r="B50" s="60" t="s">
        <v>137</v>
      </c>
      <c r="C50" s="60" t="s">
        <v>130</v>
      </c>
      <c r="D50" s="61">
        <v>47073</v>
      </c>
      <c r="E50" s="62" t="s">
        <v>67</v>
      </c>
      <c r="F50" s="63">
        <v>34156</v>
      </c>
      <c r="G50" s="64">
        <v>23.32</v>
      </c>
      <c r="H50" s="60">
        <f t="shared" ref="H50:H60" si="4">F50*G50</f>
        <v>796517.92</v>
      </c>
      <c r="I50"/>
      <c r="J50"/>
      <c r="K50"/>
      <c r="L50"/>
      <c r="M50"/>
      <c r="N50"/>
      <c r="O50"/>
      <c r="P50"/>
      <c r="Q50"/>
      <c r="R50"/>
      <c r="S50"/>
      <c r="T50"/>
      <c r="U50"/>
      <c r="V50"/>
      <c r="W50"/>
      <c r="X50"/>
      <c r="Y50"/>
      <c r="Z50"/>
      <c r="AA50"/>
      <c r="AB50"/>
      <c r="AC50"/>
      <c r="AD50"/>
      <c r="AE50"/>
      <c r="AF50"/>
    </row>
    <row r="51" spans="1:32" ht="15" x14ac:dyDescent="0.25">
      <c r="A51" s="60" t="s">
        <v>128</v>
      </c>
      <c r="B51" s="60" t="s">
        <v>137</v>
      </c>
      <c r="C51" s="60" t="s">
        <v>130</v>
      </c>
      <c r="D51" s="61">
        <v>47075</v>
      </c>
      <c r="E51" s="62" t="s">
        <v>68</v>
      </c>
      <c r="F51" s="63">
        <v>7371</v>
      </c>
      <c r="G51" s="64">
        <v>24.59</v>
      </c>
      <c r="H51" s="60">
        <f t="shared" si="4"/>
        <v>181252.88999999998</v>
      </c>
      <c r="I51"/>
      <c r="J51"/>
      <c r="K51"/>
      <c r="L51"/>
      <c r="M51"/>
      <c r="N51"/>
      <c r="O51"/>
      <c r="P51"/>
      <c r="Q51"/>
      <c r="R51"/>
      <c r="S51"/>
      <c r="T51"/>
      <c r="U51"/>
      <c r="V51"/>
      <c r="W51"/>
      <c r="X51"/>
      <c r="Y51"/>
      <c r="Z51"/>
      <c r="AA51"/>
      <c r="AB51"/>
      <c r="AC51"/>
      <c r="AD51"/>
      <c r="AE51"/>
      <c r="AF51"/>
    </row>
    <row r="52" spans="1:32" ht="15" x14ac:dyDescent="0.25">
      <c r="A52" s="60" t="s">
        <v>128</v>
      </c>
      <c r="B52" s="60" t="s">
        <v>137</v>
      </c>
      <c r="C52" s="60" t="s">
        <v>130</v>
      </c>
      <c r="D52" s="61">
        <v>47078</v>
      </c>
      <c r="E52" s="62" t="s">
        <v>69</v>
      </c>
      <c r="F52" s="63">
        <v>1900</v>
      </c>
      <c r="G52" s="64">
        <v>44.25</v>
      </c>
      <c r="H52" s="60">
        <f t="shared" si="4"/>
        <v>84075</v>
      </c>
      <c r="I52"/>
      <c r="J52"/>
      <c r="K52"/>
      <c r="L52"/>
      <c r="M52"/>
      <c r="N52"/>
      <c r="O52"/>
      <c r="P52"/>
      <c r="Q52"/>
      <c r="R52"/>
      <c r="S52"/>
      <c r="T52"/>
      <c r="U52"/>
      <c r="V52"/>
      <c r="W52"/>
      <c r="X52"/>
      <c r="Y52"/>
      <c r="Z52"/>
      <c r="AA52"/>
      <c r="AB52"/>
      <c r="AC52"/>
      <c r="AD52"/>
      <c r="AE52"/>
      <c r="AF52"/>
    </row>
    <row r="53" spans="1:32" ht="15" x14ac:dyDescent="0.25">
      <c r="A53" s="60" t="s">
        <v>128</v>
      </c>
      <c r="B53" s="60" t="s">
        <v>137</v>
      </c>
      <c r="C53" s="60" t="s">
        <v>130</v>
      </c>
      <c r="D53" s="61">
        <v>47079</v>
      </c>
      <c r="E53" s="62" t="s">
        <v>70</v>
      </c>
      <c r="F53" s="63">
        <v>20081</v>
      </c>
      <c r="G53" s="64">
        <v>0.8</v>
      </c>
      <c r="H53" s="60">
        <f t="shared" si="4"/>
        <v>16064.800000000001</v>
      </c>
      <c r="I53"/>
      <c r="J53"/>
      <c r="K53"/>
      <c r="L53"/>
      <c r="M53"/>
      <c r="N53"/>
      <c r="O53"/>
      <c r="P53"/>
      <c r="Q53"/>
      <c r="R53"/>
      <c r="S53"/>
      <c r="T53"/>
      <c r="U53"/>
      <c r="V53"/>
      <c r="W53"/>
      <c r="X53"/>
      <c r="Y53"/>
      <c r="Z53"/>
      <c r="AA53"/>
      <c r="AB53"/>
      <c r="AC53"/>
      <c r="AD53"/>
      <c r="AE53"/>
      <c r="AF53"/>
    </row>
    <row r="54" spans="1:32" ht="15" x14ac:dyDescent="0.25">
      <c r="A54" s="60" t="s">
        <v>128</v>
      </c>
      <c r="B54" s="60" t="s">
        <v>137</v>
      </c>
      <c r="C54" s="60" t="s">
        <v>130</v>
      </c>
      <c r="D54" s="61">
        <v>47268</v>
      </c>
      <c r="E54" s="62" t="s">
        <v>112</v>
      </c>
      <c r="F54" s="63">
        <v>6765</v>
      </c>
      <c r="G54" s="64">
        <v>4.5199999999999996</v>
      </c>
      <c r="H54" s="60">
        <f t="shared" si="4"/>
        <v>30577.799999999996</v>
      </c>
      <c r="I54"/>
      <c r="J54"/>
      <c r="K54"/>
      <c r="L54"/>
      <c r="M54"/>
      <c r="N54"/>
      <c r="O54"/>
      <c r="P54"/>
      <c r="Q54"/>
      <c r="R54"/>
      <c r="S54"/>
      <c r="T54"/>
      <c r="U54"/>
      <c r="V54"/>
      <c r="W54"/>
      <c r="X54"/>
      <c r="Y54"/>
      <c r="Z54"/>
      <c r="AA54"/>
      <c r="AB54"/>
      <c r="AC54"/>
      <c r="AD54"/>
      <c r="AE54"/>
      <c r="AF54"/>
    </row>
    <row r="55" spans="1:32" ht="15" x14ac:dyDescent="0.25">
      <c r="A55" s="60" t="s">
        <v>128</v>
      </c>
      <c r="B55" s="60" t="s">
        <v>137</v>
      </c>
      <c r="C55" s="60" t="s">
        <v>130</v>
      </c>
      <c r="D55" s="61">
        <v>47403</v>
      </c>
      <c r="E55" s="62" t="s">
        <v>132</v>
      </c>
      <c r="F55" s="63">
        <v>5</v>
      </c>
      <c r="G55" s="64">
        <v>6.37</v>
      </c>
      <c r="H55" s="60">
        <f>F55*G55</f>
        <v>31.85</v>
      </c>
      <c r="I55"/>
      <c r="J55"/>
      <c r="K55"/>
      <c r="L55"/>
      <c r="M55"/>
      <c r="N55"/>
      <c r="O55"/>
      <c r="P55"/>
      <c r="Q55"/>
      <c r="R55"/>
      <c r="S55"/>
      <c r="T55"/>
      <c r="U55"/>
      <c r="V55"/>
      <c r="W55"/>
      <c r="X55"/>
      <c r="Y55"/>
      <c r="Z55"/>
      <c r="AA55"/>
      <c r="AB55"/>
      <c r="AC55"/>
      <c r="AD55"/>
      <c r="AE55"/>
      <c r="AF55"/>
    </row>
    <row r="56" spans="1:32" ht="15" x14ac:dyDescent="0.25">
      <c r="A56" s="60" t="s">
        <v>128</v>
      </c>
      <c r="B56" s="60" t="s">
        <v>137</v>
      </c>
      <c r="C56" s="60" t="s">
        <v>130</v>
      </c>
      <c r="D56" s="61">
        <v>47405</v>
      </c>
      <c r="E56" s="62" t="s">
        <v>133</v>
      </c>
      <c r="F56" s="63">
        <v>3318</v>
      </c>
      <c r="G56" s="64">
        <v>1.6999999999999997</v>
      </c>
      <c r="H56" s="60">
        <f t="shared" si="4"/>
        <v>5640.5999999999995</v>
      </c>
      <c r="I56"/>
      <c r="J56"/>
      <c r="K56"/>
      <c r="L56"/>
      <c r="M56"/>
      <c r="N56"/>
      <c r="O56"/>
      <c r="P56"/>
      <c r="Q56"/>
      <c r="R56"/>
      <c r="S56"/>
      <c r="T56"/>
      <c r="U56"/>
      <c r="V56"/>
      <c r="W56"/>
      <c r="X56"/>
      <c r="Y56"/>
      <c r="Z56"/>
      <c r="AA56"/>
      <c r="AB56"/>
      <c r="AC56"/>
      <c r="AD56"/>
      <c r="AE56"/>
      <c r="AF56"/>
    </row>
    <row r="57" spans="1:32" ht="15" x14ac:dyDescent="0.25">
      <c r="A57" s="60" t="s">
        <v>135</v>
      </c>
      <c r="B57" s="60" t="s">
        <v>137</v>
      </c>
      <c r="C57" s="60" t="s">
        <v>130</v>
      </c>
      <c r="D57" s="61">
        <v>47409</v>
      </c>
      <c r="E57" s="62" t="s">
        <v>76</v>
      </c>
      <c r="F57" s="63">
        <v>3313</v>
      </c>
      <c r="G57" s="64">
        <v>8.0299999999999994</v>
      </c>
      <c r="H57" s="60">
        <f t="shared" si="4"/>
        <v>26603.39</v>
      </c>
      <c r="I57"/>
      <c r="J57"/>
      <c r="K57"/>
      <c r="L57"/>
      <c r="M57"/>
      <c r="N57"/>
      <c r="O57"/>
      <c r="P57"/>
      <c r="Q57"/>
      <c r="R57"/>
      <c r="S57"/>
      <c r="T57"/>
      <c r="U57"/>
      <c r="V57"/>
      <c r="W57"/>
      <c r="X57"/>
      <c r="Y57"/>
      <c r="Z57"/>
      <c r="AA57"/>
      <c r="AB57"/>
      <c r="AC57"/>
      <c r="AD57"/>
      <c r="AE57"/>
      <c r="AF57"/>
    </row>
    <row r="58" spans="1:32" ht="15" x14ac:dyDescent="0.25">
      <c r="A58" s="60" t="s">
        <v>135</v>
      </c>
      <c r="B58" s="60" t="s">
        <v>137</v>
      </c>
      <c r="C58" s="60" t="s">
        <v>130</v>
      </c>
      <c r="D58" s="61">
        <v>47417</v>
      </c>
      <c r="E58" s="62" t="s">
        <v>160</v>
      </c>
      <c r="F58" s="63">
        <v>3</v>
      </c>
      <c r="G58" s="64">
        <v>34.01</v>
      </c>
      <c r="H58" s="60">
        <f t="shared" si="4"/>
        <v>102.03</v>
      </c>
      <c r="I58"/>
      <c r="J58"/>
      <c r="K58"/>
      <c r="L58"/>
      <c r="M58"/>
      <c r="N58"/>
      <c r="O58"/>
      <c r="P58"/>
      <c r="Q58"/>
      <c r="R58"/>
      <c r="S58"/>
      <c r="T58"/>
      <c r="U58"/>
      <c r="V58"/>
      <c r="W58"/>
      <c r="X58"/>
      <c r="Y58"/>
      <c r="Z58"/>
      <c r="AA58"/>
      <c r="AB58"/>
      <c r="AC58"/>
      <c r="AD58"/>
      <c r="AE58"/>
      <c r="AF58"/>
    </row>
    <row r="59" spans="1:32" ht="15" x14ac:dyDescent="0.25">
      <c r="A59" s="60" t="s">
        <v>135</v>
      </c>
      <c r="B59" s="60" t="s">
        <v>137</v>
      </c>
      <c r="C59" s="60" t="s">
        <v>130</v>
      </c>
      <c r="D59" s="61">
        <v>47419</v>
      </c>
      <c r="E59" s="62" t="s">
        <v>158</v>
      </c>
      <c r="F59" s="63">
        <v>8</v>
      </c>
      <c r="G59" s="64">
        <v>3.73</v>
      </c>
      <c r="H59" s="60">
        <f>F59*G59</f>
        <v>29.84</v>
      </c>
      <c r="I59"/>
      <c r="J59"/>
      <c r="K59"/>
      <c r="L59"/>
      <c r="M59"/>
      <c r="N59"/>
      <c r="O59"/>
      <c r="P59"/>
      <c r="Q59"/>
      <c r="R59"/>
      <c r="S59"/>
      <c r="T59"/>
      <c r="U59"/>
      <c r="V59"/>
      <c r="W59"/>
      <c r="X59"/>
      <c r="Y59"/>
      <c r="Z59"/>
      <c r="AA59"/>
      <c r="AB59"/>
      <c r="AC59"/>
      <c r="AD59"/>
      <c r="AE59"/>
      <c r="AF59"/>
    </row>
    <row r="60" spans="1:32" ht="15" x14ac:dyDescent="0.25">
      <c r="A60" s="60" t="s">
        <v>135</v>
      </c>
      <c r="B60" s="60" t="s">
        <v>137</v>
      </c>
      <c r="C60" s="60" t="s">
        <v>130</v>
      </c>
      <c r="D60" s="61" t="s">
        <v>34</v>
      </c>
      <c r="E60" s="62" t="s">
        <v>77</v>
      </c>
      <c r="F60" s="63">
        <v>1744</v>
      </c>
      <c r="G60" s="64">
        <v>3.7899999999999996</v>
      </c>
      <c r="H60" s="60">
        <f t="shared" si="4"/>
        <v>6609.7599999999993</v>
      </c>
      <c r="I60"/>
      <c r="J60"/>
      <c r="K60"/>
      <c r="L60"/>
      <c r="M60"/>
      <c r="N60"/>
      <c r="O60"/>
      <c r="P60"/>
      <c r="Q60"/>
      <c r="R60"/>
      <c r="S60"/>
      <c r="T60"/>
      <c r="U60"/>
      <c r="V60"/>
      <c r="W60"/>
      <c r="X60"/>
      <c r="Y60"/>
      <c r="Z60"/>
      <c r="AA60"/>
      <c r="AB60"/>
      <c r="AC60"/>
      <c r="AD60"/>
      <c r="AE60"/>
      <c r="AF60"/>
    </row>
    <row r="61" spans="1:32" ht="15" x14ac:dyDescent="0.25">
      <c r="D61" s="3"/>
      <c r="E61" s="2"/>
      <c r="F61" s="34"/>
      <c r="G61" s="60" t="s">
        <v>73</v>
      </c>
      <c r="H61" s="67">
        <f>SUM(H49:H60)</f>
        <v>1191715.6800000004</v>
      </c>
      <c r="I61"/>
      <c r="J61"/>
      <c r="K61"/>
      <c r="L61"/>
      <c r="M61"/>
      <c r="N61"/>
      <c r="O61"/>
      <c r="P61"/>
      <c r="Q61"/>
      <c r="R61"/>
      <c r="S61"/>
      <c r="T61"/>
      <c r="U61"/>
      <c r="V61"/>
      <c r="W61"/>
      <c r="X61"/>
      <c r="Y61"/>
      <c r="Z61"/>
      <c r="AA61"/>
      <c r="AB61"/>
      <c r="AC61"/>
      <c r="AD61"/>
      <c r="AE61"/>
      <c r="AF61"/>
    </row>
    <row r="62" spans="1:32" ht="15" x14ac:dyDescent="0.25">
      <c r="D62" s="3"/>
      <c r="E62" s="2"/>
      <c r="G62" s="60"/>
      <c r="H62" s="69">
        <f>ROUNDUP(H61,0)</f>
        <v>1191716</v>
      </c>
      <c r="I62"/>
      <c r="J62"/>
      <c r="K62"/>
      <c r="L62"/>
      <c r="M62"/>
      <c r="N62"/>
      <c r="O62"/>
      <c r="P62"/>
      <c r="Q62"/>
      <c r="R62"/>
      <c r="S62"/>
      <c r="T62"/>
      <c r="U62"/>
      <c r="V62"/>
      <c r="W62"/>
      <c r="X62"/>
      <c r="Y62"/>
      <c r="Z62"/>
      <c r="AA62"/>
      <c r="AB62"/>
      <c r="AC62"/>
      <c r="AD62"/>
      <c r="AE62"/>
      <c r="AF62"/>
    </row>
    <row r="63" spans="1:32" ht="15" x14ac:dyDescent="0.25">
      <c r="D63" s="3"/>
      <c r="E63" s="2"/>
      <c r="I63"/>
      <c r="J63"/>
      <c r="K63"/>
      <c r="L63"/>
      <c r="M63"/>
      <c r="N63"/>
      <c r="O63"/>
      <c r="P63"/>
      <c r="Q63"/>
      <c r="R63"/>
      <c r="S63"/>
      <c r="T63"/>
      <c r="U63"/>
      <c r="V63"/>
      <c r="W63"/>
      <c r="X63"/>
      <c r="Y63"/>
      <c r="Z63"/>
      <c r="AA63"/>
      <c r="AB63"/>
      <c r="AC63"/>
      <c r="AD63"/>
      <c r="AE63"/>
      <c r="AF63"/>
    </row>
    <row r="64" spans="1:32" ht="25.5" x14ac:dyDescent="0.25">
      <c r="A64" s="66" t="s">
        <v>61</v>
      </c>
      <c r="B64" s="66" t="s">
        <v>62</v>
      </c>
      <c r="C64" s="66" t="s">
        <v>32</v>
      </c>
      <c r="D64" s="66" t="s">
        <v>14</v>
      </c>
      <c r="E64" s="66" t="s">
        <v>63</v>
      </c>
      <c r="F64" s="66" t="s">
        <v>64</v>
      </c>
      <c r="G64" s="66" t="s">
        <v>65</v>
      </c>
      <c r="H64" s="66" t="s">
        <v>66</v>
      </c>
      <c r="I64"/>
      <c r="J64"/>
      <c r="K64"/>
      <c r="L64"/>
      <c r="M64"/>
      <c r="N64"/>
      <c r="O64"/>
      <c r="P64"/>
      <c r="Q64"/>
      <c r="R64"/>
      <c r="S64"/>
      <c r="T64"/>
      <c r="U64"/>
      <c r="V64"/>
      <c r="W64"/>
      <c r="X64"/>
      <c r="Y64"/>
      <c r="Z64"/>
      <c r="AA64"/>
      <c r="AB64"/>
      <c r="AC64"/>
      <c r="AD64"/>
      <c r="AE64"/>
      <c r="AF64"/>
    </row>
    <row r="65" spans="1:32" ht="15" x14ac:dyDescent="0.25">
      <c r="A65" s="60" t="s">
        <v>128</v>
      </c>
      <c r="B65" s="60" t="s">
        <v>138</v>
      </c>
      <c r="C65" s="60" t="s">
        <v>130</v>
      </c>
      <c r="D65" s="61">
        <v>47060</v>
      </c>
      <c r="E65" s="62" t="s">
        <v>183</v>
      </c>
      <c r="F65" s="63">
        <v>10241</v>
      </c>
      <c r="G65" s="64">
        <v>3.24</v>
      </c>
      <c r="H65" s="60">
        <f>F65*G65</f>
        <v>33180.840000000004</v>
      </c>
      <c r="I65"/>
      <c r="J65"/>
      <c r="K65"/>
      <c r="L65"/>
      <c r="M65"/>
      <c r="N65"/>
      <c r="O65"/>
      <c r="P65"/>
      <c r="Q65"/>
      <c r="R65"/>
      <c r="S65"/>
      <c r="T65"/>
      <c r="U65"/>
      <c r="V65"/>
      <c r="W65"/>
      <c r="X65"/>
      <c r="Y65"/>
      <c r="Z65"/>
      <c r="AA65"/>
      <c r="AB65"/>
      <c r="AC65"/>
      <c r="AD65"/>
      <c r="AE65"/>
      <c r="AF65"/>
    </row>
    <row r="66" spans="1:32" ht="15" x14ac:dyDescent="0.25">
      <c r="A66" s="60" t="s">
        <v>128</v>
      </c>
      <c r="B66" s="60" t="s">
        <v>138</v>
      </c>
      <c r="C66" s="60" t="s">
        <v>130</v>
      </c>
      <c r="D66" s="61">
        <v>47073</v>
      </c>
      <c r="E66" s="62" t="s">
        <v>67</v>
      </c>
      <c r="F66" s="63">
        <v>27890</v>
      </c>
      <c r="G66" s="64">
        <v>23.32</v>
      </c>
      <c r="H66" s="60">
        <f t="shared" ref="H66:H71" si="5">F66*G66</f>
        <v>650394.80000000005</v>
      </c>
      <c r="I66"/>
      <c r="J66"/>
      <c r="K66"/>
      <c r="L66"/>
      <c r="M66"/>
      <c r="N66"/>
      <c r="O66"/>
      <c r="P66"/>
      <c r="Q66"/>
      <c r="R66"/>
      <c r="S66"/>
      <c r="T66"/>
      <c r="U66"/>
      <c r="V66"/>
      <c r="W66"/>
      <c r="X66"/>
      <c r="Y66"/>
      <c r="Z66"/>
      <c r="AA66"/>
      <c r="AB66"/>
      <c r="AC66"/>
      <c r="AD66"/>
      <c r="AE66"/>
      <c r="AF66"/>
    </row>
    <row r="67" spans="1:32" ht="15" x14ac:dyDescent="0.25">
      <c r="A67" s="60" t="s">
        <v>128</v>
      </c>
      <c r="B67" s="60" t="s">
        <v>138</v>
      </c>
      <c r="C67" s="60" t="s">
        <v>130</v>
      </c>
      <c r="D67" s="61">
        <v>47075</v>
      </c>
      <c r="E67" s="62" t="s">
        <v>68</v>
      </c>
      <c r="F67" s="63">
        <v>4937</v>
      </c>
      <c r="G67" s="64">
        <v>24.59</v>
      </c>
      <c r="H67" s="60">
        <f t="shared" si="5"/>
        <v>121400.83</v>
      </c>
      <c r="I67"/>
      <c r="J67"/>
      <c r="K67"/>
      <c r="L67"/>
      <c r="M67"/>
      <c r="N67"/>
      <c r="O67"/>
      <c r="P67"/>
      <c r="Q67"/>
      <c r="R67"/>
      <c r="S67"/>
      <c r="T67"/>
      <c r="U67"/>
      <c r="V67"/>
      <c r="W67"/>
      <c r="X67"/>
      <c r="Y67"/>
      <c r="Z67"/>
      <c r="AA67"/>
      <c r="AB67"/>
      <c r="AC67"/>
      <c r="AD67"/>
      <c r="AE67"/>
      <c r="AF67"/>
    </row>
    <row r="68" spans="1:32" ht="15" x14ac:dyDescent="0.25">
      <c r="A68" s="60" t="s">
        <v>128</v>
      </c>
      <c r="B68" s="60" t="s">
        <v>138</v>
      </c>
      <c r="C68" s="60" t="s">
        <v>130</v>
      </c>
      <c r="D68" s="61">
        <v>47079</v>
      </c>
      <c r="E68" s="62" t="s">
        <v>70</v>
      </c>
      <c r="F68" s="63">
        <v>9442</v>
      </c>
      <c r="G68" s="64">
        <v>0.8</v>
      </c>
      <c r="H68" s="60">
        <f t="shared" si="5"/>
        <v>7553.6</v>
      </c>
      <c r="I68"/>
      <c r="J68"/>
      <c r="K68"/>
      <c r="L68"/>
      <c r="M68"/>
      <c r="N68"/>
      <c r="O68"/>
      <c r="P68"/>
      <c r="Q68"/>
      <c r="R68"/>
      <c r="S68"/>
      <c r="T68"/>
      <c r="U68"/>
      <c r="V68"/>
      <c r="W68"/>
      <c r="X68"/>
      <c r="Y68"/>
      <c r="Z68"/>
      <c r="AA68"/>
      <c r="AB68"/>
      <c r="AC68"/>
      <c r="AD68"/>
      <c r="AE68"/>
      <c r="AF68"/>
    </row>
    <row r="69" spans="1:32" ht="15" x14ac:dyDescent="0.25">
      <c r="A69" s="60" t="s">
        <v>128</v>
      </c>
      <c r="B69" s="60" t="s">
        <v>138</v>
      </c>
      <c r="C69" s="60" t="s">
        <v>130</v>
      </c>
      <c r="D69" s="61">
        <v>47268</v>
      </c>
      <c r="E69" s="62" t="s">
        <v>112</v>
      </c>
      <c r="F69" s="63">
        <v>4209</v>
      </c>
      <c r="G69" s="64">
        <v>4.5199999999999996</v>
      </c>
      <c r="H69" s="60">
        <f t="shared" si="5"/>
        <v>19024.679999999997</v>
      </c>
      <c r="I69"/>
      <c r="J69"/>
      <c r="K69"/>
      <c r="L69"/>
      <c r="M69"/>
      <c r="N69"/>
      <c r="O69"/>
      <c r="P69"/>
      <c r="Q69"/>
      <c r="R69"/>
      <c r="S69"/>
      <c r="T69"/>
      <c r="U69"/>
      <c r="V69"/>
      <c r="W69"/>
      <c r="X69"/>
      <c r="Y69"/>
      <c r="Z69"/>
      <c r="AA69"/>
      <c r="AB69"/>
      <c r="AC69"/>
      <c r="AD69"/>
      <c r="AE69"/>
      <c r="AF69"/>
    </row>
    <row r="70" spans="1:32" ht="15" x14ac:dyDescent="0.25">
      <c r="A70" s="60" t="s">
        <v>128</v>
      </c>
      <c r="B70" s="60" t="s">
        <v>138</v>
      </c>
      <c r="C70" s="60" t="s">
        <v>130</v>
      </c>
      <c r="D70" s="61">
        <v>47405</v>
      </c>
      <c r="E70" s="62" t="s">
        <v>133</v>
      </c>
      <c r="F70" s="63">
        <v>8207</v>
      </c>
      <c r="G70" s="64">
        <v>1.7</v>
      </c>
      <c r="H70" s="60">
        <f t="shared" si="5"/>
        <v>13951.9</v>
      </c>
      <c r="I70"/>
      <c r="J70"/>
      <c r="K70"/>
      <c r="L70"/>
      <c r="M70"/>
      <c r="N70"/>
      <c r="O70"/>
      <c r="P70"/>
      <c r="Q70"/>
      <c r="R70"/>
      <c r="S70"/>
      <c r="T70"/>
      <c r="U70"/>
      <c r="V70"/>
      <c r="W70"/>
      <c r="X70"/>
      <c r="Y70"/>
      <c r="Z70"/>
      <c r="AA70"/>
      <c r="AB70"/>
      <c r="AC70"/>
      <c r="AD70"/>
      <c r="AE70"/>
      <c r="AF70"/>
    </row>
    <row r="71" spans="1:32" ht="15" x14ac:dyDescent="0.25">
      <c r="A71" s="60" t="s">
        <v>128</v>
      </c>
      <c r="B71" s="60" t="s">
        <v>138</v>
      </c>
      <c r="C71" s="60" t="s">
        <v>130</v>
      </c>
      <c r="D71" s="61">
        <v>47419</v>
      </c>
      <c r="E71" s="62" t="s">
        <v>158</v>
      </c>
      <c r="F71" s="63">
        <v>556</v>
      </c>
      <c r="G71" s="64">
        <v>3.7300000000000018</v>
      </c>
      <c r="H71" s="60">
        <f t="shared" si="5"/>
        <v>2073.880000000001</v>
      </c>
      <c r="I71"/>
      <c r="J71"/>
      <c r="K71"/>
      <c r="L71"/>
      <c r="M71"/>
      <c r="N71"/>
      <c r="O71"/>
      <c r="P71"/>
      <c r="Q71"/>
      <c r="R71"/>
      <c r="S71"/>
      <c r="T71"/>
      <c r="U71"/>
      <c r="V71"/>
      <c r="W71"/>
      <c r="X71"/>
      <c r="Y71"/>
      <c r="Z71"/>
      <c r="AA71"/>
      <c r="AB71"/>
      <c r="AC71"/>
      <c r="AD71"/>
      <c r="AE71"/>
      <c r="AF71"/>
    </row>
    <row r="72" spans="1:32" ht="15" x14ac:dyDescent="0.25">
      <c r="D72" s="3"/>
      <c r="E72" s="2"/>
      <c r="G72" s="60" t="s">
        <v>73</v>
      </c>
      <c r="H72" s="67">
        <f>SUM(H65:H71)</f>
        <v>847580.53</v>
      </c>
      <c r="I72"/>
      <c r="J72"/>
      <c r="K72"/>
      <c r="L72"/>
      <c r="M72"/>
      <c r="N72"/>
      <c r="O72"/>
      <c r="P72"/>
      <c r="Q72"/>
      <c r="R72"/>
      <c r="S72"/>
      <c r="T72"/>
      <c r="U72"/>
      <c r="V72"/>
      <c r="W72"/>
      <c r="X72"/>
      <c r="Y72"/>
      <c r="Z72"/>
      <c r="AA72"/>
      <c r="AB72"/>
      <c r="AC72"/>
      <c r="AD72"/>
      <c r="AE72"/>
      <c r="AF72"/>
    </row>
    <row r="73" spans="1:32" ht="15" x14ac:dyDescent="0.25">
      <c r="D73" s="3"/>
      <c r="E73" s="2"/>
      <c r="G73" s="60"/>
      <c r="H73" s="69">
        <f>ROUNDUP(H72,0)</f>
        <v>847581</v>
      </c>
      <c r="I73"/>
      <c r="J73"/>
      <c r="K73"/>
      <c r="L73"/>
      <c r="M73"/>
      <c r="N73"/>
      <c r="O73"/>
      <c r="P73"/>
      <c r="Q73"/>
      <c r="R73"/>
      <c r="S73"/>
      <c r="T73"/>
      <c r="U73"/>
      <c r="V73"/>
      <c r="W73"/>
      <c r="X73"/>
      <c r="Y73"/>
      <c r="Z73"/>
      <c r="AA73"/>
      <c r="AB73"/>
      <c r="AC73"/>
      <c r="AD73"/>
      <c r="AE73"/>
      <c r="AF73"/>
    </row>
    <row r="74" spans="1:32" ht="15" x14ac:dyDescent="0.25">
      <c r="D74" s="3"/>
      <c r="E74" s="2"/>
      <c r="I74"/>
      <c r="J74"/>
      <c r="K74"/>
      <c r="L74"/>
      <c r="M74"/>
      <c r="N74"/>
      <c r="O74"/>
      <c r="P74"/>
      <c r="Q74"/>
      <c r="R74"/>
      <c r="S74"/>
      <c r="T74"/>
      <c r="U74"/>
      <c r="V74"/>
      <c r="W74"/>
      <c r="X74"/>
      <c r="Y74"/>
      <c r="Z74"/>
      <c r="AA74"/>
      <c r="AB74"/>
      <c r="AC74"/>
      <c r="AD74"/>
      <c r="AE74"/>
      <c r="AF74"/>
    </row>
    <row r="75" spans="1:32" ht="25.5" x14ac:dyDescent="0.25">
      <c r="A75" s="66" t="s">
        <v>61</v>
      </c>
      <c r="B75" s="66" t="s">
        <v>62</v>
      </c>
      <c r="C75" s="66" t="s">
        <v>32</v>
      </c>
      <c r="D75" s="66" t="s">
        <v>14</v>
      </c>
      <c r="E75" s="66" t="s">
        <v>63</v>
      </c>
      <c r="F75" s="66" t="s">
        <v>64</v>
      </c>
      <c r="G75" s="66" t="s">
        <v>65</v>
      </c>
      <c r="H75" s="66" t="s">
        <v>66</v>
      </c>
      <c r="I75"/>
      <c r="J75"/>
      <c r="K75"/>
      <c r="L75"/>
      <c r="M75"/>
      <c r="N75"/>
      <c r="O75"/>
      <c r="P75"/>
      <c r="Q75"/>
      <c r="R75"/>
      <c r="S75"/>
      <c r="T75"/>
      <c r="U75"/>
      <c r="V75"/>
      <c r="W75"/>
      <c r="X75"/>
      <c r="Y75"/>
      <c r="Z75"/>
      <c r="AA75"/>
      <c r="AB75"/>
      <c r="AC75"/>
      <c r="AD75"/>
      <c r="AE75"/>
      <c r="AF75"/>
    </row>
    <row r="76" spans="1:32" ht="15" x14ac:dyDescent="0.25">
      <c r="A76" s="60" t="s">
        <v>128</v>
      </c>
      <c r="B76" s="25" t="s">
        <v>139</v>
      </c>
      <c r="C76" s="60" t="s">
        <v>130</v>
      </c>
      <c r="D76" s="61">
        <v>47073</v>
      </c>
      <c r="E76" s="62" t="s">
        <v>67</v>
      </c>
      <c r="F76" s="63">
        <v>1407</v>
      </c>
      <c r="G76" s="64">
        <v>23.32</v>
      </c>
      <c r="H76" s="60">
        <f>F76*G76</f>
        <v>32811.24</v>
      </c>
      <c r="I76"/>
      <c r="J76"/>
      <c r="K76"/>
      <c r="L76"/>
      <c r="M76"/>
      <c r="N76"/>
      <c r="O76"/>
      <c r="P76"/>
      <c r="Q76"/>
      <c r="R76"/>
      <c r="S76"/>
      <c r="T76"/>
      <c r="U76"/>
      <c r="V76"/>
      <c r="W76"/>
      <c r="X76"/>
      <c r="Y76"/>
      <c r="Z76"/>
      <c r="AA76"/>
      <c r="AB76"/>
      <c r="AC76"/>
      <c r="AD76"/>
      <c r="AE76"/>
      <c r="AF76"/>
    </row>
    <row r="77" spans="1:32" ht="15" x14ac:dyDescent="0.25">
      <c r="A77" s="60" t="s">
        <v>128</v>
      </c>
      <c r="B77" s="25" t="s">
        <v>139</v>
      </c>
      <c r="C77" s="60" t="s">
        <v>130</v>
      </c>
      <c r="D77" s="61">
        <v>47078</v>
      </c>
      <c r="E77" s="62" t="s">
        <v>69</v>
      </c>
      <c r="F77" s="63">
        <v>118</v>
      </c>
      <c r="G77" s="64">
        <v>44.25</v>
      </c>
      <c r="H77" s="60">
        <f>F77*G77</f>
        <v>5221.5</v>
      </c>
      <c r="I77"/>
      <c r="J77"/>
      <c r="K77"/>
      <c r="L77"/>
      <c r="M77"/>
      <c r="N77"/>
      <c r="O77"/>
      <c r="P77"/>
      <c r="Q77"/>
      <c r="R77"/>
      <c r="S77"/>
      <c r="T77"/>
      <c r="U77"/>
      <c r="V77"/>
      <c r="W77"/>
      <c r="X77"/>
      <c r="Y77"/>
      <c r="Z77"/>
      <c r="AA77"/>
      <c r="AB77"/>
      <c r="AC77"/>
      <c r="AD77"/>
      <c r="AE77"/>
      <c r="AF77"/>
    </row>
    <row r="78" spans="1:32" ht="15" x14ac:dyDescent="0.25">
      <c r="A78" s="60" t="s">
        <v>128</v>
      </c>
      <c r="B78" s="25" t="s">
        <v>139</v>
      </c>
      <c r="C78" s="60" t="s">
        <v>130</v>
      </c>
      <c r="D78" s="61">
        <v>60046</v>
      </c>
      <c r="E78" s="62" t="s">
        <v>154</v>
      </c>
      <c r="F78" s="63">
        <v>118</v>
      </c>
      <c r="G78" s="64">
        <v>0.8</v>
      </c>
      <c r="H78" s="60">
        <f>F78*G78</f>
        <v>94.4</v>
      </c>
      <c r="I78"/>
      <c r="J78"/>
      <c r="K78"/>
      <c r="L78"/>
      <c r="M78"/>
      <c r="N78"/>
      <c r="O78"/>
      <c r="P78"/>
      <c r="Q78"/>
      <c r="R78"/>
      <c r="S78"/>
      <c r="T78"/>
      <c r="U78"/>
      <c r="V78"/>
      <c r="W78"/>
      <c r="X78"/>
      <c r="Y78"/>
      <c r="Z78"/>
      <c r="AA78"/>
      <c r="AB78"/>
      <c r="AC78"/>
      <c r="AD78"/>
      <c r="AE78"/>
      <c r="AF78"/>
    </row>
    <row r="79" spans="1:32" ht="15" x14ac:dyDescent="0.25">
      <c r="D79" s="3"/>
      <c r="E79" s="2"/>
      <c r="G79" s="60" t="s">
        <v>73</v>
      </c>
      <c r="H79" s="67">
        <f>SUM(H76:H78)</f>
        <v>38127.14</v>
      </c>
      <c r="I79"/>
      <c r="J79"/>
      <c r="K79"/>
      <c r="L79"/>
      <c r="M79"/>
      <c r="N79"/>
      <c r="O79"/>
      <c r="P79"/>
      <c r="Q79"/>
      <c r="R79"/>
      <c r="S79"/>
      <c r="T79"/>
      <c r="U79"/>
      <c r="V79"/>
      <c r="W79"/>
      <c r="X79"/>
      <c r="Y79"/>
      <c r="Z79"/>
      <c r="AA79"/>
      <c r="AB79"/>
      <c r="AC79"/>
      <c r="AD79"/>
      <c r="AE79"/>
      <c r="AF79"/>
    </row>
    <row r="80" spans="1:32" ht="15" x14ac:dyDescent="0.25">
      <c r="D80" s="3"/>
      <c r="E80" s="2"/>
      <c r="G80" s="60"/>
      <c r="H80" s="69">
        <f>ROUNDUP(H79,0)</f>
        <v>38128</v>
      </c>
      <c r="I80"/>
      <c r="J80"/>
      <c r="K80"/>
      <c r="L80"/>
      <c r="M80"/>
      <c r="N80"/>
      <c r="O80"/>
      <c r="P80"/>
      <c r="Q80"/>
      <c r="R80"/>
      <c r="S80"/>
      <c r="T80"/>
      <c r="U80"/>
      <c r="V80"/>
      <c r="W80"/>
      <c r="X80"/>
      <c r="Y80"/>
      <c r="Z80"/>
      <c r="AA80"/>
      <c r="AB80"/>
      <c r="AC80"/>
      <c r="AD80"/>
      <c r="AE80"/>
      <c r="AF80"/>
    </row>
    <row r="81" spans="1:32" ht="15" x14ac:dyDescent="0.25">
      <c r="D81" s="3"/>
      <c r="E81" s="2"/>
      <c r="I81"/>
      <c r="J81"/>
      <c r="K81"/>
      <c r="L81"/>
      <c r="M81"/>
      <c r="N81"/>
      <c r="O81"/>
      <c r="P81"/>
      <c r="Q81"/>
      <c r="R81"/>
      <c r="S81"/>
      <c r="T81"/>
      <c r="U81"/>
      <c r="V81"/>
      <c r="W81"/>
      <c r="X81"/>
      <c r="Y81"/>
      <c r="Z81"/>
      <c r="AA81"/>
      <c r="AB81"/>
      <c r="AC81"/>
      <c r="AD81"/>
      <c r="AE81"/>
      <c r="AF81"/>
    </row>
    <row r="82" spans="1:32" ht="25.5" x14ac:dyDescent="0.25">
      <c r="A82" s="66" t="s">
        <v>61</v>
      </c>
      <c r="B82" s="66" t="s">
        <v>62</v>
      </c>
      <c r="C82" s="66" t="s">
        <v>32</v>
      </c>
      <c r="D82" s="66" t="s">
        <v>14</v>
      </c>
      <c r="E82" s="66" t="s">
        <v>63</v>
      </c>
      <c r="F82" s="66" t="s">
        <v>64</v>
      </c>
      <c r="G82" s="66" t="s">
        <v>65</v>
      </c>
      <c r="H82" s="66" t="s">
        <v>66</v>
      </c>
      <c r="I82"/>
      <c r="J82"/>
      <c r="K82"/>
      <c r="L82"/>
      <c r="M82"/>
      <c r="N82"/>
      <c r="O82"/>
      <c r="P82"/>
      <c r="Q82"/>
      <c r="R82"/>
      <c r="S82"/>
      <c r="T82"/>
      <c r="U82"/>
      <c r="V82"/>
      <c r="W82"/>
      <c r="X82"/>
      <c r="Y82"/>
      <c r="Z82"/>
      <c r="AA82"/>
      <c r="AB82"/>
      <c r="AC82"/>
      <c r="AD82"/>
      <c r="AE82"/>
      <c r="AF82"/>
    </row>
    <row r="83" spans="1:32" ht="15" x14ac:dyDescent="0.25">
      <c r="A83" s="60" t="s">
        <v>128</v>
      </c>
      <c r="B83" s="25" t="s">
        <v>140</v>
      </c>
      <c r="C83" s="60" t="s">
        <v>130</v>
      </c>
      <c r="D83" s="61">
        <v>47073</v>
      </c>
      <c r="E83" s="62" t="s">
        <v>67</v>
      </c>
      <c r="F83" s="63">
        <v>146</v>
      </c>
      <c r="G83" s="64">
        <v>23.32</v>
      </c>
      <c r="H83" s="60">
        <f>F83*G83</f>
        <v>3404.7200000000003</v>
      </c>
      <c r="I83"/>
      <c r="J83"/>
      <c r="K83"/>
      <c r="L83"/>
      <c r="M83"/>
      <c r="N83"/>
      <c r="O83"/>
      <c r="P83"/>
      <c r="Q83"/>
      <c r="R83"/>
      <c r="S83"/>
      <c r="T83"/>
      <c r="U83"/>
      <c r="V83"/>
      <c r="W83"/>
      <c r="X83"/>
      <c r="Y83"/>
      <c r="Z83"/>
      <c r="AA83"/>
      <c r="AB83"/>
      <c r="AC83"/>
      <c r="AD83"/>
      <c r="AE83"/>
      <c r="AF83"/>
    </row>
    <row r="84" spans="1:32" ht="15" x14ac:dyDescent="0.25">
      <c r="A84" s="60" t="s">
        <v>128</v>
      </c>
      <c r="B84" s="25" t="s">
        <v>140</v>
      </c>
      <c r="C84" s="60" t="s">
        <v>130</v>
      </c>
      <c r="D84" s="61">
        <v>47416</v>
      </c>
      <c r="E84" s="62" t="s">
        <v>71</v>
      </c>
      <c r="F84" s="63">
        <v>6</v>
      </c>
      <c r="G84" s="64">
        <v>2.29</v>
      </c>
      <c r="H84" s="60">
        <f t="shared" ref="H84" si="6">F84*G84</f>
        <v>13.74</v>
      </c>
      <c r="I84"/>
      <c r="J84"/>
      <c r="K84"/>
      <c r="L84"/>
      <c r="M84"/>
      <c r="N84"/>
      <c r="O84"/>
      <c r="P84"/>
      <c r="Q84"/>
      <c r="R84"/>
      <c r="S84"/>
      <c r="T84"/>
      <c r="U84"/>
      <c r="V84"/>
      <c r="W84"/>
      <c r="X84"/>
      <c r="Y84"/>
      <c r="Z84"/>
      <c r="AA84"/>
      <c r="AB84"/>
      <c r="AC84"/>
      <c r="AD84"/>
      <c r="AE84"/>
      <c r="AF84"/>
    </row>
    <row r="85" spans="1:32" ht="15" x14ac:dyDescent="0.25">
      <c r="D85" s="3"/>
      <c r="E85" s="2"/>
      <c r="G85" s="60" t="s">
        <v>73</v>
      </c>
      <c r="H85" s="67">
        <f>SUM(H83:H84)</f>
        <v>3418.46</v>
      </c>
      <c r="I85"/>
      <c r="J85"/>
      <c r="K85"/>
      <c r="L85"/>
      <c r="M85"/>
      <c r="N85"/>
      <c r="O85"/>
      <c r="P85"/>
      <c r="Q85"/>
      <c r="R85"/>
      <c r="S85"/>
      <c r="T85"/>
      <c r="U85"/>
      <c r="V85"/>
      <c r="W85"/>
      <c r="X85"/>
      <c r="Y85"/>
      <c r="Z85"/>
      <c r="AA85"/>
      <c r="AB85"/>
      <c r="AC85"/>
      <c r="AD85"/>
      <c r="AE85"/>
      <c r="AF85"/>
    </row>
    <row r="86" spans="1:32" ht="15" x14ac:dyDescent="0.25">
      <c r="D86" s="3"/>
      <c r="E86" s="2"/>
      <c r="G86" s="60"/>
      <c r="H86" s="69">
        <f>ROUNDUP(H85,0)</f>
        <v>3419</v>
      </c>
      <c r="I86"/>
      <c r="J86"/>
      <c r="K86"/>
      <c r="L86"/>
      <c r="M86"/>
      <c r="N86"/>
      <c r="O86"/>
      <c r="P86"/>
      <c r="Q86"/>
      <c r="R86"/>
      <c r="S86"/>
      <c r="T86"/>
      <c r="U86"/>
      <c r="V86"/>
      <c r="W86"/>
      <c r="X86"/>
      <c r="Y86"/>
      <c r="Z86"/>
      <c r="AA86"/>
      <c r="AB86"/>
      <c r="AC86"/>
      <c r="AD86"/>
      <c r="AE86"/>
      <c r="AF86"/>
    </row>
    <row r="87" spans="1:32" ht="15" x14ac:dyDescent="0.25">
      <c r="D87" s="3"/>
      <c r="E87" s="2"/>
      <c r="I87"/>
      <c r="J87"/>
      <c r="K87"/>
      <c r="L87"/>
      <c r="M87"/>
      <c r="N87"/>
      <c r="O87"/>
      <c r="P87"/>
      <c r="Q87"/>
      <c r="R87"/>
      <c r="S87"/>
      <c r="T87"/>
      <c r="U87"/>
      <c r="V87"/>
      <c r="W87"/>
      <c r="X87"/>
      <c r="Y87"/>
      <c r="Z87"/>
      <c r="AA87"/>
      <c r="AB87"/>
      <c r="AC87"/>
      <c r="AD87"/>
      <c r="AE87"/>
      <c r="AF87"/>
    </row>
    <row r="88" spans="1:32" ht="25.5" x14ac:dyDescent="0.25">
      <c r="A88" s="66" t="s">
        <v>61</v>
      </c>
      <c r="B88" s="66" t="s">
        <v>62</v>
      </c>
      <c r="C88" s="66" t="s">
        <v>32</v>
      </c>
      <c r="D88" s="66" t="s">
        <v>14</v>
      </c>
      <c r="E88" s="66" t="s">
        <v>63</v>
      </c>
      <c r="F88" s="66" t="s">
        <v>64</v>
      </c>
      <c r="G88" s="66" t="s">
        <v>65</v>
      </c>
      <c r="H88" s="66" t="s">
        <v>66</v>
      </c>
      <c r="I88"/>
      <c r="J88"/>
      <c r="K88"/>
      <c r="L88"/>
      <c r="M88"/>
      <c r="N88"/>
      <c r="O88"/>
      <c r="P88"/>
      <c r="Q88"/>
      <c r="R88"/>
      <c r="S88"/>
      <c r="T88"/>
      <c r="U88"/>
      <c r="V88"/>
      <c r="W88"/>
      <c r="X88"/>
      <c r="Y88"/>
      <c r="Z88"/>
      <c r="AA88"/>
      <c r="AB88"/>
      <c r="AC88"/>
      <c r="AD88"/>
      <c r="AE88"/>
      <c r="AF88"/>
    </row>
    <row r="89" spans="1:32" ht="15" x14ac:dyDescent="0.25">
      <c r="A89" s="60" t="s">
        <v>128</v>
      </c>
      <c r="B89" s="60" t="s">
        <v>141</v>
      </c>
      <c r="C89" s="60" t="s">
        <v>130</v>
      </c>
      <c r="D89" s="61">
        <v>47060</v>
      </c>
      <c r="E89" s="62" t="s">
        <v>183</v>
      </c>
      <c r="F89" s="63">
        <v>393</v>
      </c>
      <c r="G89" s="64">
        <v>3.24</v>
      </c>
      <c r="H89" s="60">
        <f>F89*G89</f>
        <v>1273.3200000000002</v>
      </c>
      <c r="I89"/>
      <c r="J89"/>
      <c r="K89"/>
      <c r="L89"/>
      <c r="M89"/>
      <c r="N89"/>
      <c r="O89"/>
      <c r="P89"/>
      <c r="Q89"/>
      <c r="R89"/>
      <c r="S89"/>
      <c r="T89"/>
      <c r="U89"/>
      <c r="V89"/>
      <c r="W89"/>
      <c r="X89"/>
      <c r="Y89"/>
      <c r="Z89"/>
      <c r="AA89"/>
      <c r="AB89"/>
      <c r="AC89"/>
      <c r="AD89"/>
      <c r="AE89"/>
      <c r="AF89"/>
    </row>
    <row r="90" spans="1:32" ht="15" x14ac:dyDescent="0.25">
      <c r="A90" s="60" t="s">
        <v>128</v>
      </c>
      <c r="B90" s="60" t="s">
        <v>141</v>
      </c>
      <c r="C90" s="60" t="s">
        <v>130</v>
      </c>
      <c r="D90" s="61">
        <v>47073</v>
      </c>
      <c r="E90" s="62" t="s">
        <v>67</v>
      </c>
      <c r="F90" s="63">
        <v>276</v>
      </c>
      <c r="G90" s="64">
        <v>23.32</v>
      </c>
      <c r="H90" s="60">
        <f t="shared" ref="H90:H95" si="7">F90*G90</f>
        <v>6436.32</v>
      </c>
      <c r="I90"/>
      <c r="J90"/>
      <c r="K90"/>
      <c r="L90"/>
      <c r="M90"/>
      <c r="N90"/>
      <c r="O90"/>
      <c r="P90"/>
      <c r="Q90"/>
      <c r="R90"/>
      <c r="S90"/>
      <c r="T90"/>
      <c r="U90"/>
      <c r="V90"/>
      <c r="W90"/>
      <c r="X90"/>
      <c r="Y90"/>
      <c r="Z90"/>
      <c r="AA90"/>
      <c r="AB90"/>
      <c r="AC90"/>
      <c r="AD90"/>
      <c r="AE90"/>
      <c r="AF90"/>
    </row>
    <row r="91" spans="1:32" ht="15" x14ac:dyDescent="0.25">
      <c r="A91" s="60" t="s">
        <v>128</v>
      </c>
      <c r="B91" s="60" t="s">
        <v>141</v>
      </c>
      <c r="C91" s="60" t="s">
        <v>130</v>
      </c>
      <c r="D91" s="61">
        <v>47075</v>
      </c>
      <c r="E91" s="62" t="s">
        <v>68</v>
      </c>
      <c r="F91" s="63">
        <v>117</v>
      </c>
      <c r="G91" s="64">
        <v>24.59</v>
      </c>
      <c r="H91" s="60">
        <f t="shared" si="7"/>
        <v>2877.03</v>
      </c>
      <c r="I91"/>
      <c r="J91"/>
      <c r="K91"/>
      <c r="L91"/>
      <c r="M91"/>
      <c r="N91"/>
      <c r="O91"/>
      <c r="P91"/>
      <c r="Q91"/>
      <c r="R91"/>
      <c r="S91"/>
      <c r="T91"/>
      <c r="U91"/>
      <c r="V91"/>
      <c r="W91"/>
      <c r="X91"/>
      <c r="Y91"/>
      <c r="Z91"/>
      <c r="AA91"/>
      <c r="AB91"/>
      <c r="AC91"/>
      <c r="AD91"/>
      <c r="AE91"/>
      <c r="AF91"/>
    </row>
    <row r="92" spans="1:32" ht="15" x14ac:dyDescent="0.25">
      <c r="A92" s="60" t="s">
        <v>128</v>
      </c>
      <c r="B92" s="60" t="s">
        <v>141</v>
      </c>
      <c r="C92" s="60" t="s">
        <v>130</v>
      </c>
      <c r="D92" s="61">
        <v>47079</v>
      </c>
      <c r="E92" s="62" t="s">
        <v>70</v>
      </c>
      <c r="F92" s="63">
        <v>393</v>
      </c>
      <c r="G92" s="64">
        <v>0.8</v>
      </c>
      <c r="H92" s="60">
        <f t="shared" si="7"/>
        <v>314.40000000000003</v>
      </c>
      <c r="I92"/>
      <c r="J92"/>
      <c r="K92"/>
      <c r="L92"/>
      <c r="M92"/>
      <c r="N92"/>
      <c r="O92"/>
      <c r="P92"/>
      <c r="Q92"/>
      <c r="R92"/>
      <c r="S92"/>
      <c r="T92"/>
      <c r="U92"/>
      <c r="V92"/>
      <c r="W92"/>
      <c r="X92"/>
      <c r="Y92"/>
      <c r="Z92"/>
      <c r="AA92"/>
      <c r="AB92"/>
      <c r="AC92"/>
      <c r="AD92"/>
      <c r="AE92"/>
      <c r="AF92"/>
    </row>
    <row r="93" spans="1:32" ht="15" x14ac:dyDescent="0.25">
      <c r="A93" s="60" t="s">
        <v>128</v>
      </c>
      <c r="B93" s="60" t="s">
        <v>141</v>
      </c>
      <c r="C93" s="60" t="s">
        <v>130</v>
      </c>
      <c r="D93" s="61">
        <v>47268</v>
      </c>
      <c r="E93" s="62" t="s">
        <v>112</v>
      </c>
      <c r="F93" s="63">
        <v>227</v>
      </c>
      <c r="G93" s="64">
        <v>4.5199999999999996</v>
      </c>
      <c r="H93" s="60">
        <f t="shared" si="7"/>
        <v>1026.04</v>
      </c>
      <c r="I93"/>
      <c r="J93"/>
      <c r="K93"/>
      <c r="L93"/>
      <c r="M93"/>
      <c r="N93"/>
      <c r="O93"/>
      <c r="P93"/>
      <c r="Q93"/>
      <c r="R93"/>
      <c r="S93"/>
      <c r="T93"/>
      <c r="U93"/>
      <c r="V93"/>
      <c r="W93"/>
      <c r="X93"/>
      <c r="Y93"/>
      <c r="Z93"/>
      <c r="AA93"/>
      <c r="AB93"/>
      <c r="AC93"/>
      <c r="AD93"/>
      <c r="AE93"/>
      <c r="AF93"/>
    </row>
    <row r="94" spans="1:32" ht="15" x14ac:dyDescent="0.25">
      <c r="A94" s="60" t="s">
        <v>128</v>
      </c>
      <c r="B94" s="60" t="s">
        <v>141</v>
      </c>
      <c r="C94" s="60" t="s">
        <v>130</v>
      </c>
      <c r="D94" s="61">
        <v>47405</v>
      </c>
      <c r="E94" s="62" t="s">
        <v>133</v>
      </c>
      <c r="F94" s="63">
        <v>1</v>
      </c>
      <c r="G94" s="64">
        <v>1.7</v>
      </c>
      <c r="H94" s="60">
        <f t="shared" si="7"/>
        <v>1.7</v>
      </c>
      <c r="I94"/>
      <c r="J94"/>
      <c r="K94"/>
      <c r="L94"/>
      <c r="M94"/>
      <c r="N94"/>
      <c r="O94"/>
      <c r="P94"/>
      <c r="Q94"/>
      <c r="R94"/>
      <c r="S94"/>
      <c r="T94"/>
      <c r="U94"/>
      <c r="V94"/>
      <c r="W94"/>
      <c r="X94"/>
      <c r="Y94"/>
      <c r="Z94"/>
      <c r="AA94"/>
      <c r="AB94"/>
      <c r="AC94"/>
      <c r="AD94"/>
      <c r="AE94"/>
      <c r="AF94"/>
    </row>
    <row r="95" spans="1:32" ht="15" x14ac:dyDescent="0.25">
      <c r="A95" s="60" t="s">
        <v>128</v>
      </c>
      <c r="B95" s="60" t="s">
        <v>141</v>
      </c>
      <c r="C95" s="60" t="s">
        <v>130</v>
      </c>
      <c r="D95" s="61">
        <v>47406</v>
      </c>
      <c r="E95" s="62" t="s">
        <v>75</v>
      </c>
      <c r="F95" s="63">
        <v>1</v>
      </c>
      <c r="G95" s="64">
        <v>13.04</v>
      </c>
      <c r="H95" s="60">
        <f t="shared" si="7"/>
        <v>13.04</v>
      </c>
      <c r="I95"/>
      <c r="J95"/>
      <c r="K95"/>
      <c r="L95"/>
      <c r="M95"/>
      <c r="N95"/>
      <c r="O95"/>
      <c r="P95"/>
      <c r="Q95"/>
      <c r="R95"/>
      <c r="S95"/>
      <c r="T95"/>
      <c r="U95"/>
      <c r="V95"/>
      <c r="W95"/>
      <c r="X95"/>
      <c r="Y95"/>
      <c r="Z95"/>
      <c r="AA95"/>
      <c r="AB95"/>
      <c r="AC95"/>
      <c r="AD95"/>
      <c r="AE95"/>
      <c r="AF95"/>
    </row>
    <row r="96" spans="1:32" ht="15" x14ac:dyDescent="0.25">
      <c r="D96" s="3"/>
      <c r="E96" s="2"/>
      <c r="G96" s="60" t="s">
        <v>73</v>
      </c>
      <c r="H96" s="67">
        <f>SUM(H89:H95)</f>
        <v>11941.850000000002</v>
      </c>
      <c r="I96"/>
      <c r="J96"/>
      <c r="K96"/>
      <c r="L96"/>
      <c r="M96"/>
      <c r="N96"/>
      <c r="O96"/>
      <c r="P96"/>
      <c r="Q96"/>
      <c r="R96"/>
      <c r="S96"/>
      <c r="T96"/>
      <c r="U96"/>
      <c r="V96"/>
      <c r="W96"/>
      <c r="X96"/>
      <c r="Y96"/>
      <c r="Z96"/>
      <c r="AA96"/>
      <c r="AB96"/>
      <c r="AC96"/>
      <c r="AD96"/>
      <c r="AE96"/>
      <c r="AF96"/>
    </row>
    <row r="97" spans="1:32" ht="15" x14ac:dyDescent="0.25">
      <c r="D97" s="3"/>
      <c r="E97" s="2"/>
      <c r="G97" s="60"/>
      <c r="H97" s="69">
        <f>ROUNDUP(H96,0)</f>
        <v>11942</v>
      </c>
      <c r="I97"/>
      <c r="J97"/>
      <c r="K97"/>
      <c r="L97"/>
      <c r="M97"/>
      <c r="N97"/>
      <c r="O97"/>
      <c r="P97"/>
      <c r="Q97"/>
      <c r="R97"/>
      <c r="S97"/>
      <c r="T97"/>
      <c r="U97"/>
      <c r="V97"/>
      <c r="W97"/>
      <c r="X97"/>
      <c r="Y97"/>
      <c r="Z97"/>
      <c r="AA97"/>
      <c r="AB97"/>
      <c r="AC97"/>
      <c r="AD97"/>
      <c r="AE97"/>
      <c r="AF97"/>
    </row>
    <row r="98" spans="1:32" ht="15" x14ac:dyDescent="0.25">
      <c r="D98" s="3"/>
      <c r="E98" s="2"/>
      <c r="I98"/>
      <c r="J98"/>
      <c r="K98"/>
      <c r="L98"/>
      <c r="M98"/>
      <c r="N98"/>
      <c r="O98"/>
      <c r="P98"/>
      <c r="Q98"/>
      <c r="R98"/>
      <c r="S98"/>
      <c r="T98"/>
      <c r="U98"/>
      <c r="V98"/>
      <c r="W98"/>
      <c r="X98"/>
      <c r="Y98"/>
      <c r="Z98"/>
      <c r="AA98"/>
      <c r="AB98"/>
      <c r="AC98"/>
      <c r="AD98"/>
      <c r="AE98"/>
      <c r="AF98"/>
    </row>
    <row r="99" spans="1:32" ht="25.5" x14ac:dyDescent="0.25">
      <c r="A99" s="66" t="s">
        <v>61</v>
      </c>
      <c r="B99" s="66" t="s">
        <v>62</v>
      </c>
      <c r="C99" s="66" t="s">
        <v>32</v>
      </c>
      <c r="D99" s="66" t="s">
        <v>14</v>
      </c>
      <c r="E99" s="66" t="s">
        <v>63</v>
      </c>
      <c r="F99" s="66" t="s">
        <v>64</v>
      </c>
      <c r="G99" s="66" t="s">
        <v>65</v>
      </c>
      <c r="H99" s="66" t="s">
        <v>66</v>
      </c>
      <c r="I99"/>
      <c r="J99"/>
      <c r="K99"/>
      <c r="L99"/>
      <c r="M99"/>
      <c r="N99"/>
      <c r="O99"/>
      <c r="P99"/>
      <c r="Q99"/>
      <c r="R99"/>
      <c r="S99"/>
      <c r="T99"/>
      <c r="U99"/>
      <c r="V99"/>
      <c r="W99"/>
      <c r="X99"/>
      <c r="Y99"/>
      <c r="Z99"/>
      <c r="AA99"/>
      <c r="AB99"/>
      <c r="AC99"/>
      <c r="AD99"/>
      <c r="AE99"/>
      <c r="AF99"/>
    </row>
    <row r="100" spans="1:32" ht="15" x14ac:dyDescent="0.25">
      <c r="A100" s="60" t="s">
        <v>128</v>
      </c>
      <c r="B100" s="60" t="s">
        <v>161</v>
      </c>
      <c r="C100" s="60" t="s">
        <v>130</v>
      </c>
      <c r="D100" s="61">
        <v>47060</v>
      </c>
      <c r="E100" s="62" t="s">
        <v>183</v>
      </c>
      <c r="F100" s="63">
        <v>359</v>
      </c>
      <c r="G100" s="64">
        <v>3.24</v>
      </c>
      <c r="H100" s="60">
        <f>F100*G100</f>
        <v>1163.1600000000001</v>
      </c>
      <c r="I100"/>
      <c r="J100"/>
      <c r="K100"/>
      <c r="L100"/>
      <c r="M100"/>
      <c r="N100"/>
      <c r="O100"/>
      <c r="P100"/>
      <c r="Q100"/>
      <c r="R100"/>
      <c r="S100"/>
      <c r="T100"/>
      <c r="U100"/>
      <c r="V100"/>
      <c r="W100"/>
      <c r="X100"/>
      <c r="Y100"/>
      <c r="Z100"/>
      <c r="AA100"/>
      <c r="AB100"/>
      <c r="AC100"/>
      <c r="AD100"/>
      <c r="AE100"/>
      <c r="AF100"/>
    </row>
    <row r="101" spans="1:32" ht="15" x14ac:dyDescent="0.25">
      <c r="A101" s="60" t="s">
        <v>128</v>
      </c>
      <c r="B101" s="60" t="s">
        <v>161</v>
      </c>
      <c r="C101" s="60" t="s">
        <v>130</v>
      </c>
      <c r="D101" s="61">
        <v>47073</v>
      </c>
      <c r="E101" s="62" t="s">
        <v>67</v>
      </c>
      <c r="F101" s="63">
        <v>359</v>
      </c>
      <c r="G101" s="64">
        <v>23.32</v>
      </c>
      <c r="H101" s="60">
        <f t="shared" ref="H101:H103" si="8">F101*G101</f>
        <v>8371.8799999999992</v>
      </c>
      <c r="I101"/>
      <c r="J101"/>
      <c r="K101"/>
      <c r="L101"/>
      <c r="M101"/>
      <c r="N101"/>
      <c r="O101"/>
      <c r="P101"/>
      <c r="Q101"/>
      <c r="R101"/>
      <c r="S101"/>
      <c r="T101"/>
      <c r="U101"/>
      <c r="V101"/>
      <c r="W101"/>
      <c r="X101"/>
      <c r="Y101"/>
      <c r="Z101"/>
      <c r="AA101"/>
      <c r="AB101"/>
      <c r="AC101"/>
      <c r="AD101"/>
      <c r="AE101"/>
      <c r="AF101"/>
    </row>
    <row r="102" spans="1:32" ht="15" x14ac:dyDescent="0.25">
      <c r="A102" s="60" t="s">
        <v>128</v>
      </c>
      <c r="B102" s="60" t="s">
        <v>161</v>
      </c>
      <c r="C102" s="60" t="s">
        <v>130</v>
      </c>
      <c r="D102" s="61">
        <v>47079</v>
      </c>
      <c r="E102" s="62" t="s">
        <v>70</v>
      </c>
      <c r="F102" s="63">
        <v>359</v>
      </c>
      <c r="G102" s="64">
        <v>0.8</v>
      </c>
      <c r="H102" s="60">
        <f t="shared" si="8"/>
        <v>287.2</v>
      </c>
      <c r="I102"/>
      <c r="J102"/>
      <c r="K102"/>
      <c r="L102"/>
      <c r="M102"/>
      <c r="N102"/>
      <c r="O102"/>
      <c r="P102"/>
      <c r="Q102"/>
      <c r="R102"/>
      <c r="S102"/>
      <c r="T102"/>
      <c r="U102"/>
      <c r="V102"/>
      <c r="W102"/>
      <c r="X102"/>
      <c r="Y102"/>
      <c r="Z102"/>
      <c r="AA102"/>
      <c r="AB102"/>
      <c r="AC102"/>
      <c r="AD102"/>
      <c r="AE102"/>
      <c r="AF102"/>
    </row>
    <row r="103" spans="1:32" ht="15" x14ac:dyDescent="0.25">
      <c r="A103" s="60" t="s">
        <v>128</v>
      </c>
      <c r="B103" s="60" t="s">
        <v>161</v>
      </c>
      <c r="C103" s="60" t="s">
        <v>130</v>
      </c>
      <c r="D103" s="61">
        <v>47268</v>
      </c>
      <c r="E103" s="62" t="s">
        <v>112</v>
      </c>
      <c r="F103" s="63">
        <v>240</v>
      </c>
      <c r="G103" s="64">
        <v>4.5199999999999996</v>
      </c>
      <c r="H103" s="60">
        <f t="shared" si="8"/>
        <v>1084.8</v>
      </c>
      <c r="I103"/>
      <c r="J103"/>
      <c r="K103"/>
      <c r="L103"/>
      <c r="M103"/>
      <c r="N103"/>
      <c r="O103"/>
      <c r="P103"/>
      <c r="Q103"/>
      <c r="R103"/>
      <c r="S103"/>
      <c r="T103"/>
      <c r="U103"/>
      <c r="V103"/>
      <c r="W103"/>
      <c r="X103"/>
      <c r="Y103"/>
      <c r="Z103"/>
      <c r="AA103"/>
      <c r="AB103"/>
      <c r="AC103"/>
      <c r="AD103"/>
      <c r="AE103"/>
      <c r="AF103"/>
    </row>
    <row r="104" spans="1:32" ht="15" x14ac:dyDescent="0.25">
      <c r="D104" s="3"/>
      <c r="E104" s="2"/>
      <c r="G104" s="60" t="s">
        <v>73</v>
      </c>
      <c r="H104" s="67">
        <f>SUM(H100:H103)</f>
        <v>10907.039999999999</v>
      </c>
      <c r="I104"/>
      <c r="J104"/>
      <c r="K104"/>
      <c r="L104"/>
      <c r="M104"/>
      <c r="N104"/>
      <c r="O104"/>
      <c r="P104"/>
      <c r="Q104"/>
      <c r="R104"/>
      <c r="S104"/>
      <c r="T104"/>
      <c r="U104"/>
      <c r="V104"/>
      <c r="W104"/>
      <c r="X104"/>
      <c r="Y104"/>
      <c r="Z104"/>
      <c r="AA104"/>
      <c r="AB104"/>
      <c r="AC104"/>
      <c r="AD104"/>
      <c r="AE104"/>
      <c r="AF104"/>
    </row>
    <row r="105" spans="1:32" ht="15" x14ac:dyDescent="0.25">
      <c r="D105" s="3"/>
      <c r="E105" s="2"/>
      <c r="G105" s="60"/>
      <c r="H105" s="69">
        <f>ROUNDUP(H104,0)</f>
        <v>10908</v>
      </c>
      <c r="I105"/>
      <c r="J105"/>
      <c r="K105"/>
      <c r="L105"/>
      <c r="M105"/>
      <c r="N105"/>
      <c r="O105"/>
      <c r="P105"/>
      <c r="Q105"/>
      <c r="R105"/>
      <c r="S105"/>
      <c r="T105"/>
      <c r="U105"/>
      <c r="V105"/>
      <c r="W105"/>
      <c r="X105"/>
      <c r="Y105"/>
      <c r="Z105"/>
      <c r="AA105"/>
      <c r="AB105"/>
      <c r="AC105"/>
      <c r="AD105"/>
      <c r="AE105"/>
      <c r="AF105"/>
    </row>
    <row r="106" spans="1:32" ht="15" x14ac:dyDescent="0.25">
      <c r="D106" s="3"/>
      <c r="E106" s="2"/>
      <c r="I106"/>
      <c r="J106"/>
      <c r="K106"/>
      <c r="L106"/>
      <c r="M106"/>
      <c r="N106"/>
      <c r="O106"/>
      <c r="P106"/>
      <c r="Q106"/>
      <c r="R106"/>
      <c r="S106"/>
      <c r="T106"/>
      <c r="U106"/>
      <c r="V106"/>
      <c r="W106"/>
      <c r="X106"/>
      <c r="Y106"/>
      <c r="Z106"/>
      <c r="AA106"/>
      <c r="AB106"/>
      <c r="AC106"/>
      <c r="AD106"/>
      <c r="AE106"/>
      <c r="AF106"/>
    </row>
    <row r="107" spans="1:32" ht="25.5" x14ac:dyDescent="0.25">
      <c r="A107" s="66" t="s">
        <v>61</v>
      </c>
      <c r="B107" s="66" t="s">
        <v>62</v>
      </c>
      <c r="C107" s="66" t="s">
        <v>32</v>
      </c>
      <c r="D107" s="66" t="s">
        <v>14</v>
      </c>
      <c r="E107" s="66" t="s">
        <v>63</v>
      </c>
      <c r="F107" s="66" t="s">
        <v>64</v>
      </c>
      <c r="G107" s="66" t="s">
        <v>65</v>
      </c>
      <c r="H107" s="66" t="s">
        <v>66</v>
      </c>
      <c r="I107"/>
      <c r="J107"/>
      <c r="K107"/>
      <c r="L107"/>
      <c r="M107"/>
      <c r="N107"/>
      <c r="O107"/>
      <c r="P107"/>
      <c r="Q107"/>
      <c r="R107"/>
      <c r="S107"/>
      <c r="T107"/>
      <c r="U107"/>
      <c r="V107"/>
      <c r="W107"/>
      <c r="X107"/>
      <c r="Y107"/>
      <c r="Z107"/>
      <c r="AA107"/>
      <c r="AB107"/>
      <c r="AC107"/>
      <c r="AD107"/>
      <c r="AE107"/>
      <c r="AF107"/>
    </row>
    <row r="108" spans="1:32" ht="15" x14ac:dyDescent="0.25">
      <c r="A108" s="60" t="s">
        <v>15</v>
      </c>
      <c r="B108" s="60" t="s">
        <v>159</v>
      </c>
      <c r="C108" s="60" t="s">
        <v>130</v>
      </c>
      <c r="D108" s="61">
        <v>47073</v>
      </c>
      <c r="E108" s="62" t="s">
        <v>67</v>
      </c>
      <c r="F108" s="63">
        <v>628</v>
      </c>
      <c r="G108" s="64">
        <v>23.32</v>
      </c>
      <c r="H108" s="60">
        <f>F108*G108</f>
        <v>14644.960000000001</v>
      </c>
      <c r="I108"/>
      <c r="J108"/>
      <c r="K108"/>
      <c r="L108"/>
      <c r="M108"/>
      <c r="N108"/>
      <c r="O108"/>
      <c r="P108"/>
      <c r="Q108"/>
      <c r="R108"/>
      <c r="S108"/>
      <c r="T108"/>
      <c r="U108"/>
      <c r="V108"/>
      <c r="W108"/>
      <c r="X108"/>
      <c r="Y108"/>
      <c r="Z108"/>
      <c r="AA108"/>
      <c r="AB108"/>
      <c r="AC108"/>
      <c r="AD108"/>
      <c r="AE108"/>
      <c r="AF108"/>
    </row>
    <row r="109" spans="1:32" ht="15" x14ac:dyDescent="0.25">
      <c r="A109" s="60" t="s">
        <v>15</v>
      </c>
      <c r="B109" s="60" t="s">
        <v>159</v>
      </c>
      <c r="C109" s="60" t="s">
        <v>130</v>
      </c>
      <c r="D109" s="61">
        <v>47078</v>
      </c>
      <c r="E109" s="62" t="s">
        <v>69</v>
      </c>
      <c r="F109" s="63">
        <v>38</v>
      </c>
      <c r="G109" s="64">
        <v>44.25</v>
      </c>
      <c r="H109" s="60">
        <f>F109*G109</f>
        <v>1681.5</v>
      </c>
      <c r="I109"/>
      <c r="J109"/>
      <c r="K109"/>
      <c r="L109"/>
      <c r="M109"/>
      <c r="N109"/>
      <c r="O109"/>
      <c r="P109"/>
      <c r="Q109"/>
      <c r="R109"/>
      <c r="S109"/>
      <c r="T109"/>
      <c r="U109"/>
      <c r="V109"/>
      <c r="W109"/>
      <c r="X109"/>
      <c r="Y109"/>
      <c r="Z109"/>
      <c r="AA109"/>
      <c r="AB109"/>
      <c r="AC109"/>
      <c r="AD109"/>
      <c r="AE109"/>
      <c r="AF109"/>
    </row>
    <row r="110" spans="1:32" ht="15" x14ac:dyDescent="0.25">
      <c r="A110" s="60" t="s">
        <v>15</v>
      </c>
      <c r="B110" s="60" t="s">
        <v>159</v>
      </c>
      <c r="C110" s="60" t="s">
        <v>130</v>
      </c>
      <c r="D110" s="61">
        <v>47079</v>
      </c>
      <c r="E110" s="62" t="s">
        <v>70</v>
      </c>
      <c r="F110" s="63">
        <v>628</v>
      </c>
      <c r="G110" s="64">
        <v>0.8</v>
      </c>
      <c r="H110" s="60">
        <f>F110*G110</f>
        <v>502.40000000000003</v>
      </c>
      <c r="I110"/>
      <c r="J110"/>
      <c r="K110"/>
      <c r="L110"/>
      <c r="M110"/>
      <c r="N110"/>
      <c r="O110"/>
      <c r="P110"/>
      <c r="Q110"/>
      <c r="R110"/>
      <c r="S110"/>
      <c r="T110"/>
      <c r="U110"/>
      <c r="V110"/>
      <c r="W110"/>
      <c r="X110"/>
      <c r="Y110"/>
      <c r="Z110"/>
      <c r="AA110"/>
      <c r="AB110"/>
      <c r="AC110"/>
      <c r="AD110"/>
      <c r="AE110"/>
      <c r="AF110"/>
    </row>
    <row r="111" spans="1:32" ht="15" x14ac:dyDescent="0.25">
      <c r="A111" s="60" t="s">
        <v>15</v>
      </c>
      <c r="B111" s="60" t="s">
        <v>159</v>
      </c>
      <c r="C111" s="60" t="s">
        <v>130</v>
      </c>
      <c r="D111" s="61">
        <v>47268</v>
      </c>
      <c r="E111" s="62" t="s">
        <v>112</v>
      </c>
      <c r="F111" s="63">
        <v>2</v>
      </c>
      <c r="G111" s="64">
        <v>4.5199999999999996</v>
      </c>
      <c r="H111" s="60">
        <f>F111*G111</f>
        <v>9.0399999999999991</v>
      </c>
      <c r="I111"/>
      <c r="J111"/>
      <c r="K111"/>
      <c r="L111"/>
      <c r="M111"/>
      <c r="N111"/>
      <c r="O111"/>
      <c r="P111"/>
      <c r="Q111"/>
      <c r="R111"/>
      <c r="S111"/>
      <c r="T111"/>
      <c r="U111"/>
      <c r="V111"/>
      <c r="W111"/>
      <c r="X111"/>
      <c r="Y111"/>
      <c r="Z111"/>
      <c r="AA111"/>
      <c r="AB111"/>
      <c r="AC111"/>
      <c r="AD111"/>
      <c r="AE111"/>
      <c r="AF111"/>
    </row>
    <row r="112" spans="1:32" ht="15" x14ac:dyDescent="0.25">
      <c r="D112" s="3"/>
      <c r="E112" s="2"/>
      <c r="G112" s="60" t="s">
        <v>73</v>
      </c>
      <c r="H112" s="67">
        <f>SUM(H108:H111)</f>
        <v>16837.900000000001</v>
      </c>
      <c r="I112"/>
      <c r="J112"/>
      <c r="K112"/>
      <c r="L112"/>
      <c r="M112"/>
      <c r="N112"/>
      <c r="O112"/>
      <c r="P112"/>
      <c r="Q112"/>
      <c r="R112"/>
      <c r="S112"/>
      <c r="T112"/>
      <c r="U112"/>
      <c r="V112"/>
      <c r="W112"/>
      <c r="X112"/>
      <c r="Y112"/>
      <c r="Z112"/>
      <c r="AA112"/>
      <c r="AB112"/>
      <c r="AC112"/>
      <c r="AD112"/>
      <c r="AE112"/>
      <c r="AF112"/>
    </row>
    <row r="113" spans="1:32" ht="15" x14ac:dyDescent="0.25">
      <c r="D113" s="3"/>
      <c r="E113" s="2"/>
      <c r="G113" s="60"/>
      <c r="H113" s="69">
        <f>ROUNDUP(H112,0)</f>
        <v>16838</v>
      </c>
      <c r="I113"/>
      <c r="J113"/>
      <c r="K113"/>
      <c r="L113"/>
      <c r="M113"/>
      <c r="N113"/>
      <c r="O113"/>
      <c r="P113"/>
      <c r="Q113"/>
      <c r="R113"/>
      <c r="S113"/>
      <c r="T113"/>
      <c r="U113"/>
      <c r="V113"/>
      <c r="W113"/>
      <c r="X113"/>
      <c r="Y113"/>
      <c r="Z113"/>
      <c r="AA113"/>
      <c r="AB113"/>
      <c r="AC113"/>
      <c r="AD113"/>
      <c r="AE113"/>
      <c r="AF113"/>
    </row>
    <row r="114" spans="1:32" ht="15" x14ac:dyDescent="0.25">
      <c r="D114" s="3"/>
      <c r="E114" s="2"/>
      <c r="I114"/>
      <c r="J114"/>
      <c r="K114"/>
      <c r="L114"/>
      <c r="M114"/>
      <c r="N114"/>
      <c r="O114"/>
      <c r="P114"/>
      <c r="Q114"/>
      <c r="R114"/>
      <c r="S114"/>
      <c r="T114"/>
      <c r="U114"/>
      <c r="V114"/>
      <c r="W114"/>
      <c r="X114"/>
      <c r="Y114"/>
      <c r="Z114"/>
      <c r="AA114"/>
      <c r="AB114"/>
      <c r="AC114"/>
      <c r="AD114"/>
      <c r="AE114"/>
      <c r="AF114"/>
    </row>
    <row r="115" spans="1:32" ht="25.5" x14ac:dyDescent="0.25">
      <c r="A115" s="66" t="s">
        <v>61</v>
      </c>
      <c r="B115" s="66" t="s">
        <v>62</v>
      </c>
      <c r="C115" s="66" t="s">
        <v>32</v>
      </c>
      <c r="D115" s="66" t="s">
        <v>14</v>
      </c>
      <c r="E115" s="66" t="s">
        <v>63</v>
      </c>
      <c r="F115" s="66" t="s">
        <v>64</v>
      </c>
      <c r="G115" s="66" t="s">
        <v>65</v>
      </c>
      <c r="H115" s="66" t="s">
        <v>66</v>
      </c>
      <c r="I115"/>
      <c r="J115"/>
      <c r="K115"/>
      <c r="L115"/>
      <c r="M115"/>
      <c r="N115"/>
      <c r="O115"/>
      <c r="P115"/>
      <c r="Q115"/>
      <c r="R115"/>
      <c r="S115"/>
      <c r="T115"/>
      <c r="U115"/>
      <c r="V115"/>
      <c r="W115"/>
      <c r="X115"/>
      <c r="Y115"/>
      <c r="Z115"/>
      <c r="AA115"/>
      <c r="AB115"/>
      <c r="AC115"/>
      <c r="AD115"/>
      <c r="AE115"/>
      <c r="AF115"/>
    </row>
    <row r="116" spans="1:32" ht="15" x14ac:dyDescent="0.25">
      <c r="A116" s="60" t="s">
        <v>128</v>
      </c>
      <c r="B116" s="60" t="s">
        <v>171</v>
      </c>
      <c r="C116" s="60" t="s">
        <v>130</v>
      </c>
      <c r="D116" s="61">
        <v>47073</v>
      </c>
      <c r="E116" s="62" t="s">
        <v>67</v>
      </c>
      <c r="F116" s="63">
        <v>144</v>
      </c>
      <c r="G116" s="64">
        <v>23.32</v>
      </c>
      <c r="H116" s="60">
        <f>F116*G116</f>
        <v>3358.08</v>
      </c>
      <c r="I116"/>
      <c r="J116"/>
      <c r="K116"/>
      <c r="L116"/>
      <c r="M116"/>
      <c r="N116"/>
      <c r="O116"/>
      <c r="P116"/>
      <c r="Q116"/>
      <c r="R116"/>
      <c r="S116"/>
      <c r="T116"/>
      <c r="U116"/>
      <c r="V116"/>
      <c r="W116"/>
      <c r="X116"/>
      <c r="Y116"/>
      <c r="Z116"/>
      <c r="AA116"/>
      <c r="AB116"/>
      <c r="AC116"/>
      <c r="AD116"/>
      <c r="AE116"/>
      <c r="AF116"/>
    </row>
    <row r="117" spans="1:32" ht="15" x14ac:dyDescent="0.25">
      <c r="A117" s="60" t="s">
        <v>128</v>
      </c>
      <c r="B117" s="60" t="s">
        <v>171</v>
      </c>
      <c r="C117" s="60" t="s">
        <v>130</v>
      </c>
      <c r="D117" s="61">
        <v>47079</v>
      </c>
      <c r="E117" s="62" t="s">
        <v>70</v>
      </c>
      <c r="F117" s="63">
        <v>138</v>
      </c>
      <c r="G117" s="64">
        <v>0.8</v>
      </c>
      <c r="H117" s="60">
        <f t="shared" ref="H117:H121" si="9">F117*G117</f>
        <v>110.4</v>
      </c>
      <c r="I117"/>
      <c r="J117"/>
      <c r="K117"/>
      <c r="L117"/>
      <c r="M117"/>
      <c r="N117"/>
      <c r="O117"/>
      <c r="P117"/>
      <c r="Q117"/>
      <c r="R117"/>
      <c r="S117"/>
      <c r="T117"/>
      <c r="U117"/>
      <c r="V117"/>
      <c r="W117"/>
      <c r="X117"/>
      <c r="Y117"/>
      <c r="Z117"/>
      <c r="AA117"/>
      <c r="AB117"/>
      <c r="AC117"/>
      <c r="AD117"/>
      <c r="AE117"/>
      <c r="AF117"/>
    </row>
    <row r="118" spans="1:32" ht="15" x14ac:dyDescent="0.25">
      <c r="A118" s="60" t="s">
        <v>128</v>
      </c>
      <c r="B118" s="60" t="s">
        <v>171</v>
      </c>
      <c r="C118" s="60" t="s">
        <v>130</v>
      </c>
      <c r="D118" s="61">
        <v>47268</v>
      </c>
      <c r="E118" s="62" t="s">
        <v>112</v>
      </c>
      <c r="F118" s="63">
        <v>66</v>
      </c>
      <c r="G118" s="64">
        <v>4.5199999999999996</v>
      </c>
      <c r="H118" s="60">
        <f t="shared" si="9"/>
        <v>298.32</v>
      </c>
      <c r="I118"/>
      <c r="J118"/>
      <c r="K118"/>
      <c r="L118"/>
      <c r="M118"/>
      <c r="N118"/>
      <c r="O118"/>
      <c r="P118"/>
      <c r="Q118"/>
      <c r="R118"/>
      <c r="S118"/>
      <c r="T118"/>
      <c r="U118"/>
      <c r="V118"/>
      <c r="W118"/>
      <c r="X118"/>
      <c r="Y118"/>
      <c r="Z118"/>
      <c r="AA118"/>
      <c r="AB118"/>
      <c r="AC118"/>
      <c r="AD118"/>
      <c r="AE118"/>
      <c r="AF118"/>
    </row>
    <row r="119" spans="1:32" ht="15" x14ac:dyDescent="0.25">
      <c r="A119" s="60" t="s">
        <v>128</v>
      </c>
      <c r="B119" s="60" t="s">
        <v>171</v>
      </c>
      <c r="C119" s="60" t="s">
        <v>130</v>
      </c>
      <c r="D119" s="61">
        <v>47416</v>
      </c>
      <c r="E119" s="62" t="s">
        <v>71</v>
      </c>
      <c r="F119" s="63">
        <v>138</v>
      </c>
      <c r="G119" s="64">
        <v>2.2899999999999996</v>
      </c>
      <c r="H119" s="60">
        <f t="shared" si="9"/>
        <v>316.01999999999992</v>
      </c>
      <c r="I119"/>
      <c r="J119"/>
      <c r="K119"/>
      <c r="L119"/>
      <c r="M119"/>
      <c r="N119"/>
      <c r="O119"/>
      <c r="P119"/>
      <c r="Q119"/>
      <c r="R119"/>
      <c r="S119"/>
      <c r="T119"/>
      <c r="U119"/>
      <c r="V119"/>
      <c r="W119"/>
      <c r="X119"/>
      <c r="Y119"/>
      <c r="Z119"/>
      <c r="AA119"/>
      <c r="AB119"/>
      <c r="AC119"/>
      <c r="AD119"/>
      <c r="AE119"/>
      <c r="AF119"/>
    </row>
    <row r="120" spans="1:32" ht="15" x14ac:dyDescent="0.25">
      <c r="A120" s="60" t="s">
        <v>128</v>
      </c>
      <c r="B120" s="60" t="s">
        <v>171</v>
      </c>
      <c r="C120" s="60" t="s">
        <v>130</v>
      </c>
      <c r="D120" s="61">
        <v>47417</v>
      </c>
      <c r="E120" s="62" t="s">
        <v>160</v>
      </c>
      <c r="F120" s="63">
        <v>4</v>
      </c>
      <c r="G120" s="64">
        <v>34.01</v>
      </c>
      <c r="H120" s="60">
        <f t="shared" si="9"/>
        <v>136.04</v>
      </c>
      <c r="I120"/>
      <c r="J120"/>
      <c r="K120"/>
      <c r="L120"/>
      <c r="M120"/>
      <c r="N120"/>
      <c r="O120"/>
      <c r="P120"/>
      <c r="Q120"/>
      <c r="R120"/>
      <c r="S120"/>
      <c r="T120"/>
      <c r="U120"/>
      <c r="V120"/>
      <c r="W120"/>
      <c r="X120"/>
      <c r="Y120"/>
      <c r="Z120"/>
      <c r="AA120"/>
      <c r="AB120"/>
      <c r="AC120"/>
      <c r="AD120"/>
      <c r="AE120"/>
      <c r="AF120"/>
    </row>
    <row r="121" spans="1:32" ht="15" x14ac:dyDescent="0.25">
      <c r="A121" s="60" t="s">
        <v>128</v>
      </c>
      <c r="B121" s="60" t="s">
        <v>171</v>
      </c>
      <c r="C121" s="60" t="s">
        <v>130</v>
      </c>
      <c r="D121" s="61" t="s">
        <v>34</v>
      </c>
      <c r="E121" s="62" t="s">
        <v>77</v>
      </c>
      <c r="F121" s="63">
        <v>4</v>
      </c>
      <c r="G121" s="64">
        <v>3.79</v>
      </c>
      <c r="H121" s="60">
        <f t="shared" si="9"/>
        <v>15.16</v>
      </c>
      <c r="I121"/>
      <c r="J121"/>
      <c r="K121"/>
      <c r="L121"/>
      <c r="M121"/>
      <c r="N121"/>
      <c r="O121"/>
      <c r="P121"/>
      <c r="Q121"/>
      <c r="R121"/>
      <c r="S121"/>
      <c r="T121"/>
      <c r="U121"/>
      <c r="V121"/>
      <c r="W121"/>
      <c r="X121"/>
      <c r="Y121"/>
      <c r="Z121"/>
      <c r="AA121"/>
      <c r="AB121"/>
      <c r="AC121"/>
      <c r="AD121"/>
      <c r="AE121"/>
      <c r="AF121"/>
    </row>
    <row r="122" spans="1:32" ht="15" x14ac:dyDescent="0.25">
      <c r="D122" s="3"/>
      <c r="E122" s="2"/>
      <c r="G122" s="60" t="s">
        <v>73</v>
      </c>
      <c r="H122" s="67">
        <f>SUM(H116:H121)</f>
        <v>4234.0200000000004</v>
      </c>
      <c r="I122"/>
      <c r="J122"/>
      <c r="K122"/>
      <c r="L122"/>
      <c r="M122"/>
      <c r="N122"/>
      <c r="O122"/>
      <c r="P122"/>
      <c r="Q122"/>
      <c r="R122"/>
      <c r="S122"/>
      <c r="T122"/>
      <c r="U122"/>
      <c r="V122"/>
      <c r="W122"/>
      <c r="X122"/>
      <c r="Y122"/>
      <c r="Z122"/>
      <c r="AA122"/>
      <c r="AB122"/>
      <c r="AC122"/>
      <c r="AD122"/>
      <c r="AE122"/>
      <c r="AF122"/>
    </row>
    <row r="123" spans="1:32" ht="15" x14ac:dyDescent="0.25">
      <c r="D123" s="3"/>
      <c r="E123" s="2"/>
      <c r="G123" s="60"/>
      <c r="H123" s="69">
        <f>ROUNDUP(H122,0)</f>
        <v>4235</v>
      </c>
      <c r="I123"/>
      <c r="J123"/>
      <c r="K123"/>
      <c r="L123"/>
      <c r="M123"/>
      <c r="N123"/>
      <c r="O123"/>
      <c r="P123"/>
      <c r="Q123"/>
      <c r="R123"/>
      <c r="S123"/>
      <c r="T123"/>
      <c r="U123"/>
      <c r="V123"/>
      <c r="W123"/>
      <c r="X123"/>
      <c r="Y123"/>
      <c r="Z123"/>
      <c r="AA123"/>
      <c r="AB123"/>
      <c r="AC123"/>
      <c r="AD123"/>
      <c r="AE123"/>
      <c r="AF123"/>
    </row>
    <row r="124" spans="1:32" ht="15" x14ac:dyDescent="0.25">
      <c r="D124" s="3"/>
      <c r="E124" s="2"/>
      <c r="I124"/>
      <c r="J124"/>
      <c r="K124"/>
      <c r="L124"/>
      <c r="M124"/>
      <c r="N124"/>
      <c r="O124"/>
      <c r="P124"/>
      <c r="Q124"/>
      <c r="R124"/>
      <c r="S124"/>
      <c r="T124"/>
      <c r="U124"/>
      <c r="V124"/>
      <c r="W124"/>
      <c r="X124"/>
      <c r="Y124"/>
      <c r="Z124"/>
      <c r="AA124"/>
      <c r="AB124"/>
      <c r="AC124"/>
      <c r="AD124"/>
      <c r="AE124"/>
      <c r="AF124"/>
    </row>
    <row r="125" spans="1:32" ht="25.5" x14ac:dyDescent="0.25">
      <c r="A125" s="66" t="s">
        <v>61</v>
      </c>
      <c r="B125" s="66" t="s">
        <v>62</v>
      </c>
      <c r="C125" s="66" t="s">
        <v>32</v>
      </c>
      <c r="D125" s="66" t="s">
        <v>14</v>
      </c>
      <c r="E125" s="66" t="s">
        <v>63</v>
      </c>
      <c r="F125" s="66" t="s">
        <v>64</v>
      </c>
      <c r="G125" s="66" t="s">
        <v>65</v>
      </c>
      <c r="H125" s="66" t="s">
        <v>66</v>
      </c>
      <c r="I125"/>
      <c r="J125"/>
      <c r="K125"/>
      <c r="L125"/>
      <c r="M125"/>
      <c r="N125"/>
      <c r="O125"/>
      <c r="P125"/>
      <c r="Q125"/>
      <c r="R125"/>
      <c r="S125"/>
      <c r="T125"/>
      <c r="U125"/>
      <c r="V125"/>
      <c r="W125"/>
      <c r="X125"/>
      <c r="Y125"/>
      <c r="Z125"/>
      <c r="AA125"/>
      <c r="AB125"/>
      <c r="AC125"/>
      <c r="AD125"/>
      <c r="AE125"/>
      <c r="AF125"/>
    </row>
    <row r="126" spans="1:32" ht="15" x14ac:dyDescent="0.25">
      <c r="A126" s="60" t="s">
        <v>22</v>
      </c>
      <c r="B126" s="60" t="s">
        <v>172</v>
      </c>
      <c r="C126" s="60" t="s">
        <v>130</v>
      </c>
      <c r="D126" s="61">
        <v>47268</v>
      </c>
      <c r="E126" s="62" t="s">
        <v>112</v>
      </c>
      <c r="F126" s="63">
        <v>118</v>
      </c>
      <c r="G126" s="64">
        <v>4.5199999999999996</v>
      </c>
      <c r="H126" s="60">
        <f>F126*G126</f>
        <v>533.3599999999999</v>
      </c>
      <c r="I126"/>
      <c r="J126"/>
      <c r="K126"/>
      <c r="L126"/>
      <c r="M126"/>
      <c r="N126"/>
      <c r="O126"/>
      <c r="P126"/>
      <c r="Q126"/>
      <c r="R126"/>
      <c r="S126"/>
      <c r="T126"/>
      <c r="U126"/>
      <c r="V126"/>
      <c r="W126"/>
      <c r="X126"/>
      <c r="Y126"/>
      <c r="Z126"/>
      <c r="AA126"/>
      <c r="AB126"/>
      <c r="AC126"/>
      <c r="AD126"/>
      <c r="AE126"/>
      <c r="AF126"/>
    </row>
    <row r="127" spans="1:32" ht="15" x14ac:dyDescent="0.25">
      <c r="D127" s="3"/>
      <c r="E127" s="2"/>
      <c r="G127" s="60" t="s">
        <v>73</v>
      </c>
      <c r="H127" s="67">
        <f>SUM(H126:H126)</f>
        <v>533.3599999999999</v>
      </c>
      <c r="I127"/>
      <c r="J127"/>
      <c r="K127"/>
      <c r="L127"/>
      <c r="M127"/>
      <c r="N127"/>
      <c r="O127"/>
      <c r="P127"/>
      <c r="Q127"/>
      <c r="R127"/>
      <c r="S127"/>
      <c r="T127"/>
      <c r="U127"/>
      <c r="V127"/>
      <c r="W127"/>
      <c r="X127"/>
      <c r="Y127"/>
      <c r="Z127"/>
      <c r="AA127"/>
      <c r="AB127"/>
      <c r="AC127"/>
      <c r="AD127"/>
      <c r="AE127"/>
      <c r="AF127"/>
    </row>
    <row r="128" spans="1:32" ht="15" x14ac:dyDescent="0.25">
      <c r="D128" s="3"/>
      <c r="E128" s="2"/>
      <c r="G128" s="60"/>
      <c r="H128" s="69">
        <f>ROUNDUP(H127,0)</f>
        <v>534</v>
      </c>
      <c r="I128"/>
      <c r="J128"/>
      <c r="K128"/>
      <c r="L128"/>
      <c r="M128"/>
      <c r="N128"/>
      <c r="O128"/>
      <c r="P128"/>
      <c r="Q128"/>
      <c r="R128"/>
      <c r="S128"/>
      <c r="T128"/>
      <c r="U128"/>
      <c r="V128"/>
      <c r="W128"/>
      <c r="X128"/>
      <c r="Y128"/>
      <c r="Z128"/>
      <c r="AA128"/>
      <c r="AB128"/>
      <c r="AC128"/>
      <c r="AD128"/>
      <c r="AE128"/>
      <c r="AF128"/>
    </row>
    <row r="129" spans="1:32" ht="15" x14ac:dyDescent="0.25">
      <c r="D129" s="3"/>
      <c r="E129" s="2"/>
      <c r="I129"/>
      <c r="J129"/>
      <c r="K129"/>
      <c r="L129"/>
      <c r="M129"/>
      <c r="N129"/>
      <c r="O129"/>
      <c r="P129"/>
      <c r="Q129"/>
      <c r="R129"/>
      <c r="S129"/>
      <c r="T129"/>
      <c r="U129"/>
      <c r="V129"/>
      <c r="W129"/>
      <c r="X129"/>
      <c r="Y129"/>
      <c r="Z129"/>
      <c r="AA129"/>
      <c r="AB129"/>
      <c r="AC129"/>
      <c r="AD129"/>
      <c r="AE129"/>
      <c r="AF129"/>
    </row>
    <row r="130" spans="1:32" ht="25.5" x14ac:dyDescent="0.25">
      <c r="A130" s="66" t="s">
        <v>61</v>
      </c>
      <c r="B130" s="66" t="s">
        <v>62</v>
      </c>
      <c r="C130" s="66" t="s">
        <v>32</v>
      </c>
      <c r="D130" s="66" t="s">
        <v>14</v>
      </c>
      <c r="E130" s="66" t="s">
        <v>63</v>
      </c>
      <c r="F130" s="66" t="s">
        <v>64</v>
      </c>
      <c r="G130" s="66" t="s">
        <v>65</v>
      </c>
      <c r="H130" s="66" t="s">
        <v>66</v>
      </c>
      <c r="I130"/>
      <c r="J130"/>
      <c r="K130"/>
      <c r="L130"/>
      <c r="M130"/>
      <c r="N130"/>
      <c r="O130"/>
      <c r="P130"/>
      <c r="Q130"/>
      <c r="R130"/>
      <c r="S130"/>
      <c r="T130"/>
      <c r="U130"/>
      <c r="V130"/>
      <c r="W130"/>
      <c r="X130"/>
      <c r="Y130"/>
      <c r="Z130"/>
      <c r="AA130"/>
      <c r="AB130"/>
      <c r="AC130"/>
      <c r="AD130"/>
      <c r="AE130"/>
      <c r="AF130"/>
    </row>
    <row r="131" spans="1:32" ht="15" x14ac:dyDescent="0.25">
      <c r="A131" s="60" t="s">
        <v>23</v>
      </c>
      <c r="B131" s="60" t="s">
        <v>184</v>
      </c>
      <c r="C131" s="60" t="s">
        <v>130</v>
      </c>
      <c r="D131" s="61">
        <v>47060</v>
      </c>
      <c r="E131" s="62" t="s">
        <v>183</v>
      </c>
      <c r="F131" s="63">
        <v>223</v>
      </c>
      <c r="G131" s="64">
        <v>3.2399999999999993</v>
      </c>
      <c r="H131" s="60">
        <f>F131*G131</f>
        <v>722.51999999999987</v>
      </c>
      <c r="I131"/>
      <c r="J131"/>
      <c r="K131"/>
      <c r="L131"/>
      <c r="M131"/>
      <c r="N131"/>
      <c r="O131"/>
      <c r="P131"/>
      <c r="Q131"/>
      <c r="R131"/>
      <c r="S131"/>
      <c r="T131"/>
      <c r="U131"/>
      <c r="V131"/>
      <c r="W131"/>
      <c r="X131"/>
      <c r="Y131"/>
      <c r="Z131"/>
      <c r="AA131"/>
      <c r="AB131"/>
      <c r="AC131"/>
      <c r="AD131"/>
      <c r="AE131"/>
      <c r="AF131"/>
    </row>
    <row r="132" spans="1:32" ht="15" x14ac:dyDescent="0.25">
      <c r="A132" s="60" t="s">
        <v>23</v>
      </c>
      <c r="B132" s="60" t="s">
        <v>184</v>
      </c>
      <c r="C132" s="60" t="s">
        <v>130</v>
      </c>
      <c r="D132" s="61">
        <v>47073</v>
      </c>
      <c r="E132" s="62" t="s">
        <v>67</v>
      </c>
      <c r="F132" s="63">
        <v>234</v>
      </c>
      <c r="G132" s="64">
        <v>23.319999999999997</v>
      </c>
      <c r="H132" s="60">
        <f t="shared" ref="H132:H134" si="10">F132*G132</f>
        <v>5456.8799999999992</v>
      </c>
      <c r="I132"/>
      <c r="J132"/>
      <c r="K132"/>
      <c r="L132"/>
      <c r="M132"/>
      <c r="N132"/>
      <c r="O132"/>
      <c r="P132"/>
      <c r="Q132"/>
      <c r="R132"/>
      <c r="S132"/>
      <c r="T132"/>
      <c r="U132"/>
      <c r="V132"/>
      <c r="W132"/>
      <c r="X132"/>
      <c r="Y132"/>
      <c r="Z132"/>
      <c r="AA132"/>
      <c r="AB132"/>
      <c r="AC132"/>
      <c r="AD132"/>
      <c r="AE132"/>
      <c r="AF132"/>
    </row>
    <row r="133" spans="1:32" ht="15" x14ac:dyDescent="0.25">
      <c r="A133" s="60" t="s">
        <v>23</v>
      </c>
      <c r="B133" s="60" t="s">
        <v>184</v>
      </c>
      <c r="C133" s="60" t="s">
        <v>130</v>
      </c>
      <c r="D133" s="61">
        <v>47079</v>
      </c>
      <c r="E133" s="62" t="s">
        <v>70</v>
      </c>
      <c r="F133" s="63">
        <v>230</v>
      </c>
      <c r="G133" s="64">
        <v>0.80000000000000016</v>
      </c>
      <c r="H133" s="60">
        <f t="shared" si="10"/>
        <v>184.00000000000003</v>
      </c>
      <c r="I133"/>
      <c r="J133"/>
      <c r="K133"/>
      <c r="L133"/>
      <c r="M133"/>
      <c r="N133"/>
      <c r="O133"/>
      <c r="P133"/>
      <c r="Q133"/>
      <c r="R133"/>
      <c r="S133"/>
      <c r="T133"/>
      <c r="U133"/>
      <c r="V133"/>
      <c r="W133"/>
      <c r="X133"/>
      <c r="Y133"/>
      <c r="Z133"/>
      <c r="AA133"/>
      <c r="AB133"/>
      <c r="AC133"/>
      <c r="AD133"/>
      <c r="AE133"/>
      <c r="AF133"/>
    </row>
    <row r="134" spans="1:32" ht="15" x14ac:dyDescent="0.25">
      <c r="A134" s="60" t="s">
        <v>23</v>
      </c>
      <c r="B134" s="60" t="s">
        <v>184</v>
      </c>
      <c r="C134" s="60" t="s">
        <v>130</v>
      </c>
      <c r="D134" s="61">
        <v>47268</v>
      </c>
      <c r="E134" s="62" t="s">
        <v>112</v>
      </c>
      <c r="F134" s="63">
        <v>157</v>
      </c>
      <c r="G134" s="64">
        <v>4.5199999999999996</v>
      </c>
      <c r="H134" s="60">
        <f t="shared" si="10"/>
        <v>709.64</v>
      </c>
      <c r="I134"/>
      <c r="J134"/>
      <c r="K134"/>
      <c r="L134"/>
      <c r="M134"/>
      <c r="N134"/>
      <c r="O134"/>
      <c r="P134"/>
      <c r="Q134"/>
      <c r="R134"/>
      <c r="S134"/>
      <c r="T134"/>
      <c r="U134"/>
      <c r="V134"/>
      <c r="W134"/>
      <c r="X134"/>
      <c r="Y134"/>
      <c r="Z134"/>
      <c r="AA134"/>
      <c r="AB134"/>
      <c r="AC134"/>
      <c r="AD134"/>
      <c r="AE134"/>
      <c r="AF134"/>
    </row>
    <row r="135" spans="1:32" ht="15" x14ac:dyDescent="0.25">
      <c r="D135" s="3"/>
      <c r="E135" s="2"/>
      <c r="G135" s="60" t="s">
        <v>73</v>
      </c>
      <c r="H135" s="67">
        <f>SUM(H131:H134)</f>
        <v>7073.0399999999991</v>
      </c>
      <c r="I135"/>
      <c r="J135"/>
      <c r="K135"/>
      <c r="L135"/>
      <c r="M135"/>
      <c r="N135"/>
      <c r="O135"/>
      <c r="P135"/>
      <c r="Q135"/>
      <c r="R135"/>
      <c r="S135"/>
      <c r="T135"/>
      <c r="U135"/>
      <c r="V135"/>
      <c r="W135"/>
      <c r="X135"/>
      <c r="Y135"/>
      <c r="Z135"/>
      <c r="AA135"/>
      <c r="AB135"/>
      <c r="AC135"/>
      <c r="AD135"/>
      <c r="AE135"/>
      <c r="AF135"/>
    </row>
    <row r="136" spans="1:32" ht="15" x14ac:dyDescent="0.25">
      <c r="D136" s="3"/>
      <c r="E136" s="2"/>
      <c r="G136" s="60"/>
      <c r="H136" s="69">
        <f>ROUNDUP(H135,0)</f>
        <v>7074</v>
      </c>
      <c r="I136"/>
      <c r="J136"/>
      <c r="K136"/>
      <c r="L136"/>
      <c r="M136"/>
      <c r="N136"/>
      <c r="O136"/>
      <c r="P136"/>
      <c r="Q136"/>
      <c r="R136"/>
      <c r="S136"/>
      <c r="T136"/>
      <c r="U136"/>
      <c r="V136"/>
      <c r="W136"/>
      <c r="X136"/>
      <c r="Y136"/>
      <c r="Z136"/>
      <c r="AA136"/>
      <c r="AB136"/>
      <c r="AC136"/>
      <c r="AD136"/>
      <c r="AE136"/>
      <c r="AF136"/>
    </row>
    <row r="137" spans="1:32" ht="15" x14ac:dyDescent="0.25">
      <c r="D137" s="3"/>
      <c r="E137" s="2"/>
      <c r="I137"/>
      <c r="J137"/>
      <c r="K137"/>
      <c r="L137"/>
      <c r="M137"/>
      <c r="N137"/>
      <c r="O137"/>
      <c r="P137"/>
      <c r="Q137"/>
      <c r="R137"/>
      <c r="S137"/>
      <c r="T137"/>
      <c r="U137"/>
      <c r="V137"/>
      <c r="W137"/>
      <c r="X137"/>
      <c r="Y137"/>
      <c r="Z137"/>
      <c r="AA137"/>
      <c r="AB137"/>
      <c r="AC137"/>
      <c r="AD137"/>
      <c r="AE137"/>
      <c r="AF137"/>
    </row>
    <row r="138" spans="1:32" ht="15" x14ac:dyDescent="0.25">
      <c r="D138" s="3"/>
      <c r="E138" s="2"/>
      <c r="I138"/>
      <c r="J138"/>
      <c r="K138"/>
      <c r="L138"/>
      <c r="M138"/>
      <c r="N138"/>
      <c r="O138"/>
      <c r="P138"/>
      <c r="Q138"/>
      <c r="R138"/>
      <c r="S138"/>
      <c r="T138"/>
      <c r="U138"/>
      <c r="V138"/>
      <c r="W138"/>
      <c r="X138"/>
      <c r="Y138"/>
      <c r="Z138"/>
      <c r="AA138"/>
      <c r="AB138"/>
      <c r="AC138"/>
      <c r="AD138"/>
      <c r="AE138"/>
      <c r="AF138"/>
    </row>
    <row r="139" spans="1:32" ht="15" x14ac:dyDescent="0.25">
      <c r="D139" s="3"/>
      <c r="E139" s="2"/>
      <c r="H139" s="71">
        <f>H16+H25+H38+H46+H62+H73+H80+H86+H97+H105+H113+H123+H128+H136</f>
        <v>2632466</v>
      </c>
      <c r="I139"/>
      <c r="J139"/>
      <c r="K139"/>
      <c r="L139"/>
      <c r="M139"/>
      <c r="N139"/>
      <c r="O139"/>
      <c r="P139"/>
      <c r="Q139"/>
      <c r="R139"/>
      <c r="S139"/>
      <c r="T139"/>
      <c r="U139"/>
      <c r="V139"/>
      <c r="W139"/>
      <c r="X139"/>
      <c r="Y139"/>
      <c r="Z139"/>
      <c r="AA139"/>
      <c r="AB139"/>
      <c r="AC139"/>
      <c r="AD139"/>
      <c r="AE139"/>
      <c r="AF139"/>
    </row>
    <row r="140" spans="1:32" ht="15" x14ac:dyDescent="0.25">
      <c r="D140" s="3"/>
      <c r="E140" s="2"/>
      <c r="I140"/>
      <c r="J140"/>
      <c r="K140"/>
      <c r="L140"/>
      <c r="M140"/>
      <c r="N140"/>
      <c r="O140"/>
      <c r="P140"/>
      <c r="Q140"/>
      <c r="R140"/>
      <c r="S140"/>
      <c r="T140"/>
      <c r="U140"/>
      <c r="V140"/>
      <c r="W140"/>
      <c r="X140"/>
      <c r="Y140"/>
      <c r="Z140"/>
      <c r="AA140"/>
      <c r="AB140"/>
      <c r="AC140"/>
      <c r="AD140"/>
      <c r="AE140"/>
      <c r="AF140"/>
    </row>
    <row r="141" spans="1:32" ht="15" x14ac:dyDescent="0.25">
      <c r="D141" s="3"/>
      <c r="E141" s="2"/>
      <c r="I141"/>
      <c r="J141"/>
      <c r="K141"/>
      <c r="L141"/>
      <c r="M141"/>
      <c r="N141"/>
      <c r="O141"/>
      <c r="P141"/>
      <c r="Q141"/>
      <c r="R141"/>
      <c r="S141"/>
      <c r="T141"/>
      <c r="U141"/>
      <c r="V141"/>
      <c r="W141"/>
      <c r="X141"/>
      <c r="Y141"/>
      <c r="Z141"/>
      <c r="AA141"/>
      <c r="AB141"/>
      <c r="AC141"/>
      <c r="AD141"/>
      <c r="AE141"/>
      <c r="AF141"/>
    </row>
    <row r="142" spans="1:32" ht="15" x14ac:dyDescent="0.25">
      <c r="D142" s="3"/>
      <c r="E142" s="2"/>
      <c r="I142"/>
      <c r="J142"/>
      <c r="K142"/>
      <c r="L142"/>
      <c r="M142"/>
      <c r="N142"/>
      <c r="O142"/>
      <c r="P142"/>
      <c r="Q142"/>
      <c r="R142"/>
      <c r="S142"/>
      <c r="T142"/>
      <c r="U142"/>
      <c r="V142"/>
      <c r="W142"/>
      <c r="X142"/>
      <c r="Y142"/>
      <c r="Z142"/>
      <c r="AA142"/>
      <c r="AB142"/>
      <c r="AC142"/>
      <c r="AD142"/>
      <c r="AE142"/>
      <c r="AF142"/>
    </row>
    <row r="143" spans="1:32" ht="15" x14ac:dyDescent="0.25">
      <c r="D143" s="3"/>
      <c r="E143" s="2"/>
      <c r="I143"/>
      <c r="J143"/>
      <c r="K143"/>
      <c r="L143"/>
      <c r="M143"/>
      <c r="N143"/>
      <c r="O143"/>
      <c r="P143"/>
      <c r="Q143"/>
      <c r="R143"/>
      <c r="S143"/>
      <c r="T143"/>
      <c r="U143"/>
      <c r="V143"/>
      <c r="W143"/>
      <c r="X143"/>
      <c r="Y143"/>
      <c r="Z143"/>
      <c r="AA143"/>
      <c r="AB143"/>
      <c r="AC143"/>
      <c r="AD143"/>
      <c r="AE143"/>
      <c r="AF143"/>
    </row>
    <row r="144" spans="1:32" ht="15" x14ac:dyDescent="0.25">
      <c r="D144" s="3"/>
      <c r="E144" s="2"/>
      <c r="I144"/>
      <c r="J144"/>
      <c r="K144"/>
      <c r="L144"/>
      <c r="M144"/>
      <c r="N144"/>
      <c r="O144"/>
      <c r="P144"/>
      <c r="Q144"/>
      <c r="R144"/>
      <c r="S144"/>
      <c r="T144"/>
      <c r="U144"/>
      <c r="V144"/>
      <c r="W144"/>
      <c r="X144"/>
      <c r="Y144"/>
      <c r="Z144"/>
      <c r="AA144"/>
      <c r="AB144"/>
      <c r="AC144"/>
      <c r="AD144"/>
      <c r="AE144"/>
      <c r="AF144"/>
    </row>
    <row r="145" spans="1:32" ht="15" x14ac:dyDescent="0.25">
      <c r="D145" s="3"/>
      <c r="E145" s="2"/>
      <c r="I145"/>
      <c r="J145"/>
      <c r="K145"/>
      <c r="L145"/>
      <c r="M145"/>
      <c r="N145"/>
      <c r="O145"/>
      <c r="P145"/>
      <c r="Q145"/>
      <c r="R145"/>
      <c r="S145"/>
      <c r="T145"/>
      <c r="U145"/>
      <c r="V145"/>
      <c r="W145"/>
      <c r="X145"/>
      <c r="Y145"/>
      <c r="Z145"/>
      <c r="AA145"/>
      <c r="AB145"/>
      <c r="AC145"/>
      <c r="AD145"/>
      <c r="AE145"/>
      <c r="AF145"/>
    </row>
    <row r="146" spans="1:32" ht="15" x14ac:dyDescent="0.25">
      <c r="D146" s="3"/>
      <c r="E146" s="2"/>
      <c r="I146"/>
      <c r="J146"/>
      <c r="K146"/>
      <c r="L146"/>
      <c r="M146"/>
      <c r="N146"/>
      <c r="O146"/>
      <c r="P146"/>
      <c r="Q146"/>
      <c r="R146"/>
      <c r="S146"/>
      <c r="T146"/>
      <c r="U146"/>
      <c r="V146"/>
      <c r="W146"/>
      <c r="X146"/>
      <c r="Y146"/>
      <c r="Z146"/>
      <c r="AA146"/>
      <c r="AB146"/>
      <c r="AC146"/>
      <c r="AD146"/>
      <c r="AE146"/>
      <c r="AF146"/>
    </row>
    <row r="147" spans="1:32" ht="15" x14ac:dyDescent="0.25">
      <c r="D147" s="3"/>
      <c r="E147" s="2"/>
      <c r="I147"/>
      <c r="J147"/>
      <c r="K147"/>
      <c r="L147"/>
      <c r="M147"/>
      <c r="N147"/>
      <c r="O147"/>
      <c r="P147"/>
      <c r="Q147"/>
      <c r="R147"/>
      <c r="S147"/>
      <c r="T147"/>
      <c r="U147"/>
      <c r="V147"/>
      <c r="W147"/>
      <c r="X147"/>
      <c r="Y147"/>
      <c r="Z147"/>
      <c r="AA147"/>
      <c r="AB147"/>
      <c r="AC147"/>
      <c r="AD147"/>
      <c r="AE147"/>
      <c r="AF147"/>
    </row>
    <row r="148" spans="1:32" ht="15" x14ac:dyDescent="0.25">
      <c r="D148" s="3"/>
      <c r="E148" s="2"/>
      <c r="I148"/>
      <c r="J148"/>
      <c r="K148"/>
      <c r="L148"/>
      <c r="M148"/>
      <c r="N148"/>
      <c r="O148"/>
      <c r="P148"/>
      <c r="Q148"/>
      <c r="R148"/>
      <c r="S148"/>
      <c r="T148"/>
      <c r="U148"/>
      <c r="V148"/>
      <c r="W148"/>
      <c r="X148"/>
      <c r="Y148"/>
      <c r="Z148"/>
      <c r="AA148"/>
      <c r="AB148"/>
      <c r="AC148"/>
      <c r="AD148"/>
      <c r="AE148"/>
      <c r="AF148"/>
    </row>
    <row r="149" spans="1:32" ht="15" x14ac:dyDescent="0.25">
      <c r="A149"/>
      <c r="B149"/>
      <c r="C149"/>
      <c r="D149"/>
      <c r="E149"/>
      <c r="F149"/>
      <c r="G149"/>
      <c r="H149"/>
      <c r="I149"/>
      <c r="J149"/>
      <c r="K149"/>
      <c r="L149"/>
      <c r="M149"/>
      <c r="N149"/>
      <c r="O149"/>
      <c r="P149"/>
      <c r="Q149"/>
      <c r="R149"/>
      <c r="S149"/>
      <c r="T149"/>
      <c r="U149"/>
      <c r="V149"/>
      <c r="W149"/>
      <c r="X149"/>
      <c r="Y149"/>
      <c r="Z149"/>
      <c r="AA149"/>
      <c r="AB149"/>
      <c r="AC149"/>
      <c r="AD149"/>
      <c r="AE149"/>
      <c r="AF149"/>
    </row>
    <row r="150" spans="1:32" ht="15" x14ac:dyDescent="0.25">
      <c r="A150"/>
      <c r="B150"/>
      <c r="C150"/>
      <c r="D150"/>
      <c r="E150"/>
      <c r="F150"/>
      <c r="G150"/>
      <c r="H150"/>
      <c r="I150"/>
      <c r="J150"/>
      <c r="K150"/>
      <c r="L150"/>
      <c r="M150"/>
      <c r="N150"/>
      <c r="O150"/>
      <c r="P150"/>
      <c r="Q150"/>
      <c r="R150"/>
      <c r="S150"/>
      <c r="T150"/>
      <c r="U150"/>
      <c r="V150"/>
      <c r="W150"/>
      <c r="X150"/>
      <c r="Y150"/>
      <c r="Z150"/>
      <c r="AA150"/>
      <c r="AB150"/>
      <c r="AC150"/>
      <c r="AD150"/>
      <c r="AE150"/>
      <c r="AF150"/>
    </row>
    <row r="151" spans="1:32" ht="15" x14ac:dyDescent="0.25">
      <c r="A151"/>
      <c r="B151"/>
      <c r="C151"/>
      <c r="D151"/>
      <c r="E151"/>
      <c r="F151"/>
      <c r="G151"/>
      <c r="H151"/>
      <c r="I151"/>
      <c r="J151"/>
      <c r="K151"/>
      <c r="L151"/>
      <c r="M151"/>
      <c r="N151"/>
      <c r="O151"/>
      <c r="P151"/>
      <c r="Q151"/>
      <c r="R151"/>
      <c r="S151"/>
      <c r="T151"/>
      <c r="U151"/>
      <c r="V151"/>
      <c r="W151"/>
      <c r="X151"/>
      <c r="Y151"/>
      <c r="Z151"/>
      <c r="AA151"/>
      <c r="AB151"/>
      <c r="AC151"/>
      <c r="AD151"/>
      <c r="AE151"/>
      <c r="AF151"/>
    </row>
    <row r="152" spans="1:32" ht="15" x14ac:dyDescent="0.25">
      <c r="A152"/>
      <c r="B152"/>
      <c r="C152"/>
      <c r="D152"/>
      <c r="E152"/>
      <c r="F152"/>
      <c r="G152"/>
      <c r="H152"/>
      <c r="I152"/>
      <c r="J152"/>
      <c r="K152"/>
      <c r="L152"/>
      <c r="M152"/>
      <c r="N152"/>
      <c r="O152"/>
      <c r="P152"/>
      <c r="Q152"/>
      <c r="R152"/>
      <c r="S152"/>
      <c r="T152"/>
      <c r="U152"/>
      <c r="V152"/>
      <c r="W152"/>
      <c r="X152"/>
      <c r="Y152"/>
      <c r="Z152"/>
      <c r="AA152"/>
      <c r="AB152"/>
      <c r="AC152"/>
      <c r="AD152"/>
      <c r="AE152"/>
      <c r="AF152"/>
    </row>
    <row r="153" spans="1:32" ht="15" x14ac:dyDescent="0.25">
      <c r="A153"/>
      <c r="B153"/>
      <c r="C153"/>
      <c r="D153"/>
      <c r="E153"/>
      <c r="F153"/>
      <c r="G153"/>
      <c r="H153"/>
      <c r="I153"/>
      <c r="J153"/>
      <c r="K153"/>
      <c r="L153"/>
      <c r="M153"/>
      <c r="N153"/>
      <c r="O153"/>
      <c r="P153"/>
      <c r="Q153"/>
      <c r="R153"/>
      <c r="S153"/>
      <c r="T153"/>
      <c r="U153"/>
      <c r="V153"/>
      <c r="W153"/>
      <c r="X153"/>
      <c r="Y153"/>
      <c r="Z153"/>
      <c r="AA153"/>
      <c r="AB153"/>
      <c r="AC153"/>
      <c r="AD153"/>
      <c r="AE153"/>
      <c r="AF153"/>
    </row>
    <row r="154" spans="1:32" ht="15" x14ac:dyDescent="0.25">
      <c r="A154"/>
      <c r="B154"/>
      <c r="C154"/>
      <c r="D154"/>
      <c r="E154"/>
      <c r="F154"/>
      <c r="G154"/>
      <c r="H154"/>
      <c r="I154"/>
      <c r="J154"/>
      <c r="K154"/>
      <c r="L154"/>
      <c r="M154"/>
      <c r="N154"/>
      <c r="O154"/>
      <c r="P154"/>
      <c r="Q154"/>
      <c r="R154"/>
      <c r="S154"/>
      <c r="T154"/>
      <c r="U154"/>
      <c r="V154"/>
      <c r="W154"/>
      <c r="X154"/>
      <c r="Y154"/>
      <c r="Z154"/>
      <c r="AA154"/>
      <c r="AB154"/>
      <c r="AC154"/>
      <c r="AD154"/>
      <c r="AE154"/>
      <c r="AF154"/>
    </row>
    <row r="155" spans="1:32" ht="15" x14ac:dyDescent="0.25">
      <c r="A155"/>
      <c r="B155"/>
      <c r="C155"/>
      <c r="D155"/>
      <c r="E155"/>
      <c r="F155"/>
      <c r="G155"/>
      <c r="H155"/>
      <c r="I155"/>
      <c r="J155"/>
      <c r="K155"/>
      <c r="L155"/>
      <c r="M155"/>
      <c r="N155"/>
      <c r="O155"/>
      <c r="P155"/>
      <c r="Q155"/>
      <c r="R155"/>
      <c r="S155"/>
      <c r="T155"/>
      <c r="U155"/>
      <c r="V155"/>
      <c r="W155"/>
      <c r="X155"/>
      <c r="Y155"/>
      <c r="Z155"/>
      <c r="AA155"/>
      <c r="AB155"/>
      <c r="AC155"/>
      <c r="AD155"/>
      <c r="AE155"/>
      <c r="AF155"/>
    </row>
    <row r="156" spans="1:32" ht="15" x14ac:dyDescent="0.25">
      <c r="A156"/>
      <c r="B156"/>
      <c r="C156"/>
      <c r="D156"/>
      <c r="E156"/>
      <c r="F156"/>
      <c r="G156"/>
      <c r="H156"/>
      <c r="I156"/>
      <c r="J156"/>
      <c r="K156"/>
      <c r="L156"/>
      <c r="M156"/>
      <c r="N156"/>
      <c r="O156"/>
      <c r="P156"/>
      <c r="Q156"/>
      <c r="R156"/>
      <c r="S156"/>
      <c r="T156"/>
      <c r="U156"/>
      <c r="V156"/>
      <c r="W156"/>
      <c r="X156"/>
      <c r="Y156"/>
      <c r="Z156"/>
      <c r="AA156"/>
      <c r="AB156"/>
      <c r="AC156"/>
      <c r="AD156"/>
      <c r="AE156"/>
      <c r="AF156"/>
    </row>
    <row r="157" spans="1:32" ht="15" x14ac:dyDescent="0.25">
      <c r="A157"/>
      <c r="B157"/>
      <c r="C157"/>
      <c r="D157"/>
      <c r="E157"/>
      <c r="F157"/>
      <c r="G157"/>
      <c r="H157"/>
      <c r="I157"/>
      <c r="J157"/>
      <c r="K157"/>
      <c r="L157"/>
      <c r="M157"/>
      <c r="N157"/>
      <c r="O157"/>
      <c r="P157"/>
      <c r="Q157"/>
      <c r="R157"/>
      <c r="S157"/>
      <c r="T157"/>
      <c r="U157"/>
      <c r="V157"/>
      <c r="W157"/>
      <c r="X157"/>
      <c r="Y157"/>
      <c r="Z157"/>
      <c r="AA157"/>
      <c r="AB157"/>
      <c r="AC157"/>
      <c r="AD157"/>
      <c r="AE157"/>
      <c r="AF157"/>
    </row>
    <row r="158" spans="1:32" ht="15" x14ac:dyDescent="0.25">
      <c r="A158"/>
      <c r="B158"/>
      <c r="C158"/>
      <c r="D158"/>
      <c r="E158"/>
      <c r="F158"/>
      <c r="G158"/>
      <c r="H158"/>
      <c r="I158"/>
      <c r="J158"/>
      <c r="K158"/>
      <c r="L158"/>
      <c r="M158"/>
      <c r="N158"/>
      <c r="O158"/>
      <c r="P158"/>
      <c r="Q158"/>
      <c r="R158"/>
      <c r="S158"/>
      <c r="T158"/>
      <c r="U158"/>
      <c r="V158"/>
      <c r="W158"/>
      <c r="X158"/>
      <c r="Y158"/>
      <c r="Z158"/>
      <c r="AA158"/>
      <c r="AB158"/>
      <c r="AC158"/>
      <c r="AD158"/>
      <c r="AE158"/>
      <c r="AF158"/>
    </row>
    <row r="159" spans="1:32" ht="15" x14ac:dyDescent="0.25">
      <c r="A159"/>
      <c r="B159"/>
      <c r="C159"/>
      <c r="D159"/>
      <c r="E159"/>
      <c r="F159"/>
      <c r="G159"/>
      <c r="H159"/>
      <c r="I159"/>
      <c r="J159"/>
      <c r="K159"/>
      <c r="L159"/>
      <c r="M159"/>
      <c r="N159"/>
      <c r="O159"/>
      <c r="P159"/>
      <c r="Q159"/>
      <c r="R159"/>
      <c r="S159"/>
      <c r="T159"/>
      <c r="U159"/>
      <c r="V159"/>
      <c r="W159"/>
      <c r="X159"/>
      <c r="Y159"/>
      <c r="Z159"/>
      <c r="AA159"/>
      <c r="AB159"/>
      <c r="AC159"/>
      <c r="AD159"/>
      <c r="AE159"/>
      <c r="AF159"/>
    </row>
    <row r="160" spans="1:32" ht="15" x14ac:dyDescent="0.25">
      <c r="A160"/>
      <c r="B160"/>
      <c r="C160"/>
      <c r="D160"/>
      <c r="E160"/>
      <c r="F160"/>
      <c r="G160"/>
      <c r="H160"/>
      <c r="I160"/>
      <c r="J160"/>
      <c r="K160"/>
      <c r="L160"/>
      <c r="M160"/>
      <c r="N160"/>
      <c r="O160"/>
      <c r="P160"/>
      <c r="Q160"/>
      <c r="R160"/>
      <c r="S160"/>
      <c r="T160"/>
      <c r="U160"/>
      <c r="V160"/>
      <c r="W160"/>
      <c r="X160"/>
      <c r="Y160"/>
      <c r="Z160"/>
      <c r="AA160"/>
      <c r="AB160"/>
      <c r="AC160"/>
      <c r="AD160"/>
      <c r="AE160"/>
      <c r="AF160"/>
    </row>
    <row r="161" spans="1:32" ht="15" x14ac:dyDescent="0.25">
      <c r="A161"/>
      <c r="B161"/>
      <c r="C161"/>
      <c r="D161"/>
      <c r="E161"/>
      <c r="F161"/>
      <c r="G161"/>
      <c r="H161"/>
      <c r="I161"/>
      <c r="J161"/>
      <c r="K161"/>
      <c r="L161"/>
      <c r="M161"/>
      <c r="N161"/>
      <c r="O161"/>
      <c r="P161"/>
      <c r="Q161"/>
      <c r="R161"/>
      <c r="S161"/>
      <c r="T161"/>
      <c r="U161"/>
      <c r="V161"/>
      <c r="W161"/>
      <c r="X161"/>
      <c r="Y161"/>
      <c r="Z161"/>
      <c r="AA161"/>
      <c r="AB161"/>
      <c r="AC161"/>
      <c r="AD161"/>
      <c r="AE161"/>
      <c r="AF161"/>
    </row>
    <row r="162" spans="1:32" ht="15" x14ac:dyDescent="0.25">
      <c r="A162"/>
      <c r="B162"/>
      <c r="C162"/>
      <c r="D162"/>
      <c r="E162"/>
      <c r="F162"/>
      <c r="G162"/>
      <c r="H162"/>
      <c r="I162"/>
      <c r="J162"/>
      <c r="K162"/>
      <c r="L162"/>
      <c r="M162"/>
      <c r="N162"/>
      <c r="O162"/>
      <c r="P162"/>
      <c r="Q162"/>
      <c r="R162"/>
      <c r="S162"/>
      <c r="T162"/>
      <c r="U162"/>
      <c r="V162"/>
      <c r="W162"/>
      <c r="X162"/>
      <c r="Y162"/>
      <c r="Z162"/>
      <c r="AA162"/>
      <c r="AB162"/>
      <c r="AC162"/>
      <c r="AD162"/>
      <c r="AE162"/>
      <c r="AF162"/>
    </row>
    <row r="163" spans="1:32" ht="15" x14ac:dyDescent="0.25">
      <c r="A163"/>
      <c r="B163"/>
      <c r="C163"/>
      <c r="D163"/>
      <c r="E163"/>
      <c r="F163"/>
      <c r="G163"/>
      <c r="H163"/>
      <c r="I163"/>
      <c r="J163"/>
      <c r="K163"/>
      <c r="L163"/>
      <c r="M163"/>
      <c r="N163"/>
      <c r="O163"/>
      <c r="P163"/>
      <c r="Q163"/>
      <c r="R163"/>
      <c r="S163"/>
      <c r="T163"/>
      <c r="U163"/>
      <c r="V163"/>
      <c r="W163"/>
      <c r="X163"/>
      <c r="Y163"/>
      <c r="Z163"/>
      <c r="AA163"/>
      <c r="AB163"/>
      <c r="AC163"/>
      <c r="AD163"/>
      <c r="AE163"/>
      <c r="AF163"/>
    </row>
    <row r="164" spans="1:32" ht="15" x14ac:dyDescent="0.25">
      <c r="A164"/>
      <c r="B164"/>
      <c r="C164"/>
      <c r="D164"/>
      <c r="E164"/>
      <c r="F164"/>
      <c r="G164"/>
      <c r="H164"/>
      <c r="I164"/>
      <c r="J164"/>
      <c r="K164"/>
      <c r="L164"/>
      <c r="M164"/>
      <c r="N164"/>
      <c r="O164"/>
      <c r="P164"/>
      <c r="Q164"/>
      <c r="R164"/>
      <c r="S164"/>
      <c r="T164"/>
      <c r="U164"/>
      <c r="V164"/>
      <c r="W164"/>
      <c r="X164"/>
      <c r="Y164"/>
      <c r="Z164"/>
      <c r="AA164"/>
      <c r="AB164"/>
      <c r="AC164"/>
      <c r="AD164"/>
      <c r="AE164"/>
      <c r="AF164"/>
    </row>
    <row r="165" spans="1:32" ht="15" x14ac:dyDescent="0.25">
      <c r="A165"/>
      <c r="B165"/>
      <c r="C165"/>
      <c r="D165"/>
      <c r="E165"/>
      <c r="F165"/>
      <c r="G165"/>
      <c r="H165"/>
      <c r="I165"/>
      <c r="J165"/>
      <c r="K165"/>
      <c r="L165"/>
      <c r="M165"/>
      <c r="N165"/>
      <c r="O165"/>
      <c r="P165"/>
      <c r="Q165"/>
      <c r="R165"/>
      <c r="S165"/>
      <c r="T165"/>
      <c r="U165"/>
      <c r="V165"/>
      <c r="W165"/>
      <c r="X165"/>
      <c r="Y165"/>
      <c r="Z165"/>
      <c r="AA165"/>
      <c r="AB165"/>
      <c r="AC165"/>
      <c r="AD165"/>
      <c r="AE165"/>
      <c r="AF165"/>
    </row>
    <row r="166" spans="1:32" ht="15" x14ac:dyDescent="0.25">
      <c r="A166"/>
      <c r="B166"/>
      <c r="C166"/>
      <c r="D166"/>
      <c r="E166"/>
      <c r="F166"/>
      <c r="G166"/>
      <c r="H166"/>
      <c r="I166"/>
      <c r="J166"/>
      <c r="K166"/>
      <c r="L166"/>
      <c r="M166"/>
      <c r="N166"/>
      <c r="O166"/>
      <c r="P166"/>
      <c r="Q166"/>
      <c r="R166"/>
      <c r="S166"/>
      <c r="T166"/>
      <c r="U166"/>
      <c r="V166"/>
      <c r="W166"/>
      <c r="X166"/>
      <c r="Y166"/>
      <c r="Z166"/>
      <c r="AA166"/>
      <c r="AB166"/>
      <c r="AC166"/>
      <c r="AD166"/>
      <c r="AE166"/>
      <c r="AF166"/>
    </row>
    <row r="167" spans="1:32" ht="15" x14ac:dyDescent="0.25">
      <c r="A167"/>
      <c r="B167"/>
      <c r="C167"/>
      <c r="D167"/>
      <c r="E167"/>
      <c r="F167"/>
      <c r="G167"/>
      <c r="H167"/>
      <c r="I167"/>
      <c r="J167"/>
      <c r="K167"/>
      <c r="L167"/>
      <c r="M167"/>
      <c r="N167"/>
      <c r="O167"/>
      <c r="P167"/>
      <c r="Q167"/>
      <c r="R167"/>
      <c r="S167"/>
      <c r="T167"/>
      <c r="U167"/>
      <c r="V167"/>
      <c r="W167"/>
      <c r="X167"/>
      <c r="Y167"/>
      <c r="Z167"/>
      <c r="AA167"/>
      <c r="AB167"/>
      <c r="AC167"/>
      <c r="AD167"/>
      <c r="AE167"/>
      <c r="AF167"/>
    </row>
    <row r="168" spans="1:32" ht="15" x14ac:dyDescent="0.25">
      <c r="A168"/>
      <c r="B168"/>
      <c r="C168"/>
      <c r="D168"/>
      <c r="E168"/>
      <c r="F168"/>
      <c r="G168"/>
      <c r="H168"/>
      <c r="I168"/>
      <c r="J168"/>
      <c r="K168"/>
      <c r="L168"/>
      <c r="M168"/>
      <c r="N168"/>
      <c r="O168"/>
      <c r="P168"/>
      <c r="Q168"/>
      <c r="R168"/>
      <c r="S168"/>
      <c r="T168"/>
      <c r="U168"/>
      <c r="V168"/>
      <c r="W168"/>
      <c r="X168"/>
      <c r="Y168"/>
      <c r="Z168"/>
      <c r="AA168"/>
      <c r="AB168"/>
      <c r="AC168"/>
      <c r="AD168"/>
      <c r="AE168"/>
      <c r="AF168"/>
    </row>
    <row r="169" spans="1:32" ht="15" x14ac:dyDescent="0.25">
      <c r="A169"/>
      <c r="B169"/>
      <c r="C169"/>
      <c r="D169"/>
      <c r="E169"/>
      <c r="F169"/>
      <c r="G169"/>
      <c r="H169"/>
      <c r="I169"/>
      <c r="J169"/>
      <c r="K169"/>
      <c r="L169"/>
      <c r="M169"/>
      <c r="N169"/>
      <c r="O169"/>
      <c r="P169"/>
      <c r="Q169"/>
      <c r="R169"/>
      <c r="S169"/>
      <c r="T169"/>
      <c r="U169"/>
      <c r="V169"/>
      <c r="W169"/>
      <c r="X169"/>
      <c r="Y169"/>
      <c r="Z169"/>
      <c r="AA169"/>
      <c r="AB169"/>
      <c r="AC169"/>
      <c r="AD169"/>
      <c r="AE169"/>
      <c r="AF169"/>
    </row>
    <row r="170" spans="1:32" ht="15" x14ac:dyDescent="0.25">
      <c r="A170"/>
      <c r="B170"/>
      <c r="C170"/>
      <c r="D170"/>
      <c r="E170"/>
      <c r="F170"/>
      <c r="G170"/>
      <c r="H170"/>
      <c r="I170"/>
      <c r="J170"/>
      <c r="K170"/>
      <c r="L170"/>
      <c r="M170"/>
      <c r="N170"/>
      <c r="O170"/>
      <c r="P170"/>
      <c r="Q170"/>
      <c r="R170"/>
      <c r="S170"/>
      <c r="T170"/>
      <c r="U170"/>
      <c r="V170"/>
      <c r="W170"/>
      <c r="X170"/>
      <c r="Y170"/>
      <c r="Z170"/>
      <c r="AA170"/>
      <c r="AB170"/>
      <c r="AC170"/>
      <c r="AD170"/>
      <c r="AE170"/>
      <c r="AF170"/>
    </row>
    <row r="171" spans="1:32" ht="15" x14ac:dyDescent="0.25">
      <c r="A171"/>
      <c r="B171"/>
      <c r="C171"/>
      <c r="D171"/>
      <c r="E171"/>
      <c r="F171"/>
      <c r="G171"/>
      <c r="H171"/>
      <c r="I171"/>
      <c r="J171"/>
      <c r="K171"/>
      <c r="L171"/>
      <c r="M171"/>
      <c r="N171"/>
      <c r="O171"/>
      <c r="P171"/>
      <c r="Q171"/>
      <c r="R171"/>
      <c r="S171"/>
      <c r="T171"/>
      <c r="U171"/>
      <c r="V171"/>
      <c r="W171"/>
      <c r="X171"/>
      <c r="Y171"/>
      <c r="Z171"/>
      <c r="AA171"/>
      <c r="AB171"/>
      <c r="AC171"/>
      <c r="AD171"/>
      <c r="AE171"/>
      <c r="AF171"/>
    </row>
    <row r="172" spans="1:32" ht="15" x14ac:dyDescent="0.25">
      <c r="A172"/>
      <c r="B172"/>
      <c r="C172"/>
      <c r="D172"/>
      <c r="E172"/>
      <c r="F172"/>
      <c r="G172"/>
      <c r="H172"/>
      <c r="I172"/>
      <c r="J172"/>
      <c r="K172"/>
      <c r="L172"/>
      <c r="M172"/>
      <c r="N172"/>
      <c r="O172"/>
      <c r="P172"/>
      <c r="Q172"/>
      <c r="R172"/>
      <c r="S172"/>
      <c r="T172"/>
      <c r="U172"/>
      <c r="V172"/>
      <c r="W172"/>
      <c r="X172"/>
      <c r="Y172"/>
      <c r="Z172"/>
      <c r="AA172"/>
      <c r="AB172"/>
      <c r="AC172"/>
      <c r="AD172"/>
      <c r="AE172"/>
      <c r="AF172"/>
    </row>
    <row r="173" spans="1:32" ht="15" x14ac:dyDescent="0.25">
      <c r="A173"/>
      <c r="B173"/>
      <c r="C173"/>
      <c r="D173"/>
      <c r="E173"/>
      <c r="F173"/>
      <c r="G173"/>
      <c r="H173"/>
      <c r="I173"/>
      <c r="J173"/>
      <c r="K173"/>
      <c r="L173"/>
      <c r="M173"/>
      <c r="N173"/>
      <c r="O173"/>
      <c r="P173"/>
      <c r="Q173"/>
      <c r="R173"/>
      <c r="S173"/>
      <c r="T173"/>
      <c r="U173"/>
      <c r="V173"/>
      <c r="W173"/>
      <c r="X173"/>
      <c r="Y173"/>
      <c r="Z173"/>
      <c r="AA173"/>
      <c r="AB173"/>
      <c r="AC173"/>
      <c r="AD173"/>
      <c r="AE173"/>
      <c r="AF173"/>
    </row>
    <row r="174" spans="1:32" ht="15" x14ac:dyDescent="0.25">
      <c r="A174"/>
      <c r="B174"/>
      <c r="C174"/>
      <c r="D174"/>
      <c r="E174"/>
      <c r="F174"/>
      <c r="G174"/>
      <c r="H174"/>
      <c r="I174"/>
      <c r="J174"/>
      <c r="K174"/>
      <c r="L174"/>
      <c r="M174"/>
      <c r="N174"/>
      <c r="O174"/>
      <c r="P174"/>
      <c r="Q174"/>
      <c r="R174"/>
      <c r="S174"/>
      <c r="T174"/>
      <c r="U174"/>
      <c r="V174"/>
      <c r="W174"/>
      <c r="X174"/>
      <c r="Y174"/>
      <c r="Z174"/>
      <c r="AA174"/>
      <c r="AB174"/>
      <c r="AC174"/>
      <c r="AD174"/>
      <c r="AE174"/>
      <c r="AF174"/>
    </row>
    <row r="175" spans="1:32" ht="15" x14ac:dyDescent="0.25">
      <c r="A175"/>
      <c r="B175"/>
      <c r="C175"/>
      <c r="D175"/>
      <c r="E175"/>
      <c r="F175"/>
      <c r="G175"/>
      <c r="H175"/>
      <c r="I175"/>
      <c r="J175"/>
      <c r="K175"/>
      <c r="L175"/>
      <c r="M175"/>
      <c r="N175"/>
      <c r="O175"/>
      <c r="P175"/>
      <c r="Q175"/>
      <c r="R175"/>
      <c r="S175"/>
      <c r="T175"/>
      <c r="U175"/>
      <c r="V175"/>
      <c r="W175"/>
      <c r="X175"/>
      <c r="Y175"/>
      <c r="Z175"/>
      <c r="AA175"/>
      <c r="AB175"/>
      <c r="AC175"/>
      <c r="AD175"/>
      <c r="AE175"/>
      <c r="AF175"/>
    </row>
    <row r="176" spans="1:32" ht="15" x14ac:dyDescent="0.25">
      <c r="A176"/>
      <c r="B176"/>
      <c r="C176"/>
      <c r="D176"/>
      <c r="E176"/>
      <c r="F176"/>
      <c r="G176"/>
      <c r="H176"/>
      <c r="I176"/>
      <c r="J176"/>
      <c r="K176"/>
      <c r="L176"/>
      <c r="M176"/>
      <c r="N176"/>
      <c r="O176"/>
      <c r="P176"/>
      <c r="Q176"/>
      <c r="R176"/>
      <c r="S176"/>
      <c r="T176"/>
      <c r="U176"/>
      <c r="V176"/>
      <c r="W176"/>
      <c r="X176"/>
      <c r="Y176"/>
      <c r="Z176"/>
      <c r="AA176"/>
      <c r="AB176"/>
      <c r="AC176"/>
      <c r="AD176"/>
      <c r="AE176"/>
      <c r="AF176"/>
    </row>
    <row r="177" spans="1:32" ht="15" x14ac:dyDescent="0.25">
      <c r="A177"/>
      <c r="B177"/>
      <c r="C177"/>
      <c r="D177"/>
      <c r="E177"/>
      <c r="F177"/>
      <c r="G177"/>
      <c r="H177"/>
      <c r="I177"/>
      <c r="J177"/>
      <c r="K177"/>
      <c r="L177"/>
      <c r="M177"/>
      <c r="N177"/>
      <c r="O177"/>
      <c r="P177"/>
      <c r="Q177"/>
      <c r="R177"/>
      <c r="S177"/>
      <c r="T177"/>
      <c r="U177"/>
      <c r="V177"/>
      <c r="W177"/>
      <c r="X177"/>
      <c r="Y177"/>
      <c r="Z177"/>
      <c r="AA177"/>
      <c r="AB177"/>
      <c r="AC177"/>
      <c r="AD177"/>
      <c r="AE177"/>
      <c r="AF177"/>
    </row>
    <row r="178" spans="1:32" ht="15" x14ac:dyDescent="0.25">
      <c r="A178"/>
      <c r="B178"/>
      <c r="C178"/>
      <c r="D178"/>
      <c r="E178"/>
      <c r="F178"/>
      <c r="G178"/>
      <c r="H178"/>
      <c r="I178"/>
      <c r="J178"/>
      <c r="K178"/>
      <c r="L178"/>
      <c r="M178"/>
      <c r="N178"/>
      <c r="O178"/>
      <c r="P178"/>
      <c r="Q178"/>
      <c r="R178"/>
      <c r="S178"/>
      <c r="T178"/>
      <c r="U178"/>
      <c r="V178"/>
      <c r="W178"/>
      <c r="X178"/>
      <c r="Y178"/>
      <c r="Z178"/>
      <c r="AA178"/>
      <c r="AB178"/>
      <c r="AC178"/>
      <c r="AD178"/>
      <c r="AE178"/>
      <c r="AF178"/>
    </row>
    <row r="179" spans="1:32" ht="15" x14ac:dyDescent="0.25">
      <c r="A179"/>
      <c r="B179"/>
      <c r="C179"/>
      <c r="D179"/>
      <c r="E179"/>
      <c r="F179"/>
      <c r="G179"/>
      <c r="H179"/>
      <c r="I179"/>
      <c r="J179"/>
      <c r="K179"/>
      <c r="L179"/>
      <c r="M179"/>
      <c r="N179"/>
      <c r="O179"/>
      <c r="P179"/>
      <c r="Q179"/>
      <c r="R179"/>
      <c r="S179"/>
      <c r="T179"/>
      <c r="U179"/>
      <c r="V179"/>
      <c r="W179"/>
      <c r="X179"/>
      <c r="Y179"/>
      <c r="Z179"/>
      <c r="AA179"/>
      <c r="AB179"/>
      <c r="AC179"/>
      <c r="AD179"/>
      <c r="AE179"/>
      <c r="AF179"/>
    </row>
    <row r="180" spans="1:32" ht="15" x14ac:dyDescent="0.25">
      <c r="A180"/>
      <c r="B180"/>
      <c r="C180"/>
      <c r="D180"/>
      <c r="E180"/>
      <c r="F180"/>
      <c r="G180"/>
      <c r="H180"/>
      <c r="I180"/>
      <c r="J180"/>
      <c r="K180"/>
      <c r="L180"/>
      <c r="M180"/>
      <c r="N180"/>
      <c r="O180"/>
      <c r="P180"/>
      <c r="Q180"/>
      <c r="R180"/>
      <c r="S180"/>
      <c r="T180"/>
      <c r="U180"/>
      <c r="V180"/>
      <c r="W180"/>
      <c r="X180"/>
      <c r="Y180"/>
      <c r="Z180"/>
      <c r="AA180"/>
      <c r="AB180"/>
      <c r="AC180"/>
      <c r="AD180"/>
      <c r="AE180"/>
      <c r="AF180"/>
    </row>
    <row r="181" spans="1:32" ht="15" x14ac:dyDescent="0.25">
      <c r="A181"/>
      <c r="B181"/>
      <c r="C181"/>
      <c r="D181"/>
      <c r="E181"/>
      <c r="F181"/>
      <c r="G181"/>
      <c r="H181"/>
      <c r="I181"/>
      <c r="J181"/>
      <c r="K181"/>
      <c r="L181"/>
      <c r="M181"/>
      <c r="N181"/>
      <c r="O181"/>
      <c r="P181"/>
      <c r="Q181"/>
      <c r="R181"/>
      <c r="S181"/>
      <c r="T181"/>
      <c r="U181"/>
      <c r="V181"/>
      <c r="W181"/>
      <c r="X181"/>
      <c r="Y181"/>
      <c r="Z181"/>
      <c r="AA181"/>
      <c r="AB181"/>
      <c r="AC181"/>
      <c r="AD181"/>
      <c r="AE181"/>
      <c r="AF181"/>
    </row>
    <row r="182" spans="1:32" ht="15" x14ac:dyDescent="0.25">
      <c r="A182"/>
      <c r="B182"/>
      <c r="C182"/>
      <c r="D182"/>
      <c r="E182"/>
      <c r="F182"/>
      <c r="G182"/>
      <c r="H182"/>
      <c r="I182"/>
      <c r="J182"/>
      <c r="K182"/>
      <c r="L182"/>
      <c r="M182"/>
      <c r="N182"/>
      <c r="O182"/>
      <c r="P182"/>
      <c r="Q182"/>
      <c r="R182"/>
      <c r="S182"/>
      <c r="T182"/>
      <c r="U182"/>
      <c r="V182"/>
      <c r="W182"/>
      <c r="X182"/>
      <c r="Y182"/>
      <c r="Z182"/>
      <c r="AA182"/>
      <c r="AB182"/>
      <c r="AC182"/>
      <c r="AD182"/>
      <c r="AE182"/>
      <c r="AF182"/>
    </row>
    <row r="183" spans="1:32" ht="15" x14ac:dyDescent="0.25">
      <c r="A183"/>
      <c r="B183"/>
      <c r="C183"/>
      <c r="D183"/>
      <c r="E183"/>
      <c r="F183"/>
      <c r="G183"/>
      <c r="H183"/>
      <c r="I183"/>
      <c r="J183"/>
      <c r="K183"/>
      <c r="L183"/>
      <c r="M183"/>
      <c r="N183"/>
      <c r="O183"/>
      <c r="P183"/>
      <c r="Q183"/>
      <c r="R183"/>
      <c r="S183"/>
      <c r="T183"/>
      <c r="U183"/>
      <c r="V183"/>
      <c r="W183"/>
      <c r="X183"/>
      <c r="Y183"/>
      <c r="Z183"/>
      <c r="AA183"/>
      <c r="AB183"/>
      <c r="AC183"/>
      <c r="AD183"/>
      <c r="AE183"/>
      <c r="AF183"/>
    </row>
    <row r="184" spans="1:32" ht="15" x14ac:dyDescent="0.25">
      <c r="A184"/>
      <c r="B184"/>
      <c r="C184"/>
      <c r="D184"/>
      <c r="E184"/>
      <c r="F184"/>
      <c r="G184"/>
      <c r="H184"/>
      <c r="I184"/>
      <c r="J184"/>
      <c r="K184"/>
      <c r="L184"/>
      <c r="M184"/>
      <c r="N184"/>
      <c r="O184"/>
      <c r="P184"/>
      <c r="Q184"/>
      <c r="R184"/>
      <c r="S184"/>
      <c r="T184"/>
      <c r="U184"/>
      <c r="V184"/>
      <c r="W184"/>
      <c r="X184"/>
      <c r="Y184"/>
      <c r="Z184"/>
      <c r="AA184"/>
      <c r="AB184"/>
      <c r="AC184"/>
      <c r="AD184"/>
      <c r="AE184"/>
      <c r="AF184"/>
    </row>
    <row r="185" spans="1:32" ht="15" x14ac:dyDescent="0.25">
      <c r="A185"/>
      <c r="B185"/>
      <c r="C185"/>
      <c r="D185"/>
      <c r="E185"/>
      <c r="F185"/>
      <c r="G185"/>
      <c r="H185"/>
      <c r="I185"/>
      <c r="J185"/>
      <c r="K185"/>
      <c r="L185"/>
      <c r="M185"/>
      <c r="N185"/>
      <c r="O185"/>
      <c r="P185"/>
      <c r="Q185"/>
      <c r="R185"/>
      <c r="S185"/>
      <c r="T185"/>
      <c r="U185"/>
      <c r="V185"/>
      <c r="W185"/>
      <c r="X185"/>
      <c r="Y185"/>
      <c r="Z185"/>
      <c r="AA185"/>
      <c r="AB185"/>
      <c r="AC185"/>
      <c r="AD185"/>
      <c r="AE185"/>
      <c r="AF185"/>
    </row>
    <row r="186" spans="1:32" ht="15" x14ac:dyDescent="0.25">
      <c r="A186"/>
      <c r="B186"/>
      <c r="C186"/>
      <c r="D186"/>
      <c r="E186"/>
      <c r="F186"/>
      <c r="G186"/>
      <c r="H186"/>
      <c r="I186"/>
      <c r="J186"/>
      <c r="K186"/>
      <c r="L186"/>
      <c r="M186"/>
      <c r="N186"/>
      <c r="O186"/>
      <c r="P186"/>
      <c r="Q186"/>
      <c r="R186"/>
      <c r="S186"/>
      <c r="T186"/>
      <c r="U186"/>
      <c r="V186"/>
      <c r="W186"/>
      <c r="X186"/>
      <c r="Y186"/>
      <c r="Z186"/>
      <c r="AA186"/>
      <c r="AB186"/>
      <c r="AC186"/>
      <c r="AD186"/>
      <c r="AE186"/>
      <c r="AF186"/>
    </row>
    <row r="187" spans="1:32" ht="15" x14ac:dyDescent="0.25">
      <c r="A187"/>
      <c r="B187"/>
      <c r="C187"/>
      <c r="D187"/>
      <c r="E187"/>
      <c r="F187"/>
      <c r="G187"/>
      <c r="H187"/>
      <c r="I187"/>
      <c r="J187"/>
      <c r="K187"/>
      <c r="L187"/>
      <c r="M187"/>
      <c r="N187"/>
      <c r="O187"/>
      <c r="P187"/>
      <c r="Q187"/>
      <c r="R187"/>
      <c r="S187"/>
      <c r="T187"/>
      <c r="U187"/>
      <c r="V187"/>
      <c r="W187"/>
      <c r="X187"/>
      <c r="Y187"/>
      <c r="Z187"/>
      <c r="AA187"/>
      <c r="AB187"/>
      <c r="AC187"/>
      <c r="AD187"/>
      <c r="AE187"/>
      <c r="AF187"/>
    </row>
    <row r="188" spans="1:32" ht="15" x14ac:dyDescent="0.25">
      <c r="A188"/>
      <c r="B188"/>
      <c r="C188"/>
      <c r="D188"/>
      <c r="E188"/>
      <c r="F188"/>
      <c r="G188"/>
      <c r="H188"/>
      <c r="I188"/>
      <c r="J188"/>
      <c r="K188"/>
      <c r="L188"/>
      <c r="M188"/>
      <c r="N188"/>
      <c r="O188"/>
      <c r="P188"/>
      <c r="Q188"/>
      <c r="R188"/>
      <c r="S188"/>
      <c r="T188"/>
      <c r="U188"/>
      <c r="V188"/>
      <c r="W188"/>
      <c r="X188"/>
      <c r="Y188"/>
      <c r="Z188"/>
      <c r="AA188"/>
      <c r="AB188"/>
      <c r="AC188"/>
      <c r="AD188"/>
      <c r="AE188"/>
      <c r="AF188"/>
    </row>
    <row r="189" spans="1:32" ht="15" x14ac:dyDescent="0.25">
      <c r="A189"/>
      <c r="B189"/>
      <c r="C189"/>
      <c r="D189"/>
      <c r="E189"/>
      <c r="F189"/>
      <c r="G189"/>
      <c r="H189"/>
      <c r="I189"/>
      <c r="J189"/>
      <c r="K189"/>
      <c r="L189"/>
      <c r="M189"/>
      <c r="N189"/>
      <c r="O189"/>
      <c r="P189"/>
      <c r="Q189"/>
      <c r="R189"/>
      <c r="S189"/>
      <c r="T189"/>
      <c r="U189"/>
      <c r="V189"/>
      <c r="W189"/>
      <c r="X189"/>
      <c r="Y189"/>
      <c r="Z189"/>
      <c r="AA189"/>
      <c r="AB189"/>
      <c r="AC189"/>
      <c r="AD189"/>
      <c r="AE189"/>
      <c r="AF189"/>
    </row>
    <row r="190" spans="1:32" ht="15" x14ac:dyDescent="0.25">
      <c r="A190"/>
      <c r="B190"/>
      <c r="C190"/>
      <c r="D190"/>
      <c r="E190"/>
      <c r="F190"/>
      <c r="G190"/>
      <c r="H190"/>
      <c r="I190"/>
      <c r="J190"/>
      <c r="K190"/>
      <c r="L190"/>
      <c r="M190"/>
      <c r="N190"/>
      <c r="O190"/>
      <c r="P190"/>
      <c r="Q190"/>
      <c r="R190"/>
      <c r="S190"/>
      <c r="T190"/>
      <c r="U190"/>
      <c r="V190"/>
      <c r="W190"/>
      <c r="X190"/>
      <c r="Y190"/>
      <c r="Z190"/>
      <c r="AA190"/>
      <c r="AB190"/>
      <c r="AC190"/>
      <c r="AD190"/>
      <c r="AE190"/>
      <c r="AF190"/>
    </row>
    <row r="191" spans="1:32" ht="15" x14ac:dyDescent="0.25">
      <c r="A191"/>
      <c r="B191"/>
      <c r="C191"/>
      <c r="D191"/>
      <c r="E191"/>
      <c r="F191"/>
      <c r="G191"/>
      <c r="H191"/>
      <c r="I191"/>
      <c r="J191"/>
      <c r="K191"/>
      <c r="L191"/>
      <c r="M191"/>
      <c r="N191"/>
      <c r="O191"/>
      <c r="P191"/>
      <c r="Q191"/>
      <c r="R191"/>
      <c r="S191"/>
      <c r="T191"/>
      <c r="U191"/>
      <c r="V191"/>
      <c r="W191"/>
      <c r="X191"/>
      <c r="Y191"/>
      <c r="Z191"/>
      <c r="AA191"/>
      <c r="AB191"/>
      <c r="AC191"/>
      <c r="AD191"/>
      <c r="AE191"/>
      <c r="AF191"/>
    </row>
    <row r="192" spans="1:32" ht="15" x14ac:dyDescent="0.25">
      <c r="A192"/>
      <c r="B192"/>
      <c r="C192"/>
      <c r="D192"/>
      <c r="E192"/>
      <c r="F192"/>
      <c r="G192"/>
      <c r="H192"/>
      <c r="I192"/>
      <c r="J192"/>
      <c r="K192"/>
      <c r="L192"/>
      <c r="M192"/>
      <c r="N192"/>
      <c r="O192"/>
      <c r="P192"/>
      <c r="Q192"/>
      <c r="R192"/>
      <c r="S192"/>
      <c r="T192"/>
      <c r="U192"/>
      <c r="V192"/>
      <c r="W192"/>
      <c r="X192"/>
      <c r="Y192"/>
      <c r="Z192"/>
      <c r="AA192"/>
      <c r="AB192"/>
      <c r="AC192"/>
      <c r="AD192"/>
      <c r="AE192"/>
      <c r="AF192"/>
    </row>
    <row r="193" spans="1:32" ht="15" x14ac:dyDescent="0.25">
      <c r="A193"/>
      <c r="B193"/>
      <c r="C193"/>
      <c r="D193"/>
      <c r="E193"/>
      <c r="F193"/>
      <c r="G193"/>
      <c r="H193"/>
      <c r="I193"/>
      <c r="J193"/>
      <c r="K193"/>
      <c r="L193"/>
      <c r="M193"/>
      <c r="N193"/>
      <c r="O193"/>
      <c r="P193"/>
      <c r="Q193"/>
      <c r="R193"/>
      <c r="S193"/>
      <c r="T193"/>
      <c r="U193"/>
      <c r="V193"/>
      <c r="W193"/>
      <c r="X193"/>
      <c r="Y193"/>
      <c r="Z193"/>
      <c r="AA193"/>
      <c r="AB193"/>
      <c r="AC193"/>
      <c r="AD193"/>
      <c r="AE193"/>
      <c r="AF193"/>
    </row>
    <row r="194" spans="1:32" ht="15" x14ac:dyDescent="0.25">
      <c r="A194"/>
      <c r="B194"/>
      <c r="C194"/>
      <c r="D194"/>
      <c r="E194"/>
      <c r="F194"/>
      <c r="G194"/>
      <c r="H194"/>
      <c r="I194"/>
      <c r="J194"/>
      <c r="K194"/>
      <c r="L194"/>
      <c r="M194"/>
      <c r="N194"/>
      <c r="O194"/>
      <c r="P194"/>
      <c r="Q194"/>
      <c r="R194"/>
      <c r="S194"/>
      <c r="T194"/>
      <c r="U194"/>
      <c r="V194"/>
      <c r="W194"/>
      <c r="X194"/>
      <c r="Y194"/>
      <c r="Z194"/>
      <c r="AA194"/>
      <c r="AB194"/>
      <c r="AC194"/>
      <c r="AD194"/>
      <c r="AE194"/>
      <c r="AF194"/>
    </row>
    <row r="195" spans="1:32" ht="15" x14ac:dyDescent="0.25">
      <c r="A195"/>
      <c r="B195"/>
      <c r="C195"/>
      <c r="D195"/>
      <c r="E195"/>
      <c r="F195"/>
      <c r="G195"/>
      <c r="H195"/>
      <c r="I195"/>
      <c r="J195"/>
      <c r="K195"/>
      <c r="L195"/>
      <c r="M195"/>
      <c r="N195"/>
      <c r="O195"/>
      <c r="P195"/>
      <c r="Q195"/>
      <c r="R195"/>
      <c r="S195"/>
      <c r="T195"/>
      <c r="U195"/>
      <c r="V195"/>
      <c r="W195"/>
      <c r="X195"/>
      <c r="Y195"/>
      <c r="Z195"/>
      <c r="AA195"/>
      <c r="AB195"/>
      <c r="AC195"/>
      <c r="AD195"/>
      <c r="AE195"/>
      <c r="AF195"/>
    </row>
    <row r="196" spans="1:32" ht="15" x14ac:dyDescent="0.25">
      <c r="A196"/>
      <c r="B196"/>
      <c r="C196"/>
      <c r="D196"/>
      <c r="E196"/>
      <c r="F196"/>
      <c r="G196"/>
      <c r="H196"/>
      <c r="I196"/>
      <c r="J196"/>
      <c r="K196"/>
      <c r="L196"/>
      <c r="M196"/>
      <c r="N196"/>
      <c r="O196"/>
      <c r="P196"/>
      <c r="Q196"/>
      <c r="R196"/>
      <c r="S196"/>
      <c r="T196"/>
      <c r="U196"/>
      <c r="V196"/>
      <c r="W196"/>
      <c r="X196"/>
      <c r="Y196"/>
      <c r="Z196"/>
      <c r="AA196"/>
      <c r="AB196"/>
      <c r="AC196"/>
      <c r="AD196"/>
      <c r="AE196"/>
      <c r="AF196"/>
    </row>
    <row r="197" spans="1:32" ht="15" x14ac:dyDescent="0.25">
      <c r="A197"/>
      <c r="B197"/>
      <c r="C197"/>
      <c r="D197"/>
      <c r="E197"/>
      <c r="F197"/>
      <c r="G197"/>
      <c r="H197"/>
      <c r="I197"/>
      <c r="J197"/>
      <c r="K197"/>
      <c r="L197"/>
      <c r="M197"/>
      <c r="N197"/>
      <c r="O197"/>
      <c r="P197"/>
      <c r="Q197"/>
      <c r="R197"/>
      <c r="S197"/>
      <c r="T197"/>
      <c r="U197"/>
      <c r="V197"/>
      <c r="W197"/>
      <c r="X197"/>
      <c r="Y197"/>
      <c r="Z197"/>
      <c r="AA197"/>
      <c r="AB197"/>
      <c r="AC197"/>
      <c r="AD197"/>
      <c r="AE197"/>
      <c r="AF197"/>
    </row>
    <row r="198" spans="1:32" ht="15" x14ac:dyDescent="0.25">
      <c r="A198"/>
      <c r="B198"/>
      <c r="C198"/>
      <c r="D198"/>
      <c r="E198"/>
      <c r="F198"/>
      <c r="G198"/>
      <c r="H198"/>
      <c r="I198"/>
      <c r="J198"/>
    </row>
    <row r="199" spans="1:32" ht="15" x14ac:dyDescent="0.25">
      <c r="A199"/>
      <c r="B199"/>
      <c r="C199"/>
      <c r="D199"/>
      <c r="E199"/>
      <c r="F199"/>
      <c r="G199"/>
      <c r="H199"/>
      <c r="I199"/>
      <c r="J199"/>
    </row>
    <row r="200" spans="1:32" ht="15" x14ac:dyDescent="0.25">
      <c r="A200"/>
      <c r="B200"/>
      <c r="C200"/>
      <c r="D200"/>
      <c r="E200"/>
      <c r="F200"/>
      <c r="G200"/>
      <c r="H200"/>
      <c r="I200"/>
      <c r="J200"/>
    </row>
    <row r="201" spans="1:32" ht="15" x14ac:dyDescent="0.25">
      <c r="A201"/>
      <c r="B201"/>
      <c r="C201"/>
      <c r="D201"/>
      <c r="E201"/>
      <c r="F201"/>
      <c r="G201"/>
      <c r="H201"/>
      <c r="I201"/>
      <c r="J201"/>
    </row>
    <row r="202" spans="1:32" ht="15" x14ac:dyDescent="0.25">
      <c r="A202"/>
      <c r="B202"/>
      <c r="C202"/>
      <c r="D202"/>
      <c r="E202"/>
      <c r="F202"/>
      <c r="G202"/>
      <c r="H202"/>
      <c r="I202"/>
      <c r="J202"/>
    </row>
    <row r="203" spans="1:32" ht="15" x14ac:dyDescent="0.25">
      <c r="A203"/>
      <c r="B203"/>
      <c r="C203"/>
      <c r="D203"/>
      <c r="E203"/>
      <c r="F203"/>
      <c r="G203"/>
      <c r="H203"/>
      <c r="I203"/>
      <c r="J203"/>
    </row>
    <row r="204" spans="1:32" ht="15" x14ac:dyDescent="0.25">
      <c r="A204"/>
      <c r="B204"/>
      <c r="C204"/>
      <c r="D204"/>
      <c r="E204"/>
      <c r="F204"/>
      <c r="G204"/>
      <c r="H204"/>
      <c r="I204"/>
      <c r="J204"/>
    </row>
    <row r="205" spans="1:32" ht="15" x14ac:dyDescent="0.25">
      <c r="A205"/>
      <c r="B205"/>
      <c r="C205"/>
      <c r="D205"/>
      <c r="E205"/>
      <c r="F205"/>
      <c r="G205"/>
      <c r="H205"/>
      <c r="I205"/>
      <c r="J205"/>
    </row>
  </sheetData>
  <mergeCells count="2">
    <mergeCell ref="A3:B3"/>
    <mergeCell ref="F1:H1"/>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5613BA-D4D2-495F-9381-EE63743C4B91}">
  <sheetPr>
    <tabColor theme="9" tint="0.79998168889431442"/>
  </sheetPr>
  <dimension ref="A1:M27"/>
  <sheetViews>
    <sheetView showGridLines="0" zoomScale="78" zoomScaleNormal="78" workbookViewId="0">
      <selection activeCell="D1" sqref="D1:F1"/>
    </sheetView>
  </sheetViews>
  <sheetFormatPr defaultColWidth="9.140625" defaultRowHeight="15" x14ac:dyDescent="0.25"/>
  <cols>
    <col min="1" max="1" width="17.85546875" style="78" customWidth="1"/>
    <col min="2" max="2" width="27.28515625" style="78" customWidth="1"/>
    <col min="3" max="3" width="48.140625" style="78" customWidth="1"/>
    <col min="4" max="4" width="12.140625" style="78" customWidth="1"/>
    <col min="5" max="5" width="9.85546875" style="78" customWidth="1"/>
    <col min="6" max="6" width="14.28515625" style="78" customWidth="1"/>
    <col min="7" max="7" width="10.7109375" style="78" customWidth="1"/>
    <col min="8" max="16384" width="9.140625" style="78"/>
  </cols>
  <sheetData>
    <row r="1" spans="1:13" ht="39" customHeight="1" x14ac:dyDescent="0.25">
      <c r="D1" s="149" t="s">
        <v>211</v>
      </c>
      <c r="E1" s="149"/>
      <c r="F1" s="149"/>
    </row>
    <row r="2" spans="1:13" x14ac:dyDescent="0.25">
      <c r="A2" s="76"/>
      <c r="B2" s="76"/>
      <c r="C2" s="76"/>
      <c r="D2" s="77"/>
    </row>
    <row r="3" spans="1:13" x14ac:dyDescent="0.25">
      <c r="A3" s="81" t="s">
        <v>180</v>
      </c>
      <c r="B3" s="79"/>
      <c r="C3" s="79"/>
      <c r="D3" s="79"/>
      <c r="E3" s="79"/>
      <c r="F3" s="79"/>
      <c r="G3" s="79"/>
      <c r="J3" s="79"/>
      <c r="K3" s="79"/>
      <c r="L3" s="79"/>
      <c r="M3" s="79"/>
    </row>
    <row r="4" spans="1:13" ht="37.5" customHeight="1" x14ac:dyDescent="0.25">
      <c r="A4" s="82" t="s">
        <v>142</v>
      </c>
      <c r="B4" s="82" t="s">
        <v>143</v>
      </c>
      <c r="C4" s="82" t="s">
        <v>144</v>
      </c>
      <c r="D4" s="82" t="s">
        <v>64</v>
      </c>
      <c r="E4" s="82" t="s">
        <v>216</v>
      </c>
      <c r="F4" s="83" t="s">
        <v>214</v>
      </c>
      <c r="G4" s="84"/>
      <c r="J4" s="79"/>
      <c r="K4" s="79"/>
      <c r="L4" s="79"/>
      <c r="M4" s="79"/>
    </row>
    <row r="5" spans="1:13" x14ac:dyDescent="0.25">
      <c r="A5" s="85" t="s">
        <v>128</v>
      </c>
      <c r="B5" s="85" t="s">
        <v>129</v>
      </c>
      <c r="C5" s="85" t="s">
        <v>145</v>
      </c>
      <c r="D5" s="86">
        <v>77</v>
      </c>
      <c r="E5" s="87">
        <v>13.32</v>
      </c>
      <c r="F5" s="88">
        <f t="shared" ref="F5:F11" si="0">D5*E5</f>
        <v>1025.6400000000001</v>
      </c>
      <c r="G5" s="84"/>
      <c r="H5" s="84"/>
      <c r="J5" s="79"/>
      <c r="K5" s="79"/>
      <c r="L5" s="79"/>
      <c r="M5" s="79"/>
    </row>
    <row r="6" spans="1:13" x14ac:dyDescent="0.25">
      <c r="A6" s="85" t="s">
        <v>128</v>
      </c>
      <c r="B6" s="85" t="s">
        <v>129</v>
      </c>
      <c r="C6" s="85" t="s">
        <v>146</v>
      </c>
      <c r="D6" s="86">
        <v>2316</v>
      </c>
      <c r="E6" s="87">
        <v>13.32</v>
      </c>
      <c r="F6" s="88">
        <f t="shared" si="0"/>
        <v>30849.119999999999</v>
      </c>
      <c r="G6" s="84"/>
      <c r="H6" s="84"/>
      <c r="J6" s="79"/>
      <c r="K6" s="79"/>
      <c r="L6" s="79"/>
      <c r="M6" s="79"/>
    </row>
    <row r="7" spans="1:13" x14ac:dyDescent="0.25">
      <c r="A7" s="85" t="s">
        <v>128</v>
      </c>
      <c r="B7" s="85" t="s">
        <v>129</v>
      </c>
      <c r="C7" s="85" t="s">
        <v>147</v>
      </c>
      <c r="D7" s="86">
        <v>2393</v>
      </c>
      <c r="E7" s="87">
        <v>13.32</v>
      </c>
      <c r="F7" s="88">
        <f t="shared" si="0"/>
        <v>31874.760000000002</v>
      </c>
      <c r="G7" s="84"/>
      <c r="H7" s="84"/>
      <c r="J7" s="79"/>
      <c r="K7" s="79"/>
      <c r="L7" s="79"/>
      <c r="M7" s="79"/>
    </row>
    <row r="8" spans="1:13" x14ac:dyDescent="0.25">
      <c r="A8" s="85" t="s">
        <v>128</v>
      </c>
      <c r="B8" s="85" t="s">
        <v>129</v>
      </c>
      <c r="C8" s="85" t="s">
        <v>148</v>
      </c>
      <c r="D8" s="86">
        <v>1692</v>
      </c>
      <c r="E8" s="87">
        <v>20.48</v>
      </c>
      <c r="F8" s="88">
        <f t="shared" si="0"/>
        <v>34652.160000000003</v>
      </c>
      <c r="G8" s="84"/>
      <c r="H8" s="84"/>
      <c r="J8" s="79"/>
      <c r="K8" s="79"/>
      <c r="L8" s="79"/>
      <c r="M8" s="79"/>
    </row>
    <row r="9" spans="1:13" x14ac:dyDescent="0.25">
      <c r="A9" s="85" t="s">
        <v>128</v>
      </c>
      <c r="B9" s="85" t="s">
        <v>129</v>
      </c>
      <c r="C9" s="85" t="s">
        <v>149</v>
      </c>
      <c r="D9" s="86">
        <v>139</v>
      </c>
      <c r="E9" s="87">
        <v>6.79</v>
      </c>
      <c r="F9" s="88">
        <f t="shared" si="0"/>
        <v>943.81000000000006</v>
      </c>
      <c r="G9" s="84"/>
      <c r="H9" s="84"/>
      <c r="J9" s="79"/>
      <c r="K9" s="79"/>
      <c r="L9" s="79"/>
      <c r="M9" s="79"/>
    </row>
    <row r="10" spans="1:13" x14ac:dyDescent="0.25">
      <c r="A10" s="85" t="s">
        <v>128</v>
      </c>
      <c r="B10" s="85" t="s">
        <v>129</v>
      </c>
      <c r="C10" s="85" t="s">
        <v>150</v>
      </c>
      <c r="D10" s="86">
        <v>1861</v>
      </c>
      <c r="E10" s="87">
        <v>1.3</v>
      </c>
      <c r="F10" s="88">
        <f t="shared" si="0"/>
        <v>2419.3000000000002</v>
      </c>
      <c r="G10" s="84"/>
      <c r="H10" s="84"/>
      <c r="J10" s="79"/>
      <c r="K10" s="79"/>
      <c r="L10" s="79"/>
      <c r="M10" s="79"/>
    </row>
    <row r="11" spans="1:13" x14ac:dyDescent="0.25">
      <c r="A11" s="85" t="s">
        <v>128</v>
      </c>
      <c r="B11" s="85" t="s">
        <v>129</v>
      </c>
      <c r="C11" s="85" t="s">
        <v>151</v>
      </c>
      <c r="D11" s="86">
        <v>455</v>
      </c>
      <c r="E11" s="87">
        <v>171.06</v>
      </c>
      <c r="F11" s="88">
        <f t="shared" si="0"/>
        <v>77832.3</v>
      </c>
      <c r="G11" s="84"/>
      <c r="H11" s="84"/>
      <c r="J11" s="79"/>
      <c r="K11" s="79"/>
      <c r="L11" s="79"/>
      <c r="M11" s="79"/>
    </row>
    <row r="12" spans="1:13" x14ac:dyDescent="0.25">
      <c r="A12" s="89"/>
      <c r="B12" s="89"/>
      <c r="C12" s="89"/>
      <c r="D12" s="148" t="s">
        <v>73</v>
      </c>
      <c r="E12" s="148"/>
      <c r="F12" s="90">
        <f>SUM(F5:F11)</f>
        <v>179597.09000000003</v>
      </c>
      <c r="G12" s="84"/>
      <c r="H12" s="84"/>
      <c r="J12" s="79"/>
      <c r="K12" s="79"/>
      <c r="L12" s="79"/>
      <c r="M12" s="79"/>
    </row>
    <row r="13" spans="1:13" x14ac:dyDescent="0.25">
      <c r="A13" s="89"/>
      <c r="B13" s="84"/>
      <c r="C13" s="84"/>
      <c r="D13" s="150" t="s">
        <v>33</v>
      </c>
      <c r="E13" s="151"/>
      <c r="F13" s="91">
        <f>ROUNDUP(F12,0)</f>
        <v>179598</v>
      </c>
      <c r="G13" s="84"/>
      <c r="H13" s="84"/>
      <c r="J13" s="79"/>
      <c r="K13" s="79"/>
      <c r="L13" s="79"/>
      <c r="M13" s="79"/>
    </row>
    <row r="14" spans="1:13" x14ac:dyDescent="0.25">
      <c r="A14" s="84"/>
      <c r="B14" s="84"/>
      <c r="C14" s="84"/>
      <c r="D14" s="84"/>
      <c r="E14" s="84"/>
      <c r="F14" s="84"/>
      <c r="G14" s="84"/>
      <c r="H14" s="84"/>
      <c r="J14" s="79"/>
      <c r="K14" s="79"/>
      <c r="L14" s="79"/>
      <c r="M14" s="79"/>
    </row>
    <row r="15" spans="1:13" x14ac:dyDescent="0.25">
      <c r="A15" s="84"/>
      <c r="B15" s="84"/>
      <c r="C15" s="84"/>
      <c r="D15" s="84"/>
      <c r="E15" s="84"/>
      <c r="F15" s="84"/>
      <c r="G15" s="84"/>
      <c r="H15" s="84"/>
      <c r="J15" s="79"/>
      <c r="K15" s="79"/>
      <c r="L15" s="79"/>
      <c r="M15" s="79"/>
    </row>
    <row r="16" spans="1:13" x14ac:dyDescent="0.25">
      <c r="A16" s="84"/>
      <c r="B16" s="84"/>
      <c r="C16" s="84"/>
      <c r="D16" s="84"/>
      <c r="E16" s="84"/>
      <c r="F16" s="84"/>
      <c r="G16" s="84"/>
      <c r="J16" s="79"/>
      <c r="K16" s="79"/>
      <c r="L16" s="79"/>
      <c r="M16" s="79"/>
    </row>
    <row r="17" spans="1:13" x14ac:dyDescent="0.25">
      <c r="A17" s="84"/>
      <c r="B17" s="84"/>
      <c r="C17" s="84"/>
      <c r="D17" s="84"/>
      <c r="E17" s="84"/>
      <c r="F17" s="84"/>
      <c r="G17" s="84"/>
      <c r="J17" s="79"/>
      <c r="K17" s="79"/>
      <c r="L17" s="79"/>
      <c r="M17" s="79"/>
    </row>
    <row r="18" spans="1:13" x14ac:dyDescent="0.25">
      <c r="A18" s="84"/>
      <c r="B18" s="84"/>
      <c r="C18" s="84"/>
      <c r="D18" s="84"/>
      <c r="E18" s="84"/>
      <c r="F18" s="84"/>
      <c r="G18" s="84"/>
      <c r="J18" s="79"/>
      <c r="K18" s="79"/>
      <c r="L18" s="79"/>
      <c r="M18" s="79"/>
    </row>
    <row r="19" spans="1:13" x14ac:dyDescent="0.25">
      <c r="A19" s="79"/>
      <c r="B19" s="79"/>
      <c r="C19" s="79"/>
      <c r="D19" s="79"/>
      <c r="E19" s="79"/>
      <c r="F19" s="79"/>
      <c r="G19" s="79"/>
      <c r="J19" s="79"/>
      <c r="K19" s="79"/>
      <c r="L19" s="79"/>
      <c r="M19" s="79"/>
    </row>
    <row r="20" spans="1:13" x14ac:dyDescent="0.25">
      <c r="A20" s="79"/>
      <c r="B20" s="79"/>
      <c r="C20" s="79"/>
      <c r="D20" s="79"/>
      <c r="E20" s="79"/>
      <c r="F20" s="79"/>
      <c r="G20" s="79"/>
      <c r="H20" s="79"/>
      <c r="I20" s="79"/>
      <c r="J20" s="79"/>
      <c r="K20" s="79"/>
      <c r="L20" s="79"/>
      <c r="M20" s="79"/>
    </row>
    <row r="21" spans="1:13" x14ac:dyDescent="0.25">
      <c r="A21" s="79"/>
      <c r="B21" s="79"/>
      <c r="C21" s="79"/>
      <c r="D21" s="79"/>
      <c r="E21" s="79"/>
      <c r="F21" s="79"/>
      <c r="G21" s="79"/>
      <c r="H21" s="79"/>
      <c r="I21" s="79"/>
      <c r="J21" s="79"/>
      <c r="K21" s="79"/>
      <c r="L21" s="79"/>
      <c r="M21" s="79"/>
    </row>
    <row r="22" spans="1:13" x14ac:dyDescent="0.25">
      <c r="A22" s="79"/>
      <c r="B22" s="79"/>
      <c r="C22" s="79"/>
      <c r="D22" s="79"/>
      <c r="E22" s="79"/>
      <c r="F22" s="79"/>
      <c r="G22" s="79"/>
      <c r="H22" s="79"/>
      <c r="I22" s="79"/>
      <c r="J22" s="79"/>
      <c r="K22" s="79"/>
      <c r="L22" s="79"/>
      <c r="M22" s="79"/>
    </row>
    <row r="23" spans="1:13" x14ac:dyDescent="0.25">
      <c r="A23" s="79"/>
      <c r="B23" s="79"/>
      <c r="C23" s="80"/>
      <c r="D23" s="80"/>
      <c r="E23" s="80"/>
      <c r="F23" s="79"/>
      <c r="G23" s="79"/>
      <c r="H23" s="79"/>
      <c r="I23" s="79"/>
      <c r="J23" s="79"/>
      <c r="K23" s="79"/>
      <c r="L23" s="79"/>
      <c r="M23" s="79"/>
    </row>
    <row r="24" spans="1:13" x14ac:dyDescent="0.25">
      <c r="A24" s="79"/>
      <c r="B24" s="79"/>
      <c r="C24" s="79"/>
      <c r="D24" s="79"/>
      <c r="E24" s="79"/>
      <c r="F24" s="79"/>
      <c r="G24" s="79"/>
      <c r="H24" s="79"/>
      <c r="I24" s="79"/>
      <c r="J24" s="79"/>
      <c r="K24" s="79"/>
      <c r="L24" s="79"/>
      <c r="M24" s="79"/>
    </row>
    <row r="25" spans="1:13" x14ac:dyDescent="0.25">
      <c r="A25" s="79"/>
      <c r="B25" s="79"/>
      <c r="C25" s="79"/>
      <c r="D25" s="79"/>
      <c r="E25" s="79"/>
      <c r="F25" s="79"/>
      <c r="G25" s="79"/>
      <c r="H25" s="79"/>
      <c r="I25" s="79"/>
      <c r="J25" s="79"/>
      <c r="K25" s="79"/>
      <c r="L25" s="79"/>
      <c r="M25" s="79"/>
    </row>
    <row r="26" spans="1:13" x14ac:dyDescent="0.25">
      <c r="A26" s="79"/>
      <c r="B26" s="79"/>
      <c r="C26" s="79"/>
      <c r="D26" s="79"/>
      <c r="E26" s="79"/>
      <c r="F26" s="79"/>
      <c r="G26" s="92"/>
      <c r="H26" s="92"/>
      <c r="I26" s="92"/>
    </row>
    <row r="27" spans="1:13" x14ac:dyDescent="0.25">
      <c r="A27" s="79"/>
      <c r="B27" s="79"/>
      <c r="C27" s="79"/>
      <c r="D27" s="79"/>
      <c r="E27" s="79"/>
      <c r="F27" s="79"/>
    </row>
  </sheetData>
  <mergeCells count="3">
    <mergeCell ref="D12:E12"/>
    <mergeCell ref="D1:F1"/>
    <mergeCell ref="D13:E13"/>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DBF3B8-1E77-49B3-872C-F9BF52309665}">
  <sheetPr>
    <tabColor theme="9" tint="0.79998168889431442"/>
  </sheetPr>
  <dimension ref="A1:S18"/>
  <sheetViews>
    <sheetView zoomScale="77" zoomScaleNormal="77" workbookViewId="0">
      <selection activeCell="C1" sqref="C1:E1"/>
    </sheetView>
  </sheetViews>
  <sheetFormatPr defaultRowHeight="12.75" x14ac:dyDescent="0.2"/>
  <cols>
    <col min="1" max="1" width="7.7109375" style="95" customWidth="1"/>
    <col min="2" max="2" width="70" style="95" customWidth="1"/>
    <col min="3" max="3" width="16" style="95" customWidth="1"/>
    <col min="4" max="4" width="12.7109375" style="95" customWidth="1"/>
    <col min="5" max="5" width="14.42578125" style="95" customWidth="1"/>
    <col min="6" max="6" width="12.5703125" style="95" customWidth="1"/>
    <col min="7" max="7" width="11.85546875" style="95" customWidth="1"/>
    <col min="8" max="8" width="13.140625" style="95" customWidth="1"/>
    <col min="9" max="9" width="13.7109375" style="95" customWidth="1"/>
    <col min="10" max="11" width="14.140625" style="95" customWidth="1"/>
    <col min="12" max="12" width="9.140625" style="95"/>
    <col min="13" max="13" width="9.140625" style="95" bestFit="1" customWidth="1"/>
    <col min="14" max="16384" width="9.140625" style="95"/>
  </cols>
  <sheetData>
    <row r="1" spans="1:19" ht="54" customHeight="1" x14ac:dyDescent="0.2">
      <c r="C1" s="152" t="s">
        <v>211</v>
      </c>
      <c r="D1" s="152"/>
      <c r="E1" s="152"/>
    </row>
    <row r="2" spans="1:19" x14ac:dyDescent="0.2">
      <c r="A2" s="96" t="s">
        <v>119</v>
      </c>
      <c r="B2" s="96"/>
      <c r="C2" s="96"/>
      <c r="D2" s="96"/>
    </row>
    <row r="3" spans="1:19" x14ac:dyDescent="0.2">
      <c r="A3" s="97" t="s">
        <v>175</v>
      </c>
      <c r="B3" s="98"/>
      <c r="C3" s="98"/>
      <c r="D3" s="98"/>
    </row>
    <row r="4" spans="1:19" ht="38.25" x14ac:dyDescent="0.2">
      <c r="A4" s="93" t="s">
        <v>84</v>
      </c>
      <c r="B4" s="93" t="s">
        <v>219</v>
      </c>
      <c r="C4" s="93"/>
      <c r="D4" s="93" t="s">
        <v>220</v>
      </c>
      <c r="E4" s="94" t="s">
        <v>221</v>
      </c>
    </row>
    <row r="5" spans="1:19" x14ac:dyDescent="0.2">
      <c r="A5" s="155">
        <v>1</v>
      </c>
      <c r="B5" s="99" t="s">
        <v>120</v>
      </c>
      <c r="C5" s="100" t="s">
        <v>121</v>
      </c>
      <c r="D5" s="101">
        <v>0</v>
      </c>
      <c r="E5" s="101">
        <v>22987</v>
      </c>
    </row>
    <row r="6" spans="1:19" ht="21" customHeight="1" x14ac:dyDescent="0.2">
      <c r="A6" s="155"/>
      <c r="B6" s="99"/>
      <c r="C6" s="102" t="s">
        <v>214</v>
      </c>
      <c r="D6" s="103">
        <v>0.79</v>
      </c>
      <c r="E6" s="104">
        <f>SUM(D6*E5)</f>
        <v>18159.73</v>
      </c>
    </row>
    <row r="7" spans="1:19" ht="21" customHeight="1" x14ac:dyDescent="0.2">
      <c r="A7" s="157" t="s">
        <v>122</v>
      </c>
      <c r="B7" s="157"/>
      <c r="C7" s="157"/>
      <c r="D7" s="157"/>
      <c r="E7" s="157"/>
    </row>
    <row r="8" spans="1:19" x14ac:dyDescent="0.2">
      <c r="A8" s="155">
        <v>2</v>
      </c>
      <c r="B8" s="105" t="s">
        <v>123</v>
      </c>
      <c r="C8" s="100" t="s">
        <v>11</v>
      </c>
      <c r="D8" s="106" t="s">
        <v>11</v>
      </c>
      <c r="E8" s="107"/>
    </row>
    <row r="9" spans="1:19" x14ac:dyDescent="0.2">
      <c r="A9" s="155"/>
      <c r="B9" s="156" t="s">
        <v>124</v>
      </c>
      <c r="C9" s="100" t="s">
        <v>121</v>
      </c>
      <c r="D9" s="106"/>
      <c r="E9" s="101">
        <v>1610</v>
      </c>
      <c r="P9" s="108"/>
      <c r="Q9" s="108"/>
      <c r="R9" s="108"/>
      <c r="S9" s="108"/>
    </row>
    <row r="10" spans="1:19" x14ac:dyDescent="0.2">
      <c r="A10" s="155"/>
      <c r="B10" s="156"/>
      <c r="C10" s="100" t="s">
        <v>214</v>
      </c>
      <c r="D10" s="103">
        <f>8*1.21</f>
        <v>9.68</v>
      </c>
      <c r="E10" s="104">
        <f>SUM(D10*E9)</f>
        <v>15584.8</v>
      </c>
    </row>
    <row r="11" spans="1:19" ht="14.45" customHeight="1" x14ac:dyDescent="0.2">
      <c r="A11" s="155"/>
      <c r="B11" s="154" t="s">
        <v>125</v>
      </c>
      <c r="C11" s="100" t="s">
        <v>121</v>
      </c>
      <c r="D11" s="109"/>
      <c r="E11" s="104">
        <v>576</v>
      </c>
    </row>
    <row r="12" spans="1:19" ht="14.45" customHeight="1" x14ac:dyDescent="0.2">
      <c r="A12" s="155"/>
      <c r="B12" s="154"/>
      <c r="C12" s="100" t="s">
        <v>214</v>
      </c>
      <c r="D12" s="103">
        <f>160*1.21</f>
        <v>193.6</v>
      </c>
      <c r="E12" s="104">
        <f>SUM(D12*E11)</f>
        <v>111513.59999999999</v>
      </c>
    </row>
    <row r="13" spans="1:19" x14ac:dyDescent="0.2">
      <c r="A13" s="153" t="s">
        <v>126</v>
      </c>
      <c r="B13" s="153"/>
      <c r="C13" s="100" t="s">
        <v>214</v>
      </c>
      <c r="D13" s="109"/>
      <c r="E13" s="110">
        <f>SUM(E6,E10,E12)</f>
        <v>145258.13</v>
      </c>
    </row>
    <row r="14" spans="1:19" x14ac:dyDescent="0.2">
      <c r="A14" s="111"/>
      <c r="B14" s="111"/>
      <c r="C14" s="111"/>
      <c r="D14" s="112"/>
      <c r="E14" s="113">
        <f>ROUNDUP(E13,0)</f>
        <v>145259</v>
      </c>
    </row>
    <row r="15" spans="1:19" ht="15" customHeight="1" x14ac:dyDescent="0.2">
      <c r="A15" s="114"/>
      <c r="B15" s="114"/>
      <c r="C15" s="114"/>
      <c r="D15" s="114"/>
      <c r="E15" s="114"/>
    </row>
    <row r="16" spans="1:19" x14ac:dyDescent="0.2">
      <c r="A16" s="114"/>
      <c r="B16" s="114" t="s">
        <v>127</v>
      </c>
      <c r="C16" s="114"/>
      <c r="D16" s="114"/>
      <c r="E16" s="114"/>
    </row>
    <row r="17" spans="1:5" x14ac:dyDescent="0.2">
      <c r="A17" s="114"/>
      <c r="B17" s="114"/>
      <c r="C17" s="114"/>
      <c r="D17" s="114"/>
      <c r="E17" s="114"/>
    </row>
    <row r="18" spans="1:5" x14ac:dyDescent="0.2">
      <c r="A18" s="114"/>
      <c r="B18" s="114"/>
      <c r="C18" s="114"/>
      <c r="D18" s="114"/>
      <c r="E18" s="114"/>
    </row>
  </sheetData>
  <mergeCells count="7">
    <mergeCell ref="C1:E1"/>
    <mergeCell ref="A13:B13"/>
    <mergeCell ref="B11:B12"/>
    <mergeCell ref="A5:A6"/>
    <mergeCell ref="A8:A12"/>
    <mergeCell ref="B9:B10"/>
    <mergeCell ref="A7:E7"/>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F8DFDF-B6C0-4949-9F29-6CD1FC70B899}">
  <sheetPr>
    <tabColor theme="9" tint="0.79998168889431442"/>
  </sheetPr>
  <dimension ref="A1:H20"/>
  <sheetViews>
    <sheetView zoomScale="91" zoomScaleNormal="91" workbookViewId="0">
      <selection activeCell="J32" sqref="J32"/>
    </sheetView>
  </sheetViews>
  <sheetFormatPr defaultRowHeight="12.75" x14ac:dyDescent="0.2"/>
  <cols>
    <col min="1" max="1" width="15.42578125" style="115" customWidth="1"/>
    <col min="2" max="2" width="31.7109375" style="95" customWidth="1"/>
    <col min="3" max="3" width="9.7109375" style="95" customWidth="1"/>
    <col min="4" max="4" width="15.28515625" style="95" customWidth="1"/>
    <col min="5" max="5" width="10.85546875" style="95" customWidth="1"/>
    <col min="6" max="6" width="12.140625" style="95" customWidth="1"/>
    <col min="7" max="7" width="10.85546875" style="95" customWidth="1"/>
    <col min="8" max="8" width="14.85546875" style="95" customWidth="1"/>
    <col min="9" max="16384" width="9.140625" style="95"/>
  </cols>
  <sheetData>
    <row r="1" spans="1:8" ht="30" customHeight="1" x14ac:dyDescent="0.2">
      <c r="F1" s="152" t="s">
        <v>211</v>
      </c>
      <c r="G1" s="152"/>
      <c r="H1" s="152"/>
    </row>
    <row r="2" spans="1:8" x14ac:dyDescent="0.2">
      <c r="A2" s="158" t="s">
        <v>222</v>
      </c>
      <c r="B2" s="158"/>
      <c r="C2" s="158"/>
      <c r="D2" s="158"/>
      <c r="E2" s="158"/>
      <c r="F2" s="158"/>
      <c r="G2" s="158"/>
      <c r="H2" s="158"/>
    </row>
    <row r="3" spans="1:8" x14ac:dyDescent="0.2">
      <c r="A3" s="115" t="s">
        <v>186</v>
      </c>
      <c r="B3" s="125" t="s">
        <v>223</v>
      </c>
      <c r="C3" s="116"/>
    </row>
    <row r="4" spans="1:8" ht="51.75" x14ac:dyDescent="0.2">
      <c r="A4" s="126" t="s">
        <v>187</v>
      </c>
      <c r="B4" s="127" t="s">
        <v>188</v>
      </c>
      <c r="C4" s="127" t="s">
        <v>189</v>
      </c>
      <c r="D4" s="128" t="s">
        <v>190</v>
      </c>
      <c r="E4" s="129" t="s">
        <v>225</v>
      </c>
      <c r="F4" s="129" t="s">
        <v>226</v>
      </c>
      <c r="G4" s="129" t="s">
        <v>227</v>
      </c>
      <c r="H4" s="129" t="s">
        <v>228</v>
      </c>
    </row>
    <row r="5" spans="1:8" x14ac:dyDescent="0.2">
      <c r="A5" s="117" t="s">
        <v>191</v>
      </c>
      <c r="B5" s="118"/>
      <c r="C5" s="119"/>
      <c r="D5" s="119"/>
      <c r="E5" s="130"/>
      <c r="F5" s="130"/>
      <c r="G5" s="130"/>
      <c r="H5" s="130"/>
    </row>
    <row r="6" spans="1:8" x14ac:dyDescent="0.2">
      <c r="A6" s="120" t="s">
        <v>192</v>
      </c>
      <c r="B6" s="118" t="s">
        <v>193</v>
      </c>
      <c r="C6" s="119">
        <v>1</v>
      </c>
      <c r="D6" s="119">
        <v>1</v>
      </c>
      <c r="E6" s="130">
        <v>2100</v>
      </c>
      <c r="F6" s="130">
        <v>98.54</v>
      </c>
      <c r="G6" s="130">
        <f>(E6+F6)*23.59%</f>
        <v>518.63558599999999</v>
      </c>
      <c r="H6" s="130">
        <f>(E6+F6+G6)*D6</f>
        <v>2717.1755859999998</v>
      </c>
    </row>
    <row r="7" spans="1:8" x14ac:dyDescent="0.2">
      <c r="A7" s="120" t="s">
        <v>194</v>
      </c>
      <c r="B7" s="118" t="s">
        <v>193</v>
      </c>
      <c r="C7" s="119">
        <v>1</v>
      </c>
      <c r="D7" s="119">
        <v>1</v>
      </c>
      <c r="E7" s="130">
        <v>2110.9499999999998</v>
      </c>
      <c r="F7" s="130"/>
      <c r="G7" s="130">
        <f>E7*23.59%</f>
        <v>497.97310499999998</v>
      </c>
      <c r="H7" s="130">
        <f t="shared" ref="H7:H17" si="0">(E7+F7+G7)*D7</f>
        <v>2608.9231049999999</v>
      </c>
    </row>
    <row r="8" spans="1:8" x14ac:dyDescent="0.2">
      <c r="A8" s="120" t="s">
        <v>224</v>
      </c>
      <c r="B8" s="118" t="s">
        <v>193</v>
      </c>
      <c r="C8" s="119">
        <v>0.25</v>
      </c>
      <c r="D8" s="119">
        <v>0.25</v>
      </c>
      <c r="E8" s="130">
        <v>442.41</v>
      </c>
      <c r="F8" s="130"/>
      <c r="G8" s="130">
        <f>E8*23.59%</f>
        <v>104.364519</v>
      </c>
      <c r="H8" s="130">
        <f t="shared" si="0"/>
        <v>136.69362975000001</v>
      </c>
    </row>
    <row r="9" spans="1:8" x14ac:dyDescent="0.2">
      <c r="A9" s="117" t="s">
        <v>195</v>
      </c>
      <c r="B9" s="118"/>
      <c r="C9" s="119"/>
      <c r="D9" s="119"/>
      <c r="E9" s="130"/>
      <c r="F9" s="130"/>
      <c r="G9" s="130" t="s">
        <v>11</v>
      </c>
      <c r="H9" s="130"/>
    </row>
    <row r="10" spans="1:8" x14ac:dyDescent="0.2">
      <c r="A10" s="121" t="s">
        <v>196</v>
      </c>
      <c r="B10" s="118" t="s">
        <v>197</v>
      </c>
      <c r="C10" s="119">
        <v>1</v>
      </c>
      <c r="D10" s="119">
        <v>1</v>
      </c>
      <c r="E10" s="130">
        <v>1283.3699999999999</v>
      </c>
      <c r="F10" s="130">
        <v>143</v>
      </c>
      <c r="G10" s="130">
        <f>(E10+F10)*23.59%</f>
        <v>336.480683</v>
      </c>
      <c r="H10" s="130">
        <f t="shared" si="0"/>
        <v>1762.8506829999999</v>
      </c>
    </row>
    <row r="11" spans="1:8" x14ac:dyDescent="0.2">
      <c r="A11" s="117" t="s">
        <v>198</v>
      </c>
      <c r="B11" s="118"/>
      <c r="C11" s="119"/>
      <c r="D11" s="119"/>
      <c r="E11" s="130"/>
      <c r="F11" s="130"/>
      <c r="G11" s="130"/>
      <c r="H11" s="130">
        <f t="shared" si="0"/>
        <v>0</v>
      </c>
    </row>
    <row r="12" spans="1:8" x14ac:dyDescent="0.2">
      <c r="A12" s="121" t="s">
        <v>199</v>
      </c>
      <c r="B12" s="118" t="s">
        <v>200</v>
      </c>
      <c r="C12" s="119">
        <v>1</v>
      </c>
      <c r="D12" s="119">
        <v>1</v>
      </c>
      <c r="E12" s="130">
        <v>1723</v>
      </c>
      <c r="F12" s="130">
        <v>203.04</v>
      </c>
      <c r="G12" s="130">
        <f t="shared" ref="G12:G17" si="1">(E12+F12)*23.59%</f>
        <v>454.35283599999997</v>
      </c>
      <c r="H12" s="130">
        <f t="shared" si="0"/>
        <v>2380.392836</v>
      </c>
    </row>
    <row r="13" spans="1:8" x14ac:dyDescent="0.2">
      <c r="A13" s="120" t="s">
        <v>201</v>
      </c>
      <c r="B13" s="118" t="s">
        <v>202</v>
      </c>
      <c r="C13" s="119">
        <v>1</v>
      </c>
      <c r="D13" s="119">
        <v>1</v>
      </c>
      <c r="E13" s="130">
        <v>1449.15</v>
      </c>
      <c r="F13" s="130">
        <v>763.63</v>
      </c>
      <c r="G13" s="130">
        <f t="shared" si="1"/>
        <v>521.99480200000005</v>
      </c>
      <c r="H13" s="130">
        <f t="shared" si="0"/>
        <v>2734.7748020000004</v>
      </c>
    </row>
    <row r="14" spans="1:8" x14ac:dyDescent="0.2">
      <c r="A14" s="121" t="s">
        <v>207</v>
      </c>
      <c r="B14" s="118" t="s">
        <v>204</v>
      </c>
      <c r="C14" s="119">
        <v>1</v>
      </c>
      <c r="D14" s="119">
        <v>1</v>
      </c>
      <c r="E14" s="130">
        <v>1579.47</v>
      </c>
      <c r="F14" s="130">
        <v>237.42</v>
      </c>
      <c r="G14" s="130">
        <f t="shared" si="1"/>
        <v>428.60435100000001</v>
      </c>
      <c r="H14" s="130">
        <f t="shared" si="0"/>
        <v>2245.4943510000003</v>
      </c>
    </row>
    <row r="15" spans="1:8" x14ac:dyDescent="0.2">
      <c r="A15" s="120" t="s">
        <v>203</v>
      </c>
      <c r="B15" s="118" t="s">
        <v>204</v>
      </c>
      <c r="C15" s="119">
        <v>1</v>
      </c>
      <c r="D15" s="119">
        <v>1</v>
      </c>
      <c r="E15" s="130">
        <v>1500</v>
      </c>
      <c r="F15" s="130">
        <v>150</v>
      </c>
      <c r="G15" s="130">
        <f t="shared" si="1"/>
        <v>389.23500000000001</v>
      </c>
      <c r="H15" s="130">
        <f t="shared" si="0"/>
        <v>2039.2350000000001</v>
      </c>
    </row>
    <row r="16" spans="1:8" x14ac:dyDescent="0.2">
      <c r="A16" s="120" t="s">
        <v>205</v>
      </c>
      <c r="B16" s="118" t="s">
        <v>204</v>
      </c>
      <c r="C16" s="119">
        <v>1</v>
      </c>
      <c r="D16" s="119">
        <v>1</v>
      </c>
      <c r="E16" s="130">
        <v>1500</v>
      </c>
      <c r="F16" s="130">
        <v>388.79</v>
      </c>
      <c r="G16" s="130">
        <f t="shared" si="1"/>
        <v>445.565561</v>
      </c>
      <c r="H16" s="130">
        <f t="shared" si="0"/>
        <v>2334.3555609999999</v>
      </c>
    </row>
    <row r="17" spans="1:8" x14ac:dyDescent="0.2">
      <c r="A17" s="120" t="s">
        <v>206</v>
      </c>
      <c r="B17" s="118" t="s">
        <v>204</v>
      </c>
      <c r="C17" s="119">
        <v>1</v>
      </c>
      <c r="D17" s="119">
        <v>1</v>
      </c>
      <c r="E17" s="130">
        <v>1498.43</v>
      </c>
      <c r="F17" s="130">
        <v>192.21</v>
      </c>
      <c r="G17" s="130">
        <f t="shared" si="1"/>
        <v>398.82197600000001</v>
      </c>
      <c r="H17" s="130">
        <f t="shared" si="0"/>
        <v>2089.461976</v>
      </c>
    </row>
    <row r="18" spans="1:8" x14ac:dyDescent="0.2">
      <c r="H18" s="131">
        <f>SUM(H6:H17)</f>
        <v>21049.357529749999</v>
      </c>
    </row>
    <row r="19" spans="1:8" x14ac:dyDescent="0.2">
      <c r="H19" s="132">
        <f>ROUNDUP(H18,0)</f>
        <v>21050</v>
      </c>
    </row>
    <row r="20" spans="1:8" x14ac:dyDescent="0.2">
      <c r="F20" s="122"/>
      <c r="G20" s="123"/>
      <c r="H20" s="124"/>
    </row>
  </sheetData>
  <mergeCells count="2">
    <mergeCell ref="A2:H2"/>
    <mergeCell ref="F1:H1"/>
  </mergeCells>
  <phoneticPr fontId="2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Kopsavilkums</vt:lpstr>
      <vt:lpstr>ātrie_testi_stac_daļa</vt:lpstr>
      <vt:lpstr>ātrie_testi_amb_daļa</vt:lpstr>
      <vt:lpstr>Covid_pakalp_progr</vt:lpstr>
      <vt:lpstr>RAKUS_antivielu_testi</vt:lpstr>
      <vt:lpstr>Sekvencēšana</vt:lpstr>
      <vt:lpstr>Sekv_personāla_izm</vt:lpstr>
    </vt:vector>
  </TitlesOfParts>
  <Company>NVD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Ģirts Lapiņš</dc:creator>
  <cp:lastModifiedBy>Ivita Lazdiņa</cp:lastModifiedBy>
  <cp:lastPrinted>2021-04-27T11:00:13Z</cp:lastPrinted>
  <dcterms:created xsi:type="dcterms:W3CDTF">2020-04-24T14:20:08Z</dcterms:created>
  <dcterms:modified xsi:type="dcterms:W3CDTF">2022-06-22T09:34:26Z</dcterms:modified>
</cp:coreProperties>
</file>