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iem-ds.iem.gov.lv\U disks\inga.osina\Dokumenti\Inga\Projekti\2024\Groz 806 not_amatpersonu atlīdz reforma\MP rezozlūc_par projekta preciz\TAP gala iesniegts\precizēta anotācija\"/>
    </mc:Choice>
  </mc:AlternateContent>
  <xr:revisionPtr revIDLastSave="0" documentId="13_ncr:1_{464E8E55-16C0-4575-960D-4675EE9D6B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 (2)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9" i="2" l="1"/>
  <c r="P29" i="2" s="1"/>
  <c r="O74" i="2"/>
  <c r="P74" i="2" s="1"/>
  <c r="O50" i="2"/>
  <c r="P50" i="2" s="1"/>
  <c r="O49" i="2"/>
  <c r="P49" i="2" s="1"/>
  <c r="O75" i="2"/>
  <c r="P75" i="2" s="1"/>
  <c r="O26" i="2"/>
  <c r="P26" i="2" s="1"/>
  <c r="I26" i="2"/>
  <c r="I50" i="2"/>
  <c r="I75" i="2"/>
  <c r="I74" i="2"/>
  <c r="I49" i="2"/>
  <c r="G94" i="2"/>
  <c r="F94" i="2"/>
  <c r="J93" i="2"/>
  <c r="K93" i="2" s="1"/>
  <c r="L93" i="2" s="1"/>
  <c r="H93" i="2"/>
  <c r="J92" i="2"/>
  <c r="K92" i="2" s="1"/>
  <c r="L92" i="2" s="1"/>
  <c r="H92" i="2"/>
  <c r="J91" i="2"/>
  <c r="K91" i="2" s="1"/>
  <c r="L91" i="2" s="1"/>
  <c r="H91" i="2"/>
  <c r="J90" i="2"/>
  <c r="K90" i="2" s="1"/>
  <c r="L90" i="2" s="1"/>
  <c r="H90" i="2"/>
  <c r="J89" i="2"/>
  <c r="K89" i="2" s="1"/>
  <c r="L89" i="2" s="1"/>
  <c r="H89" i="2"/>
  <c r="J88" i="2"/>
  <c r="K88" i="2" s="1"/>
  <c r="L88" i="2" s="1"/>
  <c r="H88" i="2"/>
  <c r="J87" i="2"/>
  <c r="K87" i="2" s="1"/>
  <c r="L87" i="2" s="1"/>
  <c r="H87" i="2"/>
  <c r="J86" i="2"/>
  <c r="K86" i="2" s="1"/>
  <c r="L86" i="2" s="1"/>
  <c r="H86" i="2"/>
  <c r="J85" i="2"/>
  <c r="K85" i="2" s="1"/>
  <c r="L85" i="2" s="1"/>
  <c r="H85" i="2"/>
  <c r="J84" i="2"/>
  <c r="K84" i="2" s="1"/>
  <c r="L84" i="2" s="1"/>
  <c r="H84" i="2"/>
  <c r="J83" i="2"/>
  <c r="K83" i="2" s="1"/>
  <c r="G76" i="2"/>
  <c r="F76" i="2"/>
  <c r="K75" i="2"/>
  <c r="L75" i="2" s="1"/>
  <c r="H75" i="2"/>
  <c r="K74" i="2"/>
  <c r="L74" i="2" s="1"/>
  <c r="H74" i="2"/>
  <c r="J73" i="2"/>
  <c r="K73" i="2" s="1"/>
  <c r="L73" i="2" s="1"/>
  <c r="H73" i="2"/>
  <c r="J72" i="2"/>
  <c r="O72" i="2" s="1"/>
  <c r="P72" i="2" s="1"/>
  <c r="H72" i="2"/>
  <c r="J71" i="2"/>
  <c r="K71" i="2" s="1"/>
  <c r="L71" i="2" s="1"/>
  <c r="H71" i="2"/>
  <c r="J70" i="2"/>
  <c r="K70" i="2" s="1"/>
  <c r="L70" i="2" s="1"/>
  <c r="H70" i="2"/>
  <c r="J69" i="2"/>
  <c r="K69" i="2" s="1"/>
  <c r="L69" i="2" s="1"/>
  <c r="H69" i="2"/>
  <c r="J68" i="2"/>
  <c r="K68" i="2" s="1"/>
  <c r="L68" i="2" s="1"/>
  <c r="H68" i="2"/>
  <c r="J67" i="2"/>
  <c r="K67" i="2" s="1"/>
  <c r="L67" i="2" s="1"/>
  <c r="H67" i="2"/>
  <c r="J66" i="2"/>
  <c r="K66" i="2" s="1"/>
  <c r="L66" i="2" s="1"/>
  <c r="H66" i="2"/>
  <c r="J65" i="2"/>
  <c r="K65" i="2" s="1"/>
  <c r="L65" i="2" s="1"/>
  <c r="H65" i="2"/>
  <c r="J64" i="2"/>
  <c r="K64" i="2" s="1"/>
  <c r="L64" i="2" s="1"/>
  <c r="H64" i="2"/>
  <c r="J63" i="2"/>
  <c r="K63" i="2" s="1"/>
  <c r="L63" i="2" s="1"/>
  <c r="H63" i="2"/>
  <c r="J62" i="2"/>
  <c r="K62" i="2" s="1"/>
  <c r="L62" i="2" s="1"/>
  <c r="H62" i="2"/>
  <c r="J61" i="2"/>
  <c r="K61" i="2" s="1"/>
  <c r="L61" i="2" s="1"/>
  <c r="H61" i="2"/>
  <c r="J60" i="2"/>
  <c r="K60" i="2" s="1"/>
  <c r="L60" i="2" s="1"/>
  <c r="H60" i="2"/>
  <c r="J59" i="2"/>
  <c r="K59" i="2" s="1"/>
  <c r="L59" i="2" s="1"/>
  <c r="H59" i="2"/>
  <c r="J58" i="2"/>
  <c r="K58" i="2" s="1"/>
  <c r="H58" i="2"/>
  <c r="K50" i="2"/>
  <c r="L50" i="2" s="1"/>
  <c r="H50" i="2"/>
  <c r="K49" i="2"/>
  <c r="L49" i="2" s="1"/>
  <c r="H49" i="2"/>
  <c r="J48" i="2"/>
  <c r="K48" i="2" s="1"/>
  <c r="L48" i="2" s="1"/>
  <c r="H48" i="2"/>
  <c r="J47" i="2"/>
  <c r="K47" i="2" s="1"/>
  <c r="L47" i="2" s="1"/>
  <c r="H47" i="2"/>
  <c r="J46" i="2"/>
  <c r="K46" i="2" s="1"/>
  <c r="L46" i="2" s="1"/>
  <c r="H46" i="2"/>
  <c r="J45" i="2"/>
  <c r="K45" i="2" s="1"/>
  <c r="L45" i="2" s="1"/>
  <c r="H45" i="2"/>
  <c r="J44" i="2"/>
  <c r="K44" i="2" s="1"/>
  <c r="L44" i="2" s="1"/>
  <c r="H44" i="2"/>
  <c r="J43" i="2"/>
  <c r="K43" i="2" s="1"/>
  <c r="L43" i="2" s="1"/>
  <c r="H43" i="2"/>
  <c r="J42" i="2"/>
  <c r="K42" i="2" s="1"/>
  <c r="L42" i="2" s="1"/>
  <c r="H42" i="2"/>
  <c r="J41" i="2"/>
  <c r="K41" i="2" s="1"/>
  <c r="L41" i="2" s="1"/>
  <c r="H41" i="2"/>
  <c r="J40" i="2"/>
  <c r="K40" i="2" s="1"/>
  <c r="L40" i="2" s="1"/>
  <c r="H40" i="2"/>
  <c r="J39" i="2"/>
  <c r="K39" i="2" s="1"/>
  <c r="L39" i="2" s="1"/>
  <c r="H39" i="2"/>
  <c r="J38" i="2"/>
  <c r="K38" i="2" s="1"/>
  <c r="L38" i="2" s="1"/>
  <c r="H38" i="2"/>
  <c r="J37" i="2"/>
  <c r="O37" i="2" s="1"/>
  <c r="P37" i="2" s="1"/>
  <c r="H37" i="2"/>
  <c r="J36" i="2"/>
  <c r="K36" i="2" s="1"/>
  <c r="L36" i="2" s="1"/>
  <c r="H36" i="2"/>
  <c r="J35" i="2"/>
  <c r="K35" i="2" s="1"/>
  <c r="L35" i="2" s="1"/>
  <c r="H35" i="2"/>
  <c r="J34" i="2"/>
  <c r="K34" i="2" s="1"/>
  <c r="L34" i="2" s="1"/>
  <c r="H34" i="2"/>
  <c r="J33" i="2"/>
  <c r="K33" i="2" s="1"/>
  <c r="H33" i="2"/>
  <c r="G27" i="2"/>
  <c r="F27" i="2"/>
  <c r="K26" i="2"/>
  <c r="L26" i="2" s="1"/>
  <c r="H26" i="2"/>
  <c r="J24" i="2"/>
  <c r="K24" i="2" s="1"/>
  <c r="L24" i="2" s="1"/>
  <c r="H24" i="2"/>
  <c r="J23" i="2"/>
  <c r="K23" i="2" s="1"/>
  <c r="L23" i="2" s="1"/>
  <c r="H23" i="2"/>
  <c r="J22" i="2"/>
  <c r="K22" i="2" s="1"/>
  <c r="L22" i="2" s="1"/>
  <c r="H22" i="2"/>
  <c r="J21" i="2"/>
  <c r="K21" i="2" s="1"/>
  <c r="L21" i="2" s="1"/>
  <c r="H21" i="2"/>
  <c r="J20" i="2"/>
  <c r="K20" i="2" s="1"/>
  <c r="L20" i="2" s="1"/>
  <c r="H20" i="2"/>
  <c r="J19" i="2"/>
  <c r="K19" i="2" s="1"/>
  <c r="L19" i="2" s="1"/>
  <c r="H19" i="2"/>
  <c r="J18" i="2"/>
  <c r="K18" i="2" s="1"/>
  <c r="L18" i="2" s="1"/>
  <c r="H18" i="2"/>
  <c r="J17" i="2"/>
  <c r="K17" i="2" s="1"/>
  <c r="L17" i="2" s="1"/>
  <c r="H17" i="2"/>
  <c r="J16" i="2"/>
  <c r="K16" i="2" s="1"/>
  <c r="L16" i="2" s="1"/>
  <c r="H16" i="2"/>
  <c r="J15" i="2"/>
  <c r="K15" i="2" s="1"/>
  <c r="L15" i="2" s="1"/>
  <c r="H15" i="2"/>
  <c r="J14" i="2"/>
  <c r="K14" i="2" s="1"/>
  <c r="L14" i="2" s="1"/>
  <c r="H14" i="2"/>
  <c r="J13" i="2"/>
  <c r="K13" i="2" s="1"/>
  <c r="L13" i="2" s="1"/>
  <c r="H13" i="2"/>
  <c r="J12" i="2"/>
  <c r="K12" i="2" s="1"/>
  <c r="L12" i="2" s="1"/>
  <c r="H12" i="2"/>
  <c r="J11" i="2"/>
  <c r="K11" i="2" s="1"/>
  <c r="L11" i="2" s="1"/>
  <c r="H11" i="2"/>
  <c r="J10" i="2"/>
  <c r="K10" i="2" s="1"/>
  <c r="L10" i="2" s="1"/>
  <c r="H10" i="2"/>
  <c r="J9" i="2"/>
  <c r="K9" i="2" s="1"/>
  <c r="H9" i="2"/>
  <c r="O93" i="2" l="1"/>
  <c r="P93" i="2" s="1"/>
  <c r="O43" i="2"/>
  <c r="P43" i="2" s="1"/>
  <c r="O45" i="2"/>
  <c r="P45" i="2" s="1"/>
  <c r="O84" i="2"/>
  <c r="P84" i="2" s="1"/>
  <c r="O66" i="2"/>
  <c r="P66" i="2" s="1"/>
  <c r="O15" i="2"/>
  <c r="P15" i="2" s="1"/>
  <c r="O68" i="2"/>
  <c r="P68" i="2" s="1"/>
  <c r="O87" i="2"/>
  <c r="P87" i="2" s="1"/>
  <c r="O61" i="2"/>
  <c r="P61" i="2" s="1"/>
  <c r="O67" i="2"/>
  <c r="P67" i="2" s="1"/>
  <c r="O23" i="2"/>
  <c r="P23" i="2" s="1"/>
  <c r="K37" i="2"/>
  <c r="L37" i="2" s="1"/>
  <c r="K72" i="2"/>
  <c r="L72" i="2" s="1"/>
  <c r="O13" i="2"/>
  <c r="P13" i="2" s="1"/>
  <c r="O62" i="2"/>
  <c r="P62" i="2" s="1"/>
  <c r="O19" i="2"/>
  <c r="P19" i="2" s="1"/>
  <c r="O11" i="2"/>
  <c r="P11" i="2" s="1"/>
  <c r="O39" i="2"/>
  <c r="P39" i="2" s="1"/>
  <c r="O47" i="2"/>
  <c r="P47" i="2" s="1"/>
  <c r="O63" i="2"/>
  <c r="P63" i="2" s="1"/>
  <c r="O69" i="2"/>
  <c r="P69" i="2" s="1"/>
  <c r="O88" i="2"/>
  <c r="P88" i="2" s="1"/>
  <c r="O12" i="2"/>
  <c r="P12" i="2" s="1"/>
  <c r="O18" i="2"/>
  <c r="P18" i="2" s="1"/>
  <c r="O10" i="2"/>
  <c r="P10" i="2" s="1"/>
  <c r="O40" i="2"/>
  <c r="P40" i="2" s="1"/>
  <c r="O48" i="2"/>
  <c r="P48" i="2" s="1"/>
  <c r="O71" i="2"/>
  <c r="P71" i="2" s="1"/>
  <c r="O89" i="2"/>
  <c r="P89" i="2" s="1"/>
  <c r="O20" i="2"/>
  <c r="P20" i="2" s="1"/>
  <c r="O46" i="2"/>
  <c r="P46" i="2" s="1"/>
  <c r="O17" i="2"/>
  <c r="P17" i="2" s="1"/>
  <c r="O33" i="2"/>
  <c r="P33" i="2" s="1"/>
  <c r="O41" i="2"/>
  <c r="P41" i="2" s="1"/>
  <c r="O58" i="2"/>
  <c r="P58" i="2" s="1"/>
  <c r="O64" i="2"/>
  <c r="P64" i="2" s="1"/>
  <c r="O90" i="2"/>
  <c r="P90" i="2" s="1"/>
  <c r="H76" i="2"/>
  <c r="O21" i="2"/>
  <c r="P21" i="2" s="1"/>
  <c r="O9" i="2"/>
  <c r="P9" i="2" s="1"/>
  <c r="O38" i="2"/>
  <c r="P38" i="2" s="1"/>
  <c r="O24" i="2"/>
  <c r="P24" i="2" s="1"/>
  <c r="O16" i="2"/>
  <c r="P16" i="2" s="1"/>
  <c r="O34" i="2"/>
  <c r="P34" i="2" s="1"/>
  <c r="O42" i="2"/>
  <c r="P42" i="2" s="1"/>
  <c r="O59" i="2"/>
  <c r="P59" i="2" s="1"/>
  <c r="O65" i="2"/>
  <c r="P65" i="2" s="1"/>
  <c r="O91" i="2"/>
  <c r="P91" i="2" s="1"/>
  <c r="O35" i="2"/>
  <c r="P35" i="2" s="1"/>
  <c r="O22" i="2"/>
  <c r="P22" i="2" s="1"/>
  <c r="O14" i="2"/>
  <c r="P14" i="2" s="1"/>
  <c r="O36" i="2"/>
  <c r="P36" i="2" s="1"/>
  <c r="O44" i="2"/>
  <c r="P44" i="2" s="1"/>
  <c r="O60" i="2"/>
  <c r="P60" i="2" s="1"/>
  <c r="O83" i="2"/>
  <c r="P83" i="2" s="1"/>
  <c r="H94" i="2"/>
  <c r="H27" i="2"/>
  <c r="H51" i="2"/>
  <c r="L9" i="2"/>
  <c r="L27" i="2" s="1"/>
  <c r="K27" i="2"/>
  <c r="K76" i="2"/>
  <c r="L58" i="2"/>
  <c r="L76" i="2" s="1"/>
  <c r="K94" i="2"/>
  <c r="L83" i="2"/>
  <c r="L94" i="2" s="1"/>
  <c r="L33" i="2"/>
  <c r="L51" i="2" l="1"/>
  <c r="K51" i="2"/>
</calcChain>
</file>

<file path=xl/sharedStrings.xml><?xml version="1.0" encoding="utf-8"?>
<sst xmlns="http://schemas.openxmlformats.org/spreadsheetml/2006/main" count="196" uniqueCount="95">
  <si>
    <t>Mēnešalgu grupa</t>
  </si>
  <si>
    <t>Noteiktā mēnešalga (ar kritērijiem un koeficientu)</t>
  </si>
  <si>
    <t>Amatpersonu skaits</t>
  </si>
  <si>
    <t>min</t>
  </si>
  <si>
    <t>max</t>
  </si>
  <si>
    <t>vidējā svērtā</t>
  </si>
  <si>
    <t>saskaņā ar amatu sarakstu</t>
  </si>
  <si>
    <t>faktiski aizpildītās amata vietas</t>
  </si>
  <si>
    <t>vakantās amata vietas</t>
  </si>
  <si>
    <t>1.</t>
  </si>
  <si>
    <t>Kopā</t>
  </si>
  <si>
    <t>Raksturīgākais amats</t>
  </si>
  <si>
    <t>Valsts policija</t>
  </si>
  <si>
    <t>VP Priekšnieks</t>
  </si>
  <si>
    <t>VP priekšnieka vietnieks</t>
  </si>
  <si>
    <t>GKrPP priekšnieka vietnieks IAP priekšnieks</t>
  </si>
  <si>
    <t>Biroja priekšnieks</t>
  </si>
  <si>
    <t>Iecirkņa priekšnieks</t>
  </si>
  <si>
    <t>nodaļas priekšnieks</t>
  </si>
  <si>
    <t>-</t>
  </si>
  <si>
    <t>nodaļas priekšnieka vietnieks</t>
  </si>
  <si>
    <t>galvenais inspektors (Informācijas sistēmu drošības pārzinis)</t>
  </si>
  <si>
    <t>operatīvais dežurants</t>
  </si>
  <si>
    <t>galvenais inspektors</t>
  </si>
  <si>
    <t>vecākais inspektors</t>
  </si>
  <si>
    <t>inspektors</t>
  </si>
  <si>
    <t>jaunākais inspektors</t>
  </si>
  <si>
    <t>kārtībnieks</t>
  </si>
  <si>
    <t>kadets</t>
  </si>
  <si>
    <t>Valsts robežsardze</t>
  </si>
  <si>
    <t>Valsts robežsardzes priekšnieks</t>
  </si>
  <si>
    <t>dienesta priekšnieks</t>
  </si>
  <si>
    <t>pārvaldes priekšnieks</t>
  </si>
  <si>
    <t>pārvaldes priekšnieka vietnieks (robežkontroles un imigrācijas jautājumos)</t>
  </si>
  <si>
    <t>robežapsardzības nodaļas priekšnieks</t>
  </si>
  <si>
    <t>robežapsardzības nodaļas priekšnieka vietnieks</t>
  </si>
  <si>
    <t>galvenais inspektors (Robežkontroles, imigrācijas kontroles, atgriešanas un patvēruma dienesta organizēšana, koordinēšana un vadīšana)</t>
  </si>
  <si>
    <t>galvenais inspektors (Operatīvā vadība)</t>
  </si>
  <si>
    <t>galvenais inspektors (Izglītības iestāžu vadība)</t>
  </si>
  <si>
    <t>galvenais inspektors (Imigrācijas kontrole)</t>
  </si>
  <si>
    <t>vecākais inspektors (Robežuzraudzība)</t>
  </si>
  <si>
    <t>vecākais inspektors (Imigrācijas kontrole)</t>
  </si>
  <si>
    <t>kutera elektromehāniķis</t>
  </si>
  <si>
    <t>inspektora palīgs</t>
  </si>
  <si>
    <t>Valsts ugunsdzēsības un glābšanas dienests</t>
  </si>
  <si>
    <t>VUGD priekšnieks</t>
  </si>
  <si>
    <t>pārvaldes priekšnieka vietnieks</t>
  </si>
  <si>
    <t>biroja priekšnieka vietnieks</t>
  </si>
  <si>
    <t>- </t>
  </si>
  <si>
    <t> -</t>
  </si>
  <si>
    <t>biroja priekšnieks</t>
  </si>
  <si>
    <t>Iekšējās drošības birojs</t>
  </si>
  <si>
    <t xml:space="preserve">Amatpersonu mēnešalgu apmērs un skaits uz 2024. gada 1.oktobri </t>
  </si>
  <si>
    <t xml:space="preserve">VUGD priekšnieka vietnieks, koledžas direktors </t>
  </si>
  <si>
    <t>pārvaldes priekšnieks, direktora vietnieks</t>
  </si>
  <si>
    <t>daļas komandieris, operatīvais dežurants, katedras vadītājs, nodaļas priekšnieks</t>
  </si>
  <si>
    <t>vecākais inspektors, docents</t>
  </si>
  <si>
    <t>operatīvais dežurants, lektors, vecākais inspektors</t>
  </si>
  <si>
    <t>posteņa komandieris, vecākais inspektors</t>
  </si>
  <si>
    <t>inspektors, operatīvā dežuranta vietnieks, sektora priekšnieks, vecākais pasniedzējs</t>
  </si>
  <si>
    <t>vada komandieris, inspektors dežurants, inspektors, vecākais inspektors</t>
  </si>
  <si>
    <t>vada komandiera vietnieks, vecākais dispečers, jaunākais inspektors</t>
  </si>
  <si>
    <t>ugunsdzēsēja glābēja palīgs, ugunsdzēsēja glābēja (autovadītāja) palīgs, dispečera palīgs</t>
  </si>
  <si>
    <t>ugunsdzēsējs glābējs, ugunsdzēsējs glābējs (autovadītājs), dispečers</t>
  </si>
  <si>
    <t>Vidējais mēnešalgas palielinājums mēnesī 1 amatpersonai</t>
  </si>
  <si>
    <t>Nepieciešamais finansējums mēnešalgu palielinājumam mēnesī faktiski aizpildītajām amata vietām</t>
  </si>
  <si>
    <t xml:space="preserve"> Nepieciešamais finansējums  gadā </t>
  </si>
  <si>
    <t>Mēnešalgas  palielinājums, %</t>
  </si>
  <si>
    <t>tehniķis kriminālists</t>
  </si>
  <si>
    <t>Kadets, kurš pirms mācību uzsākšanas izglītības iestādē nav ieņēmis citu amatpersonas amatu iestādē</t>
  </si>
  <si>
    <t>esošā mēn alga</t>
  </si>
  <si>
    <t>Jaunā mēnešalga + 300 euro piemaksa</t>
  </si>
  <si>
    <t>Regulās darba samaksas (kopā ar jauno piemaksu) pieaugums</t>
  </si>
  <si>
    <t>Ieslodzījuma vietu pārvalde</t>
  </si>
  <si>
    <t>Pārvaldes priekšnieks</t>
  </si>
  <si>
    <t>Pārvaldes priekšnieka vietnieks</t>
  </si>
  <si>
    <t>cietuma priekšnieks</t>
  </si>
  <si>
    <t>cietuma priekšnieks, cietuma priekšnieka vietnieks</t>
  </si>
  <si>
    <t>cietuma priekšnieka vietnieks, daļas priekšnieks (Disciplinārās uzraudzības un iekšējās kontroles daļa)</t>
  </si>
  <si>
    <t>CA daļas priekšnieks</t>
  </si>
  <si>
    <t>galvenais inspektors (Disciplinārās uzraudzības un iekšējās kontroles daļa)</t>
  </si>
  <si>
    <t>Mācību centra priekšnieks, CA galvenais inspektors, CA galvenais inspektors (galvenais izmeklētājs), cietumu daļas priekšnieks, Atkarīgo centra priekšnieks, cietuma priekšnieka dežūrējošais palīgs</t>
  </si>
  <si>
    <t>cietumu daļas priekšnieka vietnieks, Atkarīgo centra priekšnieka vietnieks , galvenais inspektors, vecākais inspektors</t>
  </si>
  <si>
    <t>galvenais inspektors, vecākais inspektors (vecākais izmeklētājs), vecākais inspektors</t>
  </si>
  <si>
    <t>vecākais inspektors (sociālais darbinieks), vecākais inspektors (psihologs), vecākais pasniedzējs</t>
  </si>
  <si>
    <t>jaunākais inspektors, vecākais apsargs, vecākais apsargs (kinologs), vecākais uzraugs</t>
  </si>
  <si>
    <t>apsargs, uzraugs</t>
  </si>
  <si>
    <t>plānotais finansējums mēnešalgai 12 mēn*</t>
  </si>
  <si>
    <t>*finansējuma rezerve plānota vakanto amata vietu aizpildīšanai un mēnešalgu variācijai iestādes ietvaros, lai nodrošinātu sabalansētas mēnešalgas.</t>
  </si>
  <si>
    <t>Ministru kabineta noteikumu projekta "Grozījumi Ministru kabineta 2016. gada 13. decembra</t>
  </si>
  <si>
    <t xml:space="preserve">noteikumos Nr. 806 "Noteikumi par Iekšlietu ministrijas sistēmas iestāžu un Ieslodzījuma vietu pārvaldes </t>
  </si>
  <si>
    <t>amatpersonu ar speciālajām dienesta pakāpēm mēnešalgu un speciālo piemaksu noteikšanas</t>
  </si>
  <si>
    <t>kārtību un to apmēru"" sākotnējās ietekmes novērtējuma ziņojumam (anotācijai)</t>
  </si>
  <si>
    <t>2.       pielikums</t>
  </si>
  <si>
    <t>Vidējais pieaugums pret esošo mēn algu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</si>
</sst>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%"/>
  </numFmts>
  <fonts count="17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0"/>
      <name val="Arial"/>
      <family val="2"/>
    </font>
    <font>
      <b/>
      <sz val="11"/>
      <color rgb="FF00000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1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0">
    <xf numFmtId="0" fontId="0" fillId="0" borderId="0"/>
    <xf numFmtId="0" fontId="5" fillId="0" borderId="0"/>
    <xf numFmtId="0" fontId="6" fillId="0" borderId="0"/>
    <xf numFmtId="9" fontId="6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5" fillId="0" borderId="0"/>
    <xf numFmtId="0" fontId="5" fillId="0" borderId="0"/>
    <xf numFmtId="0" fontId="10" fillId="0" borderId="0"/>
    <xf numFmtId="0" fontId="1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1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87">
    <xf numFmtId="0" fontId="0" fillId="0" borderId="0" xfId="0"/>
    <xf numFmtId="0" fontId="3" fillId="0" borderId="0" xfId="0" applyFont="1"/>
    <xf numFmtId="0" fontId="4" fillId="0" borderId="1" xfId="0" applyFont="1" applyBorder="1"/>
    <xf numFmtId="0" fontId="7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vertical="center"/>
    </xf>
    <xf numFmtId="3" fontId="14" fillId="0" borderId="1" xfId="20" applyNumberFormat="1" applyFont="1" applyBorder="1" applyAlignment="1">
      <alignment horizontal="right" vertical="top"/>
    </xf>
    <xf numFmtId="9" fontId="7" fillId="0" borderId="0" xfId="0" applyNumberFormat="1" applyFont="1"/>
    <xf numFmtId="3" fontId="15" fillId="0" borderId="0" xfId="0" applyNumberFormat="1" applyFont="1"/>
    <xf numFmtId="9" fontId="7" fillId="0" borderId="1" xfId="0" applyNumberFormat="1" applyFont="1" applyBorder="1"/>
    <xf numFmtId="0" fontId="7" fillId="0" borderId="0" xfId="0" applyFont="1" applyAlignment="1">
      <alignment horizontal="right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/>
    <xf numFmtId="3" fontId="2" fillId="2" borderId="1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right" vertical="center" wrapText="1"/>
    </xf>
    <xf numFmtId="0" fontId="8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7" fillId="0" borderId="0" xfId="0" applyFont="1"/>
    <xf numFmtId="0" fontId="9" fillId="0" borderId="0" xfId="0" applyFont="1"/>
    <xf numFmtId="0" fontId="7" fillId="0" borderId="1" xfId="0" applyFont="1" applyBorder="1"/>
    <xf numFmtId="1" fontId="2" fillId="0" borderId="1" xfId="0" applyNumberFormat="1" applyFont="1" applyBorder="1" applyAlignment="1">
      <alignment horizontal="right" vertical="center" wrapText="1"/>
    </xf>
    <xf numFmtId="1" fontId="2" fillId="0" borderId="1" xfId="0" applyNumberFormat="1" applyFont="1" applyFill="1" applyBorder="1" applyAlignment="1">
      <alignment horizontal="right" vertical="center" wrapText="1"/>
    </xf>
    <xf numFmtId="1" fontId="7" fillId="0" borderId="1" xfId="0" applyNumberFormat="1" applyFont="1" applyBorder="1"/>
    <xf numFmtId="1" fontId="2" fillId="0" borderId="1" xfId="0" applyNumberFormat="1" applyFont="1" applyFill="1" applyBorder="1" applyAlignment="1">
      <alignment horizontal="center" vertical="center" wrapText="1"/>
    </xf>
    <xf numFmtId="3" fontId="14" fillId="0" borderId="0" xfId="20" applyNumberFormat="1" applyFont="1" applyBorder="1" applyAlignment="1">
      <alignment horizontal="right" vertical="top"/>
    </xf>
    <xf numFmtId="1" fontId="14" fillId="0" borderId="1" xfId="0" applyNumberFormat="1" applyFont="1" applyBorder="1"/>
    <xf numFmtId="3" fontId="14" fillId="0" borderId="1" xfId="0" applyNumberFormat="1" applyFont="1" applyBorder="1"/>
    <xf numFmtId="0" fontId="2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9" fontId="8" fillId="0" borderId="7" xfId="0" applyNumberFormat="1" applyFont="1" applyBorder="1" applyAlignment="1">
      <alignment horizontal="left"/>
    </xf>
    <xf numFmtId="0" fontId="1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right" vertical="center" wrapText="1"/>
    </xf>
    <xf numFmtId="9" fontId="7" fillId="0" borderId="0" xfId="27" applyFont="1"/>
    <xf numFmtId="0" fontId="7" fillId="0" borderId="1" xfId="0" applyFont="1" applyBorder="1" applyAlignment="1">
      <alignment wrapText="1"/>
    </xf>
    <xf numFmtId="9" fontId="7" fillId="0" borderId="1" xfId="27" applyFont="1" applyBorder="1"/>
    <xf numFmtId="3" fontId="14" fillId="2" borderId="1" xfId="20" applyNumberFormat="1" applyFont="1" applyFill="1" applyBorder="1" applyAlignment="1">
      <alignment horizontal="right" vertical="top"/>
    </xf>
    <xf numFmtId="0" fontId="0" fillId="0" borderId="0" xfId="0"/>
    <xf numFmtId="0" fontId="3" fillId="0" borderId="0" xfId="0" applyFont="1"/>
    <xf numFmtId="0" fontId="4" fillId="0" borderId="1" xfId="0" applyFont="1" applyBorder="1"/>
    <xf numFmtId="9" fontId="7" fillId="0" borderId="1" xfId="0" applyNumberFormat="1" applyFont="1" applyBorder="1"/>
    <xf numFmtId="0" fontId="7" fillId="0" borderId="0" xfId="0" applyFont="1" applyAlignment="1">
      <alignment horizontal="right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/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7" fillId="0" borderId="0" xfId="0" applyFont="1"/>
    <xf numFmtId="0" fontId="9" fillId="0" borderId="0" xfId="0" applyFont="1"/>
    <xf numFmtId="1" fontId="7" fillId="0" borderId="1" xfId="0" applyNumberFormat="1" applyFont="1" applyBorder="1"/>
    <xf numFmtId="3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9" fontId="8" fillId="0" borderId="7" xfId="0" applyNumberFormat="1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9" fillId="0" borderId="1" xfId="0" applyFont="1" applyBorder="1"/>
    <xf numFmtId="0" fontId="16" fillId="0" borderId="0" xfId="0" applyFont="1"/>
    <xf numFmtId="3" fontId="0" fillId="0" borderId="0" xfId="0" applyNumberFormat="1"/>
    <xf numFmtId="9" fontId="14" fillId="0" borderId="1" xfId="0" applyNumberFormat="1" applyFont="1" applyFill="1" applyBorder="1"/>
    <xf numFmtId="3" fontId="14" fillId="0" borderId="1" xfId="0" applyNumberFormat="1" applyFont="1" applyFill="1" applyBorder="1"/>
    <xf numFmtId="0" fontId="4" fillId="0" borderId="0" xfId="0" applyFont="1" applyBorder="1"/>
    <xf numFmtId="0" fontId="9" fillId="0" borderId="0" xfId="0" applyFont="1" applyBorder="1"/>
    <xf numFmtId="164" fontId="7" fillId="2" borderId="1" xfId="0" applyNumberFormat="1" applyFont="1" applyFill="1" applyBorder="1"/>
    <xf numFmtId="1" fontId="7" fillId="2" borderId="1" xfId="0" applyNumberFormat="1" applyFont="1" applyFill="1" applyBorder="1"/>
    <xf numFmtId="0" fontId="7" fillId="2" borderId="0" xfId="0" applyFont="1" applyFill="1"/>
    <xf numFmtId="0" fontId="7" fillId="2" borderId="1" xfId="0" applyFont="1" applyFill="1" applyBorder="1"/>
    <xf numFmtId="9" fontId="7" fillId="2" borderId="1" xfId="27" applyFont="1" applyFill="1" applyBorder="1"/>
    <xf numFmtId="0" fontId="7" fillId="2" borderId="7" xfId="0" applyFont="1" applyFill="1" applyBorder="1" applyAlignment="1">
      <alignment horizontal="left" wrapText="1"/>
    </xf>
    <xf numFmtId="0" fontId="7" fillId="2" borderId="0" xfId="0" applyFont="1" applyFill="1" applyAlignment="1">
      <alignment horizontal="left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 wrapText="1"/>
    </xf>
  </cellXfs>
  <cellStyles count="40">
    <cellStyle name="Comma 2" xfId="5" xr:uid="{00000000-0005-0000-0000-000000000000}"/>
    <cellStyle name="Comma 2 2" xfId="13" xr:uid="{00000000-0005-0000-0000-000001000000}"/>
    <cellStyle name="Comma 2 2 2" xfId="17" xr:uid="{00000000-0005-0000-0000-000002000000}"/>
    <cellStyle name="Comma 2 2 2 2" xfId="24" xr:uid="{45B2B0DE-21D6-485C-8548-2ED5F88A7F51}"/>
    <cellStyle name="Comma 2 2 2 2 2" xfId="37" xr:uid="{C30E0426-9064-4FD4-AFD0-A5E601D3A0C3}"/>
    <cellStyle name="Comma 2 2 2 3" xfId="31" xr:uid="{0D8C4B9E-5949-4547-BDAE-130F48E22630}"/>
    <cellStyle name="Comma 2 2 3" xfId="19" xr:uid="{00000000-0005-0000-0000-000003000000}"/>
    <cellStyle name="Comma 2 2 3 2" xfId="26" xr:uid="{8892DFAD-D7DD-4529-92C8-A1AE83722A9A}"/>
    <cellStyle name="Comma 2 2 3 2 2" xfId="39" xr:uid="{97D331AC-CFF5-4D75-9CAD-5D653553D9CA}"/>
    <cellStyle name="Comma 2 2 3 3" xfId="33" xr:uid="{5333B77B-9553-4EDA-89FC-8545C8E8FF05}"/>
    <cellStyle name="Comma 2 2 4" xfId="22" xr:uid="{9D87D62D-5FAB-4922-9FB4-265651F5DB20}"/>
    <cellStyle name="Comma 2 2 4 2" xfId="35" xr:uid="{0AA70D7D-E686-4AAD-A53B-FE614A950A57}"/>
    <cellStyle name="Comma 2 2 5" xfId="29" xr:uid="{7844B5AB-EFE2-4B06-A5C9-A2EC18E7D724}"/>
    <cellStyle name="Comma 2 3" xfId="16" xr:uid="{00000000-0005-0000-0000-000004000000}"/>
    <cellStyle name="Comma 2 3 2" xfId="23" xr:uid="{6A1C5C34-D194-415F-A73C-BD05D975984C}"/>
    <cellStyle name="Comma 2 3 2 2" xfId="36" xr:uid="{0B4AE70B-F017-4AD6-BED6-408B6BD65AED}"/>
    <cellStyle name="Comma 2 3 3" xfId="30" xr:uid="{4927B574-A1E2-4A90-898E-F926C7ED9506}"/>
    <cellStyle name="Comma 2 4" xfId="18" xr:uid="{00000000-0005-0000-0000-000005000000}"/>
    <cellStyle name="Comma 2 4 2" xfId="25" xr:uid="{560BA6B5-D346-4D73-AE5C-42733BA43283}"/>
    <cellStyle name="Comma 2 4 2 2" xfId="38" xr:uid="{099DA3E6-3414-4115-AE31-A5B602B5A6CD}"/>
    <cellStyle name="Comma 2 4 3" xfId="32" xr:uid="{474D38A1-9EB5-4B01-B9B1-7F1C8A68BB70}"/>
    <cellStyle name="Comma 2 5" xfId="21" xr:uid="{4F3B6A9E-64BB-43FA-ACEB-030CEEBF60F1}"/>
    <cellStyle name="Comma 2 5 2" xfId="34" xr:uid="{A142EE8D-64E9-492B-A759-117759791B41}"/>
    <cellStyle name="Comma 2 6" xfId="28" xr:uid="{B0DDBDB7-0764-44A9-B81A-6477D266B52B}"/>
    <cellStyle name="Normal" xfId="0" builtinId="0"/>
    <cellStyle name="Normal 10" xfId="11" xr:uid="{00000000-0005-0000-0000-000007000000}"/>
    <cellStyle name="Normal 2" xfId="2" xr:uid="{00000000-0005-0000-0000-000008000000}"/>
    <cellStyle name="Normal 2 2" xfId="4" xr:uid="{00000000-0005-0000-0000-000009000000}"/>
    <cellStyle name="Normal 2 2 2" xfId="9" xr:uid="{00000000-0005-0000-0000-00000A000000}"/>
    <cellStyle name="Normal 3 2" xfId="10" xr:uid="{00000000-0005-0000-0000-00000B000000}"/>
    <cellStyle name="Normal 4" xfId="1" xr:uid="{00000000-0005-0000-0000-00000C000000}"/>
    <cellStyle name="Normal 4 2" xfId="6" xr:uid="{00000000-0005-0000-0000-00000D000000}"/>
    <cellStyle name="Normal 6 2 2 2" xfId="20" xr:uid="{859125D7-5C0F-4B06-BD97-620F4481B484}"/>
    <cellStyle name="Parasts 2" xfId="14" xr:uid="{00000000-0005-0000-0000-00000E000000}"/>
    <cellStyle name="Parasts 2 3" xfId="15" xr:uid="{00000000-0005-0000-0000-00000F000000}"/>
    <cellStyle name="Parasts 3" xfId="8" xr:uid="{00000000-0005-0000-0000-000010000000}"/>
    <cellStyle name="Percent" xfId="27" builtinId="5"/>
    <cellStyle name="Percent 2" xfId="3" xr:uid="{00000000-0005-0000-0000-000011000000}"/>
    <cellStyle name="Percent 3" xfId="12" xr:uid="{00000000-0005-0000-0000-000012000000}"/>
    <cellStyle name="Percent 4" xfId="7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72586-A4AA-4E0C-B798-907D5A1F10B2}">
  <sheetPr>
    <pageSetUpPr fitToPage="1"/>
  </sheetPr>
  <dimension ref="A1:V125"/>
  <sheetViews>
    <sheetView tabSelected="1" topLeftCell="A85" zoomScale="90" zoomScaleNormal="90" workbookViewId="0">
      <selection activeCell="V102" sqref="V102"/>
    </sheetView>
  </sheetViews>
  <sheetFormatPr defaultColWidth="9.140625" defaultRowHeight="15" x14ac:dyDescent="0.25"/>
  <cols>
    <col min="1" max="1" width="9.140625" style="21"/>
    <col min="2" max="2" width="46.7109375" style="21" customWidth="1"/>
    <col min="3" max="8" width="9.140625" style="21"/>
    <col min="9" max="9" width="12.28515625" style="21" customWidth="1"/>
    <col min="10" max="10" width="13.42578125" style="21" customWidth="1"/>
    <col min="11" max="11" width="14.7109375" style="21" customWidth="1"/>
    <col min="12" max="12" width="14.5703125" style="21" customWidth="1"/>
    <col min="13" max="16384" width="9.140625" style="21"/>
  </cols>
  <sheetData>
    <row r="1" spans="1:16" s="54" customFormat="1" x14ac:dyDescent="0.25">
      <c r="P1" s="49" t="s">
        <v>93</v>
      </c>
    </row>
    <row r="2" spans="1:16" s="54" customFormat="1" x14ac:dyDescent="0.25">
      <c r="P2" s="49" t="s">
        <v>89</v>
      </c>
    </row>
    <row r="3" spans="1:16" s="54" customFormat="1" x14ac:dyDescent="0.25">
      <c r="P3" s="49" t="s">
        <v>90</v>
      </c>
    </row>
    <row r="4" spans="1:16" x14ac:dyDescent="0.25">
      <c r="P4" s="49" t="s">
        <v>91</v>
      </c>
    </row>
    <row r="5" spans="1:16" x14ac:dyDescent="0.25">
      <c r="A5" s="1" t="s">
        <v>52</v>
      </c>
      <c r="P5" s="49" t="s">
        <v>92</v>
      </c>
    </row>
    <row r="6" spans="1:16" x14ac:dyDescent="0.25">
      <c r="A6" s="22" t="s">
        <v>12</v>
      </c>
      <c r="B6" s="1"/>
    </row>
    <row r="7" spans="1:16" ht="42" customHeight="1" x14ac:dyDescent="0.25">
      <c r="A7" s="78" t="s">
        <v>0</v>
      </c>
      <c r="B7" s="79" t="s">
        <v>11</v>
      </c>
      <c r="C7" s="81" t="s">
        <v>1</v>
      </c>
      <c r="D7" s="82"/>
      <c r="E7" s="83"/>
      <c r="F7" s="81" t="s">
        <v>2</v>
      </c>
      <c r="G7" s="82"/>
      <c r="H7" s="83"/>
      <c r="O7" s="55" t="s">
        <v>72</v>
      </c>
    </row>
    <row r="8" spans="1:16" ht="89.25" x14ac:dyDescent="0.25">
      <c r="A8" s="78"/>
      <c r="B8" s="80"/>
      <c r="C8" s="38" t="s">
        <v>3</v>
      </c>
      <c r="D8" s="38" t="s">
        <v>4</v>
      </c>
      <c r="E8" s="38" t="s">
        <v>5</v>
      </c>
      <c r="F8" s="38" t="s">
        <v>6</v>
      </c>
      <c r="G8" s="38" t="s">
        <v>7</v>
      </c>
      <c r="H8" s="38" t="s">
        <v>8</v>
      </c>
      <c r="I8" s="10" t="s">
        <v>67</v>
      </c>
      <c r="J8" s="39" t="s">
        <v>64</v>
      </c>
      <c r="K8" s="39" t="s">
        <v>65</v>
      </c>
      <c r="L8" s="39" t="s">
        <v>66</v>
      </c>
      <c r="O8" s="42" t="s">
        <v>71</v>
      </c>
      <c r="P8" s="42" t="s">
        <v>94</v>
      </c>
    </row>
    <row r="9" spans="1:16" x14ac:dyDescent="0.25">
      <c r="A9" s="38">
        <v>17</v>
      </c>
      <c r="B9" s="16" t="s">
        <v>13</v>
      </c>
      <c r="C9" s="32">
        <v>5750</v>
      </c>
      <c r="D9" s="32">
        <v>5750</v>
      </c>
      <c r="E9" s="32">
        <v>5750</v>
      </c>
      <c r="F9" s="33">
        <v>1</v>
      </c>
      <c r="G9" s="33">
        <v>1</v>
      </c>
      <c r="H9" s="34">
        <f>F9-G9</f>
        <v>0</v>
      </c>
      <c r="I9" s="8">
        <v>0.05</v>
      </c>
      <c r="J9" s="26">
        <f t="shared" ref="J9:J24" si="0">ROUND(E9*I9,0)</f>
        <v>288</v>
      </c>
      <c r="K9" s="11">
        <f t="shared" ref="K9:K26" si="1">G9*J9</f>
        <v>288</v>
      </c>
      <c r="L9" s="11">
        <f>K9*12</f>
        <v>3456</v>
      </c>
      <c r="O9" s="11">
        <f t="shared" ref="O9:O24" si="2">E9+J9+300</f>
        <v>6338</v>
      </c>
      <c r="P9" s="43">
        <f t="shared" ref="P9:P24" si="3">O9/E9-1</f>
        <v>0.1022608695652174</v>
      </c>
    </row>
    <row r="10" spans="1:16" x14ac:dyDescent="0.25">
      <c r="A10" s="38">
        <v>16</v>
      </c>
      <c r="B10" s="16" t="s">
        <v>14</v>
      </c>
      <c r="C10" s="32">
        <v>4937</v>
      </c>
      <c r="D10" s="32">
        <v>5020</v>
      </c>
      <c r="E10" s="32">
        <v>4992</v>
      </c>
      <c r="F10" s="33">
        <v>5</v>
      </c>
      <c r="G10" s="33">
        <v>5</v>
      </c>
      <c r="H10" s="34">
        <f t="shared" ref="H10:H26" si="4">F10-G10</f>
        <v>0</v>
      </c>
      <c r="I10" s="8">
        <v>0.05</v>
      </c>
      <c r="J10" s="26">
        <f t="shared" si="0"/>
        <v>250</v>
      </c>
      <c r="K10" s="11">
        <f t="shared" si="1"/>
        <v>1250</v>
      </c>
      <c r="L10" s="11">
        <f t="shared" ref="L10:L26" si="5">K10*12</f>
        <v>15000</v>
      </c>
      <c r="O10" s="11">
        <f t="shared" si="2"/>
        <v>5542</v>
      </c>
      <c r="P10" s="43">
        <f t="shared" si="3"/>
        <v>0.11017628205128216</v>
      </c>
    </row>
    <row r="11" spans="1:16" x14ac:dyDescent="0.25">
      <c r="A11" s="38">
        <v>15</v>
      </c>
      <c r="B11" s="16" t="s">
        <v>15</v>
      </c>
      <c r="C11" s="32">
        <v>4296</v>
      </c>
      <c r="D11" s="32">
        <v>4296</v>
      </c>
      <c r="E11" s="32">
        <v>4296</v>
      </c>
      <c r="F11" s="33">
        <v>20</v>
      </c>
      <c r="G11" s="33">
        <v>18</v>
      </c>
      <c r="H11" s="34">
        <f t="shared" si="4"/>
        <v>2</v>
      </c>
      <c r="I11" s="8">
        <v>0.1</v>
      </c>
      <c r="J11" s="26">
        <f t="shared" si="0"/>
        <v>430</v>
      </c>
      <c r="K11" s="11">
        <f t="shared" si="1"/>
        <v>7740</v>
      </c>
      <c r="L11" s="11">
        <f t="shared" si="5"/>
        <v>92880</v>
      </c>
      <c r="O11" s="11">
        <f t="shared" si="2"/>
        <v>5026</v>
      </c>
      <c r="P11" s="43">
        <f t="shared" si="3"/>
        <v>0.16992551210428308</v>
      </c>
    </row>
    <row r="12" spans="1:16" x14ac:dyDescent="0.25">
      <c r="A12" s="38">
        <v>14</v>
      </c>
      <c r="B12" s="16" t="s">
        <v>16</v>
      </c>
      <c r="C12" s="32">
        <v>2463</v>
      </c>
      <c r="D12" s="32">
        <v>3043</v>
      </c>
      <c r="E12" s="32">
        <v>2672</v>
      </c>
      <c r="F12" s="33">
        <v>41</v>
      </c>
      <c r="G12" s="33">
        <v>38</v>
      </c>
      <c r="H12" s="34">
        <f t="shared" si="4"/>
        <v>3</v>
      </c>
      <c r="I12" s="8">
        <v>0.1</v>
      </c>
      <c r="J12" s="26">
        <f t="shared" si="0"/>
        <v>267</v>
      </c>
      <c r="K12" s="11">
        <f t="shared" si="1"/>
        <v>10146</v>
      </c>
      <c r="L12" s="11">
        <f t="shared" si="5"/>
        <v>121752</v>
      </c>
      <c r="O12" s="11">
        <f t="shared" si="2"/>
        <v>3239</v>
      </c>
      <c r="P12" s="43">
        <f t="shared" si="3"/>
        <v>0.21220059880239517</v>
      </c>
    </row>
    <row r="13" spans="1:16" x14ac:dyDescent="0.25">
      <c r="A13" s="38">
        <v>13</v>
      </c>
      <c r="B13" s="16" t="s">
        <v>17</v>
      </c>
      <c r="C13" s="32">
        <v>2463</v>
      </c>
      <c r="D13" s="32">
        <v>2866</v>
      </c>
      <c r="E13" s="32">
        <v>2596</v>
      </c>
      <c r="F13" s="33">
        <v>42</v>
      </c>
      <c r="G13" s="33">
        <v>39</v>
      </c>
      <c r="H13" s="34">
        <f t="shared" si="4"/>
        <v>3</v>
      </c>
      <c r="I13" s="8">
        <v>0.1</v>
      </c>
      <c r="J13" s="26">
        <f t="shared" si="0"/>
        <v>260</v>
      </c>
      <c r="K13" s="11">
        <f t="shared" si="1"/>
        <v>10140</v>
      </c>
      <c r="L13" s="11">
        <f t="shared" si="5"/>
        <v>121680</v>
      </c>
      <c r="O13" s="11">
        <f t="shared" si="2"/>
        <v>3156</v>
      </c>
      <c r="P13" s="43">
        <f t="shared" si="3"/>
        <v>0.21571648690292755</v>
      </c>
    </row>
    <row r="14" spans="1:16" x14ac:dyDescent="0.25">
      <c r="A14" s="38">
        <v>12</v>
      </c>
      <c r="B14" s="16" t="s">
        <v>18</v>
      </c>
      <c r="C14" s="32">
        <v>1804</v>
      </c>
      <c r="D14" s="32">
        <v>2638</v>
      </c>
      <c r="E14" s="32">
        <v>2302</v>
      </c>
      <c r="F14" s="33">
        <v>256</v>
      </c>
      <c r="G14" s="33">
        <v>238</v>
      </c>
      <c r="H14" s="34">
        <f t="shared" si="4"/>
        <v>18</v>
      </c>
      <c r="I14" s="8">
        <v>0.1</v>
      </c>
      <c r="J14" s="26">
        <f t="shared" si="0"/>
        <v>230</v>
      </c>
      <c r="K14" s="11">
        <f t="shared" si="1"/>
        <v>54740</v>
      </c>
      <c r="L14" s="11">
        <f t="shared" si="5"/>
        <v>656880</v>
      </c>
      <c r="O14" s="11">
        <f t="shared" si="2"/>
        <v>2832</v>
      </c>
      <c r="P14" s="43">
        <f t="shared" si="3"/>
        <v>0.23023457862728058</v>
      </c>
    </row>
    <row r="15" spans="1:16" x14ac:dyDescent="0.25">
      <c r="A15" s="38">
        <v>11</v>
      </c>
      <c r="B15" s="16" t="s">
        <v>20</v>
      </c>
      <c r="C15" s="32">
        <v>1988</v>
      </c>
      <c r="D15" s="32">
        <v>2373</v>
      </c>
      <c r="E15" s="32">
        <v>2126</v>
      </c>
      <c r="F15" s="33">
        <v>84</v>
      </c>
      <c r="G15" s="33">
        <v>80</v>
      </c>
      <c r="H15" s="34">
        <f t="shared" si="4"/>
        <v>4</v>
      </c>
      <c r="I15" s="8">
        <v>0.1</v>
      </c>
      <c r="J15" s="26">
        <f t="shared" si="0"/>
        <v>213</v>
      </c>
      <c r="K15" s="11">
        <f t="shared" si="1"/>
        <v>17040</v>
      </c>
      <c r="L15" s="11">
        <f t="shared" si="5"/>
        <v>204480</v>
      </c>
      <c r="O15" s="11">
        <f t="shared" si="2"/>
        <v>2639</v>
      </c>
      <c r="P15" s="43">
        <f t="shared" si="3"/>
        <v>0.24129821260583251</v>
      </c>
    </row>
    <row r="16" spans="1:16" ht="25.5" x14ac:dyDescent="0.25">
      <c r="A16" s="38">
        <v>10</v>
      </c>
      <c r="B16" s="16" t="s">
        <v>21</v>
      </c>
      <c r="C16" s="32">
        <v>1922</v>
      </c>
      <c r="D16" s="32">
        <v>1922</v>
      </c>
      <c r="E16" s="32">
        <v>1922</v>
      </c>
      <c r="F16" s="33">
        <v>296</v>
      </c>
      <c r="G16" s="33">
        <v>239</v>
      </c>
      <c r="H16" s="35">
        <f t="shared" si="4"/>
        <v>57</v>
      </c>
      <c r="I16" s="8">
        <v>0.1</v>
      </c>
      <c r="J16" s="26">
        <f t="shared" si="0"/>
        <v>192</v>
      </c>
      <c r="K16" s="11">
        <f t="shared" si="1"/>
        <v>45888</v>
      </c>
      <c r="L16" s="11">
        <f t="shared" si="5"/>
        <v>550656</v>
      </c>
      <c r="O16" s="11">
        <f t="shared" si="2"/>
        <v>2414</v>
      </c>
      <c r="P16" s="43">
        <f t="shared" si="3"/>
        <v>0.25598335067637867</v>
      </c>
    </row>
    <row r="17" spans="1:22" x14ac:dyDescent="0.25">
      <c r="A17" s="38">
        <v>9</v>
      </c>
      <c r="B17" s="18" t="s">
        <v>22</v>
      </c>
      <c r="C17" s="32">
        <v>1636</v>
      </c>
      <c r="D17" s="32">
        <v>2098</v>
      </c>
      <c r="E17" s="32">
        <v>1739</v>
      </c>
      <c r="F17" s="33">
        <v>387</v>
      </c>
      <c r="G17" s="33">
        <v>298</v>
      </c>
      <c r="H17" s="34">
        <f t="shared" si="4"/>
        <v>89</v>
      </c>
      <c r="I17" s="8">
        <v>0.1</v>
      </c>
      <c r="J17" s="26">
        <f t="shared" si="0"/>
        <v>174</v>
      </c>
      <c r="K17" s="11">
        <f t="shared" si="1"/>
        <v>51852</v>
      </c>
      <c r="L17" s="11">
        <f t="shared" si="5"/>
        <v>622224</v>
      </c>
      <c r="O17" s="11">
        <f t="shared" si="2"/>
        <v>2213</v>
      </c>
      <c r="P17" s="43">
        <f t="shared" si="3"/>
        <v>0.27257044278320874</v>
      </c>
    </row>
    <row r="18" spans="1:22" x14ac:dyDescent="0.25">
      <c r="A18" s="38">
        <v>8</v>
      </c>
      <c r="B18" s="18" t="s">
        <v>23</v>
      </c>
      <c r="C18" s="32">
        <v>1620</v>
      </c>
      <c r="D18" s="32">
        <v>2343</v>
      </c>
      <c r="E18" s="32">
        <v>1834</v>
      </c>
      <c r="F18" s="33">
        <v>739</v>
      </c>
      <c r="G18" s="33">
        <v>528</v>
      </c>
      <c r="H18" s="34">
        <f t="shared" si="4"/>
        <v>211</v>
      </c>
      <c r="I18" s="8">
        <v>0.1</v>
      </c>
      <c r="J18" s="26">
        <f t="shared" si="0"/>
        <v>183</v>
      </c>
      <c r="K18" s="11">
        <f t="shared" si="1"/>
        <v>96624</v>
      </c>
      <c r="L18" s="11">
        <f t="shared" si="5"/>
        <v>1159488</v>
      </c>
      <c r="O18" s="11">
        <f t="shared" si="2"/>
        <v>2317</v>
      </c>
      <c r="P18" s="43">
        <f t="shared" si="3"/>
        <v>0.26335877862595414</v>
      </c>
    </row>
    <row r="19" spans="1:22" x14ac:dyDescent="0.25">
      <c r="A19" s="38">
        <v>7</v>
      </c>
      <c r="B19" s="18" t="s">
        <v>24</v>
      </c>
      <c r="C19" s="32">
        <v>1124</v>
      </c>
      <c r="D19" s="32">
        <v>2126</v>
      </c>
      <c r="E19" s="32">
        <v>1577</v>
      </c>
      <c r="F19" s="33">
        <v>914</v>
      </c>
      <c r="G19" s="33">
        <v>593</v>
      </c>
      <c r="H19" s="34">
        <f t="shared" si="4"/>
        <v>321</v>
      </c>
      <c r="I19" s="8">
        <v>0.1</v>
      </c>
      <c r="J19" s="26">
        <f t="shared" si="0"/>
        <v>158</v>
      </c>
      <c r="K19" s="11">
        <f t="shared" si="1"/>
        <v>93694</v>
      </c>
      <c r="L19" s="11">
        <f t="shared" si="5"/>
        <v>1124328</v>
      </c>
      <c r="O19" s="11">
        <f t="shared" si="2"/>
        <v>2035</v>
      </c>
      <c r="P19" s="43">
        <f t="shared" si="3"/>
        <v>0.29042485732403289</v>
      </c>
    </row>
    <row r="20" spans="1:22" x14ac:dyDescent="0.25">
      <c r="A20" s="38">
        <v>6</v>
      </c>
      <c r="B20" s="16" t="s">
        <v>25</v>
      </c>
      <c r="C20" s="32">
        <v>1232</v>
      </c>
      <c r="D20" s="32">
        <v>2051</v>
      </c>
      <c r="E20" s="32">
        <v>1502</v>
      </c>
      <c r="F20" s="33">
        <v>2184</v>
      </c>
      <c r="G20" s="33">
        <v>1446</v>
      </c>
      <c r="H20" s="34">
        <f t="shared" si="4"/>
        <v>738</v>
      </c>
      <c r="I20" s="8">
        <v>0.1</v>
      </c>
      <c r="J20" s="26">
        <f t="shared" si="0"/>
        <v>150</v>
      </c>
      <c r="K20" s="11">
        <f t="shared" si="1"/>
        <v>216900</v>
      </c>
      <c r="L20" s="11">
        <f t="shared" si="5"/>
        <v>2602800</v>
      </c>
      <c r="O20" s="11">
        <f t="shared" si="2"/>
        <v>1952</v>
      </c>
      <c r="P20" s="43">
        <f t="shared" si="3"/>
        <v>0.29960053262316921</v>
      </c>
    </row>
    <row r="21" spans="1:22" x14ac:dyDescent="0.25">
      <c r="A21" s="38">
        <v>5</v>
      </c>
      <c r="B21" s="16" t="s">
        <v>26</v>
      </c>
      <c r="C21" s="32">
        <v>1615</v>
      </c>
      <c r="D21" s="32">
        <v>1965</v>
      </c>
      <c r="E21" s="32">
        <v>1670</v>
      </c>
      <c r="F21" s="33">
        <v>73</v>
      </c>
      <c r="G21" s="33">
        <v>66</v>
      </c>
      <c r="H21" s="34">
        <f t="shared" si="4"/>
        <v>7</v>
      </c>
      <c r="I21" s="8">
        <v>0.1</v>
      </c>
      <c r="J21" s="26">
        <f t="shared" si="0"/>
        <v>167</v>
      </c>
      <c r="K21" s="11">
        <f t="shared" si="1"/>
        <v>11022</v>
      </c>
      <c r="L21" s="11">
        <f t="shared" si="5"/>
        <v>132264</v>
      </c>
      <c r="O21" s="11">
        <f t="shared" si="2"/>
        <v>2137</v>
      </c>
      <c r="P21" s="43">
        <f t="shared" si="3"/>
        <v>0.2796407185628742</v>
      </c>
    </row>
    <row r="22" spans="1:22" x14ac:dyDescent="0.25">
      <c r="A22" s="38">
        <v>4</v>
      </c>
      <c r="B22" s="16" t="s">
        <v>26</v>
      </c>
      <c r="C22" s="32">
        <v>1137</v>
      </c>
      <c r="D22" s="32">
        <v>1924</v>
      </c>
      <c r="E22" s="32">
        <v>1272</v>
      </c>
      <c r="F22" s="33">
        <v>801</v>
      </c>
      <c r="G22" s="33">
        <v>704</v>
      </c>
      <c r="H22" s="34">
        <f t="shared" si="4"/>
        <v>97</v>
      </c>
      <c r="I22" s="8">
        <v>0.1</v>
      </c>
      <c r="J22" s="26">
        <f t="shared" si="0"/>
        <v>127</v>
      </c>
      <c r="K22" s="11">
        <f t="shared" si="1"/>
        <v>89408</v>
      </c>
      <c r="L22" s="11">
        <f t="shared" si="5"/>
        <v>1072896</v>
      </c>
      <c r="O22" s="11">
        <f t="shared" si="2"/>
        <v>1699</v>
      </c>
      <c r="P22" s="43">
        <f t="shared" si="3"/>
        <v>0.33569182389937113</v>
      </c>
    </row>
    <row r="23" spans="1:22" x14ac:dyDescent="0.25">
      <c r="A23" s="38">
        <v>3</v>
      </c>
      <c r="B23" s="16" t="s">
        <v>27</v>
      </c>
      <c r="C23" s="32">
        <v>1223</v>
      </c>
      <c r="D23" s="32">
        <v>1533</v>
      </c>
      <c r="E23" s="32">
        <v>1279</v>
      </c>
      <c r="F23" s="33">
        <v>8</v>
      </c>
      <c r="G23" s="33">
        <v>8</v>
      </c>
      <c r="H23" s="34">
        <f t="shared" si="4"/>
        <v>0</v>
      </c>
      <c r="I23" s="8">
        <v>0.1</v>
      </c>
      <c r="J23" s="26">
        <f t="shared" si="0"/>
        <v>128</v>
      </c>
      <c r="K23" s="11">
        <f t="shared" si="1"/>
        <v>1024</v>
      </c>
      <c r="L23" s="11">
        <f t="shared" si="5"/>
        <v>12288</v>
      </c>
      <c r="O23" s="11">
        <f t="shared" si="2"/>
        <v>1707</v>
      </c>
      <c r="P23" s="43">
        <f t="shared" si="3"/>
        <v>0.3346364347146209</v>
      </c>
    </row>
    <row r="24" spans="1:22" x14ac:dyDescent="0.25">
      <c r="A24" s="38">
        <v>2</v>
      </c>
      <c r="B24" s="36" t="s">
        <v>68</v>
      </c>
      <c r="C24" s="32">
        <v>1408</v>
      </c>
      <c r="D24" s="32">
        <v>1408</v>
      </c>
      <c r="E24" s="32">
        <v>1408</v>
      </c>
      <c r="F24" s="33">
        <v>1</v>
      </c>
      <c r="G24" s="33">
        <v>1</v>
      </c>
      <c r="H24" s="34">
        <f t="shared" si="4"/>
        <v>0</v>
      </c>
      <c r="I24" s="8">
        <v>0.1</v>
      </c>
      <c r="J24" s="26">
        <f t="shared" si="0"/>
        <v>141</v>
      </c>
      <c r="K24" s="11">
        <f t="shared" si="1"/>
        <v>141</v>
      </c>
      <c r="L24" s="11">
        <f t="shared" si="5"/>
        <v>1692</v>
      </c>
      <c r="O24" s="11">
        <f t="shared" si="2"/>
        <v>1849</v>
      </c>
      <c r="P24" s="43">
        <f t="shared" si="3"/>
        <v>0.31321022727272729</v>
      </c>
    </row>
    <row r="25" spans="1:22" x14ac:dyDescent="0.25">
      <c r="A25" s="38">
        <v>1</v>
      </c>
      <c r="B25" s="37"/>
      <c r="C25" s="31"/>
      <c r="D25" s="31"/>
      <c r="E25" s="31"/>
      <c r="F25" s="33"/>
      <c r="G25" s="33"/>
      <c r="H25" s="34"/>
      <c r="I25" s="8"/>
      <c r="J25" s="26"/>
      <c r="K25" s="11"/>
      <c r="L25" s="11"/>
      <c r="O25" s="11"/>
      <c r="P25" s="43"/>
    </row>
    <row r="26" spans="1:22" x14ac:dyDescent="0.25">
      <c r="A26" s="3" t="s">
        <v>9</v>
      </c>
      <c r="B26" s="16" t="s">
        <v>28</v>
      </c>
      <c r="C26" s="31">
        <v>706</v>
      </c>
      <c r="D26" s="31">
        <v>1073</v>
      </c>
      <c r="E26" s="23">
        <v>749</v>
      </c>
      <c r="F26" s="31">
        <v>320</v>
      </c>
      <c r="G26" s="31">
        <v>317</v>
      </c>
      <c r="H26" s="34">
        <f t="shared" si="4"/>
        <v>3</v>
      </c>
      <c r="I26" s="71">
        <f>ROUND(J26/E26,3)</f>
        <v>0.13400000000000001</v>
      </c>
      <c r="J26" s="72">
        <v>100</v>
      </c>
      <c r="K26" s="11">
        <f t="shared" si="1"/>
        <v>31700</v>
      </c>
      <c r="L26" s="11">
        <f t="shared" si="5"/>
        <v>380400</v>
      </c>
      <c r="N26" s="54"/>
      <c r="O26" s="11">
        <f>E26+J26+300</f>
        <v>1149</v>
      </c>
      <c r="P26" s="43">
        <f>O26/E26-1</f>
        <v>0.53404539385847793</v>
      </c>
      <c r="V26" s="54"/>
    </row>
    <row r="27" spans="1:22" x14ac:dyDescent="0.25">
      <c r="A27" s="2" t="s">
        <v>10</v>
      </c>
      <c r="B27" s="23"/>
      <c r="C27" s="23"/>
      <c r="D27" s="23"/>
      <c r="E27" s="23"/>
      <c r="F27" s="23">
        <f>SUM(F9:F26)</f>
        <v>6172</v>
      </c>
      <c r="G27" s="23">
        <f t="shared" ref="G27:H27" si="6">SUM(G9:G26)</f>
        <v>4619</v>
      </c>
      <c r="H27" s="23">
        <f t="shared" si="6"/>
        <v>1553</v>
      </c>
      <c r="I27" s="23"/>
      <c r="J27" s="23"/>
      <c r="K27" s="11">
        <f>SUM(K9:K26)</f>
        <v>739597</v>
      </c>
      <c r="L27" s="11">
        <f>SUM(L9:L26)</f>
        <v>8875164</v>
      </c>
      <c r="N27" s="54"/>
      <c r="O27" s="54"/>
      <c r="P27" s="54"/>
      <c r="Q27" s="54"/>
      <c r="R27" s="54"/>
      <c r="S27" s="54"/>
      <c r="T27" s="54"/>
      <c r="U27" s="54"/>
      <c r="V27" s="54"/>
    </row>
    <row r="28" spans="1:22" x14ac:dyDescent="0.25">
      <c r="K28" s="49" t="s">
        <v>87</v>
      </c>
      <c r="L28" s="5">
        <v>9656976</v>
      </c>
      <c r="M28" s="54"/>
      <c r="N28" s="73" t="s">
        <v>70</v>
      </c>
      <c r="O28" s="54"/>
      <c r="P28" s="54"/>
      <c r="Q28" s="54"/>
      <c r="R28" s="54"/>
      <c r="S28" s="54"/>
      <c r="T28" s="54"/>
      <c r="U28" s="54"/>
      <c r="V28" s="54"/>
    </row>
    <row r="29" spans="1:22" ht="26.25" customHeight="1" x14ac:dyDescent="0.25">
      <c r="K29" s="49" t="s">
        <v>88</v>
      </c>
      <c r="N29" s="74">
        <v>706</v>
      </c>
      <c r="O29" s="74">
        <f>N29+100+300</f>
        <v>1106</v>
      </c>
      <c r="P29" s="75">
        <f>O29/N29-1</f>
        <v>0.56657223796033995</v>
      </c>
      <c r="Q29" s="76" t="s">
        <v>69</v>
      </c>
      <c r="R29" s="77"/>
      <c r="S29" s="77"/>
      <c r="T29" s="77"/>
      <c r="U29" s="77"/>
      <c r="V29" s="54"/>
    </row>
    <row r="30" spans="1:22" x14ac:dyDescent="0.25">
      <c r="A30" s="85" t="s">
        <v>29</v>
      </c>
      <c r="B30" s="85"/>
      <c r="V30" s="54"/>
    </row>
    <row r="31" spans="1:22" ht="28.5" customHeight="1" x14ac:dyDescent="0.25">
      <c r="A31" s="78" t="s">
        <v>0</v>
      </c>
      <c r="B31" s="78" t="s">
        <v>11</v>
      </c>
      <c r="C31" s="78" t="s">
        <v>1</v>
      </c>
      <c r="D31" s="78"/>
      <c r="E31" s="78"/>
      <c r="F31" s="78" t="s">
        <v>2</v>
      </c>
      <c r="G31" s="78"/>
      <c r="H31" s="78"/>
      <c r="I31" s="22"/>
      <c r="O31" s="22" t="s">
        <v>72</v>
      </c>
      <c r="V31" s="54"/>
    </row>
    <row r="32" spans="1:22" ht="89.25" x14ac:dyDescent="0.25">
      <c r="A32" s="78"/>
      <c r="B32" s="78"/>
      <c r="C32" s="38" t="s">
        <v>3</v>
      </c>
      <c r="D32" s="38" t="s">
        <v>4</v>
      </c>
      <c r="E32" s="38" t="s">
        <v>5</v>
      </c>
      <c r="F32" s="38" t="s">
        <v>6</v>
      </c>
      <c r="G32" s="38" t="s">
        <v>7</v>
      </c>
      <c r="H32" s="38" t="s">
        <v>8</v>
      </c>
      <c r="I32" s="10" t="s">
        <v>67</v>
      </c>
      <c r="J32" s="39" t="s">
        <v>64</v>
      </c>
      <c r="K32" s="39" t="s">
        <v>65</v>
      </c>
      <c r="L32" s="39" t="s">
        <v>66</v>
      </c>
      <c r="O32" s="42" t="s">
        <v>71</v>
      </c>
      <c r="P32" s="42" t="s">
        <v>94</v>
      </c>
    </row>
    <row r="33" spans="1:16" x14ac:dyDescent="0.25">
      <c r="A33" s="38">
        <v>17</v>
      </c>
      <c r="B33" s="16" t="s">
        <v>30</v>
      </c>
      <c r="C33" s="12">
        <v>5750</v>
      </c>
      <c r="D33" s="12">
        <v>5750</v>
      </c>
      <c r="E33" s="12">
        <v>5750</v>
      </c>
      <c r="F33" s="13">
        <v>1</v>
      </c>
      <c r="G33" s="13">
        <v>1</v>
      </c>
      <c r="H33" s="14">
        <f>F33-G33</f>
        <v>0</v>
      </c>
      <c r="I33" s="8">
        <v>0.05</v>
      </c>
      <c r="J33" s="26">
        <f t="shared" ref="J33:J48" si="7">ROUND(E33*I33,0)</f>
        <v>288</v>
      </c>
      <c r="K33" s="11">
        <f t="shared" ref="K33:K50" si="8">G33*J33</f>
        <v>288</v>
      </c>
      <c r="L33" s="11">
        <f>K33*12</f>
        <v>3456</v>
      </c>
      <c r="O33" s="11">
        <f t="shared" ref="O33:O50" si="9">E33+J33+300</f>
        <v>6338</v>
      </c>
      <c r="P33" s="43">
        <f t="shared" ref="P33:P50" si="10">O33/E33-1</f>
        <v>0.1022608695652174</v>
      </c>
    </row>
    <row r="34" spans="1:16" x14ac:dyDescent="0.25">
      <c r="A34" s="38">
        <v>16</v>
      </c>
      <c r="B34" s="16" t="s">
        <v>31</v>
      </c>
      <c r="C34" s="12">
        <v>2940</v>
      </c>
      <c r="D34" s="12">
        <v>4600</v>
      </c>
      <c r="E34" s="12">
        <v>3717</v>
      </c>
      <c r="F34" s="13">
        <v>5</v>
      </c>
      <c r="G34" s="13">
        <v>5</v>
      </c>
      <c r="H34" s="14">
        <f t="shared" ref="H34:H50" si="11">F34-G34</f>
        <v>0</v>
      </c>
      <c r="I34" s="8">
        <v>0.05</v>
      </c>
      <c r="J34" s="26">
        <f t="shared" si="7"/>
        <v>186</v>
      </c>
      <c r="K34" s="11">
        <f t="shared" si="8"/>
        <v>930</v>
      </c>
      <c r="L34" s="11">
        <f t="shared" ref="L34:L50" si="12">K34*12</f>
        <v>11160</v>
      </c>
      <c r="O34" s="11">
        <f t="shared" si="9"/>
        <v>4203</v>
      </c>
      <c r="P34" s="43">
        <f t="shared" si="10"/>
        <v>0.13075060532687655</v>
      </c>
    </row>
    <row r="35" spans="1:16" x14ac:dyDescent="0.25">
      <c r="A35" s="38">
        <v>15</v>
      </c>
      <c r="B35" s="16" t="s">
        <v>32</v>
      </c>
      <c r="C35" s="12">
        <v>2635</v>
      </c>
      <c r="D35" s="12">
        <v>3385</v>
      </c>
      <c r="E35" s="12">
        <v>2915.5</v>
      </c>
      <c r="F35" s="13">
        <v>20</v>
      </c>
      <c r="G35" s="13">
        <v>20</v>
      </c>
      <c r="H35" s="14">
        <f t="shared" si="11"/>
        <v>0</v>
      </c>
      <c r="I35" s="8">
        <v>0.1</v>
      </c>
      <c r="J35" s="26">
        <f t="shared" si="7"/>
        <v>292</v>
      </c>
      <c r="K35" s="11">
        <f t="shared" si="8"/>
        <v>5840</v>
      </c>
      <c r="L35" s="11">
        <f t="shared" si="12"/>
        <v>70080</v>
      </c>
      <c r="O35" s="11">
        <f t="shared" si="9"/>
        <v>3507.5</v>
      </c>
      <c r="P35" s="43">
        <f t="shared" si="10"/>
        <v>0.203052649631281</v>
      </c>
    </row>
    <row r="36" spans="1:16" ht="25.5" x14ac:dyDescent="0.25">
      <c r="A36" s="38">
        <v>14</v>
      </c>
      <c r="B36" s="16" t="s">
        <v>33</v>
      </c>
      <c r="C36" s="12">
        <v>2065</v>
      </c>
      <c r="D36" s="12">
        <v>2790</v>
      </c>
      <c r="E36" s="12">
        <v>2532.25</v>
      </c>
      <c r="F36" s="13">
        <v>21</v>
      </c>
      <c r="G36" s="13">
        <v>20</v>
      </c>
      <c r="H36" s="14">
        <f t="shared" si="11"/>
        <v>1</v>
      </c>
      <c r="I36" s="8">
        <v>0.1</v>
      </c>
      <c r="J36" s="26">
        <f t="shared" si="7"/>
        <v>253</v>
      </c>
      <c r="K36" s="11">
        <f t="shared" si="8"/>
        <v>5060</v>
      </c>
      <c r="L36" s="11">
        <f t="shared" si="12"/>
        <v>60720</v>
      </c>
      <c r="O36" s="11">
        <f t="shared" si="9"/>
        <v>3085.25</v>
      </c>
      <c r="P36" s="43">
        <f t="shared" si="10"/>
        <v>0.21838286109191429</v>
      </c>
    </row>
    <row r="37" spans="1:16" x14ac:dyDescent="0.25">
      <c r="A37" s="38">
        <v>13</v>
      </c>
      <c r="B37" s="16" t="s">
        <v>31</v>
      </c>
      <c r="C37" s="12">
        <v>1930</v>
      </c>
      <c r="D37" s="12">
        <v>3255</v>
      </c>
      <c r="E37" s="12">
        <v>2278.9583333333335</v>
      </c>
      <c r="F37" s="13">
        <v>52</v>
      </c>
      <c r="G37" s="13">
        <v>48</v>
      </c>
      <c r="H37" s="14">
        <f t="shared" si="11"/>
        <v>4</v>
      </c>
      <c r="I37" s="8">
        <v>0.1</v>
      </c>
      <c r="J37" s="26">
        <f t="shared" si="7"/>
        <v>228</v>
      </c>
      <c r="K37" s="11">
        <f t="shared" si="8"/>
        <v>10944</v>
      </c>
      <c r="L37" s="11">
        <f t="shared" si="12"/>
        <v>131328</v>
      </c>
      <c r="O37" s="11">
        <f t="shared" si="9"/>
        <v>2806.9583333333335</v>
      </c>
      <c r="P37" s="43">
        <f t="shared" si="10"/>
        <v>0.23168479751348392</v>
      </c>
    </row>
    <row r="38" spans="1:16" x14ac:dyDescent="0.25">
      <c r="A38" s="38">
        <v>12</v>
      </c>
      <c r="B38" s="16" t="s">
        <v>34</v>
      </c>
      <c r="C38" s="12">
        <v>1795</v>
      </c>
      <c r="D38" s="12">
        <v>3040</v>
      </c>
      <c r="E38" s="12">
        <v>2106.7045454545455</v>
      </c>
      <c r="F38" s="13">
        <v>47</v>
      </c>
      <c r="G38" s="13">
        <v>44</v>
      </c>
      <c r="H38" s="14">
        <f t="shared" si="11"/>
        <v>3</v>
      </c>
      <c r="I38" s="8">
        <v>0.1</v>
      </c>
      <c r="J38" s="26">
        <f t="shared" si="7"/>
        <v>211</v>
      </c>
      <c r="K38" s="11">
        <f t="shared" si="8"/>
        <v>9284</v>
      </c>
      <c r="L38" s="11">
        <f t="shared" si="12"/>
        <v>111408</v>
      </c>
      <c r="O38" s="11">
        <f t="shared" si="9"/>
        <v>2617.7045454545455</v>
      </c>
      <c r="P38" s="43">
        <f t="shared" si="10"/>
        <v>0.24255892982361504</v>
      </c>
    </row>
    <row r="39" spans="1:16" x14ac:dyDescent="0.25">
      <c r="A39" s="38">
        <v>11</v>
      </c>
      <c r="B39" s="16" t="s">
        <v>35</v>
      </c>
      <c r="C39" s="12">
        <v>1755</v>
      </c>
      <c r="D39" s="12">
        <v>2210</v>
      </c>
      <c r="E39" s="12">
        <v>1912.061904761905</v>
      </c>
      <c r="F39" s="13">
        <v>47</v>
      </c>
      <c r="G39" s="13">
        <v>43</v>
      </c>
      <c r="H39" s="14">
        <f t="shared" si="11"/>
        <v>4</v>
      </c>
      <c r="I39" s="8">
        <v>0.1</v>
      </c>
      <c r="J39" s="26">
        <f t="shared" si="7"/>
        <v>191</v>
      </c>
      <c r="K39" s="11">
        <f t="shared" si="8"/>
        <v>8213</v>
      </c>
      <c r="L39" s="11">
        <f t="shared" si="12"/>
        <v>98556</v>
      </c>
      <c r="O39" s="11">
        <f t="shared" si="9"/>
        <v>2403.0619047619048</v>
      </c>
      <c r="P39" s="43">
        <f t="shared" si="10"/>
        <v>0.25679084907093541</v>
      </c>
    </row>
    <row r="40" spans="1:16" ht="38.25" x14ac:dyDescent="0.25">
      <c r="A40" s="38">
        <v>10</v>
      </c>
      <c r="B40" s="16" t="s">
        <v>36</v>
      </c>
      <c r="C40" s="12">
        <v>1492</v>
      </c>
      <c r="D40" s="12">
        <v>2290</v>
      </c>
      <c r="E40" s="12">
        <v>1916.1948051948052</v>
      </c>
      <c r="F40" s="13">
        <v>83</v>
      </c>
      <c r="G40" s="13">
        <v>74</v>
      </c>
      <c r="H40" s="14">
        <f t="shared" si="11"/>
        <v>9</v>
      </c>
      <c r="I40" s="8">
        <v>0.1</v>
      </c>
      <c r="J40" s="26">
        <f t="shared" si="7"/>
        <v>192</v>
      </c>
      <c r="K40" s="11">
        <f t="shared" si="8"/>
        <v>14208</v>
      </c>
      <c r="L40" s="11">
        <f t="shared" si="12"/>
        <v>170496</v>
      </c>
      <c r="O40" s="11">
        <f t="shared" si="9"/>
        <v>2408.1948051948052</v>
      </c>
      <c r="P40" s="43">
        <f t="shared" si="10"/>
        <v>0.25675886327746422</v>
      </c>
    </row>
    <row r="41" spans="1:16" x14ac:dyDescent="0.25">
      <c r="A41" s="38">
        <v>9</v>
      </c>
      <c r="B41" s="17" t="s">
        <v>37</v>
      </c>
      <c r="C41" s="12">
        <v>1505</v>
      </c>
      <c r="D41" s="12">
        <v>2300</v>
      </c>
      <c r="E41" s="12">
        <v>1827.389285714286</v>
      </c>
      <c r="F41" s="13">
        <v>48</v>
      </c>
      <c r="G41" s="13">
        <v>42</v>
      </c>
      <c r="H41" s="14">
        <f t="shared" si="11"/>
        <v>6</v>
      </c>
      <c r="I41" s="8">
        <v>0.1</v>
      </c>
      <c r="J41" s="26">
        <f t="shared" si="7"/>
        <v>183</v>
      </c>
      <c r="K41" s="11">
        <f t="shared" si="8"/>
        <v>7686</v>
      </c>
      <c r="L41" s="11">
        <f t="shared" si="12"/>
        <v>92232</v>
      </c>
      <c r="O41" s="11">
        <f t="shared" si="9"/>
        <v>2310.389285714286</v>
      </c>
      <c r="P41" s="43">
        <f t="shared" si="10"/>
        <v>0.26431149825375377</v>
      </c>
    </row>
    <row r="42" spans="1:16" x14ac:dyDescent="0.25">
      <c r="A42" s="38">
        <v>8</v>
      </c>
      <c r="B42" s="18" t="s">
        <v>38</v>
      </c>
      <c r="C42" s="12">
        <v>1565</v>
      </c>
      <c r="D42" s="12">
        <v>1985</v>
      </c>
      <c r="E42" s="12">
        <v>1733.840909090909</v>
      </c>
      <c r="F42" s="13">
        <v>130</v>
      </c>
      <c r="G42" s="13">
        <v>120</v>
      </c>
      <c r="H42" s="14">
        <f t="shared" si="11"/>
        <v>10</v>
      </c>
      <c r="I42" s="8">
        <v>0.1</v>
      </c>
      <c r="J42" s="26">
        <f t="shared" si="7"/>
        <v>173</v>
      </c>
      <c r="K42" s="11">
        <f t="shared" si="8"/>
        <v>20760</v>
      </c>
      <c r="L42" s="11">
        <f t="shared" si="12"/>
        <v>249120</v>
      </c>
      <c r="O42" s="11">
        <f t="shared" si="9"/>
        <v>2206.840909090909</v>
      </c>
      <c r="P42" s="43">
        <f t="shared" si="10"/>
        <v>0.27280472938431499</v>
      </c>
    </row>
    <row r="43" spans="1:16" x14ac:dyDescent="0.25">
      <c r="A43" s="38">
        <v>7</v>
      </c>
      <c r="B43" s="18" t="s">
        <v>39</v>
      </c>
      <c r="C43" s="12">
        <v>1350</v>
      </c>
      <c r="D43" s="12">
        <v>1730</v>
      </c>
      <c r="E43" s="12">
        <v>1537.6004347826085</v>
      </c>
      <c r="F43" s="13">
        <v>136</v>
      </c>
      <c r="G43" s="13">
        <v>113</v>
      </c>
      <c r="H43" s="14">
        <f t="shared" si="11"/>
        <v>23</v>
      </c>
      <c r="I43" s="8">
        <v>0.1</v>
      </c>
      <c r="J43" s="26">
        <f t="shared" si="7"/>
        <v>154</v>
      </c>
      <c r="K43" s="11">
        <f t="shared" si="8"/>
        <v>17402</v>
      </c>
      <c r="L43" s="11">
        <f t="shared" si="12"/>
        <v>208824</v>
      </c>
      <c r="O43" s="11">
        <f t="shared" si="9"/>
        <v>1991.6004347826085</v>
      </c>
      <c r="P43" s="43">
        <f t="shared" si="10"/>
        <v>0.2952652651039267</v>
      </c>
    </row>
    <row r="44" spans="1:16" x14ac:dyDescent="0.25">
      <c r="A44" s="38">
        <v>6</v>
      </c>
      <c r="B44" s="16" t="s">
        <v>40</v>
      </c>
      <c r="C44" s="12">
        <v>1245</v>
      </c>
      <c r="D44" s="12">
        <v>1975</v>
      </c>
      <c r="E44" s="12">
        <v>1429.4299568965516</v>
      </c>
      <c r="F44" s="13">
        <v>263</v>
      </c>
      <c r="G44" s="13">
        <v>227</v>
      </c>
      <c r="H44" s="4">
        <f t="shared" si="11"/>
        <v>36</v>
      </c>
      <c r="I44" s="8">
        <v>0.1</v>
      </c>
      <c r="J44" s="26">
        <f t="shared" si="7"/>
        <v>143</v>
      </c>
      <c r="K44" s="11">
        <f t="shared" si="8"/>
        <v>32461</v>
      </c>
      <c r="L44" s="11">
        <f t="shared" si="12"/>
        <v>389532</v>
      </c>
      <c r="O44" s="11">
        <f t="shared" si="9"/>
        <v>1872.4299568965516</v>
      </c>
      <c r="P44" s="43">
        <f t="shared" si="10"/>
        <v>0.30991375118638298</v>
      </c>
    </row>
    <row r="45" spans="1:16" x14ac:dyDescent="0.25">
      <c r="A45" s="38">
        <v>5</v>
      </c>
      <c r="B45" s="16" t="s">
        <v>41</v>
      </c>
      <c r="C45" s="12">
        <v>1290</v>
      </c>
      <c r="D45" s="12">
        <v>1680</v>
      </c>
      <c r="E45" s="12">
        <v>1408.8073394495414</v>
      </c>
      <c r="F45" s="13">
        <v>161</v>
      </c>
      <c r="G45" s="13">
        <v>109</v>
      </c>
      <c r="H45" s="14">
        <f t="shared" si="11"/>
        <v>52</v>
      </c>
      <c r="I45" s="8">
        <v>0.1</v>
      </c>
      <c r="J45" s="26">
        <f t="shared" si="7"/>
        <v>141</v>
      </c>
      <c r="K45" s="11">
        <f t="shared" si="8"/>
        <v>15369</v>
      </c>
      <c r="L45" s="11">
        <f t="shared" si="12"/>
        <v>184428</v>
      </c>
      <c r="O45" s="11">
        <f t="shared" si="9"/>
        <v>1849.8073394495414</v>
      </c>
      <c r="P45" s="43">
        <f t="shared" si="10"/>
        <v>0.31303073717113827</v>
      </c>
    </row>
    <row r="46" spans="1:16" x14ac:dyDescent="0.25">
      <c r="A46" s="38">
        <v>4</v>
      </c>
      <c r="B46" s="16" t="s">
        <v>25</v>
      </c>
      <c r="C46" s="12">
        <v>1125</v>
      </c>
      <c r="D46" s="12">
        <v>1550</v>
      </c>
      <c r="E46" s="12">
        <v>1242.9765243902439</v>
      </c>
      <c r="F46" s="13">
        <v>772</v>
      </c>
      <c r="G46" s="13">
        <v>656</v>
      </c>
      <c r="H46" s="4">
        <f t="shared" si="11"/>
        <v>116</v>
      </c>
      <c r="I46" s="8">
        <v>0.1</v>
      </c>
      <c r="J46" s="26">
        <f t="shared" si="7"/>
        <v>124</v>
      </c>
      <c r="K46" s="11">
        <f t="shared" si="8"/>
        <v>81344</v>
      </c>
      <c r="L46" s="11">
        <f t="shared" si="12"/>
        <v>976128</v>
      </c>
      <c r="O46" s="11">
        <f t="shared" si="9"/>
        <v>1666.9765243902439</v>
      </c>
      <c r="P46" s="43">
        <f t="shared" si="10"/>
        <v>0.34111665963120097</v>
      </c>
    </row>
    <row r="47" spans="1:16" x14ac:dyDescent="0.25">
      <c r="A47" s="38">
        <v>3</v>
      </c>
      <c r="B47" s="16" t="s">
        <v>42</v>
      </c>
      <c r="C47" s="12">
        <v>1100</v>
      </c>
      <c r="D47" s="12">
        <v>1380</v>
      </c>
      <c r="E47" s="12">
        <v>1154.25</v>
      </c>
      <c r="F47" s="13">
        <v>15</v>
      </c>
      <c r="G47" s="13">
        <v>12</v>
      </c>
      <c r="H47" s="4">
        <f t="shared" si="11"/>
        <v>3</v>
      </c>
      <c r="I47" s="8">
        <v>0.1</v>
      </c>
      <c r="J47" s="26">
        <f t="shared" si="7"/>
        <v>115</v>
      </c>
      <c r="K47" s="11">
        <f t="shared" si="8"/>
        <v>1380</v>
      </c>
      <c r="L47" s="11">
        <f t="shared" si="12"/>
        <v>16560</v>
      </c>
      <c r="O47" s="11">
        <f t="shared" si="9"/>
        <v>1569.25</v>
      </c>
      <c r="P47" s="43">
        <f t="shared" si="10"/>
        <v>0.35954082737708459</v>
      </c>
    </row>
    <row r="48" spans="1:16" x14ac:dyDescent="0.25">
      <c r="A48" s="38">
        <v>2</v>
      </c>
      <c r="B48" s="16" t="s">
        <v>26</v>
      </c>
      <c r="C48" s="12">
        <v>1035</v>
      </c>
      <c r="D48" s="12">
        <v>1295</v>
      </c>
      <c r="E48" s="12">
        <v>1100.3621710526315</v>
      </c>
      <c r="F48" s="13">
        <v>355</v>
      </c>
      <c r="G48" s="13">
        <v>291</v>
      </c>
      <c r="H48" s="14">
        <f t="shared" si="11"/>
        <v>64</v>
      </c>
      <c r="I48" s="8">
        <v>0.1</v>
      </c>
      <c r="J48" s="26">
        <f t="shared" si="7"/>
        <v>110</v>
      </c>
      <c r="K48" s="11">
        <f t="shared" si="8"/>
        <v>32010</v>
      </c>
      <c r="L48" s="11">
        <f t="shared" si="12"/>
        <v>384120</v>
      </c>
      <c r="O48" s="11">
        <f t="shared" si="9"/>
        <v>1510.3621710526315</v>
      </c>
      <c r="P48" s="43">
        <f t="shared" si="10"/>
        <v>0.37260459400179546</v>
      </c>
    </row>
    <row r="49" spans="1:19" x14ac:dyDescent="0.25">
      <c r="A49" s="38">
        <v>1</v>
      </c>
      <c r="B49" s="20" t="s">
        <v>43</v>
      </c>
      <c r="C49" s="15">
        <v>775</v>
      </c>
      <c r="D49" s="15">
        <v>795</v>
      </c>
      <c r="E49" s="15">
        <v>785</v>
      </c>
      <c r="F49" s="13">
        <v>12</v>
      </c>
      <c r="G49" s="13">
        <v>2</v>
      </c>
      <c r="H49" s="14">
        <f t="shared" si="11"/>
        <v>10</v>
      </c>
      <c r="I49" s="71">
        <f>ROUND(J49/E49,3)</f>
        <v>0.127</v>
      </c>
      <c r="J49" s="72">
        <v>100</v>
      </c>
      <c r="K49" s="11">
        <f t="shared" si="8"/>
        <v>200</v>
      </c>
      <c r="L49" s="11">
        <f t="shared" si="12"/>
        <v>2400</v>
      </c>
      <c r="O49" s="11">
        <f t="shared" si="9"/>
        <v>1185</v>
      </c>
      <c r="P49" s="43">
        <f t="shared" si="10"/>
        <v>0.50955414012738864</v>
      </c>
      <c r="S49" s="41"/>
    </row>
    <row r="50" spans="1:19" x14ac:dyDescent="0.25">
      <c r="A50" s="3" t="s">
        <v>9</v>
      </c>
      <c r="B50" s="19" t="s">
        <v>28</v>
      </c>
      <c r="C50" s="24">
        <v>706</v>
      </c>
      <c r="D50" s="25">
        <v>1449.7</v>
      </c>
      <c r="E50" s="26">
        <v>910.79813084112163</v>
      </c>
      <c r="F50" s="27">
        <v>129</v>
      </c>
      <c r="G50" s="27">
        <v>107</v>
      </c>
      <c r="H50" s="14">
        <f t="shared" si="11"/>
        <v>22</v>
      </c>
      <c r="I50" s="71">
        <f>ROUND(J50/E50,3)</f>
        <v>0.11</v>
      </c>
      <c r="J50" s="72">
        <v>100</v>
      </c>
      <c r="K50" s="11">
        <f t="shared" si="8"/>
        <v>10700</v>
      </c>
      <c r="L50" s="11">
        <f t="shared" si="12"/>
        <v>128400</v>
      </c>
      <c r="O50" s="11">
        <f t="shared" si="9"/>
        <v>1310.7981308411217</v>
      </c>
      <c r="P50" s="43">
        <f t="shared" si="10"/>
        <v>0.43917525350057574</v>
      </c>
    </row>
    <row r="51" spans="1:19" x14ac:dyDescent="0.25">
      <c r="A51" s="2" t="s">
        <v>10</v>
      </c>
      <c r="B51" s="23"/>
      <c r="C51" s="26"/>
      <c r="D51" s="26"/>
      <c r="E51" s="26"/>
      <c r="F51" s="26">
        <v>2297</v>
      </c>
      <c r="G51" s="26">
        <v>1934</v>
      </c>
      <c r="H51" s="23">
        <f>SUM(H33:H50)</f>
        <v>363</v>
      </c>
      <c r="I51" s="23"/>
      <c r="J51" s="23"/>
      <c r="K51" s="11">
        <f>SUM(K33:K50)</f>
        <v>274079</v>
      </c>
      <c r="L51" s="11">
        <f>SUM(L33:L50)</f>
        <v>3288948</v>
      </c>
    </row>
    <row r="53" spans="1:19" ht="15.75" customHeight="1" x14ac:dyDescent="0.25">
      <c r="K53" s="9" t="s">
        <v>87</v>
      </c>
      <c r="L53" s="5">
        <v>3506112</v>
      </c>
      <c r="M53" s="7"/>
    </row>
    <row r="54" spans="1:19" s="54" customFormat="1" ht="15.75" customHeight="1" x14ac:dyDescent="0.25">
      <c r="K54" s="49" t="s">
        <v>88</v>
      </c>
      <c r="L54" s="28"/>
      <c r="M54" s="7"/>
    </row>
    <row r="55" spans="1:19" ht="15.75" customHeight="1" x14ac:dyDescent="0.25">
      <c r="A55" s="84" t="s">
        <v>44</v>
      </c>
      <c r="B55" s="84"/>
      <c r="C55" s="84"/>
      <c r="D55" s="84"/>
      <c r="H55" s="9"/>
      <c r="I55" s="28"/>
      <c r="J55" s="7"/>
    </row>
    <row r="56" spans="1:19" ht="26.25" customHeight="1" x14ac:dyDescent="0.25">
      <c r="A56" s="78" t="s">
        <v>0</v>
      </c>
      <c r="B56" s="78" t="s">
        <v>11</v>
      </c>
      <c r="C56" s="78" t="s">
        <v>1</v>
      </c>
      <c r="D56" s="78"/>
      <c r="E56" s="78"/>
      <c r="F56" s="78" t="s">
        <v>2</v>
      </c>
      <c r="G56" s="78"/>
      <c r="H56" s="78"/>
      <c r="I56" s="6"/>
      <c r="O56" s="22" t="s">
        <v>72</v>
      </c>
    </row>
    <row r="57" spans="1:19" ht="89.25" x14ac:dyDescent="0.25">
      <c r="A57" s="78"/>
      <c r="B57" s="78"/>
      <c r="C57" s="38" t="s">
        <v>3</v>
      </c>
      <c r="D57" s="38" t="s">
        <v>4</v>
      </c>
      <c r="E57" s="38" t="s">
        <v>5</v>
      </c>
      <c r="F57" s="38" t="s">
        <v>6</v>
      </c>
      <c r="G57" s="38" t="s">
        <v>7</v>
      </c>
      <c r="H57" s="38" t="s">
        <v>8</v>
      </c>
      <c r="I57" s="10" t="s">
        <v>67</v>
      </c>
      <c r="J57" s="39" t="s">
        <v>64</v>
      </c>
      <c r="K57" s="39" t="s">
        <v>65</v>
      </c>
      <c r="L57" s="39" t="s">
        <v>66</v>
      </c>
      <c r="O57" s="42" t="s">
        <v>71</v>
      </c>
      <c r="P57" s="42" t="s">
        <v>94</v>
      </c>
    </row>
    <row r="58" spans="1:19" x14ac:dyDescent="0.25">
      <c r="A58" s="38">
        <v>17</v>
      </c>
      <c r="B58" s="16" t="s">
        <v>45</v>
      </c>
      <c r="C58" s="12">
        <v>5750</v>
      </c>
      <c r="D58" s="12">
        <v>5750</v>
      </c>
      <c r="E58" s="12">
        <v>5750</v>
      </c>
      <c r="F58" s="15">
        <v>1</v>
      </c>
      <c r="G58" s="15">
        <v>1</v>
      </c>
      <c r="H58" s="14">
        <f>F58-G58</f>
        <v>0</v>
      </c>
      <c r="I58" s="8">
        <v>0.05</v>
      </c>
      <c r="J58" s="26">
        <f t="shared" ref="J58:J73" si="13">ROUND(E58*I58,0)</f>
        <v>288</v>
      </c>
      <c r="K58" s="11">
        <f t="shared" ref="K58:K75" si="14">G58*J58</f>
        <v>288</v>
      </c>
      <c r="L58" s="11">
        <f>K58*12</f>
        <v>3456</v>
      </c>
      <c r="O58" s="11">
        <f t="shared" ref="O58:O69" si="15">E58+J58+300</f>
        <v>6338</v>
      </c>
      <c r="P58" s="43">
        <f t="shared" ref="P58:P69" si="16">O58/E58-1</f>
        <v>0.1022608695652174</v>
      </c>
    </row>
    <row r="59" spans="1:19" x14ac:dyDescent="0.25">
      <c r="A59" s="38">
        <v>16</v>
      </c>
      <c r="B59" s="16" t="s">
        <v>53</v>
      </c>
      <c r="C59" s="12">
        <v>3815</v>
      </c>
      <c r="D59" s="12">
        <v>4687</v>
      </c>
      <c r="E59" s="12">
        <v>4469</v>
      </c>
      <c r="F59" s="15">
        <v>4</v>
      </c>
      <c r="G59" s="15">
        <v>4</v>
      </c>
      <c r="H59" s="14">
        <f t="shared" ref="H59:H75" si="17">F59-G59</f>
        <v>0</v>
      </c>
      <c r="I59" s="8">
        <v>0.05</v>
      </c>
      <c r="J59" s="26">
        <f t="shared" si="13"/>
        <v>223</v>
      </c>
      <c r="K59" s="11">
        <f t="shared" si="14"/>
        <v>892</v>
      </c>
      <c r="L59" s="11">
        <f t="shared" ref="L59:L75" si="18">K59*12</f>
        <v>10704</v>
      </c>
      <c r="O59" s="11">
        <f t="shared" si="15"/>
        <v>4992</v>
      </c>
      <c r="P59" s="43">
        <f t="shared" si="16"/>
        <v>0.11702841799060182</v>
      </c>
    </row>
    <row r="60" spans="1:19" x14ac:dyDescent="0.25">
      <c r="A60" s="38">
        <v>15</v>
      </c>
      <c r="B60" s="16" t="s">
        <v>32</v>
      </c>
      <c r="C60" s="12">
        <v>3537</v>
      </c>
      <c r="D60" s="12">
        <v>3597</v>
      </c>
      <c r="E60" s="12">
        <v>3580</v>
      </c>
      <c r="F60" s="15">
        <v>8</v>
      </c>
      <c r="G60" s="15">
        <v>8</v>
      </c>
      <c r="H60" s="14">
        <f t="shared" si="17"/>
        <v>0</v>
      </c>
      <c r="I60" s="8">
        <v>0.1</v>
      </c>
      <c r="J60" s="26">
        <f t="shared" si="13"/>
        <v>358</v>
      </c>
      <c r="K60" s="11">
        <f t="shared" si="14"/>
        <v>2864</v>
      </c>
      <c r="L60" s="11">
        <f t="shared" si="18"/>
        <v>34368</v>
      </c>
      <c r="O60" s="11">
        <f t="shared" si="15"/>
        <v>4238</v>
      </c>
      <c r="P60" s="43">
        <f t="shared" si="16"/>
        <v>0.18379888268156419</v>
      </c>
    </row>
    <row r="61" spans="1:19" x14ac:dyDescent="0.25">
      <c r="A61" s="38">
        <v>14</v>
      </c>
      <c r="B61" s="16" t="s">
        <v>54</v>
      </c>
      <c r="C61" s="12">
        <v>3052</v>
      </c>
      <c r="D61" s="12">
        <v>3597</v>
      </c>
      <c r="E61" s="12">
        <v>3352</v>
      </c>
      <c r="F61" s="15">
        <v>8</v>
      </c>
      <c r="G61" s="15">
        <v>8</v>
      </c>
      <c r="H61" s="14">
        <f t="shared" si="17"/>
        <v>0</v>
      </c>
      <c r="I61" s="8">
        <v>0.1</v>
      </c>
      <c r="J61" s="26">
        <f t="shared" si="13"/>
        <v>335</v>
      </c>
      <c r="K61" s="11">
        <f t="shared" si="14"/>
        <v>2680</v>
      </c>
      <c r="L61" s="11">
        <f t="shared" si="18"/>
        <v>32160</v>
      </c>
      <c r="O61" s="11">
        <f t="shared" si="15"/>
        <v>3987</v>
      </c>
      <c r="P61" s="43">
        <f t="shared" si="16"/>
        <v>0.18943914081145574</v>
      </c>
    </row>
    <row r="62" spans="1:19" x14ac:dyDescent="0.25">
      <c r="A62" s="38">
        <v>13</v>
      </c>
      <c r="B62" s="16" t="s">
        <v>46</v>
      </c>
      <c r="C62" s="12">
        <v>2794</v>
      </c>
      <c r="D62" s="12">
        <v>2834</v>
      </c>
      <c r="E62" s="12">
        <v>2814</v>
      </c>
      <c r="F62" s="15">
        <v>8</v>
      </c>
      <c r="G62" s="15">
        <v>8</v>
      </c>
      <c r="H62" s="14">
        <f t="shared" si="17"/>
        <v>0</v>
      </c>
      <c r="I62" s="8">
        <v>0.1</v>
      </c>
      <c r="J62" s="26">
        <f t="shared" si="13"/>
        <v>281</v>
      </c>
      <c r="K62" s="11">
        <f t="shared" si="14"/>
        <v>2248</v>
      </c>
      <c r="L62" s="11">
        <f t="shared" si="18"/>
        <v>26976</v>
      </c>
      <c r="O62" s="11">
        <f t="shared" si="15"/>
        <v>3395</v>
      </c>
      <c r="P62" s="43">
        <f t="shared" si="16"/>
        <v>0.20646766169154218</v>
      </c>
    </row>
    <row r="63" spans="1:19" x14ac:dyDescent="0.25">
      <c r="A63" s="38">
        <v>12</v>
      </c>
      <c r="B63" s="16" t="s">
        <v>18</v>
      </c>
      <c r="C63" s="12">
        <v>2238</v>
      </c>
      <c r="D63" s="12">
        <v>3012</v>
      </c>
      <c r="E63" s="12">
        <v>2815</v>
      </c>
      <c r="F63" s="15">
        <v>15</v>
      </c>
      <c r="G63" s="15">
        <v>15</v>
      </c>
      <c r="H63" s="14">
        <f t="shared" si="17"/>
        <v>0</v>
      </c>
      <c r="I63" s="8">
        <v>0.1</v>
      </c>
      <c r="J63" s="26">
        <f t="shared" si="13"/>
        <v>282</v>
      </c>
      <c r="K63" s="11">
        <f t="shared" si="14"/>
        <v>4230</v>
      </c>
      <c r="L63" s="11">
        <f t="shared" si="18"/>
        <v>50760</v>
      </c>
      <c r="O63" s="11">
        <f t="shared" si="15"/>
        <v>3397</v>
      </c>
      <c r="P63" s="43">
        <f t="shared" si="16"/>
        <v>0.20674955595026634</v>
      </c>
    </row>
    <row r="64" spans="1:19" ht="25.5" x14ac:dyDescent="0.25">
      <c r="A64" s="38">
        <v>11</v>
      </c>
      <c r="B64" s="16" t="s">
        <v>55</v>
      </c>
      <c r="C64" s="12">
        <v>2011</v>
      </c>
      <c r="D64" s="12">
        <v>2890</v>
      </c>
      <c r="E64" s="12">
        <v>2158</v>
      </c>
      <c r="F64" s="15">
        <v>57</v>
      </c>
      <c r="G64" s="15">
        <v>54</v>
      </c>
      <c r="H64" s="14">
        <f t="shared" si="17"/>
        <v>3</v>
      </c>
      <c r="I64" s="8">
        <v>0.1</v>
      </c>
      <c r="J64" s="26">
        <f t="shared" si="13"/>
        <v>216</v>
      </c>
      <c r="K64" s="11">
        <f t="shared" si="14"/>
        <v>11664</v>
      </c>
      <c r="L64" s="11">
        <f t="shared" si="18"/>
        <v>139968</v>
      </c>
      <c r="O64" s="11">
        <f t="shared" si="15"/>
        <v>2674</v>
      </c>
      <c r="P64" s="43">
        <f t="shared" si="16"/>
        <v>0.23911028730305839</v>
      </c>
    </row>
    <row r="65" spans="1:16" x14ac:dyDescent="0.25">
      <c r="A65" s="38">
        <v>10</v>
      </c>
      <c r="B65" s="16" t="s">
        <v>56</v>
      </c>
      <c r="C65" s="12">
        <v>1991</v>
      </c>
      <c r="D65" s="12">
        <v>2398</v>
      </c>
      <c r="E65" s="12">
        <v>2288</v>
      </c>
      <c r="F65" s="15">
        <v>41</v>
      </c>
      <c r="G65" s="15">
        <v>33</v>
      </c>
      <c r="H65" s="14">
        <f t="shared" si="17"/>
        <v>8</v>
      </c>
      <c r="I65" s="8">
        <v>0.1</v>
      </c>
      <c r="J65" s="26">
        <f t="shared" si="13"/>
        <v>229</v>
      </c>
      <c r="K65" s="11">
        <f t="shared" si="14"/>
        <v>7557</v>
      </c>
      <c r="L65" s="11">
        <f t="shared" si="18"/>
        <v>90684</v>
      </c>
      <c r="O65" s="11">
        <f t="shared" si="15"/>
        <v>2817</v>
      </c>
      <c r="P65" s="43">
        <f t="shared" si="16"/>
        <v>0.23120629370629375</v>
      </c>
    </row>
    <row r="66" spans="1:16" x14ac:dyDescent="0.25">
      <c r="A66" s="38">
        <v>9</v>
      </c>
      <c r="B66" s="17" t="s">
        <v>57</v>
      </c>
      <c r="C66" s="12">
        <v>1650</v>
      </c>
      <c r="D66" s="12">
        <v>2278</v>
      </c>
      <c r="E66" s="12">
        <v>1885</v>
      </c>
      <c r="F66" s="15">
        <v>43</v>
      </c>
      <c r="G66" s="15">
        <v>40</v>
      </c>
      <c r="H66" s="14">
        <f t="shared" si="17"/>
        <v>3</v>
      </c>
      <c r="I66" s="8">
        <v>0.1</v>
      </c>
      <c r="J66" s="26">
        <f t="shared" si="13"/>
        <v>189</v>
      </c>
      <c r="K66" s="11">
        <f t="shared" si="14"/>
        <v>7560</v>
      </c>
      <c r="L66" s="11">
        <f t="shared" si="18"/>
        <v>90720</v>
      </c>
      <c r="O66" s="11">
        <f t="shared" si="15"/>
        <v>2374</v>
      </c>
      <c r="P66" s="43">
        <f t="shared" si="16"/>
        <v>0.2594164456233421</v>
      </c>
    </row>
    <row r="67" spans="1:16" x14ac:dyDescent="0.25">
      <c r="A67" s="38">
        <v>8</v>
      </c>
      <c r="B67" s="18" t="s">
        <v>58</v>
      </c>
      <c r="C67" s="12">
        <v>1714</v>
      </c>
      <c r="D67" s="12">
        <v>2071</v>
      </c>
      <c r="E67" s="12">
        <v>1862</v>
      </c>
      <c r="F67" s="15">
        <v>66</v>
      </c>
      <c r="G67" s="15">
        <v>61</v>
      </c>
      <c r="H67" s="14">
        <f t="shared" si="17"/>
        <v>5</v>
      </c>
      <c r="I67" s="8">
        <v>0.1</v>
      </c>
      <c r="J67" s="26">
        <f t="shared" si="13"/>
        <v>186</v>
      </c>
      <c r="K67" s="11">
        <f t="shared" si="14"/>
        <v>11346</v>
      </c>
      <c r="L67" s="11">
        <f t="shared" si="18"/>
        <v>136152</v>
      </c>
      <c r="O67" s="11">
        <f t="shared" si="15"/>
        <v>2348</v>
      </c>
      <c r="P67" s="43">
        <f t="shared" si="16"/>
        <v>0.26100966702470463</v>
      </c>
    </row>
    <row r="68" spans="1:16" x14ac:dyDescent="0.25">
      <c r="A68" s="38">
        <v>7</v>
      </c>
      <c r="B68" s="18" t="s">
        <v>59</v>
      </c>
      <c r="C68" s="12">
        <v>1156</v>
      </c>
      <c r="D68" s="12">
        <v>2051</v>
      </c>
      <c r="E68" s="12">
        <v>1739</v>
      </c>
      <c r="F68" s="15">
        <v>82</v>
      </c>
      <c r="G68" s="15">
        <v>73</v>
      </c>
      <c r="H68" s="14">
        <f t="shared" si="17"/>
        <v>9</v>
      </c>
      <c r="I68" s="8">
        <v>0.1</v>
      </c>
      <c r="J68" s="26">
        <f t="shared" si="13"/>
        <v>174</v>
      </c>
      <c r="K68" s="11">
        <f t="shared" si="14"/>
        <v>12702</v>
      </c>
      <c r="L68" s="11">
        <f t="shared" si="18"/>
        <v>152424</v>
      </c>
      <c r="O68" s="11">
        <f t="shared" si="15"/>
        <v>2213</v>
      </c>
      <c r="P68" s="43">
        <f t="shared" si="16"/>
        <v>0.27257044278320874</v>
      </c>
    </row>
    <row r="69" spans="1:16" ht="25.5" x14ac:dyDescent="0.25">
      <c r="A69" s="38">
        <v>6</v>
      </c>
      <c r="B69" s="16" t="s">
        <v>60</v>
      </c>
      <c r="C69" s="12">
        <v>1213</v>
      </c>
      <c r="D69" s="12">
        <v>1897</v>
      </c>
      <c r="E69" s="12">
        <v>1314</v>
      </c>
      <c r="F69" s="15">
        <v>227</v>
      </c>
      <c r="G69" s="15">
        <v>205</v>
      </c>
      <c r="H69" s="4">
        <f t="shared" si="17"/>
        <v>22</v>
      </c>
      <c r="I69" s="8">
        <v>0.1</v>
      </c>
      <c r="J69" s="26">
        <f t="shared" si="13"/>
        <v>131</v>
      </c>
      <c r="K69" s="11">
        <f t="shared" si="14"/>
        <v>26855</v>
      </c>
      <c r="L69" s="11">
        <f t="shared" si="18"/>
        <v>322260</v>
      </c>
      <c r="O69" s="11">
        <f t="shared" si="15"/>
        <v>1745</v>
      </c>
      <c r="P69" s="43">
        <f t="shared" si="16"/>
        <v>0.32800608828006084</v>
      </c>
    </row>
    <row r="70" spans="1:16" x14ac:dyDescent="0.25">
      <c r="A70" s="38">
        <v>5</v>
      </c>
      <c r="B70" s="16" t="s">
        <v>19</v>
      </c>
      <c r="C70" s="12"/>
      <c r="D70" s="12"/>
      <c r="E70" s="12"/>
      <c r="F70" s="15"/>
      <c r="G70" s="15"/>
      <c r="H70" s="14">
        <f t="shared" si="17"/>
        <v>0</v>
      </c>
      <c r="I70" s="8"/>
      <c r="J70" s="26">
        <f t="shared" si="13"/>
        <v>0</v>
      </c>
      <c r="K70" s="11">
        <f t="shared" si="14"/>
        <v>0</v>
      </c>
      <c r="L70" s="11">
        <f t="shared" si="18"/>
        <v>0</v>
      </c>
      <c r="O70" s="11"/>
      <c r="P70" s="43"/>
    </row>
    <row r="71" spans="1:16" ht="25.5" x14ac:dyDescent="0.25">
      <c r="A71" s="38">
        <v>4</v>
      </c>
      <c r="B71" s="16" t="s">
        <v>61</v>
      </c>
      <c r="C71" s="12">
        <v>1005</v>
      </c>
      <c r="D71" s="12">
        <v>1463</v>
      </c>
      <c r="E71" s="12">
        <v>1158</v>
      </c>
      <c r="F71" s="15">
        <v>728</v>
      </c>
      <c r="G71" s="15">
        <v>620</v>
      </c>
      <c r="H71" s="4">
        <f t="shared" si="17"/>
        <v>108</v>
      </c>
      <c r="I71" s="8">
        <v>0.1</v>
      </c>
      <c r="J71" s="26">
        <f t="shared" si="13"/>
        <v>116</v>
      </c>
      <c r="K71" s="11">
        <f t="shared" si="14"/>
        <v>71920</v>
      </c>
      <c r="L71" s="11">
        <f t="shared" si="18"/>
        <v>863040</v>
      </c>
      <c r="O71" s="11">
        <f>E71+J71+300</f>
        <v>1574</v>
      </c>
      <c r="P71" s="43">
        <f>O71/E71-1</f>
        <v>0.35924006908462869</v>
      </c>
    </row>
    <row r="72" spans="1:16" ht="25.5" x14ac:dyDescent="0.25">
      <c r="A72" s="38">
        <v>3</v>
      </c>
      <c r="B72" s="16" t="s">
        <v>63</v>
      </c>
      <c r="C72" s="12">
        <v>928</v>
      </c>
      <c r="D72" s="12">
        <v>1275</v>
      </c>
      <c r="E72" s="12">
        <v>1095</v>
      </c>
      <c r="F72" s="15">
        <v>1584</v>
      </c>
      <c r="G72" s="15">
        <v>1438</v>
      </c>
      <c r="H72" s="4">
        <f t="shared" si="17"/>
        <v>146</v>
      </c>
      <c r="I72" s="8">
        <v>0.1</v>
      </c>
      <c r="J72" s="26">
        <f t="shared" si="13"/>
        <v>110</v>
      </c>
      <c r="K72" s="11">
        <f t="shared" si="14"/>
        <v>158180</v>
      </c>
      <c r="L72" s="11">
        <f t="shared" si="18"/>
        <v>1898160</v>
      </c>
      <c r="O72" s="11">
        <f>E72+J72+300</f>
        <v>1505</v>
      </c>
      <c r="P72" s="43">
        <f>O72/E72-1</f>
        <v>0.37442922374429233</v>
      </c>
    </row>
    <row r="73" spans="1:16" x14ac:dyDescent="0.25">
      <c r="A73" s="38">
        <v>2</v>
      </c>
      <c r="B73" s="16" t="s">
        <v>19</v>
      </c>
      <c r="C73" s="12"/>
      <c r="D73" s="12"/>
      <c r="E73" s="12"/>
      <c r="F73" s="15"/>
      <c r="G73" s="15"/>
      <c r="H73" s="14">
        <f t="shared" si="17"/>
        <v>0</v>
      </c>
      <c r="I73" s="8"/>
      <c r="J73" s="26">
        <f t="shared" si="13"/>
        <v>0</v>
      </c>
      <c r="K73" s="11">
        <f t="shared" si="14"/>
        <v>0</v>
      </c>
      <c r="L73" s="11">
        <f t="shared" si="18"/>
        <v>0</v>
      </c>
      <c r="O73" s="11"/>
      <c r="P73" s="43"/>
    </row>
    <row r="74" spans="1:16" ht="25.5" x14ac:dyDescent="0.25">
      <c r="A74" s="38">
        <v>1</v>
      </c>
      <c r="B74" s="20" t="s">
        <v>62</v>
      </c>
      <c r="C74" s="15">
        <v>923</v>
      </c>
      <c r="D74" s="15">
        <v>1120</v>
      </c>
      <c r="E74" s="15">
        <v>979</v>
      </c>
      <c r="F74" s="15">
        <v>193</v>
      </c>
      <c r="G74" s="15">
        <v>141</v>
      </c>
      <c r="H74" s="14">
        <f t="shared" si="17"/>
        <v>52</v>
      </c>
      <c r="I74" s="71">
        <f>ROUND(J74/E74,3)</f>
        <v>0.10199999999999999</v>
      </c>
      <c r="J74" s="72">
        <v>100</v>
      </c>
      <c r="K74" s="11">
        <f t="shared" si="14"/>
        <v>14100</v>
      </c>
      <c r="L74" s="11">
        <f t="shared" si="18"/>
        <v>169200</v>
      </c>
      <c r="O74" s="11">
        <f>E74+J74+300</f>
        <v>1379</v>
      </c>
      <c r="P74" s="43">
        <f>O74/E74-1</f>
        <v>0.40858018386108275</v>
      </c>
    </row>
    <row r="75" spans="1:16" x14ac:dyDescent="0.25">
      <c r="A75" s="3" t="s">
        <v>9</v>
      </c>
      <c r="B75" s="19" t="s">
        <v>28</v>
      </c>
      <c r="C75" s="31">
        <v>706</v>
      </c>
      <c r="D75" s="40">
        <v>776.6</v>
      </c>
      <c r="E75" s="23">
        <v>722</v>
      </c>
      <c r="F75" s="40">
        <v>75</v>
      </c>
      <c r="G75" s="40">
        <v>22</v>
      </c>
      <c r="H75" s="14">
        <f t="shared" si="17"/>
        <v>53</v>
      </c>
      <c r="I75" s="71">
        <f>ROUND(J75/E75,3)</f>
        <v>0.13900000000000001</v>
      </c>
      <c r="J75" s="72">
        <v>100</v>
      </c>
      <c r="K75" s="11">
        <f t="shared" si="14"/>
        <v>2200</v>
      </c>
      <c r="L75" s="11">
        <f t="shared" si="18"/>
        <v>26400</v>
      </c>
      <c r="O75" s="11">
        <f>E75+J75+300</f>
        <v>1122</v>
      </c>
      <c r="P75" s="43">
        <f>O75/E75-1</f>
        <v>0.554016620498615</v>
      </c>
    </row>
    <row r="76" spans="1:16" x14ac:dyDescent="0.25">
      <c r="A76" s="2" t="s">
        <v>10</v>
      </c>
      <c r="B76" s="23"/>
      <c r="C76" s="23"/>
      <c r="D76" s="23"/>
      <c r="E76" s="23"/>
      <c r="F76" s="23">
        <f>SUM(F58:F75)</f>
        <v>3140</v>
      </c>
      <c r="G76" s="23">
        <f>SUM(G58:G75)</f>
        <v>2731</v>
      </c>
      <c r="H76" s="23">
        <f>SUM(H58:H75)</f>
        <v>409</v>
      </c>
      <c r="I76" s="23"/>
      <c r="J76" s="23"/>
      <c r="K76" s="11">
        <f>SUM(K58:K75)</f>
        <v>337286</v>
      </c>
      <c r="L76" s="11">
        <f>SUM(L58:L75)</f>
        <v>4047432</v>
      </c>
    </row>
    <row r="78" spans="1:16" x14ac:dyDescent="0.25">
      <c r="K78" s="49" t="s">
        <v>87</v>
      </c>
      <c r="L78" s="5">
        <v>4262328</v>
      </c>
      <c r="M78" s="7"/>
    </row>
    <row r="79" spans="1:16" s="54" customFormat="1" x14ac:dyDescent="0.25">
      <c r="K79" s="49" t="s">
        <v>88</v>
      </c>
      <c r="L79" s="28"/>
      <c r="M79" s="7"/>
    </row>
    <row r="80" spans="1:16" x14ac:dyDescent="0.25">
      <c r="A80" s="84" t="s">
        <v>51</v>
      </c>
      <c r="B80" s="84"/>
      <c r="C80" s="84"/>
      <c r="D80" s="84"/>
    </row>
    <row r="81" spans="1:16" ht="30" customHeight="1" x14ac:dyDescent="0.25">
      <c r="A81" s="78" t="s">
        <v>0</v>
      </c>
      <c r="B81" s="78" t="s">
        <v>11</v>
      </c>
      <c r="C81" s="78" t="s">
        <v>1</v>
      </c>
      <c r="D81" s="78"/>
      <c r="E81" s="78"/>
      <c r="F81" s="78" t="s">
        <v>2</v>
      </c>
      <c r="G81" s="78"/>
      <c r="H81" s="78"/>
      <c r="O81" s="22" t="s">
        <v>72</v>
      </c>
    </row>
    <row r="82" spans="1:16" ht="89.25" x14ac:dyDescent="0.25">
      <c r="A82" s="78"/>
      <c r="B82" s="78"/>
      <c r="C82" s="38" t="s">
        <v>3</v>
      </c>
      <c r="D82" s="38" t="s">
        <v>4</v>
      </c>
      <c r="E82" s="38" t="s">
        <v>5</v>
      </c>
      <c r="F82" s="38" t="s">
        <v>6</v>
      </c>
      <c r="G82" s="38" t="s">
        <v>7</v>
      </c>
      <c r="H82" s="38" t="s">
        <v>8</v>
      </c>
      <c r="I82" s="10" t="s">
        <v>67</v>
      </c>
      <c r="J82" s="39" t="s">
        <v>64</v>
      </c>
      <c r="K82" s="39" t="s">
        <v>65</v>
      </c>
      <c r="L82" s="39" t="s">
        <v>66</v>
      </c>
      <c r="O82" s="42" t="s">
        <v>71</v>
      </c>
      <c r="P82" s="42" t="s">
        <v>94</v>
      </c>
    </row>
    <row r="83" spans="1:16" x14ac:dyDescent="0.25">
      <c r="A83" s="38">
        <v>17</v>
      </c>
      <c r="B83" s="16" t="s">
        <v>50</v>
      </c>
      <c r="C83" s="12"/>
      <c r="D83" s="12"/>
      <c r="E83" s="12">
        <v>5750</v>
      </c>
      <c r="F83" s="13">
        <v>1</v>
      </c>
      <c r="G83" s="13">
        <v>0</v>
      </c>
      <c r="H83" s="14">
        <v>1</v>
      </c>
      <c r="I83" s="8">
        <v>0.05</v>
      </c>
      <c r="J83" s="29">
        <f t="shared" ref="J83:J93" si="19">ROUND(E83*I83,0)</f>
        <v>288</v>
      </c>
      <c r="K83" s="30">
        <f>H83*J83</f>
        <v>288</v>
      </c>
      <c r="L83" s="30">
        <f>K83*12</f>
        <v>3456</v>
      </c>
      <c r="O83" s="11">
        <f>E83+J83+300</f>
        <v>6338</v>
      </c>
      <c r="P83" s="43">
        <f>O83/E83-1</f>
        <v>0.1022608695652174</v>
      </c>
    </row>
    <row r="84" spans="1:16" x14ac:dyDescent="0.25">
      <c r="A84" s="38">
        <v>16</v>
      </c>
      <c r="B84" s="16" t="s">
        <v>47</v>
      </c>
      <c r="C84" s="12">
        <v>3642</v>
      </c>
      <c r="D84" s="12">
        <v>5281</v>
      </c>
      <c r="E84" s="12">
        <v>4462</v>
      </c>
      <c r="F84" s="13">
        <v>1</v>
      </c>
      <c r="G84" s="13">
        <v>1</v>
      </c>
      <c r="H84" s="14">
        <f t="shared" ref="H84:H93" si="20">F84-G84</f>
        <v>0</v>
      </c>
      <c r="I84" s="8">
        <v>0.05</v>
      </c>
      <c r="J84" s="26">
        <f t="shared" si="19"/>
        <v>223</v>
      </c>
      <c r="K84" s="11">
        <f t="shared" ref="K84:K93" si="21">G84*J84</f>
        <v>223</v>
      </c>
      <c r="L84" s="11">
        <f t="shared" ref="L84:L93" si="22">K84*12</f>
        <v>2676</v>
      </c>
      <c r="O84" s="11">
        <f>E84+J84+300</f>
        <v>4985</v>
      </c>
      <c r="P84" s="43">
        <f>O84/E84-1</f>
        <v>0.1172120125504259</v>
      </c>
    </row>
    <row r="85" spans="1:16" x14ac:dyDescent="0.25">
      <c r="A85" s="38">
        <v>15</v>
      </c>
      <c r="B85" s="16" t="s">
        <v>48</v>
      </c>
      <c r="C85" s="12"/>
      <c r="D85" s="12"/>
      <c r="E85" s="12"/>
      <c r="F85" s="13"/>
      <c r="G85" s="13"/>
      <c r="H85" s="14">
        <f t="shared" si="20"/>
        <v>0</v>
      </c>
      <c r="I85" s="8"/>
      <c r="J85" s="26">
        <f t="shared" si="19"/>
        <v>0</v>
      </c>
      <c r="K85" s="11">
        <f t="shared" si="21"/>
        <v>0</v>
      </c>
      <c r="L85" s="11">
        <f t="shared" si="22"/>
        <v>0</v>
      </c>
      <c r="O85" s="11"/>
      <c r="P85" s="43"/>
    </row>
    <row r="86" spans="1:16" x14ac:dyDescent="0.25">
      <c r="A86" s="38">
        <v>14</v>
      </c>
      <c r="B86" s="16" t="s">
        <v>49</v>
      </c>
      <c r="C86" s="12"/>
      <c r="D86" s="12"/>
      <c r="E86" s="12"/>
      <c r="F86" s="13"/>
      <c r="G86" s="13"/>
      <c r="H86" s="14">
        <f t="shared" si="20"/>
        <v>0</v>
      </c>
      <c r="I86" s="8"/>
      <c r="J86" s="26">
        <f t="shared" si="19"/>
        <v>0</v>
      </c>
      <c r="K86" s="11">
        <f t="shared" si="21"/>
        <v>0</v>
      </c>
      <c r="L86" s="11">
        <f t="shared" si="22"/>
        <v>0</v>
      </c>
      <c r="O86" s="11"/>
      <c r="P86" s="43"/>
    </row>
    <row r="87" spans="1:16" x14ac:dyDescent="0.25">
      <c r="A87" s="38">
        <v>13</v>
      </c>
      <c r="B87" s="16" t="s">
        <v>18</v>
      </c>
      <c r="C87" s="12">
        <v>3141</v>
      </c>
      <c r="D87" s="12">
        <v>3445</v>
      </c>
      <c r="E87" s="12">
        <v>3279</v>
      </c>
      <c r="F87" s="13">
        <v>6</v>
      </c>
      <c r="G87" s="13">
        <v>6</v>
      </c>
      <c r="H87" s="14">
        <f t="shared" si="20"/>
        <v>0</v>
      </c>
      <c r="I87" s="8">
        <v>0.1</v>
      </c>
      <c r="J87" s="26">
        <f t="shared" si="19"/>
        <v>328</v>
      </c>
      <c r="K87" s="11">
        <f t="shared" si="21"/>
        <v>1968</v>
      </c>
      <c r="L87" s="11">
        <f t="shared" si="22"/>
        <v>23616</v>
      </c>
      <c r="O87" s="11">
        <f>E87+J87+300</f>
        <v>3907</v>
      </c>
      <c r="P87" s="43">
        <f>O87/E87-1</f>
        <v>0.1915218054284844</v>
      </c>
    </row>
    <row r="88" spans="1:16" x14ac:dyDescent="0.25">
      <c r="A88" s="38">
        <v>12</v>
      </c>
      <c r="B88" s="16" t="s">
        <v>23</v>
      </c>
      <c r="C88" s="12">
        <v>2887</v>
      </c>
      <c r="D88" s="12">
        <v>3444</v>
      </c>
      <c r="E88" s="12">
        <v>3083</v>
      </c>
      <c r="F88" s="13">
        <v>18</v>
      </c>
      <c r="G88" s="13">
        <v>15</v>
      </c>
      <c r="H88" s="14">
        <f t="shared" si="20"/>
        <v>3</v>
      </c>
      <c r="I88" s="8">
        <v>0.1</v>
      </c>
      <c r="J88" s="26">
        <f t="shared" si="19"/>
        <v>308</v>
      </c>
      <c r="K88" s="11">
        <f t="shared" si="21"/>
        <v>4620</v>
      </c>
      <c r="L88" s="11">
        <f t="shared" si="22"/>
        <v>55440</v>
      </c>
      <c r="O88" s="11">
        <f>E88+J88+300</f>
        <v>3691</v>
      </c>
      <c r="P88" s="43">
        <f>O88/E88-1</f>
        <v>0.19721050924424266</v>
      </c>
    </row>
    <row r="89" spans="1:16" x14ac:dyDescent="0.25">
      <c r="A89" s="38">
        <v>11</v>
      </c>
      <c r="B89" s="16" t="s">
        <v>23</v>
      </c>
      <c r="C89" s="12">
        <v>3112</v>
      </c>
      <c r="D89" s="12">
        <v>3157</v>
      </c>
      <c r="E89" s="12">
        <v>3134</v>
      </c>
      <c r="F89" s="13">
        <v>2</v>
      </c>
      <c r="G89" s="13">
        <v>2</v>
      </c>
      <c r="H89" s="14">
        <f t="shared" si="20"/>
        <v>0</v>
      </c>
      <c r="I89" s="8">
        <v>0.1</v>
      </c>
      <c r="J89" s="26">
        <f t="shared" si="19"/>
        <v>313</v>
      </c>
      <c r="K89" s="11">
        <f t="shared" si="21"/>
        <v>626</v>
      </c>
      <c r="L89" s="11">
        <f t="shared" si="22"/>
        <v>7512</v>
      </c>
      <c r="O89" s="11">
        <f>E89+J89+300</f>
        <v>3747</v>
      </c>
      <c r="P89" s="43">
        <f>O89/E89-1</f>
        <v>0.19559668155711551</v>
      </c>
    </row>
    <row r="90" spans="1:16" x14ac:dyDescent="0.25">
      <c r="A90" s="38">
        <v>10</v>
      </c>
      <c r="B90" s="16" t="s">
        <v>24</v>
      </c>
      <c r="C90" s="12">
        <v>1932</v>
      </c>
      <c r="D90" s="12">
        <v>3003</v>
      </c>
      <c r="E90" s="12">
        <v>2652</v>
      </c>
      <c r="F90" s="13">
        <v>35</v>
      </c>
      <c r="G90" s="13">
        <v>29</v>
      </c>
      <c r="H90" s="14">
        <f t="shared" si="20"/>
        <v>6</v>
      </c>
      <c r="I90" s="8">
        <v>0.1</v>
      </c>
      <c r="J90" s="26">
        <f t="shared" si="19"/>
        <v>265</v>
      </c>
      <c r="K90" s="11">
        <f t="shared" si="21"/>
        <v>7685</v>
      </c>
      <c r="L90" s="11">
        <f t="shared" si="22"/>
        <v>92220</v>
      </c>
      <c r="O90" s="11">
        <f>E90+J90+300</f>
        <v>3217</v>
      </c>
      <c r="P90" s="43">
        <f>O90/E90-1</f>
        <v>0.21304675716440413</v>
      </c>
    </row>
    <row r="91" spans="1:16" x14ac:dyDescent="0.25">
      <c r="A91" s="38">
        <v>9</v>
      </c>
      <c r="B91" s="17" t="s">
        <v>24</v>
      </c>
      <c r="C91" s="12">
        <v>2369</v>
      </c>
      <c r="D91" s="12">
        <v>2711</v>
      </c>
      <c r="E91" s="12">
        <v>2475</v>
      </c>
      <c r="F91" s="13">
        <v>5</v>
      </c>
      <c r="G91" s="13">
        <v>4</v>
      </c>
      <c r="H91" s="14">
        <f t="shared" si="20"/>
        <v>1</v>
      </c>
      <c r="I91" s="8">
        <v>0.1</v>
      </c>
      <c r="J91" s="26">
        <f t="shared" si="19"/>
        <v>248</v>
      </c>
      <c r="K91" s="11">
        <f t="shared" si="21"/>
        <v>992</v>
      </c>
      <c r="L91" s="11">
        <f t="shared" si="22"/>
        <v>11904</v>
      </c>
      <c r="O91" s="11">
        <f>E91+J91+300</f>
        <v>3023</v>
      </c>
      <c r="P91" s="43">
        <f>O91/E91-1</f>
        <v>0.22141414141414151</v>
      </c>
    </row>
    <row r="92" spans="1:16" x14ac:dyDescent="0.25">
      <c r="A92" s="38">
        <v>8</v>
      </c>
      <c r="B92" s="18" t="s">
        <v>48</v>
      </c>
      <c r="C92" s="12"/>
      <c r="D92" s="12"/>
      <c r="E92" s="12"/>
      <c r="F92" s="13"/>
      <c r="G92" s="13"/>
      <c r="H92" s="14">
        <f t="shared" si="20"/>
        <v>0</v>
      </c>
      <c r="I92" s="8"/>
      <c r="J92" s="26">
        <f t="shared" si="19"/>
        <v>0</v>
      </c>
      <c r="K92" s="11">
        <f t="shared" si="21"/>
        <v>0</v>
      </c>
      <c r="L92" s="11">
        <f t="shared" si="22"/>
        <v>0</v>
      </c>
      <c r="O92" s="11"/>
      <c r="P92" s="43"/>
    </row>
    <row r="93" spans="1:16" x14ac:dyDescent="0.25">
      <c r="A93" s="38">
        <v>7</v>
      </c>
      <c r="B93" s="18" t="s">
        <v>25</v>
      </c>
      <c r="C93" s="12">
        <v>2150</v>
      </c>
      <c r="D93" s="12">
        <v>2321</v>
      </c>
      <c r="E93" s="12">
        <v>2236</v>
      </c>
      <c r="F93" s="13">
        <v>2</v>
      </c>
      <c r="G93" s="13">
        <v>2</v>
      </c>
      <c r="H93" s="14">
        <f t="shared" si="20"/>
        <v>0</v>
      </c>
      <c r="I93" s="8">
        <v>0.1</v>
      </c>
      <c r="J93" s="26">
        <f t="shared" si="19"/>
        <v>224</v>
      </c>
      <c r="K93" s="11">
        <f t="shared" si="21"/>
        <v>448</v>
      </c>
      <c r="L93" s="11">
        <f t="shared" si="22"/>
        <v>5376</v>
      </c>
      <c r="O93" s="11">
        <f>E93+J93+300</f>
        <v>2760</v>
      </c>
      <c r="P93" s="43">
        <f>O93/E93-1</f>
        <v>0.23434704830053676</v>
      </c>
    </row>
    <row r="94" spans="1:16" x14ac:dyDescent="0.25">
      <c r="A94" s="2" t="s">
        <v>10</v>
      </c>
      <c r="B94" s="23"/>
      <c r="C94" s="23"/>
      <c r="D94" s="23"/>
      <c r="E94" s="23"/>
      <c r="F94" s="23">
        <f>SUM(F83:F93)</f>
        <v>70</v>
      </c>
      <c r="G94" s="23">
        <f>SUM(G84:G93)</f>
        <v>59</v>
      </c>
      <c r="H94" s="14">
        <f>SUM(H83:H93)</f>
        <v>11</v>
      </c>
      <c r="I94" s="8"/>
      <c r="J94" s="23"/>
      <c r="K94" s="11">
        <f>SUM(K83:K93)</f>
        <v>16850</v>
      </c>
      <c r="L94" s="11">
        <f>SUM(L83:L93)</f>
        <v>202200</v>
      </c>
    </row>
    <row r="95" spans="1:16" x14ac:dyDescent="0.25">
      <c r="H95" s="54"/>
      <c r="I95" s="54"/>
      <c r="J95" s="54"/>
    </row>
    <row r="96" spans="1:16" x14ac:dyDescent="0.25">
      <c r="H96" s="54"/>
      <c r="I96" s="54"/>
      <c r="J96" s="54"/>
      <c r="K96" s="49" t="s">
        <v>87</v>
      </c>
      <c r="L96" s="5">
        <v>225288</v>
      </c>
      <c r="M96" s="7"/>
    </row>
    <row r="97" spans="1:18" x14ac:dyDescent="0.25">
      <c r="K97" s="49" t="s">
        <v>88</v>
      </c>
    </row>
    <row r="99" spans="1:18" x14ac:dyDescent="0.25">
      <c r="A99" s="46"/>
      <c r="B99" s="54"/>
      <c r="C99" s="54"/>
      <c r="D99" s="54"/>
      <c r="E99" s="54"/>
      <c r="F99" s="54"/>
      <c r="G99" s="54"/>
      <c r="H99" s="54"/>
      <c r="I99" s="54"/>
      <c r="J99" s="54"/>
      <c r="K99" s="54"/>
      <c r="L99" s="54"/>
      <c r="M99" s="45"/>
      <c r="N99" s="45"/>
      <c r="O99" s="45"/>
    </row>
    <row r="100" spans="1:18" x14ac:dyDescent="0.25">
      <c r="A100" s="55" t="s">
        <v>73</v>
      </c>
      <c r="B100" s="46"/>
      <c r="C100" s="54"/>
      <c r="D100" s="54"/>
      <c r="E100" s="54"/>
      <c r="F100" s="54"/>
      <c r="G100" s="54"/>
      <c r="H100" s="54"/>
      <c r="I100" s="54"/>
      <c r="J100" s="54"/>
      <c r="K100" s="54"/>
      <c r="L100" s="54"/>
      <c r="M100" s="45"/>
      <c r="N100" s="45"/>
      <c r="O100" s="45"/>
    </row>
    <row r="101" spans="1:18" ht="23.25" customHeight="1" x14ac:dyDescent="0.25">
      <c r="A101" s="78" t="s">
        <v>0</v>
      </c>
      <c r="B101" s="79" t="s">
        <v>11</v>
      </c>
      <c r="C101" s="81" t="s">
        <v>1</v>
      </c>
      <c r="D101" s="82"/>
      <c r="E101" s="83"/>
      <c r="F101" s="81" t="s">
        <v>2</v>
      </c>
      <c r="G101" s="82"/>
      <c r="H101" s="83"/>
      <c r="I101" s="54"/>
      <c r="J101" s="54"/>
      <c r="K101" s="54"/>
      <c r="L101" s="54"/>
      <c r="M101" s="45"/>
      <c r="O101" s="55" t="s">
        <v>72</v>
      </c>
      <c r="P101" s="45"/>
    </row>
    <row r="102" spans="1:18" ht="89.25" x14ac:dyDescent="0.25">
      <c r="A102" s="78"/>
      <c r="B102" s="80"/>
      <c r="C102" s="62" t="s">
        <v>3</v>
      </c>
      <c r="D102" s="62" t="s">
        <v>4</v>
      </c>
      <c r="E102" s="62" t="s">
        <v>5</v>
      </c>
      <c r="F102" s="62" t="s">
        <v>6</v>
      </c>
      <c r="G102" s="62" t="s">
        <v>7</v>
      </c>
      <c r="H102" s="62" t="s">
        <v>8</v>
      </c>
      <c r="I102" s="50" t="s">
        <v>67</v>
      </c>
      <c r="J102" s="63" t="s">
        <v>64</v>
      </c>
      <c r="K102" s="63" t="s">
        <v>65</v>
      </c>
      <c r="L102" s="63" t="s">
        <v>66</v>
      </c>
      <c r="M102" s="45"/>
      <c r="O102" s="86" t="s">
        <v>71</v>
      </c>
      <c r="P102" s="42" t="s">
        <v>94</v>
      </c>
    </row>
    <row r="103" spans="1:18" x14ac:dyDescent="0.25">
      <c r="A103" s="62">
        <v>17</v>
      </c>
      <c r="B103" s="52" t="s">
        <v>74</v>
      </c>
      <c r="C103" s="57">
        <v>5500</v>
      </c>
      <c r="D103" s="57">
        <v>5500</v>
      </c>
      <c r="E103" s="57">
        <v>5500</v>
      </c>
      <c r="F103" s="58">
        <v>1</v>
      </c>
      <c r="G103" s="58">
        <v>1</v>
      </c>
      <c r="H103" s="59">
        <v>0</v>
      </c>
      <c r="I103" s="48">
        <v>0.05</v>
      </c>
      <c r="J103" s="56">
        <v>275</v>
      </c>
      <c r="K103" s="51">
        <v>275</v>
      </c>
      <c r="L103" s="51">
        <v>3300</v>
      </c>
      <c r="M103" s="45"/>
      <c r="O103" s="68">
        <v>6075</v>
      </c>
      <c r="P103" s="67">
        <v>0.10454545454545454</v>
      </c>
      <c r="R103" s="41"/>
    </row>
    <row r="104" spans="1:18" x14ac:dyDescent="0.25">
      <c r="A104" s="62">
        <v>16</v>
      </c>
      <c r="B104" s="52" t="s">
        <v>75</v>
      </c>
      <c r="C104" s="57">
        <v>3385</v>
      </c>
      <c r="D104" s="57">
        <v>3795</v>
      </c>
      <c r="E104" s="57">
        <v>3755</v>
      </c>
      <c r="F104" s="58">
        <v>2</v>
      </c>
      <c r="G104" s="58">
        <v>2</v>
      </c>
      <c r="H104" s="59">
        <v>0</v>
      </c>
      <c r="I104" s="48">
        <v>0.05</v>
      </c>
      <c r="J104" s="56">
        <v>188</v>
      </c>
      <c r="K104" s="51">
        <v>376</v>
      </c>
      <c r="L104" s="51">
        <v>4512</v>
      </c>
      <c r="M104" s="45"/>
      <c r="O104" s="68">
        <v>4243</v>
      </c>
      <c r="P104" s="67">
        <v>0.12996005326231691</v>
      </c>
      <c r="R104" s="41"/>
    </row>
    <row r="105" spans="1:18" x14ac:dyDescent="0.25">
      <c r="A105" s="62">
        <v>15</v>
      </c>
      <c r="B105" s="52" t="s">
        <v>76</v>
      </c>
      <c r="C105" s="57">
        <v>2705</v>
      </c>
      <c r="D105" s="57">
        <v>3250</v>
      </c>
      <c r="E105" s="57">
        <v>3047</v>
      </c>
      <c r="F105" s="58">
        <v>7</v>
      </c>
      <c r="G105" s="58">
        <v>7</v>
      </c>
      <c r="H105" s="59">
        <v>0</v>
      </c>
      <c r="I105" s="48">
        <v>0.1</v>
      </c>
      <c r="J105" s="56">
        <v>305</v>
      </c>
      <c r="K105" s="51">
        <v>2135</v>
      </c>
      <c r="L105" s="51">
        <v>25620</v>
      </c>
      <c r="M105" s="45"/>
      <c r="O105" s="68">
        <v>3652</v>
      </c>
      <c r="P105" s="67">
        <v>0.19855595667870035</v>
      </c>
      <c r="R105" s="41"/>
    </row>
    <row r="106" spans="1:18" x14ac:dyDescent="0.25">
      <c r="A106" s="62">
        <v>14</v>
      </c>
      <c r="B106" s="52" t="s">
        <v>77</v>
      </c>
      <c r="C106" s="57">
        <v>2395</v>
      </c>
      <c r="D106" s="57">
        <v>2890</v>
      </c>
      <c r="E106" s="57">
        <v>2676</v>
      </c>
      <c r="F106" s="58">
        <v>16</v>
      </c>
      <c r="G106" s="58">
        <v>13</v>
      </c>
      <c r="H106" s="59">
        <v>3</v>
      </c>
      <c r="I106" s="48">
        <v>0.1</v>
      </c>
      <c r="J106" s="56">
        <v>268</v>
      </c>
      <c r="K106" s="51">
        <v>3484</v>
      </c>
      <c r="L106" s="51">
        <v>41808</v>
      </c>
      <c r="M106" s="45"/>
      <c r="O106" s="68">
        <v>3244</v>
      </c>
      <c r="P106" s="67">
        <v>0.21225710014947682</v>
      </c>
      <c r="R106" s="41"/>
    </row>
    <row r="107" spans="1:18" ht="25.5" x14ac:dyDescent="0.25">
      <c r="A107" s="62">
        <v>13</v>
      </c>
      <c r="B107" s="52" t="s">
        <v>78</v>
      </c>
      <c r="C107" s="57">
        <v>2165</v>
      </c>
      <c r="D107" s="57">
        <v>2665</v>
      </c>
      <c r="E107" s="57">
        <v>2462</v>
      </c>
      <c r="F107" s="58">
        <v>3</v>
      </c>
      <c r="G107" s="58">
        <v>3</v>
      </c>
      <c r="H107" s="59">
        <v>0</v>
      </c>
      <c r="I107" s="48">
        <v>0.1</v>
      </c>
      <c r="J107" s="56">
        <v>246</v>
      </c>
      <c r="K107" s="51">
        <v>738</v>
      </c>
      <c r="L107" s="51">
        <v>8856</v>
      </c>
      <c r="M107" s="45"/>
      <c r="O107" s="68">
        <v>3008</v>
      </c>
      <c r="P107" s="67">
        <v>0.22177091795288384</v>
      </c>
      <c r="R107" s="41"/>
    </row>
    <row r="108" spans="1:18" x14ac:dyDescent="0.25">
      <c r="A108" s="62">
        <v>12</v>
      </c>
      <c r="B108" s="52" t="s">
        <v>79</v>
      </c>
      <c r="C108" s="57">
        <v>2030</v>
      </c>
      <c r="D108" s="57">
        <v>2455</v>
      </c>
      <c r="E108" s="57">
        <v>2324</v>
      </c>
      <c r="F108" s="58">
        <v>7</v>
      </c>
      <c r="G108" s="58">
        <v>7</v>
      </c>
      <c r="H108" s="59">
        <v>0</v>
      </c>
      <c r="I108" s="48">
        <v>0.1</v>
      </c>
      <c r="J108" s="56">
        <v>232</v>
      </c>
      <c r="K108" s="51">
        <v>1624</v>
      </c>
      <c r="L108" s="51">
        <v>19488</v>
      </c>
      <c r="M108" s="45"/>
      <c r="O108" s="68">
        <v>2856</v>
      </c>
      <c r="P108" s="67">
        <v>0.2289156626506024</v>
      </c>
      <c r="R108" s="41"/>
    </row>
    <row r="109" spans="1:18" ht="25.5" x14ac:dyDescent="0.25">
      <c r="A109" s="62">
        <v>11</v>
      </c>
      <c r="B109" s="52" t="s">
        <v>80</v>
      </c>
      <c r="C109" s="57">
        <v>2010</v>
      </c>
      <c r="D109" s="57">
        <v>2280</v>
      </c>
      <c r="E109" s="57">
        <v>2230</v>
      </c>
      <c r="F109" s="58">
        <v>1</v>
      </c>
      <c r="G109" s="58">
        <v>1</v>
      </c>
      <c r="H109" s="59">
        <v>0</v>
      </c>
      <c r="I109" s="48">
        <v>0.1</v>
      </c>
      <c r="J109" s="56">
        <v>223</v>
      </c>
      <c r="K109" s="51">
        <v>223</v>
      </c>
      <c r="L109" s="51">
        <v>2676</v>
      </c>
      <c r="M109" s="45"/>
      <c r="O109" s="68">
        <v>2753</v>
      </c>
      <c r="P109" s="67">
        <v>0.23452914798206279</v>
      </c>
      <c r="R109" s="41"/>
    </row>
    <row r="110" spans="1:18" ht="51" x14ac:dyDescent="0.25">
      <c r="A110" s="62">
        <v>10</v>
      </c>
      <c r="B110" s="52" t="s">
        <v>81</v>
      </c>
      <c r="C110" s="57">
        <v>1750</v>
      </c>
      <c r="D110" s="57">
        <v>2295</v>
      </c>
      <c r="E110" s="57">
        <v>2068</v>
      </c>
      <c r="F110" s="58">
        <v>82</v>
      </c>
      <c r="G110" s="58">
        <v>78</v>
      </c>
      <c r="H110" s="60">
        <v>4</v>
      </c>
      <c r="I110" s="48">
        <v>0.1</v>
      </c>
      <c r="J110" s="56">
        <v>207</v>
      </c>
      <c r="K110" s="51">
        <v>16146</v>
      </c>
      <c r="L110" s="51">
        <v>193752</v>
      </c>
      <c r="M110" s="45"/>
      <c r="O110" s="68">
        <v>2575</v>
      </c>
      <c r="P110" s="67">
        <v>0.24516441005802708</v>
      </c>
      <c r="R110" s="41"/>
    </row>
    <row r="111" spans="1:18" x14ac:dyDescent="0.25">
      <c r="A111" s="62">
        <v>9</v>
      </c>
      <c r="B111" s="53" t="s">
        <v>82</v>
      </c>
      <c r="C111" s="57">
        <v>1635</v>
      </c>
      <c r="D111" s="57">
        <v>1995</v>
      </c>
      <c r="E111" s="57">
        <v>1843</v>
      </c>
      <c r="F111" s="58">
        <v>43</v>
      </c>
      <c r="G111" s="58">
        <v>38</v>
      </c>
      <c r="H111" s="59">
        <v>5</v>
      </c>
      <c r="I111" s="48">
        <v>0.1</v>
      </c>
      <c r="J111" s="56">
        <v>184</v>
      </c>
      <c r="K111" s="51">
        <v>6992</v>
      </c>
      <c r="L111" s="51">
        <v>83904</v>
      </c>
      <c r="M111" s="45"/>
      <c r="O111" s="68">
        <v>2327</v>
      </c>
      <c r="P111" s="67">
        <v>0.26261530113944653</v>
      </c>
      <c r="R111" s="41"/>
    </row>
    <row r="112" spans="1:18" x14ac:dyDescent="0.25">
      <c r="A112" s="62">
        <v>8</v>
      </c>
      <c r="B112" s="53" t="s">
        <v>83</v>
      </c>
      <c r="C112" s="57">
        <v>1480</v>
      </c>
      <c r="D112" s="57">
        <v>1815</v>
      </c>
      <c r="E112" s="57">
        <v>1682</v>
      </c>
      <c r="F112" s="58">
        <v>65</v>
      </c>
      <c r="G112" s="58">
        <v>60</v>
      </c>
      <c r="H112" s="59">
        <v>5</v>
      </c>
      <c r="I112" s="48">
        <v>0.1</v>
      </c>
      <c r="J112" s="56">
        <v>168</v>
      </c>
      <c r="K112" s="51">
        <v>10080</v>
      </c>
      <c r="L112" s="51">
        <v>120960</v>
      </c>
      <c r="M112" s="45"/>
      <c r="O112" s="68">
        <v>2150</v>
      </c>
      <c r="P112" s="67">
        <v>0.27824019024970276</v>
      </c>
      <c r="R112" s="41"/>
    </row>
    <row r="113" spans="1:18" x14ac:dyDescent="0.25">
      <c r="A113" s="62">
        <v>7</v>
      </c>
      <c r="B113" s="53" t="s">
        <v>84</v>
      </c>
      <c r="C113" s="57">
        <v>1350</v>
      </c>
      <c r="D113" s="57">
        <v>1725</v>
      </c>
      <c r="E113" s="57">
        <v>1556</v>
      </c>
      <c r="F113" s="58">
        <v>56</v>
      </c>
      <c r="G113" s="58">
        <v>31</v>
      </c>
      <c r="H113" s="59">
        <v>25</v>
      </c>
      <c r="I113" s="48">
        <v>0.1</v>
      </c>
      <c r="J113" s="56">
        <v>156</v>
      </c>
      <c r="K113" s="51">
        <v>4836</v>
      </c>
      <c r="L113" s="51">
        <v>58032</v>
      </c>
      <c r="M113" s="45"/>
      <c r="O113" s="68">
        <v>2012</v>
      </c>
      <c r="P113" s="67">
        <v>0.29305912596401029</v>
      </c>
      <c r="R113" s="41"/>
    </row>
    <row r="114" spans="1:18" x14ac:dyDescent="0.25">
      <c r="A114" s="62">
        <v>6</v>
      </c>
      <c r="B114" s="52" t="s">
        <v>24</v>
      </c>
      <c r="C114" s="57">
        <v>1350</v>
      </c>
      <c r="D114" s="57">
        <v>1660</v>
      </c>
      <c r="E114" s="57">
        <v>1538</v>
      </c>
      <c r="F114" s="58">
        <v>224</v>
      </c>
      <c r="G114" s="58">
        <v>166</v>
      </c>
      <c r="H114" s="59">
        <v>58</v>
      </c>
      <c r="I114" s="48">
        <v>0.1</v>
      </c>
      <c r="J114" s="56">
        <v>154</v>
      </c>
      <c r="K114" s="51">
        <v>25564</v>
      </c>
      <c r="L114" s="51">
        <v>306768</v>
      </c>
      <c r="M114" s="45"/>
      <c r="O114" s="68">
        <v>1992</v>
      </c>
      <c r="P114" s="67">
        <v>0.29518855656697007</v>
      </c>
      <c r="R114" s="41"/>
    </row>
    <row r="115" spans="1:18" x14ac:dyDescent="0.25">
      <c r="A115" s="62">
        <v>5</v>
      </c>
      <c r="B115" s="52" t="s">
        <v>25</v>
      </c>
      <c r="C115" s="57">
        <v>1330</v>
      </c>
      <c r="D115" s="57">
        <v>1635</v>
      </c>
      <c r="E115" s="57">
        <v>1492</v>
      </c>
      <c r="F115" s="58">
        <v>104</v>
      </c>
      <c r="G115" s="58">
        <v>95</v>
      </c>
      <c r="H115" s="59">
        <v>9</v>
      </c>
      <c r="I115" s="48">
        <v>0.1</v>
      </c>
      <c r="J115" s="56">
        <v>149</v>
      </c>
      <c r="K115" s="51">
        <v>14155</v>
      </c>
      <c r="L115" s="51">
        <v>169860</v>
      </c>
      <c r="M115" s="45"/>
      <c r="O115" s="68">
        <v>1941</v>
      </c>
      <c r="P115" s="67">
        <v>0.30093833780160856</v>
      </c>
      <c r="R115" s="41"/>
    </row>
    <row r="116" spans="1:18" x14ac:dyDescent="0.25">
      <c r="A116" s="62">
        <v>4</v>
      </c>
      <c r="B116" s="52" t="s">
        <v>26</v>
      </c>
      <c r="C116" s="57">
        <v>1210</v>
      </c>
      <c r="D116" s="57">
        <v>1475</v>
      </c>
      <c r="E116" s="57">
        <v>1368</v>
      </c>
      <c r="F116" s="58">
        <v>123</v>
      </c>
      <c r="G116" s="58">
        <v>118</v>
      </c>
      <c r="H116" s="59">
        <v>5</v>
      </c>
      <c r="I116" s="48">
        <v>0.1</v>
      </c>
      <c r="J116" s="56">
        <v>137</v>
      </c>
      <c r="K116" s="51">
        <v>16166</v>
      </c>
      <c r="L116" s="51">
        <v>193992</v>
      </c>
      <c r="M116" s="45"/>
      <c r="O116" s="68">
        <v>1805</v>
      </c>
      <c r="P116" s="67">
        <v>0.31944444444444442</v>
      </c>
      <c r="R116" s="41"/>
    </row>
    <row r="117" spans="1:18" ht="25.5" x14ac:dyDescent="0.25">
      <c r="A117" s="62">
        <v>3</v>
      </c>
      <c r="B117" s="52" t="s">
        <v>85</v>
      </c>
      <c r="C117" s="57">
        <v>1135</v>
      </c>
      <c r="D117" s="57">
        <v>1405</v>
      </c>
      <c r="E117" s="57">
        <v>1289</v>
      </c>
      <c r="F117" s="58">
        <v>341</v>
      </c>
      <c r="G117" s="58">
        <v>301</v>
      </c>
      <c r="H117" s="59">
        <v>40</v>
      </c>
      <c r="I117" s="48">
        <v>0.1</v>
      </c>
      <c r="J117" s="56">
        <v>129</v>
      </c>
      <c r="K117" s="51">
        <v>38829</v>
      </c>
      <c r="L117" s="51">
        <v>465948</v>
      </c>
      <c r="M117" s="45"/>
      <c r="O117" s="68">
        <v>1718</v>
      </c>
      <c r="P117" s="67">
        <v>0.33281613653995346</v>
      </c>
      <c r="R117" s="41"/>
    </row>
    <row r="118" spans="1:18" x14ac:dyDescent="0.25">
      <c r="A118" s="62">
        <v>2</v>
      </c>
      <c r="B118" s="61" t="s">
        <v>86</v>
      </c>
      <c r="C118" s="57">
        <v>1090</v>
      </c>
      <c r="D118" s="57">
        <v>1350</v>
      </c>
      <c r="E118" s="57">
        <v>1207</v>
      </c>
      <c r="F118" s="58">
        <v>936</v>
      </c>
      <c r="G118" s="58">
        <v>654</v>
      </c>
      <c r="H118" s="59">
        <v>282</v>
      </c>
      <c r="I118" s="48">
        <v>0.1</v>
      </c>
      <c r="J118" s="56">
        <v>121</v>
      </c>
      <c r="K118" s="51">
        <v>79134</v>
      </c>
      <c r="L118" s="51">
        <v>949608</v>
      </c>
      <c r="M118" s="45"/>
      <c r="O118" s="68">
        <v>1628</v>
      </c>
      <c r="P118" s="67">
        <v>0.34879867439933721</v>
      </c>
      <c r="R118" s="41"/>
    </row>
    <row r="119" spans="1:18" x14ac:dyDescent="0.25">
      <c r="A119" s="47" t="s">
        <v>10</v>
      </c>
      <c r="B119" s="64"/>
      <c r="C119" s="64"/>
      <c r="D119" s="64"/>
      <c r="E119" s="64"/>
      <c r="F119" s="23">
        <v>2011</v>
      </c>
      <c r="G119" s="23">
        <v>1575</v>
      </c>
      <c r="H119" s="23">
        <v>436</v>
      </c>
      <c r="I119" s="23"/>
      <c r="J119" s="23"/>
      <c r="K119" s="51">
        <v>220757</v>
      </c>
      <c r="L119" s="51">
        <v>2649084</v>
      </c>
      <c r="M119" s="65"/>
      <c r="N119" s="55"/>
      <c r="O119" s="55"/>
    </row>
    <row r="120" spans="1:18" s="54" customFormat="1" x14ac:dyDescent="0.25">
      <c r="A120" s="69"/>
      <c r="B120" s="70"/>
      <c r="C120" s="70"/>
      <c r="D120" s="70"/>
      <c r="E120" s="70"/>
      <c r="F120" s="70"/>
      <c r="G120" s="70"/>
      <c r="H120" s="70"/>
      <c r="I120" s="70"/>
      <c r="J120" s="65"/>
      <c r="K120" s="65"/>
      <c r="L120" s="65"/>
      <c r="M120" s="65"/>
      <c r="N120" s="55"/>
      <c r="O120" s="55"/>
    </row>
    <row r="121" spans="1:18" x14ac:dyDescent="0.25">
      <c r="A121" s="54"/>
      <c r="B121" s="54"/>
      <c r="C121" s="54"/>
      <c r="D121" s="54"/>
      <c r="E121" s="54"/>
      <c r="F121" s="54"/>
      <c r="G121" s="54"/>
      <c r="H121" s="54"/>
      <c r="I121" s="54"/>
      <c r="J121" s="54"/>
      <c r="K121" s="49" t="s">
        <v>87</v>
      </c>
      <c r="L121" s="44">
        <v>2713200</v>
      </c>
      <c r="M121" s="66"/>
      <c r="N121" s="45"/>
      <c r="O121" s="45"/>
    </row>
    <row r="122" spans="1:18" x14ac:dyDescent="0.25">
      <c r="A122" s="45"/>
      <c r="B122" s="45"/>
      <c r="C122" s="45"/>
      <c r="D122" s="45"/>
      <c r="E122" s="45"/>
      <c r="F122" s="45"/>
      <c r="G122" s="45"/>
      <c r="H122" s="45"/>
      <c r="I122" s="45"/>
      <c r="J122" s="45"/>
      <c r="K122" s="49" t="s">
        <v>88</v>
      </c>
      <c r="L122" s="66"/>
      <c r="M122" s="45"/>
      <c r="N122" s="45"/>
      <c r="O122" s="45"/>
    </row>
    <row r="125" spans="1:18" x14ac:dyDescent="0.25">
      <c r="A125" s="45"/>
      <c r="B125" s="45"/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66"/>
      <c r="N125" s="45"/>
      <c r="O125" s="45"/>
    </row>
  </sheetData>
  <mergeCells count="24">
    <mergeCell ref="B31:B32"/>
    <mergeCell ref="C31:E31"/>
    <mergeCell ref="F31:H31"/>
    <mergeCell ref="A7:A8"/>
    <mergeCell ref="B7:B8"/>
    <mergeCell ref="C7:E7"/>
    <mergeCell ref="F7:H7"/>
    <mergeCell ref="A30:B30"/>
    <mergeCell ref="Q29:U29"/>
    <mergeCell ref="A101:A102"/>
    <mergeCell ref="B101:B102"/>
    <mergeCell ref="C101:E101"/>
    <mergeCell ref="F101:H101"/>
    <mergeCell ref="A81:A82"/>
    <mergeCell ref="B81:B82"/>
    <mergeCell ref="C81:E81"/>
    <mergeCell ref="F81:H81"/>
    <mergeCell ref="A55:D55"/>
    <mergeCell ref="A56:A57"/>
    <mergeCell ref="B56:B57"/>
    <mergeCell ref="C56:E56"/>
    <mergeCell ref="F56:H56"/>
    <mergeCell ref="A80:D80"/>
    <mergeCell ref="A31:A32"/>
  </mergeCells>
  <pageMargins left="0.25" right="0.25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 (2)</vt:lpstr>
    </vt:vector>
  </TitlesOfParts>
  <Company>LR IEM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Inga Ošiņa</dc:creator>
  <cp:lastModifiedBy>Inga Ošiņa</cp:lastModifiedBy>
  <cp:lastPrinted>2024-12-11T14:04:05Z</cp:lastPrinted>
  <dcterms:created xsi:type="dcterms:W3CDTF">2024-10-10T06:27:48Z</dcterms:created>
  <dcterms:modified xsi:type="dcterms:W3CDTF">2024-12-16T09:28:10Z</dcterms:modified>
</cp:coreProperties>
</file>