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5\"/>
    </mc:Choice>
  </mc:AlternateContent>
  <xr:revisionPtr revIDLastSave="0" documentId="8_{985F0F0E-C319-40D5-9CA1-3E46C461507F}" xr6:coauthVersionLast="36" xr6:coauthVersionMax="36" xr10:uidLastSave="{00000000-0000-0000-0000-000000000000}"/>
  <bookViews>
    <workbookView xWindow="32770" yWindow="32770" windowWidth="19200" windowHeight="6060"/>
  </bookViews>
  <sheets>
    <sheet name="Tāme" sheetId="14" r:id="rId1"/>
  </sheets>
  <definedNames>
    <definedName name="_xlnm.Print_Titles" localSheetId="0">Tāme!$9:$10</definedName>
  </definedNames>
  <calcPr calcId="191029" fullCalcOnLoad="1"/>
</workbook>
</file>

<file path=xl/calcChain.xml><?xml version="1.0" encoding="utf-8"?>
<calcChain xmlns="http://schemas.openxmlformats.org/spreadsheetml/2006/main">
  <c r="D61" i="14" l="1"/>
  <c r="D21" i="14"/>
  <c r="D17" i="14"/>
  <c r="D14" i="14"/>
  <c r="D12" i="14"/>
  <c r="C61" i="14"/>
  <c r="C58" i="14"/>
  <c r="C57" i="14"/>
  <c r="C56" i="14"/>
  <c r="C54" i="14"/>
  <c r="C53" i="14"/>
  <c r="C52" i="14"/>
  <c r="C51" i="14"/>
  <c r="C50" i="14"/>
  <c r="C49" i="14"/>
  <c r="C48" i="14"/>
  <c r="C46" i="14"/>
  <c r="C45" i="14"/>
  <c r="C44" i="14"/>
  <c r="C43" i="14"/>
  <c r="C42" i="14"/>
  <c r="C41" i="14"/>
  <c r="C40" i="14"/>
  <c r="C38" i="14"/>
  <c r="C37" i="14"/>
  <c r="C36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19" i="14"/>
  <c r="C18" i="14"/>
  <c r="C13" i="14"/>
  <c r="C14" i="14"/>
  <c r="C12" i="14"/>
  <c r="C17" i="14"/>
  <c r="C11" i="14"/>
  <c r="D11" i="14"/>
</calcChain>
</file>

<file path=xl/sharedStrings.xml><?xml version="1.0" encoding="utf-8"?>
<sst xmlns="http://schemas.openxmlformats.org/spreadsheetml/2006/main" count="61" uniqueCount="61">
  <si>
    <t>Atlīdzība</t>
  </si>
  <si>
    <t> Transportlīdzekļu uzturēšana un remonts</t>
  </si>
  <si>
    <t> Iekārtas, inventāra un aparatūras remonts, tehniskā apkalpošana</t>
  </si>
  <si>
    <t> Pārējie remonta darbu un iestāžu uzturēšanas pakalpojumi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</si>
  <si>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</si>
  <si>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</si>
  <si>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</si>
  <si>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</si>
  <si>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</si>
  <si>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</si>
  <si>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</si>
  <si>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</si>
  <si>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</si>
  <si>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</si>
  <si>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</si>
  <si>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</si>
  <si>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</si>
  <si>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</si>
  <si>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</si>
  <si>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</si>
  <si>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Pārējie budžeta iestāžu pārskaitītie nodokļi un nodevas</t>
  </si>
  <si>
    <t> Izdevumi par elektroenerģiju</t>
  </si>
  <si>
    <t>Mācību, darba un dienesta komandējumi, dienesta, darba braucieni</t>
  </si>
  <si>
    <t> Izdevumi periodikas iegādei</t>
  </si>
  <si>
    <t>Ekonomiskās klasifikācijas kods</t>
  </si>
  <si>
    <t>Koda nosaukums</t>
  </si>
  <si>
    <t>1000-9000</t>
  </si>
  <si>
    <t xml:space="preserve">Izdevumi </t>
  </si>
  <si>
    <t>Atalgojums</t>
  </si>
  <si>
    <t>Darba devēja valsts sociālās apdrošināšanas obligātās iemaksas, sociāla rakstura pabalsti un kompensācijas</t>
  </si>
  <si>
    <t>Preces un pakalpojumi</t>
  </si>
  <si>
    <t>Pamatkapitāla veidošana</t>
  </si>
  <si>
    <t>sākotnējās ietekmes novērtējuma ziņojumam (anotācijai)</t>
  </si>
  <si>
    <t xml:space="preserve">Finanšu nodaļas vadītāja </t>
  </si>
  <si>
    <t>Anita.Ozolina@siva.gov.lv</t>
  </si>
  <si>
    <t xml:space="preserve">2013.gada 24.septembra noteikumos Nr.1002 "Sociālās </t>
  </si>
  <si>
    <t xml:space="preserve">integrācijas valstas aģentūras sniegto maksas  pakalpojumu cenrādis"" </t>
  </si>
  <si>
    <t xml:space="preserve"> Izdevumi par precēm iestādes administratīvās darbības nodrošināšanai</t>
  </si>
  <si>
    <t xml:space="preserve"> Budžeta iestāžu dabas resursu nodokļa maksājumi</t>
  </si>
  <si>
    <t xml:space="preserve"> Apdrošināšanas izdevumi</t>
  </si>
  <si>
    <t xml:space="preserve"> Izdevumi par atkritumu savākšanu, izvešanu no apdzīvotām un ārpus apdzīvotām teritorijām, un to utilizāciju</t>
  </si>
  <si>
    <t>A.Krivāne</t>
  </si>
  <si>
    <t xml:space="preserve">2023.gads un turpmāk ik gadu kopā (EUR) </t>
  </si>
  <si>
    <t>Ozoliņa, 28391546</t>
  </si>
  <si>
    <t xml:space="preserve"> Izdevumi par sakaru pakalpojumiem</t>
  </si>
  <si>
    <t> Izdevumi par ūdensapgādi un kanalizāciju</t>
  </si>
  <si>
    <t xml:space="preserve"> Izdevumi iestādes sabiedrisko aktivitāšu īstenošanai</t>
  </si>
  <si>
    <t xml:space="preserve"> Ēku, būvju un telpu būvdarbi</t>
  </si>
  <si>
    <t xml:space="preserve"> Nekustamā īpašuma uzturēšana</t>
  </si>
  <si>
    <t xml:space="preserve"> Informācijas tehnoloģiju pakalpojumi</t>
  </si>
  <si>
    <t xml:space="preserve"> Iestāžu uzturēšanas materiāli un preces</t>
  </si>
  <si>
    <t xml:space="preserve"> Mācību, darba un dienesta komandējumi, dienesta, darba braucieni</t>
  </si>
  <si>
    <t xml:space="preserve"> Izdevumi par saņemtajiem mācību pakalpojumiem</t>
  </si>
  <si>
    <t xml:space="preserve"> Pārējie neklasificētie pakalpojumi</t>
  </si>
  <si>
    <t xml:space="preserve"> Izdevumi par profesionālās darbības pakalpojumiem</t>
  </si>
  <si>
    <t>Pārējie valsts un pašvaldību aprūpē, apgādē un dienestā (amatā) esošo personu uzturēšanas
izdevumi, kuri nav minēti citos koda 2360 apakškodos</t>
  </si>
  <si>
    <t xml:space="preserve"> Darba aizsardzības līdzekļi</t>
  </si>
  <si>
    <t xml:space="preserve">2025.gads un turpmāk ik gadu kopā (EUR) </t>
  </si>
  <si>
    <t>Plānotie izdevumi no ieņēmumiem no maksas pakalpojumiem un citiem pašu ieņēmumiem 2025.gadā un turpmākajos gados</t>
  </si>
  <si>
    <t>4.pielikums</t>
  </si>
  <si>
    <t>Ministru kabineta noteikumu projekta "Grozījums Ministru kabineta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</si>
</sst>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Arial"/>
      <family val="2"/>
      <charset val="186"/>
    </font>
    <font>
      <sz val="10"/>
      <name val="Times New Roman"/>
      <family val="1"/>
      <charset val="186"/>
    </font>
    <font>
      <sz val="16"/>
      <name val="Times New Roman"/>
      <family val="1"/>
      <charset val="186"/>
    </font>
    <font>
      <b/>
      <sz val="14"/>
      <name val="Times New Roman"/>
      <family val="1"/>
      <charset val="186"/>
    </font>
    <font>
      <u/>
      <sz val="1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186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63">
    <xf numFmtId="0" fontId="0" fillId="0" borderId="0" xfId="0"/>
    <xf numFmtId="0" fontId="14" fillId="0" borderId="0" xfId="0" applyFont="1"/>
    <xf numFmtId="0" fontId="15" fillId="0" borderId="0" xfId="0" applyFont="1" applyAlignment="1">
      <alignment horizontal="left"/>
    </xf>
    <xf numFmtId="0" fontId="14" fillId="2" borderId="0" xfId="0" applyFont="1" applyFill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1" applyFont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2" fontId="6" fillId="2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/>
    </xf>
    <xf numFmtId="2" fontId="6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2" fontId="5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2" fontId="7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4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5" fillId="0" borderId="0" xfId="0" applyFont="1"/>
    <xf numFmtId="0" fontId="10" fillId="0" borderId="0" xfId="0" applyFont="1" applyAlignment="1"/>
    <xf numFmtId="0" fontId="8" fillId="0" borderId="0" xfId="0" applyFont="1"/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4" fillId="0" borderId="0" xfId="0" applyFont="1"/>
    <xf numFmtId="0" fontId="9" fillId="0" borderId="0" xfId="0" applyFont="1"/>
    <xf numFmtId="0" fontId="12" fillId="0" borderId="0" xfId="1" applyFont="1" applyAlignment="1" applyProtection="1"/>
    <xf numFmtId="0" fontId="5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2" fontId="5" fillId="2" borderId="0" xfId="0" applyNumberFormat="1" applyFont="1" applyFill="1"/>
    <xf numFmtId="2" fontId="2" fillId="2" borderId="0" xfId="0" applyNumberFormat="1" applyFont="1" applyFill="1"/>
    <xf numFmtId="0" fontId="15" fillId="0" borderId="3" xfId="0" applyFont="1" applyBorder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4" fontId="4" fillId="0" borderId="0" xfId="0" applyNumberFormat="1" applyFont="1" applyAlignment="1">
      <alignment horizontal="right"/>
    </xf>
    <xf numFmtId="0" fontId="15" fillId="0" borderId="0" xfId="0" applyFont="1" applyAlignment="1">
      <alignment horizontal="left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ita.Ozolina@siva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82"/>
  <sheetViews>
    <sheetView tabSelected="1" view="pageLayout" zoomScale="90" zoomScaleNormal="100" zoomScalePageLayoutView="90" workbookViewId="0">
      <selection activeCell="B2" sqref="B2:D2"/>
    </sheetView>
  </sheetViews>
  <sheetFormatPr defaultColWidth="9.1796875" defaultRowHeight="12.5" x14ac:dyDescent="0.25"/>
  <cols>
    <col min="1" max="1" width="15.7265625" style="7" customWidth="1"/>
    <col min="2" max="2" width="67.453125" style="1" customWidth="1"/>
    <col min="3" max="4" width="22.26953125" style="32" customWidth="1"/>
    <col min="5" max="16384" width="9.1796875" style="1"/>
  </cols>
  <sheetData>
    <row r="1" spans="1:4" ht="14" x14ac:dyDescent="0.3">
      <c r="A1" s="37"/>
      <c r="B1" s="37"/>
      <c r="C1" s="31"/>
      <c r="D1" s="31" t="s">
        <v>59</v>
      </c>
    </row>
    <row r="2" spans="1:4" ht="14" x14ac:dyDescent="0.3">
      <c r="A2" s="37"/>
      <c r="B2" s="61" t="s">
        <v>60</v>
      </c>
      <c r="C2" s="61"/>
      <c r="D2" s="61"/>
    </row>
    <row r="3" spans="1:4" ht="14" x14ac:dyDescent="0.3">
      <c r="A3" s="61" t="s">
        <v>35</v>
      </c>
      <c r="B3" s="61"/>
      <c r="C3" s="61"/>
      <c r="D3" s="61"/>
    </row>
    <row r="4" spans="1:4" ht="14" x14ac:dyDescent="0.3">
      <c r="A4" s="37"/>
      <c r="B4" s="61" t="s">
        <v>36</v>
      </c>
      <c r="C4" s="61"/>
      <c r="D4" s="61"/>
    </row>
    <row r="5" spans="1:4" ht="14" x14ac:dyDescent="0.3">
      <c r="A5" s="61" t="s">
        <v>32</v>
      </c>
      <c r="B5" s="61"/>
      <c r="C5" s="61"/>
      <c r="D5" s="61"/>
    </row>
    <row r="6" spans="1:4" ht="15.5" x14ac:dyDescent="0.35">
      <c r="A6" s="62"/>
      <c r="B6" s="62"/>
    </row>
    <row r="7" spans="1:4" ht="35.25" customHeight="1" x14ac:dyDescent="0.25">
      <c r="A7" s="57" t="s">
        <v>58</v>
      </c>
      <c r="B7" s="57"/>
      <c r="C7" s="57"/>
      <c r="D7" s="57"/>
    </row>
    <row r="8" spans="1:4" ht="15" customHeight="1" x14ac:dyDescent="0.35">
      <c r="A8" s="2"/>
      <c r="B8" s="56"/>
    </row>
    <row r="9" spans="1:4" ht="61.5" customHeight="1" x14ac:dyDescent="0.25">
      <c r="A9" s="11" t="s">
        <v>24</v>
      </c>
      <c r="B9" s="11" t="s">
        <v>25</v>
      </c>
      <c r="C9" s="11" t="s">
        <v>42</v>
      </c>
      <c r="D9" s="11" t="s">
        <v>57</v>
      </c>
    </row>
    <row r="10" spans="1:4" ht="15" x14ac:dyDescent="0.25">
      <c r="A10" s="12">
        <v>1</v>
      </c>
      <c r="B10" s="13">
        <v>2</v>
      </c>
      <c r="C10" s="12">
        <v>3</v>
      </c>
      <c r="D10" s="12">
        <v>4</v>
      </c>
    </row>
    <row r="11" spans="1:4" ht="16.5" customHeight="1" x14ac:dyDescent="0.25">
      <c r="A11" s="38" t="s">
        <v>26</v>
      </c>
      <c r="B11" s="14" t="s">
        <v>27</v>
      </c>
      <c r="C11" s="15">
        <f>C12+C17+C61</f>
        <v>584999.99739699997</v>
      </c>
      <c r="D11" s="15">
        <f>D12+D17+D61</f>
        <v>464907.00326000003</v>
      </c>
    </row>
    <row r="12" spans="1:4" ht="16.5" customHeight="1" x14ac:dyDescent="0.25">
      <c r="A12" s="39">
        <v>1000</v>
      </c>
      <c r="B12" s="16" t="s">
        <v>0</v>
      </c>
      <c r="C12" s="17">
        <f>C13+C14</f>
        <v>235963.99739700003</v>
      </c>
      <c r="D12" s="17">
        <f>D13+D14</f>
        <v>200922.00326</v>
      </c>
    </row>
    <row r="13" spans="1:4" ht="15" customHeight="1" x14ac:dyDescent="0.25">
      <c r="A13" s="40">
        <v>1100</v>
      </c>
      <c r="B13" s="18" t="s">
        <v>28</v>
      </c>
      <c r="C13" s="19">
        <f>84520.52+65022.31+2222.99+6513.5+47253.69+18742.59+888.17+3508.54+4015.72+1271.8-43035</f>
        <v>190924.83000000002</v>
      </c>
      <c r="D13" s="19">
        <v>162571.4</v>
      </c>
    </row>
    <row r="14" spans="1:4" ht="28" x14ac:dyDescent="0.25">
      <c r="A14" s="40">
        <v>1200</v>
      </c>
      <c r="B14" s="20" t="s">
        <v>29</v>
      </c>
      <c r="C14" s="19">
        <f>C13*23.59%</f>
        <v>45039.167397000005</v>
      </c>
      <c r="D14" s="19">
        <f>D13*23.59%+0.01</f>
        <v>38350.603260000004</v>
      </c>
    </row>
    <row r="15" spans="1:4" ht="33" hidden="1" customHeight="1" x14ac:dyDescent="0.25">
      <c r="A15" s="41"/>
      <c r="B15" s="21"/>
      <c r="C15" s="19"/>
      <c r="D15" s="19"/>
    </row>
    <row r="16" spans="1:4" ht="33" hidden="1" customHeight="1" x14ac:dyDescent="0.25">
      <c r="A16" s="41"/>
      <c r="B16" s="22"/>
      <c r="C16" s="19"/>
      <c r="D16" s="19"/>
    </row>
    <row r="17" spans="1:4" ht="16.5" customHeight="1" x14ac:dyDescent="0.25">
      <c r="A17" s="42">
        <v>2000</v>
      </c>
      <c r="B17" s="23" t="s">
        <v>30</v>
      </c>
      <c r="C17" s="24">
        <f>SUM(C18:C58)</f>
        <v>259481.92</v>
      </c>
      <c r="D17" s="24">
        <f>SUM(D18:D58)</f>
        <v>234431</v>
      </c>
    </row>
    <row r="18" spans="1:4" ht="15.5" x14ac:dyDescent="0.25">
      <c r="A18" s="40">
        <v>2100</v>
      </c>
      <c r="B18" s="52" t="s">
        <v>51</v>
      </c>
      <c r="C18" s="19">
        <f>33.11+50.56+1.45+40.2+19.73+0.45</f>
        <v>145.5</v>
      </c>
      <c r="D18" s="19">
        <v>131.46</v>
      </c>
    </row>
    <row r="19" spans="1:4" ht="15" customHeight="1" x14ac:dyDescent="0.35">
      <c r="A19" s="40">
        <v>2210</v>
      </c>
      <c r="B19" s="49" t="s">
        <v>44</v>
      </c>
      <c r="C19" s="19">
        <f>359.41+261.92+7.86+1.75+615.52+103.14+1.66+23.32</f>
        <v>1374.5800000000002</v>
      </c>
      <c r="D19" s="19">
        <v>1241.9100000000001</v>
      </c>
    </row>
    <row r="20" spans="1:4" ht="33" hidden="1" customHeight="1" x14ac:dyDescent="0.25">
      <c r="A20" s="40">
        <v>2100</v>
      </c>
      <c r="B20" s="25" t="s">
        <v>22</v>
      </c>
      <c r="C20" s="19"/>
      <c r="D20" s="19"/>
    </row>
    <row r="21" spans="1:4" ht="15" customHeight="1" x14ac:dyDescent="0.25">
      <c r="A21" s="40">
        <v>2222</v>
      </c>
      <c r="B21" s="26" t="s">
        <v>45</v>
      </c>
      <c r="C21" s="19">
        <f>5000+3795.04+3793.76+9.98+11.8+6888.02+338.05+129+23.8+1.13</f>
        <v>19990.579999999998</v>
      </c>
      <c r="D21" s="19">
        <f>5000+3795.04+3793.76+9.98+11.8+6888.02+338.05+129+23.8+1.13-1929.49</f>
        <v>18061.089999999997</v>
      </c>
    </row>
    <row r="22" spans="1:4" ht="15" customHeight="1" x14ac:dyDescent="0.25">
      <c r="A22" s="40">
        <v>2223</v>
      </c>
      <c r="B22" s="26" t="s">
        <v>21</v>
      </c>
      <c r="C22" s="19">
        <f>4000+11046.59+5272.2+104.96+799.85+12129.42+913.44+428.55+107.61+47.98</f>
        <v>34850.600000000006</v>
      </c>
      <c r="D22" s="19">
        <v>31486.82</v>
      </c>
    </row>
    <row r="23" spans="1:4" ht="15" customHeight="1" x14ac:dyDescent="0.3">
      <c r="A23" s="40">
        <v>2224</v>
      </c>
      <c r="B23" s="27" t="s">
        <v>40</v>
      </c>
      <c r="C23" s="19">
        <f>205.69+138.24+4.08+430.62+48.89+10.1+1.7</f>
        <v>839.32</v>
      </c>
      <c r="D23" s="19">
        <v>758.31</v>
      </c>
    </row>
    <row r="24" spans="1:4" ht="15.5" x14ac:dyDescent="0.35">
      <c r="A24" s="40">
        <v>2231</v>
      </c>
      <c r="B24" s="50" t="s">
        <v>46</v>
      </c>
      <c r="C24" s="19">
        <f>169.89+33.96+1.09+53.61+13.29+5.4+0.84</f>
        <v>278.08</v>
      </c>
      <c r="D24" s="19">
        <v>251.24</v>
      </c>
    </row>
    <row r="25" spans="1:4" ht="15.5" x14ac:dyDescent="0.35">
      <c r="A25" s="18">
        <v>2232</v>
      </c>
      <c r="B25" s="50" t="s">
        <v>54</v>
      </c>
      <c r="C25" s="19">
        <f>453.49+12.39+165.62</f>
        <v>631.5</v>
      </c>
      <c r="D25" s="19">
        <v>570.54999999999995</v>
      </c>
    </row>
    <row r="26" spans="1:4" ht="15.5" x14ac:dyDescent="0.25">
      <c r="A26" s="18">
        <v>2235</v>
      </c>
      <c r="B26" s="53" t="s">
        <v>52</v>
      </c>
      <c r="C26" s="19">
        <f>102.36+49.83+1.92+56.91+19.73+1.41</f>
        <v>232.15999999999997</v>
      </c>
      <c r="D26" s="19">
        <v>209.75</v>
      </c>
    </row>
    <row r="27" spans="1:4" ht="15.5" x14ac:dyDescent="0.35">
      <c r="A27" s="18">
        <v>2239</v>
      </c>
      <c r="B27" s="50" t="s">
        <v>53</v>
      </c>
      <c r="C27" s="19">
        <f>155.75+32.56+3.1+3.5+202.08+11.8+5.97</f>
        <v>414.76000000000005</v>
      </c>
      <c r="D27" s="19">
        <v>374.73</v>
      </c>
    </row>
    <row r="28" spans="1:4" ht="15.5" x14ac:dyDescent="0.35">
      <c r="A28" s="40">
        <v>2241</v>
      </c>
      <c r="B28" s="50" t="s">
        <v>47</v>
      </c>
      <c r="C28" s="19">
        <f>810.81+214.74+5.33+1031.34+76.43+3.11+9.18</f>
        <v>2150.9399999999996</v>
      </c>
      <c r="D28" s="19">
        <v>1943.33</v>
      </c>
    </row>
    <row r="29" spans="1:4" ht="15" customHeight="1" x14ac:dyDescent="0.25">
      <c r="A29" s="40">
        <v>2242</v>
      </c>
      <c r="B29" s="26" t="s">
        <v>1</v>
      </c>
      <c r="C29" s="19">
        <f>200+40.75+69.68+6.43+25.65+130.15+27.23+0.83+50.6</f>
        <v>551.31999999999994</v>
      </c>
      <c r="D29" s="19">
        <v>498.11</v>
      </c>
    </row>
    <row r="30" spans="1:4" ht="15" customHeight="1" x14ac:dyDescent="0.25">
      <c r="A30" s="40">
        <v>2243</v>
      </c>
      <c r="B30" s="26" t="s">
        <v>2</v>
      </c>
      <c r="C30" s="19">
        <f>268+2516.43+50.85+1545.22+271.5+55.07+103.29</f>
        <v>4810.3599999999997</v>
      </c>
      <c r="D30" s="19">
        <v>4346.0600000000004</v>
      </c>
    </row>
    <row r="31" spans="1:4" ht="15" customHeight="1" x14ac:dyDescent="0.35">
      <c r="A31" s="40">
        <v>2244</v>
      </c>
      <c r="B31" s="50" t="s">
        <v>48</v>
      </c>
      <c r="C31" s="19">
        <f>22000+11322.26+4627.9+94.9+651.7+12310.89+1245.87+334.76+91.21</f>
        <v>52679.490000000005</v>
      </c>
      <c r="D31" s="19">
        <v>47594.87</v>
      </c>
    </row>
    <row r="32" spans="1:4" ht="15" customHeight="1" x14ac:dyDescent="0.25">
      <c r="A32" s="40">
        <v>2247</v>
      </c>
      <c r="B32" s="28" t="s">
        <v>39</v>
      </c>
      <c r="C32" s="19">
        <f>10.61+7.24+0.22+23.91+0.22</f>
        <v>42.2</v>
      </c>
      <c r="D32" s="19">
        <v>38.130000000000003</v>
      </c>
    </row>
    <row r="33" spans="1:4" s="3" customFormat="1" ht="15.5" x14ac:dyDescent="0.25">
      <c r="A33" s="43">
        <v>2249</v>
      </c>
      <c r="B33" s="29" t="s">
        <v>3</v>
      </c>
      <c r="C33" s="19">
        <f>17.8+5.63+3.56+45.63+1.93+0.15</f>
        <v>74.700000000000017</v>
      </c>
      <c r="D33" s="19">
        <v>67.489999999999995</v>
      </c>
    </row>
    <row r="34" spans="1:4" s="3" customFormat="1" ht="15.5" x14ac:dyDescent="0.35">
      <c r="A34" s="43">
        <v>2250</v>
      </c>
      <c r="B34" s="50" t="s">
        <v>49</v>
      </c>
      <c r="C34" s="19">
        <f>1819.18+886.81+23.21+2.75+1072.56+344.3+50.86+15.74</f>
        <v>4215.4099999999989</v>
      </c>
      <c r="D34" s="19">
        <v>3808.54</v>
      </c>
    </row>
    <row r="35" spans="1:4" s="3" customFormat="1" ht="15.5" hidden="1" x14ac:dyDescent="0.25">
      <c r="A35" s="43">
        <v>2261</v>
      </c>
      <c r="B35" s="29"/>
      <c r="C35" s="19"/>
      <c r="D35" s="19"/>
    </row>
    <row r="36" spans="1:4" ht="15" customHeight="1" x14ac:dyDescent="0.25">
      <c r="A36" s="40">
        <v>2262</v>
      </c>
      <c r="B36" s="26" t="s">
        <v>4</v>
      </c>
      <c r="C36" s="19">
        <f>481.97+266.99+12.07+340.48+106.71+0.21+6.29-500</f>
        <v>714.72000000000025</v>
      </c>
      <c r="D36" s="19">
        <v>645.74</v>
      </c>
    </row>
    <row r="37" spans="1:4" ht="15" customHeight="1" x14ac:dyDescent="0.25">
      <c r="A37" s="40">
        <v>2263</v>
      </c>
      <c r="B37" s="26" t="s">
        <v>5</v>
      </c>
      <c r="C37" s="19">
        <f>1924.27+107.07+3.49+4486.56+25.85+12.83+1516.34-4000</f>
        <v>4076.4100000000008</v>
      </c>
      <c r="D37" s="19">
        <v>3682.95</v>
      </c>
    </row>
    <row r="38" spans="1:4" ht="15" customHeight="1" x14ac:dyDescent="0.25">
      <c r="A38" s="40">
        <v>2264</v>
      </c>
      <c r="B38" s="26" t="s">
        <v>6</v>
      </c>
      <c r="C38" s="19">
        <f>10.06+8.53+0.72+52.79+2.45+0.14</f>
        <v>74.69</v>
      </c>
      <c r="D38" s="19">
        <v>67.48</v>
      </c>
    </row>
    <row r="39" spans="1:4" s="3" customFormat="1" ht="14.25" hidden="1" customHeight="1" x14ac:dyDescent="0.25">
      <c r="A39" s="43">
        <v>2279</v>
      </c>
      <c r="B39" s="29" t="s">
        <v>7</v>
      </c>
      <c r="C39" s="19"/>
      <c r="D39" s="19"/>
    </row>
    <row r="40" spans="1:4" ht="15" customHeight="1" x14ac:dyDescent="0.25">
      <c r="A40" s="40">
        <v>2311</v>
      </c>
      <c r="B40" s="26" t="s">
        <v>8</v>
      </c>
      <c r="C40" s="19">
        <f>5684.77+122.03+3.69+8+3058.09+44.82+13.73+13.64-7000</f>
        <v>1948.7699999999986</v>
      </c>
      <c r="D40" s="19">
        <v>1760.67</v>
      </c>
    </row>
    <row r="41" spans="1:4" ht="15" customHeight="1" x14ac:dyDescent="0.25">
      <c r="A41" s="40">
        <v>2312</v>
      </c>
      <c r="B41" s="26" t="s">
        <v>9</v>
      </c>
      <c r="C41" s="19">
        <f>2967.77+462.26+24.51+618.46+1914.6+324.69+83.06+64.56-4000</f>
        <v>2459.9100000000008</v>
      </c>
      <c r="D41" s="19">
        <v>2222.48</v>
      </c>
    </row>
    <row r="42" spans="1:4" ht="15" customHeight="1" x14ac:dyDescent="0.35">
      <c r="A42" s="18">
        <v>2313</v>
      </c>
      <c r="B42" s="49" t="s">
        <v>56</v>
      </c>
      <c r="C42" s="19">
        <f>82.37+2.67+33.78</f>
        <v>118.82000000000001</v>
      </c>
      <c r="D42" s="19">
        <v>107.35</v>
      </c>
    </row>
    <row r="43" spans="1:4" ht="15" customHeight="1" x14ac:dyDescent="0.3">
      <c r="A43" s="40">
        <v>2314</v>
      </c>
      <c r="B43" s="27" t="s">
        <v>37</v>
      </c>
      <c r="C43" s="19">
        <f>28.3+21.54+1.82+76.55+7.83+0.26</f>
        <v>136.30000000000001</v>
      </c>
      <c r="D43" s="19">
        <v>123.14</v>
      </c>
    </row>
    <row r="44" spans="1:4" ht="15" customHeight="1" x14ac:dyDescent="0.25">
      <c r="A44" s="40">
        <v>2321</v>
      </c>
      <c r="B44" s="26" t="s">
        <v>10</v>
      </c>
      <c r="C44" s="19">
        <f>15000+9834.04+3682.73+75.6+766.03+11650.29+927.72+274.24+96.71</f>
        <v>42307.360000000001</v>
      </c>
      <c r="D44" s="19">
        <v>38223.85</v>
      </c>
    </row>
    <row r="45" spans="1:4" ht="15" customHeight="1" x14ac:dyDescent="0.25">
      <c r="A45" s="40">
        <v>2322</v>
      </c>
      <c r="B45" s="26" t="s">
        <v>11</v>
      </c>
      <c r="C45" s="19">
        <f>225.11+74.33+1.85+4.5+485.85+28.27+0.72+2616.59-2000</f>
        <v>1437.2200000000003</v>
      </c>
      <c r="D45" s="19">
        <v>1298.5</v>
      </c>
    </row>
    <row r="46" spans="1:4" ht="15" customHeight="1" x14ac:dyDescent="0.25">
      <c r="A46" s="40">
        <v>2341</v>
      </c>
      <c r="B46" s="26" t="s">
        <v>12</v>
      </c>
      <c r="C46" s="19">
        <f>1028.24+8622.67+95.43+4.14+3.6-6000</f>
        <v>3754.08</v>
      </c>
      <c r="D46" s="19">
        <v>3391.74</v>
      </c>
    </row>
    <row r="47" spans="1:4" ht="15.5" hidden="1" x14ac:dyDescent="0.25">
      <c r="A47" s="40">
        <v>2344</v>
      </c>
      <c r="B47" s="26" t="s">
        <v>13</v>
      </c>
      <c r="C47" s="19">
        <v>0</v>
      </c>
      <c r="D47" s="19">
        <v>0</v>
      </c>
    </row>
    <row r="48" spans="1:4" ht="15.5" x14ac:dyDescent="0.35">
      <c r="A48" s="40">
        <v>2350</v>
      </c>
      <c r="B48" s="51" t="s">
        <v>50</v>
      </c>
      <c r="C48" s="19">
        <f>1000+1968.16+2844.37+29.22+840.1+1605.47+422.64+3.2+261.08+29.22</f>
        <v>9003.4599999999991</v>
      </c>
      <c r="D48" s="19">
        <v>8134.45</v>
      </c>
    </row>
    <row r="49" spans="1:4" ht="15.5" x14ac:dyDescent="0.25">
      <c r="A49" s="40">
        <v>2361</v>
      </c>
      <c r="B49" s="26" t="s">
        <v>14</v>
      </c>
      <c r="C49" s="19">
        <f>900+850.12+128.75+737.91</f>
        <v>2616.7799999999997</v>
      </c>
      <c r="D49" s="19">
        <v>2364.21</v>
      </c>
    </row>
    <row r="50" spans="1:4" ht="15.5" x14ac:dyDescent="0.25">
      <c r="A50" s="40">
        <v>2362</v>
      </c>
      <c r="B50" s="26" t="s">
        <v>15</v>
      </c>
      <c r="C50" s="19">
        <f>3000+72.31+56.57+98.38</f>
        <v>3227.26</v>
      </c>
      <c r="D50" s="19">
        <v>2915.76</v>
      </c>
    </row>
    <row r="51" spans="1:4" ht="15" customHeight="1" x14ac:dyDescent="0.25">
      <c r="A51" s="40">
        <v>2363</v>
      </c>
      <c r="B51" s="26" t="s">
        <v>16</v>
      </c>
      <c r="C51" s="19">
        <f>5000+16272.75+10662.3+21917.06</f>
        <v>53852.11</v>
      </c>
      <c r="D51" s="19">
        <v>48654.3</v>
      </c>
    </row>
    <row r="52" spans="1:4" ht="15" customHeight="1" x14ac:dyDescent="0.35">
      <c r="A52" s="18">
        <v>2369</v>
      </c>
      <c r="B52" s="49" t="s">
        <v>55</v>
      </c>
      <c r="C52" s="19">
        <f>1+41.7+1.19</f>
        <v>43.89</v>
      </c>
      <c r="D52" s="19">
        <v>39.65</v>
      </c>
    </row>
    <row r="53" spans="1:4" ht="15" customHeight="1" x14ac:dyDescent="0.25">
      <c r="A53" s="40">
        <v>2370</v>
      </c>
      <c r="B53" s="26" t="s">
        <v>17</v>
      </c>
      <c r="C53" s="19">
        <f>22.59+47.06</f>
        <v>69.650000000000006</v>
      </c>
      <c r="D53" s="19">
        <v>62.93</v>
      </c>
    </row>
    <row r="54" spans="1:4" ht="15" customHeight="1" x14ac:dyDescent="0.25">
      <c r="A54" s="40">
        <v>2400</v>
      </c>
      <c r="B54" s="26" t="s">
        <v>23</v>
      </c>
      <c r="C54" s="19">
        <f>100+12.06+0.53+5.07</f>
        <v>117.66</v>
      </c>
      <c r="D54" s="19">
        <v>106.3</v>
      </c>
    </row>
    <row r="55" spans="1:4" ht="15" customHeight="1" x14ac:dyDescent="0.25">
      <c r="A55" s="40">
        <v>2512</v>
      </c>
      <c r="B55" s="26" t="s">
        <v>18</v>
      </c>
      <c r="C55" s="19">
        <v>8500</v>
      </c>
      <c r="D55" s="19">
        <v>7673.85</v>
      </c>
    </row>
    <row r="56" spans="1:4" ht="15" customHeight="1" x14ac:dyDescent="0.25">
      <c r="A56" s="40">
        <v>2513</v>
      </c>
      <c r="B56" s="26" t="s">
        <v>19</v>
      </c>
      <c r="C56" s="19">
        <f>76.1+157.87+4.41+1001.73+64.25+8.18+0.35-400</f>
        <v>912.8900000000001</v>
      </c>
      <c r="D56" s="19">
        <v>824.78</v>
      </c>
    </row>
    <row r="57" spans="1:4" ht="15" customHeight="1" x14ac:dyDescent="0.25">
      <c r="A57" s="40">
        <v>2515</v>
      </c>
      <c r="B57" s="26" t="s">
        <v>38</v>
      </c>
      <c r="C57" s="19">
        <f>112.71+181.82+5.93+65.54+73.25+0.41+48.45-300</f>
        <v>188.11</v>
      </c>
      <c r="D57" s="19">
        <v>169.95</v>
      </c>
    </row>
    <row r="58" spans="1:4" ht="16.5" customHeight="1" x14ac:dyDescent="0.25">
      <c r="A58" s="40">
        <v>2519</v>
      </c>
      <c r="B58" s="26" t="s">
        <v>20</v>
      </c>
      <c r="C58" s="19">
        <f>74.53+19.87+0.7+737.12+7.27+0.84-200</f>
        <v>640.33000000000004</v>
      </c>
      <c r="D58" s="19">
        <v>578.53</v>
      </c>
    </row>
    <row r="59" spans="1:4" ht="16.5" hidden="1" customHeight="1" x14ac:dyDescent="0.25">
      <c r="A59" s="40">
        <v>6000</v>
      </c>
      <c r="B59" s="26"/>
      <c r="C59" s="19"/>
      <c r="D59" s="19"/>
    </row>
    <row r="60" spans="1:4" ht="16.5" hidden="1" customHeight="1" x14ac:dyDescent="0.25">
      <c r="A60" s="40">
        <v>6290</v>
      </c>
      <c r="B60" s="26"/>
      <c r="C60" s="19"/>
      <c r="D60" s="19"/>
    </row>
    <row r="61" spans="1:4" ht="15" x14ac:dyDescent="0.25">
      <c r="A61" s="39">
        <v>5000</v>
      </c>
      <c r="B61" s="30" t="s">
        <v>31</v>
      </c>
      <c r="C61" s="17">
        <f>74000+403.32+86.18+4556.9+615.59+1832.57+76.04+853.32+719.25+14.9+4.11+28.52+132.57+198.33+365.49+253.65+2706.42+955.55+29.7+447.5+254.35+135.61+5.87+191.91+0.98+5.4+8.2+671.85</f>
        <v>89554.08</v>
      </c>
      <c r="D61" s="17">
        <f>74000+403.32+86.18+4556.9+615.59+1832.57+76.04+853.32+719.25+14.9+4.11+28.52+132.57+198.33+365.49+253.65+2706.42+955.55+29.7+447.5+254.35+135.61+5.87+191.91+0.98+5.4+8.2+671.85-60000.08</f>
        <v>29554</v>
      </c>
    </row>
    <row r="62" spans="1:4" ht="13.5" customHeight="1" x14ac:dyDescent="0.35">
      <c r="A62" s="44"/>
      <c r="B62" s="45"/>
      <c r="C62" s="33"/>
      <c r="D62" s="33"/>
    </row>
    <row r="63" spans="1:4" ht="15.5" x14ac:dyDescent="0.35">
      <c r="A63" s="34" t="s">
        <v>33</v>
      </c>
      <c r="B63" s="34"/>
      <c r="C63" s="54" t="s">
        <v>41</v>
      </c>
      <c r="D63" s="54"/>
    </row>
    <row r="64" spans="1:4" ht="15.5" hidden="1" x14ac:dyDescent="0.35">
      <c r="A64" s="34"/>
      <c r="B64" s="34"/>
      <c r="C64" s="54"/>
      <c r="D64" s="54"/>
    </row>
    <row r="65" spans="1:4" ht="15.5" hidden="1" x14ac:dyDescent="0.35">
      <c r="A65" s="34"/>
      <c r="B65" s="34"/>
      <c r="C65" s="54"/>
      <c r="D65" s="54"/>
    </row>
    <row r="66" spans="1:4" ht="15.5" hidden="1" x14ac:dyDescent="0.35">
      <c r="A66" s="4"/>
      <c r="B66" s="4"/>
      <c r="C66" s="54"/>
      <c r="D66" s="54"/>
    </row>
    <row r="67" spans="1:4" ht="15.5" x14ac:dyDescent="0.35">
      <c r="A67" s="4"/>
      <c r="B67" s="4"/>
      <c r="C67" s="54"/>
      <c r="D67" s="54"/>
    </row>
    <row r="68" spans="1:4" ht="9.75" customHeight="1" x14ac:dyDescent="0.3">
      <c r="A68" s="5"/>
      <c r="B68" s="6"/>
      <c r="C68" s="33"/>
      <c r="D68" s="33"/>
    </row>
    <row r="69" spans="1:4" ht="14" x14ac:dyDescent="0.3">
      <c r="A69" s="46" t="s">
        <v>43</v>
      </c>
      <c r="B69" s="47"/>
      <c r="C69" s="33"/>
      <c r="D69" s="33"/>
    </row>
    <row r="70" spans="1:4" ht="20.25" customHeight="1" x14ac:dyDescent="0.3">
      <c r="A70" s="48" t="s">
        <v>34</v>
      </c>
      <c r="B70" s="47"/>
      <c r="C70" s="33"/>
      <c r="D70" s="33"/>
    </row>
    <row r="71" spans="1:4" ht="14" x14ac:dyDescent="0.3">
      <c r="A71" s="46"/>
      <c r="B71" s="47"/>
      <c r="C71" s="55"/>
      <c r="D71" s="55"/>
    </row>
    <row r="72" spans="1:4" hidden="1" x14ac:dyDescent="0.25"/>
    <row r="75" spans="1:4" ht="20.5" x14ac:dyDescent="0.45">
      <c r="A75" s="59"/>
      <c r="B75" s="59"/>
      <c r="C75" s="35"/>
      <c r="D75" s="35"/>
    </row>
    <row r="76" spans="1:4" ht="14" x14ac:dyDescent="0.3">
      <c r="A76" s="8"/>
      <c r="B76" s="8"/>
      <c r="C76" s="36"/>
      <c r="D76" s="36"/>
    </row>
    <row r="77" spans="1:4" ht="14" x14ac:dyDescent="0.3">
      <c r="A77" s="8"/>
      <c r="B77" s="8"/>
      <c r="C77" s="36"/>
      <c r="D77" s="36"/>
    </row>
    <row r="78" spans="1:4" ht="14" x14ac:dyDescent="0.3">
      <c r="A78" s="60"/>
      <c r="B78" s="60"/>
      <c r="C78" s="36"/>
      <c r="D78" s="36"/>
    </row>
    <row r="79" spans="1:4" ht="14" x14ac:dyDescent="0.3">
      <c r="A79" s="8"/>
      <c r="B79" s="8"/>
      <c r="C79" s="36"/>
      <c r="D79" s="36"/>
    </row>
    <row r="80" spans="1:4" ht="14" x14ac:dyDescent="0.3">
      <c r="A80" s="58"/>
      <c r="B80" s="58"/>
      <c r="C80" s="36"/>
      <c r="D80" s="36"/>
    </row>
    <row r="81" spans="1:4" ht="14" x14ac:dyDescent="0.3">
      <c r="A81" s="10"/>
      <c r="B81" s="9"/>
      <c r="C81" s="36"/>
      <c r="D81" s="36"/>
    </row>
    <row r="82" spans="1:4" ht="14" x14ac:dyDescent="0.3">
      <c r="A82" s="60"/>
      <c r="B82" s="60"/>
      <c r="C82" s="36"/>
      <c r="D82" s="36"/>
    </row>
  </sheetData>
  <mergeCells count="10">
    <mergeCell ref="A7:D7"/>
    <mergeCell ref="A80:B80"/>
    <mergeCell ref="A75:B75"/>
    <mergeCell ref="A78:B78"/>
    <mergeCell ref="A82:B82"/>
    <mergeCell ref="B2:D2"/>
    <mergeCell ref="B4:D4"/>
    <mergeCell ref="A5:D5"/>
    <mergeCell ref="A3:D3"/>
    <mergeCell ref="A6:B6"/>
  </mergeCells>
  <phoneticPr fontId="1" type="noConversion"/>
  <hyperlinks>
    <hyperlink ref="A70" r:id="rId1"/>
  </hyperlinks>
  <pageMargins left="0.70866141732283472" right="0.39370078740157483" top="0" bottom="0.78740157480314965" header="0.51181102362204722" footer="0.51181102362204722"/>
  <pageSetup paperSize="9" scale="64" orientation="portrait" r:id="rId2"/>
  <headerFooter differentFirst="1" alignWithMargins="0">
    <oddHeader>&amp;C&amp;P</oddHeader>
    <oddFooter>&amp;C&amp;"Times New Roman,Regular"&amp;11&amp;F; „Noteikumi par Sociālās integrācijas valsts aģentūras sniegto publisko maksas pakalpojumu cenrādi”</oddFooter>
    <firstFooter>&amp;C&amp;"Times New Roman,Regular"&amp;11&amp;F;  Grozījumi Ministru kabineta 2013.gada 24.septembra noteikumos Nr.1002 „Sociālās integrācijas valsts aģentūras sniegto maksas pakalpojumu cenrādis”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Tāme</vt:lpstr>
      <vt:lpstr>Tāme!Print_Titles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Sociālās integrācijas valsts aģentūras sniegto publisko maksas pakalpojumu cenrādis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2025-05-20T12:03:00Z</cp:lastPrinted>
  <dcterms:created xsi:type="dcterms:W3CDTF">2008-09-26T08:09:16Z</dcterms:created>
  <dcterms:modified xsi:type="dcterms:W3CDTF">2025-08-18T12:16:01Z</dcterms:modified>
</cp:coreProperties>
</file>