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filterPrivacy="1" defaultThemeVersion="124226"/>
  <xr:revisionPtr revIDLastSave="0" documentId="13_ncr:1_{38F9D8D3-125C-4347-AB48-96B8E1950EDC}" xr6:coauthVersionLast="36" xr6:coauthVersionMax="47" xr10:uidLastSave="{00000000-0000-0000-0000-000000000000}"/>
  <bookViews>
    <workbookView xWindow="27890" yWindow="2340" windowWidth="17840" windowHeight="15470" xr2:uid="{00000000-000D-0000-FFFF-FFFF00000000}"/>
  </bookViews>
  <sheets>
    <sheet name="1. tabula KOPSAV pasakumi" sheetId="5" r:id="rId1"/>
    <sheet name="2. tabula KOPSAV pa avotiem" sheetId="6" r:id="rId2"/>
  </sheets>
  <calcPr calcId="191029"/>
</workbook>
</file>

<file path=xl/calcChain.xml><?xml version="1.0" encoding="utf-8"?>
<calcChain xmlns="http://schemas.openxmlformats.org/spreadsheetml/2006/main">
  <c r="B27" i="5" l="1"/>
  <c r="D28" i="5" l="1"/>
  <c r="C5" i="6"/>
  <c r="D39" i="6"/>
  <c r="B32" i="5" l="1"/>
  <c r="D43" i="6" l="1"/>
  <c r="D42" i="6"/>
  <c r="D41" i="6"/>
  <c r="D40" i="6"/>
  <c r="B13" i="5"/>
  <c r="D5" i="6" l="1"/>
  <c r="C31" i="6"/>
  <c r="D21" i="6" l="1"/>
  <c r="D8" i="6"/>
  <c r="D33" i="6"/>
  <c r="B16" i="5" l="1"/>
  <c r="B24" i="5" l="1"/>
  <c r="D24" i="5"/>
  <c r="D18" i="5" l="1"/>
  <c r="B18" i="5" l="1"/>
  <c r="B5" i="5" l="1"/>
  <c r="D5" i="5" l="1"/>
  <c r="B14" i="5" l="1"/>
  <c r="B31" i="5" l="1"/>
  <c r="B30" i="5" s="1"/>
  <c r="D33" i="5" l="1"/>
  <c r="B33" i="5"/>
  <c r="B35" i="5" s="1"/>
  <c r="D27" i="5" s="1"/>
  <c r="D16" i="5"/>
  <c r="D35" i="5" l="1"/>
</calcChain>
</file>

<file path=xl/sharedStrings.xml><?xml version="1.0" encoding="utf-8"?>
<sst xmlns="http://schemas.openxmlformats.org/spreadsheetml/2006/main" count="195" uniqueCount="104">
  <si>
    <t>PAVISAM</t>
  </si>
  <si>
    <t xml:space="preserve">Programma/ apakšprogramma </t>
  </si>
  <si>
    <t>Pasākums</t>
  </si>
  <si>
    <t xml:space="preserve">Pārdale no </t>
  </si>
  <si>
    <t>Pārdale uz</t>
  </si>
  <si>
    <t>KOPĀ:</t>
  </si>
  <si>
    <t>06.01.00 "Valsts policija"</t>
  </si>
  <si>
    <t>1. tabula</t>
  </si>
  <si>
    <t>2. tabula</t>
  </si>
  <si>
    <t>KOPĀ Valsts policija
06.01.00 "Valsts policija"</t>
  </si>
  <si>
    <r>
      <t xml:space="preserve">Pabalsts pēc katriem pieciem nepārtrauktas izdienas gadiem 
</t>
    </r>
    <r>
      <rPr>
        <sz val="8"/>
        <rFont val="Times New Roman"/>
        <family val="1"/>
        <charset val="186"/>
      </rPr>
      <t>EKK 1000 -  1 495 795 euro
EKK 2000 - 85 750 euro</t>
    </r>
  </si>
  <si>
    <t>Priekšlikumi pārdalei</t>
  </si>
  <si>
    <t xml:space="preserve">KOPĀ Valsts ugunsdzēsības un glābšanas dienests
07.00.00 "Ugunsdrošība, glābšana un civilā aizsardzība" </t>
  </si>
  <si>
    <t>Iestāde, budžeta programma, apakšprogramma 
pasākumi un izdevumu ekonomiskās klasifikācijas kods (EKK)</t>
  </si>
  <si>
    <t>KOPĀ Valsts robežsardze
10.00.00 "Valsts robežsardzes darbība"</t>
  </si>
  <si>
    <t>KOPĀ Pilsonības un migrācijas lietu pārvalde
11.01.00 "Pilsonības un migrācijas lietu pārvalde"</t>
  </si>
  <si>
    <t>x</t>
  </si>
  <si>
    <r>
      <rPr>
        <b/>
        <sz val="8"/>
        <rFont val="Times New Roman"/>
        <family val="1"/>
        <charset val="186"/>
      </rPr>
      <t xml:space="preserve">Pabalsts pēc katriem pieciem nepārtrauktas izdienas gadiem </t>
    </r>
    <r>
      <rPr>
        <sz val="8"/>
        <rFont val="Times New Roman"/>
        <family val="1"/>
        <charset val="186"/>
      </rPr>
      <t xml:space="preserve">
EKK 1000 - 320 572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</si>
  <si>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 xml:space="preserve">2024.-2026.gada prioritārais pasākums ”Valsts ugunsdzēsības un glābšanas dienesta struktūrvienību dzīvības glābšanas spēju stiprināšanas nodrošināšana” </t>
    </r>
    <r>
      <rPr>
        <sz val="8"/>
        <rFont val="Times New Roman"/>
        <family val="1"/>
        <charset val="186"/>
      </rPr>
      <t xml:space="preserve">
EKK 1000  - 100 000 euro 
EKK 2000 - 42 667 euro</t>
    </r>
  </si>
  <si>
    <r>
      <rPr>
        <b/>
        <sz val="8"/>
        <rFont val="Times New Roman"/>
        <family val="1"/>
        <charset val="186"/>
      </rPr>
      <t xml:space="preserve">Pabalsts pēc katriem pieciem nepārtrauktas izdienas gadiem </t>
    </r>
    <r>
      <rPr>
        <sz val="8"/>
        <rFont val="Times New Roman"/>
        <family val="1"/>
        <charset val="186"/>
      </rPr>
      <t xml:space="preserve">
EKK 1000 - 261 139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</si>
  <si>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 xml:space="preserve">2023.-2025.gada prioritārais pasākuma “ES pastāvīgā iedzīvotāja statusa piešķiršana Krievijas Federācijas pilsoņiem, kuri apliecinājuši valsts valodas prasmes” </t>
    </r>
    <r>
      <rPr>
        <sz val="8"/>
        <rFont val="Times New Roman"/>
        <family val="1"/>
        <charset val="186"/>
      </rPr>
      <t xml:space="preserve">
 EKK 1000 - 314 129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 
 EKK 2000 - 87 501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</si>
  <si>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 xml:space="preserve">Finansējums Eiropas Parlamenta 2024. gada vēlēšanu nodrošināšanai </t>
    </r>
    <r>
      <rPr>
        <sz val="8"/>
        <rFont val="Times New Roman"/>
        <family val="1"/>
        <charset val="186"/>
      </rPr>
      <t xml:space="preserve">(24-TA-875; pārdale no programmas 21.00.00 ''Finansējums vēlēšanu nodrošināšanai'')
EKK 2000 - 154 384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</si>
  <si>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>Finansējums divu amata vietu atlīdzībai</t>
    </r>
    <r>
      <rPr>
        <sz val="8"/>
        <rFont val="Times New Roman"/>
        <family val="1"/>
        <charset val="186"/>
      </rPr>
      <t xml:space="preserve"> (24-TA-1457; pārdale no programmas 21.00.00 ''Finansējums vēlēšanu nodrošināšanai'')
EKK 1000 - 16 275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</si>
  <si>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 xml:space="preserve">Finansējums terminētu amata vietu atlīdzībai (personu apliecinošu dokumentu izsniegšanas nodrošināšana) </t>
    </r>
    <r>
      <rPr>
        <sz val="8"/>
        <rFont val="Times New Roman"/>
        <family val="1"/>
        <charset val="186"/>
      </rPr>
      <t xml:space="preserve">
 EKK 1000 - 81 312 </t>
    </r>
    <r>
      <rPr>
        <i/>
        <sz val="8"/>
        <rFont val="Times New Roman"/>
        <family val="1"/>
        <charset val="186"/>
      </rPr>
      <t>euro</t>
    </r>
  </si>
  <si>
    <t>KOPĀ Iekšlietu ministrijas veselības un sporta centrs
38.05.00 "Veselības aprūpe un fiziskā sagatavotība"</t>
  </si>
  <si>
    <t>KOPĀ Nodrošinājuma valsts aģentūra
40.02.00 "Nekustamais īpašums un centralizētais iepirkums"</t>
  </si>
  <si>
    <t>KOPĀ 
44.00.00 "Iekšējās drošības akadēmija"</t>
  </si>
  <si>
    <r>
      <rPr>
        <b/>
        <sz val="8"/>
        <rFont val="Times New Roman"/>
        <family val="1"/>
        <charset val="186"/>
      </rPr>
      <t xml:space="preserve">2023.-2025.gada prioritārais pasākums “Pabalstu un kompensāciju nodrošinājuma palielināšana par dienestu ārvalstīs kvalitatīvai Latvijas nacionālo drošības un ekonomisko interešu aizstāvībai” </t>
    </r>
    <r>
      <rPr>
        <sz val="8"/>
        <rFont val="Times New Roman"/>
        <family val="1"/>
        <charset val="186"/>
      </rPr>
      <t xml:space="preserve">
EKK 1000 - 46 768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 
EKK 2000 - 39 840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</si>
  <si>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>Apsardzes pakalpojumu nodrošināšana patvēruma meklētāju izmitināšanas centrā "Mucenieki"</t>
    </r>
    <r>
      <rPr>
        <sz val="8"/>
        <rFont val="Times New Roman"/>
        <family val="1"/>
        <charset val="186"/>
      </rPr>
      <t xml:space="preserve">
EKK 2000 - 13 468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</si>
  <si>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>Medicīnas pakalpojumi patvēruma meklētāju izmitināšanas centrā "Mucenieki" (medicīnas kabineta uzturēšana)</t>
    </r>
    <r>
      <rPr>
        <sz val="8"/>
        <rFont val="Times New Roman"/>
        <family val="1"/>
        <charset val="186"/>
      </rPr>
      <t xml:space="preserve">
EKK 2000 - 25 850 euro</t>
    </r>
  </si>
  <si>
    <r>
      <rPr>
        <b/>
        <sz val="8"/>
        <rFont val="Times New Roman"/>
        <family val="1"/>
        <charset val="186"/>
      </rPr>
      <t>Tulkošanas pakalpojumi</t>
    </r>
    <r>
      <rPr>
        <sz val="8"/>
        <rFont val="Times New Roman"/>
        <family val="1"/>
        <charset val="186"/>
      </rPr>
      <t xml:space="preserve"> (</t>
    </r>
    <r>
      <rPr>
        <b/>
        <sz val="8"/>
        <rFont val="Times New Roman"/>
        <family val="1"/>
        <charset val="186"/>
      </rPr>
      <t xml:space="preserve">PMLP)
</t>
    </r>
    <r>
      <rPr>
        <sz val="8"/>
        <rFont val="Times New Roman"/>
        <family val="1"/>
        <charset val="186"/>
      </rPr>
      <t xml:space="preserve">EKK 2000 - 42 107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</si>
  <si>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>E-pakalpojumu EP206 "Personas statusa noskaidrošana Fizisko personu reģistrā" un EP217 "Norēķinu veikšana par Pilsonības un migrācijas lietu pārvaldes sniegtajiem pakalpojumiem" funkcionalitātes un tajos izmantoto integrācijas servisu pārskatīšana un pielāgošana</t>
    </r>
    <r>
      <rPr>
        <sz val="8"/>
        <rFont val="Times New Roman"/>
        <family val="1"/>
        <charset val="186"/>
      </rPr>
      <t xml:space="preserve">
EKK 2000 - 84 942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</si>
  <si>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>Samaksa komersantam par Elektroniskā tiešsaistes vēlētāju reģistra programmatūras pilnveidošanas un atbalsta pakalpojumiem</t>
    </r>
    <r>
      <rPr>
        <sz val="8"/>
        <rFont val="Times New Roman"/>
        <family val="1"/>
        <charset val="186"/>
      </rPr>
      <t xml:space="preserve">
EKK 2000 - 194 864 euro</t>
    </r>
  </si>
  <si>
    <r>
      <rPr>
        <b/>
        <sz val="8"/>
        <rFont val="Times New Roman"/>
        <family val="1"/>
        <charset val="186"/>
      </rPr>
      <t xml:space="preserve">Norēķiniem ar ārstniecības iestādēm par amatpersonām ar speciālajām dienesta pakāpēm sniegtajiem veselības aprūpes pakalpojumiem </t>
    </r>
    <r>
      <rPr>
        <sz val="8"/>
        <rFont val="Times New Roman"/>
        <family val="1"/>
        <charset val="186"/>
      </rPr>
      <t xml:space="preserve">
EKK 2000 - 123 688 </t>
    </r>
    <r>
      <rPr>
        <i/>
        <sz val="8"/>
        <rFont val="Times New Roman"/>
        <family val="1"/>
        <charset val="186"/>
      </rPr>
      <t>euro</t>
    </r>
  </si>
  <si>
    <r>
      <rPr>
        <b/>
        <sz val="8"/>
        <rFont val="Times New Roman"/>
        <family val="1"/>
        <charset val="186"/>
      </rPr>
      <t>Resursu vadības sistēmas "</t>
    </r>
    <r>
      <rPr>
        <b/>
        <i/>
        <sz val="8"/>
        <rFont val="Times New Roman"/>
        <family val="1"/>
        <charset val="186"/>
      </rPr>
      <t>Horizon"</t>
    </r>
    <r>
      <rPr>
        <b/>
        <sz val="8"/>
        <rFont val="Times New Roman"/>
        <family val="1"/>
        <charset val="186"/>
      </rPr>
      <t xml:space="preserve"> uzturēšana</t>
    </r>
    <r>
      <rPr>
        <sz val="8"/>
        <rFont val="Times New Roman"/>
        <family val="1"/>
        <charset val="186"/>
      </rPr>
      <t xml:space="preserve">
EKK 2000 - 49 840 </t>
    </r>
    <r>
      <rPr>
        <i/>
        <sz val="8"/>
        <rFont val="Times New Roman"/>
        <family val="1"/>
        <charset val="186"/>
      </rPr>
      <t>euro</t>
    </r>
  </si>
  <si>
    <t>KOPĀ  Latvijas Republikas Iekšlietu ministrija
97.00.00 "Nozaru vadība un politikas plānošana"</t>
  </si>
  <si>
    <t xml:space="preserve">Pabalsts pēc katriem pieciem nepārtrauktas izdienas gadiem </t>
  </si>
  <si>
    <t xml:space="preserve">Tulkošanas pakalpojumi VP </t>
  </si>
  <si>
    <t>Anotācijas 2.pielikumā</t>
  </si>
  <si>
    <t>Pamatojums un aprēķins</t>
  </si>
  <si>
    <t>Komandējumu izdevumi</t>
  </si>
  <si>
    <t>Alkohola, narkotisko un psihotropo vielu ietekmes pārbaudes</t>
  </si>
  <si>
    <t xml:space="preserve">Transportlīdzekļu uzturēšana </t>
  </si>
  <si>
    <t>2024.-2026.gada prioritārais pasākums "Kvalitatīvas izglītības ieguves nodrošināšana tiesībaizsardzības iestāžu amatpersonām"</t>
  </si>
  <si>
    <t>44.00.00 "Iekšējās drošības akadēmija"</t>
  </si>
  <si>
    <t xml:space="preserve">2024.-2026.gada prioritārais pasākums ”Valsts ugunsdzēsības un glābšanas dienesta struktūrvienību dzīvības glābšanas spēju stiprināšanas nodrošināšana” </t>
  </si>
  <si>
    <t xml:space="preserve">07.00.00 "Ugunsdrošība, glābšana un civilā aizsardzība" </t>
  </si>
  <si>
    <t>Anotācijas 5.pielikumā</t>
  </si>
  <si>
    <t>40.02.00 "Nekustamais īpašums un centralizētais iepirkums"</t>
  </si>
  <si>
    <t>10.00.00 "Valsts robežsardzes darbība"</t>
  </si>
  <si>
    <t>Apsardzes pakalpojumu nodrošināšana patvēruma meklētāju izmitināšanas centrā "Mucenieki"</t>
  </si>
  <si>
    <t>Medicīnas pakalpojumi patvēruma meklētāju izmitināšanas centrā "Mucenieki" (medicīnas kabineta uzturēšana)</t>
  </si>
  <si>
    <t>11.01.00 "Pilsonības un migrācijas lietu pārvalde"</t>
  </si>
  <si>
    <t xml:space="preserve">2023.-2025.gada prioritārais pasākuma “ES pastāvīgā iedzīvotāja statusa piešķiršana Krievijas Federācijas pilsoņiem, kuri apliecinājuši valsts valodas prasmes” </t>
  </si>
  <si>
    <t>Anotācijas 3.pielikumā</t>
  </si>
  <si>
    <t>38.05.00 "Veselības aprūpe un fiziskā sagatavotība"</t>
  </si>
  <si>
    <t>Anotācijas 4.pielikumā</t>
  </si>
  <si>
    <t xml:space="preserve">Norēķiniem ar ārstniecības iestādēm par amatpersonām ar speciālajām dienesta pakāpēm sniegtajiem veselības aprūpes pakalpojumiem </t>
  </si>
  <si>
    <t xml:space="preserve">Kvalifikācijas paaugstināšanas mācību kursi  </t>
  </si>
  <si>
    <t>97.00.00 "Nozaru vadība un politikas plānošana"</t>
  </si>
  <si>
    <t xml:space="preserve">2023.-2025.gada prioritārais pasākums “Pabalstu un kompensāciju nodrošinājuma palielināšana par dienestu ārvalstīs kvalitatīvai Latvijas nacionālo drošības un ekonomisko interešu aizstāvībai” </t>
  </si>
  <si>
    <t>Resursu vadības sistēmas "Horizon" uzturēšana</t>
  </si>
  <si>
    <t>Anotācijas 6.pielikumā</t>
  </si>
  <si>
    <r>
      <t xml:space="preserve">Prognozētā neapguve, </t>
    </r>
    <r>
      <rPr>
        <b/>
        <i/>
        <sz val="8"/>
        <rFont val="Times New Roman"/>
        <family val="1"/>
        <charset val="186"/>
      </rPr>
      <t>euro</t>
    </r>
  </si>
  <si>
    <r>
      <t xml:space="preserve">Nepieciešams finansējums, </t>
    </r>
    <r>
      <rPr>
        <b/>
        <i/>
        <sz val="8"/>
        <rFont val="Times New Roman"/>
        <family val="1"/>
        <charset val="186"/>
      </rPr>
      <t>euro</t>
    </r>
  </si>
  <si>
    <t>Samaksa komersantam par Elektroniskā tiešsaistes vēlētāju reģistra programmatūras pilnveidošanas un atbalsta pakalpojumiem</t>
  </si>
  <si>
    <t>Iekšlietu ministrijas budžeta programmās un apakšprogrammās prognozētā finanšu resursu neapguve un 
priekšlikumi papildu finansējuma piešķiršanai sadalījumā pa pasākumiem un finansēšanas avotiem</t>
  </si>
  <si>
    <t>Iekšlietu ministrijas budžeta programmās un apakšprogrammās prognozētā finanšu resursu neapguve
 un priekšlikumi papildu finansējuma piešķiršanai sadalījumā pa pasākumiem</t>
  </si>
  <si>
    <t>E-pakalpojumu EP206 "Personas statusa noskaidrošana Fizisko personu reģistrā" un EP217 "Norēķinu veikšana par Pilsonības un migrācijas lietu pārvaldes sniegtajiem pakalpojumiem" funkcionalitātes un tajos izmantoto integrācijas servisu pārskatīšana un pielāgošana</t>
  </si>
  <si>
    <t>Tulkošanas pakalpojumi (PMLP)</t>
  </si>
  <si>
    <t xml:space="preserve">Finansējums terminētu amata vietu atlīdzībai (personu apliecinošu dokumentu izsniegšanas nodrošināšana)  </t>
  </si>
  <si>
    <t>Finansējums Eiropas Parlamenta 2024. gada vēlēšanu nodrošināšanai (24-TA-875; pārdale no programmas 21.00.00 ''Finansējums vēlēšanu nodrošināšanai'')</t>
  </si>
  <si>
    <t>Finansējums divu amata vietu atlīdzībai (24-TA-1457; pārdale no programmas 21.00.00 ''Finansējums vēlēšanu nodrošināšanai'')</t>
  </si>
  <si>
    <t>Aizturēto personu uzturēšana</t>
  </si>
  <si>
    <r>
      <t xml:space="preserve">Tulkošanas pakalpojumi VP 
EKK 2000  - 321 996 </t>
    </r>
    <r>
      <rPr>
        <i/>
        <sz val="8"/>
        <rFont val="Times New Roman"/>
        <family val="1"/>
        <charset val="186"/>
      </rPr>
      <t>euro</t>
    </r>
  </si>
  <si>
    <r>
      <t xml:space="preserve">Transportlīdzekļu uzturēšana 
EKK 2000 - 409 693 </t>
    </r>
    <r>
      <rPr>
        <i/>
        <sz val="8"/>
        <rFont val="Times New Roman"/>
        <family val="1"/>
        <charset val="186"/>
      </rPr>
      <t>euro</t>
    </r>
  </si>
  <si>
    <r>
      <t xml:space="preserve">Komandējumu izdevumi
EKK 2000 - 158 694 </t>
    </r>
    <r>
      <rPr>
        <i/>
        <sz val="8"/>
        <rFont val="Times New Roman"/>
        <family val="1"/>
        <charset val="186"/>
      </rPr>
      <t>euro</t>
    </r>
  </si>
  <si>
    <r>
      <t xml:space="preserve">Alkohola, narkotisko un psihotropo vielu ietekmes pārbaudes
EKK 2000 - 192 052 </t>
    </r>
    <r>
      <rPr>
        <i/>
        <sz val="8"/>
        <rFont val="Times New Roman"/>
        <family val="1"/>
        <charset val="186"/>
      </rPr>
      <t>euro</t>
    </r>
  </si>
  <si>
    <r>
      <t xml:space="preserve">Aizturēto personu uzturēšana
EKK 2000 - 30 096 </t>
    </r>
    <r>
      <rPr>
        <i/>
        <sz val="8"/>
        <rFont val="Times New Roman"/>
        <family val="1"/>
        <charset val="186"/>
      </rPr>
      <t>euro</t>
    </r>
  </si>
  <si>
    <t>Vardarbīgā nāvē mirušo personu transportēšana</t>
  </si>
  <si>
    <r>
      <t xml:space="preserve">Vardarbīgā nāvē mirušo personu transportēšana
EKK 2000 - 54 263 </t>
    </r>
    <r>
      <rPr>
        <i/>
        <sz val="8"/>
        <rFont val="Times New Roman"/>
        <family val="1"/>
        <charset val="186"/>
      </rPr>
      <t>euro</t>
    </r>
  </si>
  <si>
    <t>Transportlīdzekļu, kuri nepieciešami konvojējamo personu pārvadāšanai, iegādes daļējai apmaksa</t>
  </si>
  <si>
    <t>Transportlīdzekļu, kuri nepieciešami konvojējamo personu pārvadāšanai, iegādes daļējai apmaksa
EKK 5000 - 770 000 euro</t>
  </si>
  <si>
    <t xml:space="preserve">2022. - 2024. gada prioritārais pasākums "Valsts policijas amatpersonu izglītības sistēmas pilnveide (tai skaitā  izmeklētāju apmācības centra izveide Valsts policijas koledžā)" </t>
  </si>
  <si>
    <t>2024.-2026.gada prioritārais pasākums "Valsts apmaksātu veselības aprūpes pakalpojumu pieejamības paaugstināšana Iekšlietu ministrijas sistēmas iestāžu un Ieslodzījuma vietu pārvaldes amatpersonām ar speciālajām dienesta pakāpēm"</t>
  </si>
  <si>
    <r>
      <t xml:space="preserve">2024. - 2026.gada prioritārais pasākums "Valsts apmaksātu veselības aprūpes pakalpojumu pieejamības paaugstināšana Iekšlietu ministrijas sistēmas iestāžu un Ieslodzījuma vietu pārvaldes amatpersonām ar speciālajām dienesta pakāpēm"
</t>
    </r>
    <r>
      <rPr>
        <sz val="8"/>
        <rFont val="Times New Roman"/>
        <family val="1"/>
        <charset val="186"/>
      </rPr>
      <t xml:space="preserve">EKK 1000 - 558 645 </t>
    </r>
    <r>
      <rPr>
        <i/>
        <sz val="8"/>
        <rFont val="Times New Roman"/>
        <family val="1"/>
        <charset val="186"/>
      </rPr>
      <t>euro</t>
    </r>
  </si>
  <si>
    <t>Izdevumi par komunālajiem pakalpojumiem, tai skaitā saistībā ar pakalpojumu cenu pieaugumu</t>
  </si>
  <si>
    <r>
      <rPr>
        <b/>
        <sz val="8"/>
        <rFont val="Times New Roman"/>
        <family val="1"/>
        <charset val="186"/>
      </rPr>
      <t>Ēdināšanas pakalpojumu cenu pieauguma segšanai Iekšlietu ministrijas sistēmas iestāžu un Ieslodzījuma vietu pārvaldes amatpersonām ar speciālajām dienesta pakāpēm psiholoģiskā atbalsta kursa laikā</t>
    </r>
    <r>
      <rPr>
        <sz val="8"/>
        <rFont val="Times New Roman"/>
        <family val="1"/>
        <charset val="186"/>
      </rPr>
      <t xml:space="preserve">
EKK 2000 - 57 486 </t>
    </r>
    <r>
      <rPr>
        <i/>
        <sz val="8"/>
        <rFont val="Times New Roman"/>
        <family val="1"/>
        <charset val="186"/>
      </rPr>
      <t>euro</t>
    </r>
  </si>
  <si>
    <t>Ēdināšanas pakalpojumu cenu pieauguma segšanai Iekšlietu ministrijas sistēmas iestāžu un Ieslodzījuma vietu pārvaldes amatpersonām ar speciālajām dienesta pakāpēm psiholoģiskā atbalsta kursa laikā</t>
  </si>
  <si>
    <r>
      <rPr>
        <b/>
        <sz val="8"/>
        <rFont val="Times New Roman"/>
        <family val="1"/>
        <charset val="186"/>
      </rPr>
      <t>2024.-2026.gada prioritārais pasākums "Kvalitatīvas izglītības ieguves nodrošināšana tiesībaizsardzības iestāžu amatpersonām"</t>
    </r>
    <r>
      <rPr>
        <sz val="8"/>
        <rFont val="Times New Roman"/>
        <family val="1"/>
        <charset val="186"/>
      </rPr>
      <t xml:space="preserve">
EKK 7000 - 150 000 euro</t>
    </r>
    <r>
      <rPr>
        <i/>
        <sz val="8"/>
        <rFont val="Times New Roman"/>
        <family val="1"/>
        <charset val="186"/>
      </rPr>
      <t xml:space="preserve"> </t>
    </r>
    <r>
      <rPr>
        <sz val="8"/>
        <rFont val="Times New Roman"/>
        <family val="1"/>
        <charset val="186"/>
      </rPr>
      <t xml:space="preserve">(VP)
EKK 7000 - 305 259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 (nesadalītais finansējums)</t>
    </r>
  </si>
  <si>
    <t xml:space="preserve">Ar  prioritārais pasākums “Valsts robežas joslas infrastruktūras izveide" </t>
  </si>
  <si>
    <t>Iekšlietu nozarei kopīgas valsts materiālo rezervju un ikdienas resursu noliktavas būvniecība (vienreizējās investīcijas)</t>
  </si>
  <si>
    <t>Kopā:</t>
  </si>
  <si>
    <t>NVA</t>
  </si>
  <si>
    <t>VP</t>
  </si>
  <si>
    <t>PMLP</t>
  </si>
  <si>
    <t>IeM VSC</t>
  </si>
  <si>
    <t>IeM CA</t>
  </si>
  <si>
    <t>1.pielikums
Ministru kabineta rīkojuma projekta "Par apropriācijas pārdali starp Iekšlietu ministrijas budžeta programmām, apakšprogrammām, pasākumiem un izdevumu kodiem atbilstoši ekonomiskajām kategorijām" sākotnējās ietekmes novērtējuma ziņojumam (anotācijai)
24-TA-2694</t>
  </si>
  <si>
    <r>
      <rPr>
        <b/>
        <sz val="8"/>
        <rFont val="Times New Roman"/>
        <family val="1"/>
        <charset val="186"/>
      </rPr>
      <t xml:space="preserve">Izdevumi par komunālajiem pakalpojumiem, tai skaitā saistībā ar pakalpojumu cenu pieaugumu
</t>
    </r>
    <r>
      <rPr>
        <sz val="8"/>
        <rFont val="Times New Roman"/>
        <family val="1"/>
        <charset val="186"/>
      </rPr>
      <t xml:space="preserve">EKK 2000 - 2 062 334 </t>
    </r>
    <r>
      <rPr>
        <i/>
        <sz val="8"/>
        <rFont val="Times New Roman"/>
        <family val="1"/>
        <charset val="186"/>
      </rPr>
      <t>euro</t>
    </r>
  </si>
  <si>
    <r>
      <t>Iekšlietu nozarei kopīgas valsts materiālo rezervju un ikdienas resursu noliktavas būvniecība (vienreizējās investīcijas)
 EKK 5000 - 30 252</t>
    </r>
    <r>
      <rPr>
        <i/>
        <sz val="8"/>
        <rFont val="Times New Roman"/>
        <family val="1"/>
        <charset val="186"/>
      </rPr>
      <t xml:space="preserve"> euro</t>
    </r>
    <r>
      <rPr>
        <sz val="8"/>
        <rFont val="Times New Roman"/>
        <family val="1"/>
        <charset val="186"/>
      </rPr>
      <t xml:space="preserve"> (no programmas 01.00.00 "Apropriācijas rezerve")</t>
    </r>
  </si>
  <si>
    <r>
      <rPr>
        <b/>
        <sz val="8"/>
        <rFont val="Times New Roman"/>
        <family val="1"/>
        <charset val="186"/>
      </rPr>
      <t xml:space="preserve">Kvalifikācijas paaugstināšanas mācību kursi  </t>
    </r>
    <r>
      <rPr>
        <sz val="8"/>
        <rFont val="Times New Roman"/>
        <family val="1"/>
        <charset val="186"/>
      </rPr>
      <t xml:space="preserve">
EKK 2000 - 157 839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 (no programmas 01.00.00 "Apropriācijas rezerve")</t>
    </r>
  </si>
  <si>
    <r>
      <rPr>
        <b/>
        <sz val="8"/>
        <rFont val="Times New Roman"/>
        <family val="1"/>
        <charset val="186"/>
      </rPr>
      <t xml:space="preserve">2022. - 2024. gada prioritārais pasākums "Valsts policijas amatpersonu izglītības sistēmas pilnveide (tai skaitā  izmeklētāju apmācības centra izveide Valsts policijas koledžā)" </t>
    </r>
    <r>
      <rPr>
        <sz val="8"/>
        <rFont val="Times New Roman"/>
        <family val="1"/>
        <charset val="186"/>
      </rPr>
      <t xml:space="preserve">
EKK 1000 - 80 000  euro 
EKK 2000 - 55 000 euro
EKK 5000 - 70 249 euro (no programmas 01.00.00 "Apropriācijas rezerve")</t>
    </r>
  </si>
  <si>
    <r>
      <rPr>
        <b/>
        <sz val="8"/>
        <rFont val="Times New Roman"/>
        <family val="1"/>
        <charset val="186"/>
      </rPr>
      <t xml:space="preserve">Ar  prioritārais pasākums “Valsts robežas joslas infrastruktūras izveide" </t>
    </r>
    <r>
      <rPr>
        <sz val="8"/>
        <rFont val="Times New Roman"/>
        <family val="1"/>
        <charset val="186"/>
      </rPr>
      <t xml:space="preserve">
EKK 5000 - 140 000 </t>
    </r>
    <r>
      <rPr>
        <i/>
        <sz val="8"/>
        <rFont val="Times New Roman"/>
        <family val="1"/>
        <charset val="186"/>
      </rPr>
      <t>euro</t>
    </r>
    <r>
      <rPr>
        <sz val="8"/>
        <rFont val="Times New Roman"/>
        <family val="1"/>
        <charset val="186"/>
      </rPr>
      <t xml:space="preserve"> (no programmas 01.00.00 "Apropriācijas rezerve")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</si>
</sst>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name val="Times New Roman"/>
      <family val="1"/>
      <charset val="186"/>
    </font>
    <font>
      <sz val="9"/>
      <color rgb="FFC00000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b/>
      <i/>
      <sz val="8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CF2F8"/>
        <bgColor indexed="64"/>
      </patternFill>
    </fill>
  </fills>
  <borders count="1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ck">
        <color theme="7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6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/>
    <xf numFmtId="3" fontId="5" fillId="0" borderId="0" xfId="0" applyNumberFormat="1" applyFont="1" applyAlignment="1">
      <alignment horizontal="center" vertical="center"/>
    </xf>
    <xf numFmtId="3" fontId="5" fillId="0" borderId="0" xfId="0" applyNumberFormat="1" applyFont="1"/>
    <xf numFmtId="3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6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left" vertical="center" wrapText="1"/>
    </xf>
    <xf numFmtId="3" fontId="2" fillId="4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3" fontId="11" fillId="0" borderId="0" xfId="0" applyNumberFormat="1" applyFont="1"/>
    <xf numFmtId="0" fontId="12" fillId="0" borderId="0" xfId="0" applyFont="1"/>
    <xf numFmtId="0" fontId="2" fillId="2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3" fontId="2" fillId="5" borderId="8" xfId="0" applyNumberFormat="1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center" vertical="center" wrapText="1"/>
    </xf>
    <xf numFmtId="3" fontId="2" fillId="2" borderId="12" xfId="0" applyNumberFormat="1" applyFont="1" applyFill="1" applyBorder="1" applyAlignment="1">
      <alignment horizontal="center" vertical="center" wrapText="1"/>
    </xf>
    <xf numFmtId="3" fontId="3" fillId="3" borderId="12" xfId="0" applyNumberFormat="1" applyFont="1" applyFill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2" fillId="2" borderId="12" xfId="0" applyNumberFormat="1" applyFon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2" fillId="4" borderId="12" xfId="0" applyNumberFormat="1" applyFont="1" applyFill="1" applyBorder="1" applyAlignment="1">
      <alignment horizontal="center" vertical="center"/>
    </xf>
    <xf numFmtId="3" fontId="3" fillId="5" borderId="8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 wrapText="1"/>
    </xf>
    <xf numFmtId="3" fontId="3" fillId="5" borderId="11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3" fontId="3" fillId="5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CF2F8"/>
      <color rgb="FFF3F9FB"/>
      <color rgb="FF00A249"/>
      <color rgb="FFA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0A24F-6B53-4725-BC4F-31A29985CDB0}">
  <sheetPr>
    <pageSetUpPr fitToPage="1"/>
  </sheetPr>
  <dimension ref="A1:I36"/>
  <sheetViews>
    <sheetView tabSelected="1" zoomScale="70" zoomScaleNormal="70" workbookViewId="0">
      <selection activeCell="F35" sqref="F35"/>
    </sheetView>
  </sheetViews>
  <sheetFormatPr defaultColWidth="8.7265625" defaultRowHeight="14.5" x14ac:dyDescent="0.3"/>
  <cols>
    <col min="1" max="1" width="69.54296875" style="10" customWidth="1"/>
    <col min="2" max="2" width="14.7265625" style="11" customWidth="1"/>
    <col min="3" max="3" width="55.81640625" style="2" customWidth="1"/>
    <col min="4" max="4" width="19" style="13" customWidth="1"/>
    <col min="5" max="5" width="20.1796875" style="33" customWidth="1"/>
    <col min="6" max="6" width="9.7265625" style="4" customWidth="1"/>
    <col min="7" max="8" width="8.7265625" style="4" customWidth="1"/>
    <col min="9" max="16384" width="8.7265625" style="4"/>
  </cols>
  <sheetData>
    <row r="1" spans="1:9" ht="60.65" customHeight="1" x14ac:dyDescent="0.3">
      <c r="B1" s="70" t="s">
        <v>98</v>
      </c>
      <c r="C1" s="71"/>
      <c r="D1" s="71"/>
    </row>
    <row r="2" spans="1:9" x14ac:dyDescent="0.3">
      <c r="D2" s="19" t="s">
        <v>7</v>
      </c>
    </row>
    <row r="3" spans="1:9" ht="35.5" customHeight="1" x14ac:dyDescent="0.25">
      <c r="A3" s="72" t="s">
        <v>67</v>
      </c>
      <c r="B3" s="73"/>
      <c r="C3" s="73"/>
      <c r="D3" s="73"/>
    </row>
    <row r="4" spans="1:9" s="5" customFormat="1" ht="35.15" customHeight="1" x14ac:dyDescent="0.35">
      <c r="A4" s="21" t="s">
        <v>13</v>
      </c>
      <c r="B4" s="56" t="s">
        <v>63</v>
      </c>
      <c r="C4" s="23" t="s">
        <v>13</v>
      </c>
      <c r="D4" s="21" t="s">
        <v>11</v>
      </c>
      <c r="E4" s="33"/>
    </row>
    <row r="5" spans="1:9" s="5" customFormat="1" ht="38.15" customHeight="1" x14ac:dyDescent="0.35">
      <c r="A5" s="6" t="s">
        <v>9</v>
      </c>
      <c r="B5" s="57">
        <f>B6+B7</f>
        <v>1786794</v>
      </c>
      <c r="C5" s="40" t="s">
        <v>9</v>
      </c>
      <c r="D5" s="24">
        <f>D7+D8+D9+D10+D12+D6+D11</f>
        <v>1936794</v>
      </c>
      <c r="E5" s="33"/>
      <c r="F5" s="14"/>
      <c r="G5" s="14"/>
    </row>
    <row r="6" spans="1:9" s="5" customFormat="1" ht="44.5" customHeight="1" x14ac:dyDescent="0.35">
      <c r="A6" s="20" t="s">
        <v>10</v>
      </c>
      <c r="B6" s="58">
        <v>1581545</v>
      </c>
      <c r="C6" s="28" t="s">
        <v>82</v>
      </c>
      <c r="D6" s="25">
        <v>770000</v>
      </c>
      <c r="E6"/>
      <c r="F6"/>
      <c r="G6"/>
    </row>
    <row r="7" spans="1:9" s="5" customFormat="1" ht="66.650000000000006" customHeight="1" x14ac:dyDescent="0.35">
      <c r="A7" s="18" t="s">
        <v>102</v>
      </c>
      <c r="B7" s="59">
        <v>205249</v>
      </c>
      <c r="C7" s="28" t="s">
        <v>74</v>
      </c>
      <c r="D7" s="25">
        <v>321996</v>
      </c>
      <c r="E7"/>
      <c r="F7"/>
      <c r="G7"/>
    </row>
    <row r="8" spans="1:9" s="5" customFormat="1" ht="29.5" customHeight="1" x14ac:dyDescent="0.35">
      <c r="A8" s="18"/>
      <c r="B8" s="59"/>
      <c r="C8" s="28" t="s">
        <v>75</v>
      </c>
      <c r="D8" s="25">
        <v>409693</v>
      </c>
      <c r="E8"/>
      <c r="F8"/>
      <c r="G8"/>
      <c r="H8" s="14"/>
    </row>
    <row r="9" spans="1:9" s="5" customFormat="1" ht="30.65" customHeight="1" x14ac:dyDescent="0.35">
      <c r="A9" s="18"/>
      <c r="B9" s="59"/>
      <c r="C9" s="28" t="s">
        <v>76</v>
      </c>
      <c r="D9" s="25">
        <v>158694</v>
      </c>
      <c r="E9"/>
      <c r="F9"/>
      <c r="G9"/>
    </row>
    <row r="10" spans="1:9" s="5" customFormat="1" ht="27.65" customHeight="1" x14ac:dyDescent="0.35">
      <c r="A10" s="18"/>
      <c r="B10" s="59"/>
      <c r="C10" s="50" t="s">
        <v>77</v>
      </c>
      <c r="D10" s="25">
        <v>192052</v>
      </c>
      <c r="E10"/>
      <c r="F10"/>
      <c r="G10"/>
    </row>
    <row r="11" spans="1:9" s="5" customFormat="1" ht="25" customHeight="1" x14ac:dyDescent="0.35">
      <c r="A11" s="3"/>
      <c r="B11" s="60"/>
      <c r="C11" s="28" t="s">
        <v>78</v>
      </c>
      <c r="D11" s="26">
        <v>30096</v>
      </c>
      <c r="E11"/>
      <c r="F11"/>
      <c r="G11"/>
      <c r="H11"/>
    </row>
    <row r="12" spans="1:9" s="5" customFormat="1" ht="27.65" customHeight="1" x14ac:dyDescent="0.35">
      <c r="A12" s="3"/>
      <c r="B12" s="60"/>
      <c r="C12" s="50" t="s">
        <v>80</v>
      </c>
      <c r="D12" s="25">
        <v>54263</v>
      </c>
      <c r="E12"/>
      <c r="F12"/>
      <c r="G12"/>
      <c r="H12"/>
    </row>
    <row r="13" spans="1:9" ht="32.15" customHeight="1" x14ac:dyDescent="0.35">
      <c r="A13" s="6" t="s">
        <v>12</v>
      </c>
      <c r="B13" s="61">
        <f>B14+B15</f>
        <v>463239</v>
      </c>
      <c r="C13" s="54" t="s">
        <v>16</v>
      </c>
      <c r="D13" s="24">
        <v>0</v>
      </c>
      <c r="E13"/>
      <c r="F13"/>
      <c r="G13"/>
      <c r="H13"/>
      <c r="I13"/>
    </row>
    <row r="14" spans="1:9" ht="33" customHeight="1" x14ac:dyDescent="0.35">
      <c r="A14" s="52" t="s">
        <v>17</v>
      </c>
      <c r="B14" s="62">
        <f>314232+6340</f>
        <v>320572</v>
      </c>
      <c r="C14" s="55"/>
      <c r="D14" s="53"/>
      <c r="F14"/>
      <c r="G14"/>
      <c r="H14"/>
      <c r="I14"/>
    </row>
    <row r="15" spans="1:9" ht="53.5" customHeight="1" x14ac:dyDescent="0.35">
      <c r="A15" s="18" t="s">
        <v>18</v>
      </c>
      <c r="B15" s="63">
        <v>142667</v>
      </c>
      <c r="C15" s="28"/>
      <c r="D15" s="26"/>
      <c r="F15"/>
      <c r="G15"/>
      <c r="H15"/>
      <c r="I15"/>
    </row>
    <row r="16" spans="1:9" ht="27" customHeight="1" x14ac:dyDescent="0.35">
      <c r="A16" s="6" t="s">
        <v>14</v>
      </c>
      <c r="B16" s="57">
        <f>B17</f>
        <v>261139</v>
      </c>
      <c r="C16" s="54" t="s">
        <v>16</v>
      </c>
      <c r="D16" s="24">
        <f>D17</f>
        <v>0</v>
      </c>
      <c r="F16"/>
      <c r="G16"/>
      <c r="H16"/>
      <c r="I16"/>
    </row>
    <row r="17" spans="1:9" ht="31" customHeight="1" x14ac:dyDescent="0.35">
      <c r="A17" s="18" t="s">
        <v>19</v>
      </c>
      <c r="B17" s="62">
        <v>261139</v>
      </c>
      <c r="C17" s="28"/>
      <c r="D17" s="26"/>
      <c r="F17"/>
      <c r="G17"/>
      <c r="H17"/>
      <c r="I17"/>
    </row>
    <row r="18" spans="1:9" ht="27.65" customHeight="1" x14ac:dyDescent="0.35">
      <c r="A18" s="6" t="s">
        <v>15</v>
      </c>
      <c r="B18" s="57">
        <f>B19+B20+B21+B22</f>
        <v>653601</v>
      </c>
      <c r="C18" s="40" t="s">
        <v>15</v>
      </c>
      <c r="D18" s="24">
        <f>D19+D21+D20+D22+D23</f>
        <v>363231</v>
      </c>
      <c r="F18"/>
      <c r="G18"/>
      <c r="H18"/>
      <c r="I18"/>
    </row>
    <row r="19" spans="1:9" ht="54" customHeight="1" x14ac:dyDescent="0.35">
      <c r="A19" s="18" t="s">
        <v>20</v>
      </c>
      <c r="B19" s="62">
        <v>401630</v>
      </c>
      <c r="C19" s="28" t="s">
        <v>28</v>
      </c>
      <c r="D19" s="25">
        <v>15468</v>
      </c>
      <c r="F19"/>
      <c r="G19"/>
      <c r="H19"/>
      <c r="I19"/>
    </row>
    <row r="20" spans="1:9" ht="43.5" customHeight="1" x14ac:dyDescent="0.35">
      <c r="A20" s="18" t="s">
        <v>23</v>
      </c>
      <c r="B20" s="63">
        <v>81312</v>
      </c>
      <c r="C20" s="28" t="s">
        <v>29</v>
      </c>
      <c r="D20" s="25">
        <v>25850</v>
      </c>
      <c r="F20"/>
      <c r="G20"/>
      <c r="H20"/>
      <c r="I20"/>
    </row>
    <row r="21" spans="1:9" ht="41.25" customHeight="1" x14ac:dyDescent="0.35">
      <c r="A21" s="18" t="s">
        <v>21</v>
      </c>
      <c r="B21" s="63">
        <v>154384</v>
      </c>
      <c r="C21" s="28" t="s">
        <v>30</v>
      </c>
      <c r="D21" s="25">
        <v>42107</v>
      </c>
      <c r="F21"/>
      <c r="G21"/>
      <c r="H21"/>
      <c r="I21"/>
    </row>
    <row r="22" spans="1:9" ht="75" customHeight="1" x14ac:dyDescent="0.35">
      <c r="A22" s="18" t="s">
        <v>22</v>
      </c>
      <c r="B22" s="63">
        <v>16275</v>
      </c>
      <c r="C22" s="28" t="s">
        <v>31</v>
      </c>
      <c r="D22" s="25">
        <v>84942</v>
      </c>
      <c r="F22"/>
      <c r="G22"/>
      <c r="H22"/>
      <c r="I22"/>
    </row>
    <row r="23" spans="1:9" ht="34.5" customHeight="1" x14ac:dyDescent="0.35">
      <c r="A23" s="18"/>
      <c r="B23" s="63"/>
      <c r="C23" s="28" t="s">
        <v>32</v>
      </c>
      <c r="D23" s="25">
        <v>194864</v>
      </c>
      <c r="F23"/>
      <c r="G23"/>
      <c r="H23"/>
      <c r="I23"/>
    </row>
    <row r="24" spans="1:9" ht="34.5" customHeight="1" x14ac:dyDescent="0.35">
      <c r="A24" s="6" t="s">
        <v>24</v>
      </c>
      <c r="B24" s="61">
        <f>B25</f>
        <v>558645</v>
      </c>
      <c r="C24" s="40" t="s">
        <v>24</v>
      </c>
      <c r="D24" s="24">
        <f>D25+D26</f>
        <v>181177</v>
      </c>
      <c r="F24"/>
      <c r="G24"/>
      <c r="H24"/>
      <c r="I24"/>
    </row>
    <row r="25" spans="1:9" ht="51.65" customHeight="1" x14ac:dyDescent="0.35">
      <c r="A25" s="22" t="s">
        <v>85</v>
      </c>
      <c r="B25" s="63">
        <v>558645</v>
      </c>
      <c r="C25" s="28" t="s">
        <v>33</v>
      </c>
      <c r="D25" s="25">
        <v>123688</v>
      </c>
      <c r="F25"/>
      <c r="G25"/>
      <c r="H25"/>
      <c r="I25"/>
    </row>
    <row r="26" spans="1:9" ht="49" customHeight="1" x14ac:dyDescent="0.35">
      <c r="A26" s="18"/>
      <c r="B26" s="63"/>
      <c r="C26" s="28" t="s">
        <v>87</v>
      </c>
      <c r="D26" s="25">
        <v>57489</v>
      </c>
      <c r="F26"/>
      <c r="G26"/>
      <c r="H26"/>
      <c r="I26"/>
    </row>
    <row r="27" spans="1:9" ht="31" customHeight="1" x14ac:dyDescent="0.35">
      <c r="A27" s="6" t="s">
        <v>25</v>
      </c>
      <c r="B27" s="57">
        <f>B28+B29</f>
        <v>170252</v>
      </c>
      <c r="C27" s="40" t="s">
        <v>25</v>
      </c>
      <c r="D27" s="24">
        <f>D28</f>
        <v>2062334</v>
      </c>
      <c r="F27"/>
      <c r="G27"/>
      <c r="H27"/>
      <c r="I27"/>
    </row>
    <row r="28" spans="1:9" ht="36" customHeight="1" x14ac:dyDescent="0.35">
      <c r="A28" s="15" t="s">
        <v>103</v>
      </c>
      <c r="B28" s="63">
        <v>140000</v>
      </c>
      <c r="C28" s="51" t="s">
        <v>99</v>
      </c>
      <c r="D28" s="26">
        <f>1726823+305259+30252</f>
        <v>2062334</v>
      </c>
      <c r="F28"/>
      <c r="G28"/>
      <c r="H28"/>
      <c r="I28"/>
    </row>
    <row r="29" spans="1:9" ht="45" customHeight="1" x14ac:dyDescent="0.35">
      <c r="A29" s="15" t="s">
        <v>100</v>
      </c>
      <c r="B29" s="63">
        <v>30252</v>
      </c>
      <c r="C29" s="51"/>
      <c r="D29" s="26"/>
      <c r="F29"/>
      <c r="G29"/>
      <c r="H29"/>
      <c r="I29"/>
    </row>
    <row r="30" spans="1:9" ht="32.5" customHeight="1" x14ac:dyDescent="0.35">
      <c r="A30" s="6" t="s">
        <v>26</v>
      </c>
      <c r="B30" s="61">
        <f>B31+B32</f>
        <v>613098</v>
      </c>
      <c r="C30" s="40" t="s">
        <v>16</v>
      </c>
      <c r="D30" s="24">
        <v>0</v>
      </c>
      <c r="F30"/>
      <c r="G30"/>
      <c r="H30"/>
      <c r="I30"/>
    </row>
    <row r="31" spans="1:9" ht="29.5" customHeight="1" x14ac:dyDescent="0.35">
      <c r="A31" s="18" t="s">
        <v>101</v>
      </c>
      <c r="B31" s="62">
        <f>263352-78196-10000-6768-10549</f>
        <v>157839</v>
      </c>
      <c r="C31" s="27"/>
      <c r="D31" s="26"/>
      <c r="F31"/>
      <c r="G31"/>
      <c r="H31"/>
      <c r="I31"/>
    </row>
    <row r="32" spans="1:9" ht="51" customHeight="1" x14ac:dyDescent="0.35">
      <c r="A32" s="18" t="s">
        <v>89</v>
      </c>
      <c r="B32" s="62">
        <f>150000+305259</f>
        <v>455259</v>
      </c>
      <c r="C32" s="27"/>
      <c r="D32" s="26"/>
      <c r="F32"/>
      <c r="G32"/>
      <c r="H32"/>
      <c r="I32"/>
    </row>
    <row r="33" spans="1:9" ht="28" customHeight="1" x14ac:dyDescent="0.35">
      <c r="A33" s="6" t="s">
        <v>35</v>
      </c>
      <c r="B33" s="61">
        <f>B34</f>
        <v>86608</v>
      </c>
      <c r="C33" s="40" t="s">
        <v>35</v>
      </c>
      <c r="D33" s="24">
        <f>D34</f>
        <v>49840</v>
      </c>
      <c r="F33"/>
      <c r="G33"/>
      <c r="H33"/>
      <c r="I33"/>
    </row>
    <row r="34" spans="1:9" ht="54.65" customHeight="1" x14ac:dyDescent="0.35">
      <c r="A34" s="18" t="s">
        <v>27</v>
      </c>
      <c r="B34" s="63">
        <v>86608</v>
      </c>
      <c r="C34" s="28" t="s">
        <v>34</v>
      </c>
      <c r="D34" s="26">
        <v>49840</v>
      </c>
      <c r="F34"/>
      <c r="G34"/>
      <c r="H34"/>
      <c r="I34"/>
    </row>
    <row r="35" spans="1:9" s="8" customFormat="1" ht="23.25" customHeight="1" x14ac:dyDescent="0.35">
      <c r="A35" s="16" t="s">
        <v>0</v>
      </c>
      <c r="B35" s="64">
        <f>B5+B13+B16+B18+B27+B30+B33+B24</f>
        <v>4593376</v>
      </c>
      <c r="C35" s="17" t="s">
        <v>0</v>
      </c>
      <c r="D35" s="29">
        <f>D5+D13+D16+D18+D27+D30+D33+D24</f>
        <v>4593376</v>
      </c>
      <c r="E35" s="33"/>
      <c r="F35"/>
      <c r="G35"/>
      <c r="H35"/>
      <c r="I35"/>
    </row>
    <row r="36" spans="1:9" x14ac:dyDescent="0.35">
      <c r="A36" s="7"/>
      <c r="B36" s="9"/>
      <c r="C36" s="1"/>
      <c r="D36" s="12"/>
      <c r="F36"/>
      <c r="G36"/>
      <c r="H36"/>
      <c r="I36"/>
    </row>
  </sheetData>
  <mergeCells count="2">
    <mergeCell ref="B1:D1"/>
    <mergeCell ref="A3:D3"/>
  </mergeCells>
  <pageMargins left="0.4" right="0.2" top="0.43" bottom="0.46" header="0.3" footer="0.3"/>
  <pageSetup paperSize="8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5739E-E66F-4142-B7DC-5B56E5E9E91D}">
  <sheetPr>
    <pageSetUpPr fitToPage="1"/>
  </sheetPr>
  <dimension ref="A1:I52"/>
  <sheetViews>
    <sheetView topLeftCell="A28" zoomScale="70" zoomScaleNormal="70" workbookViewId="0">
      <selection activeCell="F45" sqref="F45"/>
    </sheetView>
  </sheetViews>
  <sheetFormatPr defaultColWidth="8.7265625" defaultRowHeight="10.5" x14ac:dyDescent="0.25"/>
  <cols>
    <col min="1" max="1" width="18.453125" style="30" customWidth="1"/>
    <col min="2" max="2" width="35.81640625" style="30" customWidth="1"/>
    <col min="3" max="3" width="13.54296875" style="30" customWidth="1"/>
    <col min="4" max="4" width="19.1796875" style="30" customWidth="1"/>
    <col min="5" max="5" width="35" style="30" customWidth="1"/>
    <col min="6" max="6" width="21.7265625" style="30" customWidth="1"/>
    <col min="7" max="7" width="17.7265625" style="30" customWidth="1"/>
    <col min="8" max="8" width="35" style="30" customWidth="1"/>
    <col min="9" max="16384" width="8.7265625" style="30"/>
  </cols>
  <sheetData>
    <row r="1" spans="1:9" ht="50.25" customHeight="1" x14ac:dyDescent="0.25">
      <c r="E1" s="86" t="s">
        <v>98</v>
      </c>
      <c r="F1" s="87"/>
      <c r="G1" s="87"/>
    </row>
    <row r="2" spans="1:9" ht="13.5" customHeight="1" x14ac:dyDescent="0.25">
      <c r="G2" s="39" t="s">
        <v>8</v>
      </c>
    </row>
    <row r="3" spans="1:9" ht="31.5" customHeight="1" thickBot="1" x14ac:dyDescent="0.3">
      <c r="A3" s="88" t="s">
        <v>66</v>
      </c>
      <c r="B3" s="89"/>
      <c r="C3" s="89"/>
      <c r="D3" s="89"/>
      <c r="E3" s="89"/>
      <c r="F3" s="89"/>
      <c r="G3" s="89"/>
    </row>
    <row r="4" spans="1:9" ht="21" x14ac:dyDescent="0.25">
      <c r="A4" s="43" t="s">
        <v>1</v>
      </c>
      <c r="B4" s="44" t="s">
        <v>2</v>
      </c>
      <c r="C4" s="45" t="s">
        <v>63</v>
      </c>
      <c r="D4" s="40" t="s">
        <v>64</v>
      </c>
      <c r="E4" s="6" t="s">
        <v>2</v>
      </c>
      <c r="F4" s="6" t="s">
        <v>1</v>
      </c>
      <c r="G4" s="6" t="s">
        <v>39</v>
      </c>
    </row>
    <row r="5" spans="1:9" ht="15" customHeight="1" x14ac:dyDescent="0.25">
      <c r="A5" s="94" t="s">
        <v>5</v>
      </c>
      <c r="B5" s="95"/>
      <c r="C5" s="46">
        <f>C7+C13+C14+C15+C16+C17+C21+C24+C25+C26+C29+C31+C32+C35+C34+C30</f>
        <v>4593376</v>
      </c>
      <c r="D5" s="41">
        <f>SUM(D7:D36)</f>
        <v>4593376</v>
      </c>
      <c r="E5" s="37"/>
      <c r="F5" s="37"/>
      <c r="G5" s="37"/>
    </row>
    <row r="6" spans="1:9" ht="16.5" customHeight="1" x14ac:dyDescent="0.25">
      <c r="A6" s="90" t="s">
        <v>3</v>
      </c>
      <c r="B6" s="91"/>
      <c r="C6" s="92"/>
      <c r="D6" s="93" t="s">
        <v>4</v>
      </c>
      <c r="E6" s="91"/>
      <c r="F6" s="91"/>
      <c r="G6" s="91"/>
    </row>
    <row r="7" spans="1:9" ht="28.5" customHeight="1" x14ac:dyDescent="0.25">
      <c r="A7" s="78" t="s">
        <v>6</v>
      </c>
      <c r="B7" s="74" t="s">
        <v>36</v>
      </c>
      <c r="C7" s="75">
        <v>1581545</v>
      </c>
      <c r="D7" s="42">
        <v>770000</v>
      </c>
      <c r="E7" s="34" t="s">
        <v>81</v>
      </c>
      <c r="F7" s="34" t="s">
        <v>6</v>
      </c>
      <c r="G7" s="34" t="s">
        <v>38</v>
      </c>
      <c r="I7" s="35"/>
    </row>
    <row r="8" spans="1:9" ht="15" customHeight="1" x14ac:dyDescent="0.25">
      <c r="A8" s="78"/>
      <c r="B8" s="74"/>
      <c r="C8" s="75"/>
      <c r="D8" s="42">
        <f>409693-33253</f>
        <v>376440</v>
      </c>
      <c r="E8" s="34" t="s">
        <v>42</v>
      </c>
      <c r="F8" s="34" t="s">
        <v>6</v>
      </c>
      <c r="G8" s="34" t="s">
        <v>38</v>
      </c>
      <c r="I8" s="35"/>
    </row>
    <row r="9" spans="1:9" ht="12.65" customHeight="1" x14ac:dyDescent="0.25">
      <c r="A9" s="78"/>
      <c r="B9" s="74"/>
      <c r="C9" s="75"/>
      <c r="D9" s="42">
        <v>158694</v>
      </c>
      <c r="E9" s="34" t="s">
        <v>40</v>
      </c>
      <c r="F9" s="34" t="s">
        <v>6</v>
      </c>
      <c r="G9" s="34" t="s">
        <v>38</v>
      </c>
      <c r="I9" s="35"/>
    </row>
    <row r="10" spans="1:9" ht="21" x14ac:dyDescent="0.25">
      <c r="A10" s="78"/>
      <c r="B10" s="74"/>
      <c r="C10" s="75"/>
      <c r="D10" s="42">
        <v>192052</v>
      </c>
      <c r="E10" s="34" t="s">
        <v>41</v>
      </c>
      <c r="F10" s="34" t="s">
        <v>6</v>
      </c>
      <c r="G10" s="34" t="s">
        <v>38</v>
      </c>
      <c r="I10" s="35"/>
    </row>
    <row r="11" spans="1:9" ht="13" customHeight="1" x14ac:dyDescent="0.25">
      <c r="A11" s="78"/>
      <c r="B11" s="74"/>
      <c r="C11" s="75"/>
      <c r="D11" s="42">
        <v>30096</v>
      </c>
      <c r="E11" s="34" t="s">
        <v>73</v>
      </c>
      <c r="F11" s="34" t="s">
        <v>6</v>
      </c>
      <c r="G11" s="34" t="s">
        <v>38</v>
      </c>
      <c r="I11" s="35"/>
    </row>
    <row r="12" spans="1:9" ht="16" customHeight="1" x14ac:dyDescent="0.25">
      <c r="A12" s="78"/>
      <c r="B12" s="74"/>
      <c r="C12" s="75"/>
      <c r="D12" s="42">
        <v>54263</v>
      </c>
      <c r="E12" s="34" t="s">
        <v>79</v>
      </c>
      <c r="F12" s="34" t="s">
        <v>6</v>
      </c>
      <c r="G12" s="34" t="s">
        <v>38</v>
      </c>
      <c r="I12" s="35"/>
    </row>
    <row r="13" spans="1:9" ht="46.5" customHeight="1" x14ac:dyDescent="0.25">
      <c r="A13" s="47" t="s">
        <v>6</v>
      </c>
      <c r="B13" s="38" t="s">
        <v>83</v>
      </c>
      <c r="C13" s="48">
        <v>205249</v>
      </c>
      <c r="D13" s="42">
        <v>205249</v>
      </c>
      <c r="E13" s="34" t="s">
        <v>37</v>
      </c>
      <c r="F13" s="34" t="s">
        <v>6</v>
      </c>
      <c r="G13" s="34" t="s">
        <v>38</v>
      </c>
      <c r="I13" s="35"/>
    </row>
    <row r="14" spans="1:9" ht="27.65" customHeight="1" x14ac:dyDescent="0.25">
      <c r="A14" s="47" t="s">
        <v>46</v>
      </c>
      <c r="B14" s="38" t="s">
        <v>36</v>
      </c>
      <c r="C14" s="48">
        <v>320572</v>
      </c>
      <c r="D14" s="42">
        <v>320572</v>
      </c>
      <c r="E14" s="34" t="s">
        <v>86</v>
      </c>
      <c r="F14" s="34" t="s">
        <v>48</v>
      </c>
      <c r="G14" s="34" t="s">
        <v>47</v>
      </c>
      <c r="I14" s="35"/>
    </row>
    <row r="15" spans="1:9" ht="37" customHeight="1" x14ac:dyDescent="0.25">
      <c r="A15" s="47" t="s">
        <v>46</v>
      </c>
      <c r="B15" s="38" t="s">
        <v>45</v>
      </c>
      <c r="C15" s="48">
        <v>142667</v>
      </c>
      <c r="D15" s="42">
        <v>142667</v>
      </c>
      <c r="E15" s="34" t="s">
        <v>86</v>
      </c>
      <c r="F15" s="34" t="s">
        <v>48</v>
      </c>
      <c r="G15" s="34" t="s">
        <v>47</v>
      </c>
      <c r="I15" s="35"/>
    </row>
    <row r="16" spans="1:9" ht="21" x14ac:dyDescent="0.25">
      <c r="A16" s="47" t="s">
        <v>49</v>
      </c>
      <c r="B16" s="38" t="s">
        <v>36</v>
      </c>
      <c r="C16" s="48">
        <v>261139</v>
      </c>
      <c r="D16" s="42">
        <v>261139</v>
      </c>
      <c r="E16" s="34" t="s">
        <v>86</v>
      </c>
      <c r="F16" s="34" t="s">
        <v>48</v>
      </c>
      <c r="G16" s="34" t="s">
        <v>47</v>
      </c>
    </row>
    <row r="17" spans="1:9" s="36" customFormat="1" ht="36.75" customHeight="1" x14ac:dyDescent="0.25">
      <c r="A17" s="78" t="s">
        <v>52</v>
      </c>
      <c r="B17" s="74" t="s">
        <v>53</v>
      </c>
      <c r="C17" s="96">
        <v>401630</v>
      </c>
      <c r="D17" s="42">
        <v>15468</v>
      </c>
      <c r="E17" s="34" t="s">
        <v>50</v>
      </c>
      <c r="F17" s="34" t="s">
        <v>52</v>
      </c>
      <c r="G17" s="34" t="s">
        <v>54</v>
      </c>
    </row>
    <row r="18" spans="1:9" s="36" customFormat="1" ht="21" x14ac:dyDescent="0.25">
      <c r="A18" s="78"/>
      <c r="B18" s="74"/>
      <c r="C18" s="96"/>
      <c r="D18" s="42">
        <v>25850</v>
      </c>
      <c r="E18" s="34" t="s">
        <v>51</v>
      </c>
      <c r="F18" s="34" t="s">
        <v>52</v>
      </c>
      <c r="G18" s="34" t="s">
        <v>54</v>
      </c>
    </row>
    <row r="19" spans="1:9" s="36" customFormat="1" ht="64.5" customHeight="1" x14ac:dyDescent="0.25">
      <c r="A19" s="78"/>
      <c r="B19" s="74"/>
      <c r="C19" s="96"/>
      <c r="D19" s="42">
        <v>84942</v>
      </c>
      <c r="E19" s="34" t="s">
        <v>68</v>
      </c>
      <c r="F19" s="34" t="s">
        <v>52</v>
      </c>
      <c r="G19" s="34" t="s">
        <v>54</v>
      </c>
    </row>
    <row r="20" spans="1:9" s="36" customFormat="1" ht="21" x14ac:dyDescent="0.25">
      <c r="A20" s="78"/>
      <c r="B20" s="74"/>
      <c r="C20" s="96"/>
      <c r="D20" s="42">
        <v>275370</v>
      </c>
      <c r="E20" s="34" t="s">
        <v>86</v>
      </c>
      <c r="F20" s="34" t="s">
        <v>48</v>
      </c>
      <c r="G20" s="34" t="s">
        <v>47</v>
      </c>
    </row>
    <row r="21" spans="1:9" s="36" customFormat="1" ht="31.5" x14ac:dyDescent="0.25">
      <c r="A21" s="78" t="s">
        <v>52</v>
      </c>
      <c r="B21" s="74" t="s">
        <v>70</v>
      </c>
      <c r="C21" s="96">
        <v>81312</v>
      </c>
      <c r="D21" s="42">
        <f>194864-154384-16275</f>
        <v>24205</v>
      </c>
      <c r="E21" s="34" t="s">
        <v>65</v>
      </c>
      <c r="F21" s="34" t="s">
        <v>52</v>
      </c>
      <c r="G21" s="34" t="s">
        <v>54</v>
      </c>
    </row>
    <row r="22" spans="1:9" s="36" customFormat="1" ht="23.5" customHeight="1" x14ac:dyDescent="0.25">
      <c r="A22" s="78"/>
      <c r="B22" s="74"/>
      <c r="C22" s="96"/>
      <c r="D22" s="42">
        <v>42107</v>
      </c>
      <c r="E22" s="34" t="s">
        <v>69</v>
      </c>
      <c r="F22" s="34" t="s">
        <v>52</v>
      </c>
      <c r="G22" s="34" t="s">
        <v>54</v>
      </c>
    </row>
    <row r="23" spans="1:9" s="36" customFormat="1" ht="23.15" customHeight="1" x14ac:dyDescent="0.25">
      <c r="A23" s="78"/>
      <c r="B23" s="74"/>
      <c r="C23" s="96"/>
      <c r="D23" s="42">
        <v>15000</v>
      </c>
      <c r="E23" s="34" t="s">
        <v>86</v>
      </c>
      <c r="F23" s="34" t="s">
        <v>48</v>
      </c>
      <c r="G23" s="34" t="s">
        <v>47</v>
      </c>
    </row>
    <row r="24" spans="1:9" s="36" customFormat="1" ht="32.5" customHeight="1" x14ac:dyDescent="0.25">
      <c r="A24" s="47" t="s">
        <v>52</v>
      </c>
      <c r="B24" s="38" t="s">
        <v>71</v>
      </c>
      <c r="C24" s="49">
        <v>154384</v>
      </c>
      <c r="D24" s="42">
        <v>154384</v>
      </c>
      <c r="E24" s="34" t="s">
        <v>65</v>
      </c>
      <c r="F24" s="34" t="s">
        <v>52</v>
      </c>
      <c r="G24" s="34" t="s">
        <v>54</v>
      </c>
    </row>
    <row r="25" spans="1:9" ht="37" customHeight="1" x14ac:dyDescent="0.25">
      <c r="A25" s="47" t="s">
        <v>52</v>
      </c>
      <c r="B25" s="38" t="s">
        <v>72</v>
      </c>
      <c r="C25" s="49">
        <v>16275</v>
      </c>
      <c r="D25" s="42">
        <v>16275</v>
      </c>
      <c r="E25" s="34" t="s">
        <v>65</v>
      </c>
      <c r="F25" s="34" t="s">
        <v>52</v>
      </c>
      <c r="G25" s="34" t="s">
        <v>54</v>
      </c>
    </row>
    <row r="26" spans="1:9" ht="37.5" customHeight="1" x14ac:dyDescent="0.25">
      <c r="A26" s="78" t="s">
        <v>55</v>
      </c>
      <c r="B26" s="74" t="s">
        <v>84</v>
      </c>
      <c r="C26" s="96">
        <v>558645</v>
      </c>
      <c r="D26" s="42">
        <v>123688</v>
      </c>
      <c r="E26" s="34" t="s">
        <v>57</v>
      </c>
      <c r="F26" s="34" t="s">
        <v>55</v>
      </c>
      <c r="G26" s="34" t="s">
        <v>56</v>
      </c>
    </row>
    <row r="27" spans="1:9" ht="48.75" customHeight="1" x14ac:dyDescent="0.35">
      <c r="A27" s="78"/>
      <c r="B27" s="74"/>
      <c r="C27" s="96"/>
      <c r="D27" s="42">
        <v>57489</v>
      </c>
      <c r="E27" s="34" t="s">
        <v>88</v>
      </c>
      <c r="F27" s="34" t="s">
        <v>55</v>
      </c>
      <c r="G27" s="34" t="s">
        <v>56</v>
      </c>
      <c r="H27"/>
      <c r="I27"/>
    </row>
    <row r="28" spans="1:9" ht="31.5" customHeight="1" x14ac:dyDescent="0.35">
      <c r="A28" s="78"/>
      <c r="B28" s="74"/>
      <c r="C28" s="96"/>
      <c r="D28" s="42">
        <v>377468</v>
      </c>
      <c r="E28" s="34" t="s">
        <v>86</v>
      </c>
      <c r="F28" s="34" t="s">
        <v>48</v>
      </c>
      <c r="G28" s="34" t="s">
        <v>47</v>
      </c>
      <c r="H28"/>
      <c r="I28"/>
    </row>
    <row r="29" spans="1:9" ht="33.65" customHeight="1" x14ac:dyDescent="0.35">
      <c r="A29" s="47" t="s">
        <v>48</v>
      </c>
      <c r="B29" s="38" t="s">
        <v>90</v>
      </c>
      <c r="C29" s="49">
        <v>140000</v>
      </c>
      <c r="D29" s="42">
        <v>140000</v>
      </c>
      <c r="E29" s="34" t="s">
        <v>86</v>
      </c>
      <c r="F29" s="34" t="s">
        <v>48</v>
      </c>
      <c r="G29" s="34" t="s">
        <v>47</v>
      </c>
      <c r="H29"/>
      <c r="I29"/>
    </row>
    <row r="30" spans="1:9" ht="33.75" customHeight="1" x14ac:dyDescent="0.35">
      <c r="A30" s="67" t="s">
        <v>48</v>
      </c>
      <c r="B30" s="66" t="s">
        <v>91</v>
      </c>
      <c r="C30" s="68">
        <v>30252</v>
      </c>
      <c r="D30" s="42">
        <v>30252</v>
      </c>
      <c r="E30" s="34" t="s">
        <v>86</v>
      </c>
      <c r="F30" s="34" t="s">
        <v>48</v>
      </c>
      <c r="G30" s="34" t="s">
        <v>47</v>
      </c>
      <c r="H30"/>
      <c r="I30"/>
    </row>
    <row r="31" spans="1:9" ht="21" x14ac:dyDescent="0.35">
      <c r="A31" s="47" t="s">
        <v>44</v>
      </c>
      <c r="B31" s="38" t="s">
        <v>58</v>
      </c>
      <c r="C31" s="49">
        <f>263352-78196-10000-6768-10549</f>
        <v>157839</v>
      </c>
      <c r="D31" s="42">
        <v>157839</v>
      </c>
      <c r="E31" s="34" t="s">
        <v>86</v>
      </c>
      <c r="F31" s="34" t="s">
        <v>48</v>
      </c>
      <c r="G31" s="34" t="s">
        <v>47</v>
      </c>
      <c r="H31"/>
      <c r="I31"/>
    </row>
    <row r="32" spans="1:9" ht="18" customHeight="1" x14ac:dyDescent="0.25">
      <c r="A32" s="83" t="s">
        <v>44</v>
      </c>
      <c r="B32" s="80" t="s">
        <v>43</v>
      </c>
      <c r="C32" s="75">
        <v>150000</v>
      </c>
      <c r="D32" s="42">
        <v>33253</v>
      </c>
      <c r="E32" s="34" t="s">
        <v>42</v>
      </c>
      <c r="F32" s="34" t="s">
        <v>6</v>
      </c>
      <c r="G32" s="34" t="s">
        <v>38</v>
      </c>
    </row>
    <row r="33" spans="1:7" ht="20.5" customHeight="1" x14ac:dyDescent="0.25">
      <c r="A33" s="84"/>
      <c r="B33" s="81"/>
      <c r="C33" s="75"/>
      <c r="D33" s="42">
        <f>321996-205249</f>
        <v>116747</v>
      </c>
      <c r="E33" s="34" t="s">
        <v>37</v>
      </c>
      <c r="F33" s="34" t="s">
        <v>6</v>
      </c>
      <c r="G33" s="34" t="s">
        <v>38</v>
      </c>
    </row>
    <row r="34" spans="1:7" ht="25.5" customHeight="1" x14ac:dyDescent="0.25">
      <c r="A34" s="85"/>
      <c r="B34" s="82"/>
      <c r="C34" s="65">
        <v>305259</v>
      </c>
      <c r="D34" s="42">
        <v>305259</v>
      </c>
      <c r="E34" s="34" t="s">
        <v>86</v>
      </c>
      <c r="F34" s="34" t="s">
        <v>6</v>
      </c>
      <c r="G34" s="34" t="s">
        <v>38</v>
      </c>
    </row>
    <row r="35" spans="1:7" ht="22" customHeight="1" x14ac:dyDescent="0.25">
      <c r="A35" s="78" t="s">
        <v>59</v>
      </c>
      <c r="B35" s="74" t="s">
        <v>60</v>
      </c>
      <c r="C35" s="75">
        <v>86608</v>
      </c>
      <c r="D35" s="42">
        <v>49840</v>
      </c>
      <c r="E35" s="34" t="s">
        <v>61</v>
      </c>
      <c r="F35" s="34" t="s">
        <v>59</v>
      </c>
      <c r="G35" s="34" t="s">
        <v>62</v>
      </c>
    </row>
    <row r="36" spans="1:7" ht="21.5" thickBot="1" x14ac:dyDescent="0.3">
      <c r="A36" s="79"/>
      <c r="B36" s="77"/>
      <c r="C36" s="76"/>
      <c r="D36" s="42">
        <v>36768</v>
      </c>
      <c r="E36" s="34" t="s">
        <v>86</v>
      </c>
      <c r="F36" s="34" t="s">
        <v>48</v>
      </c>
      <c r="G36" s="34" t="s">
        <v>47</v>
      </c>
    </row>
    <row r="37" spans="1:7" x14ac:dyDescent="0.25">
      <c r="A37" s="31"/>
      <c r="B37" s="31"/>
      <c r="C37" s="32"/>
      <c r="D37" s="32"/>
      <c r="E37" s="31"/>
      <c r="F37" s="31"/>
      <c r="G37" s="31"/>
    </row>
    <row r="38" spans="1:7" x14ac:dyDescent="0.25">
      <c r="A38" s="31"/>
      <c r="B38" s="31"/>
      <c r="C38" s="32"/>
      <c r="D38" s="32" t="s">
        <v>92</v>
      </c>
      <c r="E38" s="69"/>
      <c r="F38" s="31"/>
      <c r="G38" s="31"/>
    </row>
    <row r="39" spans="1:7" x14ac:dyDescent="0.25">
      <c r="A39" s="31"/>
      <c r="B39" s="31"/>
      <c r="C39" s="32"/>
      <c r="D39" s="32">
        <f>D14+D15+D16+D20+D23+D28+D29+D31+D36+D34+D30</f>
        <v>2062334</v>
      </c>
      <c r="E39" s="69" t="s">
        <v>93</v>
      </c>
      <c r="F39" s="32"/>
      <c r="G39" s="31"/>
    </row>
    <row r="40" spans="1:7" x14ac:dyDescent="0.25">
      <c r="A40" s="31"/>
      <c r="B40" s="31"/>
      <c r="C40" s="32"/>
      <c r="D40" s="32">
        <f>D7+D8+D9+D10+D11+D12+D13+D32+D33</f>
        <v>1936794</v>
      </c>
      <c r="E40" s="69" t="s">
        <v>94</v>
      </c>
      <c r="F40" s="31"/>
      <c r="G40" s="31"/>
    </row>
    <row r="41" spans="1:7" x14ac:dyDescent="0.25">
      <c r="A41" s="31"/>
      <c r="B41" s="31"/>
      <c r="C41" s="32"/>
      <c r="D41" s="32">
        <f>D17+D18+D19+D21+D22+D24+D25</f>
        <v>363231</v>
      </c>
      <c r="E41" s="69" t="s">
        <v>95</v>
      </c>
      <c r="F41" s="31"/>
      <c r="G41" s="31"/>
    </row>
    <row r="42" spans="1:7" x14ac:dyDescent="0.25">
      <c r="A42" s="31"/>
      <c r="B42" s="31"/>
      <c r="C42" s="32"/>
      <c r="D42" s="32">
        <f>D26+D27</f>
        <v>181177</v>
      </c>
      <c r="E42" s="69" t="s">
        <v>96</v>
      </c>
      <c r="F42" s="31"/>
      <c r="G42" s="31"/>
    </row>
    <row r="43" spans="1:7" x14ac:dyDescent="0.25">
      <c r="A43" s="31"/>
      <c r="B43" s="31"/>
      <c r="C43" s="32"/>
      <c r="D43" s="32">
        <f>D35</f>
        <v>49840</v>
      </c>
      <c r="E43" s="69" t="s">
        <v>97</v>
      </c>
      <c r="F43" s="31"/>
      <c r="G43" s="31"/>
    </row>
    <row r="44" spans="1:7" x14ac:dyDescent="0.25">
      <c r="A44" s="31"/>
      <c r="B44" s="31"/>
      <c r="C44" s="31"/>
      <c r="D44" s="32"/>
      <c r="E44" s="31"/>
      <c r="F44" s="31"/>
      <c r="G44" s="31"/>
    </row>
    <row r="45" spans="1:7" x14ac:dyDescent="0.25">
      <c r="A45" s="31"/>
      <c r="B45" s="31"/>
      <c r="C45" s="31"/>
      <c r="D45" s="32"/>
      <c r="E45" s="31"/>
      <c r="F45" s="31"/>
      <c r="G45" s="31"/>
    </row>
    <row r="46" spans="1:7" x14ac:dyDescent="0.25">
      <c r="A46" s="31"/>
      <c r="B46" s="31"/>
      <c r="C46" s="31"/>
      <c r="D46" s="32"/>
      <c r="E46" s="31"/>
      <c r="F46" s="31"/>
      <c r="G46" s="31"/>
    </row>
    <row r="47" spans="1:7" x14ac:dyDescent="0.25">
      <c r="A47" s="31"/>
      <c r="B47" s="31"/>
      <c r="C47" s="31"/>
      <c r="D47" s="31"/>
      <c r="E47" s="31"/>
      <c r="F47" s="31"/>
      <c r="G47" s="31"/>
    </row>
    <row r="48" spans="1:7" x14ac:dyDescent="0.25">
      <c r="A48" s="31"/>
      <c r="B48" s="31"/>
      <c r="C48" s="31"/>
      <c r="D48" s="31"/>
      <c r="E48" s="31"/>
      <c r="F48" s="31"/>
      <c r="G48" s="31"/>
    </row>
    <row r="49" spans="1:7" x14ac:dyDescent="0.25">
      <c r="A49" s="31"/>
      <c r="B49" s="31"/>
      <c r="C49" s="31"/>
      <c r="D49" s="31"/>
      <c r="E49" s="31"/>
      <c r="F49" s="31"/>
      <c r="G49" s="31"/>
    </row>
    <row r="50" spans="1:7" x14ac:dyDescent="0.25">
      <c r="A50" s="31"/>
      <c r="B50" s="31"/>
      <c r="C50" s="31"/>
      <c r="D50" s="31"/>
      <c r="E50" s="31"/>
      <c r="F50" s="31"/>
      <c r="G50" s="31"/>
    </row>
    <row r="51" spans="1:7" x14ac:dyDescent="0.25">
      <c r="A51" s="31"/>
      <c r="B51" s="31"/>
      <c r="C51" s="31"/>
      <c r="D51" s="31"/>
      <c r="E51" s="31"/>
      <c r="F51" s="31"/>
      <c r="G51" s="31"/>
    </row>
    <row r="52" spans="1:7" x14ac:dyDescent="0.25">
      <c r="A52" s="31"/>
      <c r="B52" s="31"/>
      <c r="C52" s="31"/>
      <c r="D52" s="31"/>
      <c r="E52" s="31"/>
      <c r="F52" s="31"/>
      <c r="G52" s="31"/>
    </row>
  </sheetData>
  <mergeCells count="23">
    <mergeCell ref="B7:B12"/>
    <mergeCell ref="A7:A12"/>
    <mergeCell ref="E1:G1"/>
    <mergeCell ref="A3:G3"/>
    <mergeCell ref="A26:A28"/>
    <mergeCell ref="A6:C6"/>
    <mergeCell ref="D6:G6"/>
    <mergeCell ref="A5:B5"/>
    <mergeCell ref="C7:C12"/>
    <mergeCell ref="C17:C20"/>
    <mergeCell ref="B17:B20"/>
    <mergeCell ref="A17:A20"/>
    <mergeCell ref="C21:C23"/>
    <mergeCell ref="B21:B23"/>
    <mergeCell ref="A21:A23"/>
    <mergeCell ref="C26:C28"/>
    <mergeCell ref="B26:B28"/>
    <mergeCell ref="C35:C36"/>
    <mergeCell ref="B35:B36"/>
    <mergeCell ref="A35:A36"/>
    <mergeCell ref="C32:C33"/>
    <mergeCell ref="B32:B34"/>
    <mergeCell ref="A32:A34"/>
  </mergeCells>
  <pageMargins left="0.7" right="0.7" top="0.44" bottom="0.38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 tabula KOPSAV pasakumi</vt:lpstr>
      <vt:lpstr>2. tabula KOPSAV pa avotiem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2024-10-28T13:23:47Z</dcterms:modified>
</cp:coreProperties>
</file>