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\\iem-ds.iem.gov.lv\U disks\ipotjomkina\Dokumenti datorā\2024 apro augusts VUGD un citi\"/>
    </mc:Choice>
  </mc:AlternateContent>
  <xr:revisionPtr revIDLastSave="0" documentId="13_ncr:1_{027BE3DB-4990-475A-827E-E9FA7383ABD9}" xr6:coauthVersionLast="36" xr6:coauthVersionMax="36" xr10:uidLastSave="{00000000-0000-0000-0000-000000000000}"/>
  <bookViews>
    <workbookView xWindow="0" yWindow="0" windowWidth="28800" windowHeight="12105" xr2:uid="{DB4038F8-D588-41DE-AED0-96982B3267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" l="1"/>
  <c r="F21" i="1"/>
  <c r="F22" i="1"/>
  <c r="F23" i="1"/>
  <c r="F24" i="1"/>
  <c r="F26" i="1"/>
  <c r="R15" i="1" l="1"/>
  <c r="Q10" i="1"/>
  <c r="Q20" i="1" s="1"/>
  <c r="Q15" i="1"/>
  <c r="R9" i="1"/>
  <c r="R11" i="1"/>
  <c r="R12" i="1"/>
  <c r="R13" i="1"/>
  <c r="R14" i="1"/>
  <c r="R16" i="1"/>
  <c r="R17" i="1"/>
  <c r="R18" i="1"/>
  <c r="R19" i="1"/>
  <c r="P15" i="1"/>
  <c r="R10" i="1" l="1"/>
  <c r="R20" i="1"/>
  <c r="H20" i="1" l="1"/>
  <c r="P20" i="1" s="1"/>
  <c r="P34" i="1" s="1"/>
  <c r="O20" i="1" l="1"/>
</calcChain>
</file>

<file path=xl/sharedStrings.xml><?xml version="1.0" encoding="utf-8"?>
<sst xmlns="http://schemas.openxmlformats.org/spreadsheetml/2006/main" count="53" uniqueCount="53">
  <si>
    <t>Programmas nosaukums</t>
  </si>
  <si>
    <t>Finansājuma piešķiršanas pamatojums</t>
  </si>
  <si>
    <t>Skaidrojums par pasākumu</t>
  </si>
  <si>
    <t>Pasākums</t>
  </si>
  <si>
    <t>Pasākums/Maksājums</t>
  </si>
  <si>
    <t>Norēķina konta numurs/
EKK</t>
  </si>
  <si>
    <t>2024.gada plāns - TĀME,euro</t>
  </si>
  <si>
    <t>NVA pārdale starp idevumu veidiem, euro</t>
  </si>
  <si>
    <t>Faktiskais izlietojums uz 24/10/2024.g., euro</t>
  </si>
  <si>
    <t>Fakiskais atlikums (Tāme  - Izpilde), euro</t>
  </si>
  <si>
    <t>Izpilde %</t>
  </si>
  <si>
    <t>Oktobrī vēl nesamaksātie rēķini par septembri - uz apmaksu, euro</t>
  </si>
  <si>
    <r>
      <t xml:space="preserve">Novembrī prognozētās summas apmaksai </t>
    </r>
    <r>
      <rPr>
        <i/>
        <sz val="9"/>
        <color theme="1"/>
        <rFont val="Arial Narrow"/>
        <family val="2"/>
        <charset val="186"/>
      </rPr>
      <t>(par oktobri)</t>
    </r>
    <r>
      <rPr>
        <b/>
        <i/>
        <sz val="9"/>
        <color theme="1"/>
        <rFont val="Arial Narrow"/>
        <family val="2"/>
        <charset val="186"/>
      </rPr>
      <t>, euro</t>
    </r>
  </si>
  <si>
    <r>
      <t xml:space="preserve">Decembrī prognozētās summas apmaksai </t>
    </r>
    <r>
      <rPr>
        <i/>
        <sz val="9"/>
        <color theme="1"/>
        <rFont val="Arial Narrow"/>
        <family val="2"/>
        <charset val="186"/>
      </rPr>
      <t>(par novembri)</t>
    </r>
    <r>
      <rPr>
        <b/>
        <i/>
        <sz val="9"/>
        <color theme="1"/>
        <rFont val="Arial Narrow"/>
        <family val="2"/>
        <charset val="186"/>
      </rPr>
      <t>, euro</t>
    </r>
  </si>
  <si>
    <t>Kopā gadam nepieciešams euro</t>
  </si>
  <si>
    <t>NEPIECIEŠAMS LĪDZ GADA BEIGĀM, euro</t>
  </si>
  <si>
    <t xml:space="preserve">NVA apropriācijas pārdale, euro* </t>
  </si>
  <si>
    <t>Nepiecešamais ar Aģentūras veiktajām pārdalēm euro</t>
  </si>
  <si>
    <t>000</t>
  </si>
  <si>
    <t>Budžeta likums</t>
  </si>
  <si>
    <t>549 200 euro - APRO 13.05.</t>
  </si>
  <si>
    <t>Pamatdarbība</t>
  </si>
  <si>
    <t>LV28TREL2140651016000</t>
  </si>
  <si>
    <t>Siltumenerģija</t>
  </si>
  <si>
    <t>EKK2221</t>
  </si>
  <si>
    <t>Ūdensapgāde un kanalizācija</t>
  </si>
  <si>
    <t>EKK2222</t>
  </si>
  <si>
    <t>Elektroenerģija</t>
  </si>
  <si>
    <t>EKK2223</t>
  </si>
  <si>
    <t>Atkritumi</t>
  </si>
  <si>
    <t>EKK2224</t>
  </si>
  <si>
    <t>Pārējie komunālie pakalpojumi</t>
  </si>
  <si>
    <t>EKK2229</t>
  </si>
  <si>
    <t>Kurināmais</t>
  </si>
  <si>
    <t>EKK2321</t>
  </si>
  <si>
    <t>Transportlīdzekļu uzturēšana un remonts</t>
  </si>
  <si>
    <t>EKK2242</t>
  </si>
  <si>
    <t>NĪ uzturēšana</t>
  </si>
  <si>
    <t>EKK2244</t>
  </si>
  <si>
    <t>Pārējie remontdarbi un uzturēšanas pakalpojumi</t>
  </si>
  <si>
    <t>EKK2249</t>
  </si>
  <si>
    <t>Materiāli un preces</t>
  </si>
  <si>
    <t>EKK2350</t>
  </si>
  <si>
    <t>Degviela</t>
  </si>
  <si>
    <t>EKK2322</t>
  </si>
  <si>
    <t>Nekustamā īpašuma nodoklis</t>
  </si>
  <si>
    <t>EKK2513</t>
  </si>
  <si>
    <t xml:space="preserve">Apro pieprasījums (ieskaitot pašu ieņēmumu palielinājumu) </t>
  </si>
  <si>
    <t>*iekļauta pārdale tāmes ietvaros, pašu ieņēmumu palielinājums 2024.gadam un iekšējās pārdales apakšprogrammas ietvaros ar finansēšanas plāniem</t>
  </si>
  <si>
    <t>Šajā projektā paredzētā pārdale</t>
  </si>
  <si>
    <t>no citiem avotiem:</t>
  </si>
  <si>
    <t>6.pielikums
Ministru kabineta rīkojuma projekta "Par apropriācijas pārdali starp Iekšlietu ministrijas budžeta programmām, apakšprogrammām, pasākumiem un izdevumu kodiem atbilstoši ekonomiskajām kategorijām" sākotnējās ietekmes novērtējuma ziņojumam (anotācijai)
24-TA-2694</t>
  </si>
  <si>
    <t>Nodrošinājuma valsts aģentūras 2024.gada plāns un izpilde 24.10.2024. (finanšu plūsma)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</si>
</sst>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1"/>
      <color theme="1"/>
      <name val="Calibri"/>
      <family val="2"/>
      <charset val="186"/>
      <scheme val="minor"/>
    </font>
    <font>
      <sz val="9"/>
      <color theme="1"/>
      <name val="Arial Narrow"/>
      <family val="2"/>
      <charset val="186"/>
    </font>
    <font>
      <b/>
      <sz val="9"/>
      <color theme="1"/>
      <name val="Arial Narrow"/>
      <family val="2"/>
      <charset val="186"/>
    </font>
    <font>
      <i/>
      <sz val="9"/>
      <color theme="1"/>
      <name val="Arial Narrow"/>
      <family val="2"/>
      <charset val="186"/>
    </font>
    <font>
      <b/>
      <i/>
      <sz val="9"/>
      <color theme="1"/>
      <name val="Arial Narrow"/>
      <family val="2"/>
      <charset val="186"/>
    </font>
    <font>
      <b/>
      <i/>
      <u/>
      <sz val="9"/>
      <color rgb="FFFF0000"/>
      <name val="Arial Narrow"/>
      <family val="2"/>
      <charset val="186"/>
    </font>
    <font>
      <sz val="9"/>
      <color rgb="FFFF0000"/>
      <name val="Arial Narrow"/>
      <family val="2"/>
      <charset val="186"/>
    </font>
    <font>
      <b/>
      <u/>
      <sz val="9"/>
      <color rgb="FFFF0000"/>
      <name val="Arial Narrow"/>
      <family val="2"/>
      <charset val="186"/>
    </font>
    <font>
      <i/>
      <sz val="9"/>
      <color rgb="FFFF0000"/>
      <name val="Arial Narrow"/>
      <family val="2"/>
      <charset val="186"/>
    </font>
    <font>
      <sz val="9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left" vertical="center" wrapText="1"/>
    </xf>
    <xf numFmtId="3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1" fillId="0" borderId="4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vertical="center" wrapText="1"/>
    </xf>
    <xf numFmtId="3" fontId="7" fillId="0" borderId="0" xfId="0" applyNumberFormat="1" applyFont="1" applyFill="1" applyBorder="1" applyAlignment="1">
      <alignment horizontal="right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/>
    </xf>
    <xf numFmtId="164" fontId="3" fillId="3" borderId="0" xfId="0" applyNumberFormat="1" applyFont="1" applyFill="1" applyAlignment="1">
      <alignment horizontal="center" vertical="center" wrapText="1"/>
    </xf>
    <xf numFmtId="3" fontId="1" fillId="3" borderId="0" xfId="0" applyNumberFormat="1" applyFont="1" applyFill="1" applyAlignment="1">
      <alignment horizontal="right" vertical="center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center" wrapText="1"/>
    </xf>
    <xf numFmtId="2" fontId="2" fillId="4" borderId="4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2" fontId="4" fillId="4" borderId="4" xfId="0" applyNumberFormat="1" applyFont="1" applyFill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2" fontId="3" fillId="5" borderId="2" xfId="0" applyNumberFormat="1" applyFont="1" applyFill="1" applyBorder="1" applyAlignment="1">
      <alignment horizontal="right" vertical="center"/>
    </xf>
    <xf numFmtId="3" fontId="1" fillId="5" borderId="2" xfId="0" applyNumberFormat="1" applyFont="1" applyFill="1" applyBorder="1" applyAlignment="1">
      <alignment horizontal="right" vertical="center"/>
    </xf>
    <xf numFmtId="3" fontId="6" fillId="5" borderId="2" xfId="0" applyNumberFormat="1" applyFont="1" applyFill="1" applyBorder="1" applyAlignment="1">
      <alignment horizontal="right" vertical="center"/>
    </xf>
    <xf numFmtId="2" fontId="3" fillId="5" borderId="2" xfId="0" applyNumberFormat="1" applyFont="1" applyFill="1" applyBorder="1" applyAlignment="1">
      <alignment horizontal="center" vertical="center"/>
    </xf>
    <xf numFmtId="164" fontId="6" fillId="5" borderId="2" xfId="0" applyNumberFormat="1" applyFont="1" applyFill="1" applyBorder="1" applyAlignment="1">
      <alignment horizontal="right" vertical="center"/>
    </xf>
    <xf numFmtId="4" fontId="3" fillId="5" borderId="2" xfId="0" applyNumberFormat="1" applyFont="1" applyFill="1" applyBorder="1" applyAlignment="1">
      <alignment horizontal="center" vertical="center"/>
    </xf>
    <xf numFmtId="4" fontId="7" fillId="5" borderId="2" xfId="0" applyNumberFormat="1" applyFont="1" applyFill="1" applyBorder="1" applyAlignment="1">
      <alignment horizontal="right" vertical="center"/>
    </xf>
    <xf numFmtId="4" fontId="1" fillId="5" borderId="2" xfId="0" applyNumberFormat="1" applyFont="1" applyFill="1" applyBorder="1" applyAlignment="1">
      <alignment horizontal="right" vertical="center"/>
    </xf>
    <xf numFmtId="4" fontId="6" fillId="5" borderId="2" xfId="0" applyNumberFormat="1" applyFont="1" applyFill="1" applyBorder="1" applyAlignment="1">
      <alignment horizontal="right" vertical="center"/>
    </xf>
    <xf numFmtId="4" fontId="3" fillId="5" borderId="2" xfId="0" applyNumberFormat="1" applyFont="1" applyFill="1" applyBorder="1" applyAlignment="1">
      <alignment horizontal="right" vertical="center"/>
    </xf>
    <xf numFmtId="4" fontId="8" fillId="5" borderId="2" xfId="0" applyNumberFormat="1" applyFont="1" applyFill="1" applyBorder="1" applyAlignment="1">
      <alignment horizontal="right" vertical="center"/>
    </xf>
    <xf numFmtId="3" fontId="2" fillId="5" borderId="2" xfId="0" applyNumberFormat="1" applyFont="1" applyFill="1" applyBorder="1" applyAlignment="1">
      <alignment horizontal="left" vertical="center"/>
    </xf>
    <xf numFmtId="3" fontId="2" fillId="5" borderId="2" xfId="0" applyNumberFormat="1" applyFont="1" applyFill="1" applyBorder="1" applyAlignment="1">
      <alignment horizontal="right" vertical="center"/>
    </xf>
    <xf numFmtId="4" fontId="2" fillId="5" borderId="2" xfId="0" applyNumberFormat="1" applyFont="1" applyFill="1" applyBorder="1" applyAlignment="1">
      <alignment horizontal="right" vertical="center"/>
    </xf>
    <xf numFmtId="2" fontId="4" fillId="5" borderId="2" xfId="0" applyNumberFormat="1" applyFont="1" applyFill="1" applyBorder="1" applyAlignment="1">
      <alignment horizontal="center" vertical="center"/>
    </xf>
    <xf numFmtId="2" fontId="1" fillId="5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BD039-1D7D-41EB-A029-47CBF51B20A9}">
  <sheetPr>
    <pageSetUpPr fitToPage="1"/>
  </sheetPr>
  <dimension ref="A1:AJ36"/>
  <sheetViews>
    <sheetView tabSelected="1" topLeftCell="E1" zoomScale="110" zoomScaleNormal="110" workbookViewId="0">
      <selection activeCell="U8" sqref="U8"/>
    </sheetView>
  </sheetViews>
  <sheetFormatPr defaultColWidth="9.140625" defaultRowHeight="13.5" x14ac:dyDescent="0.25"/>
  <cols>
    <col min="1" max="1" width="40" style="1" hidden="1" customWidth="1"/>
    <col min="2" max="2" width="15.42578125" style="2" hidden="1" customWidth="1"/>
    <col min="3" max="3" width="19.28515625" style="2" hidden="1" customWidth="1"/>
    <col min="4" max="4" width="30.28515625" style="1" hidden="1" customWidth="1"/>
    <col min="5" max="5" width="30.28515625" style="1" customWidth="1"/>
    <col min="6" max="6" width="20.42578125" style="1" customWidth="1"/>
    <col min="7" max="8" width="11.7109375" style="4" customWidth="1"/>
    <col min="9" max="10" width="11.7109375" style="5" customWidth="1"/>
    <col min="11" max="13" width="10.5703125" style="6" customWidth="1"/>
    <col min="14" max="14" width="12.85546875" style="6" customWidth="1"/>
    <col min="15" max="15" width="13.85546875" style="6" customWidth="1"/>
    <col min="16" max="16" width="14.28515625" style="4" customWidth="1"/>
    <col min="17" max="17" width="12.42578125" style="4" customWidth="1"/>
    <col min="18" max="18" width="14" style="7" customWidth="1"/>
    <col min="19" max="19" width="9.140625" style="1"/>
    <col min="20" max="20" width="10.7109375" style="1" customWidth="1"/>
    <col min="21" max="21" width="9.140625" style="1"/>
    <col min="22" max="22" width="8.28515625" style="1" customWidth="1"/>
    <col min="23" max="30" width="9.140625" style="1"/>
    <col min="31" max="31" width="5.5703125" style="1" customWidth="1"/>
    <col min="32" max="16384" width="9.140625" style="1"/>
  </cols>
  <sheetData>
    <row r="1" spans="1:36" ht="47.25" customHeight="1" x14ac:dyDescent="0.25">
      <c r="K1" s="26" t="s">
        <v>51</v>
      </c>
      <c r="L1" s="27"/>
      <c r="M1" s="27"/>
      <c r="N1" s="27"/>
      <c r="O1" s="27"/>
      <c r="P1" s="27"/>
      <c r="Q1" s="27"/>
      <c r="R1" s="27"/>
    </row>
    <row r="3" spans="1:36" x14ac:dyDescent="0.25">
      <c r="F3" s="3" t="s">
        <v>52</v>
      </c>
    </row>
    <row r="4" spans="1:36" x14ac:dyDescent="0.25">
      <c r="F4" s="8"/>
    </row>
    <row r="5" spans="1:36" s="9" customFormat="1" x14ac:dyDescent="0.25">
      <c r="A5" s="24" t="s">
        <v>0</v>
      </c>
      <c r="B5" s="24" t="s">
        <v>1</v>
      </c>
      <c r="C5" s="24" t="s">
        <v>2</v>
      </c>
      <c r="D5" s="24" t="s">
        <v>3</v>
      </c>
      <c r="E5" s="30" t="s">
        <v>4</v>
      </c>
      <c r="F5" s="31" t="s">
        <v>5</v>
      </c>
      <c r="G5" s="32" t="s">
        <v>6</v>
      </c>
      <c r="H5" s="32" t="s">
        <v>7</v>
      </c>
      <c r="I5" s="33" t="s">
        <v>8</v>
      </c>
      <c r="J5" s="33" t="s">
        <v>9</v>
      </c>
      <c r="K5" s="34" t="s">
        <v>10</v>
      </c>
      <c r="L5" s="35" t="s">
        <v>11</v>
      </c>
      <c r="M5" s="35" t="s">
        <v>12</v>
      </c>
      <c r="N5" s="35" t="s">
        <v>13</v>
      </c>
      <c r="O5" s="35" t="s">
        <v>14</v>
      </c>
      <c r="P5" s="36" t="s">
        <v>15</v>
      </c>
      <c r="Q5" s="32" t="s">
        <v>16</v>
      </c>
      <c r="R5" s="37" t="s">
        <v>17</v>
      </c>
    </row>
    <row r="6" spans="1:36" ht="83.25" customHeight="1" x14ac:dyDescent="0.25">
      <c r="A6" s="25"/>
      <c r="B6" s="25"/>
      <c r="C6" s="25"/>
      <c r="D6" s="25"/>
      <c r="E6" s="38"/>
      <c r="F6" s="31"/>
      <c r="G6" s="39"/>
      <c r="H6" s="39"/>
      <c r="I6" s="40"/>
      <c r="J6" s="41"/>
      <c r="K6" s="34"/>
      <c r="L6" s="42"/>
      <c r="M6" s="42"/>
      <c r="N6" s="42"/>
      <c r="O6" s="42"/>
      <c r="P6" s="36"/>
      <c r="Q6" s="39"/>
      <c r="R6" s="43"/>
    </row>
    <row r="7" spans="1:36" ht="20.25" customHeight="1" x14ac:dyDescent="0.25">
      <c r="A7" s="19" t="s">
        <v>18</v>
      </c>
      <c r="B7" s="20" t="s">
        <v>19</v>
      </c>
      <c r="C7" s="21" t="s">
        <v>20</v>
      </c>
      <c r="D7" s="20" t="s">
        <v>21</v>
      </c>
      <c r="E7" s="10"/>
      <c r="F7" s="55" t="s">
        <v>22</v>
      </c>
      <c r="G7" s="56"/>
      <c r="H7" s="56"/>
      <c r="I7" s="57"/>
      <c r="J7" s="57"/>
      <c r="K7" s="58"/>
      <c r="L7" s="58"/>
      <c r="M7" s="58"/>
      <c r="N7" s="58"/>
      <c r="O7" s="58"/>
      <c r="P7" s="57"/>
      <c r="Q7" s="57"/>
      <c r="R7" s="59"/>
    </row>
    <row r="8" spans="1:36" ht="23.25" customHeight="1" x14ac:dyDescent="0.25">
      <c r="A8" s="19"/>
      <c r="B8" s="20"/>
      <c r="C8" s="22"/>
      <c r="D8" s="20"/>
      <c r="E8" s="10" t="s">
        <v>23</v>
      </c>
      <c r="F8" s="44" t="s">
        <v>24</v>
      </c>
      <c r="G8" s="45">
        <v>2141911</v>
      </c>
      <c r="H8" s="45">
        <v>452372</v>
      </c>
      <c r="I8" s="45">
        <v>2604868.96</v>
      </c>
      <c r="J8" s="46">
        <v>-10585.959999999963</v>
      </c>
      <c r="K8" s="47">
        <v>100.40804954586682</v>
      </c>
      <c r="L8" s="47">
        <v>23112.15</v>
      </c>
      <c r="M8" s="47">
        <v>235713</v>
      </c>
      <c r="N8" s="47">
        <v>450903</v>
      </c>
      <c r="O8" s="47">
        <v>2851760.76</v>
      </c>
      <c r="P8" s="48">
        <v>-709849.8</v>
      </c>
      <c r="Q8" s="49">
        <v>74162</v>
      </c>
      <c r="R8" s="50">
        <f>P8+Q8</f>
        <v>-635687.80000000005</v>
      </c>
      <c r="AH8" s="11"/>
      <c r="AJ8" s="11"/>
    </row>
    <row r="9" spans="1:36" x14ac:dyDescent="0.25">
      <c r="A9" s="19"/>
      <c r="B9" s="20"/>
      <c r="C9" s="22"/>
      <c r="D9" s="20"/>
      <c r="E9" s="10" t="s">
        <v>25</v>
      </c>
      <c r="F9" s="44" t="s">
        <v>26</v>
      </c>
      <c r="G9" s="51">
        <v>396274</v>
      </c>
      <c r="H9" s="45">
        <v>-45000</v>
      </c>
      <c r="I9" s="51">
        <v>352665.09</v>
      </c>
      <c r="J9" s="46">
        <v>-1391.0900000000256</v>
      </c>
      <c r="K9" s="47">
        <v>100.39601279912547</v>
      </c>
      <c r="L9" s="49">
        <v>8826.81</v>
      </c>
      <c r="M9" s="49">
        <v>37290</v>
      </c>
      <c r="N9" s="49">
        <v>37901</v>
      </c>
      <c r="O9" s="49">
        <v>480380.81</v>
      </c>
      <c r="P9" s="52">
        <v>-84106.81</v>
      </c>
      <c r="Q9" s="49">
        <v>10172</v>
      </c>
      <c r="R9" s="50">
        <f t="shared" ref="R9:R19" si="0">P9+Q9</f>
        <v>-73934.81</v>
      </c>
      <c r="S9" s="12"/>
      <c r="AH9" s="11"/>
      <c r="AJ9" s="11"/>
    </row>
    <row r="10" spans="1:36" x14ac:dyDescent="0.25">
      <c r="A10" s="19"/>
      <c r="B10" s="20"/>
      <c r="C10" s="22"/>
      <c r="D10" s="20"/>
      <c r="E10" s="10" t="s">
        <v>27</v>
      </c>
      <c r="F10" s="44" t="s">
        <v>28</v>
      </c>
      <c r="G10" s="51">
        <v>3358179</v>
      </c>
      <c r="H10" s="45">
        <v>-410792</v>
      </c>
      <c r="I10" s="51">
        <v>2920990.37</v>
      </c>
      <c r="J10" s="46">
        <v>26396.629999999888</v>
      </c>
      <c r="K10" s="47">
        <v>99.10440569901408</v>
      </c>
      <c r="L10" s="49">
        <v>2719.82</v>
      </c>
      <c r="M10" s="49">
        <v>349070</v>
      </c>
      <c r="N10" s="49">
        <v>357177</v>
      </c>
      <c r="O10" s="49">
        <v>4067232.8</v>
      </c>
      <c r="P10" s="52">
        <v>-709053.8</v>
      </c>
      <c r="Q10" s="49">
        <f>115056-50000</f>
        <v>65056</v>
      </c>
      <c r="R10" s="50">
        <f>P10+Q10</f>
        <v>-643997.80000000005</v>
      </c>
      <c r="AH10" s="11"/>
      <c r="AJ10" s="11"/>
    </row>
    <row r="11" spans="1:36" x14ac:dyDescent="0.25">
      <c r="A11" s="19"/>
      <c r="B11" s="20"/>
      <c r="C11" s="22"/>
      <c r="D11" s="20"/>
      <c r="E11" s="10" t="s">
        <v>29</v>
      </c>
      <c r="F11" s="44" t="s">
        <v>30</v>
      </c>
      <c r="G11" s="51">
        <v>373615</v>
      </c>
      <c r="H11" s="45">
        <v>3000</v>
      </c>
      <c r="I11" s="51">
        <v>418005.83</v>
      </c>
      <c r="J11" s="46">
        <v>-41390.830000000016</v>
      </c>
      <c r="K11" s="47">
        <v>110.99022343772819</v>
      </c>
      <c r="L11" s="49">
        <v>44100.52</v>
      </c>
      <c r="M11" s="49">
        <v>42849</v>
      </c>
      <c r="N11" s="49">
        <v>42849</v>
      </c>
      <c r="O11" s="49">
        <v>503525.4</v>
      </c>
      <c r="P11" s="52">
        <v>-129910.39999999999</v>
      </c>
      <c r="Q11" s="49">
        <v>142882</v>
      </c>
      <c r="R11" s="50">
        <f t="shared" si="0"/>
        <v>12971.600000000006</v>
      </c>
      <c r="AH11" s="11"/>
      <c r="AJ11" s="11"/>
    </row>
    <row r="12" spans="1:36" x14ac:dyDescent="0.25">
      <c r="A12" s="19"/>
      <c r="B12" s="20"/>
      <c r="C12" s="22"/>
      <c r="D12" s="20"/>
      <c r="E12" s="10" t="s">
        <v>31</v>
      </c>
      <c r="F12" s="44" t="s">
        <v>32</v>
      </c>
      <c r="G12" s="51">
        <v>500</v>
      </c>
      <c r="H12" s="45">
        <v>100</v>
      </c>
      <c r="I12" s="51">
        <v>526.04</v>
      </c>
      <c r="J12" s="46">
        <v>73.960000000000036</v>
      </c>
      <c r="K12" s="47">
        <v>87.673333333333332</v>
      </c>
      <c r="L12" s="49">
        <v>0</v>
      </c>
      <c r="M12" s="49">
        <v>500</v>
      </c>
      <c r="N12" s="49">
        <v>500</v>
      </c>
      <c r="O12" s="49">
        <v>1605.21</v>
      </c>
      <c r="P12" s="52">
        <v>-1105.21</v>
      </c>
      <c r="Q12" s="49">
        <v>134</v>
      </c>
      <c r="R12" s="50">
        <f t="shared" si="0"/>
        <v>-971.21</v>
      </c>
      <c r="AH12" s="11"/>
      <c r="AJ12" s="11"/>
    </row>
    <row r="13" spans="1:36" x14ac:dyDescent="0.25">
      <c r="A13" s="19"/>
      <c r="B13" s="20"/>
      <c r="C13" s="23"/>
      <c r="D13" s="20"/>
      <c r="E13" s="10" t="s">
        <v>33</v>
      </c>
      <c r="F13" s="44" t="s">
        <v>34</v>
      </c>
      <c r="G13" s="53">
        <v>521944</v>
      </c>
      <c r="H13" s="45">
        <v>0</v>
      </c>
      <c r="I13" s="53">
        <v>442450</v>
      </c>
      <c r="J13" s="46">
        <v>79494</v>
      </c>
      <c r="K13" s="47">
        <v>84.769630458439977</v>
      </c>
      <c r="L13" s="49">
        <v>21189.040000000001</v>
      </c>
      <c r="M13" s="49">
        <v>48994</v>
      </c>
      <c r="N13" s="49">
        <v>48994</v>
      </c>
      <c r="O13" s="49">
        <v>643205.81000000006</v>
      </c>
      <c r="P13" s="52">
        <v>-121261.81</v>
      </c>
      <c r="Q13" s="49">
        <v>45572</v>
      </c>
      <c r="R13" s="50">
        <f t="shared" si="0"/>
        <v>-75689.81</v>
      </c>
      <c r="AH13" s="11"/>
      <c r="AJ13" s="11"/>
    </row>
    <row r="14" spans="1:36" x14ac:dyDescent="0.25">
      <c r="A14" s="19"/>
      <c r="B14" s="10"/>
      <c r="C14" s="13"/>
      <c r="D14" s="10"/>
      <c r="E14" s="10" t="s">
        <v>35</v>
      </c>
      <c r="F14" s="44" t="s">
        <v>36</v>
      </c>
      <c r="G14" s="53">
        <v>198825</v>
      </c>
      <c r="H14" s="53">
        <v>5000</v>
      </c>
      <c r="I14" s="53">
        <v>206561.87</v>
      </c>
      <c r="J14" s="54">
        <v>-2736.8699999999953</v>
      </c>
      <c r="K14" s="49">
        <v>101.34275481417883</v>
      </c>
      <c r="L14" s="49">
        <v>4600.76</v>
      </c>
      <c r="M14" s="49">
        <v>22614</v>
      </c>
      <c r="N14" s="49">
        <v>22614</v>
      </c>
      <c r="O14" s="49">
        <v>248757.65000000002</v>
      </c>
      <c r="P14" s="52">
        <v>-49932.65</v>
      </c>
      <c r="Q14" s="49">
        <v>6161</v>
      </c>
      <c r="R14" s="50">
        <f t="shared" si="0"/>
        <v>-43771.65</v>
      </c>
      <c r="AH14" s="11"/>
      <c r="AJ14" s="11"/>
    </row>
    <row r="15" spans="1:36" x14ac:dyDescent="0.25">
      <c r="A15" s="19"/>
      <c r="B15" s="10"/>
      <c r="C15" s="14"/>
      <c r="D15" s="10"/>
      <c r="E15" s="10" t="s">
        <v>37</v>
      </c>
      <c r="F15" s="44" t="s">
        <v>38</v>
      </c>
      <c r="G15" s="53">
        <v>3098654</v>
      </c>
      <c r="H15" s="53">
        <v>322795</v>
      </c>
      <c r="I15" s="53">
        <v>3610150.91</v>
      </c>
      <c r="J15" s="54">
        <v>-188701.91000000015</v>
      </c>
      <c r="K15" s="49">
        <v>105.51526297776176</v>
      </c>
      <c r="L15" s="49">
        <v>200228.84</v>
      </c>
      <c r="M15" s="49">
        <v>473806</v>
      </c>
      <c r="N15" s="49">
        <v>473806</v>
      </c>
      <c r="O15" s="49">
        <v>4246611.3499999996</v>
      </c>
      <c r="P15" s="52">
        <f>-1147957.35-50000-20013</f>
        <v>-1217970.3500000001</v>
      </c>
      <c r="Q15" s="49">
        <f>110621+1781</f>
        <v>112402</v>
      </c>
      <c r="R15" s="50">
        <f>P15+Q15</f>
        <v>-1105568.3500000001</v>
      </c>
      <c r="AH15" s="11"/>
      <c r="AJ15" s="11"/>
    </row>
    <row r="16" spans="1:36" x14ac:dyDescent="0.25">
      <c r="A16" s="19"/>
      <c r="B16" s="10"/>
      <c r="C16" s="14"/>
      <c r="D16" s="10"/>
      <c r="E16" s="10" t="s">
        <v>39</v>
      </c>
      <c r="F16" s="44" t="s">
        <v>40</v>
      </c>
      <c r="G16" s="53">
        <v>37566</v>
      </c>
      <c r="H16" s="53">
        <v>27367</v>
      </c>
      <c r="I16" s="53">
        <v>59966.26</v>
      </c>
      <c r="J16" s="54">
        <v>4966.739999999998</v>
      </c>
      <c r="K16" s="49">
        <v>92.350977161073729</v>
      </c>
      <c r="L16" s="49">
        <v>208.73</v>
      </c>
      <c r="M16" s="49">
        <v>6663</v>
      </c>
      <c r="N16" s="49">
        <v>6663</v>
      </c>
      <c r="O16" s="49">
        <v>51260.36</v>
      </c>
      <c r="P16" s="52">
        <v>-13694.36</v>
      </c>
      <c r="Q16" s="49">
        <v>1323</v>
      </c>
      <c r="R16" s="50">
        <f t="shared" si="0"/>
        <v>-12371.36</v>
      </c>
      <c r="AH16" s="11"/>
      <c r="AJ16" s="11"/>
    </row>
    <row r="17" spans="1:36" x14ac:dyDescent="0.25">
      <c r="A17" s="19"/>
      <c r="B17" s="10"/>
      <c r="C17" s="14"/>
      <c r="D17" s="10"/>
      <c r="E17" s="10" t="s">
        <v>41</v>
      </c>
      <c r="F17" s="44" t="s">
        <v>42</v>
      </c>
      <c r="G17" s="53">
        <v>75323</v>
      </c>
      <c r="H17" s="53">
        <v>1000</v>
      </c>
      <c r="I17" s="53">
        <v>80846.100000000006</v>
      </c>
      <c r="J17" s="54">
        <v>-4523.1000000000058</v>
      </c>
      <c r="K17" s="49">
        <v>105.92626076019025</v>
      </c>
      <c r="L17" s="49">
        <v>3598.72</v>
      </c>
      <c r="M17" s="49">
        <v>12894</v>
      </c>
      <c r="N17" s="49">
        <v>8371</v>
      </c>
      <c r="O17" s="49">
        <v>100294.05</v>
      </c>
      <c r="P17" s="52">
        <v>-24971.05</v>
      </c>
      <c r="Q17" s="49">
        <v>2566</v>
      </c>
      <c r="R17" s="50">
        <f t="shared" si="0"/>
        <v>-22405.05</v>
      </c>
      <c r="AH17" s="11"/>
      <c r="AJ17" s="11"/>
    </row>
    <row r="18" spans="1:36" x14ac:dyDescent="0.25">
      <c r="A18" s="19"/>
      <c r="B18" s="10"/>
      <c r="C18" s="14"/>
      <c r="D18" s="10"/>
      <c r="E18" s="10" t="s">
        <v>43</v>
      </c>
      <c r="F18" s="44" t="s">
        <v>44</v>
      </c>
      <c r="G18" s="53">
        <v>48961</v>
      </c>
      <c r="H18" s="53">
        <v>20000</v>
      </c>
      <c r="I18" s="53">
        <v>67561.69</v>
      </c>
      <c r="J18" s="54">
        <v>1399.3099999999977</v>
      </c>
      <c r="K18" s="49">
        <v>97.970867591827272</v>
      </c>
      <c r="L18" s="49">
        <v>0</v>
      </c>
      <c r="M18" s="49">
        <v>7507</v>
      </c>
      <c r="N18" s="49">
        <v>7507</v>
      </c>
      <c r="O18" s="49">
        <v>64112.99</v>
      </c>
      <c r="P18" s="52">
        <v>-15151.99</v>
      </c>
      <c r="Q18" s="49">
        <v>1860</v>
      </c>
      <c r="R18" s="50">
        <f t="shared" si="0"/>
        <v>-13291.99</v>
      </c>
      <c r="S18" s="3"/>
      <c r="T18" s="3"/>
      <c r="U18" s="3"/>
      <c r="AH18" s="11"/>
      <c r="AJ18" s="11"/>
    </row>
    <row r="19" spans="1:36" x14ac:dyDescent="0.25">
      <c r="A19" s="19"/>
      <c r="B19" s="10"/>
      <c r="C19" s="14"/>
      <c r="D19" s="10"/>
      <c r="E19" s="10" t="s">
        <v>45</v>
      </c>
      <c r="F19" s="44" t="s">
        <v>46</v>
      </c>
      <c r="G19" s="53">
        <v>177130</v>
      </c>
      <c r="H19" s="53">
        <v>-3500</v>
      </c>
      <c r="I19" s="53">
        <v>171167.33</v>
      </c>
      <c r="J19" s="54">
        <v>2462.6700000000128</v>
      </c>
      <c r="K19" s="49">
        <v>98.581656395784137</v>
      </c>
      <c r="L19" s="49">
        <v>0</v>
      </c>
      <c r="M19" s="49">
        <v>3600</v>
      </c>
      <c r="N19" s="49">
        <v>3600</v>
      </c>
      <c r="O19" s="49">
        <v>184330</v>
      </c>
      <c r="P19" s="52">
        <v>-7200</v>
      </c>
      <c r="Q19" s="49">
        <v>734</v>
      </c>
      <c r="R19" s="50">
        <f t="shared" si="0"/>
        <v>-6466</v>
      </c>
      <c r="AH19" s="11"/>
      <c r="AJ19" s="11"/>
    </row>
    <row r="20" spans="1:36" x14ac:dyDescent="0.25">
      <c r="H20" s="15">
        <f>H8-H9-H10+H11+H12+H13+H14+H15+H16+H17+H18-H19</f>
        <v>1290926</v>
      </c>
      <c r="O20" s="16">
        <f>SUM(O8:O19)</f>
        <v>13443077.189999999</v>
      </c>
      <c r="P20" s="15">
        <f>SUM(P8:P19)-H20</f>
        <v>-4375134.2300000004</v>
      </c>
      <c r="Q20" s="4">
        <f>SUM(Q8:Q19)</f>
        <v>463024</v>
      </c>
      <c r="R20" s="18">
        <f>SUM(R8:R19)</f>
        <v>-2621184.23</v>
      </c>
    </row>
    <row r="21" spans="1:36" hidden="1" x14ac:dyDescent="0.25">
      <c r="A21" s="1" t="s">
        <v>47</v>
      </c>
      <c r="B21" s="2">
        <v>2221</v>
      </c>
      <c r="F21" s="8">
        <f>74162</f>
        <v>74162</v>
      </c>
    </row>
    <row r="22" spans="1:36" hidden="1" x14ac:dyDescent="0.25">
      <c r="B22" s="2">
        <v>2222</v>
      </c>
      <c r="F22" s="8">
        <f>10172</f>
        <v>10172</v>
      </c>
    </row>
    <row r="23" spans="1:36" hidden="1" x14ac:dyDescent="0.25">
      <c r="B23" s="2">
        <v>2223</v>
      </c>
      <c r="F23" s="8">
        <f>115056+7236</f>
        <v>122292</v>
      </c>
    </row>
    <row r="24" spans="1:36" hidden="1" x14ac:dyDescent="0.25">
      <c r="B24" s="2">
        <v>2224</v>
      </c>
      <c r="F24" s="8">
        <f>11564+131318</f>
        <v>142882</v>
      </c>
    </row>
    <row r="25" spans="1:36" hidden="1" x14ac:dyDescent="0.25">
      <c r="B25" s="2">
        <v>2229</v>
      </c>
      <c r="F25" s="8">
        <v>134</v>
      </c>
    </row>
    <row r="26" spans="1:36" hidden="1" x14ac:dyDescent="0.25">
      <c r="B26" s="2">
        <v>2321</v>
      </c>
      <c r="F26" s="8">
        <f>37024+8548+3592</f>
        <v>49164</v>
      </c>
    </row>
    <row r="27" spans="1:36" hidden="1" x14ac:dyDescent="0.25">
      <c r="B27" s="2">
        <v>2242</v>
      </c>
      <c r="F27" s="1">
        <v>6161</v>
      </c>
    </row>
    <row r="28" spans="1:36" hidden="1" x14ac:dyDescent="0.25">
      <c r="B28" s="2">
        <v>2244</v>
      </c>
      <c r="F28" s="1">
        <v>110621</v>
      </c>
    </row>
    <row r="29" spans="1:36" hidden="1" x14ac:dyDescent="0.25">
      <c r="B29" s="2">
        <v>2249</v>
      </c>
      <c r="F29" s="1">
        <v>1323</v>
      </c>
    </row>
    <row r="30" spans="1:36" hidden="1" x14ac:dyDescent="0.25">
      <c r="B30" s="2">
        <v>2350</v>
      </c>
      <c r="F30" s="1">
        <v>2566</v>
      </c>
    </row>
    <row r="31" spans="1:36" hidden="1" x14ac:dyDescent="0.25">
      <c r="B31" s="2">
        <v>2322</v>
      </c>
      <c r="F31" s="1">
        <v>1860</v>
      </c>
    </row>
    <row r="32" spans="1:36" hidden="1" x14ac:dyDescent="0.25">
      <c r="B32" s="2">
        <v>2513</v>
      </c>
      <c r="F32" s="1">
        <v>734</v>
      </c>
    </row>
    <row r="33" spans="5:18" s="1" customFormat="1" ht="40.5" x14ac:dyDescent="0.25">
      <c r="E33" s="1" t="s">
        <v>48</v>
      </c>
      <c r="G33" s="4"/>
      <c r="H33" s="4"/>
      <c r="I33" s="5"/>
      <c r="J33" s="5"/>
      <c r="K33" s="6"/>
      <c r="L33" s="6"/>
      <c r="M33" s="6"/>
      <c r="N33" s="6"/>
      <c r="O33" s="28" t="s">
        <v>49</v>
      </c>
      <c r="P33" s="29">
        <v>2062334</v>
      </c>
      <c r="Q33" s="4"/>
      <c r="R33" s="7"/>
    </row>
    <row r="34" spans="5:18" s="1" customFormat="1" x14ac:dyDescent="0.25">
      <c r="G34" s="4"/>
      <c r="H34" s="4"/>
      <c r="I34" s="5"/>
      <c r="J34" s="5"/>
      <c r="K34" s="6"/>
      <c r="L34" s="6"/>
      <c r="M34" s="6"/>
      <c r="N34" s="6"/>
      <c r="O34" s="6" t="s">
        <v>50</v>
      </c>
      <c r="P34" s="4">
        <f>P33+P20</f>
        <v>-2312800.2300000004</v>
      </c>
      <c r="Q34" s="4"/>
      <c r="R34" s="17"/>
    </row>
    <row r="36" spans="5:18" s="1" customFormat="1" x14ac:dyDescent="0.25">
      <c r="G36" s="4"/>
      <c r="H36" s="4"/>
      <c r="I36" s="4"/>
      <c r="J36" s="5"/>
      <c r="K36" s="6"/>
      <c r="L36" s="6"/>
      <c r="M36" s="6"/>
      <c r="N36" s="6"/>
      <c r="O36" s="6"/>
      <c r="P36" s="4"/>
      <c r="Q36" s="4"/>
      <c r="R36" s="7"/>
    </row>
  </sheetData>
  <mergeCells count="22">
    <mergeCell ref="K1:R1"/>
    <mergeCell ref="R5:R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7:A19"/>
    <mergeCell ref="B7:B13"/>
    <mergeCell ref="C7:C13"/>
    <mergeCell ref="D7:D13"/>
    <mergeCell ref="G5:G6"/>
    <mergeCell ref="A5:A6"/>
    <mergeCell ref="B5:B6"/>
    <mergeCell ref="C5:C6"/>
    <mergeCell ref="D5:D6"/>
    <mergeCell ref="F5:F6"/>
  </mergeCells>
  <pageMargins left="0.33" right="0.27" top="0.75" bottom="0.75" header="0.3" footer="0.3"/>
  <pageSetup paperSize="9" scale="71" fitToHeight="0" orientation="landscape" r:id="rId1"/>
  <ignoredErrors>
    <ignoredError sqref="P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Kirilova</dc:creator>
  <cp:lastModifiedBy>Ieva Potjomkina</cp:lastModifiedBy>
  <cp:lastPrinted>2024-10-25T11:14:20Z</cp:lastPrinted>
  <dcterms:created xsi:type="dcterms:W3CDTF">2024-10-25T07:39:29Z</dcterms:created>
  <dcterms:modified xsi:type="dcterms:W3CDTF">2024-10-25T11:19:57Z</dcterms:modified>
</cp:coreProperties>
</file>