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iem-ds.iem.gov.lv\U disks\ipotjomkina\Dokumenti datorā\2025 kopesanai ELĪNA\"/>
    </mc:Choice>
  </mc:AlternateContent>
  <xr:revisionPtr revIDLastSave="0" documentId="13_ncr:1_{4631DE02-849D-4EA1-826A-FDFDB44EBF06}" xr6:coauthVersionLast="36" xr6:coauthVersionMax="36" xr10:uidLastSave="{00000000-0000-0000-0000-000000000000}"/>
  <bookViews>
    <workbookView xWindow="0" yWindow="0" windowWidth="19200" windowHeight="6810"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4" i="1" l="1"/>
  <c r="D37" i="1"/>
  <c r="D11" i="1"/>
  <c r="D32" i="1" l="1"/>
  <c r="D26" i="1"/>
  <c r="D45" i="1" l="1"/>
  <c r="D42" i="1"/>
  <c r="D39" i="1"/>
  <c r="D38" i="1"/>
  <c r="D41" i="1" l="1"/>
  <c r="D36" i="1" l="1"/>
  <c r="D43" i="1"/>
  <c r="D40" i="1"/>
  <c r="D28" i="1" l="1"/>
  <c r="D27" i="1" s="1"/>
  <c r="D31" i="1"/>
  <c r="D30" i="1" s="1"/>
  <c r="D29" i="1" s="1"/>
  <c r="D25" i="1" l="1"/>
  <c r="D24" i="1" s="1"/>
  <c r="D23" i="1" s="1"/>
  <c r="D12" i="1" s="1"/>
  <c r="D22" i="1" l="1"/>
  <c r="D35" i="1" l="1"/>
  <c r="D13" i="1"/>
</calcChain>
</file>

<file path=xl/sharedStrings.xml><?xml version="1.0" encoding="utf-8"?>
<sst xmlns="http://schemas.openxmlformats.org/spreadsheetml/2006/main" count="87" uniqueCount="75">
  <si>
    <t>Iekšlietu ministrija</t>
  </si>
  <si>
    <t>papildu nepieciešamo izdevumu aprēķins</t>
  </si>
  <si>
    <t>EKK</t>
  </si>
  <si>
    <t>Apraksts</t>
  </si>
  <si>
    <t>Aprēķins</t>
  </si>
  <si>
    <t xml:space="preserve">Pamatojums </t>
  </si>
  <si>
    <t>PAVISAM:</t>
  </si>
  <si>
    <t>EKK 1000</t>
  </si>
  <si>
    <t xml:space="preserve">Atlīdzība </t>
  </si>
  <si>
    <t>EKK 2000</t>
  </si>
  <si>
    <t xml:space="preserve">Preces un pakalpojumi </t>
  </si>
  <si>
    <t>EKK 3000</t>
  </si>
  <si>
    <t>Subsīdijas un dotācijas</t>
  </si>
  <si>
    <t>EKK 5000</t>
  </si>
  <si>
    <t>Pamatkapitāla veidošana</t>
  </si>
  <si>
    <t>EKK 7000</t>
  </si>
  <si>
    <t>Transferti, starptautiskā sadarbība</t>
  </si>
  <si>
    <t>Atlīdzība</t>
  </si>
  <si>
    <t>EKK 1100</t>
  </si>
  <si>
    <t xml:space="preserve">Atalgojums </t>
  </si>
  <si>
    <t>EKK 1140</t>
  </si>
  <si>
    <t xml:space="preserve">Piemaksas prēmijas un naudas balvas </t>
  </si>
  <si>
    <t>EKK 1142</t>
  </si>
  <si>
    <t>Samaksa par virsstundu darbu un darbu svētku dienās</t>
  </si>
  <si>
    <t>EKK 1200</t>
  </si>
  <si>
    <t>Darba devēja valsts sociālās apdrošināšanas obligātās iemaksas, pabalsti un kompensācijas</t>
  </si>
  <si>
    <t>EKK 1210</t>
  </si>
  <si>
    <t>Darba devēja valsts sociālās apdrošināšanas obligātās iemaksas</t>
  </si>
  <si>
    <t>Preces un pakalpojumi</t>
  </si>
  <si>
    <t>EKK 2300</t>
  </si>
  <si>
    <t>Krājumi, materiāli, energoresursi, preces, biroja preces un inventārs, kurus neuzskaita kodā 5000</t>
  </si>
  <si>
    <t>EKK 2320</t>
  </si>
  <si>
    <t>Kurināmais un enerģētiskie materiāli</t>
  </si>
  <si>
    <t>EKK 2322</t>
  </si>
  <si>
    <t>Degviela</t>
  </si>
  <si>
    <t xml:space="preserve"> Valsts ugunsdzēsības un glābšanas dienests</t>
  </si>
  <si>
    <t>2.1.2. nodrošinot izmitināšanu Ukrainas civiliedzīvotāju atbalsta likuma 12. pantā paredzētā primāri sniedzamā atbalsta ietvaros saskaņā ar Ministru kabineta noteikto kārtību, kādā organizē personām primāri sniedzamā atbalsta nodrošināšanu</t>
  </si>
  <si>
    <t>2025. gadā</t>
  </si>
  <si>
    <t>2.1.  Izmitināšanas nodrošināšana Ukrainas civiliedzīvotājiem, kuri ieradušies Latvijā pēc 2024. gada 31. decembra un kuriem tas ir nepieciešams, ņemot vērā nodarbinātības, izglītības, sociālās palīdzības, veselības aprūpes iespējas un pieejamo atbalstu</t>
  </si>
  <si>
    <t xml:space="preserve">Izmitināšanas nodrošināšana Ukrainas civiliedzīvotājiem, kuri ieradušies Latvijā pēc 2024. gada 31. decembra un kuriem tas ir nepieciešams.
</t>
  </si>
  <si>
    <t>EKK 2100</t>
  </si>
  <si>
    <t>Mācību, darba un dienesta komandējumi, darba braucieni</t>
  </si>
  <si>
    <t>EKK 2120</t>
  </si>
  <si>
    <t>Ārvalstu mācību, darba un dienesta komandējumi, darba braucieni</t>
  </si>
  <si>
    <t>EKK 2121</t>
  </si>
  <si>
    <t>Dienas nauda</t>
  </si>
  <si>
    <t>EKK 2122</t>
  </si>
  <si>
    <t>Pārējie komandējumu un darba braucienu izdevumi</t>
  </si>
  <si>
    <t>EKK 2200</t>
  </si>
  <si>
    <t>Pakalpojumi</t>
  </si>
  <si>
    <t>EKK 2230</t>
  </si>
  <si>
    <t>Dažādi pakalpojumi</t>
  </si>
  <si>
    <t>EKK 2231</t>
  </si>
  <si>
    <t>Izdevumi iestādes sabiedrisko aktivitāšu īstenošanai</t>
  </si>
  <si>
    <t>EKK 2310</t>
  </si>
  <si>
    <t>Izdevumi par dažādām precēm un inventāru</t>
  </si>
  <si>
    <t>EKK 2314</t>
  </si>
  <si>
    <t>Izdevumi par precēm iestādes sabiedrisko aktivitāšu īstenošanai</t>
  </si>
  <si>
    <t xml:space="preserve">Ukrainas Valsts ārkārtējo situāciju dienesta amatpersonu dalība psiholoģiskā atbalsta kursā: 1 grupas, 20 personas </t>
  </si>
  <si>
    <t>Primāri izdevumi tiks segti no budžeta programmā 07.00.00 „Ugunsdrošība, glābšana un civilā aizsardzība” plānotā finansējuma.  Atsevišķos gadījumos, ja tāda situācija radīsies, finansējums var tikt pieprasīts no budžeta resora "74. Gadskārtējā valsts budžeta izpildes procesā pārdalāmais finansējums" programmā 17.00.00 "Finansējums Ukrainas civiliedzīvotāju atbalsta likumā noteikto pasākumu īstenošanai" plānotā finansējuma.</t>
  </si>
  <si>
    <t>4.17. KOPĀ:</t>
  </si>
  <si>
    <t>Komandējuma izdevumi 1 pavadošai personai</t>
  </si>
  <si>
    <t xml:space="preserve">Aprēķins sagatavots, pamatojoties uz Iekšlietu ministrijas 2025.gada 21.janvāra rikojumu Nr. 1-2/70/25 "Par psiholoģiskā atbalstu kursu organizēšanu" </t>
  </si>
  <si>
    <t>2.1.2. KOPĀ:</t>
  </si>
  <si>
    <r>
      <t xml:space="preserve">30 virsnieki  x  14,03 </t>
    </r>
    <r>
      <rPr>
        <i/>
        <sz val="8"/>
        <rFont val="Times New Roman"/>
        <family val="1"/>
        <charset val="186"/>
      </rPr>
      <t>euro</t>
    </r>
    <r>
      <rPr>
        <sz val="8"/>
        <rFont val="Times New Roman"/>
        <family val="1"/>
        <charset val="186"/>
      </rPr>
      <t xml:space="preserve"> vid. stundas likme (2322 </t>
    </r>
    <r>
      <rPr>
        <i/>
        <sz val="8"/>
        <rFont val="Times New Roman"/>
        <family val="1"/>
        <charset val="186"/>
      </rPr>
      <t>euro</t>
    </r>
    <r>
      <rPr>
        <sz val="8"/>
        <rFont val="Times New Roman"/>
        <family val="1"/>
        <charset val="186"/>
      </rPr>
      <t xml:space="preserve"> vid.mēnešalga/ 165,50 (vid.darba stundu skaits mēnesī) x 2 x 106 (provizoriskais vid. virsstundu skaits gadā) = 89 231 </t>
    </r>
    <r>
      <rPr>
        <i/>
        <sz val="8"/>
        <rFont val="Times New Roman"/>
        <family val="1"/>
        <charset val="186"/>
      </rPr>
      <t>euro</t>
    </r>
  </si>
  <si>
    <r>
      <t xml:space="preserve"> 89 231 </t>
    </r>
    <r>
      <rPr>
        <i/>
        <sz val="8"/>
        <rFont val="Times New Roman"/>
        <family val="1"/>
        <charset val="186"/>
      </rPr>
      <t>euro</t>
    </r>
    <r>
      <rPr>
        <sz val="8"/>
        <rFont val="Times New Roman"/>
        <family val="1"/>
        <charset val="186"/>
      </rPr>
      <t xml:space="preserve"> x 23,59%</t>
    </r>
  </si>
  <si>
    <r>
      <t xml:space="preserve">Degviela 557,4 l /mēnesī (vid.patēriņš 10 litri uz 100 km x 5575 km (provizoriskais vidējais nobraukums mēnesī))  x 1,80 </t>
    </r>
    <r>
      <rPr>
        <i/>
        <sz val="8"/>
        <rFont val="Times New Roman"/>
        <family val="1"/>
        <charset val="186"/>
      </rPr>
      <t>euro</t>
    </r>
    <r>
      <rPr>
        <sz val="8"/>
        <rFont val="Times New Roman"/>
        <family val="1"/>
        <charset val="186"/>
      </rPr>
      <t xml:space="preserve"> provizoriskā degvielas cena litrā x 10 mēn. = 10 033 </t>
    </r>
    <r>
      <rPr>
        <i/>
        <sz val="8"/>
        <rFont val="Times New Roman"/>
        <family val="1"/>
        <charset val="186"/>
      </rPr>
      <t>euro</t>
    </r>
  </si>
  <si>
    <r>
      <t xml:space="preserve">Dienas nauda, Polija: 2 braucieni x1 persona x 3dienas x 35,00 </t>
    </r>
    <r>
      <rPr>
        <i/>
        <sz val="8"/>
        <color rgb="FF000000"/>
        <rFont val="Times New Roman"/>
        <family val="1"/>
        <charset val="186"/>
      </rPr>
      <t>euro</t>
    </r>
    <r>
      <rPr>
        <sz val="8"/>
        <color rgb="FF000000"/>
        <rFont val="Times New Roman"/>
        <family val="1"/>
        <charset val="186"/>
      </rPr>
      <t xml:space="preserve">= 210,00 </t>
    </r>
    <r>
      <rPr>
        <i/>
        <sz val="8"/>
        <color rgb="FF000000"/>
        <rFont val="Times New Roman"/>
        <family val="1"/>
        <charset val="186"/>
      </rPr>
      <t>euro</t>
    </r>
  </si>
  <si>
    <r>
      <t xml:space="preserve">Apdrošināšana: 2 braucieni x 1 persona x 3 dienas x 1,15 </t>
    </r>
    <r>
      <rPr>
        <i/>
        <sz val="8"/>
        <color rgb="FF000000"/>
        <rFont val="Times New Roman"/>
        <family val="1"/>
        <charset val="186"/>
      </rPr>
      <t>euro</t>
    </r>
    <r>
      <rPr>
        <sz val="8"/>
        <color rgb="FF000000"/>
        <rFont val="Times New Roman"/>
        <family val="1"/>
        <charset val="186"/>
      </rPr>
      <t xml:space="preserve"> = 6,90 </t>
    </r>
    <r>
      <rPr>
        <i/>
        <sz val="8"/>
        <color rgb="FF000000"/>
        <rFont val="Times New Roman"/>
        <family val="1"/>
        <charset val="186"/>
      </rPr>
      <t>euro</t>
    </r>
    <r>
      <rPr>
        <sz val="8"/>
        <color rgb="FF000000"/>
        <rFont val="Times New Roman"/>
        <family val="1"/>
        <charset val="186"/>
      </rPr>
      <t xml:space="preserve">
Viesnīcas pakalpojumi: 2 braucieni x </t>
    </r>
    <r>
      <rPr>
        <sz val="8"/>
        <rFont val="Times New Roman"/>
        <family val="1"/>
        <charset val="186"/>
      </rPr>
      <t>1</t>
    </r>
    <r>
      <rPr>
        <sz val="8"/>
        <color rgb="FF000000"/>
        <rFont val="Times New Roman"/>
        <family val="1"/>
        <charset val="186"/>
      </rPr>
      <t xml:space="preserve"> x </t>
    </r>
    <r>
      <rPr>
        <sz val="8"/>
        <rFont val="Times New Roman"/>
        <family val="1"/>
        <charset val="186"/>
      </rPr>
      <t>2</t>
    </r>
    <r>
      <rPr>
        <sz val="8"/>
        <color rgb="FFFF0000"/>
        <rFont val="Times New Roman"/>
        <family val="1"/>
        <charset val="186"/>
      </rPr>
      <t xml:space="preserve"> </t>
    </r>
    <r>
      <rPr>
        <sz val="8"/>
        <color rgb="FF000000"/>
        <rFont val="Times New Roman"/>
        <family val="1"/>
        <charset val="186"/>
      </rPr>
      <t xml:space="preserve">naktis x 80,00 </t>
    </r>
    <r>
      <rPr>
        <i/>
        <sz val="8"/>
        <color rgb="FF000000"/>
        <rFont val="Times New Roman"/>
        <family val="1"/>
        <charset val="186"/>
      </rPr>
      <t>euro</t>
    </r>
    <r>
      <rPr>
        <sz val="8"/>
        <color rgb="FF000000"/>
        <rFont val="Times New Roman"/>
        <family val="1"/>
        <charset val="186"/>
      </rPr>
      <t xml:space="preserve"> = 320,00 </t>
    </r>
    <r>
      <rPr>
        <i/>
        <sz val="8"/>
        <color rgb="FF000000"/>
        <rFont val="Times New Roman"/>
        <family val="1"/>
        <charset val="186"/>
      </rPr>
      <t>euro</t>
    </r>
    <r>
      <rPr>
        <sz val="8"/>
        <color rgb="FF000000"/>
        <rFont val="Times New Roman"/>
        <family val="1"/>
        <charset val="186"/>
      </rPr>
      <t xml:space="preserve">
</t>
    </r>
  </si>
  <si>
    <r>
      <t>Kultūras pasākumu nodrošināšana psiholoģiskā atbasta grupai un kuratoram: 21 persona x 20 = 420,00</t>
    </r>
    <r>
      <rPr>
        <i/>
        <sz val="8"/>
        <color rgb="FF000000"/>
        <rFont val="Times New Roman"/>
        <family val="1"/>
        <charset val="186"/>
      </rPr>
      <t xml:space="preserve"> euro</t>
    </r>
    <r>
      <rPr>
        <sz val="8"/>
        <color rgb="FF000000"/>
        <rFont val="Times New Roman"/>
        <family val="1"/>
        <charset val="186"/>
      </rPr>
      <t xml:space="preserve"> 
Ēdināšana pakalpojumi atbalsta grupai un kuratoram: 2</t>
    </r>
    <r>
      <rPr>
        <sz val="8"/>
        <rFont val="Times New Roman"/>
        <family val="1"/>
        <charset val="186"/>
      </rPr>
      <t>1</t>
    </r>
    <r>
      <rPr>
        <sz val="8"/>
        <color rgb="FF000000"/>
        <rFont val="Times New Roman"/>
        <family val="1"/>
        <charset val="186"/>
      </rPr>
      <t xml:space="preserve"> personas x 40,00 </t>
    </r>
    <r>
      <rPr>
        <i/>
        <sz val="8"/>
        <color rgb="FF000000"/>
        <rFont val="Times New Roman"/>
        <family val="1"/>
        <charset val="186"/>
      </rPr>
      <t>euro</t>
    </r>
    <r>
      <rPr>
        <sz val="8"/>
        <color rgb="FF000000"/>
        <rFont val="Times New Roman"/>
        <family val="1"/>
        <charset val="186"/>
      </rPr>
      <t xml:space="preserve"> = 840,00 </t>
    </r>
    <r>
      <rPr>
        <i/>
        <sz val="8"/>
        <color rgb="FF000000"/>
        <rFont val="Times New Roman"/>
        <family val="1"/>
        <charset val="186"/>
      </rPr>
      <t>euro</t>
    </r>
  </si>
  <si>
    <r>
      <t xml:space="preserve">Reprezentācijas priekšmeti: 20 cilvēki x 10,00 </t>
    </r>
    <r>
      <rPr>
        <i/>
        <sz val="8"/>
        <color rgb="FF000000"/>
        <rFont val="Times New Roman"/>
        <family val="1"/>
        <charset val="186"/>
      </rPr>
      <t>euro</t>
    </r>
    <r>
      <rPr>
        <sz val="8"/>
        <color rgb="FF000000"/>
        <rFont val="Times New Roman"/>
        <family val="1"/>
        <charset val="186"/>
      </rPr>
      <t xml:space="preserve"> = 200,00 </t>
    </r>
    <r>
      <rPr>
        <i/>
        <sz val="8"/>
        <color rgb="FF000000"/>
        <rFont val="Times New Roman"/>
        <family val="1"/>
        <charset val="186"/>
      </rPr>
      <t>euro</t>
    </r>
  </si>
  <si>
    <t>2.pielikums</t>
  </si>
  <si>
    <t xml:space="preserve">(precizēts tiesību aktu lietas (24-TA-1551) 11.pielikums) </t>
  </si>
  <si>
    <t>4.17. Psiholoģiskā atbalsta kursa sniegšana Ukrainas Valsts robežsardzes dienesta (State Border Guard Service of Ukraine) un Ukrainas Valsts ārkārtējo situāciju dienesta (State Emergency Service of Ukraine) amatpersonām</t>
  </si>
  <si>
    <t>Ministru kabineta rīkojuma projekta "Grozījums Ministru kabineta 2024. gada 18. decembra rīkojumā Nr. 1109 "Par Pasākumu plānu atbalsta sniegšanai Ukrainas civiliedzīvotājiem Latvijas Republikā 2025. gadam"" sākotnējās ietekmes novērtējuma ziņojumam (anotācijai)
(25-TA-936) un (25-TA-1609)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</si>
</sst>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8" x14ac:knownFonts="1">
    <font>
      <sz val="11"/>
      <color theme="1"/>
      <name val="Calibri"/>
      <family val="2"/>
      <charset val="186"/>
      <scheme val="minor"/>
    </font>
    <font>
      <sz val="11"/>
      <color theme="1"/>
      <name val="Calibri"/>
      <family val="2"/>
      <charset val="186"/>
      <scheme val="minor"/>
    </font>
    <font>
      <sz val="10"/>
      <color rgb="FF000000"/>
      <name val="Calibri"/>
      <family val="2"/>
      <scheme val="minor"/>
    </font>
    <font>
      <sz val="10"/>
      <color rgb="FF000000"/>
      <name val="Times New Roman"/>
      <family val="1"/>
      <charset val="186"/>
    </font>
    <font>
      <sz val="10"/>
      <color theme="1"/>
      <name val="Calibri"/>
      <family val="2"/>
      <charset val="186"/>
      <scheme val="minor"/>
    </font>
    <font>
      <sz val="11"/>
      <color rgb="FF000000"/>
      <name val="Times New Roman"/>
      <family val="1"/>
      <charset val="186"/>
    </font>
    <font>
      <sz val="12"/>
      <color rgb="FF000000"/>
      <name val="Times New Roman"/>
      <family val="1"/>
      <charset val="186"/>
    </font>
    <font>
      <b/>
      <sz val="12"/>
      <color rgb="FF000000"/>
      <name val="Times New Roman"/>
      <family val="1"/>
      <charset val="186"/>
    </font>
    <font>
      <b/>
      <sz val="8"/>
      <color rgb="FF000000"/>
      <name val="Times New Roman"/>
      <family val="1"/>
      <charset val="186"/>
    </font>
    <font>
      <sz val="8"/>
      <color rgb="FF000000"/>
      <name val="Times New Roman"/>
      <family val="1"/>
      <charset val="186"/>
    </font>
    <font>
      <b/>
      <sz val="8"/>
      <name val="Times New Roman"/>
      <family val="1"/>
      <charset val="186"/>
    </font>
    <font>
      <b/>
      <sz val="8"/>
      <color rgb="FFFF0000"/>
      <name val="Times New Roman"/>
      <family val="1"/>
      <charset val="186"/>
    </font>
    <font>
      <sz val="8"/>
      <name val="Times New Roman"/>
      <family val="1"/>
      <charset val="186"/>
    </font>
    <font>
      <sz val="11"/>
      <name val="Calibri"/>
      <family val="2"/>
      <scheme val="minor"/>
    </font>
    <font>
      <sz val="11"/>
      <color rgb="FF000000"/>
      <name val="Calibri"/>
      <family val="2"/>
      <scheme val="minor"/>
    </font>
    <font>
      <sz val="8"/>
      <color rgb="FFFF0000"/>
      <name val="Times New Roman"/>
      <family val="1"/>
      <charset val="186"/>
    </font>
    <font>
      <i/>
      <sz val="8"/>
      <name val="Times New Roman"/>
      <family val="1"/>
      <charset val="186"/>
    </font>
    <font>
      <i/>
      <sz val="8"/>
      <color rgb="FF000000"/>
      <name val="Times New Roman"/>
      <family val="1"/>
      <charset val="186"/>
    </font>
  </fonts>
  <fills count="10">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0"/>
        <bgColor rgb="FF000000"/>
      </patternFill>
    </fill>
    <fill>
      <patternFill patternType="solid">
        <fgColor theme="0"/>
        <bgColor indexed="64"/>
      </patternFill>
    </fill>
    <fill>
      <patternFill patternType="solid">
        <fgColor theme="2"/>
        <bgColor rgb="FF000000"/>
      </patternFill>
    </fill>
    <fill>
      <patternFill patternType="solid">
        <fgColor theme="2"/>
        <bgColor indexed="64"/>
      </patternFill>
    </fill>
    <fill>
      <patternFill patternType="solid">
        <fgColor theme="6" tint="0.79998168889431442"/>
        <bgColor indexed="64"/>
      </patternFill>
    </fill>
    <fill>
      <patternFill patternType="solid">
        <fgColor theme="8" tint="0.79998168889431442"/>
        <bgColor indexed="64"/>
      </patternFill>
    </fill>
  </fills>
  <borders count="15">
    <border>
      <left/>
      <right/>
      <top/>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style="thin">
        <color rgb="FFA6A6A6"/>
      </bottom>
      <diagonal/>
    </border>
    <border>
      <left/>
      <right/>
      <top/>
      <bottom style="thin">
        <color rgb="FFA6A6A6"/>
      </bottom>
      <diagonal/>
    </border>
    <border>
      <left/>
      <right style="thin">
        <color rgb="FFA6A6A6"/>
      </right>
      <top/>
      <bottom style="thin">
        <color rgb="FFA6A6A6"/>
      </bottom>
      <diagonal/>
    </border>
    <border>
      <left style="thin">
        <color rgb="FFA6A6A6"/>
      </left>
      <right style="thin">
        <color rgb="FFA6A6A6"/>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93">
    <xf numFmtId="0" fontId="0" fillId="0" borderId="0" xfId="0"/>
    <xf numFmtId="0" fontId="3" fillId="0" borderId="0" xfId="0" applyFont="1" applyAlignment="1">
      <alignment horizontal="right" vertical="center" wrapText="1"/>
    </xf>
    <xf numFmtId="0" fontId="4" fillId="0" borderId="0" xfId="0" applyFont="1"/>
    <xf numFmtId="0" fontId="5" fillId="0" borderId="0" xfId="0" applyFont="1"/>
    <xf numFmtId="0" fontId="8" fillId="2" borderId="3" xfId="0" applyFont="1" applyFill="1" applyBorder="1" applyAlignment="1">
      <alignment vertical="center" wrapText="1"/>
    </xf>
    <xf numFmtId="0" fontId="8" fillId="2" borderId="3" xfId="0" applyFont="1" applyFill="1" applyBorder="1" applyAlignment="1">
      <alignment horizontal="center" vertical="center" wrapText="1"/>
    </xf>
    <xf numFmtId="0" fontId="9" fillId="2" borderId="3" xfId="0" applyFont="1" applyFill="1" applyBorder="1" applyAlignment="1">
      <alignment vertical="center" wrapText="1"/>
    </xf>
    <xf numFmtId="3" fontId="10" fillId="2" borderId="3" xfId="0" applyNumberFormat="1" applyFont="1" applyFill="1" applyBorder="1" applyAlignment="1">
      <alignment horizontal="center" vertical="center"/>
    </xf>
    <xf numFmtId="0" fontId="8" fillId="2" borderId="3" xfId="0" applyFont="1" applyFill="1" applyBorder="1" applyAlignment="1">
      <alignment horizontal="right" vertical="center"/>
    </xf>
    <xf numFmtId="3" fontId="10" fillId="2" borderId="3" xfId="0" applyNumberFormat="1" applyFont="1" applyFill="1" applyBorder="1" applyAlignment="1">
      <alignment horizontal="right" vertical="center"/>
    </xf>
    <xf numFmtId="0" fontId="8" fillId="2" borderId="3" xfId="0" applyFont="1" applyFill="1" applyBorder="1" applyAlignment="1">
      <alignment horizontal="right" vertical="center" wrapText="1"/>
    </xf>
    <xf numFmtId="165" fontId="8" fillId="2" borderId="3" xfId="0" applyNumberFormat="1" applyFont="1" applyFill="1" applyBorder="1" applyAlignment="1">
      <alignment horizontal="center" vertical="center"/>
    </xf>
    <xf numFmtId="0" fontId="8" fillId="2" borderId="3" xfId="0" applyFont="1" applyFill="1" applyBorder="1" applyAlignment="1">
      <alignment horizontal="center" vertical="center"/>
    </xf>
    <xf numFmtId="0" fontId="11" fillId="2" borderId="3" xfId="0" applyFont="1" applyFill="1" applyBorder="1" applyAlignment="1">
      <alignment horizontal="center" vertical="center" wrapText="1"/>
    </xf>
    <xf numFmtId="3" fontId="8" fillId="2" borderId="3" xfId="0" applyNumberFormat="1" applyFont="1" applyFill="1" applyBorder="1" applyAlignment="1">
      <alignment horizontal="center" vertical="center" wrapText="1"/>
    </xf>
    <xf numFmtId="0" fontId="8" fillId="3" borderId="3" xfId="0" applyFont="1" applyFill="1" applyBorder="1" applyAlignment="1">
      <alignment vertical="center" wrapText="1"/>
    </xf>
    <xf numFmtId="0" fontId="8" fillId="3" borderId="3" xfId="0" applyFont="1" applyFill="1" applyBorder="1" applyAlignment="1">
      <alignment horizontal="center" vertical="center" wrapText="1"/>
    </xf>
    <xf numFmtId="165" fontId="10" fillId="3" borderId="3" xfId="1" applyNumberFormat="1" applyFont="1" applyFill="1" applyBorder="1" applyAlignment="1">
      <alignment horizontal="right" vertical="center"/>
    </xf>
    <xf numFmtId="0" fontId="9" fillId="4" borderId="3" xfId="0" applyFont="1" applyFill="1" applyBorder="1" applyAlignment="1">
      <alignment vertical="center"/>
    </xf>
    <xf numFmtId="0" fontId="9" fillId="4" borderId="3" xfId="0" applyFont="1" applyFill="1" applyBorder="1" applyAlignment="1">
      <alignment vertical="center" wrapText="1"/>
    </xf>
    <xf numFmtId="0" fontId="8" fillId="4" borderId="3" xfId="0" applyFont="1" applyFill="1" applyBorder="1" applyAlignment="1">
      <alignment vertical="center" wrapText="1"/>
    </xf>
    <xf numFmtId="165" fontId="10" fillId="4" borderId="3" xfId="1" applyNumberFormat="1" applyFont="1" applyFill="1" applyBorder="1" applyAlignment="1">
      <alignment horizontal="right" vertical="center"/>
    </xf>
    <xf numFmtId="0" fontId="9" fillId="0" borderId="3" xfId="0" applyFont="1" applyBorder="1" applyAlignment="1">
      <alignment horizontal="center" vertical="center" wrapText="1"/>
    </xf>
    <xf numFmtId="0" fontId="9" fillId="0" borderId="3" xfId="0" applyFont="1" applyBorder="1" applyAlignment="1">
      <alignment vertical="center" wrapText="1"/>
    </xf>
    <xf numFmtId="0" fontId="8" fillId="0" borderId="3" xfId="0" applyFont="1" applyBorder="1" applyAlignment="1">
      <alignment vertical="center" wrapText="1"/>
    </xf>
    <xf numFmtId="165" fontId="10" fillId="0" borderId="3" xfId="1" applyNumberFormat="1" applyFont="1" applyBorder="1" applyAlignment="1">
      <alignment horizontal="right" vertical="center"/>
    </xf>
    <xf numFmtId="0" fontId="9" fillId="0" borderId="3" xfId="0" applyFont="1" applyBorder="1" applyAlignment="1">
      <alignment horizontal="right" vertical="center" wrapText="1"/>
    </xf>
    <xf numFmtId="0" fontId="12" fillId="0" borderId="3" xfId="0" applyFont="1" applyBorder="1" applyAlignment="1">
      <alignment vertical="center" wrapText="1"/>
    </xf>
    <xf numFmtId="165" fontId="12" fillId="5" borderId="3" xfId="1" applyNumberFormat="1" applyFont="1" applyFill="1" applyBorder="1" applyAlignment="1">
      <alignment vertical="center"/>
    </xf>
    <xf numFmtId="0" fontId="9" fillId="0" borderId="3" xfId="0" applyFont="1" applyBorder="1" applyAlignment="1">
      <alignment horizontal="left" vertical="center" wrapText="1"/>
    </xf>
    <xf numFmtId="0" fontId="10" fillId="0" borderId="3" xfId="0" applyFont="1" applyBorder="1" applyAlignment="1">
      <alignment vertical="center" wrapText="1"/>
    </xf>
    <xf numFmtId="165" fontId="12" fillId="0" borderId="3" xfId="1" applyNumberFormat="1" applyFont="1" applyBorder="1" applyAlignment="1">
      <alignment horizontal="right" vertical="center"/>
    </xf>
    <xf numFmtId="0" fontId="8" fillId="6" borderId="3" xfId="0" applyFont="1" applyFill="1" applyBorder="1" applyAlignment="1">
      <alignment vertical="center" wrapText="1"/>
    </xf>
    <xf numFmtId="0" fontId="8" fillId="6" borderId="3" xfId="0" applyFont="1" applyFill="1" applyBorder="1" applyAlignment="1">
      <alignment horizontal="center" vertical="center" wrapText="1"/>
    </xf>
    <xf numFmtId="0" fontId="13" fillId="7" borderId="3" xfId="0" applyFont="1" applyFill="1" applyBorder="1"/>
    <xf numFmtId="165" fontId="8" fillId="7" borderId="3" xfId="1" applyNumberFormat="1" applyFont="1" applyFill="1" applyBorder="1" applyAlignment="1">
      <alignment vertical="center"/>
    </xf>
    <xf numFmtId="0" fontId="9" fillId="4" borderId="3" xfId="0" applyFont="1" applyFill="1" applyBorder="1" applyAlignment="1">
      <alignment horizontal="left" vertical="center" wrapText="1"/>
    </xf>
    <xf numFmtId="0" fontId="13" fillId="5" borderId="3" xfId="0" applyFont="1" applyFill="1" applyBorder="1"/>
    <xf numFmtId="165" fontId="9" fillId="5" borderId="3" xfId="1" applyNumberFormat="1" applyFont="1" applyFill="1" applyBorder="1" applyAlignment="1">
      <alignment vertical="center"/>
    </xf>
    <xf numFmtId="0" fontId="0" fillId="5" borderId="0" xfId="0" applyFill="1"/>
    <xf numFmtId="0" fontId="9" fillId="4" borderId="3" xfId="0" applyFont="1" applyFill="1" applyBorder="1" applyAlignment="1">
      <alignment horizontal="center" vertical="center" wrapText="1"/>
    </xf>
    <xf numFmtId="0" fontId="9" fillId="4" borderId="3" xfId="0" applyFont="1" applyFill="1" applyBorder="1" applyAlignment="1">
      <alignment horizontal="right" vertical="center" wrapText="1"/>
    </xf>
    <xf numFmtId="0" fontId="14" fillId="0" borderId="0" xfId="0" applyFont="1"/>
    <xf numFmtId="0" fontId="2" fillId="0" borderId="0" xfId="0" applyFont="1" applyAlignment="1"/>
    <xf numFmtId="0" fontId="0" fillId="0" borderId="0" xfId="0"/>
    <xf numFmtId="0" fontId="8" fillId="2" borderId="3" xfId="0" applyFont="1" applyFill="1" applyBorder="1" applyAlignment="1">
      <alignment vertical="center" wrapText="1"/>
    </xf>
    <xf numFmtId="0" fontId="8" fillId="2" borderId="3" xfId="0" applyFont="1" applyFill="1" applyBorder="1" applyAlignment="1">
      <alignment horizontal="center" vertical="center" wrapText="1"/>
    </xf>
    <xf numFmtId="0" fontId="9" fillId="2" borderId="3" xfId="0" applyFont="1" applyFill="1" applyBorder="1" applyAlignment="1">
      <alignment vertical="center" wrapText="1"/>
    </xf>
    <xf numFmtId="0" fontId="8" fillId="2" borderId="3" xfId="0" applyFont="1" applyFill="1" applyBorder="1" applyAlignment="1">
      <alignment horizontal="right" vertical="center"/>
    </xf>
    <xf numFmtId="0" fontId="8" fillId="2" borderId="3" xfId="0" applyFont="1" applyFill="1" applyBorder="1" applyAlignment="1">
      <alignment horizontal="right" vertical="center" wrapText="1"/>
    </xf>
    <xf numFmtId="0" fontId="8" fillId="2" borderId="3" xfId="0" applyFont="1" applyFill="1" applyBorder="1" applyAlignment="1">
      <alignment horizontal="center" vertical="center" wrapText="1"/>
    </xf>
    <xf numFmtId="0" fontId="9" fillId="0" borderId="11" xfId="0" applyFont="1" applyBorder="1"/>
    <xf numFmtId="0" fontId="9" fillId="0" borderId="11" xfId="0" applyFont="1" applyBorder="1" applyAlignment="1">
      <alignment wrapText="1"/>
    </xf>
    <xf numFmtId="0" fontId="9" fillId="0" borderId="11" xfId="0" applyFont="1" applyBorder="1" applyAlignment="1">
      <alignment horizontal="right"/>
    </xf>
    <xf numFmtId="0" fontId="9" fillId="8" borderId="11" xfId="0" applyFont="1" applyFill="1" applyBorder="1"/>
    <xf numFmtId="0" fontId="9" fillId="8" borderId="11" xfId="0" applyFont="1" applyFill="1" applyBorder="1" applyAlignment="1">
      <alignment wrapText="1"/>
    </xf>
    <xf numFmtId="0" fontId="9" fillId="9" borderId="11" xfId="0" applyFont="1" applyFill="1" applyBorder="1"/>
    <xf numFmtId="0" fontId="8" fillId="9" borderId="11" xfId="0" applyFont="1" applyFill="1" applyBorder="1" applyAlignment="1">
      <alignment horizontal="center" vertical="center"/>
    </xf>
    <xf numFmtId="0" fontId="9" fillId="9" borderId="11" xfId="0" applyFont="1" applyFill="1" applyBorder="1" applyAlignment="1">
      <alignment wrapText="1"/>
    </xf>
    <xf numFmtId="0" fontId="8" fillId="8" borderId="11" xfId="0" applyFont="1" applyFill="1" applyBorder="1"/>
    <xf numFmtId="3" fontId="10" fillId="9" borderId="11" xfId="0" applyNumberFormat="1" applyFont="1" applyFill="1" applyBorder="1"/>
    <xf numFmtId="3" fontId="12" fillId="0" borderId="11" xfId="0" applyNumberFormat="1" applyFont="1" applyBorder="1" applyAlignment="1">
      <alignment vertical="center"/>
    </xf>
    <xf numFmtId="0" fontId="9" fillId="0" borderId="11" xfId="0" applyFont="1" applyBorder="1" applyAlignment="1">
      <alignment vertical="center" wrapText="1"/>
    </xf>
    <xf numFmtId="0" fontId="9" fillId="8" borderId="11" xfId="0" applyFont="1" applyFill="1" applyBorder="1" applyAlignment="1">
      <alignment vertical="center"/>
    </xf>
    <xf numFmtId="3" fontId="12" fillId="8" borderId="11" xfId="0" applyNumberFormat="1" applyFont="1" applyFill="1" applyBorder="1" applyAlignment="1">
      <alignment vertical="center"/>
    </xf>
    <xf numFmtId="0" fontId="12" fillId="8" borderId="11" xfId="0" applyFont="1" applyFill="1" applyBorder="1" applyAlignment="1">
      <alignment vertical="center"/>
    </xf>
    <xf numFmtId="0" fontId="9" fillId="0" borderId="11" xfId="0" applyFont="1" applyBorder="1" applyAlignment="1">
      <alignment vertical="center"/>
    </xf>
    <xf numFmtId="0" fontId="12" fillId="0" borderId="11" xfId="0" applyFont="1" applyBorder="1" applyAlignment="1">
      <alignment vertical="center"/>
    </xf>
    <xf numFmtId="0" fontId="2" fillId="0" borderId="0" xfId="0" applyFont="1"/>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0" xfId="0" applyFont="1" applyAlignment="1">
      <alignment horizontal="right"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9" fillId="0" borderId="12" xfId="0" applyFont="1" applyBorder="1" applyAlignment="1">
      <alignment horizontal="center" vertical="top" wrapText="1"/>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12" fillId="0" borderId="0" xfId="0" applyFont="1" applyAlignment="1">
      <alignment horizontal="left" wrapText="1"/>
    </xf>
    <xf numFmtId="0" fontId="9" fillId="0" borderId="0" xfId="0" applyFont="1" applyAlignment="1">
      <alignment horizontal="left" wrapText="1"/>
    </xf>
    <xf numFmtId="0" fontId="8" fillId="0" borderId="0" xfId="0" applyFont="1" applyAlignment="1">
      <alignment horizontal="lef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8" fillId="0" borderId="7" xfId="0" applyFont="1" applyBorder="1" applyAlignment="1">
      <alignment vertical="center" wrapText="1"/>
    </xf>
    <xf numFmtId="0" fontId="8" fillId="0" borderId="8" xfId="0" applyFont="1" applyBorder="1" applyAlignment="1">
      <alignment vertical="center" wrapText="1"/>
    </xf>
    <xf numFmtId="0" fontId="8" fillId="0" borderId="9" xfId="0" applyFont="1" applyBorder="1" applyAlignment="1">
      <alignment vertical="center" wrapText="1"/>
    </xf>
    <xf numFmtId="0" fontId="12" fillId="4" borderId="1" xfId="0" applyFont="1" applyFill="1" applyBorder="1" applyAlignment="1">
      <alignment horizontal="left" vertical="center" wrapText="1"/>
    </xf>
    <xf numFmtId="0" fontId="12" fillId="4" borderId="10" xfId="0" applyFont="1" applyFill="1" applyBorder="1" applyAlignment="1">
      <alignment horizontal="left" vertical="center" wrapText="1"/>
    </xf>
    <xf numFmtId="0" fontId="12" fillId="4" borderId="2" xfId="0" applyFont="1" applyFill="1" applyBorder="1" applyAlignment="1">
      <alignment horizontal="left" vertical="center" wrapText="1"/>
    </xf>
    <xf numFmtId="0" fontId="7" fillId="0" borderId="0" xfId="0" applyFont="1" applyAlignment="1">
      <alignment horizontal="center" vertical="center"/>
    </xf>
    <xf numFmtId="0" fontId="2"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7"/>
  <sheetViews>
    <sheetView tabSelected="1" zoomScale="80" zoomScaleNormal="80" workbookViewId="0">
      <selection activeCell="G5" sqref="G5"/>
    </sheetView>
  </sheetViews>
  <sheetFormatPr defaultRowHeight="14.5" x14ac:dyDescent="0.35"/>
  <cols>
    <col min="2" max="2" width="23.54296875" customWidth="1"/>
    <col min="3" max="3" width="47.453125" customWidth="1"/>
    <col min="4" max="4" width="14.1796875" customWidth="1"/>
    <col min="5" max="5" width="32.26953125" customWidth="1"/>
  </cols>
  <sheetData>
    <row r="1" spans="1:9" s="2" customFormat="1" ht="22.5" customHeight="1" x14ac:dyDescent="0.35">
      <c r="A1" s="90"/>
      <c r="B1" s="90"/>
      <c r="C1" s="90"/>
      <c r="D1" s="43"/>
      <c r="E1" s="1" t="s">
        <v>71</v>
      </c>
      <c r="F1"/>
      <c r="G1"/>
      <c r="H1"/>
      <c r="I1"/>
    </row>
    <row r="2" spans="1:9" s="2" customFormat="1" ht="82.5" customHeight="1" x14ac:dyDescent="0.35">
      <c r="A2" s="90"/>
      <c r="B2" s="90"/>
      <c r="C2" s="90"/>
      <c r="D2" s="71" t="s">
        <v>74</v>
      </c>
      <c r="E2" s="71"/>
      <c r="F2"/>
      <c r="G2"/>
      <c r="H2"/>
      <c r="I2"/>
    </row>
    <row r="3" spans="1:9" s="2" customFormat="1" ht="20.5" customHeight="1" x14ac:dyDescent="0.35">
      <c r="A3" s="68"/>
      <c r="B3" s="68"/>
      <c r="C3" s="68"/>
      <c r="D3" s="71" t="s">
        <v>72</v>
      </c>
      <c r="E3" s="71"/>
      <c r="F3" s="44"/>
      <c r="G3" s="44"/>
      <c r="H3" s="44"/>
      <c r="I3" s="44"/>
    </row>
    <row r="4" spans="1:9" x14ac:dyDescent="0.35">
      <c r="A4" s="91" t="s">
        <v>0</v>
      </c>
      <c r="B4" s="91"/>
      <c r="C4" s="91"/>
      <c r="D4" s="91"/>
      <c r="E4" s="91"/>
    </row>
    <row r="5" spans="1:9" ht="15" x14ac:dyDescent="0.35">
      <c r="A5" s="89" t="s">
        <v>35</v>
      </c>
      <c r="B5" s="89"/>
      <c r="C5" s="89"/>
      <c r="D5" s="89"/>
      <c r="E5" s="89"/>
    </row>
    <row r="6" spans="1:9" ht="16.5" customHeight="1" x14ac:dyDescent="0.35">
      <c r="A6" s="92"/>
      <c r="B6" s="92"/>
      <c r="C6" s="92"/>
      <c r="D6" s="92"/>
      <c r="E6" s="92"/>
    </row>
    <row r="7" spans="1:9" ht="15" x14ac:dyDescent="0.35">
      <c r="A7" s="89" t="s">
        <v>1</v>
      </c>
      <c r="B7" s="89"/>
      <c r="C7" s="89"/>
      <c r="D7" s="89"/>
      <c r="E7" s="89"/>
    </row>
    <row r="8" spans="1:9" x14ac:dyDescent="0.35">
      <c r="A8" s="3"/>
      <c r="B8" s="3"/>
      <c r="C8" s="3"/>
      <c r="D8" s="3"/>
      <c r="E8" s="3"/>
    </row>
    <row r="9" spans="1:9" x14ac:dyDescent="0.35">
      <c r="A9" s="72" t="s">
        <v>2</v>
      </c>
      <c r="B9" s="69" t="s">
        <v>3</v>
      </c>
      <c r="C9" s="69" t="s">
        <v>4</v>
      </c>
      <c r="D9" s="72" t="s">
        <v>37</v>
      </c>
      <c r="E9" s="69" t="s">
        <v>5</v>
      </c>
    </row>
    <row r="10" spans="1:9" x14ac:dyDescent="0.35">
      <c r="A10" s="73"/>
      <c r="B10" s="70"/>
      <c r="C10" s="70"/>
      <c r="D10" s="73"/>
      <c r="E10" s="70"/>
    </row>
    <row r="11" spans="1:9" x14ac:dyDescent="0.35">
      <c r="A11" s="4"/>
      <c r="B11" s="5" t="s">
        <v>6</v>
      </c>
      <c r="C11" s="6"/>
      <c r="D11" s="7">
        <f>SUM(D12:D19)</f>
        <v>122312.9</v>
      </c>
      <c r="E11" s="8"/>
    </row>
    <row r="12" spans="1:9" x14ac:dyDescent="0.35">
      <c r="A12" s="4" t="s">
        <v>7</v>
      </c>
      <c r="B12" s="5" t="s">
        <v>8</v>
      </c>
      <c r="C12" s="6"/>
      <c r="D12" s="9">
        <f>D23</f>
        <v>110281</v>
      </c>
      <c r="E12" s="10"/>
    </row>
    <row r="13" spans="1:9" s="44" customFormat="1" x14ac:dyDescent="0.35">
      <c r="A13" s="45" t="s">
        <v>9</v>
      </c>
      <c r="B13" s="46" t="s">
        <v>10</v>
      </c>
      <c r="C13" s="47"/>
      <c r="D13" s="11">
        <f>D29+D35</f>
        <v>12031.9</v>
      </c>
      <c r="E13" s="48"/>
    </row>
    <row r="14" spans="1:9" s="44" customFormat="1" x14ac:dyDescent="0.35">
      <c r="A14" s="45" t="s">
        <v>11</v>
      </c>
      <c r="B14" s="50" t="s">
        <v>12</v>
      </c>
      <c r="C14" s="47"/>
      <c r="D14" s="9"/>
      <c r="E14" s="49"/>
    </row>
    <row r="15" spans="1:9" s="44" customFormat="1" x14ac:dyDescent="0.35">
      <c r="A15" s="45" t="s">
        <v>13</v>
      </c>
      <c r="B15" s="46" t="s">
        <v>14</v>
      </c>
      <c r="C15" s="47"/>
      <c r="D15" s="9"/>
      <c r="E15" s="49"/>
    </row>
    <row r="16" spans="1:9" x14ac:dyDescent="0.35">
      <c r="A16" s="4" t="s">
        <v>15</v>
      </c>
      <c r="B16" s="5" t="s">
        <v>16</v>
      </c>
      <c r="C16" s="6"/>
      <c r="D16" s="11"/>
      <c r="E16" s="8"/>
    </row>
    <row r="17" spans="1:5" hidden="1" x14ac:dyDescent="0.35">
      <c r="A17" s="4" t="s">
        <v>11</v>
      </c>
      <c r="B17" s="5" t="s">
        <v>12</v>
      </c>
      <c r="C17" s="6"/>
      <c r="D17" s="12"/>
      <c r="E17" s="8"/>
    </row>
    <row r="18" spans="1:5" hidden="1" x14ac:dyDescent="0.35">
      <c r="A18" s="4" t="s">
        <v>13</v>
      </c>
      <c r="B18" s="5" t="s">
        <v>14</v>
      </c>
      <c r="C18" s="6"/>
      <c r="D18" s="12"/>
      <c r="E18" s="8"/>
    </row>
    <row r="19" spans="1:5" ht="24.65" hidden="1" customHeight="1" x14ac:dyDescent="0.35">
      <c r="A19" s="4" t="s">
        <v>15</v>
      </c>
      <c r="B19" s="5" t="s">
        <v>16</v>
      </c>
      <c r="C19" s="6"/>
      <c r="D19" s="12"/>
      <c r="E19" s="8"/>
    </row>
    <row r="20" spans="1:5" ht="28.5" customHeight="1" x14ac:dyDescent="0.35">
      <c r="A20" s="80" t="s">
        <v>38</v>
      </c>
      <c r="B20" s="81"/>
      <c r="C20" s="81"/>
      <c r="D20" s="81"/>
      <c r="E20" s="82"/>
    </row>
    <row r="21" spans="1:5" ht="39" customHeight="1" x14ac:dyDescent="0.35">
      <c r="A21" s="83" t="s">
        <v>36</v>
      </c>
      <c r="B21" s="84"/>
      <c r="C21" s="84"/>
      <c r="D21" s="84"/>
      <c r="E21" s="85"/>
    </row>
    <row r="22" spans="1:5" x14ac:dyDescent="0.35">
      <c r="A22" s="13"/>
      <c r="B22" s="5"/>
      <c r="C22" s="5" t="s">
        <v>63</v>
      </c>
      <c r="D22" s="14">
        <f>D23+D29</f>
        <v>120316</v>
      </c>
      <c r="E22" s="5"/>
    </row>
    <row r="23" spans="1:5" x14ac:dyDescent="0.35">
      <c r="A23" s="15" t="s">
        <v>7</v>
      </c>
      <c r="B23" s="16" t="s">
        <v>17</v>
      </c>
      <c r="C23" s="15"/>
      <c r="D23" s="17">
        <f>D24+D27</f>
        <v>110281</v>
      </c>
      <c r="E23" s="86" t="s">
        <v>39</v>
      </c>
    </row>
    <row r="24" spans="1:5" x14ac:dyDescent="0.35">
      <c r="A24" s="18" t="s">
        <v>18</v>
      </c>
      <c r="B24" s="19" t="s">
        <v>19</v>
      </c>
      <c r="C24" s="20"/>
      <c r="D24" s="21">
        <f>D25</f>
        <v>89231</v>
      </c>
      <c r="E24" s="87"/>
    </row>
    <row r="25" spans="1:5" x14ac:dyDescent="0.35">
      <c r="A25" s="22" t="s">
        <v>20</v>
      </c>
      <c r="B25" s="23" t="s">
        <v>21</v>
      </c>
      <c r="C25" s="24"/>
      <c r="D25" s="25">
        <f>D26</f>
        <v>89231</v>
      </c>
      <c r="E25" s="87"/>
    </row>
    <row r="26" spans="1:5" ht="31.5" x14ac:dyDescent="0.35">
      <c r="A26" s="26" t="s">
        <v>22</v>
      </c>
      <c r="B26" s="23" t="s">
        <v>23</v>
      </c>
      <c r="C26" s="27" t="s">
        <v>64</v>
      </c>
      <c r="D26" s="28">
        <f>ROUND(30*14.03*2*106,0)</f>
        <v>89231</v>
      </c>
      <c r="E26" s="87"/>
    </row>
    <row r="27" spans="1:5" ht="31.5" x14ac:dyDescent="0.35">
      <c r="A27" s="29" t="s">
        <v>24</v>
      </c>
      <c r="B27" s="23" t="s">
        <v>25</v>
      </c>
      <c r="C27" s="30"/>
      <c r="D27" s="31">
        <f>D28</f>
        <v>21050</v>
      </c>
      <c r="E27" s="87"/>
    </row>
    <row r="28" spans="1:5" ht="21" x14ac:dyDescent="0.35">
      <c r="A28" s="22" t="s">
        <v>26</v>
      </c>
      <c r="B28" s="23" t="s">
        <v>27</v>
      </c>
      <c r="C28" s="27" t="s">
        <v>65</v>
      </c>
      <c r="D28" s="31">
        <f>ROUND(D26*0.2359,0)</f>
        <v>21050</v>
      </c>
      <c r="E28" s="87"/>
    </row>
    <row r="29" spans="1:5" x14ac:dyDescent="0.35">
      <c r="A29" s="32" t="s">
        <v>9</v>
      </c>
      <c r="B29" s="33" t="s">
        <v>28</v>
      </c>
      <c r="C29" s="34"/>
      <c r="D29" s="35">
        <f>D30</f>
        <v>10035</v>
      </c>
      <c r="E29" s="87"/>
    </row>
    <row r="30" spans="1:5" s="39" customFormat="1" ht="31.5" x14ac:dyDescent="0.35">
      <c r="A30" s="36" t="s">
        <v>29</v>
      </c>
      <c r="B30" s="36" t="s">
        <v>30</v>
      </c>
      <c r="C30" s="37"/>
      <c r="D30" s="38">
        <f>D31</f>
        <v>10035</v>
      </c>
      <c r="E30" s="87"/>
    </row>
    <row r="31" spans="1:5" s="39" customFormat="1" x14ac:dyDescent="0.35">
      <c r="A31" s="40" t="s">
        <v>31</v>
      </c>
      <c r="B31" s="36" t="s">
        <v>32</v>
      </c>
      <c r="C31" s="37"/>
      <c r="D31" s="38">
        <f>D32</f>
        <v>10035</v>
      </c>
      <c r="E31" s="87"/>
    </row>
    <row r="32" spans="1:5" s="39" customFormat="1" ht="37.5" customHeight="1" x14ac:dyDescent="0.35">
      <c r="A32" s="41" t="s">
        <v>33</v>
      </c>
      <c r="B32" s="36" t="s">
        <v>34</v>
      </c>
      <c r="C32" s="27" t="s">
        <v>66</v>
      </c>
      <c r="D32" s="28">
        <f>ROUND(5575*10/100*1.8*10,0)</f>
        <v>10035</v>
      </c>
      <c r="E32" s="88"/>
    </row>
    <row r="33" spans="1:5" ht="38.25" customHeight="1" x14ac:dyDescent="0.35">
      <c r="A33" s="79" t="s">
        <v>73</v>
      </c>
      <c r="B33" s="79"/>
      <c r="C33" s="79"/>
      <c r="D33" s="79"/>
      <c r="E33" s="79"/>
    </row>
    <row r="34" spans="1:5" x14ac:dyDescent="0.35">
      <c r="A34" s="56"/>
      <c r="B34" s="56"/>
      <c r="C34" s="57" t="s">
        <v>60</v>
      </c>
      <c r="D34" s="60">
        <f>D36+D40+D43</f>
        <v>1996.9</v>
      </c>
      <c r="E34" s="58"/>
    </row>
    <row r="35" spans="1:5" ht="23.25" customHeight="1" x14ac:dyDescent="0.35">
      <c r="A35" s="59" t="s">
        <v>9</v>
      </c>
      <c r="B35" s="59" t="s">
        <v>28</v>
      </c>
      <c r="C35" s="62" t="s">
        <v>58</v>
      </c>
      <c r="D35" s="61">
        <f>D36+D40+D43</f>
        <v>1996.9</v>
      </c>
      <c r="E35" s="74" t="s">
        <v>62</v>
      </c>
    </row>
    <row r="36" spans="1:5" ht="22" x14ac:dyDescent="0.35">
      <c r="A36" s="54" t="s">
        <v>40</v>
      </c>
      <c r="B36" s="55" t="s">
        <v>41</v>
      </c>
      <c r="C36" s="63"/>
      <c r="D36" s="64">
        <f>D38+D39</f>
        <v>536.9</v>
      </c>
      <c r="E36" s="75"/>
    </row>
    <row r="37" spans="1:5" ht="24" customHeight="1" x14ac:dyDescent="0.35">
      <c r="A37" s="54" t="s">
        <v>42</v>
      </c>
      <c r="B37" s="55" t="s">
        <v>43</v>
      </c>
      <c r="C37" s="63" t="s">
        <v>61</v>
      </c>
      <c r="D37" s="64">
        <f>D38+D39</f>
        <v>536.9</v>
      </c>
      <c r="E37" s="75"/>
    </row>
    <row r="38" spans="1:5" ht="21" x14ac:dyDescent="0.35">
      <c r="A38" s="53" t="s">
        <v>44</v>
      </c>
      <c r="B38" s="51" t="s">
        <v>45</v>
      </c>
      <c r="C38" s="62" t="s">
        <v>67</v>
      </c>
      <c r="D38" s="61">
        <f>2*1*3*35</f>
        <v>210</v>
      </c>
      <c r="E38" s="75"/>
    </row>
    <row r="39" spans="1:5" ht="31.5" x14ac:dyDescent="0.35">
      <c r="A39" s="53" t="s">
        <v>46</v>
      </c>
      <c r="B39" s="52" t="s">
        <v>47</v>
      </c>
      <c r="C39" s="62" t="s">
        <v>68</v>
      </c>
      <c r="D39" s="61">
        <f>2*1*3*1.15+2*1*2*80</f>
        <v>326.89999999999998</v>
      </c>
      <c r="E39" s="75"/>
    </row>
    <row r="40" spans="1:5" x14ac:dyDescent="0.35">
      <c r="A40" s="54" t="s">
        <v>48</v>
      </c>
      <c r="B40" s="54" t="s">
        <v>49</v>
      </c>
      <c r="C40" s="63"/>
      <c r="D40" s="64">
        <f>D42</f>
        <v>1260</v>
      </c>
      <c r="E40" s="75"/>
    </row>
    <row r="41" spans="1:5" x14ac:dyDescent="0.35">
      <c r="A41" s="54" t="s">
        <v>50</v>
      </c>
      <c r="B41" s="54" t="s">
        <v>51</v>
      </c>
      <c r="C41" s="63"/>
      <c r="D41" s="64">
        <f>D42</f>
        <v>1260</v>
      </c>
      <c r="E41" s="75"/>
    </row>
    <row r="42" spans="1:5" ht="42" x14ac:dyDescent="0.35">
      <c r="A42" s="53" t="s">
        <v>52</v>
      </c>
      <c r="B42" s="52" t="s">
        <v>53</v>
      </c>
      <c r="C42" s="62" t="s">
        <v>69</v>
      </c>
      <c r="D42" s="61">
        <f>21*20+21*40</f>
        <v>1260</v>
      </c>
      <c r="E42" s="75"/>
    </row>
    <row r="43" spans="1:5" ht="32.5" x14ac:dyDescent="0.35">
      <c r="A43" s="54" t="s">
        <v>29</v>
      </c>
      <c r="B43" s="55" t="s">
        <v>30</v>
      </c>
      <c r="C43" s="63"/>
      <c r="D43" s="64">
        <f>D44</f>
        <v>200</v>
      </c>
      <c r="E43" s="75"/>
    </row>
    <row r="44" spans="1:5" ht="22" x14ac:dyDescent="0.35">
      <c r="A44" s="54" t="s">
        <v>54</v>
      </c>
      <c r="B44" s="55" t="s">
        <v>55</v>
      </c>
      <c r="C44" s="63"/>
      <c r="D44" s="65">
        <v>200</v>
      </c>
      <c r="E44" s="75"/>
    </row>
    <row r="45" spans="1:5" ht="22" x14ac:dyDescent="0.35">
      <c r="A45" s="53" t="s">
        <v>56</v>
      </c>
      <c r="B45" s="52" t="s">
        <v>57</v>
      </c>
      <c r="C45" s="66" t="s">
        <v>70</v>
      </c>
      <c r="D45" s="67">
        <f>20*10</f>
        <v>200</v>
      </c>
      <c r="E45" s="76"/>
    </row>
    <row r="46" spans="1:5" ht="45.75" customHeight="1" x14ac:dyDescent="0.35">
      <c r="A46" s="77" t="s">
        <v>59</v>
      </c>
      <c r="B46" s="78"/>
      <c r="C46" s="78"/>
      <c r="D46" s="78"/>
      <c r="E46" s="78"/>
    </row>
    <row r="47" spans="1:5" x14ac:dyDescent="0.35">
      <c r="A47" s="42"/>
      <c r="B47" s="42"/>
      <c r="C47" s="42"/>
      <c r="D47" s="42"/>
      <c r="E47" s="42"/>
    </row>
    <row r="48" spans="1:5" x14ac:dyDescent="0.35">
      <c r="A48" s="42"/>
      <c r="B48" s="42"/>
      <c r="C48" s="42"/>
      <c r="D48" s="42"/>
      <c r="E48" s="42"/>
    </row>
    <row r="49" spans="1:5" x14ac:dyDescent="0.35">
      <c r="A49" s="42"/>
      <c r="B49" s="42"/>
      <c r="C49" s="42"/>
      <c r="D49" s="42"/>
      <c r="E49" s="42"/>
    </row>
    <row r="50" spans="1:5" x14ac:dyDescent="0.35">
      <c r="A50" s="42"/>
      <c r="B50" s="42"/>
      <c r="C50" s="42"/>
      <c r="D50" s="42"/>
      <c r="E50" s="42"/>
    </row>
    <row r="51" spans="1:5" x14ac:dyDescent="0.35">
      <c r="A51" s="42"/>
      <c r="B51" s="42"/>
      <c r="C51" s="42"/>
      <c r="D51" s="42"/>
      <c r="E51" s="42"/>
    </row>
    <row r="52" spans="1:5" x14ac:dyDescent="0.35">
      <c r="A52" s="42"/>
      <c r="B52" s="42"/>
      <c r="C52" s="42"/>
      <c r="D52" s="42"/>
      <c r="E52" s="42"/>
    </row>
    <row r="53" spans="1:5" x14ac:dyDescent="0.35">
      <c r="A53" s="42"/>
      <c r="B53" s="42"/>
      <c r="C53" s="42"/>
      <c r="D53" s="42"/>
      <c r="E53" s="42"/>
    </row>
    <row r="54" spans="1:5" x14ac:dyDescent="0.35">
      <c r="A54" s="3"/>
      <c r="B54" s="3"/>
      <c r="C54" s="3"/>
      <c r="D54" s="3"/>
      <c r="E54" s="3"/>
    </row>
    <row r="55" spans="1:5" x14ac:dyDescent="0.35">
      <c r="A55" s="3"/>
      <c r="B55" s="3"/>
      <c r="C55" s="3"/>
      <c r="D55" s="3"/>
      <c r="E55" s="3"/>
    </row>
    <row r="56" spans="1:5" x14ac:dyDescent="0.35">
      <c r="A56" s="3"/>
      <c r="B56" s="3"/>
      <c r="C56" s="3"/>
      <c r="D56" s="3"/>
      <c r="E56" s="3"/>
    </row>
    <row r="57" spans="1:5" x14ac:dyDescent="0.35">
      <c r="A57" s="42"/>
      <c r="B57" s="42"/>
      <c r="C57" s="42"/>
      <c r="D57" s="42"/>
      <c r="E57" s="42"/>
    </row>
  </sheetData>
  <mergeCells count="20">
    <mergeCell ref="E35:E45"/>
    <mergeCell ref="A46:E46"/>
    <mergeCell ref="A33:E33"/>
    <mergeCell ref="D2:E2"/>
    <mergeCell ref="A20:E20"/>
    <mergeCell ref="A21:E21"/>
    <mergeCell ref="E23:E32"/>
    <mergeCell ref="A5:E5"/>
    <mergeCell ref="A1:A2"/>
    <mergeCell ref="B1:B2"/>
    <mergeCell ref="C1:C2"/>
    <mergeCell ref="A4:E4"/>
    <mergeCell ref="A6:E6"/>
    <mergeCell ref="A7:E7"/>
    <mergeCell ref="A9:A10"/>
    <mergeCell ref="B9:B10"/>
    <mergeCell ref="D3:E3"/>
    <mergeCell ref="C9:C10"/>
    <mergeCell ref="D9:D10"/>
    <mergeCell ref="E9:E10"/>
  </mergeCells>
  <pageMargins left="0.46" right="0.43" top="0.66" bottom="0.75" header="0.3" footer="0.3"/>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Ansone</dc:creator>
  <cp:lastModifiedBy>Ieva Potjomkina</cp:lastModifiedBy>
  <dcterms:created xsi:type="dcterms:W3CDTF">2023-10-17T11:25:13Z</dcterms:created>
  <dcterms:modified xsi:type="dcterms:W3CDTF">2025-07-04T10:51:04Z</dcterms:modified>
</cp:coreProperties>
</file>