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10E89B1C-6056-4F0F-860D-B04F57DE1D35}" xr6:coauthVersionLast="47" xr6:coauthVersionMax="47" xr10:uidLastSave="{00000000-0000-0000-0000-000000000000}"/>
  <bookViews>
    <workbookView xWindow="1140" yWindow="550" windowWidth="14860" windowHeight="9650" xr2:uid="{00000000-000D-0000-FFFF-FFFF00000000}"/>
  </bookViews>
  <sheets>
    <sheet name="pieprasījumi" sheetId="1" r:id="rId1"/>
  </sheets>
  <definedNames>
    <definedName name="_Hlk57120204" localSheetId="0">pieprasījumi!#REF!</definedName>
    <definedName name="_Hlk61418781" localSheetId="0">pieprasījumi!#REF!</definedName>
    <definedName name="_xlnm.Print_Titles" localSheetId="0">pieprasījumi!#REF!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4" i="1" l="1"/>
  <c r="B50" i="1"/>
  <c r="B96" i="1"/>
  <c r="B51" i="1"/>
  <c r="B14" i="1" l="1"/>
  <c r="B101" i="1"/>
  <c r="B100" i="1"/>
  <c r="B99" i="1" s="1"/>
  <c r="B92" i="1"/>
  <c r="B86" i="1"/>
  <c r="B85" i="1"/>
  <c r="B84" i="1" s="1"/>
  <c r="B83" i="1"/>
  <c r="B82" i="1" s="1"/>
  <c r="B81" i="1"/>
  <c r="B80" i="1"/>
  <c r="B75" i="1"/>
  <c r="B72" i="1"/>
  <c r="B71" i="1"/>
  <c r="B70" i="1"/>
  <c r="B69" i="1"/>
  <c r="B66" i="1"/>
  <c r="B65" i="1"/>
  <c r="B53" i="1"/>
  <c r="B49" i="1"/>
  <c r="B42" i="1"/>
  <c r="B41" i="1"/>
  <c r="B39" i="1"/>
  <c r="B38" i="1"/>
  <c r="B36" i="1"/>
  <c r="B35" i="1"/>
  <c r="B34" i="1"/>
  <c r="B33" i="1"/>
  <c r="B32" i="1"/>
  <c r="B31" i="1"/>
  <c r="B24" i="1"/>
  <c r="B20" i="1"/>
  <c r="B17" i="1"/>
  <c r="B12" i="1"/>
  <c r="B10" i="1"/>
  <c r="B9" i="1"/>
  <c r="B8" i="1" s="1"/>
  <c r="B6" i="1"/>
  <c r="B79" i="1" l="1"/>
  <c r="B30" i="1"/>
  <c r="B62" i="1"/>
  <c r="B5" i="1" l="1"/>
</calcChain>
</file>

<file path=xl/sharedStrings.xml><?xml version="1.0" encoding="utf-8"?>
<sst xmlns="http://schemas.openxmlformats.org/spreadsheetml/2006/main" count="100" uniqueCount="96">
  <si>
    <t>28.00.00 “Ārējās ekonomiskās politikas ieviešana”</t>
  </si>
  <si>
    <t>32.00.00 “Iepirkumu uzraudzības birojs”</t>
  </si>
  <si>
    <t>33.00.00 “Valsts ieņēmumu un muitas politikas nodrošināšana”</t>
  </si>
  <si>
    <t>97.00.00 Nozaru vadība un politikas plānošana</t>
  </si>
  <si>
    <r>
      <t>Iekšlietu ministrija</t>
    </r>
    <r>
      <rPr>
        <sz val="12"/>
        <color theme="1"/>
        <rFont val="Times New Roman"/>
        <family val="1"/>
        <charset val="186"/>
      </rPr>
      <t>, t.sk.:</t>
    </r>
  </si>
  <si>
    <r>
      <t>Ekonomikas ministrija</t>
    </r>
    <r>
      <rPr>
        <sz val="12"/>
        <color theme="1"/>
        <rFont val="Times New Roman"/>
        <family val="1"/>
        <charset val="186"/>
      </rPr>
      <t>, t.sk.:</t>
    </r>
  </si>
  <si>
    <r>
      <t>Finanšu ministrija</t>
    </r>
    <r>
      <rPr>
        <sz val="12"/>
        <color theme="1"/>
        <rFont val="Times New Roman"/>
        <family val="1"/>
        <charset val="186"/>
      </rPr>
      <t>, t.sk.:</t>
    </r>
  </si>
  <si>
    <t>06.01.00 „Valsts policija"</t>
  </si>
  <si>
    <t>07.00.00 "Ugunsdrošība glābšana un civilā aizsardzība"</t>
  </si>
  <si>
    <t>10.00.00 "Valsts robežsardzes darbība"</t>
  </si>
  <si>
    <t>11.01.00 “Pilsonības un migrācijas lietu pārvalde”</t>
  </si>
  <si>
    <t>40.02.00 “Nekustamais īpašums un centralizētais iepirkums”</t>
  </si>
  <si>
    <t>97.00.00 „Nozaru vadība un politikas plānošana”</t>
  </si>
  <si>
    <t>42.00.00 “Iekšējās drošības biroja darbība”</t>
  </si>
  <si>
    <t>38.05.00 “Veselības aprūpe un fiziskā sagatavotība”</t>
  </si>
  <si>
    <t>02.01.00 "Profesionālās izglītības programmu īstenošana"</t>
  </si>
  <si>
    <t>97.02.00 "Nozares vadības atbalsta pasākumi"</t>
  </si>
  <si>
    <r>
      <t>Izglītības un zinātnes ministrija</t>
    </r>
    <r>
      <rPr>
        <sz val="12"/>
        <color theme="1"/>
        <rFont val="Times New Roman"/>
        <family val="1"/>
        <charset val="186"/>
      </rPr>
      <t>, t.sk.:</t>
    </r>
  </si>
  <si>
    <r>
      <t>Kultūras ministrija</t>
    </r>
    <r>
      <rPr>
        <sz val="12"/>
        <color theme="1"/>
        <rFont val="Times New Roman"/>
        <family val="1"/>
        <charset val="186"/>
      </rPr>
      <t>, t.sk.:</t>
    </r>
  </si>
  <si>
    <t>21.00.00 "Kultūras mantojums"</t>
  </si>
  <si>
    <t>01.00.00 "Korupcijas novēršanas un apkarošanas birojs"</t>
  </si>
  <si>
    <r>
      <t>Labklājības ministrija</t>
    </r>
    <r>
      <rPr>
        <sz val="12"/>
        <color theme="1"/>
        <rFont val="Times New Roman"/>
        <family val="1"/>
        <charset val="186"/>
      </rPr>
      <t>, t.sk.:</t>
    </r>
  </si>
  <si>
    <t>05.62.00 "Invaliditātes ekspertīžu nodrošināšana"</t>
  </si>
  <si>
    <t>22.01.00 "Valsts bērnu tiesību aizsardzības inspekcija un bērnu uzticības tālrunis"</t>
  </si>
  <si>
    <t>22.02.00 "Valsts programma bērnu un ģimenes stāvokļa uzlabošanai"</t>
  </si>
  <si>
    <t>97.01.00 "Labklājības nozares vadība un politikas plānošana"</t>
  </si>
  <si>
    <t>01.00.00. "Ministru kabineta darbības nodrošināšana"</t>
  </si>
  <si>
    <t>01.00.00 "Nozares vadība"</t>
  </si>
  <si>
    <r>
      <t>Tieslietu ministrija</t>
    </r>
    <r>
      <rPr>
        <sz val="12"/>
        <color theme="1"/>
        <rFont val="Times New Roman"/>
        <family val="1"/>
        <charset val="186"/>
      </rPr>
      <t>, t.sk.:</t>
    </r>
  </si>
  <si>
    <t>03.01.00 "Tiesu administrēšana"</t>
  </si>
  <si>
    <t>03.04.00 "Tiesu ekspertīžu veikšana"</t>
  </si>
  <si>
    <t>03.05.00 "Atlīdzība tiesu izpildītājiem par izpildu darbībām"</t>
  </si>
  <si>
    <t>04.01.00 "Ieslodzījuma vietas"</t>
  </si>
  <si>
    <t>04.03.00 "Probācijas īstenošana"</t>
  </si>
  <si>
    <t>06.01.00 "Juridisko personu reģistrācija"</t>
  </si>
  <si>
    <t>06.03.00 "Maksātnespējas procesa pārvaldība"</t>
  </si>
  <si>
    <t>97.00.00 "Nozaru vadība un politikas plānošana"</t>
  </si>
  <si>
    <r>
      <t>Vides aizsardzības un reģionālās attīstības ministrija</t>
    </r>
    <r>
      <rPr>
        <sz val="12"/>
        <color theme="1"/>
        <rFont val="Times New Roman"/>
        <family val="1"/>
        <charset val="186"/>
      </rPr>
      <t>, t.sk.:</t>
    </r>
  </si>
  <si>
    <t xml:space="preserve">30.00.00"Attīstības nacionālie atbalsta instrumenti" </t>
  </si>
  <si>
    <r>
      <t>Valsts kontrole</t>
    </r>
    <r>
      <rPr>
        <sz val="12"/>
        <color theme="1"/>
        <rFont val="Times New Roman"/>
        <family val="1"/>
        <charset val="186"/>
      </rPr>
      <t>, t.sk.:</t>
    </r>
  </si>
  <si>
    <r>
      <t>Veselības ministrija</t>
    </r>
    <r>
      <rPr>
        <sz val="12"/>
        <color theme="1"/>
        <rFont val="Times New Roman"/>
        <family val="1"/>
        <charset val="186"/>
      </rPr>
      <t>, t.sk.:</t>
    </r>
  </si>
  <si>
    <t>39.04.00 “Neatliekamā medicīniskā palīdzība”</t>
  </si>
  <si>
    <t>39.03.00 “Asins un asins komponentu nodrošināšana”</t>
  </si>
  <si>
    <r>
      <t>Valsts prezidenta kanceleja</t>
    </r>
    <r>
      <rPr>
        <sz val="12"/>
        <color theme="1"/>
        <rFont val="Times New Roman"/>
        <family val="1"/>
        <charset val="186"/>
      </rPr>
      <t>, t.sk.:</t>
    </r>
  </si>
  <si>
    <t>04.00.00 "Valsts prezidenta darbības nodrošināšana"</t>
  </si>
  <si>
    <r>
      <t>Zemkopības ministrija</t>
    </r>
    <r>
      <rPr>
        <sz val="12"/>
        <color theme="1"/>
        <rFont val="Times New Roman"/>
        <family val="1"/>
        <charset val="186"/>
      </rPr>
      <t>, t.sk.:</t>
    </r>
  </si>
  <si>
    <r>
      <t>Ministru kabinets</t>
    </r>
    <r>
      <rPr>
        <sz val="12"/>
        <color theme="1"/>
        <rFont val="Times New Roman"/>
        <family val="1"/>
        <charset val="186"/>
      </rPr>
      <t>, t.sk.:</t>
    </r>
  </si>
  <si>
    <t>Pieprasīts kopā</t>
  </si>
  <si>
    <r>
      <t>25.02.00</t>
    </r>
    <r>
      <rPr>
        <i/>
        <sz val="12"/>
        <color theme="1"/>
        <rFont val="Times New Roman"/>
        <family val="1"/>
        <charset val="186"/>
      </rPr>
      <t xml:space="preserve"> "Valsts kultūrkapitāla fonda programmu un projektu konkursi"</t>
    </r>
  </si>
  <si>
    <t>02.03.00 “Vienotās sakaru un informācijas sistēmas uzturēšana un vadība”</t>
  </si>
  <si>
    <r>
      <t>Ārlietu ministrija</t>
    </r>
    <r>
      <rPr>
        <sz val="12"/>
        <color theme="1"/>
        <rFont val="Times New Roman"/>
        <family val="1"/>
        <charset val="186"/>
      </rPr>
      <t>, t.sk.:</t>
    </r>
  </si>
  <si>
    <r>
      <t>Aizsardzības ministrija</t>
    </r>
    <r>
      <rPr>
        <sz val="12"/>
        <color theme="1"/>
        <rFont val="Times New Roman"/>
        <family val="1"/>
        <charset val="186"/>
      </rPr>
      <t>, t.sk.:</t>
    </r>
  </si>
  <si>
    <r>
      <t>28.00.00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>„Ģeodēzija un kartogrāfija”</t>
    </r>
  </si>
  <si>
    <t>34.00.00 “Jaunsardzes centrs”</t>
  </si>
  <si>
    <t>01.04.00 "Diplomātiskās misijas ārvalstīs"</t>
  </si>
  <si>
    <t>29.05.00 "Valsts pētījumu programma enerģētikā"</t>
  </si>
  <si>
    <t>39.02.00 "Izložu un azartspēļu organizēšanas un norises uzraudzība"</t>
  </si>
  <si>
    <t>40.01.00 "Administrēšana"</t>
  </si>
  <si>
    <t>43.00.00 "Finanšu izlūkošanas dienesta darbība"</t>
  </si>
  <si>
    <t>07.00.00 "Informācijas un komunikāciju tehnoloģiju uzturēšana un attīstība"</t>
  </si>
  <si>
    <t>03.11.00 "Koledžas"</t>
  </si>
  <si>
    <t>12.00.00 "Finansējums asistenta pakalpojuma nodrošināšanai personai ar invaliditāti pārvietošanas atbalstam un pašaprūpes veikšanai"</t>
  </si>
  <si>
    <t>97.01.00 "Ministrijas centrālā aparāta darbības nodrošināšana"</t>
  </si>
  <si>
    <t>05.63.00 "Dotācija biedrībām, nodibinājumiem un reliģiskām organizācijām"</t>
  </si>
  <si>
    <t>07.01.00 "Nodarbinātības valsts aģentūras darbības nodrošināšana"</t>
  </si>
  <si>
    <t>22.03.00 "Valsts atbalsts ārpusģimenes aprūpei"</t>
  </si>
  <si>
    <t>97.02.00 "Nozares centralizēto funkciju izpilde"</t>
  </si>
  <si>
    <t>03.02.00 "Apgabaltiesas un rajonu (pilsētu) tiesas"</t>
  </si>
  <si>
    <t>03.03.00 "Juridiskās palīdzības nodrošināšana"</t>
  </si>
  <si>
    <t>03.07.00 "Uzturlīdzekļu garantiju fonda administrēšana"</t>
  </si>
  <si>
    <t>43.00.00 "Satversmes aizsardzība"</t>
  </si>
  <si>
    <t xml:space="preserve">23.01.00 "Valsts vides dienests" </t>
  </si>
  <si>
    <t>33.03.00 “Kompensējamo medikamentu un materiālu apmaksāšana”</t>
  </si>
  <si>
    <t>45.01.00 “Veselības aprūpes finansējuma administrēšana un ekonomiskā novērtēšana”</t>
  </si>
  <si>
    <t>97.00.00 “Nozares vadība un politikas plānošana”</t>
  </si>
  <si>
    <t>02.00.00 "Saeimas vēlēšanas"</t>
  </si>
  <si>
    <r>
      <t>Centrālā vēlēšanu komisija</t>
    </r>
    <r>
      <rPr>
        <sz val="12"/>
        <color theme="1"/>
        <rFont val="Times New Roman"/>
        <family val="1"/>
        <charset val="186"/>
      </rPr>
      <t>, t.sk.:</t>
    </r>
  </si>
  <si>
    <r>
      <t>Radio un televīzijas regulators</t>
    </r>
    <r>
      <rPr>
        <sz val="12"/>
        <color theme="1"/>
        <rFont val="Times New Roman"/>
        <family val="1"/>
        <charset val="186"/>
      </rPr>
      <t>, t.sk.:</t>
    </r>
  </si>
  <si>
    <r>
      <t>Sabiedriskie elektroniskie plašsaziņas līdzekļi</t>
    </r>
    <r>
      <rPr>
        <sz val="12"/>
        <color theme="1"/>
        <rFont val="Times New Roman"/>
        <family val="1"/>
        <charset val="186"/>
      </rPr>
      <t>, t.sk.:</t>
    </r>
  </si>
  <si>
    <t>02.00.00 "Sabiedriskā pasūtījuma īstenošana Latvijas Radio"</t>
  </si>
  <si>
    <r>
      <t>Satversmes tiesa</t>
    </r>
    <r>
      <rPr>
        <sz val="12"/>
        <color theme="1"/>
        <rFont val="Times New Roman"/>
        <family val="1"/>
        <charset val="186"/>
      </rPr>
      <t>, t.sk.:</t>
    </r>
  </si>
  <si>
    <t>01.00.00 „Tiesa“</t>
  </si>
  <si>
    <r>
      <t>Pārresoru koordinācijas centrs</t>
    </r>
    <r>
      <rPr>
        <sz val="12"/>
        <color theme="1"/>
        <rFont val="Times New Roman"/>
        <family val="1"/>
        <charset val="186"/>
      </rPr>
      <t>, t.sk.:</t>
    </r>
  </si>
  <si>
    <t>01.00.00. "Pārresoru koordinācijas centra darbības nodrošināšana"</t>
  </si>
  <si>
    <t>01.00.00 "Valsts kontrole"</t>
  </si>
  <si>
    <r>
      <t>Sabiedrības integrācijas fonds</t>
    </r>
    <r>
      <rPr>
        <sz val="12"/>
        <color theme="1"/>
        <rFont val="Times New Roman"/>
        <family val="1"/>
        <charset val="186"/>
      </rPr>
      <t>, t.sk.:</t>
    </r>
  </si>
  <si>
    <t xml:space="preserve">01.00.00 "Sabiedrības integrācijas fonda vadība" </t>
  </si>
  <si>
    <r>
      <t>Korupcijas novēršanas un apkarošanas birojs</t>
    </r>
    <r>
      <rPr>
        <sz val="12"/>
        <color theme="1"/>
        <rFont val="Times New Roman"/>
        <family val="1"/>
        <charset val="186"/>
      </rPr>
      <t>, t.sk.:</t>
    </r>
  </si>
  <si>
    <r>
      <t>Satiksmes ministrija</t>
    </r>
    <r>
      <rPr>
        <sz val="12"/>
        <color theme="1"/>
        <rFont val="Times New Roman"/>
        <family val="1"/>
        <charset val="186"/>
      </rPr>
      <t>, t.sk.:</t>
    </r>
  </si>
  <si>
    <t>23.06.00 "Valsts autoceļu uzturēšana un atjaunošana"</t>
  </si>
  <si>
    <t>01.00.00 "Vispārējā vadība"</t>
  </si>
  <si>
    <t>01.00.00 "Prokuratūras iestāžu uzturēšana"</t>
  </si>
  <si>
    <r>
      <t xml:space="preserve">Prokuratūra, </t>
    </r>
    <r>
      <rPr>
        <sz val="12"/>
        <color theme="1"/>
        <rFont val="Times New Roman"/>
        <family val="1"/>
        <charset val="186"/>
      </rPr>
      <t>t.sk.:</t>
    </r>
  </si>
  <si>
    <t>41.13.00 "Finansējums VAS “Valsts nekustamie īpašumi” īstenojamiem projektiem un pasākumiem"</t>
  </si>
  <si>
    <t>Pielikums</t>
  </si>
  <si>
    <t>Informācija par ministriju pieprasījumiem līdzekļu pārdalei no 74.resora programmas 01.00.00 "Apropriācijas rezerve" no neizlietoto asignējumu rezerves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</si>
</sst>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3" fillId="0" borderId="0" xfId="0" applyFont="1" applyAlignment="1">
      <alignment wrapText="1"/>
    </xf>
    <xf numFmtId="3" fontId="4" fillId="0" borderId="1" xfId="0" applyNumberFormat="1" applyFont="1" applyBorder="1"/>
    <xf numFmtId="3" fontId="4" fillId="0" borderId="0" xfId="0" applyNumberFormat="1" applyFont="1"/>
    <xf numFmtId="3" fontId="3" fillId="2" borderId="1" xfId="0" applyNumberFormat="1" applyFont="1" applyFill="1" applyBorder="1"/>
    <xf numFmtId="0" fontId="10" fillId="0" borderId="0" xfId="0" applyFont="1"/>
    <xf numFmtId="3" fontId="11" fillId="0" borderId="1" xfId="0" applyNumberFormat="1" applyFont="1" applyBorder="1"/>
    <xf numFmtId="3" fontId="4" fillId="0" borderId="1" xfId="0" applyNumberFormat="1" applyFont="1" applyFill="1" applyBorder="1"/>
    <xf numFmtId="3" fontId="6" fillId="0" borderId="1" xfId="0" applyNumberFormat="1" applyFont="1" applyBorder="1" applyAlignment="1">
      <alignment horizontal="right" vertical="top" wrapText="1"/>
    </xf>
    <xf numFmtId="0" fontId="0" fillId="0" borderId="0" xfId="0" applyFill="1"/>
    <xf numFmtId="0" fontId="8" fillId="0" borderId="1" xfId="0" applyFont="1" applyBorder="1" applyAlignment="1">
      <alignment horizontal="justify" vertical="center" wrapText="1"/>
    </xf>
    <xf numFmtId="3" fontId="3" fillId="2" borderId="1" xfId="0" applyNumberFormat="1" applyFont="1" applyFill="1" applyBorder="1" applyAlignment="1">
      <alignment horizontal="right"/>
    </xf>
    <xf numFmtId="3" fontId="5" fillId="3" borderId="1" xfId="0" applyNumberFormat="1" applyFont="1" applyFill="1" applyBorder="1" applyAlignment="1">
      <alignment horizontal="right" vertical="top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3" fontId="3" fillId="4" borderId="1" xfId="0" applyNumberFormat="1" applyFont="1" applyFill="1" applyBorder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wrapText="1"/>
    </xf>
    <xf numFmtId="0" fontId="1" fillId="0" borderId="0" xfId="0" applyFont="1" applyFill="1"/>
    <xf numFmtId="3" fontId="3" fillId="2" borderId="1" xfId="0" applyNumberFormat="1" applyFont="1" applyFill="1" applyBorder="1"/>
    <xf numFmtId="0" fontId="3" fillId="2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Parastais 1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17"/>
  <sheetViews>
    <sheetView tabSelected="1" zoomScale="90" zoomScaleNormal="90" workbookViewId="0">
      <selection activeCell="A3" sqref="A3:B3"/>
    </sheetView>
  </sheetViews>
  <sheetFormatPr defaultRowHeight="14.5" x14ac:dyDescent="0.35"/>
  <cols>
    <col min="1" max="1" width="86" style="17" customWidth="1"/>
    <col min="2" max="2" width="20.81640625" customWidth="1"/>
    <col min="3" max="3" width="13" customWidth="1"/>
  </cols>
  <sheetData>
    <row r="1" spans="1:3" x14ac:dyDescent="0.35">
      <c r="B1" s="29" t="s">
        <v>94</v>
      </c>
    </row>
    <row r="3" spans="1:3" ht="34.5" customHeight="1" x14ac:dyDescent="0.35">
      <c r="A3" s="30" t="s">
        <v>95</v>
      </c>
      <c r="B3" s="30"/>
      <c r="C3" s="1"/>
    </row>
    <row r="4" spans="1:3" ht="15.5" x14ac:dyDescent="0.35">
      <c r="A4" s="28"/>
      <c r="B4" s="28"/>
      <c r="C4" s="1"/>
    </row>
    <row r="5" spans="1:3" ht="15" x14ac:dyDescent="0.35">
      <c r="A5" s="18" t="s">
        <v>47</v>
      </c>
      <c r="B5" s="12">
        <f>B6+B8+B10+B12+B14+B17+B20+B24+B30+B42+B49+B51+B53+B62+B75+B79+B82+B84+B86+B92+B94+B96+B99+B101</f>
        <v>47272860</v>
      </c>
    </row>
    <row r="6" spans="1:3" ht="15.5" x14ac:dyDescent="0.35">
      <c r="A6" s="19" t="s">
        <v>43</v>
      </c>
      <c r="B6" s="11">
        <f>B7</f>
        <v>319305</v>
      </c>
    </row>
    <row r="7" spans="1:3" ht="15.5" x14ac:dyDescent="0.35">
      <c r="A7" s="14" t="s">
        <v>44</v>
      </c>
      <c r="B7" s="8">
        <v>319305</v>
      </c>
    </row>
    <row r="8" spans="1:3" ht="15.5" x14ac:dyDescent="0.35">
      <c r="A8" s="19" t="s">
        <v>46</v>
      </c>
      <c r="B8" s="4">
        <f>B9</f>
        <v>95763</v>
      </c>
    </row>
    <row r="9" spans="1:3" ht="15.5" x14ac:dyDescent="0.35">
      <c r="A9" s="14" t="s">
        <v>26</v>
      </c>
      <c r="B9" s="8">
        <f>45133+50630</f>
        <v>95763</v>
      </c>
    </row>
    <row r="10" spans="1:3" ht="15.5" x14ac:dyDescent="0.35">
      <c r="A10" s="19" t="s">
        <v>87</v>
      </c>
      <c r="B10" s="4">
        <f>B11</f>
        <v>5945</v>
      </c>
    </row>
    <row r="11" spans="1:3" ht="15.5" x14ac:dyDescent="0.35">
      <c r="A11" s="14" t="s">
        <v>20</v>
      </c>
      <c r="B11" s="2">
        <v>5945</v>
      </c>
    </row>
    <row r="12" spans="1:3" ht="15.5" x14ac:dyDescent="0.35">
      <c r="A12" s="19" t="s">
        <v>85</v>
      </c>
      <c r="B12" s="4">
        <f>B13</f>
        <v>48616</v>
      </c>
    </row>
    <row r="13" spans="1:3" ht="15.5" x14ac:dyDescent="0.35">
      <c r="A13" s="14" t="s">
        <v>86</v>
      </c>
      <c r="B13" s="2">
        <v>48616</v>
      </c>
    </row>
    <row r="14" spans="1:3" ht="15.5" x14ac:dyDescent="0.35">
      <c r="A14" s="19" t="s">
        <v>51</v>
      </c>
      <c r="B14" s="4">
        <f>SUM(B15:B16)</f>
        <v>608678</v>
      </c>
    </row>
    <row r="15" spans="1:3" ht="15.5" x14ac:dyDescent="0.35">
      <c r="A15" s="14" t="s">
        <v>52</v>
      </c>
      <c r="B15" s="7">
        <v>10837</v>
      </c>
    </row>
    <row r="16" spans="1:3" ht="15.5" x14ac:dyDescent="0.35">
      <c r="A16" s="15" t="s">
        <v>53</v>
      </c>
      <c r="B16" s="7">
        <v>597841</v>
      </c>
    </row>
    <row r="17" spans="1:2" ht="15.5" x14ac:dyDescent="0.35">
      <c r="A17" s="19" t="s">
        <v>50</v>
      </c>
      <c r="B17" s="4">
        <f>SUM(B18:B19)</f>
        <v>1670322</v>
      </c>
    </row>
    <row r="18" spans="1:2" ht="15.5" x14ac:dyDescent="0.35">
      <c r="A18" s="20" t="s">
        <v>54</v>
      </c>
      <c r="B18" s="7">
        <v>1373888</v>
      </c>
    </row>
    <row r="19" spans="1:2" ht="15.5" x14ac:dyDescent="0.35">
      <c r="A19" s="14" t="s">
        <v>3</v>
      </c>
      <c r="B19" s="7">
        <v>296434</v>
      </c>
    </row>
    <row r="20" spans="1:2" s="5" customFormat="1" ht="15.5" x14ac:dyDescent="0.35">
      <c r="A20" s="19" t="s">
        <v>5</v>
      </c>
      <c r="B20" s="4">
        <f>SUM(B21:B23)</f>
        <v>791568</v>
      </c>
    </row>
    <row r="21" spans="1:2" ht="15.5" x14ac:dyDescent="0.35">
      <c r="A21" s="21" t="s">
        <v>0</v>
      </c>
      <c r="B21" s="2">
        <v>193189</v>
      </c>
    </row>
    <row r="22" spans="1:2" ht="15.5" x14ac:dyDescent="0.35">
      <c r="A22" s="21" t="s">
        <v>55</v>
      </c>
      <c r="B22" s="2">
        <v>498379</v>
      </c>
    </row>
    <row r="23" spans="1:2" ht="15.5" x14ac:dyDescent="0.35">
      <c r="A23" s="21" t="s">
        <v>36</v>
      </c>
      <c r="B23" s="2">
        <v>100000</v>
      </c>
    </row>
    <row r="24" spans="1:2" ht="15.5" x14ac:dyDescent="0.35">
      <c r="A24" s="19" t="s">
        <v>6</v>
      </c>
      <c r="B24" s="4">
        <f>SUM(B25:B29)</f>
        <v>5703014</v>
      </c>
    </row>
    <row r="25" spans="1:2" ht="15.5" x14ac:dyDescent="0.35">
      <c r="A25" s="14" t="s">
        <v>1</v>
      </c>
      <c r="B25" s="2">
        <v>187043</v>
      </c>
    </row>
    <row r="26" spans="1:2" ht="15.5" x14ac:dyDescent="0.35">
      <c r="A26" s="14" t="s">
        <v>2</v>
      </c>
      <c r="B26" s="2">
        <v>559128</v>
      </c>
    </row>
    <row r="27" spans="1:2" ht="15.5" x14ac:dyDescent="0.35">
      <c r="A27" s="14" t="s">
        <v>56</v>
      </c>
      <c r="B27" s="2">
        <v>75360</v>
      </c>
    </row>
    <row r="28" spans="1:2" ht="31" x14ac:dyDescent="0.35">
      <c r="A28" s="10" t="s">
        <v>93</v>
      </c>
      <c r="B28" s="2">
        <v>4537965</v>
      </c>
    </row>
    <row r="29" spans="1:2" ht="15.5" x14ac:dyDescent="0.35">
      <c r="A29" s="10" t="s">
        <v>36</v>
      </c>
      <c r="B29" s="7">
        <v>343518</v>
      </c>
    </row>
    <row r="30" spans="1:2" ht="15.5" x14ac:dyDescent="0.35">
      <c r="A30" s="19" t="s">
        <v>4</v>
      </c>
      <c r="B30" s="4">
        <f>SUM(B31:B41)</f>
        <v>12144110</v>
      </c>
    </row>
    <row r="31" spans="1:2" ht="15.5" x14ac:dyDescent="0.35">
      <c r="A31" s="13" t="s">
        <v>49</v>
      </c>
      <c r="B31" s="2">
        <f>349168+643776+363454+151250+844425+95760+300003+338800+192975</f>
        <v>3279611</v>
      </c>
    </row>
    <row r="32" spans="1:2" ht="15.5" x14ac:dyDescent="0.35">
      <c r="A32" s="15" t="s">
        <v>7</v>
      </c>
      <c r="B32" s="2">
        <f>218560+256395</f>
        <v>474955</v>
      </c>
    </row>
    <row r="33" spans="1:2" ht="15.5" x14ac:dyDescent="0.35">
      <c r="A33" s="14" t="s">
        <v>8</v>
      </c>
      <c r="B33" s="2">
        <f>159957+10147+2652901</f>
        <v>2823005</v>
      </c>
    </row>
    <row r="34" spans="1:2" ht="15.5" x14ac:dyDescent="0.35">
      <c r="A34" s="14" t="s">
        <v>9</v>
      </c>
      <c r="B34" s="2">
        <f>205842+3200000+33828</f>
        <v>3439670</v>
      </c>
    </row>
    <row r="35" spans="1:2" ht="15.5" x14ac:dyDescent="0.35">
      <c r="A35" s="14" t="s">
        <v>10</v>
      </c>
      <c r="B35" s="2">
        <f>58495+651823</f>
        <v>710318</v>
      </c>
    </row>
    <row r="36" spans="1:2" ht="15.5" x14ac:dyDescent="0.35">
      <c r="A36" s="14" t="s">
        <v>14</v>
      </c>
      <c r="B36" s="2">
        <f>232113+33933</f>
        <v>266046</v>
      </c>
    </row>
    <row r="37" spans="1:2" ht="15.5" x14ac:dyDescent="0.35">
      <c r="A37" s="14" t="s">
        <v>57</v>
      </c>
      <c r="B37" s="2">
        <v>114981</v>
      </c>
    </row>
    <row r="38" spans="1:2" ht="15.5" x14ac:dyDescent="0.35">
      <c r="A38" s="14" t="s">
        <v>11</v>
      </c>
      <c r="B38" s="2">
        <f>645671+9136</f>
        <v>654807</v>
      </c>
    </row>
    <row r="39" spans="1:2" ht="15.5" x14ac:dyDescent="0.35">
      <c r="A39" s="14" t="s">
        <v>13</v>
      </c>
      <c r="B39" s="2">
        <f>44304</f>
        <v>44304</v>
      </c>
    </row>
    <row r="40" spans="1:2" ht="15.5" x14ac:dyDescent="0.35">
      <c r="A40" s="14" t="s">
        <v>58</v>
      </c>
      <c r="B40" s="2">
        <v>10527</v>
      </c>
    </row>
    <row r="41" spans="1:2" ht="15.5" x14ac:dyDescent="0.35">
      <c r="A41" s="15" t="s">
        <v>12</v>
      </c>
      <c r="B41" s="6">
        <f>91065+13536+10000+211285</f>
        <v>325886</v>
      </c>
    </row>
    <row r="42" spans="1:2" ht="15.5" x14ac:dyDescent="0.35">
      <c r="A42" s="19" t="s">
        <v>17</v>
      </c>
      <c r="B42" s="4">
        <f>SUM(B43:B48)</f>
        <v>578683</v>
      </c>
    </row>
    <row r="43" spans="1:2" ht="15.5" x14ac:dyDescent="0.35">
      <c r="A43" s="14" t="s">
        <v>15</v>
      </c>
      <c r="B43" s="2">
        <v>125000</v>
      </c>
    </row>
    <row r="44" spans="1:2" ht="15.5" x14ac:dyDescent="0.35">
      <c r="A44" s="14" t="s">
        <v>60</v>
      </c>
      <c r="B44" s="2">
        <v>16870</v>
      </c>
    </row>
    <row r="45" spans="1:2" ht="15.5" x14ac:dyDescent="0.35">
      <c r="A45" s="14" t="s">
        <v>59</v>
      </c>
      <c r="B45" s="2">
        <v>80000</v>
      </c>
    </row>
    <row r="46" spans="1:2" ht="31" x14ac:dyDescent="0.35">
      <c r="A46" s="14" t="s">
        <v>61</v>
      </c>
      <c r="B46" s="2">
        <v>8758</v>
      </c>
    </row>
    <row r="47" spans="1:2" ht="15.5" x14ac:dyDescent="0.35">
      <c r="A47" s="14" t="s">
        <v>62</v>
      </c>
      <c r="B47" s="2">
        <v>277081</v>
      </c>
    </row>
    <row r="48" spans="1:2" ht="15.5" x14ac:dyDescent="0.35">
      <c r="A48" s="13" t="s">
        <v>16</v>
      </c>
      <c r="B48" s="2">
        <v>70974</v>
      </c>
    </row>
    <row r="49" spans="1:2" ht="15.5" x14ac:dyDescent="0.35">
      <c r="A49" s="19" t="s">
        <v>45</v>
      </c>
      <c r="B49" s="4">
        <f>SUM(B50:B50)</f>
        <v>419286</v>
      </c>
    </row>
    <row r="50" spans="1:2" ht="15.5" x14ac:dyDescent="0.35">
      <c r="A50" s="22" t="s">
        <v>36</v>
      </c>
      <c r="B50" s="7">
        <f>171231+207954+40101</f>
        <v>419286</v>
      </c>
    </row>
    <row r="51" spans="1:2" ht="15.5" x14ac:dyDescent="0.35">
      <c r="A51" s="26" t="s">
        <v>88</v>
      </c>
      <c r="B51" s="25">
        <f>B52</f>
        <v>4891442</v>
      </c>
    </row>
    <row r="52" spans="1:2" ht="15.5" x14ac:dyDescent="0.35">
      <c r="A52" s="23" t="s">
        <v>89</v>
      </c>
      <c r="B52" s="7">
        <v>4891442</v>
      </c>
    </row>
    <row r="53" spans="1:2" ht="15.5" x14ac:dyDescent="0.35">
      <c r="A53" s="19" t="s">
        <v>21</v>
      </c>
      <c r="B53" s="4">
        <f>SUM(B54:B61)</f>
        <v>680985</v>
      </c>
    </row>
    <row r="54" spans="1:2" ht="15.5" x14ac:dyDescent="0.35">
      <c r="A54" s="14" t="s">
        <v>22</v>
      </c>
      <c r="B54" s="2">
        <v>120711</v>
      </c>
    </row>
    <row r="55" spans="1:2" ht="15.5" x14ac:dyDescent="0.35">
      <c r="A55" s="14" t="s">
        <v>63</v>
      </c>
      <c r="B55" s="2">
        <v>21957</v>
      </c>
    </row>
    <row r="56" spans="1:2" ht="15.5" x14ac:dyDescent="0.35">
      <c r="A56" s="14" t="s">
        <v>64</v>
      </c>
      <c r="B56" s="2">
        <v>70210</v>
      </c>
    </row>
    <row r="57" spans="1:2" ht="15.5" x14ac:dyDescent="0.35">
      <c r="A57" s="14" t="s">
        <v>23</v>
      </c>
      <c r="B57" s="2">
        <v>53270</v>
      </c>
    </row>
    <row r="58" spans="1:2" ht="15.5" x14ac:dyDescent="0.35">
      <c r="A58" s="14" t="s">
        <v>24</v>
      </c>
      <c r="B58" s="2">
        <v>135817</v>
      </c>
    </row>
    <row r="59" spans="1:2" ht="15.5" x14ac:dyDescent="0.35">
      <c r="A59" s="14" t="s">
        <v>65</v>
      </c>
      <c r="B59" s="2">
        <v>24634</v>
      </c>
    </row>
    <row r="60" spans="1:2" ht="15.5" x14ac:dyDescent="0.35">
      <c r="A60" s="14" t="s">
        <v>25</v>
      </c>
      <c r="B60" s="2">
        <v>47289</v>
      </c>
    </row>
    <row r="61" spans="1:2" ht="15.5" x14ac:dyDescent="0.35">
      <c r="A61" s="14" t="s">
        <v>66</v>
      </c>
      <c r="B61" s="2">
        <v>207097</v>
      </c>
    </row>
    <row r="62" spans="1:2" ht="15.5" x14ac:dyDescent="0.35">
      <c r="A62" s="19" t="s">
        <v>28</v>
      </c>
      <c r="B62" s="4">
        <f>SUM(B63:B74)</f>
        <v>14473249</v>
      </c>
    </row>
    <row r="63" spans="1:2" s="9" customFormat="1" ht="15.5" x14ac:dyDescent="0.35">
      <c r="A63" s="14" t="s">
        <v>29</v>
      </c>
      <c r="B63" s="7">
        <v>46742</v>
      </c>
    </row>
    <row r="64" spans="1:2" s="9" customFormat="1" ht="15.5" x14ac:dyDescent="0.35">
      <c r="A64" s="14" t="s">
        <v>67</v>
      </c>
      <c r="B64" s="7">
        <v>52715</v>
      </c>
    </row>
    <row r="65" spans="1:2" s="9" customFormat="1" ht="15.5" x14ac:dyDescent="0.35">
      <c r="A65" s="14" t="s">
        <v>68</v>
      </c>
      <c r="B65" s="7">
        <f>6390+216000</f>
        <v>222390</v>
      </c>
    </row>
    <row r="66" spans="1:2" s="9" customFormat="1" ht="15.5" x14ac:dyDescent="0.35">
      <c r="A66" s="14" t="s">
        <v>30</v>
      </c>
      <c r="B66" s="7">
        <f>2600+3782</f>
        <v>6382</v>
      </c>
    </row>
    <row r="67" spans="1:2" s="9" customFormat="1" ht="15.5" x14ac:dyDescent="0.35">
      <c r="A67" s="14" t="s">
        <v>31</v>
      </c>
      <c r="B67" s="7">
        <v>31750</v>
      </c>
    </row>
    <row r="68" spans="1:2" s="9" customFormat="1" ht="15.5" x14ac:dyDescent="0.35">
      <c r="A68" s="14" t="s">
        <v>69</v>
      </c>
      <c r="B68" s="7">
        <v>2973</v>
      </c>
    </row>
    <row r="69" spans="1:2" s="9" customFormat="1" ht="15.5" x14ac:dyDescent="0.35">
      <c r="A69" s="14" t="s">
        <v>32</v>
      </c>
      <c r="B69" s="7">
        <f>159520+304060+285199+763958+175450+303409+38236</f>
        <v>2029832</v>
      </c>
    </row>
    <row r="70" spans="1:2" s="9" customFormat="1" ht="15.5" x14ac:dyDescent="0.35">
      <c r="A70" s="14" t="s">
        <v>33</v>
      </c>
      <c r="B70" s="7">
        <f>19033+10769+14864</f>
        <v>44666</v>
      </c>
    </row>
    <row r="71" spans="1:2" s="9" customFormat="1" ht="15.5" x14ac:dyDescent="0.35">
      <c r="A71" s="14" t="s">
        <v>34</v>
      </c>
      <c r="B71" s="7">
        <f>90000+31754+114691+20147</f>
        <v>256592</v>
      </c>
    </row>
    <row r="72" spans="1:2" s="9" customFormat="1" ht="15.5" x14ac:dyDescent="0.35">
      <c r="A72" s="14" t="s">
        <v>35</v>
      </c>
      <c r="B72" s="7">
        <f>12121</f>
        <v>12121</v>
      </c>
    </row>
    <row r="73" spans="1:2" s="9" customFormat="1" ht="15.5" x14ac:dyDescent="0.35">
      <c r="A73" s="10" t="s">
        <v>70</v>
      </c>
      <c r="B73" s="2">
        <v>11482521</v>
      </c>
    </row>
    <row r="74" spans="1:2" ht="15.5" x14ac:dyDescent="0.35">
      <c r="A74" s="10" t="s">
        <v>36</v>
      </c>
      <c r="B74" s="2">
        <v>284565</v>
      </c>
    </row>
    <row r="75" spans="1:2" ht="15.5" x14ac:dyDescent="0.35">
      <c r="A75" s="19" t="s">
        <v>37</v>
      </c>
      <c r="B75" s="4">
        <f>SUM(B76:B78)</f>
        <v>204465</v>
      </c>
    </row>
    <row r="76" spans="1:2" ht="15.5" x14ac:dyDescent="0.35">
      <c r="A76" s="23" t="s">
        <v>71</v>
      </c>
      <c r="B76" s="7">
        <v>19993</v>
      </c>
    </row>
    <row r="77" spans="1:2" ht="15.5" x14ac:dyDescent="0.35">
      <c r="A77" s="14" t="s">
        <v>38</v>
      </c>
      <c r="B77" s="7">
        <v>61000</v>
      </c>
    </row>
    <row r="78" spans="1:2" ht="15.5" x14ac:dyDescent="0.35">
      <c r="A78" s="14" t="s">
        <v>36</v>
      </c>
      <c r="B78" s="7">
        <v>123472</v>
      </c>
    </row>
    <row r="79" spans="1:2" ht="15.5" x14ac:dyDescent="0.35">
      <c r="A79" s="19" t="s">
        <v>18</v>
      </c>
      <c r="B79" s="4">
        <f>SUM(B80:B81)</f>
        <v>364674</v>
      </c>
    </row>
    <row r="80" spans="1:2" ht="15.5" x14ac:dyDescent="0.35">
      <c r="A80" s="15" t="s">
        <v>19</v>
      </c>
      <c r="B80" s="2">
        <f>23020+20472</f>
        <v>43492</v>
      </c>
    </row>
    <row r="81" spans="1:2" ht="15.5" x14ac:dyDescent="0.35">
      <c r="A81" s="15" t="s">
        <v>48</v>
      </c>
      <c r="B81" s="2">
        <f>121182+200000</f>
        <v>321182</v>
      </c>
    </row>
    <row r="82" spans="1:2" ht="15.5" x14ac:dyDescent="0.35">
      <c r="A82" s="19" t="s">
        <v>39</v>
      </c>
      <c r="B82" s="4">
        <f>B83</f>
        <v>315686</v>
      </c>
    </row>
    <row r="83" spans="1:2" ht="15.5" x14ac:dyDescent="0.35">
      <c r="A83" s="14" t="s">
        <v>84</v>
      </c>
      <c r="B83" s="7">
        <f>125210+189376+1100</f>
        <v>315686</v>
      </c>
    </row>
    <row r="84" spans="1:2" ht="15.5" x14ac:dyDescent="0.35">
      <c r="A84" s="19" t="s">
        <v>82</v>
      </c>
      <c r="B84" s="4">
        <f>B85</f>
        <v>451046</v>
      </c>
    </row>
    <row r="85" spans="1:2" ht="15.5" x14ac:dyDescent="0.35">
      <c r="A85" s="14" t="s">
        <v>83</v>
      </c>
      <c r="B85" s="7">
        <f>123624+209447+117975</f>
        <v>451046</v>
      </c>
    </row>
    <row r="86" spans="1:2" ht="15.5" x14ac:dyDescent="0.35">
      <c r="A86" s="19" t="s">
        <v>40</v>
      </c>
      <c r="B86" s="16">
        <f>SUM(B87:B91)</f>
        <v>951037</v>
      </c>
    </row>
    <row r="87" spans="1:2" s="24" customFormat="1" ht="15.5" x14ac:dyDescent="0.35">
      <c r="A87" s="23" t="s">
        <v>72</v>
      </c>
      <c r="B87" s="7">
        <v>21452</v>
      </c>
    </row>
    <row r="88" spans="1:2" s="24" customFormat="1" ht="15.5" x14ac:dyDescent="0.35">
      <c r="A88" s="14" t="s">
        <v>42</v>
      </c>
      <c r="B88" s="7">
        <v>69692</v>
      </c>
    </row>
    <row r="89" spans="1:2" ht="15.5" x14ac:dyDescent="0.35">
      <c r="A89" s="14" t="s">
        <v>41</v>
      </c>
      <c r="B89" s="2">
        <v>499458</v>
      </c>
    </row>
    <row r="90" spans="1:2" ht="15.5" x14ac:dyDescent="0.35">
      <c r="A90" s="14" t="s">
        <v>73</v>
      </c>
      <c r="B90" s="7">
        <v>342185</v>
      </c>
    </row>
    <row r="91" spans="1:2" ht="15.5" x14ac:dyDescent="0.35">
      <c r="A91" s="14" t="s">
        <v>74</v>
      </c>
      <c r="B91" s="7">
        <v>18250</v>
      </c>
    </row>
    <row r="92" spans="1:2" ht="15.5" x14ac:dyDescent="0.35">
      <c r="A92" s="19" t="s">
        <v>80</v>
      </c>
      <c r="B92" s="4">
        <f>B93</f>
        <v>94847</v>
      </c>
    </row>
    <row r="93" spans="1:2" ht="15.5" x14ac:dyDescent="0.35">
      <c r="A93" s="14" t="s">
        <v>81</v>
      </c>
      <c r="B93" s="7">
        <v>94847</v>
      </c>
    </row>
    <row r="94" spans="1:2" ht="15.5" x14ac:dyDescent="0.35">
      <c r="A94" s="26" t="s">
        <v>92</v>
      </c>
      <c r="B94" s="25">
        <f>B95</f>
        <v>1944727</v>
      </c>
    </row>
    <row r="95" spans="1:2" ht="15.5" x14ac:dyDescent="0.35">
      <c r="A95" s="23" t="s">
        <v>91</v>
      </c>
      <c r="B95" s="7">
        <v>1944727</v>
      </c>
    </row>
    <row r="96" spans="1:2" ht="15.5" x14ac:dyDescent="0.35">
      <c r="A96" s="19" t="s">
        <v>76</v>
      </c>
      <c r="B96" s="4">
        <f>SUM(B97:B98)</f>
        <v>23169</v>
      </c>
    </row>
    <row r="97" spans="1:2" ht="15.5" x14ac:dyDescent="0.35">
      <c r="A97" s="27" t="s">
        <v>90</v>
      </c>
      <c r="B97" s="7">
        <v>8780</v>
      </c>
    </row>
    <row r="98" spans="1:2" ht="15.5" x14ac:dyDescent="0.35">
      <c r="A98" s="27" t="s">
        <v>75</v>
      </c>
      <c r="B98" s="7">
        <v>14389</v>
      </c>
    </row>
    <row r="99" spans="1:2" ht="15.5" x14ac:dyDescent="0.35">
      <c r="A99" s="19" t="s">
        <v>78</v>
      </c>
      <c r="B99" s="4">
        <f>SUM(B100:B100)</f>
        <v>467327</v>
      </c>
    </row>
    <row r="100" spans="1:2" ht="15.5" x14ac:dyDescent="0.35">
      <c r="A100" s="14" t="s">
        <v>79</v>
      </c>
      <c r="B100" s="2">
        <f>206910+260417</f>
        <v>467327</v>
      </c>
    </row>
    <row r="101" spans="1:2" ht="15.5" x14ac:dyDescent="0.35">
      <c r="A101" s="19" t="s">
        <v>77</v>
      </c>
      <c r="B101" s="4">
        <f>SUM(B102:B102)</f>
        <v>24916</v>
      </c>
    </row>
    <row r="102" spans="1:2" ht="15.5" x14ac:dyDescent="0.35">
      <c r="A102" s="14" t="s">
        <v>27</v>
      </c>
      <c r="B102" s="2">
        <v>24916</v>
      </c>
    </row>
    <row r="103" spans="1:2" ht="15.5" x14ac:dyDescent="0.35">
      <c r="B103" s="3"/>
    </row>
    <row r="104" spans="1:2" ht="15.5" x14ac:dyDescent="0.35">
      <c r="B104" s="3"/>
    </row>
    <row r="105" spans="1:2" ht="15.5" x14ac:dyDescent="0.35">
      <c r="B105" s="3"/>
    </row>
    <row r="106" spans="1:2" ht="15.5" x14ac:dyDescent="0.35">
      <c r="B106" s="3"/>
    </row>
    <row r="107" spans="1:2" ht="15.5" x14ac:dyDescent="0.35">
      <c r="B107" s="3"/>
    </row>
    <row r="108" spans="1:2" ht="15.5" x14ac:dyDescent="0.35">
      <c r="B108" s="3"/>
    </row>
    <row r="109" spans="1:2" ht="15.5" x14ac:dyDescent="0.35">
      <c r="B109" s="3"/>
    </row>
    <row r="110" spans="1:2" ht="15.5" x14ac:dyDescent="0.35">
      <c r="B110" s="3"/>
    </row>
    <row r="111" spans="1:2" ht="15.5" x14ac:dyDescent="0.35">
      <c r="B111" s="3"/>
    </row>
    <row r="112" spans="1:2" ht="15.5" x14ac:dyDescent="0.35">
      <c r="B112" s="3"/>
    </row>
    <row r="113" spans="2:2" ht="15.5" x14ac:dyDescent="0.35">
      <c r="B113" s="3"/>
    </row>
    <row r="114" spans="2:2" ht="15.5" x14ac:dyDescent="0.35">
      <c r="B114" s="3"/>
    </row>
    <row r="115" spans="2:2" ht="15.5" x14ac:dyDescent="0.35">
      <c r="B115" s="3"/>
    </row>
    <row r="116" spans="2:2" ht="15.5" x14ac:dyDescent="0.35">
      <c r="B116" s="3"/>
    </row>
    <row r="117" spans="2:2" ht="15.5" x14ac:dyDescent="0.35">
      <c r="B117" s="3"/>
    </row>
  </sheetData>
  <mergeCells count="1">
    <mergeCell ref="A3:B3"/>
  </mergeCells>
  <pageMargins left="0.56999999999999995" right="0.28999999999999998" top="0.57999999999999996" bottom="0.6692913385826772" header="0.36" footer="0.35433070866141736"/>
  <pageSetup fitToHeight="0" orientation="portrait" r:id="rId1"/>
  <headerFooter>
    <oddFooter>&amp;L&amp;F&amp;C&amp;P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pieprasījumi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2022-03-25T15:03:26Z</dcterms:modified>
</cp:coreProperties>
</file>