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apro lielais\"/>
    </mc:Choice>
  </mc:AlternateContent>
  <xr:revisionPtr revIDLastSave="0" documentId="13_ncr:1_{0A86F933-70AB-467E-B0E4-C77DE27F240C}" xr6:coauthVersionLast="36" xr6:coauthVersionMax="36" xr10:uidLastSave="{00000000-0000-0000-0000-000000000000}"/>
  <bookViews>
    <workbookView xWindow="780" yWindow="780" windowWidth="27840" windowHeight="13460" xr2:uid="{50DF0478-82D0-4193-9333-9A7535853F49}"/>
  </bookViews>
  <sheets>
    <sheet name="5.pielikums 1.tabula" sheetId="1" r:id="rId1"/>
    <sheet name="5.pielikums 2.tabula"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6" i="1" l="1"/>
  <c r="G5" i="2"/>
  <c r="I5" i="2" s="1"/>
  <c r="G88" i="2" l="1"/>
  <c r="I88" i="2" s="1"/>
  <c r="G61" i="2"/>
  <c r="I61" i="2" s="1"/>
  <c r="G62" i="2"/>
  <c r="I62" i="2" s="1"/>
  <c r="G63" i="2"/>
  <c r="I63" i="2" s="1"/>
  <c r="G64" i="2"/>
  <c r="I64" i="2" s="1"/>
  <c r="G65" i="2"/>
  <c r="I65" i="2" s="1"/>
  <c r="G66" i="2"/>
  <c r="I66" i="2" s="1"/>
  <c r="G54" i="2"/>
  <c r="I54" i="2" s="1"/>
  <c r="G26" i="2"/>
  <c r="I26" i="2" s="1"/>
  <c r="G27" i="2"/>
  <c r="I27" i="2" s="1"/>
  <c r="G28" i="2"/>
  <c r="I28" i="2" s="1"/>
  <c r="G29" i="2"/>
  <c r="I29" i="2" s="1"/>
  <c r="G30" i="2"/>
  <c r="I30" i="2" s="1"/>
  <c r="G31" i="2"/>
  <c r="I31" i="2" s="1"/>
  <c r="G32" i="2"/>
  <c r="I32" i="2" s="1"/>
  <c r="G33" i="2"/>
  <c r="I33" i="2" s="1"/>
  <c r="G34" i="2"/>
  <c r="I34" i="2" s="1"/>
  <c r="G35" i="2"/>
  <c r="I35" i="2" s="1"/>
  <c r="G36" i="2"/>
  <c r="I36" i="2" s="1"/>
  <c r="G25" i="2"/>
  <c r="I25" i="2" s="1"/>
  <c r="G20" i="2"/>
  <c r="G21" i="2"/>
  <c r="G22" i="2"/>
  <c r="G23" i="2"/>
  <c r="G24" i="2"/>
  <c r="G38" i="2"/>
  <c r="G10" i="2"/>
  <c r="G8" i="2"/>
  <c r="I8" i="2" s="1"/>
  <c r="G6" i="2"/>
  <c r="G17" i="2"/>
  <c r="I17" i="2" s="1"/>
  <c r="G91" i="2" l="1"/>
  <c r="I91" i="2" s="1"/>
  <c r="G94" i="2"/>
  <c r="I94" i="2" s="1"/>
  <c r="G93" i="2"/>
  <c r="I93" i="2" s="1"/>
  <c r="E14" i="1" l="1"/>
  <c r="G81" i="2" l="1"/>
  <c r="I81" i="2" s="1"/>
  <c r="E13" i="1" l="1"/>
  <c r="E12" i="1" l="1"/>
  <c r="I6" i="2"/>
  <c r="I21" i="2" l="1"/>
  <c r="I22" i="2"/>
  <c r="I23" i="2"/>
  <c r="I24" i="2"/>
  <c r="I20" i="2"/>
  <c r="G13" i="2"/>
  <c r="G73" i="2" l="1"/>
  <c r="I73" i="2" s="1"/>
  <c r="G97" i="2" l="1"/>
  <c r="I97" i="2" s="1"/>
  <c r="G51" i="2"/>
  <c r="I51" i="2" s="1"/>
  <c r="G98" i="2"/>
  <c r="I98" i="2" s="1"/>
  <c r="G99" i="2" l="1"/>
  <c r="I99" i="2" s="1"/>
  <c r="I10" i="2" l="1"/>
  <c r="G11" i="2"/>
  <c r="I11" i="2" s="1"/>
  <c r="G12" i="2"/>
  <c r="I12" i="2" s="1"/>
  <c r="I13" i="2"/>
  <c r="G14" i="2"/>
  <c r="I14" i="2" s="1"/>
  <c r="G15" i="2"/>
  <c r="I15" i="2" s="1"/>
  <c r="G16" i="2"/>
  <c r="I16" i="2" s="1"/>
  <c r="G18" i="2"/>
  <c r="I18" i="2" s="1"/>
  <c r="I38" i="2"/>
  <c r="G40" i="2"/>
  <c r="I40" i="2" s="1"/>
  <c r="G41" i="2"/>
  <c r="I41" i="2" s="1"/>
  <c r="G42" i="2"/>
  <c r="I42" i="2" s="1"/>
  <c r="G43" i="2"/>
  <c r="I43" i="2" s="1"/>
  <c r="G44" i="2"/>
  <c r="I44" i="2" s="1"/>
  <c r="G45" i="2"/>
  <c r="I45" i="2" s="1"/>
  <c r="G46" i="2"/>
  <c r="I46" i="2" s="1"/>
  <c r="G47" i="2"/>
  <c r="I47" i="2" s="1"/>
  <c r="G49" i="2"/>
  <c r="I49" i="2" s="1"/>
  <c r="G50" i="2"/>
  <c r="I50" i="2" s="1"/>
  <c r="G52" i="2"/>
  <c r="I52" i="2" s="1"/>
  <c r="G53" i="2"/>
  <c r="I53" i="2" s="1"/>
  <c r="G55" i="2"/>
  <c r="I55" i="2" s="1"/>
  <c r="G56" i="2"/>
  <c r="I56" i="2" s="1"/>
  <c r="G57" i="2"/>
  <c r="I57" i="2" s="1"/>
  <c r="G58" i="2"/>
  <c r="I58" i="2" s="1"/>
  <c r="G59" i="2"/>
  <c r="I59" i="2" s="1"/>
  <c r="G60" i="2"/>
  <c r="I60" i="2" s="1"/>
  <c r="G68" i="2"/>
  <c r="I68" i="2" s="1"/>
  <c r="G69" i="2"/>
  <c r="I69" i="2" s="1"/>
  <c r="G70" i="2"/>
  <c r="I70" i="2" s="1"/>
  <c r="G71" i="2"/>
  <c r="I71" i="2" s="1"/>
  <c r="G72" i="2"/>
  <c r="I72" i="2" s="1"/>
  <c r="G74" i="2"/>
  <c r="I74" i="2" s="1"/>
  <c r="G75" i="2"/>
  <c r="I75" i="2" s="1"/>
  <c r="G76" i="2"/>
  <c r="I76" i="2" s="1"/>
  <c r="G77" i="2"/>
  <c r="I77" i="2" s="1"/>
  <c r="G78" i="2"/>
  <c r="I78" i="2" s="1"/>
  <c r="G79" i="2"/>
  <c r="I79" i="2" s="1"/>
  <c r="G80" i="2"/>
  <c r="I80" i="2" s="1"/>
  <c r="G82" i="2"/>
  <c r="I82" i="2" s="1"/>
  <c r="G83" i="2"/>
  <c r="I83" i="2" s="1"/>
  <c r="G85" i="2"/>
  <c r="I85" i="2" s="1"/>
  <c r="G86" i="2"/>
  <c r="I86" i="2" s="1"/>
  <c r="G87" i="2"/>
  <c r="I87" i="2" s="1"/>
  <c r="G89" i="2"/>
  <c r="I89" i="2" s="1"/>
  <c r="I100" i="2" l="1"/>
  <c r="I102" i="2" s="1"/>
  <c r="I103" i="2" s="1"/>
  <c r="E10" i="1" l="1"/>
  <c r="E9" i="1"/>
  <c r="E8" i="1" s="1"/>
  <c r="E7" i="1" s="1"/>
  <c r="E5" i="1" s="1"/>
</calcChain>
</file>

<file path=xl/sharedStrings.xml><?xml version="1.0" encoding="utf-8"?>
<sst xmlns="http://schemas.openxmlformats.org/spreadsheetml/2006/main" count="132" uniqueCount="74">
  <si>
    <t>40.03.00 "Lietiskie pierādījumi un izņemtā manta"</t>
  </si>
  <si>
    <t>Izdevumi kopā</t>
  </si>
  <si>
    <t>Citi komersantu sniegtie pakalpojumi</t>
  </si>
  <si>
    <t>Nr.p.k.</t>
  </si>
  <si>
    <t>Amata vietu skaits</t>
  </si>
  <si>
    <t>Mēnešalgu grupa</t>
  </si>
  <si>
    <t>vecākais referents</t>
  </si>
  <si>
    <t>nodaļas vadītājs</t>
  </si>
  <si>
    <t xml:space="preserve">Darba devēja valsts sociālās apdrošināšanas obligātās iemaksas, 23,59% </t>
  </si>
  <si>
    <t>Piemaksas par papildu darbu apmērs %</t>
  </si>
  <si>
    <t>Izņemto lietu pārvalde</t>
  </si>
  <si>
    <t>Pārvaldes vadītājs</t>
  </si>
  <si>
    <t>Pārvaldes izņemto lietu nodaļa</t>
  </si>
  <si>
    <t>Resursu pārvalde</t>
  </si>
  <si>
    <t>Pārvaldes materiālās apgādes nodaļa</t>
  </si>
  <si>
    <t>noliktavas pārzinis</t>
  </si>
  <si>
    <t>Pārvaldes drošības un tehnisko risinājumu nodaļa</t>
  </si>
  <si>
    <t>Pārvaldes tehniskā atbalsta nodaļa</t>
  </si>
  <si>
    <t>uzskaitvedis</t>
  </si>
  <si>
    <t>Pārvaldes tehniskā atbalsta nodaļas Ludzas sektors</t>
  </si>
  <si>
    <t>sektora vadītājs</t>
  </si>
  <si>
    <t>Piemaksas summa, EUR</t>
  </si>
  <si>
    <t>Faktiskā  nodarbinātā  mēnešalga, EUR</t>
  </si>
  <si>
    <t>Kopā:</t>
  </si>
  <si>
    <t>Grāmatvedības nodaļa</t>
  </si>
  <si>
    <t>grāmatvedis</t>
  </si>
  <si>
    <t>Administratīvā pārvalde</t>
  </si>
  <si>
    <t>Tiesiskā atbalsta nodaļa</t>
  </si>
  <si>
    <t>jurists</t>
  </si>
  <si>
    <t>40.01.00 "Administrēšana"</t>
  </si>
  <si>
    <t>Kopā nepieciešamais papildu finansējums:</t>
  </si>
  <si>
    <r>
      <t xml:space="preserve">Nepieciešamais papildus finansējums, </t>
    </r>
    <r>
      <rPr>
        <b/>
        <i/>
        <sz val="12"/>
        <color theme="1"/>
        <rFont val="Times New Roman"/>
        <family val="1"/>
        <charset val="186"/>
      </rPr>
      <t>euro</t>
    </r>
    <r>
      <rPr>
        <b/>
        <sz val="12"/>
        <color theme="1"/>
        <rFont val="Times New Roman"/>
        <family val="1"/>
        <charset val="186"/>
      </rPr>
      <t xml:space="preserve">
EKK1000</t>
    </r>
  </si>
  <si>
    <t>1.tabula</t>
  </si>
  <si>
    <t>2.tabula</t>
  </si>
  <si>
    <t>1200 Darba devēja valsts sociālās apdrošināšanas obligātās iemaksas, pabalsti un kompensācijas</t>
  </si>
  <si>
    <t>1100 Atalgojums</t>
  </si>
  <si>
    <t>Rādītāji</t>
  </si>
  <si>
    <t>veic mantas uzskaiti rēķinu izrakstīšanu</t>
  </si>
  <si>
    <t>nodrošina ar sankcionēto mantu saistīto līguma projektu izstrādi un tā turpmāko izvērtēšanu un virzīšanu izpildei.</t>
  </si>
  <si>
    <t>AP vadītājs organizē ar sankcionēto mantu saistīto līguma projektu sagatavošanu, veic to izvērtēšanu un saskaņošanu, kā arī kontrolē līguma nodošanu izpildei noteiktajos termiņos.</t>
  </si>
  <si>
    <t>pārvaldes vadītājs</t>
  </si>
  <si>
    <t>Pārvaldes Transporta līdzekļu nodaļa</t>
  </si>
  <si>
    <t>gatavo pārdošanas līgumus un izskata dokumentus savas kompetences ietvaros strādā tikai ar programmu 40.03.00. Patstāvīgā mantas realizācijas komisijā.</t>
  </si>
  <si>
    <t>KOPĀ ATLĪDZĪBAI</t>
  </si>
  <si>
    <t>2025.gadam</t>
  </si>
  <si>
    <t>Piemaksas piemērošanas periods līdz 31.12.2025. (mēnešos)</t>
  </si>
  <si>
    <t>Direktora vietnieks, Izņemto lietu un resursu pārvaldības departamenta vadītājs</t>
  </si>
  <si>
    <t>Amats</t>
  </si>
  <si>
    <t>Nodrošinājuma valsts aģentūrai papildu nepieciešamais finansējums,
 lai nodrošinātu procesa virzītāju pieņemto nolēmumu izpildi par rīcību ar sankcijām pakļauto mantu un segtu izdevumus, kas saistīti ar kriminālprocesu ietvaros izņemto sankcijām pakļauto mantu pārņemšanu, glabāšanu, realizāciju vai iznīcināšanu</t>
  </si>
  <si>
    <t>Nodrošinājuma valsts aģentūrai
papildu nepieciešamā finansējums atlīdzībai aprēķins</t>
  </si>
  <si>
    <t>2000 "Preces un pakalpojumi"</t>
  </si>
  <si>
    <r>
      <t xml:space="preserve">1000 "Atlīdzība" </t>
    </r>
    <r>
      <rPr>
        <sz val="11"/>
        <rFont val="Times New Roman"/>
        <family val="1"/>
        <charset val="186"/>
      </rPr>
      <t>(aprēķins 2.tabulā)</t>
    </r>
  </si>
  <si>
    <t>Finanšu un grāmatvedības pārvalde</t>
  </si>
  <si>
    <t>Finanšu nodaļas vadītāja</t>
  </si>
  <si>
    <t xml:space="preserve"> nodaļas vadītājs</t>
  </si>
  <si>
    <t xml:space="preserve"> vecākais eksperts</t>
  </si>
  <si>
    <t xml:space="preserve"> vecākais referents</t>
  </si>
  <si>
    <t>Nodaļas vadītājs</t>
  </si>
  <si>
    <t>Vecākais eksperts</t>
  </si>
  <si>
    <t xml:space="preserve"> uzskaitvedis</t>
  </si>
  <si>
    <t xml:space="preserve"> dežurants</t>
  </si>
  <si>
    <t xml:space="preserve"> nodaļas vadītājs, pārvaldes vadītāja vietnieks</t>
  </si>
  <si>
    <t xml:space="preserve"> informācijas sistēmas drošības pārvaldnieks</t>
  </si>
  <si>
    <t xml:space="preserve"> apsardzes inspektors</t>
  </si>
  <si>
    <t xml:space="preserve"> galvenais transporta inspektors</t>
  </si>
  <si>
    <t xml:space="preserve"> kravas automobiļa vadītājs</t>
  </si>
  <si>
    <t xml:space="preserve"> mazietilpīga kravas automobiļa vadītājs</t>
  </si>
  <si>
    <t xml:space="preserve"> automobiļa vadītājs</t>
  </si>
  <si>
    <t xml:space="preserve"> tehniskais strādnieks</t>
  </si>
  <si>
    <t>2239 Pārējie neklasificētie pakalpojumi (iznicināšana). Atbilstoši norādītajam līgums ar komersantu normatīvajos aktos noteiktajā kārtībā nodrošinās šādas mantas iznīcināšanu: līme un gēls uz poliestera sveķu bāzes  - 9 890 kg,  līme – 13.5 kg, minerāleļļa - 4 kg, šķidrums, ko izmanto ādas apavu ražošanā - 1 300 kg, sālsskābe – 1470 litri, acetons – 9100 litri.</t>
  </si>
  <si>
    <t>Direktors</t>
  </si>
  <si>
    <t>Izdevumi pa izdevumu ekonomiskās klasifikācijas kodiem var tikt precizēti (piemēram, segti izdevumi par virsstundu darbu vai nakts darbu) atbilstoši faktiskajai situācijai. Precīzu izdevumu sadalījumu pašreiz nav iespējams norādīt.</t>
  </si>
  <si>
    <t>5.pielikums 
Ministru kabineta rīkojuma projekta "Par apropriācijas pārdali starp Iekšlietu ministrijas budžeta programmām, apakšprogrammām, pasākumiem un izdevumu kodiem atbilstoši ekonomiskajām kategorijām" sākotnējās ietekmes (ex-ante) novērtējuma ziņojumam (anotācijai) (25-TA-2628)</t>
  </si>
  <si>
    <t xml:space="preserve">5.pielikums 
Ministru kabineta rīkojuma projekta "Par apropriācijas pārdali starp Iekšlietu ministrijas budžeta programmām, apakšprogrammām, pasākumiem un izdevumu kodiem atbilstoši ekonomiskajām kategorijām" sākotnējās ietekmes (ex-ante) novērtējuma ziņojumam (anotācijai) (25-TA-2628)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</si>
</sst>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20" x14ac:knownFonts="1">
    <font>
      <sz val="10"/>
      <name val="Arial"/>
      <family val="2"/>
      <charset val="186"/>
    </font>
    <font>
      <sz val="11"/>
      <color theme="1"/>
      <name val="Calibri"/>
      <family val="2"/>
      <charset val="186"/>
      <scheme val="minor"/>
    </font>
    <font>
      <sz val="10"/>
      <name val="Arial"/>
      <family val="2"/>
    </font>
    <font>
      <sz val="12"/>
      <color theme="1"/>
      <name val="Times New Roman"/>
      <family val="1"/>
      <charset val="186"/>
    </font>
    <font>
      <b/>
      <sz val="12"/>
      <color theme="1"/>
      <name val="Times New Roman"/>
      <family val="1"/>
      <charset val="186"/>
    </font>
    <font>
      <b/>
      <sz val="14"/>
      <color theme="1"/>
      <name val="Times New Roman"/>
      <family val="1"/>
      <charset val="186"/>
    </font>
    <font>
      <sz val="12"/>
      <name val="Times New Roman"/>
      <family val="1"/>
      <charset val="186"/>
    </font>
    <font>
      <sz val="14"/>
      <name val="Times New Roman"/>
      <family val="1"/>
      <charset val="186"/>
    </font>
    <font>
      <b/>
      <i/>
      <sz val="12"/>
      <color theme="1"/>
      <name val="Times New Roman"/>
      <family val="1"/>
      <charset val="186"/>
    </font>
    <font>
      <sz val="10"/>
      <name val="Arial"/>
      <family val="2"/>
      <charset val="186"/>
    </font>
    <font>
      <sz val="12"/>
      <color rgb="FFFF0000"/>
      <name val="Times New Roman"/>
      <family val="1"/>
      <charset val="186"/>
    </font>
    <font>
      <sz val="11"/>
      <color rgb="FFFF0000"/>
      <name val="Arial"/>
      <family val="2"/>
      <charset val="186"/>
    </font>
    <font>
      <sz val="10"/>
      <name val="Times New Roman"/>
      <family val="1"/>
      <charset val="186"/>
    </font>
    <font>
      <sz val="11"/>
      <name val="Times New Roman"/>
      <family val="1"/>
      <charset val="186"/>
    </font>
    <font>
      <sz val="11"/>
      <color theme="1"/>
      <name val="Times New Roman"/>
      <family val="1"/>
      <charset val="186"/>
    </font>
    <font>
      <sz val="11"/>
      <name val="Arial"/>
      <family val="2"/>
      <charset val="186"/>
    </font>
    <font>
      <b/>
      <sz val="11"/>
      <name val="Times New Roman"/>
      <family val="1"/>
      <charset val="186"/>
    </font>
    <font>
      <sz val="11"/>
      <color rgb="FFFF0000"/>
      <name val="Times New Roman"/>
      <family val="1"/>
      <charset val="186"/>
    </font>
    <font>
      <sz val="14"/>
      <color theme="1"/>
      <name val="Times New Roman"/>
      <family val="1"/>
      <charset val="186"/>
    </font>
    <font>
      <b/>
      <sz val="12"/>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
    <xf numFmtId="0" fontId="0" fillId="0" borderId="0"/>
    <xf numFmtId="0" fontId="2" fillId="0" borderId="0"/>
    <xf numFmtId="0" fontId="9" fillId="0" borderId="0"/>
    <xf numFmtId="0" fontId="1" fillId="0" borderId="0"/>
    <xf numFmtId="164" fontId="1" fillId="0" borderId="0" applyFont="0" applyFill="0" applyBorder="0" applyAlignment="0" applyProtection="0"/>
  </cellStyleXfs>
  <cellXfs count="131">
    <xf numFmtId="0" fontId="0" fillId="0" borderId="0" xfId="0"/>
    <xf numFmtId="0" fontId="4" fillId="0" borderId="1" xfId="0" applyFont="1" applyFill="1" applyBorder="1" applyAlignment="1">
      <alignment horizontal="left" vertical="top"/>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4" fontId="6" fillId="0" borderId="1" xfId="2" applyNumberFormat="1" applyFont="1" applyFill="1" applyBorder="1" applyAlignment="1">
      <alignment horizontal="center" vertical="center"/>
    </xf>
    <xf numFmtId="0" fontId="6" fillId="0" borderId="2" xfId="2" applyFont="1" applyFill="1" applyBorder="1" applyAlignment="1">
      <alignment horizontal="center"/>
    </xf>
    <xf numFmtId="0" fontId="6" fillId="0" borderId="4" xfId="2" applyFont="1" applyFill="1" applyBorder="1" applyAlignment="1">
      <alignment horizontal="justify" vertical="center" wrapText="1"/>
    </xf>
    <xf numFmtId="0" fontId="6" fillId="0" borderId="4" xfId="2" applyFont="1" applyFill="1" applyBorder="1" applyAlignment="1">
      <alignment horizontal="center" wrapText="1"/>
    </xf>
    <xf numFmtId="0" fontId="6" fillId="0" borderId="4" xfId="2" applyFont="1" applyFill="1" applyBorder="1" applyAlignment="1">
      <alignment horizontal="center"/>
    </xf>
    <xf numFmtId="9" fontId="6" fillId="0" borderId="4" xfId="2" applyNumberFormat="1" applyFont="1" applyFill="1" applyBorder="1" applyAlignment="1">
      <alignment horizontal="center" vertical="center"/>
    </xf>
    <xf numFmtId="3" fontId="6" fillId="0" borderId="1" xfId="2" applyNumberFormat="1" applyFont="1" applyFill="1" applyBorder="1" applyAlignment="1">
      <alignment horizontal="center" vertical="center"/>
    </xf>
    <xf numFmtId="0" fontId="10" fillId="0" borderId="1" xfId="2" applyFont="1" applyFill="1" applyBorder="1" applyAlignment="1">
      <alignment vertical="center" wrapText="1"/>
    </xf>
    <xf numFmtId="0" fontId="10" fillId="0" borderId="1" xfId="2" applyFont="1" applyFill="1" applyBorder="1" applyAlignment="1">
      <alignment horizontal="center" vertical="center" wrapText="1"/>
    </xf>
    <xf numFmtId="0" fontId="6" fillId="0" borderId="1" xfId="2" applyFont="1" applyFill="1" applyBorder="1" applyAlignment="1">
      <alignment horizontal="center" vertical="center" wrapText="1"/>
    </xf>
    <xf numFmtId="9" fontId="6" fillId="0" borderId="1" xfId="2" applyNumberFormat="1" applyFont="1" applyFill="1" applyBorder="1" applyAlignment="1">
      <alignment horizontal="center" vertical="center"/>
    </xf>
    <xf numFmtId="0" fontId="6" fillId="0" borderId="1" xfId="0" applyFont="1" applyBorder="1" applyAlignment="1">
      <alignment vertical="center" wrapText="1"/>
    </xf>
    <xf numFmtId="9" fontId="6"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3" fontId="6" fillId="0" borderId="1" xfId="0" applyNumberFormat="1" applyFont="1" applyBorder="1" applyAlignment="1">
      <alignment horizontal="center" vertical="center"/>
    </xf>
    <xf numFmtId="0" fontId="5" fillId="0" borderId="0" xfId="0" applyFont="1" applyFill="1" applyBorder="1" applyAlignment="1">
      <alignment horizontal="left" vertical="top"/>
    </xf>
    <xf numFmtId="0" fontId="7" fillId="0" borderId="0" xfId="0" applyFont="1" applyFill="1" applyBorder="1" applyAlignment="1">
      <alignment horizontal="center"/>
    </xf>
    <xf numFmtId="0" fontId="13" fillId="0" borderId="0" xfId="0" applyFont="1" applyAlignment="1">
      <alignment horizontal="right" wrapText="1"/>
    </xf>
    <xf numFmtId="0" fontId="15" fillId="0" borderId="0" xfId="0" applyFont="1"/>
    <xf numFmtId="0" fontId="16" fillId="2" borderId="1" xfId="0" applyFont="1" applyFill="1" applyBorder="1" applyAlignment="1">
      <alignment horizontal="center" vertical="center" wrapText="1"/>
    </xf>
    <xf numFmtId="0" fontId="11" fillId="0" borderId="0" xfId="0" applyFont="1"/>
    <xf numFmtId="3" fontId="16" fillId="2" borderId="1" xfId="0" applyNumberFormat="1" applyFont="1" applyFill="1" applyBorder="1" applyAlignment="1">
      <alignment horizontal="center" vertical="center" wrapText="1"/>
    </xf>
    <xf numFmtId="3" fontId="15" fillId="0" borderId="0" xfId="0" applyNumberFormat="1" applyFont="1"/>
    <xf numFmtId="3" fontId="13" fillId="2" borderId="1" xfId="1" applyNumberFormat="1" applyFont="1" applyFill="1" applyBorder="1" applyAlignment="1">
      <alignment horizontal="center" vertical="center" wrapText="1"/>
    </xf>
    <xf numFmtId="3" fontId="16" fillId="2" borderId="1" xfId="1" applyNumberFormat="1" applyFont="1" applyFill="1" applyBorder="1" applyAlignment="1">
      <alignment horizontal="center" vertical="center" wrapText="1"/>
    </xf>
    <xf numFmtId="3" fontId="16" fillId="0" borderId="1" xfId="1" applyNumberFormat="1" applyFont="1" applyFill="1" applyBorder="1" applyAlignment="1">
      <alignment horizontal="center" vertical="center" wrapText="1"/>
    </xf>
    <xf numFmtId="0" fontId="13" fillId="0" borderId="0" xfId="0" applyFont="1" applyAlignment="1"/>
    <xf numFmtId="0" fontId="12" fillId="0" borderId="0" xfId="0" applyFont="1" applyAlignment="1">
      <alignment wrapText="1"/>
    </xf>
    <xf numFmtId="0" fontId="12" fillId="0" borderId="0" xfId="0" applyFont="1"/>
    <xf numFmtId="0" fontId="12" fillId="0" borderId="0" xfId="2" applyFont="1" applyFill="1" applyAlignment="1">
      <alignment wrapText="1"/>
    </xf>
    <xf numFmtId="0" fontId="12" fillId="0" borderId="0" xfId="2" applyFont="1"/>
    <xf numFmtId="0" fontId="7" fillId="0" borderId="0" xfId="0" applyFont="1" applyFill="1" applyBorder="1" applyAlignment="1">
      <alignment horizontal="center" wrapText="1"/>
    </xf>
    <xf numFmtId="3" fontId="16" fillId="3" borderId="1" xfId="0" applyNumberFormat="1" applyFont="1" applyFill="1" applyBorder="1" applyAlignment="1">
      <alignment horizontal="center" vertical="center" wrapText="1"/>
    </xf>
    <xf numFmtId="4" fontId="16" fillId="3"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center" wrapText="1"/>
    </xf>
    <xf numFmtId="0" fontId="3" fillId="0" borderId="4" xfId="0" applyFont="1" applyFill="1" applyBorder="1" applyAlignment="1">
      <alignment horizontal="center"/>
    </xf>
    <xf numFmtId="9" fontId="3" fillId="0" borderId="1" xfId="2" applyNumberFormat="1" applyFont="1" applyFill="1" applyBorder="1" applyAlignment="1">
      <alignment horizontal="center" vertical="center"/>
    </xf>
    <xf numFmtId="4" fontId="3" fillId="0" borderId="1" xfId="0" applyNumberFormat="1" applyFont="1" applyFill="1" applyBorder="1" applyAlignment="1">
      <alignment horizontal="center" vertical="center"/>
    </xf>
    <xf numFmtId="3" fontId="3" fillId="0" borderId="1" xfId="0" applyNumberFormat="1" applyFont="1" applyFill="1" applyBorder="1" applyAlignment="1">
      <alignment horizontal="center" vertical="center"/>
    </xf>
    <xf numFmtId="0" fontId="0" fillId="0" borderId="0" xfId="0" applyFill="1" applyAlignment="1"/>
    <xf numFmtId="3" fontId="17" fillId="2" borderId="1" xfId="1" applyNumberFormat="1" applyFont="1" applyFill="1" applyBorder="1" applyAlignment="1">
      <alignment horizontal="center" vertical="center" wrapText="1"/>
    </xf>
    <xf numFmtId="0" fontId="7" fillId="0" borderId="0" xfId="0" applyFont="1" applyFill="1" applyAlignment="1"/>
    <xf numFmtId="0" fontId="7" fillId="0" borderId="0" xfId="0" applyFont="1" applyFill="1" applyAlignment="1">
      <alignment wrapText="1"/>
    </xf>
    <xf numFmtId="0" fontId="12" fillId="0" borderId="0" xfId="0" applyFont="1" applyFill="1" applyAlignment="1">
      <alignment wrapText="1"/>
    </xf>
    <xf numFmtId="0" fontId="12" fillId="0" borderId="0" xfId="0" applyFont="1" applyFill="1"/>
    <xf numFmtId="0" fontId="7" fillId="0" borderId="0" xfId="0" applyFont="1" applyFill="1" applyAlignment="1">
      <alignment horizontal="center"/>
    </xf>
    <xf numFmtId="0" fontId="14" fillId="0" borderId="0" xfId="0" applyFont="1" applyFill="1" applyAlignment="1">
      <alignment horizontal="right" vertical="center"/>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9" fontId="6" fillId="0" borderId="1" xfId="0" applyNumberFormat="1" applyFont="1" applyFill="1" applyBorder="1" applyAlignment="1">
      <alignment horizontal="center" vertical="center"/>
    </xf>
    <xf numFmtId="4" fontId="6" fillId="0" borderId="1" xfId="0" applyNumberFormat="1" applyFont="1" applyFill="1" applyBorder="1" applyAlignment="1">
      <alignment horizontal="center" vertical="center"/>
    </xf>
    <xf numFmtId="3" fontId="6" fillId="0" borderId="1" xfId="0" applyNumberFormat="1" applyFont="1" applyFill="1" applyBorder="1" applyAlignment="1">
      <alignment horizontal="center" vertical="center"/>
    </xf>
    <xf numFmtId="0" fontId="17" fillId="0" borderId="0" xfId="0" applyFont="1" applyFill="1" applyAlignment="1">
      <alignment wrapText="1"/>
    </xf>
    <xf numFmtId="0" fontId="3" fillId="0" borderId="1" xfId="0" applyFont="1" applyFill="1" applyBorder="1" applyAlignment="1">
      <alignment vertical="center" wrapText="1"/>
    </xf>
    <xf numFmtId="9"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6" fillId="0" borderId="1" xfId="0" applyFont="1" applyFill="1" applyBorder="1" applyAlignment="1">
      <alignment shrinkToFit="1"/>
    </xf>
    <xf numFmtId="0" fontId="6" fillId="0" borderId="1" xfId="0" applyFont="1" applyFill="1" applyBorder="1" applyAlignment="1">
      <alignment horizontal="center"/>
    </xf>
    <xf numFmtId="0" fontId="6" fillId="0" borderId="1" xfId="0" applyFont="1" applyFill="1" applyBorder="1" applyAlignment="1">
      <alignment horizontal="left" shrinkToFit="1"/>
    </xf>
    <xf numFmtId="0" fontId="5" fillId="0" borderId="1" xfId="0" applyFont="1" applyFill="1" applyBorder="1"/>
    <xf numFmtId="0" fontId="3" fillId="0" borderId="1" xfId="0" applyFont="1" applyFill="1" applyBorder="1" applyAlignment="1">
      <alignment horizontal="center" vertical="center"/>
    </xf>
    <xf numFmtId="0" fontId="3"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1" xfId="0" applyFont="1" applyFill="1" applyBorder="1" applyAlignment="1">
      <alignment horizontal="center" vertical="center"/>
    </xf>
    <xf numFmtId="0" fontId="4" fillId="0" borderId="1" xfId="0" applyFont="1" applyFill="1" applyBorder="1"/>
    <xf numFmtId="0" fontId="6" fillId="0" borderId="1" xfId="0" applyFont="1" applyFill="1" applyBorder="1" applyAlignment="1">
      <alignment horizontal="left" vertical="center" shrinkToFit="1"/>
    </xf>
    <xf numFmtId="0" fontId="6" fillId="0" borderId="1" xfId="0" applyFont="1" applyFill="1" applyBorder="1" applyAlignment="1">
      <alignment horizontal="left" vertical="center" wrapText="1" shrinkToFit="1"/>
    </xf>
    <xf numFmtId="0" fontId="3" fillId="0" borderId="1" xfId="0" applyFont="1" applyFill="1" applyBorder="1" applyAlignment="1">
      <alignment horizontal="justify" vertical="center" wrapText="1"/>
    </xf>
    <xf numFmtId="0" fontId="3" fillId="0" borderId="1" xfId="0" applyFont="1" applyFill="1" applyBorder="1" applyAlignment="1">
      <alignment horizontal="center" wrapText="1"/>
    </xf>
    <xf numFmtId="0" fontId="3" fillId="0" borderId="1" xfId="0" applyFont="1" applyFill="1" applyBorder="1" applyAlignment="1">
      <alignment horizontal="center"/>
    </xf>
    <xf numFmtId="0" fontId="12" fillId="0" borderId="0" xfId="0" applyFont="1" applyFill="1" applyAlignment="1"/>
    <xf numFmtId="0" fontId="18" fillId="0" borderId="1" xfId="0" applyFont="1" applyFill="1" applyBorder="1"/>
    <xf numFmtId="0" fontId="3" fillId="0" borderId="4" xfId="0" applyFont="1" applyFill="1" applyBorder="1" applyAlignment="1">
      <alignment horizontal="justify" vertical="center" wrapText="1"/>
    </xf>
    <xf numFmtId="9" fontId="3" fillId="0" borderId="4" xfId="0" applyNumberFormat="1" applyFont="1" applyFill="1" applyBorder="1" applyAlignment="1">
      <alignment horizontal="center" vertical="center"/>
    </xf>
    <xf numFmtId="0" fontId="0" fillId="0" borderId="0" xfId="0" applyFill="1"/>
    <xf numFmtId="0" fontId="12" fillId="0" borderId="0" xfId="2" applyFont="1" applyFill="1"/>
    <xf numFmtId="4" fontId="4" fillId="0" borderId="1" xfId="0" applyNumberFormat="1" applyFont="1" applyFill="1" applyBorder="1" applyAlignment="1">
      <alignment horizontal="center" vertical="center"/>
    </xf>
    <xf numFmtId="0" fontId="3" fillId="0" borderId="0" xfId="0" applyFont="1" applyFill="1"/>
    <xf numFmtId="0" fontId="3" fillId="0" borderId="0" xfId="0" applyFont="1" applyFill="1" applyAlignment="1">
      <alignment wrapText="1"/>
    </xf>
    <xf numFmtId="4" fontId="3" fillId="0" borderId="0" xfId="0" applyNumberFormat="1" applyFont="1" applyFill="1" applyAlignment="1">
      <alignment horizontal="center" vertical="center"/>
    </xf>
    <xf numFmtId="4" fontId="3" fillId="0" borderId="1" xfId="0" applyNumberFormat="1" applyFont="1" applyFill="1" applyBorder="1" applyAlignment="1"/>
    <xf numFmtId="3" fontId="4" fillId="0" borderId="1" xfId="0" applyNumberFormat="1" applyFont="1" applyFill="1" applyBorder="1" applyAlignment="1"/>
    <xf numFmtId="0" fontId="19" fillId="0" borderId="1" xfId="0" applyFont="1" applyFill="1" applyBorder="1" applyAlignment="1">
      <alignment horizontal="center" vertical="center" wrapText="1"/>
    </xf>
    <xf numFmtId="4" fontId="6" fillId="0" borderId="1" xfId="0" applyNumberFormat="1" applyFont="1" applyBorder="1" applyAlignment="1">
      <alignment horizontal="center" vertical="center" wrapText="1"/>
    </xf>
    <xf numFmtId="4" fontId="6" fillId="0" borderId="1" xfId="0" applyNumberFormat="1" applyFont="1" applyFill="1" applyBorder="1" applyAlignment="1">
      <alignment horizontal="center" vertical="center" wrapText="1"/>
    </xf>
    <xf numFmtId="4" fontId="6" fillId="0" borderId="1" xfId="2" applyNumberFormat="1" applyFont="1" applyFill="1" applyBorder="1" applyAlignment="1">
      <alignment horizontal="center" vertical="center" wrapText="1"/>
    </xf>
    <xf numFmtId="2" fontId="6" fillId="0" borderId="1" xfId="0" applyNumberFormat="1" applyFont="1" applyFill="1" applyBorder="1" applyAlignment="1">
      <alignment horizontal="center"/>
    </xf>
    <xf numFmtId="4" fontId="6" fillId="0" borderId="4" xfId="0" applyNumberFormat="1" applyFont="1" applyFill="1" applyBorder="1" applyAlignment="1">
      <alignment horizontal="center" vertical="center"/>
    </xf>
    <xf numFmtId="4" fontId="6" fillId="0" borderId="4" xfId="2" applyNumberFormat="1" applyFont="1" applyFill="1" applyBorder="1" applyAlignment="1">
      <alignment horizontal="center" vertical="center"/>
    </xf>
    <xf numFmtId="4" fontId="6" fillId="0" borderId="0" xfId="0" applyNumberFormat="1" applyFont="1" applyFill="1" applyAlignment="1">
      <alignment horizontal="center" vertical="center"/>
    </xf>
    <xf numFmtId="0" fontId="13" fillId="0" borderId="0" xfId="0" applyFont="1" applyAlignment="1">
      <alignment horizontal="right" wrapText="1"/>
    </xf>
    <xf numFmtId="0" fontId="13" fillId="2" borderId="1" xfId="1" applyFont="1" applyFill="1" applyBorder="1" applyAlignment="1">
      <alignment wrapText="1"/>
    </xf>
    <xf numFmtId="0" fontId="16" fillId="2" borderId="2" xfId="1" applyFont="1" applyFill="1" applyBorder="1" applyAlignment="1">
      <alignment vertical="center" wrapText="1"/>
    </xf>
    <xf numFmtId="0" fontId="16" fillId="2" borderId="4" xfId="1" applyFont="1" applyFill="1" applyBorder="1" applyAlignment="1">
      <alignment vertical="center" wrapText="1"/>
    </xf>
    <xf numFmtId="0" fontId="16" fillId="2" borderId="3" xfId="1" applyFont="1" applyFill="1" applyBorder="1" applyAlignment="1">
      <alignment vertical="center" wrapText="1"/>
    </xf>
    <xf numFmtId="0" fontId="17" fillId="0" borderId="2" xfId="0" applyFont="1" applyBorder="1" applyAlignment="1">
      <alignment vertical="center" wrapText="1"/>
    </xf>
    <xf numFmtId="0" fontId="17" fillId="0" borderId="4" xfId="0" applyFont="1" applyBorder="1" applyAlignment="1">
      <alignment vertical="center" wrapText="1"/>
    </xf>
    <xf numFmtId="0" fontId="17" fillId="0" borderId="3" xfId="0" applyFont="1" applyBorder="1" applyAlignment="1">
      <alignment vertical="center" wrapText="1"/>
    </xf>
    <xf numFmtId="0" fontId="16" fillId="3" borderId="2" xfId="1" applyFont="1" applyFill="1" applyBorder="1" applyAlignment="1">
      <alignment horizontal="center" vertical="center" wrapText="1"/>
    </xf>
    <xf numFmtId="0" fontId="16" fillId="3" borderId="4" xfId="1" applyFont="1" applyFill="1" applyBorder="1" applyAlignment="1">
      <alignment horizontal="center" vertical="center" wrapText="1"/>
    </xf>
    <xf numFmtId="0" fontId="16" fillId="3" borderId="3" xfId="1" applyFont="1" applyFill="1" applyBorder="1" applyAlignment="1">
      <alignment horizontal="center" vertical="center" wrapText="1"/>
    </xf>
    <xf numFmtId="0" fontId="16" fillId="2" borderId="2" xfId="1" applyFont="1" applyFill="1" applyBorder="1" applyAlignment="1">
      <alignment wrapText="1"/>
    </xf>
    <xf numFmtId="0" fontId="16" fillId="2" borderId="4" xfId="1" applyFont="1" applyFill="1" applyBorder="1" applyAlignment="1">
      <alignment wrapText="1"/>
    </xf>
    <xf numFmtId="0" fontId="16" fillId="2" borderId="3" xfId="1" applyFont="1" applyFill="1" applyBorder="1" applyAlignment="1">
      <alignment wrapText="1"/>
    </xf>
    <xf numFmtId="0" fontId="13" fillId="2" borderId="2" xfId="1" applyFont="1" applyFill="1" applyBorder="1" applyAlignment="1">
      <alignment horizontal="left" vertical="center" wrapText="1"/>
    </xf>
    <xf numFmtId="0" fontId="13" fillId="2" borderId="4" xfId="1" applyFont="1" applyFill="1" applyBorder="1" applyAlignment="1">
      <alignment horizontal="left" vertical="center" wrapText="1"/>
    </xf>
    <xf numFmtId="0" fontId="13" fillId="2" borderId="3" xfId="1" applyFont="1" applyFill="1" applyBorder="1" applyAlignment="1">
      <alignment horizontal="left" vertical="center" wrapText="1"/>
    </xf>
    <xf numFmtId="0" fontId="16" fillId="3" borderId="1" xfId="1" applyFont="1" applyFill="1" applyBorder="1" applyAlignment="1">
      <alignment horizontal="center" vertical="center" wrapText="1"/>
    </xf>
    <xf numFmtId="0" fontId="16" fillId="2" borderId="1" xfId="1" applyFont="1" applyFill="1" applyBorder="1" applyAlignment="1">
      <alignment wrapText="1"/>
    </xf>
    <xf numFmtId="0" fontId="16" fillId="2" borderId="1" xfId="1" applyFont="1" applyFill="1" applyBorder="1" applyAlignment="1">
      <alignment vertical="center" wrapText="1"/>
    </xf>
    <xf numFmtId="0" fontId="16" fillId="0" borderId="0" xfId="0" applyFont="1" applyAlignment="1">
      <alignment horizontal="center" vertical="center" wrapText="1"/>
    </xf>
    <xf numFmtId="0" fontId="16" fillId="2" borderId="1" xfId="1" applyFont="1" applyFill="1" applyBorder="1" applyAlignment="1">
      <alignment horizontal="center" vertical="center" wrapText="1"/>
    </xf>
    <xf numFmtId="0" fontId="13" fillId="0" borderId="0" xfId="0" applyFont="1" applyFill="1" applyAlignment="1">
      <alignment horizontal="right" wrapText="1"/>
    </xf>
    <xf numFmtId="0" fontId="13" fillId="0" borderId="0" xfId="0" applyFont="1" applyFill="1" applyAlignment="1">
      <alignment horizontal="right"/>
    </xf>
    <xf numFmtId="0" fontId="6" fillId="0" borderId="0" xfId="0" applyFont="1" applyFill="1" applyAlignment="1">
      <alignment horizontal="left" vertical="center" wrapText="1"/>
    </xf>
    <xf numFmtId="0" fontId="3" fillId="0" borderId="1" xfId="0" applyFont="1" applyFill="1" applyBorder="1" applyAlignment="1">
      <alignment horizontal="center" wrapText="1"/>
    </xf>
    <xf numFmtId="0" fontId="3" fillId="0" borderId="2" xfId="0" applyFont="1" applyFill="1" applyBorder="1" applyAlignment="1">
      <alignment horizontal="center" wrapText="1"/>
    </xf>
    <xf numFmtId="0" fontId="4" fillId="0" borderId="2" xfId="0" applyFont="1" applyFill="1" applyBorder="1" applyAlignment="1">
      <alignment horizontal="right" vertical="center" wrapText="1"/>
    </xf>
    <xf numFmtId="0" fontId="4" fillId="0" borderId="4" xfId="0" applyFont="1" applyFill="1" applyBorder="1" applyAlignment="1">
      <alignment horizontal="right" vertical="center" wrapText="1"/>
    </xf>
    <xf numFmtId="0" fontId="4" fillId="0" borderId="3" xfId="0" applyFont="1" applyFill="1" applyBorder="1" applyAlignment="1">
      <alignment horizontal="right" vertical="center" wrapText="1"/>
    </xf>
    <xf numFmtId="0" fontId="4" fillId="0" borderId="5"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1" xfId="0" applyFont="1" applyFill="1" applyBorder="1" applyAlignment="1">
      <alignment horizontal="center"/>
    </xf>
    <xf numFmtId="0" fontId="4" fillId="0" borderId="2" xfId="0" applyFont="1" applyFill="1" applyBorder="1" applyAlignment="1">
      <alignment horizontal="center"/>
    </xf>
  </cellXfs>
  <cellStyles count="5">
    <cellStyle name="Comma 2" xfId="4" xr:uid="{047897B7-0418-426C-B8D8-A19A57169050}"/>
    <cellStyle name="Normal" xfId="0" builtinId="0"/>
    <cellStyle name="Normal 2" xfId="2" xr:uid="{9659A366-152E-45F8-A91B-512809173ADC}"/>
    <cellStyle name="Normal 3" xfId="3" xr:uid="{63B23A64-B73C-4DB0-9745-8C118F6CA00D}"/>
    <cellStyle name="Normal 4" xfId="1" xr:uid="{B250E4AA-A197-43B2-9011-668E2458FD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9D9B4-3505-4B80-A47E-09F85BB82F21}">
  <sheetPr>
    <pageSetUpPr fitToPage="1"/>
  </sheetPr>
  <dimension ref="A1:I19"/>
  <sheetViews>
    <sheetView tabSelected="1" zoomScale="70" zoomScaleNormal="70" workbookViewId="0">
      <selection activeCell="J11" sqref="J11"/>
    </sheetView>
  </sheetViews>
  <sheetFormatPr defaultColWidth="9.1796875" defaultRowHeight="14" x14ac:dyDescent="0.3"/>
  <cols>
    <col min="1" max="1" width="10.453125" style="22" customWidth="1"/>
    <col min="2" max="2" width="12.453125" style="22" customWidth="1"/>
    <col min="3" max="3" width="20.453125" style="22" customWidth="1"/>
    <col min="4" max="4" width="45.54296875" style="22" customWidth="1"/>
    <col min="5" max="5" width="12.7265625" style="22" customWidth="1"/>
    <col min="6" max="6" width="17.54296875" style="22" customWidth="1"/>
    <col min="7" max="16384" width="9.1796875" style="22"/>
  </cols>
  <sheetData>
    <row r="1" spans="1:9" ht="76.5" customHeight="1" x14ac:dyDescent="0.3">
      <c r="A1" s="97" t="s">
        <v>72</v>
      </c>
      <c r="B1" s="97"/>
      <c r="C1" s="97"/>
      <c r="D1" s="97"/>
      <c r="E1" s="97"/>
      <c r="F1" s="30"/>
    </row>
    <row r="2" spans="1:9" ht="18.649999999999999" customHeight="1" x14ac:dyDescent="0.3">
      <c r="C2" s="21"/>
      <c r="D2" s="21"/>
      <c r="E2" s="21" t="s">
        <v>32</v>
      </c>
    </row>
    <row r="3" spans="1:9" ht="66.75" customHeight="1" x14ac:dyDescent="0.3">
      <c r="A3" s="117" t="s">
        <v>48</v>
      </c>
      <c r="B3" s="117"/>
      <c r="C3" s="117"/>
      <c r="D3" s="117"/>
      <c r="E3" s="117"/>
    </row>
    <row r="4" spans="1:9" ht="18" customHeight="1" x14ac:dyDescent="0.3">
      <c r="A4" s="118" t="s">
        <v>36</v>
      </c>
      <c r="B4" s="118"/>
      <c r="C4" s="118"/>
      <c r="D4" s="118"/>
      <c r="E4" s="23" t="s">
        <v>44</v>
      </c>
      <c r="F4" s="24"/>
    </row>
    <row r="5" spans="1:9" ht="16" customHeight="1" x14ac:dyDescent="0.3">
      <c r="A5" s="118" t="s">
        <v>30</v>
      </c>
      <c r="B5" s="118"/>
      <c r="C5" s="118"/>
      <c r="D5" s="118"/>
      <c r="E5" s="25">
        <f>E7+E13</f>
        <v>58137.81</v>
      </c>
      <c r="F5" s="26"/>
    </row>
    <row r="6" spans="1:9" ht="18" customHeight="1" x14ac:dyDescent="0.3">
      <c r="A6" s="114" t="s">
        <v>29</v>
      </c>
      <c r="B6" s="114"/>
      <c r="C6" s="114"/>
      <c r="D6" s="114"/>
      <c r="E6" s="36"/>
      <c r="F6" s="26"/>
      <c r="G6" s="26"/>
    </row>
    <row r="7" spans="1:9" x14ac:dyDescent="0.3">
      <c r="A7" s="115" t="s">
        <v>1</v>
      </c>
      <c r="B7" s="115"/>
      <c r="C7" s="115"/>
      <c r="D7" s="115"/>
      <c r="E7" s="25">
        <f>E8</f>
        <v>29904.81</v>
      </c>
    </row>
    <row r="8" spans="1:9" x14ac:dyDescent="0.3">
      <c r="A8" s="116" t="s">
        <v>51</v>
      </c>
      <c r="B8" s="116"/>
      <c r="C8" s="116"/>
      <c r="D8" s="116"/>
      <c r="E8" s="25">
        <f>E9+E10</f>
        <v>29904.81</v>
      </c>
    </row>
    <row r="9" spans="1:9" x14ac:dyDescent="0.3">
      <c r="A9" s="98" t="s">
        <v>35</v>
      </c>
      <c r="B9" s="98"/>
      <c r="C9" s="98"/>
      <c r="D9" s="98"/>
      <c r="E9" s="27">
        <f>'5.pielikums 2.tabula'!I100</f>
        <v>24196.79</v>
      </c>
      <c r="F9" s="24"/>
    </row>
    <row r="10" spans="1:9" ht="21.75" customHeight="1" x14ac:dyDescent="0.3">
      <c r="A10" s="111" t="s">
        <v>34</v>
      </c>
      <c r="B10" s="112"/>
      <c r="C10" s="112"/>
      <c r="D10" s="113"/>
      <c r="E10" s="27">
        <f>'5.pielikums 2.tabula'!I102</f>
        <v>5708.02</v>
      </c>
    </row>
    <row r="11" spans="1:9" ht="22.5" customHeight="1" x14ac:dyDescent="0.3">
      <c r="A11" s="105" t="s">
        <v>0</v>
      </c>
      <c r="B11" s="106"/>
      <c r="C11" s="106"/>
      <c r="D11" s="107"/>
      <c r="E11" s="37"/>
    </row>
    <row r="12" spans="1:9" x14ac:dyDescent="0.3">
      <c r="A12" s="108" t="s">
        <v>1</v>
      </c>
      <c r="B12" s="109"/>
      <c r="C12" s="109"/>
      <c r="D12" s="110"/>
      <c r="E12" s="28">
        <f>E13</f>
        <v>28233</v>
      </c>
    </row>
    <row r="13" spans="1:9" x14ac:dyDescent="0.3">
      <c r="A13" s="108" t="s">
        <v>50</v>
      </c>
      <c r="B13" s="109"/>
      <c r="C13" s="109"/>
      <c r="D13" s="110"/>
      <c r="E13" s="29">
        <f>E14</f>
        <v>28233</v>
      </c>
    </row>
    <row r="14" spans="1:9" x14ac:dyDescent="0.3">
      <c r="A14" s="99" t="s">
        <v>2</v>
      </c>
      <c r="B14" s="100"/>
      <c r="C14" s="100"/>
      <c r="D14" s="101"/>
      <c r="E14" s="28">
        <f>E15+E16</f>
        <v>28233</v>
      </c>
      <c r="H14" s="26"/>
    </row>
    <row r="15" spans="1:9" ht="59.25" hidden="1" customHeight="1" x14ac:dyDescent="0.3">
      <c r="A15" s="102"/>
      <c r="B15" s="103"/>
      <c r="C15" s="103"/>
      <c r="D15" s="104"/>
      <c r="E15" s="46"/>
      <c r="I15" s="26"/>
    </row>
    <row r="16" spans="1:9" ht="61.5" customHeight="1" x14ac:dyDescent="0.3">
      <c r="A16" s="98" t="s">
        <v>69</v>
      </c>
      <c r="B16" s="98"/>
      <c r="C16" s="98"/>
      <c r="D16" s="98"/>
      <c r="E16" s="27">
        <f>29661-1428</f>
        <v>28233</v>
      </c>
    </row>
    <row r="17" spans="5:8" ht="26.25" customHeight="1" x14ac:dyDescent="0.3">
      <c r="H17" s="26"/>
    </row>
    <row r="19" spans="5:8" x14ac:dyDescent="0.3">
      <c r="E19" s="26"/>
    </row>
  </sheetData>
  <mergeCells count="15">
    <mergeCell ref="A1:E1"/>
    <mergeCell ref="A16:D16"/>
    <mergeCell ref="A14:D14"/>
    <mergeCell ref="A15:D15"/>
    <mergeCell ref="A11:D11"/>
    <mergeCell ref="A12:D12"/>
    <mergeCell ref="A13:D13"/>
    <mergeCell ref="A9:D9"/>
    <mergeCell ref="A10:D10"/>
    <mergeCell ref="A6:D6"/>
    <mergeCell ref="A7:D7"/>
    <mergeCell ref="A8:D8"/>
    <mergeCell ref="A3:E3"/>
    <mergeCell ref="A4:D4"/>
    <mergeCell ref="A5:D5"/>
  </mergeCells>
  <pageMargins left="0.53" right="0.4" top="0.75" bottom="0.75" header="0.3" footer="0.3"/>
  <pageSetup paperSize="9"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8ADCF-98ED-4A59-996D-B04C839C1DCB}">
  <sheetPr>
    <pageSetUpPr fitToPage="1"/>
  </sheetPr>
  <dimension ref="A1:K104"/>
  <sheetViews>
    <sheetView topLeftCell="A84" zoomScale="70" zoomScaleNormal="70" workbookViewId="0">
      <selection activeCell="M102" sqref="M102"/>
    </sheetView>
  </sheetViews>
  <sheetFormatPr defaultColWidth="9.1796875" defaultRowHeight="13" x14ac:dyDescent="0.3"/>
  <cols>
    <col min="1" max="1" width="9.1796875" style="32"/>
    <col min="2" max="2" width="39.1796875" style="31" customWidth="1"/>
    <col min="3" max="3" width="9.1796875" style="32"/>
    <col min="4" max="4" width="15.7265625" style="32" customWidth="1"/>
    <col min="5" max="5" width="19.26953125" style="32" customWidth="1"/>
    <col min="6" max="7" width="15" style="32" customWidth="1"/>
    <col min="8" max="8" width="17" style="32" customWidth="1"/>
    <col min="9" max="9" width="20.453125" style="32" customWidth="1"/>
    <col min="10" max="10" width="0.1796875" style="31" customWidth="1"/>
    <col min="11" max="16384" width="9.1796875" style="32"/>
  </cols>
  <sheetData>
    <row r="1" spans="1:11" ht="88.5" customHeight="1" x14ac:dyDescent="0.4">
      <c r="A1" s="47"/>
      <c r="B1" s="48"/>
      <c r="C1" s="47"/>
      <c r="D1" s="119" t="s">
        <v>73</v>
      </c>
      <c r="E1" s="120"/>
      <c r="F1" s="120"/>
      <c r="G1" s="120"/>
      <c r="H1" s="120"/>
      <c r="I1" s="120"/>
      <c r="J1" s="49"/>
      <c r="K1" s="50"/>
    </row>
    <row r="2" spans="1:11" ht="21.65" customHeight="1" x14ac:dyDescent="0.4">
      <c r="A2" s="19"/>
      <c r="B2" s="35"/>
      <c r="C2" s="20"/>
      <c r="D2" s="20"/>
      <c r="E2" s="20"/>
      <c r="F2" s="51"/>
      <c r="G2" s="51"/>
      <c r="H2" s="51"/>
      <c r="I2" s="52" t="s">
        <v>33</v>
      </c>
      <c r="J2" s="49"/>
      <c r="K2" s="50"/>
    </row>
    <row r="3" spans="1:11" ht="47.5" customHeight="1" x14ac:dyDescent="0.3">
      <c r="A3" s="127" t="s">
        <v>49</v>
      </c>
      <c r="B3" s="128"/>
      <c r="C3" s="128"/>
      <c r="D3" s="128"/>
      <c r="E3" s="128"/>
      <c r="F3" s="128"/>
      <c r="G3" s="128"/>
      <c r="H3" s="128"/>
      <c r="I3" s="128"/>
      <c r="J3" s="49"/>
      <c r="K3" s="50"/>
    </row>
    <row r="4" spans="1:11" ht="93.75" customHeight="1" x14ac:dyDescent="0.3">
      <c r="A4" s="53" t="s">
        <v>3</v>
      </c>
      <c r="B4" s="53" t="s">
        <v>47</v>
      </c>
      <c r="C4" s="53" t="s">
        <v>4</v>
      </c>
      <c r="D4" s="53" t="s">
        <v>5</v>
      </c>
      <c r="E4" s="89" t="s">
        <v>22</v>
      </c>
      <c r="F4" s="53" t="s">
        <v>9</v>
      </c>
      <c r="G4" s="53" t="s">
        <v>21</v>
      </c>
      <c r="H4" s="53" t="s">
        <v>45</v>
      </c>
      <c r="I4" s="53" t="s">
        <v>31</v>
      </c>
      <c r="J4" s="49"/>
      <c r="K4" s="50"/>
    </row>
    <row r="5" spans="1:11" ht="64" customHeight="1" x14ac:dyDescent="0.3">
      <c r="A5" s="2">
        <v>1</v>
      </c>
      <c r="B5" s="15" t="s">
        <v>70</v>
      </c>
      <c r="C5" s="3">
        <v>1</v>
      </c>
      <c r="D5" s="3">
        <v>16</v>
      </c>
      <c r="E5" s="90">
        <v>4100</v>
      </c>
      <c r="F5" s="16">
        <v>0.1</v>
      </c>
      <c r="G5" s="17">
        <f>(F5*E5)*1</f>
        <v>410</v>
      </c>
      <c r="H5" s="18">
        <v>1</v>
      </c>
      <c r="I5" s="17">
        <f>G5*H5</f>
        <v>410</v>
      </c>
    </row>
    <row r="6" spans="1:11" ht="39.75" customHeight="1" x14ac:dyDescent="0.3">
      <c r="A6" s="54">
        <v>2</v>
      </c>
      <c r="B6" s="55" t="s">
        <v>46</v>
      </c>
      <c r="C6" s="54">
        <v>1</v>
      </c>
      <c r="D6" s="54">
        <v>16</v>
      </c>
      <c r="E6" s="91">
        <v>4100</v>
      </c>
      <c r="F6" s="56">
        <v>0.2</v>
      </c>
      <c r="G6" s="57">
        <f>(F6*E6)*1</f>
        <v>820</v>
      </c>
      <c r="H6" s="58">
        <v>1</v>
      </c>
      <c r="I6" s="57">
        <f>G6*H6</f>
        <v>820</v>
      </c>
      <c r="J6" s="59"/>
      <c r="K6" s="50"/>
    </row>
    <row r="7" spans="1:11" ht="15.5" x14ac:dyDescent="0.3">
      <c r="A7" s="1" t="s">
        <v>10</v>
      </c>
      <c r="B7" s="60"/>
      <c r="C7" s="54"/>
      <c r="D7" s="54"/>
      <c r="E7" s="91"/>
      <c r="F7" s="61"/>
      <c r="G7" s="43"/>
      <c r="H7" s="44"/>
      <c r="I7" s="43"/>
      <c r="J7" s="49"/>
      <c r="K7" s="50"/>
    </row>
    <row r="8" spans="1:11" ht="15.5" x14ac:dyDescent="0.3">
      <c r="A8" s="62">
        <v>3</v>
      </c>
      <c r="B8" s="60" t="s">
        <v>11</v>
      </c>
      <c r="C8" s="54">
        <v>1</v>
      </c>
      <c r="D8" s="54">
        <v>13</v>
      </c>
      <c r="E8" s="91">
        <v>2910</v>
      </c>
      <c r="F8" s="61">
        <v>0.2</v>
      </c>
      <c r="G8" s="43">
        <f>F8*E8</f>
        <v>582</v>
      </c>
      <c r="H8" s="44">
        <v>1</v>
      </c>
      <c r="I8" s="43">
        <f>G8*H8</f>
        <v>582</v>
      </c>
      <c r="J8" s="49"/>
      <c r="K8" s="50"/>
    </row>
    <row r="9" spans="1:11" ht="15.5" x14ac:dyDescent="0.3">
      <c r="A9" s="1" t="s">
        <v>12</v>
      </c>
      <c r="B9" s="60"/>
      <c r="C9" s="54"/>
      <c r="D9" s="54"/>
      <c r="E9" s="91"/>
      <c r="F9" s="61"/>
      <c r="G9" s="43"/>
      <c r="H9" s="44"/>
      <c r="I9" s="43"/>
      <c r="J9" s="49"/>
      <c r="K9" s="50"/>
    </row>
    <row r="10" spans="1:11" ht="15.5" x14ac:dyDescent="0.35">
      <c r="A10" s="62">
        <v>4</v>
      </c>
      <c r="B10" s="63" t="s">
        <v>54</v>
      </c>
      <c r="C10" s="64">
        <v>1</v>
      </c>
      <c r="D10" s="64">
        <v>11</v>
      </c>
      <c r="E10" s="91">
        <v>2034</v>
      </c>
      <c r="F10" s="61">
        <v>0.2</v>
      </c>
      <c r="G10" s="43">
        <f>F10*E10</f>
        <v>406.8</v>
      </c>
      <c r="H10" s="44">
        <v>1</v>
      </c>
      <c r="I10" s="43">
        <f t="shared" ref="I10:I89" si="0">G10*H10</f>
        <v>406.8</v>
      </c>
      <c r="J10" s="49"/>
      <c r="K10" s="50"/>
    </row>
    <row r="11" spans="1:11" ht="15.5" x14ac:dyDescent="0.35">
      <c r="A11" s="62">
        <v>5</v>
      </c>
      <c r="B11" s="65" t="s">
        <v>55</v>
      </c>
      <c r="C11" s="64">
        <v>1</v>
      </c>
      <c r="D11" s="64">
        <v>9</v>
      </c>
      <c r="E11" s="91">
        <v>1489</v>
      </c>
      <c r="F11" s="61">
        <v>0.2</v>
      </c>
      <c r="G11" s="43">
        <f t="shared" ref="G11:G89" si="1">F11*E11</f>
        <v>297.8</v>
      </c>
      <c r="H11" s="44">
        <v>1</v>
      </c>
      <c r="I11" s="43">
        <f t="shared" si="0"/>
        <v>297.8</v>
      </c>
      <c r="J11" s="49"/>
      <c r="K11" s="50"/>
    </row>
    <row r="12" spans="1:11" ht="15.5" x14ac:dyDescent="0.35">
      <c r="A12" s="62">
        <v>6</v>
      </c>
      <c r="B12" s="65" t="s">
        <v>55</v>
      </c>
      <c r="C12" s="64">
        <v>1</v>
      </c>
      <c r="D12" s="64">
        <v>9</v>
      </c>
      <c r="E12" s="91">
        <v>1371</v>
      </c>
      <c r="F12" s="61">
        <v>0.2</v>
      </c>
      <c r="G12" s="43">
        <f t="shared" si="1"/>
        <v>274.2</v>
      </c>
      <c r="H12" s="44">
        <v>1</v>
      </c>
      <c r="I12" s="43">
        <f t="shared" si="0"/>
        <v>274.2</v>
      </c>
      <c r="J12" s="49"/>
      <c r="K12" s="50"/>
    </row>
    <row r="13" spans="1:11" ht="15.5" x14ac:dyDescent="0.35">
      <c r="A13" s="62">
        <v>7</v>
      </c>
      <c r="B13" s="63" t="s">
        <v>56</v>
      </c>
      <c r="C13" s="64">
        <v>1</v>
      </c>
      <c r="D13" s="64">
        <v>8</v>
      </c>
      <c r="E13" s="91">
        <v>1377</v>
      </c>
      <c r="F13" s="61">
        <v>0.2</v>
      </c>
      <c r="G13" s="43">
        <f>F13*E13</f>
        <v>275.40000000000003</v>
      </c>
      <c r="H13" s="44">
        <v>1</v>
      </c>
      <c r="I13" s="43">
        <f t="shared" si="0"/>
        <v>275.40000000000003</v>
      </c>
      <c r="J13" s="49"/>
      <c r="K13" s="50"/>
    </row>
    <row r="14" spans="1:11" ht="15.5" x14ac:dyDescent="0.35">
      <c r="A14" s="62">
        <v>8</v>
      </c>
      <c r="B14" s="63" t="s">
        <v>56</v>
      </c>
      <c r="C14" s="64">
        <v>1</v>
      </c>
      <c r="D14" s="64">
        <v>8</v>
      </c>
      <c r="E14" s="91">
        <v>1358</v>
      </c>
      <c r="F14" s="61">
        <v>0.2</v>
      </c>
      <c r="G14" s="43">
        <f t="shared" si="1"/>
        <v>271.60000000000002</v>
      </c>
      <c r="H14" s="44">
        <v>1</v>
      </c>
      <c r="I14" s="43">
        <f>G14*H14</f>
        <v>271.60000000000002</v>
      </c>
      <c r="J14" s="49"/>
      <c r="K14" s="50"/>
    </row>
    <row r="15" spans="1:11" ht="15.5" x14ac:dyDescent="0.35">
      <c r="A15" s="62">
        <v>9</v>
      </c>
      <c r="B15" s="65" t="s">
        <v>56</v>
      </c>
      <c r="C15" s="64">
        <v>1</v>
      </c>
      <c r="D15" s="64">
        <v>8</v>
      </c>
      <c r="E15" s="91">
        <v>1358</v>
      </c>
      <c r="F15" s="61">
        <v>0.2</v>
      </c>
      <c r="G15" s="43">
        <f t="shared" si="1"/>
        <v>271.60000000000002</v>
      </c>
      <c r="H15" s="44">
        <v>1</v>
      </c>
      <c r="I15" s="43">
        <f t="shared" ref="I15:I18" si="2">G15*H15</f>
        <v>271.60000000000002</v>
      </c>
      <c r="J15" s="49"/>
      <c r="K15" s="50"/>
    </row>
    <row r="16" spans="1:11" ht="15.5" x14ac:dyDescent="0.35">
      <c r="A16" s="62">
        <v>10</v>
      </c>
      <c r="B16" s="65" t="s">
        <v>56</v>
      </c>
      <c r="C16" s="64">
        <v>1</v>
      </c>
      <c r="D16" s="64">
        <v>8</v>
      </c>
      <c r="E16" s="91">
        <v>1358</v>
      </c>
      <c r="F16" s="61">
        <v>0.2</v>
      </c>
      <c r="G16" s="43">
        <f t="shared" si="1"/>
        <v>271.60000000000002</v>
      </c>
      <c r="H16" s="44">
        <v>1</v>
      </c>
      <c r="I16" s="43">
        <f t="shared" si="2"/>
        <v>271.60000000000002</v>
      </c>
      <c r="J16" s="49"/>
      <c r="K16" s="50"/>
    </row>
    <row r="17" spans="1:11" ht="15.5" x14ac:dyDescent="0.35">
      <c r="A17" s="62">
        <v>11</v>
      </c>
      <c r="B17" s="63" t="s">
        <v>56</v>
      </c>
      <c r="C17" s="64">
        <v>1</v>
      </c>
      <c r="D17" s="64">
        <v>8</v>
      </c>
      <c r="E17" s="91">
        <v>1371</v>
      </c>
      <c r="F17" s="61">
        <v>0.2</v>
      </c>
      <c r="G17" s="43">
        <f t="shared" si="1"/>
        <v>274.2</v>
      </c>
      <c r="H17" s="44">
        <v>1</v>
      </c>
      <c r="I17" s="43">
        <f t="shared" si="2"/>
        <v>274.2</v>
      </c>
      <c r="J17" s="49"/>
      <c r="K17" s="50"/>
    </row>
    <row r="18" spans="1:11" ht="15.5" x14ac:dyDescent="0.35">
      <c r="A18" s="62">
        <v>12</v>
      </c>
      <c r="B18" s="63" t="s">
        <v>56</v>
      </c>
      <c r="C18" s="64">
        <v>1</v>
      </c>
      <c r="D18" s="64">
        <v>8</v>
      </c>
      <c r="E18" s="91">
        <v>1371</v>
      </c>
      <c r="F18" s="61">
        <v>0.2</v>
      </c>
      <c r="G18" s="43">
        <f t="shared" si="1"/>
        <v>274.2</v>
      </c>
      <c r="H18" s="44">
        <v>1</v>
      </c>
      <c r="I18" s="43">
        <f t="shared" si="2"/>
        <v>274.2</v>
      </c>
      <c r="J18" s="49"/>
      <c r="K18" s="50"/>
    </row>
    <row r="19" spans="1:11" ht="15.5" x14ac:dyDescent="0.3">
      <c r="A19" s="1" t="s">
        <v>41</v>
      </c>
      <c r="B19" s="11"/>
      <c r="C19" s="12"/>
      <c r="D19" s="12"/>
      <c r="E19" s="92"/>
      <c r="F19" s="61"/>
      <c r="G19" s="43"/>
      <c r="H19" s="44"/>
      <c r="I19" s="43"/>
      <c r="J19" s="49"/>
      <c r="K19" s="50"/>
    </row>
    <row r="20" spans="1:11" ht="15.5" x14ac:dyDescent="0.35">
      <c r="A20" s="13">
        <v>13</v>
      </c>
      <c r="B20" s="63" t="s">
        <v>57</v>
      </c>
      <c r="C20" s="64">
        <v>1</v>
      </c>
      <c r="D20" s="64">
        <v>11</v>
      </c>
      <c r="E20" s="93">
        <v>2044</v>
      </c>
      <c r="F20" s="14">
        <v>0.2</v>
      </c>
      <c r="G20" s="43">
        <f>F20*E20</f>
        <v>408.8</v>
      </c>
      <c r="H20" s="44">
        <v>1</v>
      </c>
      <c r="I20" s="43">
        <f t="shared" si="0"/>
        <v>408.8</v>
      </c>
      <c r="J20" s="49"/>
      <c r="K20" s="50"/>
    </row>
    <row r="21" spans="1:11" ht="15.5" x14ac:dyDescent="0.35">
      <c r="A21" s="13">
        <v>14</v>
      </c>
      <c r="B21" s="63" t="s">
        <v>58</v>
      </c>
      <c r="C21" s="64">
        <v>1</v>
      </c>
      <c r="D21" s="64">
        <v>8</v>
      </c>
      <c r="E21" s="93">
        <v>1377</v>
      </c>
      <c r="F21" s="14">
        <v>0.2</v>
      </c>
      <c r="G21" s="43">
        <f t="shared" si="1"/>
        <v>275.40000000000003</v>
      </c>
      <c r="H21" s="44">
        <v>1</v>
      </c>
      <c r="I21" s="43">
        <f t="shared" si="0"/>
        <v>275.40000000000003</v>
      </c>
      <c r="J21" s="49"/>
      <c r="K21" s="50"/>
    </row>
    <row r="22" spans="1:11" ht="15.5" x14ac:dyDescent="0.35">
      <c r="A22" s="13">
        <v>15</v>
      </c>
      <c r="B22" s="63" t="s">
        <v>56</v>
      </c>
      <c r="C22" s="64">
        <v>1</v>
      </c>
      <c r="D22" s="64">
        <v>8</v>
      </c>
      <c r="E22" s="93">
        <v>1371</v>
      </c>
      <c r="F22" s="14">
        <v>0.2</v>
      </c>
      <c r="G22" s="43">
        <f t="shared" si="1"/>
        <v>274.2</v>
      </c>
      <c r="H22" s="44">
        <v>1</v>
      </c>
      <c r="I22" s="43">
        <f t="shared" si="0"/>
        <v>274.2</v>
      </c>
      <c r="J22" s="49"/>
      <c r="K22" s="50"/>
    </row>
    <row r="23" spans="1:11" ht="15.5" x14ac:dyDescent="0.35">
      <c r="A23" s="13">
        <v>16</v>
      </c>
      <c r="B23" s="63" t="s">
        <v>56</v>
      </c>
      <c r="C23" s="64">
        <v>1</v>
      </c>
      <c r="D23" s="64">
        <v>8</v>
      </c>
      <c r="E23" s="93">
        <v>1371</v>
      </c>
      <c r="F23" s="14">
        <v>0.2</v>
      </c>
      <c r="G23" s="43">
        <f t="shared" si="1"/>
        <v>274.2</v>
      </c>
      <c r="H23" s="44">
        <v>1</v>
      </c>
      <c r="I23" s="43">
        <f t="shared" si="0"/>
        <v>274.2</v>
      </c>
      <c r="J23" s="49"/>
      <c r="K23" s="50"/>
    </row>
    <row r="24" spans="1:11" ht="15.5" x14ac:dyDescent="0.35">
      <c r="A24" s="13">
        <v>17</v>
      </c>
      <c r="B24" s="63" t="s">
        <v>56</v>
      </c>
      <c r="C24" s="64">
        <v>1</v>
      </c>
      <c r="D24" s="64">
        <v>8</v>
      </c>
      <c r="E24" s="93">
        <v>1377</v>
      </c>
      <c r="F24" s="14">
        <v>0.2</v>
      </c>
      <c r="G24" s="43">
        <f t="shared" si="1"/>
        <v>275.40000000000003</v>
      </c>
      <c r="H24" s="44">
        <v>1</v>
      </c>
      <c r="I24" s="43">
        <f t="shared" si="0"/>
        <v>275.40000000000003</v>
      </c>
      <c r="J24" s="49"/>
      <c r="K24" s="50"/>
    </row>
    <row r="25" spans="1:11" ht="15.5" x14ac:dyDescent="0.35">
      <c r="A25" s="13">
        <v>18</v>
      </c>
      <c r="B25" s="63" t="s">
        <v>56</v>
      </c>
      <c r="C25" s="64">
        <v>1</v>
      </c>
      <c r="D25" s="64">
        <v>8</v>
      </c>
      <c r="E25" s="93">
        <v>1358</v>
      </c>
      <c r="F25" s="14">
        <v>0.2</v>
      </c>
      <c r="G25" s="43">
        <f>F25*E25</f>
        <v>271.60000000000002</v>
      </c>
      <c r="H25" s="44">
        <v>1</v>
      </c>
      <c r="I25" s="43">
        <f>G25*H25</f>
        <v>271.60000000000002</v>
      </c>
      <c r="J25" s="49"/>
      <c r="K25" s="50"/>
    </row>
    <row r="26" spans="1:11" ht="15.5" x14ac:dyDescent="0.35">
      <c r="A26" s="13">
        <v>19</v>
      </c>
      <c r="B26" s="63" t="s">
        <v>56</v>
      </c>
      <c r="C26" s="64">
        <v>1</v>
      </c>
      <c r="D26" s="64">
        <v>9</v>
      </c>
      <c r="E26" s="93">
        <v>1441</v>
      </c>
      <c r="F26" s="14">
        <v>0.2</v>
      </c>
      <c r="G26" s="43">
        <f t="shared" ref="G26:G36" si="3">F26*E26</f>
        <v>288.2</v>
      </c>
      <c r="H26" s="44">
        <v>1</v>
      </c>
      <c r="I26" s="43">
        <f t="shared" ref="I26:I36" si="4">G26*H26</f>
        <v>288.2</v>
      </c>
      <c r="J26" s="49"/>
      <c r="K26" s="50"/>
    </row>
    <row r="27" spans="1:11" ht="15.5" x14ac:dyDescent="0.35">
      <c r="A27" s="13">
        <v>20</v>
      </c>
      <c r="B27" s="63" t="s">
        <v>59</v>
      </c>
      <c r="C27" s="64">
        <v>1</v>
      </c>
      <c r="D27" s="64">
        <v>6</v>
      </c>
      <c r="E27" s="93">
        <v>827</v>
      </c>
      <c r="F27" s="14">
        <v>0.2</v>
      </c>
      <c r="G27" s="43">
        <f t="shared" si="3"/>
        <v>165.4</v>
      </c>
      <c r="H27" s="44">
        <v>1</v>
      </c>
      <c r="I27" s="43">
        <f t="shared" si="4"/>
        <v>165.4</v>
      </c>
      <c r="J27" s="49"/>
      <c r="K27" s="50"/>
    </row>
    <row r="28" spans="1:11" ht="15.5" x14ac:dyDescent="0.35">
      <c r="A28" s="13">
        <v>21</v>
      </c>
      <c r="B28" s="63" t="s">
        <v>59</v>
      </c>
      <c r="C28" s="64">
        <v>1</v>
      </c>
      <c r="D28" s="64">
        <v>6</v>
      </c>
      <c r="E28" s="93">
        <v>827</v>
      </c>
      <c r="F28" s="14">
        <v>0.2</v>
      </c>
      <c r="G28" s="43">
        <f t="shared" si="3"/>
        <v>165.4</v>
      </c>
      <c r="H28" s="44">
        <v>1</v>
      </c>
      <c r="I28" s="43">
        <f t="shared" si="4"/>
        <v>165.4</v>
      </c>
      <c r="J28" s="49"/>
      <c r="K28" s="50"/>
    </row>
    <row r="29" spans="1:11" ht="15.5" x14ac:dyDescent="0.35">
      <c r="A29" s="13">
        <v>22</v>
      </c>
      <c r="B29" s="63" t="s">
        <v>59</v>
      </c>
      <c r="C29" s="64">
        <v>1</v>
      </c>
      <c r="D29" s="64">
        <v>6</v>
      </c>
      <c r="E29" s="93">
        <v>835</v>
      </c>
      <c r="F29" s="14">
        <v>0.2</v>
      </c>
      <c r="G29" s="43">
        <f t="shared" si="3"/>
        <v>167</v>
      </c>
      <c r="H29" s="44">
        <v>1</v>
      </c>
      <c r="I29" s="43">
        <f t="shared" si="4"/>
        <v>167</v>
      </c>
      <c r="J29" s="49"/>
      <c r="K29" s="50"/>
    </row>
    <row r="30" spans="1:11" ht="15.5" x14ac:dyDescent="0.35">
      <c r="A30" s="13">
        <v>23</v>
      </c>
      <c r="B30" s="63" t="s">
        <v>59</v>
      </c>
      <c r="C30" s="64">
        <v>1</v>
      </c>
      <c r="D30" s="64">
        <v>6</v>
      </c>
      <c r="E30" s="93">
        <v>843</v>
      </c>
      <c r="F30" s="14">
        <v>0.2</v>
      </c>
      <c r="G30" s="43">
        <f t="shared" si="3"/>
        <v>168.60000000000002</v>
      </c>
      <c r="H30" s="44">
        <v>1</v>
      </c>
      <c r="I30" s="43">
        <f t="shared" si="4"/>
        <v>168.60000000000002</v>
      </c>
      <c r="J30" s="49"/>
      <c r="K30" s="50"/>
    </row>
    <row r="31" spans="1:11" ht="15.5" x14ac:dyDescent="0.35">
      <c r="A31" s="13">
        <v>24</v>
      </c>
      <c r="B31" s="63" t="s">
        <v>59</v>
      </c>
      <c r="C31" s="64">
        <v>1</v>
      </c>
      <c r="D31" s="64">
        <v>6</v>
      </c>
      <c r="E31" s="93">
        <v>832</v>
      </c>
      <c r="F31" s="14">
        <v>0.2</v>
      </c>
      <c r="G31" s="43">
        <f t="shared" si="3"/>
        <v>166.4</v>
      </c>
      <c r="H31" s="44">
        <v>1</v>
      </c>
      <c r="I31" s="43">
        <f t="shared" si="4"/>
        <v>166.4</v>
      </c>
      <c r="J31" s="49"/>
      <c r="K31" s="50"/>
    </row>
    <row r="32" spans="1:11" ht="15.5" x14ac:dyDescent="0.35">
      <c r="A32" s="13">
        <v>25</v>
      </c>
      <c r="B32" s="63" t="s">
        <v>60</v>
      </c>
      <c r="C32" s="64">
        <v>1</v>
      </c>
      <c r="D32" s="64">
        <v>5</v>
      </c>
      <c r="E32" s="93">
        <v>814</v>
      </c>
      <c r="F32" s="14">
        <v>0.2</v>
      </c>
      <c r="G32" s="43">
        <f t="shared" si="3"/>
        <v>162.80000000000001</v>
      </c>
      <c r="H32" s="44">
        <v>1</v>
      </c>
      <c r="I32" s="43">
        <f t="shared" si="4"/>
        <v>162.80000000000001</v>
      </c>
      <c r="J32" s="49"/>
      <c r="K32" s="50"/>
    </row>
    <row r="33" spans="1:11" ht="15.5" x14ac:dyDescent="0.35">
      <c r="A33" s="13">
        <v>26</v>
      </c>
      <c r="B33" s="63" t="s">
        <v>60</v>
      </c>
      <c r="C33" s="64">
        <v>1</v>
      </c>
      <c r="D33" s="64">
        <v>5</v>
      </c>
      <c r="E33" s="93">
        <v>819</v>
      </c>
      <c r="F33" s="14">
        <v>0.2</v>
      </c>
      <c r="G33" s="43">
        <f t="shared" si="3"/>
        <v>163.80000000000001</v>
      </c>
      <c r="H33" s="44">
        <v>1</v>
      </c>
      <c r="I33" s="43">
        <f t="shared" si="4"/>
        <v>163.80000000000001</v>
      </c>
      <c r="J33" s="49"/>
      <c r="K33" s="50"/>
    </row>
    <row r="34" spans="1:11" ht="15.5" x14ac:dyDescent="0.35">
      <c r="A34" s="13">
        <v>27</v>
      </c>
      <c r="B34" s="63" t="s">
        <v>60</v>
      </c>
      <c r="C34" s="64">
        <v>1</v>
      </c>
      <c r="D34" s="64">
        <v>5</v>
      </c>
      <c r="E34" s="93">
        <v>814</v>
      </c>
      <c r="F34" s="14">
        <v>0.2</v>
      </c>
      <c r="G34" s="43">
        <f t="shared" si="3"/>
        <v>162.80000000000001</v>
      </c>
      <c r="H34" s="44">
        <v>1</v>
      </c>
      <c r="I34" s="43">
        <f t="shared" si="4"/>
        <v>162.80000000000001</v>
      </c>
      <c r="J34" s="49"/>
      <c r="K34" s="50"/>
    </row>
    <row r="35" spans="1:11" ht="15.5" x14ac:dyDescent="0.35">
      <c r="A35" s="13">
        <v>28</v>
      </c>
      <c r="B35" s="63" t="s">
        <v>60</v>
      </c>
      <c r="C35" s="64">
        <v>1</v>
      </c>
      <c r="D35" s="64">
        <v>5</v>
      </c>
      <c r="E35" s="93">
        <v>814</v>
      </c>
      <c r="F35" s="14">
        <v>0.2</v>
      </c>
      <c r="G35" s="43">
        <f t="shared" si="3"/>
        <v>162.80000000000001</v>
      </c>
      <c r="H35" s="44">
        <v>1</v>
      </c>
      <c r="I35" s="43">
        <f t="shared" si="4"/>
        <v>162.80000000000001</v>
      </c>
      <c r="J35" s="49"/>
      <c r="K35" s="50"/>
    </row>
    <row r="36" spans="1:11" ht="15.5" x14ac:dyDescent="0.35">
      <c r="A36" s="13">
        <v>29</v>
      </c>
      <c r="B36" s="63" t="s">
        <v>60</v>
      </c>
      <c r="C36" s="64">
        <v>1</v>
      </c>
      <c r="D36" s="64">
        <v>5</v>
      </c>
      <c r="E36" s="93">
        <v>821</v>
      </c>
      <c r="F36" s="14">
        <v>0.2</v>
      </c>
      <c r="G36" s="43">
        <f t="shared" si="3"/>
        <v>164.20000000000002</v>
      </c>
      <c r="H36" s="44">
        <v>1</v>
      </c>
      <c r="I36" s="43">
        <f t="shared" si="4"/>
        <v>164.20000000000002</v>
      </c>
      <c r="J36" s="49"/>
      <c r="K36" s="50"/>
    </row>
    <row r="37" spans="1:11" ht="17.5" x14ac:dyDescent="0.35">
      <c r="A37" s="66" t="s">
        <v>13</v>
      </c>
      <c r="B37" s="62"/>
      <c r="C37" s="67"/>
      <c r="D37" s="67"/>
      <c r="E37" s="57"/>
      <c r="F37" s="61"/>
      <c r="G37" s="43"/>
      <c r="H37" s="44"/>
      <c r="I37" s="43"/>
      <c r="J37" s="49"/>
      <c r="K37" s="50"/>
    </row>
    <row r="38" spans="1:11" ht="15.5" x14ac:dyDescent="0.3">
      <c r="A38" s="62">
        <v>30</v>
      </c>
      <c r="B38" s="68" t="s">
        <v>11</v>
      </c>
      <c r="C38" s="67">
        <v>1</v>
      </c>
      <c r="D38" s="67">
        <v>13</v>
      </c>
      <c r="E38" s="57">
        <v>2910</v>
      </c>
      <c r="F38" s="61">
        <v>0.2</v>
      </c>
      <c r="G38" s="43">
        <f>F38*E38</f>
        <v>582</v>
      </c>
      <c r="H38" s="44">
        <v>1</v>
      </c>
      <c r="I38" s="43">
        <f t="shared" si="0"/>
        <v>582</v>
      </c>
      <c r="J38" s="49"/>
      <c r="K38" s="50"/>
    </row>
    <row r="39" spans="1:11" ht="15.5" x14ac:dyDescent="0.3">
      <c r="A39" s="1" t="s">
        <v>14</v>
      </c>
      <c r="B39" s="68"/>
      <c r="C39" s="67"/>
      <c r="D39" s="67"/>
      <c r="E39" s="57"/>
      <c r="F39" s="61"/>
      <c r="G39" s="43"/>
      <c r="H39" s="44"/>
      <c r="I39" s="43"/>
      <c r="J39" s="49"/>
      <c r="K39" s="50"/>
    </row>
    <row r="40" spans="1:11" ht="15.5" x14ac:dyDescent="0.3">
      <c r="A40" s="62">
        <v>31</v>
      </c>
      <c r="B40" s="68" t="s">
        <v>7</v>
      </c>
      <c r="C40" s="67">
        <v>1</v>
      </c>
      <c r="D40" s="67">
        <v>11</v>
      </c>
      <c r="E40" s="57">
        <v>2044</v>
      </c>
      <c r="F40" s="61">
        <v>0.2</v>
      </c>
      <c r="G40" s="43">
        <f t="shared" si="1"/>
        <v>408.8</v>
      </c>
      <c r="H40" s="44">
        <v>1</v>
      </c>
      <c r="I40" s="43">
        <f t="shared" si="0"/>
        <v>408.8</v>
      </c>
      <c r="J40" s="49"/>
      <c r="K40" s="50"/>
    </row>
    <row r="41" spans="1:11" ht="15.5" x14ac:dyDescent="0.3">
      <c r="A41" s="62">
        <v>32</v>
      </c>
      <c r="B41" s="68" t="s">
        <v>6</v>
      </c>
      <c r="C41" s="67">
        <v>1</v>
      </c>
      <c r="D41" s="67">
        <v>8</v>
      </c>
      <c r="E41" s="57">
        <v>1358</v>
      </c>
      <c r="F41" s="61">
        <v>0.2</v>
      </c>
      <c r="G41" s="43">
        <f t="shared" si="1"/>
        <v>271.60000000000002</v>
      </c>
      <c r="H41" s="44">
        <v>1</v>
      </c>
      <c r="I41" s="43">
        <f t="shared" si="0"/>
        <v>271.60000000000002</v>
      </c>
      <c r="J41" s="49"/>
      <c r="K41" s="50"/>
    </row>
    <row r="42" spans="1:11" ht="15.5" x14ac:dyDescent="0.3">
      <c r="A42" s="62">
        <v>33</v>
      </c>
      <c r="B42" s="68" t="s">
        <v>6</v>
      </c>
      <c r="C42" s="67">
        <v>1</v>
      </c>
      <c r="D42" s="67">
        <v>8</v>
      </c>
      <c r="E42" s="57">
        <v>1345</v>
      </c>
      <c r="F42" s="61">
        <v>0.2</v>
      </c>
      <c r="G42" s="43">
        <f t="shared" si="1"/>
        <v>269</v>
      </c>
      <c r="H42" s="44">
        <v>2</v>
      </c>
      <c r="I42" s="43">
        <f t="shared" si="0"/>
        <v>538</v>
      </c>
      <c r="J42" s="49"/>
      <c r="K42" s="50"/>
    </row>
    <row r="43" spans="1:11" ht="15.5" x14ac:dyDescent="0.3">
      <c r="A43" s="62">
        <v>34</v>
      </c>
      <c r="B43" s="69" t="s">
        <v>15</v>
      </c>
      <c r="C43" s="67">
        <v>1</v>
      </c>
      <c r="D43" s="70">
        <v>7</v>
      </c>
      <c r="E43" s="57">
        <v>1267</v>
      </c>
      <c r="F43" s="61">
        <v>0.2</v>
      </c>
      <c r="G43" s="43">
        <f t="shared" si="1"/>
        <v>253.4</v>
      </c>
      <c r="H43" s="44">
        <v>1</v>
      </c>
      <c r="I43" s="43">
        <f t="shared" si="0"/>
        <v>253.4</v>
      </c>
      <c r="J43" s="49"/>
      <c r="K43" s="50"/>
    </row>
    <row r="44" spans="1:11" ht="15.5" x14ac:dyDescent="0.3">
      <c r="A44" s="62">
        <v>35</v>
      </c>
      <c r="B44" s="69" t="s">
        <v>15</v>
      </c>
      <c r="C44" s="67">
        <v>1</v>
      </c>
      <c r="D44" s="70">
        <v>7</v>
      </c>
      <c r="E44" s="57">
        <v>1255</v>
      </c>
      <c r="F44" s="61">
        <v>0.2</v>
      </c>
      <c r="G44" s="43">
        <f t="shared" si="1"/>
        <v>251</v>
      </c>
      <c r="H44" s="44">
        <v>1</v>
      </c>
      <c r="I44" s="43">
        <f t="shared" si="0"/>
        <v>251</v>
      </c>
      <c r="J44" s="49"/>
      <c r="K44" s="50"/>
    </row>
    <row r="45" spans="1:11" ht="15.5" x14ac:dyDescent="0.3">
      <c r="A45" s="62">
        <v>36</v>
      </c>
      <c r="B45" s="69" t="s">
        <v>15</v>
      </c>
      <c r="C45" s="67">
        <v>1</v>
      </c>
      <c r="D45" s="70">
        <v>7</v>
      </c>
      <c r="E45" s="57">
        <v>1273</v>
      </c>
      <c r="F45" s="61">
        <v>0.2</v>
      </c>
      <c r="G45" s="43">
        <f t="shared" si="1"/>
        <v>254.60000000000002</v>
      </c>
      <c r="H45" s="44">
        <v>1</v>
      </c>
      <c r="I45" s="43">
        <f t="shared" si="0"/>
        <v>254.60000000000002</v>
      </c>
      <c r="J45" s="49"/>
      <c r="K45" s="50"/>
    </row>
    <row r="46" spans="1:11" ht="15.5" x14ac:dyDescent="0.3">
      <c r="A46" s="62">
        <v>37</v>
      </c>
      <c r="B46" s="69" t="s">
        <v>15</v>
      </c>
      <c r="C46" s="67">
        <v>1</v>
      </c>
      <c r="D46" s="70">
        <v>7</v>
      </c>
      <c r="E46" s="57">
        <v>1244</v>
      </c>
      <c r="F46" s="61">
        <v>0.2</v>
      </c>
      <c r="G46" s="43">
        <f t="shared" si="1"/>
        <v>248.8</v>
      </c>
      <c r="H46" s="44">
        <v>1</v>
      </c>
      <c r="I46" s="43">
        <f t="shared" si="0"/>
        <v>248.8</v>
      </c>
      <c r="J46" s="49"/>
      <c r="K46" s="50"/>
    </row>
    <row r="47" spans="1:11" ht="15.5" x14ac:dyDescent="0.3">
      <c r="A47" s="62">
        <v>38</v>
      </c>
      <c r="B47" s="69" t="s">
        <v>15</v>
      </c>
      <c r="C47" s="67">
        <v>1</v>
      </c>
      <c r="D47" s="70">
        <v>7</v>
      </c>
      <c r="E47" s="57">
        <v>1267</v>
      </c>
      <c r="F47" s="61">
        <v>0.2</v>
      </c>
      <c r="G47" s="43">
        <f t="shared" si="1"/>
        <v>253.4</v>
      </c>
      <c r="H47" s="44">
        <v>1</v>
      </c>
      <c r="I47" s="43">
        <f t="shared" si="0"/>
        <v>253.4</v>
      </c>
      <c r="J47" s="49"/>
      <c r="K47" s="50"/>
    </row>
    <row r="48" spans="1:11" ht="15.5" x14ac:dyDescent="0.3">
      <c r="A48" s="71" t="s">
        <v>16</v>
      </c>
      <c r="B48" s="62"/>
      <c r="C48" s="67"/>
      <c r="D48" s="67"/>
      <c r="E48" s="57"/>
      <c r="F48" s="61"/>
      <c r="G48" s="43"/>
      <c r="H48" s="44"/>
      <c r="I48" s="43"/>
      <c r="J48" s="49"/>
      <c r="K48" s="50"/>
    </row>
    <row r="49" spans="1:11" ht="15.5" x14ac:dyDescent="0.35">
      <c r="A49" s="62">
        <v>39</v>
      </c>
      <c r="B49" s="63" t="s">
        <v>61</v>
      </c>
      <c r="C49" s="64">
        <v>1</v>
      </c>
      <c r="D49" s="64">
        <v>12</v>
      </c>
      <c r="E49" s="93">
        <v>2431</v>
      </c>
      <c r="F49" s="61">
        <v>0.2</v>
      </c>
      <c r="G49" s="43">
        <f t="shared" si="1"/>
        <v>486.20000000000005</v>
      </c>
      <c r="H49" s="44">
        <v>1</v>
      </c>
      <c r="I49" s="43">
        <f t="shared" si="0"/>
        <v>486.20000000000005</v>
      </c>
      <c r="J49" s="49"/>
      <c r="K49" s="50"/>
    </row>
    <row r="50" spans="1:11" ht="15.5" x14ac:dyDescent="0.35">
      <c r="A50" s="62">
        <v>40</v>
      </c>
      <c r="B50" s="72" t="s">
        <v>62</v>
      </c>
      <c r="C50" s="64">
        <v>1</v>
      </c>
      <c r="D50" s="64">
        <v>12</v>
      </c>
      <c r="E50" s="93">
        <v>2321</v>
      </c>
      <c r="F50" s="61">
        <v>0.2</v>
      </c>
      <c r="G50" s="43">
        <f t="shared" si="1"/>
        <v>464.20000000000005</v>
      </c>
      <c r="H50" s="44">
        <v>1</v>
      </c>
      <c r="I50" s="43">
        <f t="shared" si="0"/>
        <v>464.20000000000005</v>
      </c>
      <c r="J50" s="49"/>
      <c r="K50" s="50"/>
    </row>
    <row r="51" spans="1:11" ht="15.5" x14ac:dyDescent="0.35">
      <c r="A51" s="62">
        <v>41</v>
      </c>
      <c r="B51" s="63" t="s">
        <v>56</v>
      </c>
      <c r="C51" s="64">
        <v>1</v>
      </c>
      <c r="D51" s="64">
        <v>10</v>
      </c>
      <c r="E51" s="93">
        <v>1491</v>
      </c>
      <c r="F51" s="61">
        <v>0.2</v>
      </c>
      <c r="G51" s="43">
        <f t="shared" si="1"/>
        <v>298.2</v>
      </c>
      <c r="H51" s="44">
        <v>1</v>
      </c>
      <c r="I51" s="43">
        <f t="shared" si="0"/>
        <v>298.2</v>
      </c>
      <c r="J51" s="49"/>
      <c r="K51" s="50"/>
    </row>
    <row r="52" spans="1:11" ht="15.5" x14ac:dyDescent="0.35">
      <c r="A52" s="62">
        <v>42</v>
      </c>
      <c r="B52" s="63" t="s">
        <v>56</v>
      </c>
      <c r="C52" s="64">
        <v>1</v>
      </c>
      <c r="D52" s="64">
        <v>11</v>
      </c>
      <c r="E52" s="93">
        <v>1873</v>
      </c>
      <c r="F52" s="61">
        <v>0.2</v>
      </c>
      <c r="G52" s="43">
        <f t="shared" si="1"/>
        <v>374.6</v>
      </c>
      <c r="H52" s="44">
        <v>1</v>
      </c>
      <c r="I52" s="43">
        <f t="shared" si="0"/>
        <v>374.6</v>
      </c>
      <c r="J52" s="49"/>
      <c r="K52" s="50"/>
    </row>
    <row r="53" spans="1:11" ht="15.5" x14ac:dyDescent="0.35">
      <c r="A53" s="62">
        <v>43</v>
      </c>
      <c r="B53" s="63" t="s">
        <v>56</v>
      </c>
      <c r="C53" s="64">
        <v>1</v>
      </c>
      <c r="D53" s="64">
        <v>11</v>
      </c>
      <c r="E53" s="93">
        <v>1837</v>
      </c>
      <c r="F53" s="61">
        <v>0.2</v>
      </c>
      <c r="G53" s="43">
        <f t="shared" si="1"/>
        <v>367.40000000000003</v>
      </c>
      <c r="H53" s="44">
        <v>1</v>
      </c>
      <c r="I53" s="43">
        <f t="shared" si="0"/>
        <v>367.40000000000003</v>
      </c>
      <c r="J53" s="49"/>
      <c r="K53" s="50"/>
    </row>
    <row r="54" spans="1:11" ht="15.5" x14ac:dyDescent="0.35">
      <c r="A54" s="62">
        <v>44</v>
      </c>
      <c r="B54" s="63" t="s">
        <v>56</v>
      </c>
      <c r="C54" s="64">
        <v>1</v>
      </c>
      <c r="D54" s="64">
        <v>8</v>
      </c>
      <c r="E54" s="93">
        <v>1277</v>
      </c>
      <c r="F54" s="61">
        <v>0.2</v>
      </c>
      <c r="G54" s="43">
        <f t="shared" si="1"/>
        <v>255.4</v>
      </c>
      <c r="H54" s="44">
        <v>2</v>
      </c>
      <c r="I54" s="43">
        <f t="shared" si="0"/>
        <v>510.8</v>
      </c>
      <c r="J54" s="49"/>
      <c r="K54" s="50"/>
    </row>
    <row r="55" spans="1:11" ht="15.5" x14ac:dyDescent="0.35">
      <c r="A55" s="62">
        <v>45</v>
      </c>
      <c r="B55" s="63" t="s">
        <v>63</v>
      </c>
      <c r="C55" s="64">
        <v>1</v>
      </c>
      <c r="D55" s="64">
        <v>6</v>
      </c>
      <c r="E55" s="93">
        <v>1051</v>
      </c>
      <c r="F55" s="61">
        <v>0.2</v>
      </c>
      <c r="G55" s="43">
        <f t="shared" si="1"/>
        <v>210.20000000000002</v>
      </c>
      <c r="H55" s="44">
        <v>1</v>
      </c>
      <c r="I55" s="43">
        <f t="shared" si="0"/>
        <v>210.20000000000002</v>
      </c>
      <c r="J55" s="49"/>
      <c r="K55" s="50"/>
    </row>
    <row r="56" spans="1:11" ht="15.5" x14ac:dyDescent="0.35">
      <c r="A56" s="62">
        <v>46</v>
      </c>
      <c r="B56" s="63" t="s">
        <v>63</v>
      </c>
      <c r="C56" s="64">
        <v>1</v>
      </c>
      <c r="D56" s="64">
        <v>6</v>
      </c>
      <c r="E56" s="93">
        <v>1051</v>
      </c>
      <c r="F56" s="61">
        <v>0.2</v>
      </c>
      <c r="G56" s="43">
        <f t="shared" si="1"/>
        <v>210.20000000000002</v>
      </c>
      <c r="H56" s="44">
        <v>1</v>
      </c>
      <c r="I56" s="43">
        <f t="shared" si="0"/>
        <v>210.20000000000002</v>
      </c>
      <c r="J56" s="49"/>
      <c r="K56" s="50"/>
    </row>
    <row r="57" spans="1:11" ht="15.5" x14ac:dyDescent="0.35">
      <c r="A57" s="62">
        <v>47</v>
      </c>
      <c r="B57" s="63" t="s">
        <v>60</v>
      </c>
      <c r="C57" s="64">
        <v>1</v>
      </c>
      <c r="D57" s="64">
        <v>5</v>
      </c>
      <c r="E57" s="93">
        <v>908</v>
      </c>
      <c r="F57" s="61">
        <v>0.2</v>
      </c>
      <c r="G57" s="43">
        <f t="shared" si="1"/>
        <v>181.60000000000002</v>
      </c>
      <c r="H57" s="44">
        <v>1</v>
      </c>
      <c r="I57" s="43">
        <f t="shared" si="0"/>
        <v>181.60000000000002</v>
      </c>
      <c r="J57" s="49"/>
      <c r="K57" s="50"/>
    </row>
    <row r="58" spans="1:11" ht="15.5" x14ac:dyDescent="0.35">
      <c r="A58" s="62">
        <v>48</v>
      </c>
      <c r="B58" s="73" t="s">
        <v>60</v>
      </c>
      <c r="C58" s="64">
        <v>1</v>
      </c>
      <c r="D58" s="64">
        <v>5</v>
      </c>
      <c r="E58" s="93">
        <v>902.55</v>
      </c>
      <c r="F58" s="61">
        <v>0.2</v>
      </c>
      <c r="G58" s="43">
        <f t="shared" si="1"/>
        <v>180.51</v>
      </c>
      <c r="H58" s="44">
        <v>1</v>
      </c>
      <c r="I58" s="43">
        <f t="shared" si="0"/>
        <v>180.51</v>
      </c>
      <c r="J58" s="49"/>
      <c r="K58" s="50"/>
    </row>
    <row r="59" spans="1:11" ht="15.5" x14ac:dyDescent="0.35">
      <c r="A59" s="62">
        <v>49</v>
      </c>
      <c r="B59" s="63" t="s">
        <v>60</v>
      </c>
      <c r="C59" s="64">
        <v>1</v>
      </c>
      <c r="D59" s="64">
        <v>5</v>
      </c>
      <c r="E59" s="93">
        <v>902.55</v>
      </c>
      <c r="F59" s="61">
        <v>0.2</v>
      </c>
      <c r="G59" s="43">
        <f t="shared" si="1"/>
        <v>180.51</v>
      </c>
      <c r="H59" s="44">
        <v>1</v>
      </c>
      <c r="I59" s="43">
        <f t="shared" si="0"/>
        <v>180.51</v>
      </c>
      <c r="J59" s="49"/>
      <c r="K59" s="50"/>
    </row>
    <row r="60" spans="1:11" ht="15.5" x14ac:dyDescent="0.35">
      <c r="A60" s="62">
        <v>50</v>
      </c>
      <c r="B60" s="63" t="s">
        <v>60</v>
      </c>
      <c r="C60" s="64">
        <v>1</v>
      </c>
      <c r="D60" s="64">
        <v>5</v>
      </c>
      <c r="E60" s="93">
        <v>902.55</v>
      </c>
      <c r="F60" s="61">
        <v>0.2</v>
      </c>
      <c r="G60" s="43">
        <f t="shared" si="1"/>
        <v>180.51</v>
      </c>
      <c r="H60" s="44">
        <v>1</v>
      </c>
      <c r="I60" s="43">
        <f t="shared" si="0"/>
        <v>180.51</v>
      </c>
      <c r="J60" s="49"/>
      <c r="K60" s="50"/>
    </row>
    <row r="61" spans="1:11" ht="15.5" x14ac:dyDescent="0.35">
      <c r="A61" s="62">
        <v>51</v>
      </c>
      <c r="B61" s="63" t="s">
        <v>60</v>
      </c>
      <c r="C61" s="64">
        <v>1</v>
      </c>
      <c r="D61" s="64">
        <v>5</v>
      </c>
      <c r="E61" s="93">
        <v>902.55</v>
      </c>
      <c r="F61" s="61">
        <v>0.2</v>
      </c>
      <c r="G61" s="43">
        <f t="shared" si="1"/>
        <v>180.51</v>
      </c>
      <c r="H61" s="44">
        <v>1</v>
      </c>
      <c r="I61" s="43">
        <f t="shared" si="0"/>
        <v>180.51</v>
      </c>
      <c r="J61" s="49"/>
      <c r="K61" s="50"/>
    </row>
    <row r="62" spans="1:11" ht="15.5" x14ac:dyDescent="0.35">
      <c r="A62" s="62">
        <v>52</v>
      </c>
      <c r="B62" s="63" t="s">
        <v>60</v>
      </c>
      <c r="C62" s="64">
        <v>1</v>
      </c>
      <c r="D62" s="64">
        <v>5</v>
      </c>
      <c r="E62" s="93">
        <v>902.55</v>
      </c>
      <c r="F62" s="61">
        <v>0.2</v>
      </c>
      <c r="G62" s="43">
        <f t="shared" si="1"/>
        <v>180.51</v>
      </c>
      <c r="H62" s="44">
        <v>1</v>
      </c>
      <c r="I62" s="43">
        <f t="shared" si="0"/>
        <v>180.51</v>
      </c>
      <c r="J62" s="49"/>
      <c r="K62" s="50"/>
    </row>
    <row r="63" spans="1:11" ht="15.5" x14ac:dyDescent="0.35">
      <c r="A63" s="62">
        <v>53</v>
      </c>
      <c r="B63" s="63" t="s">
        <v>60</v>
      </c>
      <c r="C63" s="64">
        <v>1</v>
      </c>
      <c r="D63" s="64">
        <v>5</v>
      </c>
      <c r="E63" s="93">
        <v>902.55</v>
      </c>
      <c r="F63" s="61">
        <v>0.2</v>
      </c>
      <c r="G63" s="43">
        <f t="shared" si="1"/>
        <v>180.51</v>
      </c>
      <c r="H63" s="44">
        <v>1</v>
      </c>
      <c r="I63" s="43">
        <f t="shared" si="0"/>
        <v>180.51</v>
      </c>
      <c r="J63" s="49"/>
      <c r="K63" s="50"/>
    </row>
    <row r="64" spans="1:11" ht="15.5" x14ac:dyDescent="0.35">
      <c r="A64" s="62">
        <v>54</v>
      </c>
      <c r="B64" s="63" t="s">
        <v>60</v>
      </c>
      <c r="C64" s="64">
        <v>1</v>
      </c>
      <c r="D64" s="64">
        <v>5</v>
      </c>
      <c r="E64" s="93">
        <v>902.55</v>
      </c>
      <c r="F64" s="61">
        <v>0.2</v>
      </c>
      <c r="G64" s="43">
        <f t="shared" si="1"/>
        <v>180.51</v>
      </c>
      <c r="H64" s="44">
        <v>1</v>
      </c>
      <c r="I64" s="43">
        <f t="shared" si="0"/>
        <v>180.51</v>
      </c>
      <c r="J64" s="49"/>
      <c r="K64" s="50"/>
    </row>
    <row r="65" spans="1:11" ht="15.5" x14ac:dyDescent="0.35">
      <c r="A65" s="62">
        <v>55</v>
      </c>
      <c r="B65" s="63" t="s">
        <v>60</v>
      </c>
      <c r="C65" s="64">
        <v>1</v>
      </c>
      <c r="D65" s="64">
        <v>5</v>
      </c>
      <c r="E65" s="93">
        <v>902.55</v>
      </c>
      <c r="F65" s="61">
        <v>0.2</v>
      </c>
      <c r="G65" s="43">
        <f t="shared" si="1"/>
        <v>180.51</v>
      </c>
      <c r="H65" s="44">
        <v>1</v>
      </c>
      <c r="I65" s="43">
        <f t="shared" si="0"/>
        <v>180.51</v>
      </c>
      <c r="J65" s="49"/>
      <c r="K65" s="50"/>
    </row>
    <row r="66" spans="1:11" ht="15.5" x14ac:dyDescent="0.35">
      <c r="A66" s="62">
        <v>56</v>
      </c>
      <c r="B66" s="63" t="s">
        <v>60</v>
      </c>
      <c r="C66" s="64">
        <v>1</v>
      </c>
      <c r="D66" s="64">
        <v>5</v>
      </c>
      <c r="E66" s="93">
        <v>902.55</v>
      </c>
      <c r="F66" s="61">
        <v>0.2</v>
      </c>
      <c r="G66" s="43">
        <f t="shared" si="1"/>
        <v>180.51</v>
      </c>
      <c r="H66" s="44">
        <v>1</v>
      </c>
      <c r="I66" s="43">
        <f t="shared" si="0"/>
        <v>180.51</v>
      </c>
      <c r="J66" s="49"/>
      <c r="K66" s="50"/>
    </row>
    <row r="67" spans="1:11" ht="15.5" x14ac:dyDescent="0.35">
      <c r="A67" s="71" t="s">
        <v>17</v>
      </c>
      <c r="B67" s="74"/>
      <c r="C67" s="75"/>
      <c r="D67" s="76"/>
      <c r="E67" s="57"/>
      <c r="F67" s="61"/>
      <c r="G67" s="43"/>
      <c r="H67" s="44"/>
      <c r="I67" s="43"/>
      <c r="J67" s="49"/>
      <c r="K67" s="50"/>
    </row>
    <row r="68" spans="1:11" ht="15.5" x14ac:dyDescent="0.35">
      <c r="A68" s="67">
        <v>57</v>
      </c>
      <c r="B68" s="63" t="s">
        <v>54</v>
      </c>
      <c r="C68" s="64">
        <v>1</v>
      </c>
      <c r="D68" s="64">
        <v>11</v>
      </c>
      <c r="E68" s="93">
        <v>2034</v>
      </c>
      <c r="F68" s="61">
        <v>0.2</v>
      </c>
      <c r="G68" s="43">
        <f t="shared" si="1"/>
        <v>406.8</v>
      </c>
      <c r="H68" s="44">
        <v>1</v>
      </c>
      <c r="I68" s="43">
        <f t="shared" si="0"/>
        <v>406.8</v>
      </c>
      <c r="J68" s="49"/>
      <c r="K68" s="50"/>
    </row>
    <row r="69" spans="1:11" ht="15.5" x14ac:dyDescent="0.35">
      <c r="A69" s="67">
        <v>58</v>
      </c>
      <c r="B69" s="63" t="s">
        <v>56</v>
      </c>
      <c r="C69" s="64">
        <v>1</v>
      </c>
      <c r="D69" s="64">
        <v>8</v>
      </c>
      <c r="E69" s="93">
        <v>1377</v>
      </c>
      <c r="F69" s="61">
        <v>0.2</v>
      </c>
      <c r="G69" s="43">
        <f t="shared" si="1"/>
        <v>275.40000000000003</v>
      </c>
      <c r="H69" s="44">
        <v>1</v>
      </c>
      <c r="I69" s="43">
        <f t="shared" si="0"/>
        <v>275.40000000000003</v>
      </c>
      <c r="J69" s="49"/>
      <c r="K69" s="50"/>
    </row>
    <row r="70" spans="1:11" ht="15.5" x14ac:dyDescent="0.35">
      <c r="A70" s="67">
        <v>59</v>
      </c>
      <c r="B70" s="63" t="s">
        <v>59</v>
      </c>
      <c r="C70" s="64">
        <v>1</v>
      </c>
      <c r="D70" s="64">
        <v>9</v>
      </c>
      <c r="E70" s="93">
        <v>1424</v>
      </c>
      <c r="F70" s="61">
        <v>0.2</v>
      </c>
      <c r="G70" s="43">
        <f t="shared" si="1"/>
        <v>284.8</v>
      </c>
      <c r="H70" s="44">
        <v>1</v>
      </c>
      <c r="I70" s="43">
        <f t="shared" si="0"/>
        <v>284.8</v>
      </c>
      <c r="J70" s="49"/>
      <c r="K70" s="50"/>
    </row>
    <row r="71" spans="1:11" ht="15.5" x14ac:dyDescent="0.35">
      <c r="A71" s="67">
        <v>60</v>
      </c>
      <c r="B71" s="63" t="s">
        <v>59</v>
      </c>
      <c r="C71" s="64">
        <v>1</v>
      </c>
      <c r="D71" s="64">
        <v>9</v>
      </c>
      <c r="E71" s="93">
        <v>1445</v>
      </c>
      <c r="F71" s="61">
        <v>0.2</v>
      </c>
      <c r="G71" s="43">
        <f t="shared" si="1"/>
        <v>289</v>
      </c>
      <c r="H71" s="44">
        <v>1</v>
      </c>
      <c r="I71" s="43">
        <f t="shared" si="0"/>
        <v>289</v>
      </c>
      <c r="J71" s="49"/>
      <c r="K71" s="50"/>
    </row>
    <row r="72" spans="1:11" ht="15.5" x14ac:dyDescent="0.35">
      <c r="A72" s="67">
        <v>61</v>
      </c>
      <c r="B72" s="63" t="s">
        <v>59</v>
      </c>
      <c r="C72" s="64">
        <v>1</v>
      </c>
      <c r="D72" s="64">
        <v>9</v>
      </c>
      <c r="E72" s="93">
        <v>1438</v>
      </c>
      <c r="F72" s="61">
        <v>0.2</v>
      </c>
      <c r="G72" s="43">
        <f t="shared" si="1"/>
        <v>287.60000000000002</v>
      </c>
      <c r="H72" s="44">
        <v>1</v>
      </c>
      <c r="I72" s="43">
        <f t="shared" si="0"/>
        <v>287.60000000000002</v>
      </c>
      <c r="J72" s="49"/>
      <c r="K72" s="50"/>
    </row>
    <row r="73" spans="1:11" ht="15.5" x14ac:dyDescent="0.35">
      <c r="A73" s="67">
        <v>62</v>
      </c>
      <c r="B73" s="63" t="s">
        <v>59</v>
      </c>
      <c r="C73" s="64">
        <v>1</v>
      </c>
      <c r="D73" s="64">
        <v>9</v>
      </c>
      <c r="E73" s="93">
        <v>1424</v>
      </c>
      <c r="F73" s="61">
        <v>0.2</v>
      </c>
      <c r="G73" s="43">
        <f t="shared" si="1"/>
        <v>284.8</v>
      </c>
      <c r="H73" s="44">
        <v>1</v>
      </c>
      <c r="I73" s="43">
        <f t="shared" si="0"/>
        <v>284.8</v>
      </c>
      <c r="J73" s="49"/>
      <c r="K73" s="50"/>
    </row>
    <row r="74" spans="1:11" ht="15.5" x14ac:dyDescent="0.35">
      <c r="A74" s="67">
        <v>63</v>
      </c>
      <c r="B74" s="63" t="s">
        <v>59</v>
      </c>
      <c r="C74" s="64">
        <v>1</v>
      </c>
      <c r="D74" s="64">
        <v>7</v>
      </c>
      <c r="E74" s="93">
        <v>1232</v>
      </c>
      <c r="F74" s="61">
        <v>0.2</v>
      </c>
      <c r="G74" s="43">
        <f t="shared" si="1"/>
        <v>246.4</v>
      </c>
      <c r="H74" s="44">
        <v>1</v>
      </c>
      <c r="I74" s="43">
        <f t="shared" si="0"/>
        <v>246.4</v>
      </c>
      <c r="J74" s="49"/>
      <c r="K74" s="50"/>
    </row>
    <row r="75" spans="1:11" ht="15.5" x14ac:dyDescent="0.35">
      <c r="A75" s="67">
        <v>64</v>
      </c>
      <c r="B75" s="63" t="s">
        <v>59</v>
      </c>
      <c r="C75" s="64">
        <v>1</v>
      </c>
      <c r="D75" s="64">
        <v>7</v>
      </c>
      <c r="E75" s="93">
        <v>1232</v>
      </c>
      <c r="F75" s="61">
        <v>0.2</v>
      </c>
      <c r="G75" s="43">
        <f t="shared" si="1"/>
        <v>246.4</v>
      </c>
      <c r="H75" s="44">
        <v>2</v>
      </c>
      <c r="I75" s="43">
        <f t="shared" si="0"/>
        <v>492.8</v>
      </c>
      <c r="J75" s="49"/>
      <c r="K75" s="50"/>
    </row>
    <row r="76" spans="1:11" ht="15.5" x14ac:dyDescent="0.35">
      <c r="A76" s="67">
        <v>65</v>
      </c>
      <c r="B76" s="63" t="s">
        <v>59</v>
      </c>
      <c r="C76" s="64">
        <v>1</v>
      </c>
      <c r="D76" s="64">
        <v>7</v>
      </c>
      <c r="E76" s="93">
        <v>1232</v>
      </c>
      <c r="F76" s="61">
        <v>0.2</v>
      </c>
      <c r="G76" s="43">
        <f t="shared" si="1"/>
        <v>246.4</v>
      </c>
      <c r="H76" s="44">
        <v>2</v>
      </c>
      <c r="I76" s="43">
        <f t="shared" si="0"/>
        <v>492.8</v>
      </c>
      <c r="J76" s="49"/>
      <c r="K76" s="50"/>
    </row>
    <row r="77" spans="1:11" ht="15.5" x14ac:dyDescent="0.35">
      <c r="A77" s="67">
        <v>66</v>
      </c>
      <c r="B77" s="63" t="s">
        <v>64</v>
      </c>
      <c r="C77" s="64">
        <v>1</v>
      </c>
      <c r="D77" s="64">
        <v>9</v>
      </c>
      <c r="E77" s="93">
        <v>1397</v>
      </c>
      <c r="F77" s="61">
        <v>0.2</v>
      </c>
      <c r="G77" s="43">
        <f t="shared" si="1"/>
        <v>279.40000000000003</v>
      </c>
      <c r="H77" s="44">
        <v>1</v>
      </c>
      <c r="I77" s="43">
        <f t="shared" si="0"/>
        <v>279.40000000000003</v>
      </c>
      <c r="J77" s="49"/>
      <c r="K77" s="50"/>
    </row>
    <row r="78" spans="1:11" ht="15.5" x14ac:dyDescent="0.35">
      <c r="A78" s="67">
        <v>67</v>
      </c>
      <c r="B78" s="63" t="s">
        <v>65</v>
      </c>
      <c r="C78" s="64">
        <v>1</v>
      </c>
      <c r="D78" s="64">
        <v>6</v>
      </c>
      <c r="E78" s="93">
        <v>1066</v>
      </c>
      <c r="F78" s="61">
        <v>0.2</v>
      </c>
      <c r="G78" s="43">
        <f t="shared" si="1"/>
        <v>213.20000000000002</v>
      </c>
      <c r="H78" s="44">
        <v>1</v>
      </c>
      <c r="I78" s="43">
        <f t="shared" si="0"/>
        <v>213.20000000000002</v>
      </c>
      <c r="J78" s="49"/>
      <c r="K78" s="50"/>
    </row>
    <row r="79" spans="1:11" ht="15.5" x14ac:dyDescent="0.35">
      <c r="A79" s="67">
        <v>69</v>
      </c>
      <c r="B79" s="63" t="s">
        <v>65</v>
      </c>
      <c r="C79" s="64">
        <v>1</v>
      </c>
      <c r="D79" s="64">
        <v>6</v>
      </c>
      <c r="E79" s="93">
        <v>1061</v>
      </c>
      <c r="F79" s="61">
        <v>0.2</v>
      </c>
      <c r="G79" s="43">
        <f t="shared" si="1"/>
        <v>212.20000000000002</v>
      </c>
      <c r="H79" s="44">
        <v>1</v>
      </c>
      <c r="I79" s="43">
        <f t="shared" si="0"/>
        <v>212.20000000000002</v>
      </c>
      <c r="J79" s="49"/>
      <c r="K79" s="77"/>
    </row>
    <row r="80" spans="1:11" ht="15.5" x14ac:dyDescent="0.35">
      <c r="A80" s="67">
        <v>69</v>
      </c>
      <c r="B80" s="63" t="s">
        <v>65</v>
      </c>
      <c r="C80" s="64">
        <v>1</v>
      </c>
      <c r="D80" s="64">
        <v>6</v>
      </c>
      <c r="E80" s="93">
        <v>1061</v>
      </c>
      <c r="F80" s="61">
        <v>0.2</v>
      </c>
      <c r="G80" s="43">
        <f t="shared" si="1"/>
        <v>212.20000000000002</v>
      </c>
      <c r="H80" s="44">
        <v>1</v>
      </c>
      <c r="I80" s="43">
        <f t="shared" si="0"/>
        <v>212.20000000000002</v>
      </c>
      <c r="J80" s="49"/>
      <c r="K80" s="50"/>
    </row>
    <row r="81" spans="1:11" ht="15.5" x14ac:dyDescent="0.35">
      <c r="A81" s="67">
        <v>70</v>
      </c>
      <c r="B81" s="63" t="s">
        <v>66</v>
      </c>
      <c r="C81" s="64">
        <v>1</v>
      </c>
      <c r="D81" s="64">
        <v>6</v>
      </c>
      <c r="E81" s="93">
        <v>1061</v>
      </c>
      <c r="F81" s="61">
        <v>0.2</v>
      </c>
      <c r="G81" s="43">
        <f>(F81*E81)</f>
        <v>212.20000000000002</v>
      </c>
      <c r="H81" s="44">
        <v>1</v>
      </c>
      <c r="I81" s="43">
        <f t="shared" si="0"/>
        <v>212.20000000000002</v>
      </c>
      <c r="J81" s="49"/>
      <c r="K81" s="50"/>
    </row>
    <row r="82" spans="1:11" ht="15.5" x14ac:dyDescent="0.35">
      <c r="A82" s="67">
        <v>71</v>
      </c>
      <c r="B82" s="63" t="s">
        <v>67</v>
      </c>
      <c r="C82" s="64">
        <v>1</v>
      </c>
      <c r="D82" s="64">
        <v>5</v>
      </c>
      <c r="E82" s="93">
        <v>1051</v>
      </c>
      <c r="F82" s="61">
        <v>0.2</v>
      </c>
      <c r="G82" s="43">
        <f t="shared" si="1"/>
        <v>210.20000000000002</v>
      </c>
      <c r="H82" s="44">
        <v>1</v>
      </c>
      <c r="I82" s="43">
        <f t="shared" si="0"/>
        <v>210.20000000000002</v>
      </c>
      <c r="J82" s="49"/>
      <c r="K82" s="50"/>
    </row>
    <row r="83" spans="1:11" ht="15.5" x14ac:dyDescent="0.35">
      <c r="A83" s="67">
        <v>72</v>
      </c>
      <c r="B83" s="63" t="s">
        <v>68</v>
      </c>
      <c r="C83" s="64">
        <v>1</v>
      </c>
      <c r="D83" s="64">
        <v>3</v>
      </c>
      <c r="E83" s="93">
        <v>1051</v>
      </c>
      <c r="F83" s="61">
        <v>0.2</v>
      </c>
      <c r="G83" s="43">
        <f t="shared" si="1"/>
        <v>210.20000000000002</v>
      </c>
      <c r="H83" s="44">
        <v>1</v>
      </c>
      <c r="I83" s="43">
        <f t="shared" si="0"/>
        <v>210.20000000000002</v>
      </c>
      <c r="J83" s="49"/>
      <c r="K83" s="50"/>
    </row>
    <row r="84" spans="1:11" ht="15.5" x14ac:dyDescent="0.3">
      <c r="A84" s="71" t="s">
        <v>19</v>
      </c>
      <c r="B84" s="62"/>
      <c r="C84" s="67"/>
      <c r="D84" s="67"/>
      <c r="E84" s="57"/>
      <c r="F84" s="61"/>
      <c r="G84" s="43"/>
      <c r="H84" s="44"/>
      <c r="I84" s="43"/>
      <c r="J84" s="49"/>
      <c r="K84" s="50"/>
    </row>
    <row r="85" spans="1:11" ht="15.5" x14ac:dyDescent="0.35">
      <c r="A85" s="62">
        <v>73</v>
      </c>
      <c r="B85" s="74" t="s">
        <v>20</v>
      </c>
      <c r="C85" s="75">
        <v>1</v>
      </c>
      <c r="D85" s="76">
        <v>10</v>
      </c>
      <c r="E85" s="57">
        <v>1699</v>
      </c>
      <c r="F85" s="61">
        <v>0.2</v>
      </c>
      <c r="G85" s="43">
        <f t="shared" si="1"/>
        <v>339.8</v>
      </c>
      <c r="H85" s="44">
        <v>1</v>
      </c>
      <c r="I85" s="43">
        <f t="shared" si="0"/>
        <v>339.8</v>
      </c>
      <c r="J85" s="49"/>
      <c r="K85" s="50"/>
    </row>
    <row r="86" spans="1:11" ht="15.5" x14ac:dyDescent="0.35">
      <c r="A86" s="62">
        <v>74</v>
      </c>
      <c r="B86" s="74" t="s">
        <v>18</v>
      </c>
      <c r="C86" s="75">
        <v>1</v>
      </c>
      <c r="D86" s="76">
        <v>7</v>
      </c>
      <c r="E86" s="57">
        <v>1190</v>
      </c>
      <c r="F86" s="61">
        <v>0.2</v>
      </c>
      <c r="G86" s="43">
        <f t="shared" si="1"/>
        <v>238</v>
      </c>
      <c r="H86" s="44">
        <v>1</v>
      </c>
      <c r="I86" s="43">
        <f t="shared" si="0"/>
        <v>238</v>
      </c>
      <c r="J86" s="49"/>
      <c r="K86" s="50"/>
    </row>
    <row r="87" spans="1:11" ht="15.5" x14ac:dyDescent="0.35">
      <c r="A87" s="62">
        <v>75</v>
      </c>
      <c r="B87" s="74" t="s">
        <v>18</v>
      </c>
      <c r="C87" s="75">
        <v>1</v>
      </c>
      <c r="D87" s="76">
        <v>7</v>
      </c>
      <c r="E87" s="57">
        <v>1190</v>
      </c>
      <c r="F87" s="61">
        <v>0.2</v>
      </c>
      <c r="G87" s="43">
        <f t="shared" si="1"/>
        <v>238</v>
      </c>
      <c r="H87" s="44">
        <v>1</v>
      </c>
      <c r="I87" s="43">
        <f t="shared" si="0"/>
        <v>238</v>
      </c>
      <c r="J87" s="49"/>
      <c r="K87" s="50"/>
    </row>
    <row r="88" spans="1:11" ht="15.5" x14ac:dyDescent="0.35">
      <c r="A88" s="62">
        <v>76</v>
      </c>
      <c r="B88" s="74" t="s">
        <v>18</v>
      </c>
      <c r="C88" s="75">
        <v>1</v>
      </c>
      <c r="D88" s="76">
        <v>7</v>
      </c>
      <c r="E88" s="57">
        <v>1190</v>
      </c>
      <c r="F88" s="61">
        <v>0.2</v>
      </c>
      <c r="G88" s="43">
        <f t="shared" si="1"/>
        <v>238</v>
      </c>
      <c r="H88" s="44">
        <v>1</v>
      </c>
      <c r="I88" s="43">
        <f t="shared" si="0"/>
        <v>238</v>
      </c>
      <c r="J88" s="49"/>
      <c r="K88" s="50"/>
    </row>
    <row r="89" spans="1:11" ht="15.5" x14ac:dyDescent="0.35">
      <c r="A89" s="62">
        <v>77</v>
      </c>
      <c r="B89" s="74" t="s">
        <v>18</v>
      </c>
      <c r="C89" s="75">
        <v>1</v>
      </c>
      <c r="D89" s="76">
        <v>7</v>
      </c>
      <c r="E89" s="57">
        <v>1190</v>
      </c>
      <c r="F89" s="61">
        <v>0.2</v>
      </c>
      <c r="G89" s="43">
        <f t="shared" si="1"/>
        <v>238</v>
      </c>
      <c r="H89" s="44">
        <v>1</v>
      </c>
      <c r="I89" s="43">
        <f t="shared" si="0"/>
        <v>238</v>
      </c>
      <c r="J89" s="49"/>
      <c r="K89" s="50"/>
    </row>
    <row r="90" spans="1:11" ht="18" x14ac:dyDescent="0.4">
      <c r="A90" s="78" t="s">
        <v>52</v>
      </c>
      <c r="B90" s="79"/>
      <c r="C90" s="40"/>
      <c r="D90" s="41"/>
      <c r="E90" s="94"/>
      <c r="F90" s="80"/>
      <c r="G90" s="43"/>
      <c r="H90" s="44"/>
      <c r="I90" s="43"/>
      <c r="J90" s="49"/>
      <c r="K90" s="50"/>
    </row>
    <row r="91" spans="1:11" customFormat="1" ht="15.5" x14ac:dyDescent="0.35">
      <c r="A91" s="38">
        <v>78</v>
      </c>
      <c r="B91" s="39" t="s">
        <v>53</v>
      </c>
      <c r="C91" s="40">
        <v>1</v>
      </c>
      <c r="D91" s="41">
        <v>11</v>
      </c>
      <c r="E91" s="94">
        <v>2015</v>
      </c>
      <c r="F91" s="42">
        <v>0.2</v>
      </c>
      <c r="G91" s="43">
        <f t="shared" ref="G91" si="5">F91*E91</f>
        <v>403</v>
      </c>
      <c r="H91" s="44">
        <v>1</v>
      </c>
      <c r="I91" s="43">
        <f t="shared" ref="I91" si="6">G91*H91</f>
        <v>403</v>
      </c>
      <c r="J91" s="45"/>
      <c r="K91" s="81"/>
    </row>
    <row r="92" spans="1:11" ht="15.5" x14ac:dyDescent="0.35">
      <c r="A92" s="71" t="s">
        <v>24</v>
      </c>
      <c r="B92" s="79"/>
      <c r="C92" s="40"/>
      <c r="D92" s="41"/>
      <c r="E92" s="94"/>
      <c r="F92" s="80"/>
      <c r="G92" s="43"/>
      <c r="H92" s="44"/>
      <c r="I92" s="43"/>
      <c r="J92" s="49"/>
      <c r="K92" s="50"/>
    </row>
    <row r="93" spans="1:11" ht="21.75" customHeight="1" x14ac:dyDescent="0.35">
      <c r="A93" s="38">
        <v>79</v>
      </c>
      <c r="B93" s="79" t="s">
        <v>25</v>
      </c>
      <c r="C93" s="40">
        <v>1</v>
      </c>
      <c r="D93" s="41">
        <v>8</v>
      </c>
      <c r="E93" s="94">
        <v>1372</v>
      </c>
      <c r="F93" s="61">
        <v>0.2</v>
      </c>
      <c r="G93" s="43">
        <f>F93*E93</f>
        <v>274.40000000000003</v>
      </c>
      <c r="H93" s="44">
        <v>1</v>
      </c>
      <c r="I93" s="43">
        <f>G93*H93</f>
        <v>274.40000000000003</v>
      </c>
      <c r="J93" s="49" t="s">
        <v>37</v>
      </c>
      <c r="K93" s="50"/>
    </row>
    <row r="94" spans="1:11" ht="21.75" customHeight="1" x14ac:dyDescent="0.35">
      <c r="A94" s="38">
        <v>80</v>
      </c>
      <c r="B94" s="79" t="s">
        <v>25</v>
      </c>
      <c r="C94" s="40">
        <v>1</v>
      </c>
      <c r="D94" s="41">
        <v>8</v>
      </c>
      <c r="E94" s="94">
        <v>1792</v>
      </c>
      <c r="F94" s="61">
        <v>0.2</v>
      </c>
      <c r="G94" s="43">
        <f>F94*E94</f>
        <v>358.40000000000003</v>
      </c>
      <c r="H94" s="44">
        <v>1</v>
      </c>
      <c r="I94" s="43">
        <f>G94*H94</f>
        <v>358.40000000000003</v>
      </c>
      <c r="J94" s="49"/>
      <c r="K94" s="50"/>
    </row>
    <row r="95" spans="1:11" ht="17.5" x14ac:dyDescent="0.35">
      <c r="A95" s="66" t="s">
        <v>26</v>
      </c>
      <c r="B95" s="79"/>
      <c r="C95" s="40"/>
      <c r="D95" s="41"/>
      <c r="E95" s="94"/>
      <c r="F95" s="80"/>
      <c r="G95" s="43"/>
      <c r="H95" s="44"/>
      <c r="I95" s="43"/>
      <c r="J95" s="49"/>
      <c r="K95" s="50"/>
    </row>
    <row r="96" spans="1:11" ht="15.5" x14ac:dyDescent="0.35">
      <c r="A96" s="71" t="s">
        <v>27</v>
      </c>
      <c r="B96" s="79"/>
      <c r="C96" s="40"/>
      <c r="D96" s="41"/>
      <c r="E96" s="94"/>
      <c r="F96" s="80"/>
      <c r="G96" s="43"/>
      <c r="H96" s="44"/>
      <c r="I96" s="43"/>
      <c r="J96" s="49"/>
      <c r="K96" s="50"/>
    </row>
    <row r="97" spans="1:11" s="34" customFormat="1" ht="22.5" customHeight="1" x14ac:dyDescent="0.35">
      <c r="A97" s="5">
        <v>81</v>
      </c>
      <c r="B97" s="6" t="s">
        <v>40</v>
      </c>
      <c r="C97" s="7">
        <v>1</v>
      </c>
      <c r="D97" s="8">
        <v>13</v>
      </c>
      <c r="E97" s="95">
        <v>2870</v>
      </c>
      <c r="F97" s="9">
        <v>0.2</v>
      </c>
      <c r="G97" s="4">
        <f t="shared" ref="G97" si="7">F97*E97</f>
        <v>574</v>
      </c>
      <c r="H97" s="10">
        <v>1</v>
      </c>
      <c r="I97" s="4">
        <f t="shared" ref="I97" si="8">G97*H97</f>
        <v>574</v>
      </c>
      <c r="J97" s="33" t="s">
        <v>39</v>
      </c>
      <c r="K97" s="82"/>
    </row>
    <row r="98" spans="1:11" ht="17.25" customHeight="1" x14ac:dyDescent="0.35">
      <c r="A98" s="38">
        <v>82</v>
      </c>
      <c r="B98" s="6" t="s">
        <v>28</v>
      </c>
      <c r="C98" s="40">
        <v>1</v>
      </c>
      <c r="D98" s="41">
        <v>11</v>
      </c>
      <c r="E98" s="94">
        <v>1873</v>
      </c>
      <c r="F98" s="61">
        <v>0.2</v>
      </c>
      <c r="G98" s="43">
        <f t="shared" ref="G98:G99" si="9">F98*E98</f>
        <v>374.6</v>
      </c>
      <c r="H98" s="10">
        <v>1</v>
      </c>
      <c r="I98" s="43">
        <f t="shared" ref="I98:I99" si="10">G98*H98</f>
        <v>374.6</v>
      </c>
      <c r="J98" s="49" t="s">
        <v>42</v>
      </c>
      <c r="K98" s="50"/>
    </row>
    <row r="99" spans="1:11" ht="26.25" customHeight="1" x14ac:dyDescent="0.35">
      <c r="A99" s="38">
        <v>83</v>
      </c>
      <c r="B99" s="6" t="s">
        <v>28</v>
      </c>
      <c r="C99" s="40">
        <v>1</v>
      </c>
      <c r="D99" s="41">
        <v>11</v>
      </c>
      <c r="E99" s="94">
        <v>1873</v>
      </c>
      <c r="F99" s="61">
        <v>0.2</v>
      </c>
      <c r="G99" s="43">
        <f t="shared" si="9"/>
        <v>374.6</v>
      </c>
      <c r="H99" s="10">
        <v>1</v>
      </c>
      <c r="I99" s="43">
        <f t="shared" si="10"/>
        <v>374.6</v>
      </c>
      <c r="J99" s="49" t="s">
        <v>38</v>
      </c>
      <c r="K99" s="50"/>
    </row>
    <row r="100" spans="1:11" ht="15" x14ac:dyDescent="0.3">
      <c r="A100" s="124" t="s">
        <v>23</v>
      </c>
      <c r="B100" s="125"/>
      <c r="C100" s="125"/>
      <c r="D100" s="125"/>
      <c r="E100" s="125"/>
      <c r="F100" s="125"/>
      <c r="G100" s="125"/>
      <c r="H100" s="126"/>
      <c r="I100" s="83">
        <f>ROUND(SUM(I5:I99),2)</f>
        <v>24196.79</v>
      </c>
      <c r="J100" s="49"/>
      <c r="K100" s="50"/>
    </row>
    <row r="101" spans="1:11" ht="15.5" x14ac:dyDescent="0.35">
      <c r="A101" s="84"/>
      <c r="B101" s="85"/>
      <c r="C101" s="84"/>
      <c r="D101" s="84"/>
      <c r="E101" s="96"/>
      <c r="F101" s="86"/>
      <c r="G101" s="86"/>
      <c r="H101" s="86"/>
      <c r="I101" s="86"/>
      <c r="J101" s="49"/>
      <c r="K101" s="50"/>
    </row>
    <row r="102" spans="1:11" ht="30.75" customHeight="1" x14ac:dyDescent="0.35">
      <c r="A102" s="84"/>
      <c r="B102" s="85"/>
      <c r="C102" s="84"/>
      <c r="D102" s="122" t="s">
        <v>8</v>
      </c>
      <c r="E102" s="122"/>
      <c r="F102" s="122"/>
      <c r="G102" s="122"/>
      <c r="H102" s="123"/>
      <c r="I102" s="87">
        <f>ROUND(I100*23.59%,2)</f>
        <v>5708.02</v>
      </c>
      <c r="J102" s="49"/>
      <c r="K102" s="50"/>
    </row>
    <row r="103" spans="1:11" ht="15.5" x14ac:dyDescent="0.35">
      <c r="A103" s="84"/>
      <c r="B103" s="85"/>
      <c r="C103" s="84"/>
      <c r="D103" s="129" t="s">
        <v>43</v>
      </c>
      <c r="E103" s="129"/>
      <c r="F103" s="129"/>
      <c r="G103" s="129" t="s">
        <v>43</v>
      </c>
      <c r="H103" s="130"/>
      <c r="I103" s="88">
        <f>ROUND(I100+I102,0)</f>
        <v>29905</v>
      </c>
      <c r="J103" s="49"/>
      <c r="K103" s="50"/>
    </row>
    <row r="104" spans="1:11" ht="42.75" customHeight="1" x14ac:dyDescent="0.3">
      <c r="A104" s="121" t="s">
        <v>71</v>
      </c>
      <c r="B104" s="121"/>
      <c r="C104" s="121"/>
      <c r="D104" s="121"/>
      <c r="E104" s="121"/>
      <c r="F104" s="121"/>
      <c r="G104" s="121"/>
      <c r="H104" s="121"/>
      <c r="I104" s="121"/>
      <c r="J104" s="49"/>
      <c r="K104" s="50"/>
    </row>
  </sheetData>
  <mergeCells count="6">
    <mergeCell ref="D1:I1"/>
    <mergeCell ref="A104:I104"/>
    <mergeCell ref="D102:H102"/>
    <mergeCell ref="A100:H100"/>
    <mergeCell ref="A3:I3"/>
    <mergeCell ref="D103:H103"/>
  </mergeCells>
  <pageMargins left="0.7" right="0.7" top="0.75" bottom="0.75" header="0.3" footer="0.3"/>
  <pageSetup paperSize="9" scale="6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5.pielikums 1.tabula</vt:lpstr>
      <vt:lpstr>5.pielikums 2.tabula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Nebars</dc:creator>
  <cp:lastModifiedBy>Ieva Potjomkina</cp:lastModifiedBy>
  <cp:lastPrinted>2025-11-04T11:20:37Z</cp:lastPrinted>
  <dcterms:created xsi:type="dcterms:W3CDTF">2024-08-22T10:07:02Z</dcterms:created>
  <dcterms:modified xsi:type="dcterms:W3CDTF">2025-11-06T08:35:30Z</dcterms:modified>
</cp:coreProperties>
</file>