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svetlana_p\AppData\Local\Microsoft\Windows\INetCache\Content.Outlook\KQLGEWL2\"/>
    </mc:Choice>
  </mc:AlternateContent>
  <xr:revisionPtr revIDLastSave="0" documentId="8_{C324FDAC-FA1F-45F8-B654-3D3E67F369C6}" xr6:coauthVersionLast="47" xr6:coauthVersionMax="47" xr10:uidLastSave="{00000000-0000-0000-0000-000000000000}"/>
  <bookViews>
    <workbookView xWindow="-120" yWindow="-120" windowWidth="29040" windowHeight="15840" firstSheet="1" activeTab="1" xr2:uid="{5131FF85-72CD-4330-9FA7-6751363C7B7C}"/>
  </bookViews>
  <sheets>
    <sheet name="DPNS pielikums" sheetId="1" state="hidden" r:id="rId1"/>
    <sheet name="peļņa 2023" sheetId="3" r:id="rId2"/>
    <sheet name="investīcijas 2024" sheetId="2" r:id="rId3"/>
  </sheets>
  <definedNames>
    <definedName name="_Hlk174441974" localSheetId="0">'DPNS pielikums'!$A$4</definedName>
    <definedName name="_Hlk174442047" localSheetId="0">'DPNS pielikums'!#REF!</definedName>
    <definedName name="_Hlk174442467" localSheetId="0">'DPNS pielikums'!$A$10</definedName>
    <definedName name="_Hlk174442501" localSheetId="0">'DPNS pielikums'!#REF!</definedName>
    <definedName name="_Hlk174443322" localSheetId="0">'DPNS pielikums'!#REF!</definedName>
    <definedName name="_Hlk174443382" localSheetId="0">'DPNS pielikums'!$A$12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" l="1"/>
  <c r="G5" i="3"/>
  <c r="D3" i="3"/>
  <c r="B3" i="3"/>
  <c r="E3" i="3" s="1"/>
  <c r="C3" i="3"/>
  <c r="E4" i="3"/>
  <c r="G6" i="3"/>
  <c r="G8" i="3"/>
  <c r="E6" i="3"/>
  <c r="E5" i="3"/>
  <c r="E7" i="3"/>
  <c r="E8" i="3"/>
  <c r="F7" i="3"/>
  <c r="F4" i="3"/>
  <c r="G4" i="3" s="1"/>
  <c r="C11" i="1"/>
  <c r="D15" i="1"/>
  <c r="C15" i="1" s="1"/>
  <c r="C20" i="1"/>
  <c r="E9" i="1"/>
  <c r="D8" i="1"/>
  <c r="D13" i="1"/>
  <c r="E14" i="1"/>
  <c r="C5" i="1"/>
  <c r="C29" i="2"/>
  <c r="D3" i="2"/>
  <c r="D63" i="2"/>
  <c r="D30" i="2"/>
  <c r="D29" i="2" s="1"/>
  <c r="D28" i="2" l="1"/>
  <c r="D70" i="2" s="1"/>
  <c r="F3" i="3"/>
  <c r="G7" i="3"/>
  <c r="C63" i="2" l="1"/>
  <c r="C36" i="2"/>
  <c r="C23" i="2"/>
  <c r="C14" i="2"/>
  <c r="C7" i="2"/>
  <c r="C3" i="2" l="1"/>
  <c r="C28" i="2"/>
  <c r="C70" i="2" l="1"/>
</calcChain>
</file>

<file path=xl/sharedStrings.xml><?xml version="1.0" encoding="utf-8"?>
<sst xmlns="http://schemas.openxmlformats.org/spreadsheetml/2006/main" count="117" uniqueCount="108">
  <si>
    <t xml:space="preserve">Telpu pārbūves un teritorijas labiekārtošanas būvprojekta izstrādei Siguldas ielā 24, Daugavpilī – 123 178,00 euro </t>
  </si>
  <si>
    <t xml:space="preserve">Telpu pārbūves un teritorijas labiekārtošanas būvprojekta izstrādei Siguldas ielā 24, Daugavpilī – 136 864.31  euro </t>
  </si>
  <si>
    <t>FINANSĒŠANA</t>
  </si>
  <si>
    <t>12 817.89</t>
  </si>
  <si>
    <t>385 215.60</t>
  </si>
  <si>
    <t>KOPĀ</t>
  </si>
  <si>
    <t>finanšu avots</t>
  </si>
  <si>
    <t>Kods</t>
  </si>
  <si>
    <r>
      <t>Nosaukums</t>
    </r>
    <r>
      <rPr>
        <vertAlign val="superscript"/>
        <sz val="12"/>
        <rFont val="Times New Roman"/>
        <family val="1"/>
      </rPr>
      <t>1</t>
    </r>
  </si>
  <si>
    <t>2024.gada
 plāns</t>
  </si>
  <si>
    <t>Kopā nekustamie īpašumi</t>
  </si>
  <si>
    <t xml:space="preserve">Nedzīvojamās ēkas </t>
  </si>
  <si>
    <t xml:space="preserve">Zeme zem ēkām un būvēm </t>
  </si>
  <si>
    <t xml:space="preserve">Pārējā zeme </t>
  </si>
  <si>
    <t xml:space="preserve">Celtnes un būves </t>
  </si>
  <si>
    <t xml:space="preserve">Pārējais nekustamais īpašums </t>
  </si>
  <si>
    <t>Kapitālais remonts un rekonstrukcija</t>
  </si>
  <si>
    <t xml:space="preserve">Nepabeigtā būvniecība </t>
  </si>
  <si>
    <t>Kopā kustamie īpašumi</t>
  </si>
  <si>
    <t xml:space="preserve">Tehnoloģiskās iekārtas un mašīnas </t>
  </si>
  <si>
    <t>Medicīnas un laboratoijas iekārtas</t>
  </si>
  <si>
    <t>Pārējās tehnoloģiskās iekārtas un mašīnas</t>
  </si>
  <si>
    <t xml:space="preserve">Transportlīdzekļi </t>
  </si>
  <si>
    <t xml:space="preserve">Saimniecības pamatlīdzekļi </t>
  </si>
  <si>
    <t xml:space="preserve">Datortehnika, sakaru un cita biroja tehnika </t>
  </si>
  <si>
    <t xml:space="preserve">Pārējie iepriekš neklasificētie pamatlīdzekļi </t>
  </si>
  <si>
    <t xml:space="preserve">Ilgtermiņa ieguldījumi nomātajos pamatlīdzekļos </t>
  </si>
  <si>
    <t>Kopā ieguldījumi</t>
  </si>
  <si>
    <t>Katlu mājas būvniecības projekta izstrāde objektam Siguldas ielā 24, Daugavpilī</t>
  </si>
  <si>
    <t>Maģistrālā ūdensvada, kanalizācijas pārbūve un teritorijas labiekārtošana (Aknīste, 2.kārta)</t>
  </si>
  <si>
    <t>Med. iekārtu iegāde, t.sk. rentgena iekārta (Daugavpils  - EUR 171 602.20, Aknīste – EUR 171 602.20),  elektroencefalogrāfijas iekārta - EUR 42 011.20</t>
  </si>
  <si>
    <t>Telpu pārbūves un teritorijas labiekārtošanas būvprojekta izstrāde objektā Siguldas ielā 24, Daugavpilī</t>
  </si>
  <si>
    <t>Profesionālo veļas mazgājamo mašīnu iegāde (Daugavpils un Aknīste)</t>
  </si>
  <si>
    <t>izpilde 2024.g 6 mēn.</t>
  </si>
  <si>
    <t>kopā</t>
  </si>
  <si>
    <t>dividendes</t>
  </si>
  <si>
    <t>pašu līdzekļi</t>
  </si>
  <si>
    <t>kopā 2023-2024</t>
  </si>
  <si>
    <t>katlu mājas būvniecības projekta izstrādei Siguldas ielā 24, Daugavpilī – 46 356.31 euro, tai skaitā 2023.gadā- 12 817.89 euro, līgumsods - 3531 euro</t>
  </si>
  <si>
    <t>medicīnas iekārtu iegādei 385 215,60 euro, t.sk., rentgena iekārtām Daugavpilī 171 602,20 euro un Aknīstē 171 602,20 euro, elektroencefalogrāfijas iekārtai 42 011,20 euro;</t>
  </si>
  <si>
    <t>maģistrālā ūdensvada, kanalizācijas pārbūvei un teritorijas labiekārtošanai (Aknīste, 2.kārta) – 354 139.19 euro;</t>
  </si>
  <si>
    <t xml:space="preserve">katlu mājas būvniecības projekta izstrādei Siguldas ielā 24, Daugavpilī </t>
  </si>
  <si>
    <t>2023.gada peļņas izlietojums</t>
  </si>
  <si>
    <t>valsts dividendes</t>
  </si>
  <si>
    <t>anotācijā visas peļņas izlietojums</t>
  </si>
  <si>
    <t xml:space="preserve">starpība </t>
  </si>
  <si>
    <t>starpība</t>
  </si>
  <si>
    <t>kopējās izmaksas</t>
  </si>
  <si>
    <t>Ar Ministru kabineta lēmumu atstātās peļņas daļas izlietojums</t>
  </si>
  <si>
    <t>investīcijas</t>
  </si>
  <si>
    <t>piezīmes</t>
  </si>
  <si>
    <t>* Veselības ministrijas 07.06.2024. vēstule Nr. 01-27.1/2215</t>
  </si>
  <si>
    <t xml:space="preserve"> valsts dividenžu 64% izlietojums</t>
  </si>
  <si>
    <r>
      <rPr>
        <u/>
        <sz val="9"/>
        <color theme="1"/>
        <rFont val="Aptos Narrow"/>
        <family val="2"/>
        <scheme val="minor"/>
      </rPr>
      <t>2024.gadā</t>
    </r>
    <r>
      <rPr>
        <sz val="9"/>
        <color theme="1"/>
        <rFont val="Aptos Narrow"/>
        <family val="2"/>
        <scheme val="minor"/>
      </rPr>
      <t xml:space="preserve"> - 
354 139.19 euro - 2023.gada peļņa (valsts dividendes)
28 693.81 euro - kapitālsabiedrības rīcībā atstājamā peļņas daļa par 2023.gadu</t>
    </r>
  </si>
  <si>
    <r>
      <rPr>
        <u/>
        <sz val="9"/>
        <color theme="1"/>
        <rFont val="Aptos Narrow"/>
        <family val="2"/>
        <scheme val="minor"/>
      </rPr>
      <t>2023.gadā</t>
    </r>
    <r>
      <rPr>
        <sz val="9"/>
        <color theme="1"/>
        <rFont val="Aptos Narrow"/>
        <family val="2"/>
        <scheme val="minor"/>
      </rPr>
      <t xml:space="preserve"> -16 348.89 euro (pašu līdzekļi)
</t>
    </r>
    <r>
      <rPr>
        <u/>
        <sz val="9"/>
        <color theme="1"/>
        <rFont val="Aptos Narrow"/>
        <family val="2"/>
        <scheme val="minor"/>
      </rPr>
      <t xml:space="preserve"> 2024.gadā</t>
    </r>
    <r>
      <rPr>
        <sz val="9"/>
        <color theme="1"/>
        <rFont val="Aptos Narrow"/>
        <family val="2"/>
        <scheme val="minor"/>
      </rPr>
      <t xml:space="preserve"> - 26 377.42 euro - 2023.gada peļņa (valsts dividendes)
</t>
    </r>
    <r>
      <rPr>
        <u/>
        <sz val="9"/>
        <color theme="1"/>
        <rFont val="Aptos Narrow"/>
        <family val="2"/>
        <scheme val="minor"/>
      </rPr>
      <t>2025.gadā</t>
    </r>
    <r>
      <rPr>
        <sz val="9"/>
        <color theme="1"/>
        <rFont val="Aptos Narrow"/>
        <family val="2"/>
        <scheme val="minor"/>
      </rPr>
      <t xml:space="preserve"> - 3 630.00 euro - pašu līdzekļi </t>
    </r>
  </si>
  <si>
    <r>
      <rPr>
        <u/>
        <sz val="9"/>
        <color theme="1"/>
        <rFont val="Aptos Narrow"/>
        <family val="2"/>
        <scheme val="minor"/>
      </rPr>
      <t>2024.gadā -</t>
    </r>
    <r>
      <rPr>
        <sz val="9"/>
        <color theme="1"/>
        <rFont val="Aptos Narrow"/>
        <family val="2"/>
        <scheme val="minor"/>
      </rPr>
      <t xml:space="preserve">123 178 euro - 2023.gada peļņa (valsts dividendes)
</t>
    </r>
    <r>
      <rPr>
        <u/>
        <sz val="9"/>
        <color theme="1"/>
        <rFont val="Aptos Narrow"/>
        <family val="2"/>
        <scheme val="minor"/>
      </rPr>
      <t>2025.gadā</t>
    </r>
    <r>
      <rPr>
        <sz val="9"/>
        <color theme="1"/>
        <rFont val="Aptos Narrow"/>
        <family val="2"/>
        <scheme val="minor"/>
      </rPr>
      <t xml:space="preserve"> - 13 686.31 euro - pašu līdzekļi </t>
    </r>
  </si>
  <si>
    <r>
      <rPr>
        <u/>
        <sz val="9"/>
        <color theme="1"/>
        <rFont val="Aptos Narrow"/>
        <family val="2"/>
        <scheme val="minor"/>
      </rPr>
      <t xml:space="preserve">2024.gadā - </t>
    </r>
    <r>
      <rPr>
        <sz val="9"/>
        <color theme="1"/>
        <rFont val="Aptos Narrow"/>
        <family val="2"/>
        <scheme val="minor"/>
      </rPr>
      <t xml:space="preserve">
59 054.98 euro -  kapitālsabiedrības rīcībā atstājaā peļņas daļa par 2023.gadu
35 036.10 euro - pašu līdzekļi </t>
    </r>
  </si>
  <si>
    <t xml:space="preserve">  2024.gada mērķos noteiktais *</t>
  </si>
  <si>
    <r>
      <rPr>
        <u/>
        <sz val="9"/>
        <color theme="1"/>
        <rFont val="Aptos Narrow"/>
        <family val="2"/>
        <scheme val="minor"/>
      </rPr>
      <t>2024.gadā -</t>
    </r>
    <r>
      <rPr>
        <sz val="9"/>
        <color theme="1"/>
        <rFont val="Aptos Narrow"/>
        <family val="2"/>
        <scheme val="minor"/>
      </rPr>
      <t xml:space="preserve">
121 367.15 euro - 2023.gada peļņa (valsts dividendes)
263 848.45 euro -  kapitālsabiedrības rīcībā atstājamā peļņas daļa par 2023.gadu</t>
    </r>
  </si>
  <si>
    <t>Maģistrālā ūdensvada, kanalizācijas pārbūves un teritorijas labiekārtošanas būvprojekta izstrāde un autoruzraudzība objektā "Alejas", Kraujas, Gārsenes pag. (1.kārta)</t>
  </si>
  <si>
    <t>Maģistrālā ūdensvada, kanalizācijas pārbūve un teritorijas labiekārtošana objektā "Alejas", Kraujas, Gārsenes pag. (2., 3.kārta)</t>
  </si>
  <si>
    <t>Būvuzraudzības nodrošināšana maģistrālā ūdensvada, kanalizācijas pārbūvei un teritorijas labiekārtošanai objektā "Alejas", Kraujas, Gārsenes pag. (2., 3.kārta)</t>
  </si>
  <si>
    <t xml:space="preserve">Maģistrālā ūdensvada, kanalizācijas pārbūves un teritorijas labiekārtošanas objektā "Alejas", Kraujas, Gārsenes pag., autoruzraudzība </t>
  </si>
  <si>
    <t>Lapenes</t>
  </si>
  <si>
    <t>Būvniecības ieceres dokumentācija Aknīstes slimnīcas 3.korpusa telpu grupas vienkāršotai atjaunošanai</t>
  </si>
  <si>
    <t>Aknīstes slimnīcas 3. korpusa parbūve</t>
  </si>
  <si>
    <t>Saimniecības ēkas (kadastra apzīmējums 56620010057005) ārsienu siltināšana no ārpuses un logu un ārdurvju nomaiņa būvprojekta izstrāde un autoruzraudzība (Aknīste)</t>
  </si>
  <si>
    <t>Saimniecības ēkas (kadastra apzīmējums 56620010057005) ārsienu siltināšana no ārpuses un logu un ārdurvju nomaiņa (Aknīste)</t>
  </si>
  <si>
    <t>Garāžu ēkas  vārtu nomaiņa (Aknīste)</t>
  </si>
  <si>
    <t>Saimniecības ēku jumtu seguma nomaiņa</t>
  </si>
  <si>
    <t>Telpu pārbūves un teritorijas labiekārtošanas būvprojekta izstrāde un  autoruzraudzība   objektam Siguldas ielā 24, Daugavpilī</t>
  </si>
  <si>
    <t>Katlu mājas jumta pārseguma siltināšana Lielā Dārza ielā 60/62, Daugavpilī, projekta izstrāde un autoruzraudzība</t>
  </si>
  <si>
    <t>Būvprojekta izstrāde, atzinuma izstrāde un autoruzraudzība saules paneļu uzstādīšanai uz ēku jumtiem</t>
  </si>
  <si>
    <t>Būvprojekta saules paneļu uzstādīšanai ekspertīze</t>
  </si>
  <si>
    <t>Katlu mājas būvniecības projekta izstrāde un autoruzraudzība objektam Siguldas ielā 24, Daugavpilī</t>
  </si>
  <si>
    <t>Katlu mājas būvniecības projekta ekspertīze objektam Siguldas ielā 24, Daugavpilī</t>
  </si>
  <si>
    <t>Rentgendiagnostikas ierīces iegāde</t>
  </si>
  <si>
    <t>Elektroencefalogrāfijas iekārtas iegāde</t>
  </si>
  <si>
    <t>Apkures katla nomaiņa uz jaunu biomasas apkures kaltlu (Aknīste)</t>
  </si>
  <si>
    <t xml:space="preserve">Jaunu pastaigas laukumu žogu un vārtu iegāde 4.,5.,6.nodaļām </t>
  </si>
  <si>
    <t>Jauna ieejas jumtiņa iegāde un uzstādīšana veļas mazgātavai un katlu mājai</t>
  </si>
  <si>
    <t>Mēbeles slimnīcas nodaļām</t>
  </si>
  <si>
    <t>Videonovērošanas sistēmas modernizācija</t>
  </si>
  <si>
    <t>Funkcionālās medicīniskās gultas</t>
  </si>
  <si>
    <t>Statistiskais gaisa matracis</t>
  </si>
  <si>
    <t>Elektriskais izgāžamais katls</t>
  </si>
  <si>
    <t xml:space="preserve">Saldētava lāde </t>
  </si>
  <si>
    <t xml:space="preserve">Profesionālais dārzeņu griezējs </t>
  </si>
  <si>
    <t>Elektriskā plīts ar 4 čuguna sildvirsmām</t>
  </si>
  <si>
    <t>Frontālā trauku mašīna</t>
  </si>
  <si>
    <t>Nerūsējošā tērauda ledusskapis</t>
  </si>
  <si>
    <t>Elekriskā panna ar čuguna darba virsmu</t>
  </si>
  <si>
    <t>Elektriskā indukcijas plīts</t>
  </si>
  <si>
    <t>Profesionālās veļas mašīnas piegāde ( 3 gab.)</t>
  </si>
  <si>
    <t>Veļas gludināšanas rullis (2 gab.)</t>
  </si>
  <si>
    <t>Profesionālais veļas žāvētājs (2 gab)</t>
  </si>
  <si>
    <t>Profesionālais trimmeris (krūmgriezis)</t>
  </si>
  <si>
    <t>Apsardzes signalizācijas sistēma</t>
  </si>
  <si>
    <t>Uzkopšanas rati</t>
  </si>
  <si>
    <t>Elektroniskie svari (2 gab. - 150 kg un 350 kg)</t>
  </si>
  <si>
    <t>Saliekamās statnes (2 komplekti)</t>
  </si>
  <si>
    <t>Benzīna strāvas ģenerators (2 gab.)</t>
  </si>
  <si>
    <t>Pazemes hidrants</t>
  </si>
  <si>
    <t>Trenažieri</t>
  </si>
  <si>
    <t>Kondicionieri</t>
  </si>
  <si>
    <t>Datori, portatīvie datori</t>
  </si>
  <si>
    <t xml:space="preserve">Kopēšanas aparāti </t>
  </si>
  <si>
    <t>Projektors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</si>
</sst>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* #,##0_-;\-* #,##0_-;_-* &quot;-&quot;??_-;_-@_-"/>
  </numFmts>
  <fonts count="23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0"/>
      <name val="Arial"/>
      <family val="2"/>
      <charset val="186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  <font>
      <i/>
      <sz val="9"/>
      <name val="Aptos Narrow"/>
      <family val="2"/>
      <scheme val="minor"/>
    </font>
    <font>
      <i/>
      <sz val="9"/>
      <color rgb="FF414142"/>
      <name val="Aptos Narrow"/>
      <family val="2"/>
      <charset val="186"/>
      <scheme val="minor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9"/>
      <color theme="1"/>
      <name val="Aptos Narrow"/>
      <family val="2"/>
      <charset val="186"/>
      <scheme val="minor"/>
    </font>
    <font>
      <i/>
      <sz val="9"/>
      <color rgb="FF414142"/>
      <name val="Aptos Narrow"/>
      <family val="2"/>
      <scheme val="minor"/>
    </font>
    <font>
      <sz val="9"/>
      <color rgb="FF414142"/>
      <name val="Aptos Narrow"/>
      <family val="2"/>
      <scheme val="minor"/>
    </font>
    <font>
      <sz val="9"/>
      <color theme="8" tint="-0.249977111117893"/>
      <name val="Aptos Narrow"/>
      <family val="2"/>
      <scheme val="minor"/>
    </font>
    <font>
      <u/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9"/>
      <name val="Aptos Narrow"/>
      <family val="2"/>
      <scheme val="minor"/>
    </font>
    <font>
      <sz val="11"/>
      <color theme="1"/>
      <name val="Aptos Narrow"/>
      <family val="2"/>
      <charset val="186"/>
      <scheme val="minor"/>
    </font>
    <font>
      <i/>
      <sz val="12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43" fontId="21" fillId="0" borderId="0" applyFont="0" applyFill="0" applyBorder="0" applyAlignment="0" applyProtection="0"/>
  </cellStyleXfs>
  <cellXfs count="79">
    <xf numFmtId="0" fontId="0" fillId="0" borderId="0" xfId="0"/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4" fontId="7" fillId="4" borderId="1" xfId="0" applyNumberFormat="1" applyFont="1" applyFill="1" applyBorder="1" applyAlignment="1">
      <alignment horizontal="right" vertical="center" wrapText="1"/>
    </xf>
    <xf numFmtId="4" fontId="6" fillId="0" borderId="1" xfId="0" applyNumberFormat="1" applyFont="1" applyBorder="1" applyAlignment="1">
      <alignment vertical="center"/>
    </xf>
    <xf numFmtId="4" fontId="6" fillId="4" borderId="1" xfId="0" applyNumberFormat="1" applyFont="1" applyFill="1" applyBorder="1" applyAlignment="1">
      <alignment vertical="center" wrapText="1"/>
    </xf>
    <xf numFmtId="4" fontId="16" fillId="4" borderId="1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horizontal="center" vertical="center" wrapText="1"/>
    </xf>
    <xf numFmtId="0" fontId="9" fillId="4" borderId="0" xfId="0" applyFont="1" applyFill="1" applyAlignment="1">
      <alignment horizontal="left" vertical="center" wrapText="1"/>
    </xf>
    <xf numFmtId="0" fontId="0" fillId="4" borderId="0" xfId="0" applyFill="1"/>
    <xf numFmtId="0" fontId="8" fillId="4" borderId="1" xfId="0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vertical="center"/>
    </xf>
    <xf numFmtId="4" fontId="17" fillId="4" borderId="1" xfId="0" applyNumberFormat="1" applyFont="1" applyFill="1" applyBorder="1" applyAlignment="1">
      <alignment vertical="center" wrapText="1"/>
    </xf>
    <xf numFmtId="4" fontId="17" fillId="0" borderId="1" xfId="0" applyNumberFormat="1" applyFont="1" applyBorder="1" applyAlignment="1">
      <alignment vertical="center"/>
    </xf>
    <xf numFmtId="0" fontId="19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4" fontId="19" fillId="0" borderId="1" xfId="0" applyNumberFormat="1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3" fontId="19" fillId="4" borderId="1" xfId="0" applyNumberFormat="1" applyFont="1" applyFill="1" applyBorder="1" applyAlignment="1">
      <alignment vertical="center"/>
    </xf>
    <xf numFmtId="3" fontId="19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0" fillId="6" borderId="2" xfId="0" applyFont="1" applyFill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 wrapText="1"/>
    </xf>
    <xf numFmtId="0" fontId="20" fillId="6" borderId="4" xfId="0" applyFont="1" applyFill="1" applyBorder="1" applyAlignment="1">
      <alignment horizontal="left" vertical="center" wrapText="1"/>
    </xf>
    <xf numFmtId="0" fontId="22" fillId="3" borderId="5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3" fontId="0" fillId="0" borderId="0" xfId="0" applyNumberFormat="1"/>
    <xf numFmtId="0" fontId="22" fillId="3" borderId="6" xfId="0" applyFont="1" applyFill="1" applyBorder="1" applyAlignment="1">
      <alignment horizontal="left" vertical="center" wrapText="1"/>
    </xf>
    <xf numFmtId="0" fontId="22" fillId="0" borderId="6" xfId="0" applyFont="1" applyFill="1" applyBorder="1" applyAlignment="1">
      <alignment horizontal="left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6" fontId="10" fillId="2" borderId="1" xfId="3" applyNumberFormat="1" applyFont="1" applyFill="1" applyBorder="1" applyAlignment="1">
      <alignment horizontal="center" vertical="center" wrapText="1"/>
    </xf>
    <xf numFmtId="166" fontId="13" fillId="2" borderId="1" xfId="3" applyNumberFormat="1" applyFont="1" applyFill="1" applyBorder="1" applyAlignment="1">
      <alignment horizontal="center"/>
    </xf>
    <xf numFmtId="166" fontId="12" fillId="0" borderId="1" xfId="3" applyNumberFormat="1" applyFont="1" applyBorder="1" applyAlignment="1" applyProtection="1">
      <alignment horizontal="center" vertical="center" wrapText="1"/>
      <protection locked="0"/>
    </xf>
    <xf numFmtId="166" fontId="11" fillId="0" borderId="1" xfId="3" applyNumberFormat="1" applyFont="1" applyBorder="1" applyAlignment="1">
      <alignment horizontal="center"/>
    </xf>
    <xf numFmtId="166" fontId="10" fillId="0" borderId="1" xfId="3" applyNumberFormat="1" applyFont="1" applyBorder="1" applyAlignment="1" applyProtection="1">
      <alignment horizontal="center" vertical="center" wrapText="1"/>
      <protection locked="0"/>
    </xf>
    <xf numFmtId="166" fontId="10" fillId="0" borderId="1" xfId="3" applyNumberFormat="1" applyFont="1" applyBorder="1" applyAlignment="1" applyProtection="1">
      <alignment horizontal="center" vertical="center"/>
      <protection locked="0"/>
    </xf>
    <xf numFmtId="166" fontId="11" fillId="0" borderId="1" xfId="3" applyNumberFormat="1" applyFont="1" applyBorder="1" applyAlignment="1">
      <alignment horizontal="center" vertical="center"/>
    </xf>
    <xf numFmtId="166" fontId="12" fillId="0" borderId="1" xfId="3" applyNumberFormat="1" applyFont="1" applyFill="1" applyBorder="1" applyAlignment="1" applyProtection="1">
      <alignment horizontal="center" vertical="center" wrapText="1"/>
      <protection locked="0"/>
    </xf>
    <xf numFmtId="166" fontId="11" fillId="0" borderId="1" xfId="3" applyNumberFormat="1" applyFont="1" applyFill="1" applyBorder="1" applyAlignment="1">
      <alignment horizontal="center" vertical="center"/>
    </xf>
    <xf numFmtId="166" fontId="12" fillId="0" borderId="1" xfId="3" applyNumberFormat="1" applyFont="1" applyBorder="1" applyAlignment="1" applyProtection="1">
      <alignment horizontal="center" vertical="center"/>
      <protection locked="0"/>
    </xf>
    <xf numFmtId="166" fontId="12" fillId="0" borderId="1" xfId="3" applyNumberFormat="1" applyFont="1" applyFill="1" applyBorder="1" applyAlignment="1" applyProtection="1">
      <alignment horizontal="center" vertical="center"/>
      <protection locked="0"/>
    </xf>
    <xf numFmtId="166" fontId="12" fillId="0" borderId="1" xfId="3" applyNumberFormat="1" applyFont="1" applyFill="1" applyBorder="1" applyAlignment="1" applyProtection="1">
      <alignment horizontal="right" vertical="center"/>
      <protection locked="0"/>
    </xf>
    <xf numFmtId="166" fontId="10" fillId="2" borderId="1" xfId="3" applyNumberFormat="1" applyFont="1" applyFill="1" applyBorder="1" applyAlignment="1">
      <alignment horizontal="right" vertical="center" wrapText="1"/>
    </xf>
    <xf numFmtId="166" fontId="13" fillId="2" borderId="1" xfId="3" applyNumberFormat="1" applyFont="1" applyFill="1" applyBorder="1"/>
    <xf numFmtId="166" fontId="10" fillId="0" borderId="1" xfId="3" applyNumberFormat="1" applyFont="1" applyBorder="1" applyAlignment="1">
      <alignment horizontal="right" vertical="center" wrapText="1"/>
    </xf>
    <xf numFmtId="166" fontId="12" fillId="0" borderId="1" xfId="3" applyNumberFormat="1" applyFont="1" applyBorder="1" applyAlignment="1">
      <alignment horizontal="right" vertical="center" wrapText="1"/>
    </xf>
    <xf numFmtId="166" fontId="13" fillId="0" borderId="1" xfId="3" applyNumberFormat="1" applyFont="1" applyBorder="1"/>
    <xf numFmtId="166" fontId="11" fillId="0" borderId="1" xfId="3" applyNumberFormat="1" applyFont="1" applyBorder="1"/>
    <xf numFmtId="166" fontId="10" fillId="2" borderId="1" xfId="3" applyNumberFormat="1" applyFont="1" applyFill="1" applyBorder="1" applyAlignment="1">
      <alignment horizontal="right" vertical="center"/>
    </xf>
    <xf numFmtId="166" fontId="0" fillId="0" borderId="0" xfId="0" applyNumberFormat="1"/>
  </cellXfs>
  <cellStyles count="4">
    <cellStyle name="Comma" xfId="3" builtinId="3"/>
    <cellStyle name="Normal" xfId="0" builtinId="0"/>
    <cellStyle name="Normal 10 2" xfId="2" xr:uid="{A459F1B1-FD9E-4034-9B0C-196A1F219C60}"/>
    <cellStyle name="Normal 2 2 3" xfId="1" xr:uid="{CE4585AB-432B-459F-94F1-A71F1E2C89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E7B00-A543-46E1-84A3-C379877F2F52}">
  <dimension ref="A1:G31"/>
  <sheetViews>
    <sheetView topLeftCell="A28" zoomScale="130" zoomScaleNormal="130" workbookViewId="0">
      <selection activeCell="A32" sqref="A31:A32"/>
    </sheetView>
  </sheetViews>
  <sheetFormatPr defaultRowHeight="15" x14ac:dyDescent="0.25"/>
  <cols>
    <col min="1" max="1" width="57" customWidth="1"/>
    <col min="2" max="2" width="11.85546875" hidden="1" customWidth="1"/>
    <col min="3" max="3" width="11.85546875" customWidth="1"/>
    <col min="4" max="4" width="12.42578125" customWidth="1"/>
    <col min="5" max="5" width="12" customWidth="1"/>
    <col min="6" max="6" width="9.7109375" bestFit="1" customWidth="1"/>
    <col min="7" max="7" width="11" customWidth="1"/>
  </cols>
  <sheetData>
    <row r="1" spans="1:7" x14ac:dyDescent="0.25">
      <c r="A1" t="s">
        <v>42</v>
      </c>
    </row>
    <row r="3" spans="1:7" ht="30" x14ac:dyDescent="0.25">
      <c r="A3" s="10"/>
      <c r="B3" s="3">
        <v>2023</v>
      </c>
      <c r="C3" s="3" t="s">
        <v>37</v>
      </c>
      <c r="D3" s="3">
        <v>2024</v>
      </c>
      <c r="E3" s="3">
        <v>2025</v>
      </c>
    </row>
    <row r="4" spans="1:7" ht="30.95" customHeight="1" x14ac:dyDescent="0.25">
      <c r="A4" s="5" t="s">
        <v>0</v>
      </c>
      <c r="B4" s="10"/>
      <c r="C4" s="10"/>
      <c r="D4" s="10"/>
      <c r="E4" s="10"/>
    </row>
    <row r="5" spans="1:7" ht="27.95" customHeight="1" x14ac:dyDescent="0.25">
      <c r="A5" s="4" t="s">
        <v>1</v>
      </c>
      <c r="B5" s="3"/>
      <c r="C5" s="17">
        <f>D5+E5</f>
        <v>136864.31</v>
      </c>
      <c r="D5" s="17">
        <v>123178</v>
      </c>
      <c r="E5" s="17">
        <v>13686.31</v>
      </c>
      <c r="F5" s="1"/>
    </row>
    <row r="6" spans="1:7" ht="13.5" customHeight="1" x14ac:dyDescent="0.25">
      <c r="A6" s="15" t="s">
        <v>6</v>
      </c>
      <c r="B6" s="7"/>
      <c r="C6" s="18"/>
      <c r="D6" s="17"/>
      <c r="E6" s="17"/>
    </row>
    <row r="7" spans="1:7" hidden="1" x14ac:dyDescent="0.25">
      <c r="A7" s="16"/>
      <c r="B7" s="3"/>
      <c r="C7" s="17"/>
      <c r="D7" s="17"/>
      <c r="E7" s="17"/>
    </row>
    <row r="8" spans="1:7" x14ac:dyDescent="0.25">
      <c r="A8" s="16" t="s">
        <v>43</v>
      </c>
      <c r="B8" s="3"/>
      <c r="C8" s="17"/>
      <c r="D8" s="19">
        <f>D5</f>
        <v>123178</v>
      </c>
      <c r="E8" s="17"/>
    </row>
    <row r="9" spans="1:7" x14ac:dyDescent="0.25">
      <c r="A9" s="16" t="s">
        <v>36</v>
      </c>
      <c r="B9" s="3"/>
      <c r="C9" s="17"/>
      <c r="D9" s="17"/>
      <c r="E9" s="17">
        <f>E5</f>
        <v>13686.31</v>
      </c>
    </row>
    <row r="10" spans="1:7" ht="28.5" x14ac:dyDescent="0.25">
      <c r="A10" s="5" t="s">
        <v>41</v>
      </c>
      <c r="B10" s="3"/>
      <c r="C10" s="17"/>
      <c r="D10" s="17"/>
      <c r="E10" s="17"/>
    </row>
    <row r="11" spans="1:7" ht="45" x14ac:dyDescent="0.25">
      <c r="A11" s="4" t="s">
        <v>38</v>
      </c>
      <c r="B11" s="3" t="s">
        <v>3</v>
      </c>
      <c r="C11" s="17">
        <f>D11+++E11</f>
        <v>30007.42</v>
      </c>
      <c r="D11" s="17">
        <v>26377.42</v>
      </c>
      <c r="E11" s="17">
        <v>3630</v>
      </c>
    </row>
    <row r="12" spans="1:7" ht="13.5" customHeight="1" x14ac:dyDescent="0.25">
      <c r="A12" s="15" t="s">
        <v>6</v>
      </c>
      <c r="B12" s="7"/>
      <c r="C12" s="18"/>
      <c r="D12" s="17"/>
      <c r="E12" s="17"/>
      <c r="G12" s="1"/>
    </row>
    <row r="13" spans="1:7" ht="13.5" customHeight="1" x14ac:dyDescent="0.25">
      <c r="A13" s="16" t="s">
        <v>35</v>
      </c>
      <c r="B13" s="7"/>
      <c r="C13" s="18"/>
      <c r="D13" s="19">
        <f>D11</f>
        <v>26377.42</v>
      </c>
      <c r="E13" s="17"/>
    </row>
    <row r="14" spans="1:7" ht="13.5" customHeight="1" x14ac:dyDescent="0.25">
      <c r="A14" s="16" t="s">
        <v>36</v>
      </c>
      <c r="B14" s="7"/>
      <c r="C14" s="18"/>
      <c r="D14" s="17"/>
      <c r="E14" s="17">
        <f>E11</f>
        <v>3630</v>
      </c>
    </row>
    <row r="15" spans="1:7" ht="26.45" customHeight="1" x14ac:dyDescent="0.25">
      <c r="A15" s="7" t="s">
        <v>40</v>
      </c>
      <c r="B15" s="3"/>
      <c r="C15" s="17">
        <f>D15+E15</f>
        <v>382833</v>
      </c>
      <c r="D15" s="20">
        <f>354139.19+D18</f>
        <v>382833</v>
      </c>
      <c r="E15" s="17"/>
    </row>
    <row r="16" spans="1:7" ht="14.45" customHeight="1" x14ac:dyDescent="0.25">
      <c r="A16" s="15" t="s">
        <v>6</v>
      </c>
      <c r="B16" s="3"/>
      <c r="C16" s="17"/>
      <c r="D16" s="17"/>
      <c r="E16" s="17"/>
    </row>
    <row r="17" spans="1:5" ht="14.45" customHeight="1" x14ac:dyDescent="0.25">
      <c r="A17" s="16" t="s">
        <v>35</v>
      </c>
      <c r="B17" s="3"/>
      <c r="C17" s="17"/>
      <c r="D17" s="19">
        <v>354139.19</v>
      </c>
      <c r="E17" s="17"/>
    </row>
    <row r="18" spans="1:5" ht="14.45" customHeight="1" x14ac:dyDescent="0.25">
      <c r="A18" s="16" t="s">
        <v>36</v>
      </c>
      <c r="B18" s="3"/>
      <c r="C18" s="17"/>
      <c r="D18" s="17">
        <v>28693.81</v>
      </c>
      <c r="E18" s="17"/>
    </row>
    <row r="19" spans="1:5" hidden="1" x14ac:dyDescent="0.25">
      <c r="A19" s="6"/>
      <c r="B19" s="3"/>
      <c r="C19" s="3"/>
      <c r="D19" s="3"/>
      <c r="E19" s="3"/>
    </row>
    <row r="20" spans="1:5" ht="40.5" customHeight="1" x14ac:dyDescent="0.25">
      <c r="A20" s="41" t="s">
        <v>39</v>
      </c>
      <c r="B20" s="42"/>
      <c r="C20" s="16" t="str">
        <f>D20</f>
        <v>385 215.60</v>
      </c>
      <c r="D20" s="42" t="s">
        <v>4</v>
      </c>
      <c r="E20" s="43"/>
    </row>
    <row r="21" spans="1:5" ht="14.45" hidden="1" customHeight="1" x14ac:dyDescent="0.25">
      <c r="A21" s="41"/>
      <c r="B21" s="42"/>
      <c r="C21" s="16"/>
      <c r="D21" s="42"/>
      <c r="E21" s="43"/>
    </row>
    <row r="22" spans="1:5" hidden="1" x14ac:dyDescent="0.25">
      <c r="A22" s="15" t="s">
        <v>5</v>
      </c>
      <c r="B22" s="15"/>
      <c r="C22" s="15"/>
      <c r="D22" s="15"/>
      <c r="E22" s="2"/>
    </row>
    <row r="23" spans="1:5" hidden="1" x14ac:dyDescent="0.25">
      <c r="A23" s="44" t="s">
        <v>2</v>
      </c>
      <c r="B23" s="44"/>
      <c r="C23" s="44"/>
      <c r="D23" s="44"/>
      <c r="E23" s="2"/>
    </row>
    <row r="24" spans="1:5" x14ac:dyDescent="0.25">
      <c r="A24" s="15" t="s">
        <v>6</v>
      </c>
      <c r="B24" s="15"/>
      <c r="C24" s="15"/>
      <c r="D24" s="15"/>
      <c r="E24" s="2"/>
    </row>
    <row r="25" spans="1:5" ht="12.95" customHeight="1" x14ac:dyDescent="0.25">
      <c r="A25" s="16" t="s">
        <v>35</v>
      </c>
      <c r="B25" s="16"/>
      <c r="C25" s="16"/>
      <c r="D25" s="16">
        <v>263848.45</v>
      </c>
      <c r="E25" s="3"/>
    </row>
    <row r="26" spans="1:5" ht="14.1" customHeight="1" x14ac:dyDescent="0.25">
      <c r="A26" s="16" t="s">
        <v>36</v>
      </c>
      <c r="B26" s="16"/>
      <c r="C26" s="16"/>
      <c r="D26" s="17">
        <v>121367.15</v>
      </c>
      <c r="E26" s="3"/>
    </row>
    <row r="28" spans="1:5" x14ac:dyDescent="0.25">
      <c r="C28" s="1"/>
      <c r="D28" s="1"/>
    </row>
    <row r="31" spans="1:5" x14ac:dyDescent="0.25">
      <c r="C31" s="1"/>
    </row>
  </sheetData>
  <mergeCells count="5">
    <mergeCell ref="A20:A21"/>
    <mergeCell ref="B20:B21"/>
    <mergeCell ref="D20:D21"/>
    <mergeCell ref="E20:E21"/>
    <mergeCell ref="A23:D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A39A0-FEB4-40D5-8AF1-0491E051CF63}">
  <dimension ref="A1:I9"/>
  <sheetViews>
    <sheetView tabSelected="1" topLeftCell="A4" zoomScale="160" zoomScaleNormal="160" workbookViewId="0">
      <selection activeCell="D6" sqref="D6"/>
    </sheetView>
  </sheetViews>
  <sheetFormatPr defaultRowHeight="15" x14ac:dyDescent="0.25"/>
  <cols>
    <col min="1" max="1" width="53.85546875" customWidth="1"/>
    <col min="2" max="2" width="10" customWidth="1"/>
    <col min="3" max="3" width="10.85546875" style="27" customWidth="1"/>
    <col min="4" max="4" width="10.85546875" customWidth="1"/>
    <col min="5" max="5" width="10.42578125" hidden="1" customWidth="1"/>
    <col min="6" max="6" width="10.5703125" customWidth="1"/>
    <col min="7" max="7" width="9.5703125" customWidth="1"/>
    <col min="8" max="8" width="31" customWidth="1"/>
  </cols>
  <sheetData>
    <row r="1" spans="1:9" ht="48" x14ac:dyDescent="0.25">
      <c r="A1" s="33" t="s">
        <v>49</v>
      </c>
      <c r="B1" s="32" t="s">
        <v>47</v>
      </c>
      <c r="C1" s="32" t="s">
        <v>57</v>
      </c>
      <c r="D1" s="32" t="s">
        <v>44</v>
      </c>
      <c r="E1" s="32" t="s">
        <v>46</v>
      </c>
      <c r="F1" s="32" t="s">
        <v>52</v>
      </c>
      <c r="G1" s="32" t="s">
        <v>45</v>
      </c>
      <c r="H1" s="32" t="s">
        <v>50</v>
      </c>
    </row>
    <row r="2" spans="1:9" x14ac:dyDescent="0.25">
      <c r="A2" s="45" t="s">
        <v>48</v>
      </c>
      <c r="B2" s="46"/>
      <c r="C2" s="46"/>
      <c r="D2" s="46"/>
      <c r="E2" s="46"/>
      <c r="F2" s="46"/>
      <c r="G2" s="46"/>
      <c r="H2" s="47"/>
      <c r="I2" s="25"/>
    </row>
    <row r="3" spans="1:9" ht="15" customHeight="1" x14ac:dyDescent="0.25">
      <c r="A3" s="36" t="s">
        <v>34</v>
      </c>
      <c r="B3" s="37">
        <f t="shared" ref="B3:C3" si="0">B4+B5+B6+B7+B8</f>
        <v>1045360.75</v>
      </c>
      <c r="C3" s="39">
        <f t="shared" si="0"/>
        <v>976659</v>
      </c>
      <c r="D3" s="40">
        <f>D4+D5+D6+D7+D8</f>
        <v>976659</v>
      </c>
      <c r="E3" s="37">
        <f>B3-C3</f>
        <v>68701.75</v>
      </c>
      <c r="F3" s="37">
        <f>F4+F5+F6+F7+F8</f>
        <v>625061.76</v>
      </c>
      <c r="G3" s="37">
        <f t="shared" ref="G3:G8" si="1">B3-F3</f>
        <v>420298.99</v>
      </c>
      <c r="H3" s="38"/>
    </row>
    <row r="4" spans="1:9" ht="49.5" customHeight="1" x14ac:dyDescent="0.25">
      <c r="A4" s="28" t="s">
        <v>28</v>
      </c>
      <c r="B4" s="21">
        <v>46356.31</v>
      </c>
      <c r="C4" s="23">
        <v>26377.42</v>
      </c>
      <c r="D4" s="22">
        <v>26377.42</v>
      </c>
      <c r="E4" s="22">
        <f>B4-C4</f>
        <v>19978.89</v>
      </c>
      <c r="F4" s="22">
        <f>D4</f>
        <v>26377.42</v>
      </c>
      <c r="G4" s="22">
        <f t="shared" si="1"/>
        <v>19978.89</v>
      </c>
      <c r="H4" s="34" t="s">
        <v>54</v>
      </c>
    </row>
    <row r="5" spans="1:9" ht="60.95" customHeight="1" x14ac:dyDescent="0.25">
      <c r="A5" s="28" t="s">
        <v>29</v>
      </c>
      <c r="B5" s="21">
        <v>382833</v>
      </c>
      <c r="C5" s="30">
        <v>347796.45</v>
      </c>
      <c r="D5" s="31">
        <v>382832.55</v>
      </c>
      <c r="E5" s="22">
        <f>B5-C5</f>
        <v>35036.549999999988</v>
      </c>
      <c r="F5" s="22">
        <v>354139.19</v>
      </c>
      <c r="G5" s="22">
        <f t="shared" si="1"/>
        <v>28693.809999999998</v>
      </c>
      <c r="H5" s="34" t="s">
        <v>53</v>
      </c>
    </row>
    <row r="6" spans="1:9" ht="61.5" customHeight="1" x14ac:dyDescent="0.25">
      <c r="A6" s="35" t="s">
        <v>30</v>
      </c>
      <c r="B6" s="24" t="s">
        <v>4</v>
      </c>
      <c r="C6" s="23">
        <v>385215.6</v>
      </c>
      <c r="D6" s="29">
        <v>385215.6</v>
      </c>
      <c r="E6" s="22">
        <f>B6-C6</f>
        <v>0</v>
      </c>
      <c r="F6" s="22">
        <v>121367.15</v>
      </c>
      <c r="G6" s="22">
        <f t="shared" si="1"/>
        <v>263848.44999999995</v>
      </c>
      <c r="H6" s="34" t="s">
        <v>58</v>
      </c>
    </row>
    <row r="7" spans="1:9" ht="37.5" customHeight="1" x14ac:dyDescent="0.25">
      <c r="A7" s="35" t="s">
        <v>31</v>
      </c>
      <c r="B7" s="24">
        <v>136864.31</v>
      </c>
      <c r="C7" s="23">
        <v>123178</v>
      </c>
      <c r="D7" s="29">
        <v>123178</v>
      </c>
      <c r="E7" s="22">
        <f t="shared" ref="E7:E8" si="2">B7-C7</f>
        <v>13686.309999999998</v>
      </c>
      <c r="F7" s="22">
        <f>D7</f>
        <v>123178</v>
      </c>
      <c r="G7" s="22">
        <f t="shared" si="1"/>
        <v>13686.309999999998</v>
      </c>
      <c r="H7" s="34" t="s">
        <v>55</v>
      </c>
    </row>
    <row r="8" spans="1:9" ht="48" customHeight="1" x14ac:dyDescent="0.25">
      <c r="A8" s="35" t="s">
        <v>32</v>
      </c>
      <c r="B8" s="23">
        <v>94091.53</v>
      </c>
      <c r="C8" s="30">
        <v>94091.53</v>
      </c>
      <c r="D8" s="31">
        <v>59055.43</v>
      </c>
      <c r="E8" s="22">
        <f t="shared" si="2"/>
        <v>0</v>
      </c>
      <c r="F8" s="22">
        <v>0</v>
      </c>
      <c r="G8" s="22">
        <f t="shared" si="1"/>
        <v>94091.53</v>
      </c>
      <c r="H8" s="34" t="s">
        <v>56</v>
      </c>
    </row>
    <row r="9" spans="1:9" x14ac:dyDescent="0.25">
      <c r="A9" s="26" t="s">
        <v>51</v>
      </c>
    </row>
  </sheetData>
  <mergeCells count="1"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4C437-AE21-4312-B6E4-193710A209EA}">
  <dimension ref="A2:F70"/>
  <sheetViews>
    <sheetView topLeftCell="A23" workbookViewId="0">
      <selection activeCell="E37" sqref="E37"/>
    </sheetView>
  </sheetViews>
  <sheetFormatPr defaultRowHeight="15" x14ac:dyDescent="0.25"/>
  <cols>
    <col min="2" max="2" width="40.28515625" customWidth="1"/>
    <col min="3" max="3" width="16.28515625" customWidth="1"/>
    <col min="4" max="4" width="15.42578125" customWidth="1"/>
  </cols>
  <sheetData>
    <row r="2" spans="1:6" ht="31.5" x14ac:dyDescent="0.25">
      <c r="A2" s="8" t="s">
        <v>7</v>
      </c>
      <c r="B2" s="9" t="s">
        <v>8</v>
      </c>
      <c r="C2" s="9" t="s">
        <v>9</v>
      </c>
      <c r="D2" s="9" t="s">
        <v>33</v>
      </c>
    </row>
    <row r="3" spans="1:6" ht="17.100000000000001" customHeight="1" x14ac:dyDescent="0.25">
      <c r="A3" s="11">
        <v>52000</v>
      </c>
      <c r="B3" s="12" t="s">
        <v>10</v>
      </c>
      <c r="C3" s="59">
        <f>C7+C14+C23</f>
        <v>842420</v>
      </c>
      <c r="D3" s="60">
        <f>D7+D14+D23</f>
        <v>244509</v>
      </c>
    </row>
    <row r="4" spans="1:6" ht="52.5" hidden="1" customHeight="1" x14ac:dyDescent="0.25">
      <c r="A4" s="13">
        <v>52100</v>
      </c>
      <c r="B4" s="14" t="s">
        <v>11</v>
      </c>
      <c r="C4" s="61"/>
      <c r="D4" s="62"/>
    </row>
    <row r="5" spans="1:6" ht="52.5" hidden="1" customHeight="1" x14ac:dyDescent="0.25">
      <c r="A5" s="13">
        <v>52200</v>
      </c>
      <c r="B5" s="14" t="s">
        <v>12</v>
      </c>
      <c r="C5" s="61"/>
      <c r="D5" s="62"/>
    </row>
    <row r="6" spans="1:6" ht="52.5" hidden="1" customHeight="1" x14ac:dyDescent="0.25">
      <c r="A6" s="13">
        <v>52300</v>
      </c>
      <c r="B6" s="14" t="s">
        <v>13</v>
      </c>
      <c r="C6" s="61"/>
      <c r="D6" s="62"/>
    </row>
    <row r="7" spans="1:6" ht="15.95" customHeight="1" x14ac:dyDescent="0.25">
      <c r="A7" s="54">
        <v>52400</v>
      </c>
      <c r="B7" s="55" t="s">
        <v>14</v>
      </c>
      <c r="C7" s="63">
        <f>795+534301+17424+756+10000</f>
        <v>563276</v>
      </c>
      <c r="D7" s="64">
        <v>162054</v>
      </c>
    </row>
    <row r="8" spans="1:6" ht="15.75" hidden="1" x14ac:dyDescent="0.25">
      <c r="A8" s="13">
        <v>52500</v>
      </c>
      <c r="B8" s="14" t="s">
        <v>15</v>
      </c>
      <c r="C8" s="61"/>
      <c r="D8" s="62"/>
    </row>
    <row r="9" spans="1:6" ht="78.75" x14ac:dyDescent="0.25">
      <c r="A9" s="13"/>
      <c r="B9" s="48" t="s">
        <v>59</v>
      </c>
      <c r="C9" s="61">
        <v>795</v>
      </c>
      <c r="D9" s="65"/>
      <c r="E9" s="50"/>
    </row>
    <row r="10" spans="1:6" ht="63" x14ac:dyDescent="0.25">
      <c r="A10" s="13"/>
      <c r="B10" s="48" t="s">
        <v>60</v>
      </c>
      <c r="C10" s="61">
        <v>534301</v>
      </c>
      <c r="D10" s="65">
        <v>149618</v>
      </c>
    </row>
    <row r="11" spans="1:6" ht="78.75" x14ac:dyDescent="0.25">
      <c r="A11" s="49"/>
      <c r="B11" s="48" t="s">
        <v>61</v>
      </c>
      <c r="C11" s="66">
        <v>17424</v>
      </c>
      <c r="D11" s="67">
        <v>3724</v>
      </c>
      <c r="F11" s="50"/>
    </row>
    <row r="12" spans="1:6" ht="63" x14ac:dyDescent="0.25">
      <c r="A12" s="49"/>
      <c r="B12" s="48" t="s">
        <v>62</v>
      </c>
      <c r="C12" s="66">
        <v>756</v>
      </c>
      <c r="D12" s="67"/>
    </row>
    <row r="13" spans="1:6" ht="15.75" x14ac:dyDescent="0.25">
      <c r="A13" s="49"/>
      <c r="B13" s="48" t="s">
        <v>63</v>
      </c>
      <c r="C13" s="66">
        <v>10000</v>
      </c>
      <c r="D13" s="67">
        <v>8712</v>
      </c>
    </row>
    <row r="14" spans="1:6" ht="16.5" customHeight="1" x14ac:dyDescent="0.25">
      <c r="A14" s="54">
        <v>52600</v>
      </c>
      <c r="B14" s="55" t="s">
        <v>16</v>
      </c>
      <c r="C14" s="63">
        <f>10000+30000+9680+11443+123178+22200+774+6050</f>
        <v>213325</v>
      </c>
      <c r="D14" s="64">
        <v>56078</v>
      </c>
    </row>
    <row r="15" spans="1:6" ht="51" customHeight="1" x14ac:dyDescent="0.25">
      <c r="A15" s="13"/>
      <c r="B15" s="52" t="s">
        <v>64</v>
      </c>
      <c r="C15" s="61">
        <v>774</v>
      </c>
      <c r="D15" s="68">
        <v>640</v>
      </c>
      <c r="E15" s="50"/>
    </row>
    <row r="16" spans="1:6" ht="33" customHeight="1" x14ac:dyDescent="0.25">
      <c r="A16" s="13"/>
      <c r="B16" s="52" t="s">
        <v>65</v>
      </c>
      <c r="C16" s="61">
        <v>6050</v>
      </c>
      <c r="D16" s="68">
        <v>7043</v>
      </c>
    </row>
    <row r="17" spans="1:5" ht="78.75" x14ac:dyDescent="0.25">
      <c r="A17" s="13"/>
      <c r="B17" s="52" t="s">
        <v>66</v>
      </c>
      <c r="C17" s="61">
        <v>10000</v>
      </c>
      <c r="D17" s="68"/>
    </row>
    <row r="18" spans="1:5" ht="63" x14ac:dyDescent="0.25">
      <c r="A18" s="13"/>
      <c r="B18" s="52" t="s">
        <v>67</v>
      </c>
      <c r="C18" s="61">
        <v>30000</v>
      </c>
      <c r="D18" s="68"/>
    </row>
    <row r="19" spans="1:5" ht="16.5" customHeight="1" x14ac:dyDescent="0.25">
      <c r="A19" s="13"/>
      <c r="B19" s="52" t="s">
        <v>68</v>
      </c>
      <c r="C19" s="61">
        <v>9680</v>
      </c>
      <c r="D19" s="68"/>
    </row>
    <row r="20" spans="1:5" ht="16.5" customHeight="1" x14ac:dyDescent="0.25">
      <c r="A20" s="13"/>
      <c r="B20" s="52" t="s">
        <v>69</v>
      </c>
      <c r="C20" s="61">
        <v>11443</v>
      </c>
      <c r="D20" s="68">
        <v>11442</v>
      </c>
    </row>
    <row r="21" spans="1:5" ht="63" x14ac:dyDescent="0.25">
      <c r="A21" s="13"/>
      <c r="B21" s="51" t="s">
        <v>70</v>
      </c>
      <c r="C21" s="61">
        <v>123178</v>
      </c>
      <c r="D21" s="68">
        <v>36953</v>
      </c>
    </row>
    <row r="22" spans="1:5" ht="63" x14ac:dyDescent="0.25">
      <c r="A22" s="49"/>
      <c r="B22" s="52" t="s">
        <v>71</v>
      </c>
      <c r="C22" s="66">
        <v>22200</v>
      </c>
      <c r="D22" s="69"/>
    </row>
    <row r="23" spans="1:5" ht="15.75" x14ac:dyDescent="0.25">
      <c r="A23" s="54">
        <v>52700</v>
      </c>
      <c r="B23" s="55" t="s">
        <v>17</v>
      </c>
      <c r="C23" s="63">
        <f>29908+10001+19299+6611</f>
        <v>65819</v>
      </c>
      <c r="D23" s="64">
        <v>26377</v>
      </c>
    </row>
    <row r="24" spans="1:5" ht="47.25" x14ac:dyDescent="0.25">
      <c r="A24" s="49"/>
      <c r="B24" s="53" t="s">
        <v>72</v>
      </c>
      <c r="C24" s="66">
        <v>19299</v>
      </c>
      <c r="D24" s="69"/>
      <c r="E24" s="50"/>
    </row>
    <row r="25" spans="1:5" ht="31.5" x14ac:dyDescent="0.25">
      <c r="A25" s="49"/>
      <c r="B25" s="53" t="s">
        <v>73</v>
      </c>
      <c r="C25" s="66">
        <v>6611</v>
      </c>
      <c r="D25" s="69"/>
    </row>
    <row r="26" spans="1:5" ht="47.25" x14ac:dyDescent="0.25">
      <c r="A26" s="49"/>
      <c r="B26" s="53" t="s">
        <v>74</v>
      </c>
      <c r="C26" s="66">
        <v>29908</v>
      </c>
      <c r="D26" s="69">
        <v>26377</v>
      </c>
    </row>
    <row r="27" spans="1:5" ht="47.25" x14ac:dyDescent="0.25">
      <c r="A27" s="49"/>
      <c r="B27" s="53" t="s">
        <v>75</v>
      </c>
      <c r="C27" s="66">
        <v>10001</v>
      </c>
      <c r="D27" s="70"/>
    </row>
    <row r="28" spans="1:5" ht="15.75" x14ac:dyDescent="0.25">
      <c r="A28" s="11">
        <v>53000</v>
      </c>
      <c r="B28" s="12" t="s">
        <v>18</v>
      </c>
      <c r="C28" s="71">
        <f>C29+C34+C36+C63+C64+C65</f>
        <v>995041</v>
      </c>
      <c r="D28" s="72">
        <f>D29+D36+D63</f>
        <v>485172.12</v>
      </c>
    </row>
    <row r="29" spans="1:5" ht="15.75" x14ac:dyDescent="0.25">
      <c r="A29" s="57">
        <v>53100</v>
      </c>
      <c r="B29" s="58" t="s">
        <v>19</v>
      </c>
      <c r="C29" s="73">
        <f>C30+C33</f>
        <v>549676</v>
      </c>
      <c r="D29" s="73">
        <f>D30+D33</f>
        <v>385215.6</v>
      </c>
    </row>
    <row r="30" spans="1:5" ht="15.75" x14ac:dyDescent="0.25">
      <c r="A30" s="54">
        <v>53110</v>
      </c>
      <c r="B30" s="55" t="s">
        <v>20</v>
      </c>
      <c r="C30" s="73">
        <v>391160</v>
      </c>
      <c r="D30" s="73">
        <f>213613.4+171602.2</f>
        <v>385215.6</v>
      </c>
    </row>
    <row r="31" spans="1:5" ht="15.75" x14ac:dyDescent="0.25">
      <c r="A31" s="49"/>
      <c r="B31" s="56" t="s">
        <v>76</v>
      </c>
      <c r="C31" s="74">
        <v>343204</v>
      </c>
      <c r="D31" s="74">
        <v>343204</v>
      </c>
      <c r="E31" s="78"/>
    </row>
    <row r="32" spans="1:5" ht="15.75" x14ac:dyDescent="0.25">
      <c r="A32" s="49"/>
      <c r="B32" s="56" t="s">
        <v>77</v>
      </c>
      <c r="C32" s="74">
        <v>47956</v>
      </c>
      <c r="D32" s="74">
        <v>42011</v>
      </c>
    </row>
    <row r="33" spans="1:6" ht="15" customHeight="1" x14ac:dyDescent="0.25">
      <c r="A33" s="54">
        <v>53120</v>
      </c>
      <c r="B33" s="55" t="s">
        <v>21</v>
      </c>
      <c r="C33" s="73">
        <v>158516</v>
      </c>
      <c r="D33" s="75"/>
    </row>
    <row r="34" spans="1:6" ht="15.75" hidden="1" x14ac:dyDescent="0.25">
      <c r="A34" s="13">
        <v>53200</v>
      </c>
      <c r="B34" s="14" t="s">
        <v>22</v>
      </c>
      <c r="C34" s="74"/>
      <c r="D34" s="76"/>
    </row>
    <row r="35" spans="1:6" ht="31.5" x14ac:dyDescent="0.25">
      <c r="A35" s="13"/>
      <c r="B35" s="48" t="s">
        <v>78</v>
      </c>
      <c r="C35" s="74">
        <v>158516</v>
      </c>
      <c r="D35" s="76"/>
    </row>
    <row r="36" spans="1:6" ht="15.75" x14ac:dyDescent="0.25">
      <c r="A36" s="54">
        <v>53300</v>
      </c>
      <c r="B36" s="55" t="s">
        <v>23</v>
      </c>
      <c r="C36" s="73">
        <f>5000+3500+4000+22430+5400+1058+38707+721+2791+4027+3458+1176+6620+14770+141570+38720+23401+600+4629+1900+6219+2205+675+3630+74658</f>
        <v>411865</v>
      </c>
      <c r="D36" s="73">
        <v>95093</v>
      </c>
    </row>
    <row r="37" spans="1:6" ht="31.5" x14ac:dyDescent="0.25">
      <c r="A37" s="13"/>
      <c r="B37" s="48" t="s">
        <v>79</v>
      </c>
      <c r="C37" s="74">
        <v>5000</v>
      </c>
      <c r="D37" s="74"/>
      <c r="E37" s="50"/>
      <c r="F37" s="50"/>
    </row>
    <row r="38" spans="1:6" ht="47.25" x14ac:dyDescent="0.25">
      <c r="A38" s="13"/>
      <c r="B38" s="48" t="s">
        <v>80</v>
      </c>
      <c r="C38" s="74">
        <v>3500</v>
      </c>
      <c r="D38" s="74"/>
    </row>
    <row r="39" spans="1:6" ht="15.75" x14ac:dyDescent="0.25">
      <c r="A39" s="13"/>
      <c r="B39" s="48" t="s">
        <v>81</v>
      </c>
      <c r="C39" s="74">
        <v>4000</v>
      </c>
      <c r="D39" s="74">
        <v>3101</v>
      </c>
    </row>
    <row r="40" spans="1:6" ht="31.5" x14ac:dyDescent="0.25">
      <c r="A40" s="13"/>
      <c r="B40" s="48" t="s">
        <v>82</v>
      </c>
      <c r="C40" s="74">
        <v>22430</v>
      </c>
      <c r="D40" s="74"/>
    </row>
    <row r="41" spans="1:6" ht="15.75" x14ac:dyDescent="0.25">
      <c r="A41" s="13"/>
      <c r="B41" s="48" t="s">
        <v>83</v>
      </c>
      <c r="C41" s="74">
        <v>5400</v>
      </c>
      <c r="D41" s="74"/>
    </row>
    <row r="42" spans="1:6" ht="15.75" x14ac:dyDescent="0.25">
      <c r="A42" s="13"/>
      <c r="B42" s="48" t="s">
        <v>84</v>
      </c>
      <c r="C42" s="74">
        <v>1058</v>
      </c>
      <c r="D42" s="74"/>
    </row>
    <row r="43" spans="1:6" ht="15.75" x14ac:dyDescent="0.25">
      <c r="A43" s="13"/>
      <c r="B43" s="56" t="s">
        <v>85</v>
      </c>
      <c r="C43" s="74">
        <v>38707</v>
      </c>
      <c r="D43" s="74">
        <v>34207</v>
      </c>
    </row>
    <row r="44" spans="1:6" ht="15.75" x14ac:dyDescent="0.25">
      <c r="A44" s="13"/>
      <c r="B44" s="56" t="s">
        <v>86</v>
      </c>
      <c r="C44" s="74">
        <v>721</v>
      </c>
      <c r="D44" s="74">
        <v>906</v>
      </c>
    </row>
    <row r="45" spans="1:6" ht="15.75" x14ac:dyDescent="0.25">
      <c r="A45" s="13"/>
      <c r="B45" s="56" t="s">
        <v>87</v>
      </c>
      <c r="C45" s="74">
        <v>2791</v>
      </c>
      <c r="D45" s="74">
        <v>2118</v>
      </c>
    </row>
    <row r="46" spans="1:6" ht="15.75" x14ac:dyDescent="0.25">
      <c r="A46" s="13"/>
      <c r="B46" s="56" t="s">
        <v>88</v>
      </c>
      <c r="C46" s="74">
        <v>4027</v>
      </c>
      <c r="D46" s="74">
        <v>2487</v>
      </c>
    </row>
    <row r="47" spans="1:6" ht="15.75" x14ac:dyDescent="0.25">
      <c r="A47" s="13"/>
      <c r="B47" s="56" t="s">
        <v>89</v>
      </c>
      <c r="C47" s="74">
        <v>3458</v>
      </c>
      <c r="D47" s="74">
        <v>2132</v>
      </c>
    </row>
    <row r="48" spans="1:6" ht="15.75" x14ac:dyDescent="0.25">
      <c r="A48" s="13"/>
      <c r="B48" s="56" t="s">
        <v>90</v>
      </c>
      <c r="C48" s="74">
        <v>1176</v>
      </c>
      <c r="D48" s="74">
        <v>1156</v>
      </c>
    </row>
    <row r="49" spans="1:5" ht="15.75" x14ac:dyDescent="0.25">
      <c r="A49" s="13"/>
      <c r="B49" s="56" t="s">
        <v>91</v>
      </c>
      <c r="C49" s="74">
        <v>6620</v>
      </c>
      <c r="D49" s="74">
        <v>6060</v>
      </c>
    </row>
    <row r="50" spans="1:5" ht="15.75" x14ac:dyDescent="0.25">
      <c r="A50" s="13"/>
      <c r="B50" s="56" t="s">
        <v>92</v>
      </c>
      <c r="C50" s="74">
        <v>14770</v>
      </c>
      <c r="D50" s="74">
        <v>2789</v>
      </c>
    </row>
    <row r="51" spans="1:5" ht="31.5" x14ac:dyDescent="0.25">
      <c r="A51" s="13"/>
      <c r="B51" s="56" t="s">
        <v>93</v>
      </c>
      <c r="C51" s="74">
        <v>141570</v>
      </c>
      <c r="D51" s="74"/>
    </row>
    <row r="52" spans="1:5" ht="15.75" x14ac:dyDescent="0.25">
      <c r="A52" s="13"/>
      <c r="B52" s="56" t="s">
        <v>94</v>
      </c>
      <c r="C52" s="74">
        <v>38720</v>
      </c>
      <c r="D52" s="74"/>
    </row>
    <row r="53" spans="1:5" ht="15.75" x14ac:dyDescent="0.25">
      <c r="A53" s="13"/>
      <c r="B53" s="56" t="s">
        <v>95</v>
      </c>
      <c r="C53" s="74">
        <v>23401</v>
      </c>
      <c r="D53" s="74">
        <v>10091</v>
      </c>
    </row>
    <row r="54" spans="1:5" ht="15.75" x14ac:dyDescent="0.25">
      <c r="A54" s="13"/>
      <c r="B54" s="56" t="s">
        <v>96</v>
      </c>
      <c r="C54" s="74">
        <v>600</v>
      </c>
      <c r="D54" s="74">
        <v>705</v>
      </c>
    </row>
    <row r="55" spans="1:5" ht="15.75" x14ac:dyDescent="0.25">
      <c r="A55" s="13"/>
      <c r="B55" s="56" t="s">
        <v>97</v>
      </c>
      <c r="C55" s="74">
        <v>4629</v>
      </c>
      <c r="D55" s="74">
        <v>4629</v>
      </c>
    </row>
    <row r="56" spans="1:5" ht="15.75" x14ac:dyDescent="0.25">
      <c r="A56" s="13"/>
      <c r="B56" s="48" t="s">
        <v>98</v>
      </c>
      <c r="C56" s="74">
        <v>1000</v>
      </c>
      <c r="D56" s="74"/>
    </row>
    <row r="57" spans="1:5" ht="31.5" x14ac:dyDescent="0.25">
      <c r="A57" s="13"/>
      <c r="B57" s="48" t="s">
        <v>99</v>
      </c>
      <c r="C57" s="74">
        <v>900</v>
      </c>
      <c r="D57" s="74"/>
    </row>
    <row r="58" spans="1:5" ht="15.75" x14ac:dyDescent="0.25">
      <c r="A58" s="13"/>
      <c r="B58" s="56" t="s">
        <v>100</v>
      </c>
      <c r="C58" s="74">
        <v>6219</v>
      </c>
      <c r="D58" s="74">
        <v>6219</v>
      </c>
    </row>
    <row r="59" spans="1:5" ht="15.75" x14ac:dyDescent="0.25">
      <c r="A59" s="13"/>
      <c r="B59" s="56" t="s">
        <v>101</v>
      </c>
      <c r="C59" s="74">
        <v>2205</v>
      </c>
      <c r="D59" s="74">
        <v>2205</v>
      </c>
    </row>
    <row r="60" spans="1:5" ht="15.75" x14ac:dyDescent="0.25">
      <c r="A60" s="13"/>
      <c r="B60" s="48" t="s">
        <v>102</v>
      </c>
      <c r="C60" s="74">
        <v>675</v>
      </c>
      <c r="D60" s="74"/>
    </row>
    <row r="61" spans="1:5" ht="15.75" x14ac:dyDescent="0.25">
      <c r="A61" s="13"/>
      <c r="B61" s="48" t="s">
        <v>103</v>
      </c>
      <c r="C61" s="74">
        <v>3630</v>
      </c>
      <c r="D61" s="74"/>
    </row>
    <row r="62" spans="1:5" ht="15.75" x14ac:dyDescent="0.25">
      <c r="A62" s="13"/>
      <c r="B62" s="48" t="s">
        <v>104</v>
      </c>
      <c r="C62" s="74">
        <v>74658</v>
      </c>
      <c r="D62" s="74">
        <v>16288</v>
      </c>
    </row>
    <row r="63" spans="1:5" ht="15.6" customHeight="1" x14ac:dyDescent="0.25">
      <c r="A63" s="54">
        <v>53400</v>
      </c>
      <c r="B63" s="55" t="s">
        <v>24</v>
      </c>
      <c r="C63" s="73">
        <f>27000+5000+1500</f>
        <v>33500</v>
      </c>
      <c r="D63" s="73">
        <f>4863.52</f>
        <v>4863.5200000000004</v>
      </c>
      <c r="E63" s="50"/>
    </row>
    <row r="64" spans="1:5" ht="15.75" hidden="1" x14ac:dyDescent="0.25">
      <c r="A64" s="13">
        <v>53500</v>
      </c>
      <c r="B64" s="14" t="s">
        <v>25</v>
      </c>
      <c r="C64" s="74"/>
      <c r="D64" s="76"/>
    </row>
    <row r="65" spans="1:5" ht="31.5" hidden="1" x14ac:dyDescent="0.25">
      <c r="A65" s="13">
        <v>53600</v>
      </c>
      <c r="B65" s="14" t="s">
        <v>26</v>
      </c>
      <c r="C65" s="74"/>
      <c r="D65" s="76"/>
    </row>
    <row r="66" spans="1:5" ht="15.75" x14ac:dyDescent="0.25">
      <c r="A66" s="13"/>
      <c r="B66" s="48" t="s">
        <v>105</v>
      </c>
      <c r="C66" s="74">
        <v>27000</v>
      </c>
      <c r="D66" s="76">
        <v>4864</v>
      </c>
      <c r="E66" s="50"/>
    </row>
    <row r="67" spans="1:5" ht="15.75" x14ac:dyDescent="0.25">
      <c r="A67" s="13"/>
      <c r="B67" s="48" t="s">
        <v>106</v>
      </c>
      <c r="C67" s="74">
        <v>5000</v>
      </c>
      <c r="D67" s="76"/>
    </row>
    <row r="68" spans="1:5" ht="15.75" x14ac:dyDescent="0.25">
      <c r="A68" s="13"/>
      <c r="B68" s="48" t="s">
        <v>107</v>
      </c>
      <c r="C68" s="74">
        <v>1500</v>
      </c>
      <c r="D68" s="76"/>
    </row>
    <row r="69" spans="1:5" ht="15.75" x14ac:dyDescent="0.25">
      <c r="A69" s="13"/>
      <c r="B69" s="14"/>
      <c r="C69" s="74"/>
      <c r="D69" s="76"/>
    </row>
    <row r="70" spans="1:5" ht="15.75" x14ac:dyDescent="0.25">
      <c r="A70" s="11">
        <v>50000</v>
      </c>
      <c r="B70" s="12" t="s">
        <v>27</v>
      </c>
      <c r="C70" s="77">
        <f>C28+C3</f>
        <v>1837461</v>
      </c>
      <c r="D70" s="72">
        <f>D28+D3</f>
        <v>729681.12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DPNS pielikums</vt:lpstr>
      <vt:lpstr>peļņa 2023</vt:lpstr>
      <vt:lpstr>investīcijas 2024</vt:lpstr>
      <vt:lpstr>'DPNS pielikums'!_Hlk174441974</vt:lpstr>
      <vt:lpstr>'DPNS pielikums'!_Hlk174442467</vt:lpstr>
      <vt:lpstr>'DPNS pielikums'!_Hlk174443382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Sanita Freivalde</dc:creator>
  <cp:lastModifiedBy>Svetlana Pušķele</cp:lastModifiedBy>
  <dcterms:created xsi:type="dcterms:W3CDTF">2024-10-08T14:30:35Z</dcterms:created>
  <dcterms:modified xsi:type="dcterms:W3CDTF">2024-10-10T07:39:35Z</dcterms:modified>
</cp:coreProperties>
</file>