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vnozare.pri\vm\Redirect_profiles\VM_Ivita_Lazdina\Desktop\Not_1529\2025_GATAVOTIE_NOTEIKUMI\1_julija_not\3var_bez_dietologa\"/>
    </mc:Choice>
  </mc:AlternateContent>
  <xr:revisionPtr revIDLastSave="0" documentId="13_ncr:1_{A5501692-CC5F-4924-928D-F9F439B2F455}" xr6:coauthVersionLast="47" xr6:coauthVersionMax="47" xr10:uidLastSave="{00000000-0000-0000-0000-000000000000}"/>
  <bookViews>
    <workbookView xWindow="90" yWindow="0" windowWidth="25890" windowHeight="15600" firstSheet="4" activeTab="6" xr2:uid="{D1F5A2FA-DC93-4D8D-AFEC-D6557D00DC16}"/>
  </bookViews>
  <sheets>
    <sheet name="1.pielikums" sheetId="49" r:id="rId1"/>
    <sheet name="2.pielikums" sheetId="53" r:id="rId2"/>
    <sheet name="2.pielikuma_turpinājums" sheetId="51" r:id="rId3"/>
    <sheet name="3.pielikums" sheetId="55" r:id="rId4"/>
    <sheet name="3.pielikuma_turpinājums" sheetId="54" r:id="rId5"/>
    <sheet name="4.pielikums" sheetId="67" r:id="rId6"/>
    <sheet name="5.pielikums" sheetId="66" r:id="rId7"/>
  </sheets>
  <externalReferences>
    <externalReference r:id="rId8"/>
    <externalReference r:id="rId9"/>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66" l="1"/>
  <c r="K28" i="66"/>
  <c r="H28" i="66"/>
  <c r="L27" i="66"/>
  <c r="J27" i="66"/>
  <c r="K27" i="66"/>
  <c r="E27" i="66"/>
  <c r="F29" i="49"/>
  <c r="H29" i="49"/>
  <c r="H28" i="49"/>
  <c r="E28" i="49"/>
  <c r="F28" i="49" s="1"/>
  <c r="D30" i="49"/>
  <c r="C30" i="49"/>
  <c r="H30" i="49" s="1"/>
  <c r="C39" i="49" s="1"/>
  <c r="E29" i="49"/>
  <c r="C36" i="49" l="1"/>
  <c r="F30" i="49"/>
  <c r="E30" i="49"/>
  <c r="D15" i="55"/>
  <c r="E15" i="55" s="1"/>
  <c r="F15" i="55" s="1"/>
  <c r="D12" i="53"/>
  <c r="C57" i="67" l="1"/>
  <c r="B57" i="67"/>
  <c r="C56" i="67"/>
  <c r="B56" i="67"/>
  <c r="C55" i="67"/>
  <c r="B55" i="67"/>
  <c r="C54" i="67"/>
  <c r="B54" i="67"/>
  <c r="C53" i="67"/>
  <c r="B53" i="67"/>
  <c r="D47" i="67"/>
  <c r="C47" i="67"/>
  <c r="B47" i="67"/>
  <c r="D46" i="67"/>
  <c r="C46" i="67"/>
  <c r="B46" i="67"/>
  <c r="D45" i="67"/>
  <c r="C45" i="67"/>
  <c r="B45" i="67"/>
  <c r="D44" i="67"/>
  <c r="C44" i="67"/>
  <c r="B44" i="67"/>
  <c r="D43" i="67"/>
  <c r="C43" i="67"/>
  <c r="B43" i="67"/>
  <c r="D39" i="67"/>
  <c r="C39" i="67"/>
  <c r="B39" i="67"/>
  <c r="I38" i="67"/>
  <c r="H38" i="67"/>
  <c r="I37" i="67"/>
  <c r="H37" i="67"/>
  <c r="J37" i="67" s="1"/>
  <c r="L37" i="67" s="1"/>
  <c r="I36" i="67"/>
  <c r="K36" i="67" s="1"/>
  <c r="M36" i="67" s="1"/>
  <c r="H36" i="67"/>
  <c r="J36" i="67" s="1"/>
  <c r="L36" i="67" s="1"/>
  <c r="I35" i="67"/>
  <c r="K35" i="67" s="1"/>
  <c r="M35" i="67" s="1"/>
  <c r="H35" i="67"/>
  <c r="I34" i="67"/>
  <c r="K34" i="67" s="1"/>
  <c r="H34" i="67"/>
  <c r="J34" i="67" s="1"/>
  <c r="P27" i="67"/>
  <c r="O27" i="67"/>
  <c r="D27" i="67"/>
  <c r="C27" i="67"/>
  <c r="B27" i="67"/>
  <c r="R26" i="67"/>
  <c r="Q26" i="67"/>
  <c r="S26" i="67" s="1"/>
  <c r="U26" i="67" s="1"/>
  <c r="I26" i="67"/>
  <c r="H26" i="67"/>
  <c r="R25" i="67"/>
  <c r="Q25" i="67"/>
  <c r="S25" i="67" s="1"/>
  <c r="I25" i="67"/>
  <c r="K25" i="67" s="1"/>
  <c r="M25" i="67" s="1"/>
  <c r="H25" i="67"/>
  <c r="R24" i="67"/>
  <c r="Q24" i="67"/>
  <c r="I24" i="67"/>
  <c r="K24" i="67" s="1"/>
  <c r="H24" i="67"/>
  <c r="R23" i="67"/>
  <c r="T23" i="67" s="1"/>
  <c r="V23" i="67" s="1"/>
  <c r="Q23" i="67"/>
  <c r="S23" i="67" s="1"/>
  <c r="U23" i="67" s="1"/>
  <c r="I23" i="67"/>
  <c r="H23" i="67"/>
  <c r="J23" i="67" s="1"/>
  <c r="L23" i="67" s="1"/>
  <c r="R22" i="67"/>
  <c r="Q22" i="67"/>
  <c r="I22" i="67"/>
  <c r="K22" i="67" s="1"/>
  <c r="H22" i="67"/>
  <c r="C16" i="67"/>
  <c r="B16" i="67"/>
  <c r="E15" i="67"/>
  <c r="G15" i="67" s="1"/>
  <c r="E14" i="67"/>
  <c r="E13" i="67"/>
  <c r="G13" i="67" s="1"/>
  <c r="H13" i="67" s="1"/>
  <c r="E12" i="67"/>
  <c r="G12" i="67" s="1"/>
  <c r="H12" i="67" s="1"/>
  <c r="E11" i="67"/>
  <c r="C7" i="67"/>
  <c r="B7" i="67"/>
  <c r="F7" i="67" s="1"/>
  <c r="F6" i="67"/>
  <c r="X22" i="67" s="1"/>
  <c r="Z24" i="67" s="1"/>
  <c r="R27" i="67" l="1"/>
  <c r="N36" i="67"/>
  <c r="D55" i="67" s="1"/>
  <c r="H27" i="67"/>
  <c r="T25" i="67"/>
  <c r="V25" i="67" s="1"/>
  <c r="M34" i="67"/>
  <c r="W23" i="67"/>
  <c r="C58" i="67"/>
  <c r="I11" i="67"/>
  <c r="J14" i="67" s="1"/>
  <c r="J25" i="67"/>
  <c r="L25" i="67" s="1"/>
  <c r="N25" i="67" s="1"/>
  <c r="J35" i="67"/>
  <c r="L35" i="67" s="1"/>
  <c r="N35" i="67" s="1"/>
  <c r="D54" i="67" s="1"/>
  <c r="H15" i="67"/>
  <c r="D48" i="67"/>
  <c r="U25" i="67"/>
  <c r="B48" i="67"/>
  <c r="G14" i="67"/>
  <c r="H14" i="67" s="1"/>
  <c r="T26" i="67"/>
  <c r="V26" i="67" s="1"/>
  <c r="W26" i="67" s="1"/>
  <c r="K37" i="67"/>
  <c r="M37" i="67" s="1"/>
  <c r="N37" i="67" s="1"/>
  <c r="Z26" i="67"/>
  <c r="Z23" i="67"/>
  <c r="Z25" i="67"/>
  <c r="Z22" i="67"/>
  <c r="B58" i="67"/>
  <c r="J26" i="67"/>
  <c r="L26" i="67" s="1"/>
  <c r="E16" i="67"/>
  <c r="G11" i="67"/>
  <c r="J38" i="67"/>
  <c r="L38" i="67" s="1"/>
  <c r="O34" i="67"/>
  <c r="Y22" i="67"/>
  <c r="K23" i="67"/>
  <c r="M23" i="67" s="1"/>
  <c r="N23" i="67" s="1"/>
  <c r="C48" i="67"/>
  <c r="S22" i="67"/>
  <c r="U22" i="67" s="1"/>
  <c r="S24" i="67"/>
  <c r="U24" i="67" s="1"/>
  <c r="K26" i="67"/>
  <c r="M26" i="67" s="1"/>
  <c r="K38" i="67"/>
  <c r="K39" i="67" s="1"/>
  <c r="M22" i="67"/>
  <c r="M24" i="67"/>
  <c r="I27" i="67"/>
  <c r="Q27" i="67"/>
  <c r="L34" i="67"/>
  <c r="J22" i="67"/>
  <c r="L22" i="67" s="1"/>
  <c r="T22" i="67"/>
  <c r="J24" i="67"/>
  <c r="L24" i="67" s="1"/>
  <c r="T24" i="67"/>
  <c r="V24" i="67" s="1"/>
  <c r="H39" i="67"/>
  <c r="I39" i="67"/>
  <c r="N24" i="67" l="1"/>
  <c r="G16" i="67"/>
  <c r="W25" i="67"/>
  <c r="J39" i="67"/>
  <c r="AB25" i="67"/>
  <c r="K27" i="67"/>
  <c r="T27" i="67"/>
  <c r="J11" i="67"/>
  <c r="J15" i="67"/>
  <c r="K15" i="67" s="1"/>
  <c r="J13" i="67"/>
  <c r="K13" i="67" s="1"/>
  <c r="J12" i="67"/>
  <c r="K12" i="67" s="1"/>
  <c r="AB23" i="67"/>
  <c r="E44" i="67"/>
  <c r="U27" i="67"/>
  <c r="N26" i="67"/>
  <c r="W24" i="67"/>
  <c r="K14" i="67"/>
  <c r="D56" i="67"/>
  <c r="E46" i="67"/>
  <c r="L27" i="67"/>
  <c r="N22" i="67"/>
  <c r="AA23" i="67"/>
  <c r="AA25" i="67"/>
  <c r="AC25" i="67" s="1"/>
  <c r="AA26" i="67"/>
  <c r="AA22" i="67"/>
  <c r="AA24" i="67"/>
  <c r="F45" i="67" s="1"/>
  <c r="M27" i="67"/>
  <c r="Z27" i="67"/>
  <c r="V22" i="67"/>
  <c r="V27" i="67" s="1"/>
  <c r="J27" i="67"/>
  <c r="N34" i="67"/>
  <c r="L39" i="67"/>
  <c r="H11" i="67"/>
  <c r="M38" i="67"/>
  <c r="M39" i="67" s="1"/>
  <c r="S27" i="67"/>
  <c r="P37" i="67"/>
  <c r="E56" i="67" s="1"/>
  <c r="P36" i="67"/>
  <c r="P35" i="67"/>
  <c r="P38" i="67"/>
  <c r="P34" i="67"/>
  <c r="E53" i="67" l="1"/>
  <c r="F46" i="67"/>
  <c r="E45" i="67"/>
  <c r="AB24" i="67"/>
  <c r="J16" i="67"/>
  <c r="F43" i="67"/>
  <c r="Q37" i="67"/>
  <c r="F56" i="67" s="1"/>
  <c r="D53" i="67"/>
  <c r="E57" i="67"/>
  <c r="F47" i="67"/>
  <c r="AD25" i="67"/>
  <c r="G46" i="67" s="1"/>
  <c r="AC26" i="67"/>
  <c r="AC23" i="67"/>
  <c r="AD23" i="67" s="1"/>
  <c r="G44" i="67" s="1"/>
  <c r="F44" i="67"/>
  <c r="H16" i="67"/>
  <c r="K11" i="67"/>
  <c r="N27" i="67"/>
  <c r="AB22" i="67"/>
  <c r="AB26" i="67"/>
  <c r="E47" i="67"/>
  <c r="E54" i="67"/>
  <c r="Q35" i="67"/>
  <c r="F54" i="67" s="1"/>
  <c r="P39" i="67"/>
  <c r="Q36" i="67"/>
  <c r="F55" i="67" s="1"/>
  <c r="E55" i="67"/>
  <c r="AA27" i="67"/>
  <c r="W22" i="67"/>
  <c r="Q34" i="67"/>
  <c r="N38" i="67"/>
  <c r="N39" i="67" s="1"/>
  <c r="AC24" i="67"/>
  <c r="F48" i="67" l="1"/>
  <c r="AD26" i="67"/>
  <c r="G47" i="67" s="1"/>
  <c r="E43" i="67"/>
  <c r="E48" i="67" s="1"/>
  <c r="AD24" i="67"/>
  <c r="G45" i="67" s="1"/>
  <c r="AB27" i="67"/>
  <c r="E58" i="67"/>
  <c r="W27" i="67"/>
  <c r="AC22" i="67"/>
  <c r="AC27" i="67" s="1"/>
  <c r="F53" i="67"/>
  <c r="K16" i="67"/>
  <c r="Q38" i="67"/>
  <c r="F57" i="67" s="1"/>
  <c r="D57" i="67"/>
  <c r="D58" i="67" s="1"/>
  <c r="AD22" i="67" l="1"/>
  <c r="AD27" i="67" s="1"/>
  <c r="F58" i="67"/>
  <c r="Q39" i="67"/>
  <c r="G43" i="67"/>
  <c r="G48" i="67" s="1"/>
  <c r="F8" i="49" l="1"/>
  <c r="G16" i="66" l="1"/>
  <c r="I11" i="66" s="1"/>
  <c r="F16" i="66"/>
  <c r="E16" i="66"/>
  <c r="D16" i="66"/>
  <c r="C16" i="66"/>
  <c r="C5" i="66"/>
  <c r="B11" i="66" s="1"/>
  <c r="J11" i="66" l="1"/>
  <c r="H11" i="66"/>
  <c r="H13" i="66"/>
  <c r="H12" i="66"/>
  <c r="H14" i="66"/>
  <c r="H15" i="66"/>
  <c r="K11" i="66"/>
  <c r="L11" i="66" s="1"/>
  <c r="D5" i="66"/>
  <c r="E5" i="66" s="1"/>
  <c r="B22" i="66"/>
  <c r="C22" i="66" s="1"/>
  <c r="D22" i="66" s="1"/>
  <c r="F22" i="66" l="1"/>
  <c r="G22" i="66" s="1"/>
  <c r="F27" i="66"/>
  <c r="B27" i="66"/>
  <c r="E22" i="66"/>
  <c r="M11" i="66"/>
  <c r="H16" i="66"/>
  <c r="O11" i="66" l="1"/>
  <c r="N11" i="66"/>
  <c r="P11" i="66" l="1"/>
  <c r="C27" i="66"/>
  <c r="Q11" i="66"/>
  <c r="E86" i="54"/>
  <c r="R11" i="66" l="1"/>
  <c r="D27" i="66"/>
  <c r="H27" i="66" s="1"/>
  <c r="E82" i="54"/>
  <c r="D78" i="54"/>
  <c r="E77" i="54"/>
  <c r="E76" i="54"/>
  <c r="E75" i="54"/>
  <c r="E74" i="54"/>
  <c r="E73" i="54"/>
  <c r="E72" i="54"/>
  <c r="E71" i="54"/>
  <c r="E70" i="54"/>
  <c r="E69" i="54"/>
  <c r="E68" i="54"/>
  <c r="E67" i="54"/>
  <c r="E66" i="54"/>
  <c r="E65" i="54"/>
  <c r="E64" i="54"/>
  <c r="E63" i="54"/>
  <c r="E62" i="54"/>
  <c r="E61" i="54"/>
  <c r="E60" i="54"/>
  <c r="E59" i="54"/>
  <c r="E58" i="54"/>
  <c r="E57" i="54"/>
  <c r="E56" i="54"/>
  <c r="E55" i="54"/>
  <c r="E54" i="54"/>
  <c r="E53" i="54"/>
  <c r="E52" i="54"/>
  <c r="E51" i="54"/>
  <c r="E50" i="54"/>
  <c r="E49" i="54"/>
  <c r="E48" i="54"/>
  <c r="E47" i="54"/>
  <c r="E46" i="54"/>
  <c r="E45" i="54"/>
  <c r="E44" i="54"/>
  <c r="E43" i="54"/>
  <c r="E42" i="54"/>
  <c r="E41" i="54"/>
  <c r="E40" i="54"/>
  <c r="E39" i="54"/>
  <c r="E38" i="54"/>
  <c r="E37" i="54"/>
  <c r="E36" i="54"/>
  <c r="E35" i="54"/>
  <c r="E34" i="54"/>
  <c r="E33" i="54"/>
  <c r="E32" i="54"/>
  <c r="E31" i="54"/>
  <c r="E30" i="54"/>
  <c r="E29" i="54"/>
  <c r="E28" i="54"/>
  <c r="E27" i="54"/>
  <c r="E26" i="54"/>
  <c r="E25" i="54"/>
  <c r="E24" i="54"/>
  <c r="E23" i="54"/>
  <c r="E22" i="54"/>
  <c r="E21" i="54"/>
  <c r="E20" i="54"/>
  <c r="E19" i="54"/>
  <c r="E18" i="54"/>
  <c r="E17" i="54"/>
  <c r="E16" i="54"/>
  <c r="E15" i="54"/>
  <c r="E14" i="54"/>
  <c r="E13" i="54"/>
  <c r="E12" i="54"/>
  <c r="E11" i="54"/>
  <c r="E10" i="54"/>
  <c r="E9" i="54"/>
  <c r="E8" i="54"/>
  <c r="E7" i="54"/>
  <c r="E6" i="54"/>
  <c r="E5" i="54"/>
  <c r="F18" i="55"/>
  <c r="B25" i="55" s="1"/>
  <c r="K6" i="55"/>
  <c r="J6" i="55"/>
  <c r="H6" i="55"/>
  <c r="I6" i="55" s="1"/>
  <c r="G6" i="55"/>
  <c r="F6" i="55"/>
  <c r="I27" i="66" l="1"/>
  <c r="E18" i="55"/>
  <c r="B22" i="55" s="1"/>
  <c r="H5" i="55"/>
  <c r="H7" i="55" s="1"/>
  <c r="F5" i="55"/>
  <c r="F7" i="55" s="1"/>
  <c r="E78" i="54"/>
  <c r="J5" i="55"/>
  <c r="E7" i="55"/>
  <c r="E84" i="54" l="1"/>
  <c r="E87" i="54" s="1"/>
  <c r="J7" i="55"/>
  <c r="D5" i="55" l="1"/>
  <c r="G5" i="55" l="1"/>
  <c r="K5" i="55"/>
  <c r="K7" i="55" s="1"/>
  <c r="A25" i="55" s="1"/>
  <c r="C25" i="55" s="1"/>
  <c r="I5" i="55"/>
  <c r="I7" i="55" s="1"/>
  <c r="A22" i="55" s="1"/>
  <c r="C22" i="55" s="1"/>
  <c r="E12" i="53"/>
  <c r="B17" i="53" l="1"/>
  <c r="B20" i="53"/>
  <c r="G7" i="55"/>
  <c r="E5" i="53" l="1"/>
  <c r="I5" i="53"/>
  <c r="G5" i="53"/>
  <c r="C5" i="53"/>
  <c r="H5" i="53" l="1"/>
  <c r="J5" i="53"/>
  <c r="A20" i="53" s="1"/>
  <c r="C20" i="53" s="1"/>
  <c r="A17" i="53"/>
  <c r="C17" i="53" s="1"/>
  <c r="F5" i="53"/>
  <c r="E294" i="51" l="1"/>
  <c r="E290" i="51"/>
  <c r="D284" i="51"/>
  <c r="C284" i="51"/>
  <c r="E283" i="51"/>
  <c r="E282" i="51"/>
  <c r="E281" i="51"/>
  <c r="E280" i="51"/>
  <c r="E279" i="51"/>
  <c r="E278" i="51"/>
  <c r="E277" i="51"/>
  <c r="E276" i="51"/>
  <c r="E275" i="51"/>
  <c r="E274" i="51"/>
  <c r="E273" i="51"/>
  <c r="E272" i="51"/>
  <c r="E271" i="51"/>
  <c r="E270" i="51"/>
  <c r="E269" i="51"/>
  <c r="E268" i="51"/>
  <c r="E267" i="51"/>
  <c r="E266" i="51"/>
  <c r="E265" i="51"/>
  <c r="E264" i="51"/>
  <c r="E263" i="51"/>
  <c r="E262" i="51"/>
  <c r="E261" i="51"/>
  <c r="E260" i="51"/>
  <c r="E259" i="51"/>
  <c r="E258" i="51"/>
  <c r="E257" i="51"/>
  <c r="E256" i="51"/>
  <c r="E255" i="51"/>
  <c r="E254" i="51"/>
  <c r="E253" i="51"/>
  <c r="E252" i="51"/>
  <c r="E251" i="51"/>
  <c r="E250" i="51"/>
  <c r="E249" i="51"/>
  <c r="E248" i="51"/>
  <c r="E247" i="51"/>
  <c r="E246" i="51"/>
  <c r="E245" i="51"/>
  <c r="E244" i="51"/>
  <c r="E243" i="51"/>
  <c r="E242" i="51"/>
  <c r="E241" i="51"/>
  <c r="E240" i="51"/>
  <c r="E239" i="51"/>
  <c r="E238" i="51"/>
  <c r="E237" i="51"/>
  <c r="E236" i="51"/>
  <c r="E235" i="51"/>
  <c r="E234" i="51"/>
  <c r="E233" i="51"/>
  <c r="E232" i="51"/>
  <c r="E231" i="51"/>
  <c r="E230" i="51"/>
  <c r="E229" i="51"/>
  <c r="E228" i="51"/>
  <c r="E227" i="51"/>
  <c r="E226" i="51"/>
  <c r="E225" i="51"/>
  <c r="E224" i="51"/>
  <c r="E223" i="51"/>
  <c r="E222" i="51"/>
  <c r="E221" i="51"/>
  <c r="E220" i="51"/>
  <c r="E219" i="51"/>
  <c r="E218" i="51"/>
  <c r="E217" i="51"/>
  <c r="E216" i="51"/>
  <c r="E215" i="51"/>
  <c r="E214" i="51"/>
  <c r="E213" i="51"/>
  <c r="E212" i="51"/>
  <c r="E211" i="51"/>
  <c r="E210" i="51"/>
  <c r="E209" i="51"/>
  <c r="E208" i="51"/>
  <c r="E207" i="51"/>
  <c r="E206" i="51"/>
  <c r="E205" i="51"/>
  <c r="E204" i="51"/>
  <c r="E203" i="51"/>
  <c r="E202" i="51"/>
  <c r="E201" i="51"/>
  <c r="E200" i="51"/>
  <c r="E199" i="51"/>
  <c r="E198" i="51"/>
  <c r="E197" i="51"/>
  <c r="E196" i="51"/>
  <c r="E195" i="51"/>
  <c r="E194" i="51"/>
  <c r="E193" i="51"/>
  <c r="E192" i="51"/>
  <c r="E191" i="51"/>
  <c r="E190" i="51"/>
  <c r="E189" i="51"/>
  <c r="E188" i="51"/>
  <c r="E187" i="51"/>
  <c r="E186" i="51"/>
  <c r="E185" i="51"/>
  <c r="E184" i="51"/>
  <c r="E183" i="51"/>
  <c r="E182" i="51"/>
  <c r="E181" i="51"/>
  <c r="E180" i="51"/>
  <c r="E179" i="51"/>
  <c r="E178" i="51"/>
  <c r="E177" i="51"/>
  <c r="E176" i="51"/>
  <c r="E175" i="51"/>
  <c r="E174" i="51"/>
  <c r="E173" i="51"/>
  <c r="E172" i="51"/>
  <c r="E171" i="51"/>
  <c r="E170" i="51"/>
  <c r="E169" i="51"/>
  <c r="E168" i="51"/>
  <c r="E167" i="51"/>
  <c r="E166" i="51"/>
  <c r="E165" i="51"/>
  <c r="E164" i="51"/>
  <c r="E163" i="51"/>
  <c r="E162" i="51"/>
  <c r="E161" i="51"/>
  <c r="E160" i="51"/>
  <c r="E159" i="51"/>
  <c r="E158" i="51"/>
  <c r="E157" i="51"/>
  <c r="E156" i="51"/>
  <c r="E155" i="51"/>
  <c r="E154" i="51"/>
  <c r="E153" i="51"/>
  <c r="E152" i="51"/>
  <c r="E151" i="51"/>
  <c r="E150" i="51"/>
  <c r="E149" i="51"/>
  <c r="E148" i="51"/>
  <c r="E147" i="51"/>
  <c r="E146" i="51"/>
  <c r="E145" i="51"/>
  <c r="E144" i="51"/>
  <c r="E143" i="51"/>
  <c r="E142" i="51"/>
  <c r="E141" i="51"/>
  <c r="E140" i="51"/>
  <c r="E139" i="51"/>
  <c r="E138" i="51"/>
  <c r="E137" i="51"/>
  <c r="E136" i="51"/>
  <c r="E135" i="51"/>
  <c r="E134" i="51"/>
  <c r="E133" i="51"/>
  <c r="E132" i="51"/>
  <c r="E131" i="51"/>
  <c r="E130" i="51"/>
  <c r="E129" i="51"/>
  <c r="E128" i="51"/>
  <c r="E127" i="51"/>
  <c r="E126" i="51"/>
  <c r="E125" i="51"/>
  <c r="E124" i="51"/>
  <c r="E123" i="51"/>
  <c r="E122" i="51"/>
  <c r="E121" i="51"/>
  <c r="E120" i="51"/>
  <c r="E119" i="51"/>
  <c r="E118" i="51"/>
  <c r="E117" i="51"/>
  <c r="E116" i="51"/>
  <c r="E115" i="51"/>
  <c r="E114" i="51"/>
  <c r="E113" i="51"/>
  <c r="E112" i="51"/>
  <c r="E111" i="51"/>
  <c r="E110" i="51"/>
  <c r="E109" i="51"/>
  <c r="E108" i="51"/>
  <c r="E107" i="51"/>
  <c r="E106" i="51"/>
  <c r="E105" i="51"/>
  <c r="E104" i="51"/>
  <c r="E103" i="51"/>
  <c r="E102" i="51"/>
  <c r="E101" i="51"/>
  <c r="E100" i="51"/>
  <c r="E99" i="51"/>
  <c r="E98" i="51"/>
  <c r="E97" i="51"/>
  <c r="E96" i="51"/>
  <c r="E95" i="51"/>
  <c r="E94" i="51"/>
  <c r="E93" i="51"/>
  <c r="E92" i="51"/>
  <c r="E91" i="51"/>
  <c r="E90" i="51"/>
  <c r="E89" i="51"/>
  <c r="E88" i="51"/>
  <c r="E87" i="51"/>
  <c r="E86" i="51"/>
  <c r="E85" i="51"/>
  <c r="E84" i="51"/>
  <c r="E83" i="51"/>
  <c r="E82" i="51"/>
  <c r="E81" i="51"/>
  <c r="E80" i="51"/>
  <c r="E79" i="51"/>
  <c r="E78" i="51"/>
  <c r="E77" i="51"/>
  <c r="E76" i="51"/>
  <c r="E75" i="51"/>
  <c r="E74" i="51"/>
  <c r="E73" i="51"/>
  <c r="E72" i="51"/>
  <c r="E71" i="51"/>
  <c r="E70" i="51"/>
  <c r="E69" i="51"/>
  <c r="E68" i="51"/>
  <c r="E67" i="51"/>
  <c r="E66" i="51"/>
  <c r="E65" i="51"/>
  <c r="E64" i="51"/>
  <c r="E63" i="51"/>
  <c r="E62" i="51"/>
  <c r="E61" i="51"/>
  <c r="E60" i="51"/>
  <c r="E59" i="51"/>
  <c r="E58" i="51"/>
  <c r="E57" i="51"/>
  <c r="E56" i="51"/>
  <c r="E55" i="51"/>
  <c r="E54" i="51"/>
  <c r="E53" i="51"/>
  <c r="E52" i="51"/>
  <c r="E51" i="51"/>
  <c r="E50" i="51"/>
  <c r="E49" i="51"/>
  <c r="E48" i="51"/>
  <c r="E47" i="51"/>
  <c r="E46" i="51"/>
  <c r="E45" i="51"/>
  <c r="E44" i="51"/>
  <c r="E43" i="51"/>
  <c r="E42" i="51"/>
  <c r="E41" i="51"/>
  <c r="E40" i="51"/>
  <c r="E39" i="51"/>
  <c r="E38" i="51"/>
  <c r="E37" i="51"/>
  <c r="E36" i="51"/>
  <c r="E35" i="51"/>
  <c r="E34" i="51"/>
  <c r="E33" i="51"/>
  <c r="E32" i="51"/>
  <c r="E31" i="51"/>
  <c r="E30" i="51"/>
  <c r="E29" i="51"/>
  <c r="E28" i="51"/>
  <c r="E27" i="51"/>
  <c r="E26" i="51"/>
  <c r="E25" i="51"/>
  <c r="E24" i="51"/>
  <c r="E23" i="51"/>
  <c r="E22" i="51"/>
  <c r="E21" i="51"/>
  <c r="E20" i="51"/>
  <c r="E19" i="51"/>
  <c r="E18" i="51"/>
  <c r="E17" i="51"/>
  <c r="E16" i="51"/>
  <c r="E15" i="51"/>
  <c r="E14" i="51"/>
  <c r="E13" i="51"/>
  <c r="E12" i="51"/>
  <c r="E11" i="51"/>
  <c r="E10" i="51"/>
  <c r="E9" i="51"/>
  <c r="E8" i="51"/>
  <c r="E7" i="51"/>
  <c r="E6" i="51"/>
  <c r="E284" i="51" l="1"/>
  <c r="E292" i="51" s="1"/>
  <c r="E295" i="51" s="1"/>
  <c r="K24" i="49" l="1"/>
  <c r="W24" i="49" s="1"/>
  <c r="H8" i="49"/>
  <c r="D4" i="49" s="1"/>
  <c r="B39" i="49" s="1"/>
  <c r="D39" i="49" s="1"/>
  <c r="G8" i="49"/>
  <c r="C4" i="49" s="1"/>
  <c r="B36" i="49" s="1"/>
  <c r="D36" i="49" s="1"/>
  <c r="AD24" i="49"/>
  <c r="AA24" i="49"/>
  <c r="Z24" i="49"/>
  <c r="Y24" i="49"/>
  <c r="I24" i="49"/>
  <c r="I18" i="49"/>
  <c r="H18" i="49"/>
  <c r="H24" i="49" s="1"/>
  <c r="G18" i="49"/>
  <c r="G24" i="49" s="1"/>
  <c r="J24" i="49" l="1"/>
  <c r="R24" i="49" s="1"/>
  <c r="T24" i="49" s="1"/>
  <c r="E14" i="49" s="1"/>
  <c r="G14" i="49" s="1"/>
  <c r="J14" i="49" s="1"/>
  <c r="U24" i="49"/>
  <c r="V24" i="49" l="1"/>
  <c r="AC24" i="49" s="1"/>
  <c r="AE24" i="49" s="1"/>
</calcChain>
</file>

<file path=xl/sharedStrings.xml><?xml version="1.0" encoding="utf-8"?>
<sst xmlns="http://schemas.openxmlformats.org/spreadsheetml/2006/main" count="1128" uniqueCount="943">
  <si>
    <t>Manipulācijas kods</t>
  </si>
  <si>
    <t>KOPĀ</t>
  </si>
  <si>
    <t>1.pielikums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</si>
  <si>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</si>
  <si>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</si>
  <si>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Tarifs, euro</t>
  </si>
  <si>
    <t>Manipulācijas nosaukums</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</si>
  <si>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</si>
  <si>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</si>
  <si>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</si>
  <si>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</si>
  <si>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</si>
  <si>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</si>
  <si>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</si>
  <si>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</si>
  <si>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</si>
  <si>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</si>
  <si>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</si>
  <si>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Kopējās izmaksas, euro</t>
  </si>
  <si>
    <t>Pacienta līdzmaksājums, euro</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</si>
  <si>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</si>
  <si>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</si>
  <si>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</si>
  <si>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</si>
  <si>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</si>
  <si>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</si>
  <si>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</si>
  <si>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</si>
  <si>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</si>
  <si>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</si>
  <si>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</si>
  <si>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</si>
  <si>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</si>
  <si>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</si>
  <si>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</si>
  <si>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</si>
  <si>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D</t>
  </si>
  <si>
    <t>S</t>
  </si>
  <si>
    <t>M</t>
  </si>
  <si>
    <t>E</t>
  </si>
  <si>
    <t>U</t>
  </si>
  <si>
    <t>A</t>
  </si>
  <si>
    <t>N</t>
  </si>
  <si>
    <t>P</t>
  </si>
  <si>
    <t>Kopējās izmaksas</t>
  </si>
  <si>
    <t>Pacienta līdzmaksājums</t>
  </si>
  <si>
    <t>10 = 11 + 12</t>
  </si>
  <si>
    <t>Kopā:</t>
  </si>
  <si>
    <t>1. Papildus nepieciešamais finansējums:</t>
  </si>
  <si>
    <t>Pakalpojumu programmas nosaukums</t>
  </si>
  <si>
    <t>Papildus nepieciešamais finansējums 2026.gadā un turpmāk ik gadu, euro</t>
  </si>
  <si>
    <t>Jaundzimušo skrīninga paplašināšana: Jaundzimušo skrīnings gēna CFTR dF508 varianta noteikšana no sausa asins piliena</t>
  </si>
  <si>
    <t>Pakalpojumu programma</t>
  </si>
  <si>
    <t>Prognozētais pacientu skaits pilnam gadam</t>
  </si>
  <si>
    <t>Jaundzimušo skrīnings gēna CFTR dF508 varianta noteikšana no sausa asins piliena</t>
  </si>
  <si>
    <t>* nepieciešamais finansējums uzsākot pakalpojumu ar 2025. gada 1. jūliju (6 mēneši)</t>
  </si>
  <si>
    <t>Resursi izdevumu segšanai 2025. gadam</t>
  </si>
  <si>
    <t>Resursi izdevumu segšanai 2026. gadam</t>
  </si>
  <si>
    <t>Plānotais pacientu skaits gadā</t>
  </si>
  <si>
    <t>Plānotais manipulāciju skaits vienam pacientam gadā</t>
  </si>
  <si>
    <t>Papildu informācija par finanšu ietekmes aprēķināšanu</t>
  </si>
  <si>
    <t>Plānotie apmaksas nosacījumi</t>
  </si>
  <si>
    <t>Ambulatori</t>
  </si>
  <si>
    <t>Dienas stacionārā</t>
  </si>
  <si>
    <t>Stacionārā</t>
  </si>
  <si>
    <t>Zvaigznītes (* vai **)</t>
  </si>
  <si>
    <t>Lielā ķirurģiskā operācija</t>
  </si>
  <si>
    <t>Citi apmaksas nosacījumi</t>
  </si>
  <si>
    <t>JAUNA</t>
  </si>
  <si>
    <t>-</t>
  </si>
  <si>
    <t>*</t>
  </si>
  <si>
    <t>Tarifs</t>
  </si>
  <si>
    <t>Jauns</t>
  </si>
  <si>
    <r>
      <t xml:space="preserve">Jaundzimušo skrīnings gēna </t>
    </r>
    <r>
      <rPr>
        <i/>
        <sz val="10"/>
        <color theme="1"/>
        <rFont val="Times New Roman"/>
        <family val="1"/>
      </rPr>
      <t>CFTR</t>
    </r>
    <r>
      <rPr>
        <sz val="10"/>
        <color theme="1"/>
        <rFont val="Times New Roman"/>
        <family val="1"/>
      </rPr>
      <t xml:space="preserve"> dF508 varianta noteikšana no sausa asins piliena</t>
    </r>
  </si>
  <si>
    <t>Viena skrīninga vidējās izmaksas, euro*</t>
  </si>
  <si>
    <t>Papildus nepieciešamais finansējums gadam, euro</t>
  </si>
  <si>
    <t>Papildus nepieciešamais finansējums 2026.gadam un turpmāk ik gadu, euro</t>
  </si>
  <si>
    <t>Pacientu skaits 2025.gada 6 mēnešiem</t>
  </si>
  <si>
    <t>Aprēķinātais tarifs, euro</t>
  </si>
  <si>
    <t>Manip. tarifs, euro</t>
  </si>
  <si>
    <t>Papildus manip.tarifam nepieciešamais finansējums, euro</t>
  </si>
  <si>
    <t>Nepieciešamais finansējums gadā, euro</t>
  </si>
  <si>
    <t>3. Resursi izdevumu segšanai:</t>
  </si>
  <si>
    <t>Prognozētais finansējuma atlikums 2025.gadam, euro</t>
  </si>
  <si>
    <t>Prognozētā finansējuma izpilde 2026.gadam, euro</t>
  </si>
  <si>
    <t>Prognozētais finansējuma atlikums 2026.gadam, euro</t>
  </si>
  <si>
    <t>Starpība, euro***</t>
  </si>
  <si>
    <t>*** Atlikuma starpību plānots novirzīt mātes un bērna veselības aprūpes pakalpojumu pieejamības nodrošināšanai.</t>
  </si>
  <si>
    <t>Papildus nepieciešamais finansējums                    2025.gada 6 mēnešiem, euro*</t>
  </si>
  <si>
    <t>Nepieciešanais finansējums 2025.gada 6 mēnešiem</t>
  </si>
  <si>
    <t>Nepieciešamais finansējums 2026.gadam un turpmāk ik gadu</t>
  </si>
  <si>
    <t>4. Atlikuma starpība  (resursiem izdevumu segšanai - nepieciešamais finansējums), euro</t>
  </si>
  <si>
    <t>Nepieciešamais finansējums 2025. gadam, euro</t>
  </si>
  <si>
    <t>Nepieciešamais finansējums 2026. gadam, euro</t>
  </si>
  <si>
    <t>1. Finanšu ietekme</t>
  </si>
  <si>
    <t>Mikroķirurģija pieaugušajiem</t>
  </si>
  <si>
    <t>Intensīvās terapijas piemaksa</t>
  </si>
  <si>
    <t>1. Samaksa par manipulācijām</t>
  </si>
  <si>
    <t>Rīgas Austrumu klīniskā universitātes slimnīca, Traumatoloģijas un ortopēdijas slimnīca</t>
  </si>
  <si>
    <t>Skaits</t>
  </si>
  <si>
    <t>03203</t>
  </si>
  <si>
    <t>Augšējo elpošanas ceļu atvēršana ar konikotomijas palīdzību, ieskaitot endotraheālo intubāciju</t>
  </si>
  <si>
    <t>03206</t>
  </si>
  <si>
    <t>Izvērstais dzīvības pamatfunkciju uzturēšanas standarts (asistolijas, bezpulsa elektriskās aktivitātes, ventrikuļu fibrilācijas vai bezpulsa ventrikuļu tahikardijas)</t>
  </si>
  <si>
    <t>03209</t>
  </si>
  <si>
    <t>Aparāta – mākslīgā plaušu ventilācija (MPV) – lietošana līdz vienai stundai. Manipulāciju norāda vienu reizi dienā</t>
  </si>
  <si>
    <t>03210</t>
  </si>
  <si>
    <t>Aparāta – mākslīgā plaušu ventilācija (MPV) – lietošana par katru nākamo stundu līdz četrām stundām (turpmākās MPV izmaksas līdz pirmās diennakts beigām iekļautas kopējā gultasdienas vērtībā). Manipulāciju norāda vienu reizi dienā</t>
  </si>
  <si>
    <t>03211</t>
  </si>
  <si>
    <t>Piemaksa par mākslīgo plaušu ventilāciju (MPV) par katru nākamo diennakti par vienreizlietojamiem materiāliem un aparatūras lietošanu, sākot no otrās diennakts</t>
  </si>
  <si>
    <t>03224</t>
  </si>
  <si>
    <t>Piemaksa par traheostomas kaniles lietošanu</t>
  </si>
  <si>
    <t>03225</t>
  </si>
  <si>
    <t>Piemaksa par traheostomas armētās kaniles lietošanu</t>
  </si>
  <si>
    <t>04106</t>
  </si>
  <si>
    <t>Spinālo nervu vada anestēzija</t>
  </si>
  <si>
    <t>04114</t>
  </si>
  <si>
    <t>Piemaksa par zāļu ropivakaīna (Ropivacaini hydrochloridum) vienas ampulas (75 mg/10 ml) lietošanu</t>
  </si>
  <si>
    <t>04115</t>
  </si>
  <si>
    <t>Pacienta sedācija anesteziologa uzraudzībā dažādu manipulāciju laikā, par 30 minūtēm. Var norādīt kopā ar manipulāciju 04103</t>
  </si>
  <si>
    <t>04116</t>
  </si>
  <si>
    <t>Nervu pinumu anestēzija, pirmā stunda. Manipulāciju lieto pacientam, kurš atrodas operāciju zālē</t>
  </si>
  <si>
    <t>04117</t>
  </si>
  <si>
    <t>Nervu pinumu anestēzija par katru nākamo stundu, sākot no otrās stundas. Manipulāciju lieto pacientam, kurš atrodas operāciju zālē</t>
  </si>
  <si>
    <t>04121</t>
  </si>
  <si>
    <t>Prolongētas epidurālās analgēzijas sistēmas uzlikšana. Nenorādīt kopā ar manipulācijām 04119, 04135</t>
  </si>
  <si>
    <t>04123</t>
  </si>
  <si>
    <t>Prolongētā epidurālā analgēzija ar zālēm bupivakaīnu (Bupivacaine) par pirmo diennakti</t>
  </si>
  <si>
    <t>04124</t>
  </si>
  <si>
    <t>Prolongētā epidurālā analgēzija ar zālēm bupivakaīnu (Bupivacaine) par katrām nākamajām 12 stundām, izņemot dzemdību palīdzības gadījumo</t>
  </si>
  <si>
    <t>04125</t>
  </si>
  <si>
    <t>Piemaksa reģionālajā anestēzijā par zāļu bupivakaīna (Bupivacaine) lietošanu pirmajās divās stundās, izņemot dzemdību palīdzības gadījumos</t>
  </si>
  <si>
    <t>04127</t>
  </si>
  <si>
    <t>Vispārējā anestēzija ar masku par pirmo stundu</t>
  </si>
  <si>
    <t>04128</t>
  </si>
  <si>
    <t>Piemaksa par katru nākamo stundu pie vispārējās anestēzijas ar masku, sākot no otrās stundas</t>
  </si>
  <si>
    <t>04130</t>
  </si>
  <si>
    <t>Piemaksa par mehāniskās infūzijas ierīces (easy pump vai analoga) izmantošanu līdz vienai diennaktij</t>
  </si>
  <si>
    <t>04131</t>
  </si>
  <si>
    <t>Piemaksa par mehāniskās infūzijas ierīces (easy pump vai analoga) izmantošanu līdz trim diennaktīm</t>
  </si>
  <si>
    <t>04133</t>
  </si>
  <si>
    <t>Spinālā anestēzija pirmās divas stundas</t>
  </si>
  <si>
    <t>04134</t>
  </si>
  <si>
    <t>Spinālā un epidurālā anestēzija par katru nākamo stundu, sākot no trešās stundas, izņemot dzemdību palīdzības gadījumos</t>
  </si>
  <si>
    <t>04135</t>
  </si>
  <si>
    <t>Kombinētā spināli–epidurālā anestēzija, pirmās divas stundas</t>
  </si>
  <si>
    <t>04138</t>
  </si>
  <si>
    <t>Kontrolētā analgēzija (PCA) vai sedācija ar perfuzoru, pirmās 24 stundas. Manipulāciju lieto pacientam, kuram nepieciešama atsāpināšana</t>
  </si>
  <si>
    <t>04140</t>
  </si>
  <si>
    <t>Īslaicīga intravenozā anestēzija līdz 30 minūtēm. Nenorādīt kopā ar manipulācijām 04142 un 04143</t>
  </si>
  <si>
    <t>04141</t>
  </si>
  <si>
    <t>Īslaicīga intravenozā anestēzija par katrām nākamajām 30 minūtēm. Nenorādīt kopā ar manipulācijām 04142 un 04143</t>
  </si>
  <si>
    <t>04142</t>
  </si>
  <si>
    <t>Vispārējā anestēzija ar endotraheālo metodi par pirmo stundu</t>
  </si>
  <si>
    <t>04143</t>
  </si>
  <si>
    <t>Piemaksa vispārējai anestēzijai ar endotraheālo metodi par katru nākamo stundu, sākot no otrās stundas</t>
  </si>
  <si>
    <t>04146</t>
  </si>
  <si>
    <t>Totālā intravenozā anestēzija (TIVA) par pirmo stundu. Nenorādīt kopā ar manipulācijām 04142 un 04143</t>
  </si>
  <si>
    <t>04147</t>
  </si>
  <si>
    <t>Totālā intravenozā anestēzija (TIVA) par katru nākamo stundu, sākot no otrās stundas. Nenorādīt kopā ar manipulācijām 04142 un 04143</t>
  </si>
  <si>
    <t>04157</t>
  </si>
  <si>
    <t>Piemaksa par zāļu sevoflurāna (Sevoflurane) lietošanu pirmajā stundā</t>
  </si>
  <si>
    <t>04158</t>
  </si>
  <si>
    <t>Piemaksa par zāļu izoflurāna (Isoflurane) vai Sevoflurāna (Sevoflurane) lietošanu par katru nākamo stundu, sākot no otrās stundas</t>
  </si>
  <si>
    <t>04159</t>
  </si>
  <si>
    <t>Piemaksa par zāļu mivakūrija lietošanu pirmajā stundā</t>
  </si>
  <si>
    <t>04160</t>
  </si>
  <si>
    <t>Piemaksa par zāļu mivakūrija lietošanu par katru nākamo stundu, sākot no otrās stundas</t>
  </si>
  <si>
    <t>04161</t>
  </si>
  <si>
    <t>Piemaksa par zāļu cisatrakūrija (Cisatracurium) lietošanu pirmajā stundā</t>
  </si>
  <si>
    <t>04162</t>
  </si>
  <si>
    <t>Piemaksa par zāļu cisatrakūrija (Cisatracurium) lietošanu par katru nākamo stundu, sākot no otrās stundas</t>
  </si>
  <si>
    <t>04164</t>
  </si>
  <si>
    <t>Piemaksa par rokuronija (Rocuronium bromide) vienu ampulu (50 mg)</t>
  </si>
  <si>
    <t>04171</t>
  </si>
  <si>
    <t>Centrālās vēnas punkcija un katetrizācija bez katetra vērtības</t>
  </si>
  <si>
    <t>04173</t>
  </si>
  <si>
    <t>Piemaksa par centrālās vēnas divlūmenu katetra lietošanu</t>
  </si>
  <si>
    <t>04174</t>
  </si>
  <si>
    <t>Piemaksa par centrālās vēnas trīslūmenu katetra lietošanu</t>
  </si>
  <si>
    <t>04176</t>
  </si>
  <si>
    <t>Piemaksa par centrālās vēnas katetra ar antibakteriālu pārklājumu lietošanu</t>
  </si>
  <si>
    <t>04178</t>
  </si>
  <si>
    <t>Piemaksa par hemodialīzes trīslūmenu centrālās vēnas katetra lietošanu</t>
  </si>
  <si>
    <t>04179</t>
  </si>
  <si>
    <t>Ilgtermiņa hemodialīzes katetra ievietošana vai pārlikšana bez katetra vērtības</t>
  </si>
  <si>
    <t>04186</t>
  </si>
  <si>
    <t>Invazīva asinsspiediena monitorēšana (IBP mērīšana). Nenorādīt kopā ar manipulāciju 04144</t>
  </si>
  <si>
    <t>04187</t>
  </si>
  <si>
    <t>Piemaksa par sistēmas ar viena signāla pārveidotāju lietošanu. Nenorādīt kopā ar manipulāciju 04144</t>
  </si>
  <si>
    <t>04188</t>
  </si>
  <si>
    <t>Piemaksa par sistēmas ar divu signālu pārveidotāju lietošanu. Nenorādīt kopā ar manipulāciju 04144</t>
  </si>
  <si>
    <t>04196</t>
  </si>
  <si>
    <t>Piemaksa par sensora lietošanu anestēzijas dziļuma monitorēšanai (Bispektrālais indekss)</t>
  </si>
  <si>
    <t>04198</t>
  </si>
  <si>
    <t>Piemaksa par parenterālās barošanas maisījumu par vienu diennakti. Nenorādīt kopā ar manipulāciju 04199</t>
  </si>
  <si>
    <t>04199</t>
  </si>
  <si>
    <t>Piemaksa par enterālās barošanas maisījumu par vienu diennakti. Nenorādīt kopā ar manipulāciju 04198.</t>
  </si>
  <si>
    <t>06033</t>
  </si>
  <si>
    <t>Ehokardiogrāfija ar doplerogrāfiju</t>
  </si>
  <si>
    <t>06125</t>
  </si>
  <si>
    <t>Hiperbārā oksigenācija, par katru pilnu stundu</t>
  </si>
  <si>
    <t>06133</t>
  </si>
  <si>
    <t>Divkameru elektrokardiostimulatora darbības pārbaude un programmēšana</t>
  </si>
  <si>
    <t>08061</t>
  </si>
  <si>
    <t>Gastroskopija un/vai parciāla duodenoskopija ar parauga ekscīziju un/vai punkciju un ureāzes norādīšanu</t>
  </si>
  <si>
    <t>08100</t>
  </si>
  <si>
    <t>Perkutānā endoskopiskā gastrostomija</t>
  </si>
  <si>
    <t>08101</t>
  </si>
  <si>
    <t>Piemaksa manipulācijai 08100 par perkutānās endoskopiskās gastrostomijas (PEG) komplektu</t>
  </si>
  <si>
    <t>08133</t>
  </si>
  <si>
    <t>Piemaksa manipulācijām 08058, 08059, 08060, 08061, 08062, 08077, 08081, 08090, 08111, 08112, 08113, 08121, 08122 par videoendoskopijas aparatūras lietošanu</t>
  </si>
  <si>
    <t>08136</t>
  </si>
  <si>
    <t>Endoskopu automātiskā apstrāde (ieskaitot dezinfekcijas līdzekļus)</t>
  </si>
  <si>
    <t>13015</t>
  </si>
  <si>
    <t>Akūtas intoksikācijas ārstēšana stacionārā</t>
  </si>
  <si>
    <t>16008</t>
  </si>
  <si>
    <t>Maksts sieniņas un dzemdes kakla biopsija</t>
  </si>
  <si>
    <t>16041</t>
  </si>
  <si>
    <t>Maksts un starpenes plastika</t>
  </si>
  <si>
    <t>16044</t>
  </si>
  <si>
    <t>Dzemdes piedēkļu operācija</t>
  </si>
  <si>
    <t>16064</t>
  </si>
  <si>
    <t>Vienkārša vulvektomija</t>
  </si>
  <si>
    <t>16065</t>
  </si>
  <si>
    <t>Radikāla vulvektomija</t>
  </si>
  <si>
    <t>16074</t>
  </si>
  <si>
    <t>Retroperitoneāla ileakāla limfadenoektomija</t>
  </si>
  <si>
    <t>17321</t>
  </si>
  <si>
    <t>Acs ābola enukleācija</t>
  </si>
  <si>
    <t>18073</t>
  </si>
  <si>
    <t>Tonsilektomija – vienas vai abu aukslēju mandeļu izlobīšana un rezekcija ar kapsulu</t>
  </si>
  <si>
    <t>18093</t>
  </si>
  <si>
    <t>Endolaringeāla mikrolaringoskopiska operācija</t>
  </si>
  <si>
    <t>18196</t>
  </si>
  <si>
    <t>Zemžokļa siekalu dziedzera ekstirpācija un/vai izvadu liģēšana</t>
  </si>
  <si>
    <t>18207</t>
  </si>
  <si>
    <t>Plastiskās un rekonstruktīvās operācijas mutes dobumā ar vietējiem audiem</t>
  </si>
  <si>
    <t>18230</t>
  </si>
  <si>
    <t>Traheostoma, uz laiku vai pastāvīgi</t>
  </si>
  <si>
    <t>18243</t>
  </si>
  <si>
    <t>Preskalēnā biopsija – kakla limfmezglu paplašināta izņemšana</t>
  </si>
  <si>
    <t>18247</t>
  </si>
  <si>
    <t>Ārējās auss rezekcija ļaundabīga audzēja gadījumā</t>
  </si>
  <si>
    <t>18250</t>
  </si>
  <si>
    <t>Radikāla kakla limfmezglu ekstirpācija ļaundabīga audzēja gadījumā vienā pusē (Crileoperācija)</t>
  </si>
  <si>
    <t>18260</t>
  </si>
  <si>
    <t>Pieauss siekalu dziedzera ekstirpācija, saglabājot sejas nerva (n. facialis) zarus ļaundabīga audzēja gadījumā</t>
  </si>
  <si>
    <t>18261</t>
  </si>
  <si>
    <t>Komplicēta pieauss siekalu dziedzera rezekcija ļaundabīga audzēja gadījumā</t>
  </si>
  <si>
    <t>18264</t>
  </si>
  <si>
    <t>Radikāla kakla limfmezglu ekstirpācija ļaundabīga audzēja gadījumā abās pusēs</t>
  </si>
  <si>
    <t>18265</t>
  </si>
  <si>
    <t>Ļaundabīga ādas un mīksto audu audzēja ekscīzija</t>
  </si>
  <si>
    <t>18266</t>
  </si>
  <si>
    <t>Komplicēta defekta slēgšana ar lēveru sejas–kakla apvidū</t>
  </si>
  <si>
    <t>18267</t>
  </si>
  <si>
    <t>Mutes pamatnes rezekcija ļaundabīga audzēja gadījumā</t>
  </si>
  <si>
    <t>18268</t>
  </si>
  <si>
    <t>Lūpas rezekcija ļaundabīga audzēja gadījumā</t>
  </si>
  <si>
    <t>18269</t>
  </si>
  <si>
    <t>Komplicēta lūpas rezekcija ļaundabīga audzēja gadījumā</t>
  </si>
  <si>
    <t>19170</t>
  </si>
  <si>
    <t>Cirkšņa limfadenektomija, vienpusēja</t>
  </si>
  <si>
    <t>19178</t>
  </si>
  <si>
    <t>Semirigida diagnostiska URS (ureterorenoskopija), iekļaujot fleksiblu apakšējo urīnceļu endoskopiju</t>
  </si>
  <si>
    <t>20014</t>
  </si>
  <si>
    <t>Brūču primārā ķirurģiskā apdare, ieskaitot izgriešanu un noslēgšanu</t>
  </si>
  <si>
    <t>20041</t>
  </si>
  <si>
    <t>Vaļēja kaulu, muskulatūras, cīpslu, limfmezglu biopsija, ļaundabīgu ādas un mīksto audu veidojumu ekscīzija (operāciju zālē)</t>
  </si>
  <si>
    <t>20059</t>
  </si>
  <si>
    <t>Lokāla labdabīga ādas un zemādas veidojuma ekstirpācija, virspusējo audu (ādas, zemādas) biopsija operāciju zālē</t>
  </si>
  <si>
    <t>20085</t>
  </si>
  <si>
    <t>Pirkstu kaula ekscīzija, rezekcija traumu, audzēju vai citu saslimšanu gadījumā. Pirkstu ekskohleācija un plastika</t>
  </si>
  <si>
    <t>20098</t>
  </si>
  <si>
    <t>Muskuļu un/vai fasciju šuve, ieskaitot svaigas brūces apstrādi</t>
  </si>
  <si>
    <t>20100</t>
  </si>
  <si>
    <t>Iztaisnotāja cīpslas sagatavošana un sašūšana, traumu gadījumos ietverot svaigas brūces apstrādi</t>
  </si>
  <si>
    <t>20128</t>
  </si>
  <si>
    <t>Kaula vai skrimšļa materiāla ņemšana brīvai pārstādīšanai vai osteonekrektomija</t>
  </si>
  <si>
    <t>20130</t>
  </si>
  <si>
    <t>Iegurņa kaulu osteotomija</t>
  </si>
  <si>
    <t>20139</t>
  </si>
  <si>
    <t>Plaukstas, pēdas vai žokļa locītavas izmežģījuma operatīva reponēšana</t>
  </si>
  <si>
    <t>20147</t>
  </si>
  <si>
    <t>Dziļi guloša svešķermeņa izņemšana no mīkstajiem audiem, kauliem ar operācijas palīdzību (arī Rtg kontrolē)</t>
  </si>
  <si>
    <t>20159</t>
  </si>
  <si>
    <t>Kaula audzēja vai dobuma ekskohleācija</t>
  </si>
  <si>
    <t>20161</t>
  </si>
  <si>
    <t>Osteotomija lieliem stobra kauliem (bez fiksācijas)</t>
  </si>
  <si>
    <t>20171</t>
  </si>
  <si>
    <t>Piemaksa par implanta – tibijas stienis (unreamed) – lietošanu</t>
  </si>
  <si>
    <t>20178</t>
  </si>
  <si>
    <t>Piemaksa par implanta – apakšdelma plāksne ar skrūvēm (vienam kaulam) – lietošanu</t>
  </si>
  <si>
    <t>20188</t>
  </si>
  <si>
    <t>Piemaksa par implanta – Tomofix ar skrūvēm – lietošanu</t>
  </si>
  <si>
    <t>20201</t>
  </si>
  <si>
    <t>Piemaksa par kompresijas–distrakcijas aparāta (ārējās fiksācijas aparāts) lietošanu</t>
  </si>
  <si>
    <t>20202</t>
  </si>
  <si>
    <t>Lielo stobra kaulu osteosintēze ar stieni (bez implanta vērtības)</t>
  </si>
  <si>
    <t>20203</t>
  </si>
  <si>
    <t>Mazo stobra kaulu, plaukstas un pēdas kaulu, falangu osteosintēze (bez implanta vērtības)</t>
  </si>
  <si>
    <t>20204</t>
  </si>
  <si>
    <t>Kaula iekšējās fiksācijas izņemšana no lieliem stobra kauliem</t>
  </si>
  <si>
    <t>20205</t>
  </si>
  <si>
    <t>Fiksatora izņemšana no mazajiem kauliem, bloķējošo skrūvju izņemšana</t>
  </si>
  <si>
    <t>20208</t>
  </si>
  <si>
    <t>Lielo stobrkaulu osteosintēze ar plāksni (bez implanta vērtības)</t>
  </si>
  <si>
    <t>20209</t>
  </si>
  <si>
    <t>Papildu stieples (stieņa) ievadīšana ārējās fiksācijas aparātam</t>
  </si>
  <si>
    <t>20210</t>
  </si>
  <si>
    <t>Ārējās fiksācijas aparāta uzlikšana bez aparāta vērtības</t>
  </si>
  <si>
    <t>20212</t>
  </si>
  <si>
    <t>Ārējās fiksācijas aparāta noņemšana (operācija)</t>
  </si>
  <si>
    <t>20219</t>
  </si>
  <si>
    <t>Sinovijektomija ceļa locītavai</t>
  </si>
  <si>
    <t>20224</t>
  </si>
  <si>
    <t>Apakšdelma viena kaula osteosintēze</t>
  </si>
  <si>
    <t>20249</t>
  </si>
  <si>
    <t>Plaukstas un pēdas pirkstu eksartikulācija vai amputācija, tai skaitā amputācijas stumbra apstrāde</t>
  </si>
  <si>
    <t>20251</t>
  </si>
  <si>
    <t>Augšējo vai apakšējo ekstremitāšu eksartikulācija, amputācija, revīzija (par katru ekstremitāti)</t>
  </si>
  <si>
    <t>20270</t>
  </si>
  <si>
    <t>Potītes lūzuma osteosintēze (bez implanta vērtības)</t>
  </si>
  <si>
    <t>20281</t>
  </si>
  <si>
    <t>Artroskopija (ceļa, elkoņa, pēdas, plaukstas locītavai). Nenorādīt kopā ar manipulācijām 20285, 20290, 20291, 20292, 20293</t>
  </si>
  <si>
    <t>20290</t>
  </si>
  <si>
    <t>Artroskopiska ceļa locītavas menisku vai plaukstas triangulārā fibroskrimšļa kompleksa sašūšana</t>
  </si>
  <si>
    <t>20293</t>
  </si>
  <si>
    <t>Artroskopiska ceļa, plaukstas, elkoņa locītavas sinovijektomija</t>
  </si>
  <si>
    <t>20303</t>
  </si>
  <si>
    <t>Nekrotomija un nekrektomija pie 5–10 % apdeguma sejai, plaukstām vai pēdām, arī dziļām mīksto audu nekrozēm pie traumām un traumu sekām</t>
  </si>
  <si>
    <t>20304</t>
  </si>
  <si>
    <t>Nekrotomija un nekrektomija pie 11–30 % apdegumu virsmas, arī dziļām mīksto audu nekrozēm pie traumām un traumu sekām</t>
  </si>
  <si>
    <t>20305</t>
  </si>
  <si>
    <t>Nekrotomija un nekrektomija pie apdegumiem virs 30 % apdeguma virsmas, arī dziļām mīksto audu nekrozēm pie traumām un traumu sekām</t>
  </si>
  <si>
    <t>21021</t>
  </si>
  <si>
    <t>Intraabdomināla biopsija vai abscesa atvēršana</t>
  </si>
  <si>
    <t>21042</t>
  </si>
  <si>
    <t>Gastrotomija, gastrostomija, enterotomija, enterostomija, kolostomija, stomas slēgšana</t>
  </si>
  <si>
    <t>21065</t>
  </si>
  <si>
    <t>Intraabdomināla limfadenektomija vai lielo kolektoru radikāla limfadenektomija (intraabdomināli, paduses un cirkšņa kolektori)</t>
  </si>
  <si>
    <t>21137</t>
  </si>
  <si>
    <t>Piemaksa par hemostātisko sūkli ar fibrinogenu un trombīnu 4,8 x 4,8 x 0,5 cm</t>
  </si>
  <si>
    <t>21138</t>
  </si>
  <si>
    <t>Piemaksa par hemostātisko sūkli ar fibrinogenu un trombīnu 2,5 x 3 x 0,5 cm</t>
  </si>
  <si>
    <t>21139</t>
  </si>
  <si>
    <t>Piemaksa par hemostātisko sūkli ar fibrinogenu un trombīnu 4,8 x 9,5 x 0,5 cm</t>
  </si>
  <si>
    <t>21147</t>
  </si>
  <si>
    <t>Piemaksa par mehānisko šūšanas aparātu – lineārais griezējšuvējs (75 mm)</t>
  </si>
  <si>
    <t>22015</t>
  </si>
  <si>
    <t>Ciskas artēriju rekonstruktīvās operācijas</t>
  </si>
  <si>
    <t>22040</t>
  </si>
  <si>
    <t>Piemaksa par vēnu transplantāta izdalīšanu</t>
  </si>
  <si>
    <t>22041</t>
  </si>
  <si>
    <t>Piemaksa par endarterektomiju anastamozes rajonā</t>
  </si>
  <si>
    <t>23002</t>
  </si>
  <si>
    <t>Perifērā nerva primārā vai sekundārā šuve</t>
  </si>
  <si>
    <t>23003</t>
  </si>
  <si>
    <t>Perifērā nerva autoplastika. Pamatoperācija</t>
  </si>
  <si>
    <t>23004</t>
  </si>
  <si>
    <t>Perifērā nerva autoplastika. Transplantāta ņemšana</t>
  </si>
  <si>
    <t>23005</t>
  </si>
  <si>
    <t>Divu perifēro nervu autoplastika jeb interfascikulāra nerva plastika. Pamatoperācija</t>
  </si>
  <si>
    <t>23006</t>
  </si>
  <si>
    <t>Divu perifēro nervu autoplastika. Transplantāta ņemšana</t>
  </si>
  <si>
    <t>23009</t>
  </si>
  <si>
    <t>Neirolīze mikroķirurģiskā tehnikā</t>
  </si>
  <si>
    <t>23010</t>
  </si>
  <si>
    <t>Neirinomas ekscīzija</t>
  </si>
  <si>
    <t>23015</t>
  </si>
  <si>
    <t>Intraneirāla neirolīze</t>
  </si>
  <si>
    <t>23016</t>
  </si>
  <si>
    <t>Vēnas transplantāta izdalīšana mikroķirurģiskā tehnikā</t>
  </si>
  <si>
    <t>23017</t>
  </si>
  <si>
    <t>Lielu mīksto audu defektu mikroķirurģiskā plastika ar vaskularizētu ādas, zemādas autotransplantātu. Pamatoperācija</t>
  </si>
  <si>
    <t>23018</t>
  </si>
  <si>
    <t>Lielu mīksto audu defektu mikroķirurģiskā plastika ar vaskularizētu ādas, zemādas transplantātu (TDL, skapulārais, ingvinālais, deltveida ar muskuli, TRAM, Serratus anterior). Transplantāta ņemšana un ādas defektu slēgšana (ADS)</t>
  </si>
  <si>
    <t>23019</t>
  </si>
  <si>
    <t>Vidēji lielu mīksto audu defektu mikroķirurģiskā plastika ar ādas, zemādas autotransplantātiem. Pamatoperācija</t>
  </si>
  <si>
    <t>23020</t>
  </si>
  <si>
    <t>Vidēji lielu mīksto audu defektu mikroķirurģiskā plastika ar ādas, zemādas autotransplantātiem (radiālais, ulnārais, rokas laterālais, rokas mediālais, mugurējās starpkaulu artērijas, deltveida fasciokutānais, dorsalis pedis). Transplantāta ņemšana, ādas defekta slēgšana</t>
  </si>
  <si>
    <t>23021</t>
  </si>
  <si>
    <t>Mazu mīksto audu defektu mikroķirurģiskā plastika ar ādas, zemādas autotransplantātiem. Pamatoperācija</t>
  </si>
  <si>
    <t>23022</t>
  </si>
  <si>
    <t>Mazu mīksto audu defektu mikroķirurģiskā plastika ar ādas, zemādas autotransplantātiem (digitālās artērijas lēveris, Thenar lēveris, venozie lēveri līdz 3 cm2). Transplantāta ņemšana, ādas defekta slēgšana</t>
  </si>
  <si>
    <t>23023</t>
  </si>
  <si>
    <t>Stobra kaula defekta vai pseidartrozes mikroķirurģiskā plastika ar vaskularizētu kaula autotransplantātu (zarnu kaula, fibulas fragmentiem). Pamatoperācija</t>
  </si>
  <si>
    <t>23024</t>
  </si>
  <si>
    <t>Stobra kaula defekta vai pseidartrozes mikroķirurģiskā plastika ar vaskularizētu kaula autotransplantātu (zarnu kaula, fibulas fragmentiem). Transplantāta ņemšana, defekta slēgšana</t>
  </si>
  <si>
    <t>23025</t>
  </si>
  <si>
    <t>Plaukstas, I vai citu pirkstu mikroķirurģiskā rekonstrukcija, izmantojot II pēdas pirkstu, II–III pirkstu bloku, vai Morisona operācija. Pamatoperācija</t>
  </si>
  <si>
    <t>23030</t>
  </si>
  <si>
    <t>Plaukstas, I vai citu pirkstu mikroķirurģiskā rekonstrukcija, izmantojot II pēdas pirkstu, II–III pirkstu bloku, vai Morisona operācija. Transplantāta ņemšana, defekta slēgšana (ADP)</t>
  </si>
  <si>
    <t>23034</t>
  </si>
  <si>
    <t>"Fileja" lēvera autotransplantācija akūtas traumas gadījumā. Pamatoperācija</t>
  </si>
  <si>
    <t>23035</t>
  </si>
  <si>
    <t>"Fileja" lēvera autotransplantācija akūtas traumas gadījumā. Amputāta apstrāde, struktūru identifikācija</t>
  </si>
  <si>
    <t>23036</t>
  </si>
  <si>
    <t>Radiālā, temporālā, TDL lēveru rotācija (vidējie, lielie)</t>
  </si>
  <si>
    <t>23037</t>
  </si>
  <si>
    <t>Lokālie, vietējie vai rotētie lēveri (pārkrustotie, V–Y, mazie lēveri)</t>
  </si>
  <si>
    <t>23052</t>
  </si>
  <si>
    <t>Deformējošas rētas korekcija. Pamatoperācija</t>
  </si>
  <si>
    <t>23053</t>
  </si>
  <si>
    <t>Defekta slēgšana ar pilna biezuma vai plāninātu ādas transplantātu līdz 10 cm2</t>
  </si>
  <si>
    <t>23054</t>
  </si>
  <si>
    <t>Defekta slēgšana ar pilna biezuma vai plāninātu ādas transplantātu līdz 100 cm2</t>
  </si>
  <si>
    <t>23055</t>
  </si>
  <si>
    <t>Piemaksa par katriem nākamajiem 100 cm2</t>
  </si>
  <si>
    <t>23060</t>
  </si>
  <si>
    <t>Nelielu kaulu transplantātu ņemšana (rādija distālais gals, tibija, nevaskularizēti)</t>
  </si>
  <si>
    <t>23061</t>
  </si>
  <si>
    <t>Lielu kaula transplantātu ņemšana (zarnu kauls, augšstilba kauls, nevaskularizēti)</t>
  </si>
  <si>
    <t>23062</t>
  </si>
  <si>
    <t>Liela lēvera kājiņas atdalīšanas operācija</t>
  </si>
  <si>
    <t>23064</t>
  </si>
  <si>
    <t>Ganglija operācija</t>
  </si>
  <si>
    <t>23065</t>
  </si>
  <si>
    <t>Pirksta rētas Z, V–Y plastika</t>
  </si>
  <si>
    <t>23066</t>
  </si>
  <si>
    <t>Lielo locītavu rētu korekcija ar Z, V–Y plastikas palīdzību pie kontraktūrām</t>
  </si>
  <si>
    <t>23068</t>
  </si>
  <si>
    <t>Cīpslas maksts stenozes operācija ar paraugu izgriešanu</t>
  </si>
  <si>
    <t>23069</t>
  </si>
  <si>
    <t>Tendovagināla radikāla operācija (tendosinovialektomija) ar kaulu daļu un cīpslu rezekciju</t>
  </si>
  <si>
    <t>23070</t>
  </si>
  <si>
    <t>Dziļi esoša audzēja ekstripācija delnā un apakšdelmā ar nervu un asinsvadu kūlīšu atbrīvošanu</t>
  </si>
  <si>
    <t>23078</t>
  </si>
  <si>
    <t>Iztaisnotāja cīpslas sagatavošana un sašūšana, ietverot svaigas brūces apstrādi</t>
  </si>
  <si>
    <t>23079</t>
  </si>
  <si>
    <t>Savilcēja cīpslas sagatavošana un sašūšana, ietverot svaigas brūces apstrādi</t>
  </si>
  <si>
    <t>23080</t>
  </si>
  <si>
    <t>Savilkšana, saīsināšana, pagarināšana vai plastiska izgriešana cīpslai, fascijai vai muskulim (rekonstrukcija)</t>
  </si>
  <si>
    <t>23081</t>
  </si>
  <si>
    <t>Cīpslas tenolīze, miolīze</t>
  </si>
  <si>
    <t>23082</t>
  </si>
  <si>
    <t>Piemaksa manipulācijai 23081 par katru nākamo cīpslu vai muskuli, sākot ar otro</t>
  </si>
  <si>
    <t>23083</t>
  </si>
  <si>
    <t>Cīpslas transpozīcija</t>
  </si>
  <si>
    <t>23084</t>
  </si>
  <si>
    <t>Brīva cīpslas transplantāta ņemšana</t>
  </si>
  <si>
    <t>23085</t>
  </si>
  <si>
    <t>Piemaksa manipulācijām 23078, 23079, 23080, 23083, 23084 par katru nākamo cīpslu, sākot ar otro</t>
  </si>
  <si>
    <t>23091</t>
  </si>
  <si>
    <t>Dipitrēna kontraktūras operācija ar neirovaskulāro kūlīšu atbrīvošanu</t>
  </si>
  <si>
    <t>23092</t>
  </si>
  <si>
    <t>Karpāltuneļa vai tarzāltuneļa sindroma operācija ar nervu dekompresiju (arī citu tuneļu sindromu operācijas)</t>
  </si>
  <si>
    <t>23093</t>
  </si>
  <si>
    <t>Saites primārā šuve un/vai locītavas somas sašūšana rokas un kājas pirkstu, plaukstas un pēdas un žokļa locītavām</t>
  </si>
  <si>
    <t>23094</t>
  </si>
  <si>
    <t>Stieples fiksācija maziem kauliem plaukstā vai pēdā vaļēja bojājuma gadījumā</t>
  </si>
  <si>
    <t>23095</t>
  </si>
  <si>
    <t>Piemaksa manipulācijai 23094 par katru nākamo pirkstu, sākot no otrā</t>
  </si>
  <si>
    <t>23096</t>
  </si>
  <si>
    <t>Rokas vai kājas pirksta locītavas rezekcija (artrodēze)</t>
  </si>
  <si>
    <t>23097</t>
  </si>
  <si>
    <t>Pirksta protēzes vai mākslīgās locītavas ielikšana operatīvā ceļā</t>
  </si>
  <si>
    <t>23098</t>
  </si>
  <si>
    <t>Osteotomija un/vai rezekcija maziem delnas kauliem</t>
  </si>
  <si>
    <t>23099</t>
  </si>
  <si>
    <t>Artrotomija (kapsulotomija) pēdas vai plaukstas pirkstu locītavām</t>
  </si>
  <si>
    <t>23106</t>
  </si>
  <si>
    <t>Plaukstas un pēdas pirkstu eksartikulācija vai amputācijas stumbra apstrāde</t>
  </si>
  <si>
    <t>23107</t>
  </si>
  <si>
    <t>Piemaksa manipulācijām 23106, 23094 par katru pirkstu, sākot ar otro pirkstu</t>
  </si>
  <si>
    <t>23108</t>
  </si>
  <si>
    <t>Cīpslas transosāla fiksācija</t>
  </si>
  <si>
    <t>23109</t>
  </si>
  <si>
    <t>Gredzenveida saišu plastika vienam pirkstam</t>
  </si>
  <si>
    <t>23111</t>
  </si>
  <si>
    <t>Pirkstu Z, V–Y plastika svaigas traumas gadījumā</t>
  </si>
  <si>
    <t>23112</t>
  </si>
  <si>
    <t>Asinsvada šuve mikroķirurģiskā tehnikā</t>
  </si>
  <si>
    <t>23113</t>
  </si>
  <si>
    <t>Piemaksa par katru nākamo asinsvadu (sākot ar otro) mikroķirurģiskā tehnikā</t>
  </si>
  <si>
    <t>23115</t>
  </si>
  <si>
    <t>Piemaksa par NPWT pārsēju lietošanu (pamata pozīcija)</t>
  </si>
  <si>
    <t>23116</t>
  </si>
  <si>
    <t>Piemaksa par NPWT pārsēju lietošanu (papildu pozīcija)</t>
  </si>
  <si>
    <t>23120</t>
  </si>
  <si>
    <t>Piemaksa par mikroinstrumentu komplekta lietošanu vienai operācijai</t>
  </si>
  <si>
    <t>23121</t>
  </si>
  <si>
    <t>Piemaksa par pacienta sildīšanas sistēmas un segas lietošanu vienai Lielajai ķirurģiskajai operācijai</t>
  </si>
  <si>
    <t>27050</t>
  </si>
  <si>
    <t>Piemaksa  par vienreizlietojamu advancētas (bipolāras vai ultraskaņas) enerģijas instrumentu konvencionālai vai vaļējai operācijai</t>
  </si>
  <si>
    <t>27051</t>
  </si>
  <si>
    <t>Piemaksa par vienreizlietojamu advancētas  (bipolāras vai ultraskaņas) enerģijas instrumentu minimāli invazīvai operācijai</t>
  </si>
  <si>
    <t>27053</t>
  </si>
  <si>
    <t>Piemaksa par sterilas, atvērtas četrkanālu silikona drenas lietošanu</t>
  </si>
  <si>
    <t>27054</t>
  </si>
  <si>
    <t>Piemaksa par vakuumatsūkšanas rezervuāra lietošanu</t>
  </si>
  <si>
    <t>27055</t>
  </si>
  <si>
    <t>Piemaksa par sterila, presēta silikona rezervuāra dubultai drenāžai ar pretplūdu vārstuļu sistēmu un Y konektoru lietošanu</t>
  </si>
  <si>
    <t>29009</t>
  </si>
  <si>
    <t>Dziļi guloša svešķermeņa izņemšana no mīkstajiem audiem vai kauliem, izdarot operāciju (operāciju zālē)</t>
  </si>
  <si>
    <t>29172</t>
  </si>
  <si>
    <t>Augšžokļa vai apakšžokļa processus alveolaris daļas nokalšana</t>
  </si>
  <si>
    <t>29173</t>
  </si>
  <si>
    <t>Augšžokļa vai apakšžokļa vienas puses daļas rezekcija</t>
  </si>
  <si>
    <t>29175</t>
  </si>
  <si>
    <t>Visa augšžokļa vai apakšžokļa rezekcija</t>
  </si>
  <si>
    <t>29181</t>
  </si>
  <si>
    <t>Mēles daļas vai pilna mēles rezekcija</t>
  </si>
  <si>
    <t>29204</t>
  </si>
  <si>
    <t>Rētas izgriešana ar vietējo audu plastiku no blakus esošajām topogrāfiskajām zonām</t>
  </si>
  <si>
    <t>29205</t>
  </si>
  <si>
    <t>Mīksto audu defektu aizvietošana ar blakus esošajiem audiem</t>
  </si>
  <si>
    <t>31001</t>
  </si>
  <si>
    <t>Pleiras drenas uzlikšana</t>
  </si>
  <si>
    <t>31030</t>
  </si>
  <si>
    <t>Ribas rezekcija</t>
  </si>
  <si>
    <t>31186</t>
  </si>
  <si>
    <t>Fibrobronhoskopija. Var norādīt kopā ar manipulāciju 08136</t>
  </si>
  <si>
    <t>31188</t>
  </si>
  <si>
    <t>Piemaksa par videoendoskopijas aparatūras lietošanu</t>
  </si>
  <si>
    <t>40120</t>
  </si>
  <si>
    <t>Trombocītu funkciju izmeklēšana Coll/EPI</t>
  </si>
  <si>
    <t>40121</t>
  </si>
  <si>
    <t>Trombocītu funkciju izmeklēšana Coll/ADP</t>
  </si>
  <si>
    <t>41079</t>
  </si>
  <si>
    <t>Asins gāzu un Ph analīze</t>
  </si>
  <si>
    <t>44075</t>
  </si>
  <si>
    <t>Uzsējums uz anaerobo mikrofloru – pozitīvs</t>
  </si>
  <si>
    <t>46115</t>
  </si>
  <si>
    <t>Antimikrosomālo antivielu noteikšana (ELISA)</t>
  </si>
  <si>
    <t>46132</t>
  </si>
  <si>
    <t>TSH receptoru antivielu noteikšana</t>
  </si>
  <si>
    <t>46149</t>
  </si>
  <si>
    <t>SCC – plakanšūnu vēža antigēns</t>
  </si>
  <si>
    <t>46153</t>
  </si>
  <si>
    <t>Audzēja marķieris CA-125</t>
  </si>
  <si>
    <t>46154</t>
  </si>
  <si>
    <t>Audzēja marķieris CA19-9</t>
  </si>
  <si>
    <t>46158</t>
  </si>
  <si>
    <t>Audzēja marķieris CA15-3</t>
  </si>
  <si>
    <t>47329</t>
  </si>
  <si>
    <t>Ātrā diagnostika respiratoro infekciju izraisītāju (gripas vīrusu A/B, RSV ar vai bez SARS-CoV-) RNS noteikšana ar reālā laika polimerāzes ķēdes reakciju (PĶR), izmantojot CE-IVD reaģentus</t>
  </si>
  <si>
    <t>47330</t>
  </si>
  <si>
    <t>Piemaksa 47329 par gripas vīrusu A/B, RSV un SARS-CoV-2 kārtridžu</t>
  </si>
  <si>
    <t>50118</t>
  </si>
  <si>
    <t>Tieša intraarteriāla embolizācija vai trombolīze, lietojot mikrokatetru</t>
  </si>
  <si>
    <t>50120</t>
  </si>
  <si>
    <t>Perkutāna translumināla angioplastija, stentēšana</t>
  </si>
  <si>
    <t>50122</t>
  </si>
  <si>
    <t>Superselektīvās vienas artērijas angiogrāfijas (bronhiālo, lumbālo, liesas, vairogdziedzera un citas), lietojot mikrokatetru</t>
  </si>
  <si>
    <t>50124</t>
  </si>
  <si>
    <t>Aortogrāfija, kavogrāfija, pulmangiogrāfija, splenoportogrāfija</t>
  </si>
  <si>
    <t>50130</t>
  </si>
  <si>
    <t>Selektīva vienas artērijas angiogrāfija</t>
  </si>
  <si>
    <t>50134</t>
  </si>
  <si>
    <t>Perifēra angiogrāfija</t>
  </si>
  <si>
    <t>50153</t>
  </si>
  <si>
    <t>Piemaksa par embolizācijas spirāles galvas smadzeņu aneirismām (par vienu spirāli) lietošanu</t>
  </si>
  <si>
    <t>50154</t>
  </si>
  <si>
    <t>Piemaksa par perifērā vaskulārā vai bilārā stenta lietošanu</t>
  </si>
  <si>
    <t>50165</t>
  </si>
  <si>
    <t>Piemaksa par artērijas punkcijas vietas slēgšanas komplekta lietošanu</t>
  </si>
  <si>
    <t>50260</t>
  </si>
  <si>
    <t>Limfātiskās sistēmas scintigrāfiskā izmeklēšana</t>
  </si>
  <si>
    <t>50274</t>
  </si>
  <si>
    <t>Piemaksa par impulsu uz virsmas laukumu un/vai tilpuma vienību kvalitatīvu izvērtēšanu, mērīšanu, dokumentēšanu</t>
  </si>
  <si>
    <t>50406</t>
  </si>
  <si>
    <t>Piemaksa manipulācijai 50260 par RFP (koloīdu) lietošanu</t>
  </si>
  <si>
    <t>50509</t>
  </si>
  <si>
    <t>Galvas, deguna blakusdobumu vai kakla mīksto audu CT bez kontrastēšanas</t>
  </si>
  <si>
    <t>50515</t>
  </si>
  <si>
    <t>Krūšu kurvja CT bez kontrastēšanas</t>
  </si>
  <si>
    <t>50521</t>
  </si>
  <si>
    <t>Vēdera dobuma, mazā iegurņa CT bez kontrastēšanas</t>
  </si>
  <si>
    <t>50529</t>
  </si>
  <si>
    <t>Mugurkaula trīs skriemeļu CT bez kontrastēšanas</t>
  </si>
  <si>
    <t>50531</t>
  </si>
  <si>
    <t>Ekstremitāšu un locītavu CT bez kontrastēšanas (vienai daļai)</t>
  </si>
  <si>
    <t>50533</t>
  </si>
  <si>
    <t>Piemaksa par mugurkaula nākamo trīs skriemeļu CT bez kontrastēšanas</t>
  </si>
  <si>
    <t>50540</t>
  </si>
  <si>
    <t>CT angiogrāfija</t>
  </si>
  <si>
    <t>50552</t>
  </si>
  <si>
    <t>Piemaksa par Bolus injektora lietošanu. Nenorādīt kopā ar manipulāciju 50551</t>
  </si>
  <si>
    <t>50557</t>
  </si>
  <si>
    <t>Piemaksa par kontrastvielu Iohexalum 300 (100 ml)</t>
  </si>
  <si>
    <t>50561</t>
  </si>
  <si>
    <t>Piemaksa par kontrastvielu Sodium amidotriozoicum Meglumine 76 % (20 ml)</t>
  </si>
  <si>
    <t>50568</t>
  </si>
  <si>
    <t>Piemaksa par kontrastvielu Iopromidum 300 (50 ml)</t>
  </si>
  <si>
    <t>50569</t>
  </si>
  <si>
    <t>Piemaksa par kontrastvielu Iopromidum 300 (100 ml)</t>
  </si>
  <si>
    <t>50574</t>
  </si>
  <si>
    <t>Piemaksa par kontrastvielu Iohexalum 350 (100 ml)</t>
  </si>
  <si>
    <t>50578</t>
  </si>
  <si>
    <t>Piemaksa par kontrastvielu Iopromidum 370 (100 ml)</t>
  </si>
  <si>
    <t>50587</t>
  </si>
  <si>
    <t>Piemaksa par kontrastvielu Iodixanol 320 (100 ml)</t>
  </si>
  <si>
    <t>50605</t>
  </si>
  <si>
    <t>Piemaksa manipulācijām 50509, 50515, 50521, 50529, 50531, 50504 un 50542 par izmeklējuma veikšanu ar CT aparātu no 16 līdz 64 slāņiem (neieskaitot). Piemaksu manipulācijai 50504 apmaksā vienu reizi vienam izmeklējumam</t>
  </si>
  <si>
    <t>50606</t>
  </si>
  <si>
    <t>Piemaksa manipulācijām 50509, 50515, 50521, 50529, 50531, 50539, 50504, 50540 un 50542 par izmeklējuma veikšanu ar CT aparātu, sākot no 64 slāņiem. Piemaksu manipulācijai 50504 apmaksā vienu reizi vienam izmeklējumam</t>
  </si>
  <si>
    <t>50609</t>
  </si>
  <si>
    <t>Galvas, deguna blakusdobuma vai kakla mīksto audu CT ar i/v kontrastēšanu, par katru nākamo sēriju</t>
  </si>
  <si>
    <t>50610</t>
  </si>
  <si>
    <t>Krūšu kurvja CT ar i/v kontrastēšanu, par katru nākamo sēriju</t>
  </si>
  <si>
    <t>50611</t>
  </si>
  <si>
    <t>Vēdera dobuma, mazā iegurņa CT ar i/v kontrastēšanu, par katru nākamo sēriju</t>
  </si>
  <si>
    <t>50612</t>
  </si>
  <si>
    <t>Mugurkaula vienas daļas (trīs skriemeļi) vai ekstremitāšu un locītavu CT ar i/v kontrastēšanu, par katru nākamo sēriju</t>
  </si>
  <si>
    <t>50630</t>
  </si>
  <si>
    <t>Piemaksa manipulācijām 50609–50612 un 50614 par izmeklējumu veikšanu ar CT aparātu, sākot no 64 slāņiem, par katru nākamo sēriju.</t>
  </si>
  <si>
    <t>50713</t>
  </si>
  <si>
    <t>Kakla un citu virspusējo audu (t.sk. vairogdziedzera, epitēlijķermenīšu, limfmezglu) ultrasonogrāfija</t>
  </si>
  <si>
    <t>50714</t>
  </si>
  <si>
    <t>Krūšu ultrasonogrāfija</t>
  </si>
  <si>
    <t>50722</t>
  </si>
  <si>
    <t>US kontrolē izdarīta core biopsija (bez biopsijas adatas un ierīces vērtības)</t>
  </si>
  <si>
    <t>50724</t>
  </si>
  <si>
    <t>Šķidrumu kolekciju (abscesu, cistu, hematomu) perkutāna drenāža bez drenāžas komplekta vērtības</t>
  </si>
  <si>
    <t>50725</t>
  </si>
  <si>
    <t>Piemaksa par vienetapa perkutānās drenāžas komplekta lietošanu</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</si>
  <si>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</si>
  <si>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</si>
  <si>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</si>
  <si>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</si>
  <si>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50829</t>
  </si>
  <si>
    <t>MR izmeklējums vienai ķermeņa daļai bez kontrastēšanas ar 1,0 Teslas vai stiprāka magnētiskā lauka aparātiem. Viena apmeklējuma laikā vienam pacientam var norādīt tik reizes, cik ķermeņa daļām veikti izmeklējumi</t>
  </si>
  <si>
    <t>50834</t>
  </si>
  <si>
    <t>Piemaksa par i/v kontrastvielas ievadīšanu ar Bolus injektoru. Nenorādīt kopā ar manipulāciju 50836</t>
  </si>
  <si>
    <t>50836</t>
  </si>
  <si>
    <t>Piemaksa par i/v kontrastvielas ievadīšanu. Nenorādīt kopā ar manipulāciju 50834</t>
  </si>
  <si>
    <t>50845</t>
  </si>
  <si>
    <t>Piemaksa par kontrastvielu Gadobutrolum (7,5 ml)</t>
  </si>
  <si>
    <t>50846</t>
  </si>
  <si>
    <t>Piemaksa par kontrastvielu Gadobutrolum (15 ml)</t>
  </si>
  <si>
    <t>54001</t>
  </si>
  <si>
    <t>Sekcija (pieaugušo, bērnu); 1. kategorija. Nenorādīt kopā ar manipulācijām 54007, 54008, 54009, 54010</t>
  </si>
  <si>
    <t>54002</t>
  </si>
  <si>
    <t>Sekcija (pieaugušo, bērnu); 2. kategorija (infekcijas slimības, mājās mirušie, ir klīniskā diagnoze, bet grūtības tanatoģenēzē). Nenorādīt kopā ar manipulācijām 54007, 54008, 54009, 54010</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</si>
  <si>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</si>
  <si>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</si>
  <si>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</si>
  <si>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priekšvēža stāvokļu un labdabīgo audzēju diagnosticēšana neatkarīgi no preparātu skaita. Ādas, muskuļu, mīksto audu labdabīgie audzēji. 2. kategorija (vidēji sarežģīts izmeklējums)</t>
  </si>
  <si>
    <t>54009</t>
  </si>
  <si>
    <t>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metodes), 3. kategorija (sarežģīta), ja ir diferenciāldiagnostiskas grūtības</t>
  </si>
  <si>
    <t>54010</t>
  </si>
  <si>
    <t>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audu izmeklēšanu, kā arī intraoperatīvās (citobiopsijas) un biopsiju materiāls no endokrīniem orgāniem, CNS, artroskopiju, acs, vairogdziedzera, plaušu izmeklējumiem, transuretrālās prostatas rezekcijas un biopsijas no nierēm, aknām, limfmezgliem, kauliem neatkarīgi no preparātu skaita (sevišķi sarežģīts morfoloģisks izmeklējums)</t>
  </si>
  <si>
    <t>54013</t>
  </si>
  <si>
    <t>Biopsijas un operācijas materiāla imūnhistoķīmija piena dziedzera audzēja gadījumā. Nenorādīt kopā ar manipulāciju 54016</t>
  </si>
  <si>
    <t>54016</t>
  </si>
  <si>
    <t>Operāciju un biopsiju materiāla imūnhistoķīmija. Nenorādīt kopā ar manipulācijām 54013, 54014</t>
  </si>
  <si>
    <t>54022</t>
  </si>
  <si>
    <t>Operāciju un biopsiju materiāla primāra apstrāde, mikroskopiska izmeklēšana, ielikšana blokos, preparātu izgatavošana un histoloģiskā diagnostika, ielikšana arhīvā, plašu multiorgānu operāciju gadījumi (vairāk par 40 mikropreparātiem), 4. kategorija (sevišķi sarežģīts izmeklējums), ja ir diferenciāldiagnostikas grūtības</t>
  </si>
  <si>
    <t>60100</t>
  </si>
  <si>
    <t>Piemaksa par zālēm ar MRSA vai ar karbapenēmrezistento A. baumanii inficētiem pacientiem (apmaksa tiek veikta par katru gultasdienu antibakteriālas terapijas kursa laikā). Pacientiem, kurus transportējusi NMPD specializētās medicīnas centra brigāde, apmaksa tiek veikta par katru gultasdienu.</t>
  </si>
  <si>
    <t>60106</t>
  </si>
  <si>
    <t>Papildu maksas kompensācija par vienā
stacionēšanas reizē operāciju zālē veiktajām lielajām 
ķirurģiskajām operācijām, piemēro trūcīgām
personām un par Neatliekamās medicīniskās
palīdzības dienesta darbiniekiem veiktajām
operācijām</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</si>
  <si>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</si>
  <si>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</si>
  <si>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2. Samaksa par gultasdienām</t>
  </si>
  <si>
    <t>Rīgas Austrumu klīniskā universitātes slimnīca</t>
  </si>
  <si>
    <t>Gultasdienu skaits</t>
  </si>
  <si>
    <t>Summa, euro</t>
  </si>
  <si>
    <t>Pavisam kopā:</t>
  </si>
  <si>
    <t>Vidējais ārstēšanas ilgums</t>
  </si>
  <si>
    <t>Iezīmēto programmu vidējās izmaksas, euro:</t>
  </si>
  <si>
    <t>Izpildes %</t>
  </si>
  <si>
    <t>Pacientu skaits*:</t>
  </si>
  <si>
    <t>Tarifs 2025.gads, euro</t>
  </si>
  <si>
    <t>Finansējums 2025.gadam, euro</t>
  </si>
  <si>
    <t>Plānotais pacientu skaits 2025.gada 6 mēnešiem***</t>
  </si>
  <si>
    <t>Papildus nepieciešamais finansējums                      2025. gada 6 mēnešiem***, euro</t>
  </si>
  <si>
    <t>Plānotais pacientu skaits 2026.gadam un turpmāk ik gadu</t>
  </si>
  <si>
    <t>*** 2025. gada 6 mēneši (jūlijs-decembris)</t>
  </si>
  <si>
    <r>
      <t xml:space="preserve">Finansējums ar </t>
    </r>
    <r>
      <rPr>
        <i/>
        <sz val="10"/>
        <color theme="1"/>
        <rFont val="Times New Roman"/>
        <family val="1"/>
      </rPr>
      <t>"jauno</t>
    </r>
    <r>
      <rPr>
        <sz val="10"/>
        <color theme="1"/>
        <rFont val="Times New Roman"/>
        <family val="1"/>
      </rPr>
      <t>" tarifu 2025.gadam, euro</t>
    </r>
  </si>
  <si>
    <t>Plānotais pacientu skaits 2025. gadam*</t>
  </si>
  <si>
    <t>Plānotais finansējums 2025.gads, euro</t>
  </si>
  <si>
    <t>Prognozētā izpilde pilnam 2025. gadam, euro</t>
  </si>
  <si>
    <t>2. Resursu izdevumu segšanai:</t>
  </si>
  <si>
    <t>2. Jaunās manipulācijas tarifa aprēķins:</t>
  </si>
  <si>
    <t>Starpība, euro*</t>
  </si>
  <si>
    <t>*Atlikumu novirza mugurkaula ķirurģijas pakalpojumu pārskatīšanai, neatliekamās palīdzības pārstrāžu segšanai</t>
  </si>
  <si>
    <t>Finanšu ietekmes aprēķins "Deģeneratīvu un komplicētu mugurkaula slimību, traumu ķiruģiska ārstēšana, izmantojot implantus un navigācijas tehnoloģijas"</t>
  </si>
  <si>
    <t>Ārstniecības iestādes nosaukums</t>
  </si>
  <si>
    <t>Prognozētais pacientu skaits pilnam gadam**</t>
  </si>
  <si>
    <t>VSIA "Traumatoloģijas un ortopēdijas slimnīca"</t>
  </si>
  <si>
    <t>Deģeneratīvu un komplicētu mugurkaula slimību, traumu ķiruģiska ārstēšana, izmantojot implantus un navigācijas tehnoloģijas</t>
  </si>
  <si>
    <t>SIA "Ziemeļkurzemes reģionālā slimnīca"</t>
  </si>
  <si>
    <t>* DRG viena pacienta vērtība 2025. gadā</t>
  </si>
  <si>
    <t>**Ārstētais pacientu skaits 2024. gadā  SIA "Ziemeļkurzemes reģionālā slimnīca" un VSIA "Traumatoloģijas un ortopēdijas slimnīca"</t>
  </si>
  <si>
    <t>2. Resursu avots</t>
  </si>
  <si>
    <t>3. Atlikums</t>
  </si>
  <si>
    <t>04103</t>
  </si>
  <si>
    <t>Infiltrācijas anestēzija ar vietējo anestēzijas līdzekli, vada anestēzija kājas vai rokas pirkstam</t>
  </si>
  <si>
    <t>04119</t>
  </si>
  <si>
    <t>Epidurālā anestēzija ķirurģiskām operācijām,  kā arī stacionārā veikta medicīniskā aborta gadījumā par pirmajām divām stundām</t>
  </si>
  <si>
    <t>04156</t>
  </si>
  <si>
    <t>Piemaksa par zāļu izoflurāna (Isoflurane) lietošanu pirmajā stundā</t>
  </si>
  <si>
    <t>04165</t>
  </si>
  <si>
    <t>Piemaksa par laringeālās maskas lietošanu</t>
  </si>
  <si>
    <t>04166</t>
  </si>
  <si>
    <t>Piemaksa par dalītās intubācijas caurules lietošanu</t>
  </si>
  <si>
    <t>06003</t>
  </si>
  <si>
    <t>Elektrokardiogrammas ar 12 novadījumiem pieraksts</t>
  </si>
  <si>
    <t>06004</t>
  </si>
  <si>
    <t>Elektrokardiogrammas ar 12 novadījumiem apraksts</t>
  </si>
  <si>
    <t>19017</t>
  </si>
  <si>
    <t>Pastāvīga katetra ielikšana, urīnpūšļa katetrizācija ar skalošanu, medikamentu instilāciju un/vai asins sarecējumu izskalošanu</t>
  </si>
  <si>
    <t>24128</t>
  </si>
  <si>
    <t>Vertebroplastija ar vienu vertebroplastijas komplektu</t>
  </si>
  <si>
    <t>24129</t>
  </si>
  <si>
    <t>Piemaksa par papildu adatas izmantošanu cementa ievadīšanai otrā skriemelī vai bipedikulāri</t>
  </si>
  <si>
    <t>30001</t>
  </si>
  <si>
    <t>Mugurkaula skoliozes operācija (bez implanta vērtības)</t>
  </si>
  <si>
    <t>30003</t>
  </si>
  <si>
    <t>Piemaksa manipulācijai 30001 par mugurējās fiksācijas implantu skoliozēm totālai fiksācijai</t>
  </si>
  <si>
    <t>30013</t>
  </si>
  <si>
    <t>Mugurkaula stabilizācija ar mugurkaula kanāla un neirālo struktūru dekompresiju</t>
  </si>
  <si>
    <t>30020</t>
  </si>
  <si>
    <t>Priekšējā spondilodēze mugurkaulāja torakālajā un/vai jostas daļā</t>
  </si>
  <si>
    <t>30026</t>
  </si>
  <si>
    <t>Piemaksa par starpskriemeļu diska endoprotēzi</t>
  </si>
  <si>
    <t>30030</t>
  </si>
  <si>
    <t>Implanta izņemšana no mugurkaula</t>
  </si>
  <si>
    <t>30032</t>
  </si>
  <si>
    <t>Piemaksa par karbona kakla daļas starpskriemeļu disku aizvietojoša rāmja – keidžs (Cage) – lietošanu</t>
  </si>
  <si>
    <t>30033</t>
  </si>
  <si>
    <t>Piemaksa par lumbālās daļas mugurējās pieejas starpskriemeļu disku aizvietojoša rāmja – keidžs (Cage) – lietošanu</t>
  </si>
  <si>
    <t>30042</t>
  </si>
  <si>
    <t>Piemaksa par implanta – plāksne ar skrūvēm kakla daļas priekšējai fiksācijai – lietošanu</t>
  </si>
  <si>
    <t>30050</t>
  </si>
  <si>
    <t>Piemaksa par implanta lietošanu mugurkaulāja transpedikulārai fiksācijai krūšu - jostas daļās (4 skrūves)</t>
  </si>
  <si>
    <t>30051</t>
  </si>
  <si>
    <t>Piemaksa manipulācijai 30050 par šķērsstieņa lietošanu</t>
  </si>
  <si>
    <t>30053</t>
  </si>
  <si>
    <t>Piemaksa manipulācijai 30050 par katru nākamo mugurkaulāja segmentu (+2 skrūves)</t>
  </si>
  <si>
    <t>30056</t>
  </si>
  <si>
    <t>Piemaksa par katru papildu līmeņa mikrodiskektomiju cervikālā līmenī</t>
  </si>
  <si>
    <t>30057</t>
  </si>
  <si>
    <t>Piemaksa par mikroskopa sterilā pārvalka lietošanu</t>
  </si>
  <si>
    <t>30058</t>
  </si>
  <si>
    <t>Piemaksa par Cell Saver (asins savācēju sistēmu) lietošanu</t>
  </si>
  <si>
    <t>30059</t>
  </si>
  <si>
    <t>Hemifasetektomija, hemilaminektomija ar diskektomiju vai epineirālo saistaudu pārdalīšanu, radikulolīzi, nervu saknīšu dekompresiju, muguras smadzeņu revīziju un intra/ekstra durālo audzēju izņemšana, reoperācija pēc diskektomijas mikroķirurģiskā tehnikā</t>
  </si>
  <si>
    <t>30060</t>
  </si>
  <si>
    <t>Piemaksa par operācijas mikroskopa lietošanu mugurkaulāja operācijās</t>
  </si>
  <si>
    <t>31002</t>
  </si>
  <si>
    <t>Pleiras drenas uzlikšana ar ribas rezekciju</t>
  </si>
  <si>
    <t>50012</t>
  </si>
  <si>
    <t>Rentgenogrāfijas izmeklējums (tai skaitā amortizācijas izmaksas) vienā projekcijā</t>
  </si>
  <si>
    <t>50013</t>
  </si>
  <si>
    <t>Rentgenogrāfijas izmeklējumi (tai skaitā amortizācijas izmaksas) divās projekcijās</t>
  </si>
  <si>
    <t>50014</t>
  </si>
  <si>
    <t>Rentgenogrāfijas izmeklējumi (tai skaitā amortizācijas izmaksas) 3–4 projekcijās</t>
  </si>
  <si>
    <t>50027</t>
  </si>
  <si>
    <t>Rentgenogrāfijas izmeklējumi (tai skaitā amortizācijas izmaksas) 5 un vairāk projekcijās</t>
  </si>
  <si>
    <t>50178</t>
  </si>
  <si>
    <t>Piemaksa par radioloģisko izmeklējumu attēlu glabāšanu</t>
  </si>
  <si>
    <t>50633</t>
  </si>
  <si>
    <t>Piemaksa par kontrastvielu Iopamidolum 300 (100 ml)</t>
  </si>
  <si>
    <t>50635</t>
  </si>
  <si>
    <t>Piemaksa par kontrastvielu Iopamidolum 370 (100 ml)</t>
  </si>
  <si>
    <t>50813</t>
  </si>
  <si>
    <t>Piemaksa par kontrastvielu Gadoteridolum (15 ml)</t>
  </si>
  <si>
    <t>Operāciju un biopsiju materiāla primāra apstrāde, ieguldīšana parafīna blokos, preparātu izgatavošana, ielikšana arhīvā un mikroskopiskā izmeklēšana, no 2–20 preparātiem, kā arī endoskopiju laikā iegūtais materiāls un ļaundabīgo audzēju biopsijas neatkarī</t>
  </si>
  <si>
    <t>55155</t>
  </si>
  <si>
    <t>Fizikālās un rehabilitācijas medicīnas ārsta veikta pacienta funkcionālā novērtēšana (1 stunda)</t>
  </si>
  <si>
    <t>55156</t>
  </si>
  <si>
    <t>Funkcionālā speciālista nodarbība (15 minūtes) (par katru kalendāro dienu)</t>
  </si>
  <si>
    <t>55182</t>
  </si>
  <si>
    <t>Individuāla rehabilitācijas plāna izstrādāšana stacionāram pacientam, norāda multiprofesionālas rehabilitācijas komandas vadītājs - ārsts</t>
  </si>
  <si>
    <t>55183</t>
  </si>
  <si>
    <t>Rehabilitācijas komandas apspriede, norāda katrs iesaistītais rehabilitācijas speciālists</t>
  </si>
  <si>
    <t>Pacientu skaits:</t>
  </si>
  <si>
    <t>*Plānotais pacientu skaits 2025. gadā SIA "Rīgas Austrumu klīniskā universitātes slimnīca" un VSIA "Traumatoloģijas un ortopēdijas slimnīca"</t>
  </si>
  <si>
    <t>Turpinājums 2.pielikuma MK noteikumu projekta "Grozījumi Ministru kabineta 2018.gada 28.augusta noteikumos Nr.555 „Veselības aprūpes pakalpojumu organizēšanas un samaksas kārtība"" anotācijai</t>
  </si>
  <si>
    <r>
      <t>Tarifs "</t>
    </r>
    <r>
      <rPr>
        <i/>
        <sz val="10"/>
        <color theme="1"/>
        <rFont val="Times New Roman"/>
        <family val="1"/>
      </rPr>
      <t>jaunais</t>
    </r>
    <r>
      <rPr>
        <sz val="10"/>
        <color theme="1"/>
        <rFont val="Times New Roman"/>
        <family val="1"/>
      </rPr>
      <t>", euro**</t>
    </r>
  </si>
  <si>
    <t>Tarifs 2025.gadam*, euro</t>
  </si>
  <si>
    <t>Tarifs "jaunais"***, euro</t>
  </si>
  <si>
    <t>Plānotais pacientu skaits 2026.gadā un turpmāk ik gadu</t>
  </si>
  <si>
    <t>apakšprogramma 33.17.00 “Neatliekamās medicīniskās palīdzības nodrošināšana stacionārās ārstniecības iestādēs”</t>
  </si>
  <si>
    <t xml:space="preserve"> apakšprogramma 33.18.00 "Plānveida stacionāro veselības aprūpes pakalpojumu nodrošināšana"</t>
  </si>
  <si>
    <t>Plānotais pacientu skaits 2025.gads 6 mēneši****</t>
  </si>
  <si>
    <t>Finansējums  2025.gadam ar "jauno" tarifu, euro</t>
  </si>
  <si>
    <t>Plānotais finansējums 2025.gam, euro</t>
  </si>
  <si>
    <t>Starpība 2025. gadam, euro</t>
  </si>
  <si>
    <t>Starpība 2025.gadam, euro</t>
  </si>
  <si>
    <t>Finanšu ietekmes aprēķins "Mikroķirurģija pieaugušajiem" tarifa pārrēķins</t>
  </si>
  <si>
    <t>Resursi izdevumu segšanai 2025. gadam*****</t>
  </si>
  <si>
    <t>*****Finansējuma atlikums pakalpojuma programmā "Intensīvās terapijas piemaksa" pēc finansējuma pārvirzīšanas pasākumam "Mikroķirurģija pieaugušajiem".</t>
  </si>
  <si>
    <t>Starpība, euro******</t>
  </si>
  <si>
    <t>******Atlikumu novirza neatliekamās palīdzības pārstrāžu segšanai</t>
  </si>
  <si>
    <t>Pakalpojumu programmas "Mikroķirurģija pieaugušajiem" tarifa pārrēķins</t>
  </si>
  <si>
    <t>Prognozētais finansējums 2026.gadam un turpmāk ik gadu</t>
  </si>
  <si>
    <t>Resursi izdevumu segšanai 2026. gadam*****</t>
  </si>
  <si>
    <t xml:space="preserve">  SIA "Ziemeļkurzemes reģionālā slimnīca" un VSIA "Traumatoloģijas un ortopēdijas slimnīca"</t>
  </si>
  <si>
    <t>Turpinājums 3.pielikuma MK noteikumu projekta "Grozījumi Ministru kabineta 2018.gada 28.augusta noteikumos Nr.555 „Veselības aprūpes pakalpojumu organizēšanas un samaksas kārtība"" anotācijai</t>
  </si>
  <si>
    <t xml:space="preserve">  SIA "Ziemeļkurzemes reģionālā slimnīca"</t>
  </si>
  <si>
    <t>Gultasdienu tarifs, euro</t>
  </si>
  <si>
    <t>Pavisam kopā, euro:</t>
  </si>
  <si>
    <t>***tarifa aprēķins sheet ''3.pielikuma_turpinājums'', atbilstoši 2024. gada  datiem</t>
  </si>
  <si>
    <t>** tarifa aprēķins sheet "2.pielikuma_turpinājums", atbilstoši 2023. gada  datiem</t>
  </si>
  <si>
    <t>4.pielikums MK noteikumu projekta "Grozījumi Ministru kabineta 2018.gada 28.augusta noteikumos Nr.555 „Veselības aprūpes pakalpojumu organizēšanas un samaksas kārtība"" anotācijai</t>
  </si>
  <si>
    <t>Plānotais prakšu skaits</t>
  </si>
  <si>
    <t>Izpilde gadā, %</t>
  </si>
  <si>
    <t>Teritoriālā nodaļa</t>
  </si>
  <si>
    <t>Kurzemes nodaļa</t>
  </si>
  <si>
    <t>Latgales nodaļa</t>
  </si>
  <si>
    <t>Rīgas nodaļa</t>
  </si>
  <si>
    <t>Vidzemes nodaļa</t>
  </si>
  <si>
    <t>Zemgales nodaļa</t>
  </si>
  <si>
    <t>Kopā</t>
  </si>
  <si>
    <t>Prognozēta izmaksa 2025. gadā kopā</t>
  </si>
  <si>
    <t>1. Dežūrārsta kabineta maksājuma pārrēķins</t>
  </si>
  <si>
    <t xml:space="preserve">M </t>
  </si>
  <si>
    <t>Dežurārsta kabineta fiksētais maksājums</t>
  </si>
  <si>
    <t>Dežurārsta kabineta fiksētais maksājums no 01.07.2025.</t>
  </si>
  <si>
    <t>Kabinetu skaits</t>
  </si>
  <si>
    <t>Plānotais slodzes apjoms</t>
  </si>
  <si>
    <t>Kabineta nodrošinājums</t>
  </si>
  <si>
    <t>Kabineta nodrošinājums uz slodzēm</t>
  </si>
  <si>
    <t>5.Starpība 2024.gads ar 2025.gadu</t>
  </si>
  <si>
    <t>Plānotais slodzes periodam janvāris-jūnijs</t>
  </si>
  <si>
    <t>Plānotais slodzes periodam jūlijs-decembris</t>
  </si>
  <si>
    <t>Ārstniecības līdzekļi, euro</t>
  </si>
  <si>
    <t>Pieskaitāmās un netiešās ražošanas izmaksas, euro</t>
  </si>
  <si>
    <t>Administratīvie izdevumi, euro</t>
  </si>
  <si>
    <t>Nolietojums, euro</t>
  </si>
  <si>
    <t>Kopsumma gadā, euro</t>
  </si>
  <si>
    <t>Tarifa aprēķins balstīts uz Nacionālā veselības dienesta  iekšējo normatīvo aktu "Veselības aprūpes pakalpojumu izmaksu aprēķināšanas un pārrēķināšanas noteikumi".</t>
  </si>
  <si>
    <t>* Tarifa aprēķins balstīts uz 2024. gada izejas datu bāzes, kur faktiski ārstēto pacientu skaits ir 1 253. Tarifa aprēķins balstīts uz Nacionālā veselības dienesta iekšējo normatīvo aktu "Veselības aprūpes pakalpojumu izmaksu aprēķināšanas un pārrēķināšanas noteikumi".</t>
  </si>
  <si>
    <t>Ārsta darba samaksa mēnesī, euro</t>
  </si>
  <si>
    <t>VSAOI, euro</t>
  </si>
  <si>
    <t>Ārsta darba samaksa gadā, euro</t>
  </si>
  <si>
    <t>Darba samaksa ar VSAOI, euro</t>
  </si>
  <si>
    <t>Kabineta nodrošinājuma maksājums uz slodzēm, euro</t>
  </si>
  <si>
    <t>Finansējums 2024. gadam, euro</t>
  </si>
  <si>
    <t>3. Atlikuma starpība  (resursiem izdevumu segšanai - nepieciešamais finansējums), euro</t>
  </si>
  <si>
    <t>1. Plānotais prakšu skaits un paredzētais finansējums 2025., 2026. gadam un turpmākajiem gadiem (esošie nosacījumi).</t>
  </si>
  <si>
    <t>Prognozēta izmaksa kopā, gadā</t>
  </si>
  <si>
    <t>4.Kopsavilkums, resursu izdevumu segšanai:</t>
  </si>
  <si>
    <t>Plānotais finansējums gadam, eiro</t>
  </si>
  <si>
    <t>Paredzētais prakšu skaits 2025. gadā pēc 1.aptaujas</t>
  </si>
  <si>
    <t>Prognozēta izmaksa pēc 1.aptaujas</t>
  </si>
  <si>
    <t>Paredzētais prakšu skaits 2025. gadā pēc 2.aptaujas</t>
  </si>
  <si>
    <t>Prognozēta izmaksa pēc 2.aptaujas</t>
  </si>
  <si>
    <t xml:space="preserve">Paredzētais kopējais prakšu skaits 2025. gadā </t>
  </si>
  <si>
    <t>Darba samaksa periodam janvāris-jūnijs</t>
  </si>
  <si>
    <t>Kabineta nodrošinājums periodam janvāris-jūnijs</t>
  </si>
  <si>
    <t>Kabineta nodrošinājums periodam jūlija-decembris</t>
  </si>
  <si>
    <t>Darba samaksa periodam jūlijs-decembris</t>
  </si>
  <si>
    <t>Plānotais slodzes apjoms periodam ārstam</t>
  </si>
  <si>
    <t>Plānotais slodzes apjoms māsai/ārsta palīgam</t>
  </si>
  <si>
    <t xml:space="preserve">Kabineta nodrošinājums </t>
  </si>
  <si>
    <t>Klāt 34 prakses pēc aptaujas: aprīlis, maijs, jūnijs</t>
  </si>
  <si>
    <t>Klāt vēl 22 prakses pēc aptaujas: jūlijs, augusts</t>
  </si>
  <si>
    <t>Klāt vēl 9 prakses pēc aptaujas: septembris, oktobris, novembris</t>
  </si>
  <si>
    <t>Klāt vēl 7 prakses pēc aptaujas: decembris</t>
  </si>
  <si>
    <t>Prakšu skaits, kuriem būs papildu darbinieks</t>
  </si>
  <si>
    <t xml:space="preserve">Prognozēta izmaksa </t>
  </si>
  <si>
    <t>5.pielikums MK noteikumu projekta "Grozījumi Ministru kabineta 2018.gada 28.augusta noteikumos Nr.555 „Veselības aprūpes pakalpojumu organizēšanas un samaksas kārtība"" anotācijai</t>
  </si>
  <si>
    <t>Dežurārsta kabineta nodrošināšana</t>
  </si>
  <si>
    <t>Māsas/ārsta palīga darba samaksa mēnesī, euro</t>
  </si>
  <si>
    <t>Māsas/ārsta palīga darba samaksa periodam janvāris-jūnijs, euro</t>
  </si>
  <si>
    <t>VSAOI ārstam periodam janvāris-jūnijs, euro</t>
  </si>
  <si>
    <t>VSAOI māsai/ārsta palīgam periodam janvāris-jūnijs, euro</t>
  </si>
  <si>
    <t>Ārsta darba samaksa periodam janvāris-jūnijs, ar VSAOI euro</t>
  </si>
  <si>
    <t>Māsas/ārsta palīga darba samaksa periodam janvāris-jūnijs, ar VSAOI euro</t>
  </si>
  <si>
    <t>Darba samaksa kopā periodam janvāris-jūnijs, euro</t>
  </si>
  <si>
    <t>Ārsta darba samaksa periodam jūlijs-decembris, euro</t>
  </si>
  <si>
    <t>Māsas/ārsta palīga darba samaksa periodam jūlijs-decembris, euro</t>
  </si>
  <si>
    <t>VSAOI ārstam periodam jūlijs-decembris, euro</t>
  </si>
  <si>
    <t>VSAOI māsai/ārsta palīgam periodam jūlijs-decembris, euro</t>
  </si>
  <si>
    <t>Ārsta darba samaksa periodam jūlijs-decembris, ar VSAOI euro</t>
  </si>
  <si>
    <t>Māsas/ārsta palīga darba samaksa periodam jūlijs-decembris, ar VSAOI euro</t>
  </si>
  <si>
    <t>Darba samaksa kopā periodam jūlijs-decembris, euro</t>
  </si>
  <si>
    <t>Plānotais finansējums periodam janvāris-jūnijs, euro</t>
  </si>
  <si>
    <t>Plānotais finansējums periodam jūlijs-decembris, euro</t>
  </si>
  <si>
    <t>Plānotais finansējums 2025. gadam, euro</t>
  </si>
  <si>
    <t>Plānotais slodzes apjoms periodam janvāris-jūnijs ārstam*</t>
  </si>
  <si>
    <t>Plānotais slodzes apjoms periodam janvāris-jūnijs  māsai/ārsta palīgam*</t>
  </si>
  <si>
    <t>* Informējam, ka periodam janvāris-jūnijs SIA "Rīgas Austrumu klīniskā universitātes slimnīca" strādā tikai 3 mēnešus, ārstam 1.5 slodze, ka arī māsai/ārsta palīgam ir 1.5 slodze. Sākot ar 2025.gada 1.jūliju SIA "Rīgas Austrumu klīniskā universitātes slimnīca" ārstam ir 2.28 slodze, ka arī māsai/ārsta palīgam  arī ir 2.28 slodze.</t>
  </si>
  <si>
    <t>** Periodā janvāris-jūnijs SIA "Rīgas Austrumu klīniskā universitātes slimnīca" ir 1.5 slodze periodam aprīlis-jūnijs, tāpēc no 14 slodzēm tika atņemta 1.5 slodze un parrēķināta uz 3 mēnešiem.</t>
  </si>
  <si>
    <t>Ārsta darba samaksa periodam janvāris-jūnijs, euro**</t>
  </si>
  <si>
    <t>Plānotais slodzes apjoms periodam jūlijs-decembris ārstam*</t>
  </si>
  <si>
    <t>Plānotais slodzes apjoms periodam jūlijs-decembris māsai/ārsta palīgam*</t>
  </si>
  <si>
    <t>Ārsta darba samaksa, euro</t>
  </si>
  <si>
    <t>Māsas/ārsta palīga darba samaksa, euro</t>
  </si>
  <si>
    <t>VSAOI ārstam, euro</t>
  </si>
  <si>
    <t>VSAOI māsai/ārsta palīgam, euro</t>
  </si>
  <si>
    <t>Ārsta darba samaksa ar VSAOI, euro</t>
  </si>
  <si>
    <t>Māsas/ārsta palīga darba samaksa ar VSAOI, euro</t>
  </si>
  <si>
    <t>Darba samaksa kopā, euro</t>
  </si>
  <si>
    <t>Plānotais finansējums kopā, euro</t>
  </si>
  <si>
    <t>Kabineta fiksētā maksājuma nodrošinājums gadā, euro</t>
  </si>
  <si>
    <t>Finansējuma starpība*</t>
  </si>
  <si>
    <t>*Plānots atlikušos finanšu līdzekļus 311 806 eiro apmērā novirzīt jauna dežūrārsta kabineta izveidei un citu primārās veselības aprūpes pakalpojumu nodrošināšanai. Vēršam uzmanību, ka 2025. gadā ir samazinājies ambulatoro dežūrārstu kabinetu skaits, savukārt pieaudzis stacionāro kabinetu skaits SIA "Rīgas Austrumu klīniskā universitātes slimnīca" ietvaros.</t>
  </si>
  <si>
    <t>Plānotais prakšu skaits*</t>
  </si>
  <si>
    <t>Plānotais finansējums gadam, euro*</t>
  </si>
  <si>
    <t>Darba samaksa mēnesī, euro</t>
  </si>
  <si>
    <t>Darba samaksa ar VSAOI mēnesī, euro</t>
  </si>
  <si>
    <t>Darba samaksa mēnesī ar VSAOI, euro</t>
  </si>
  <si>
    <t>Prakšu skaits, kuriem ir papildu darbinieks uz 31.01*</t>
  </si>
  <si>
    <t>Izmaksas uz 31.01**</t>
  </si>
  <si>
    <t>Prakšu skaits, kuriem ir papildu darbinieks uz 28.02*</t>
  </si>
  <si>
    <t>Izmaksas uz 28.02**</t>
  </si>
  <si>
    <t>Prakšu skaits, kuriem ir papildu darbinieks uz 11.03*</t>
  </si>
  <si>
    <t>Prognozēta izmaksas uz 31.03**</t>
  </si>
  <si>
    <t>*Prakšu skaits – norādīts atbilstoši faktiskajam skaitam katrā mēnesī atsevišķi.</t>
  </si>
  <si>
    <t>** Izmaksas – norādītas atbilstoši faktiskajām izmaksām,  vēršam uzmanību, ka ne visi darbinieki strādā pilnu mēnesi.</t>
  </si>
  <si>
    <t>Finansējums uz vienu mēnesi, euro</t>
  </si>
  <si>
    <t>Papildu nepieciešamais  finansējums pusgadam, euro</t>
  </si>
  <si>
    <t>*Ņemot vērā grozījumus 29.1. punktā, papildu darbinieks pienākas vēl 176 praksēm, taču pēc aptaujas datiem tikai 120 no tām paredz šādu darbinieku piesaistīt.</t>
  </si>
  <si>
    <t>Papildu nepieciešamais  finansējums gadam</t>
  </si>
  <si>
    <t>Paredz precizēt nosacījumu attiecībā  uz ģimenes ārsta praksē reģistrēto pacientu skaitu, lai prakse varētu pretendēt uz maksājumu par papildus darbinieka nodarbināšanu</t>
  </si>
  <si>
    <t>*Plānotais prakšu skaits un finansējums fiksētam maksājumam ģimenes ārsta praksē nodarbinātam papildu darbiniekam saskaņā ar Primārās veselības aprūpes ziņojuma plānotajiem datiem 2024. gadā.</t>
  </si>
  <si>
    <t>apakšprogramma 33.14.00 "Primārās ambulatorās veselības aprūpes nodrošināšana"</t>
  </si>
  <si>
    <r>
      <t xml:space="preserve">2. Dienests veica aptauju, lai noskaidrotu, cik ģimenes ārstu praksēm ar </t>
    </r>
    <r>
      <rPr>
        <u/>
        <sz val="11"/>
        <color theme="1"/>
        <rFont val="Times New Roman"/>
        <family val="1"/>
      </rPr>
      <t>esošajiem nosacījumiem</t>
    </r>
    <r>
      <rPr>
        <sz val="11"/>
        <color theme="1"/>
        <rFont val="Times New Roman"/>
        <family val="1"/>
      </rPr>
      <t xml:space="preserve"> 2025.gadā izdosies piesaistīt papildu darbiniekus, finanšu ietekme</t>
    </r>
  </si>
  <si>
    <r>
      <t xml:space="preserve">3. Dienests veica aptauju, lai noskaidrotu, cik ģimenes ārstu praksēm ar </t>
    </r>
    <r>
      <rPr>
        <u/>
        <sz val="11"/>
        <color theme="1"/>
        <rFont val="Times New Roman"/>
        <family val="1"/>
      </rPr>
      <t>jaunajiem nosacījumiem</t>
    </r>
    <r>
      <rPr>
        <sz val="11"/>
        <color theme="1"/>
        <rFont val="Times New Roman"/>
        <family val="1"/>
      </rPr>
      <t xml:space="preserve"> (pilna prakse no 2025.gada 1.jūlija) 2025. gadā izdosies piesaistīt papildu darbiniekus, finanšu ietekme:</t>
    </r>
  </si>
  <si>
    <t>2. Plānotais finansējums 2024.gadam un turpmāk ik gadu (fiksētais maksājums dežūrārsta kabinetam)</t>
  </si>
  <si>
    <t>Vēršam uzmanību, ka 2024. gada nodalē dežūrārstu skaits tika samazināts saistībā ar atsevišķu kabinetu pastāvīgu neizpildi. Saskaņā ar Ministru kabineta 2018.gada 28.augusta noteikumiem Nr. 555 "Veselības aprūpes pakalpojumu organizēšanas un samaksas kārtība", kabinetam jānodrošina vismaz trīs pacientu apmeklējumi dienā.</t>
  </si>
  <si>
    <t>*** SIA "Rīgas Austrumu klīniskā universitātes slimnīca" vienā kabinetā strādā ārsts un māsa/ārsta palīgs, tāpēc kabineta nodrošinājums aprēķināts uz 1,5 darba slodzēm pirmajam pusgadam un 2,28 darba slodzēm otrajam pusgadam.</t>
  </si>
  <si>
    <t>Kabineta nodrošinājums periodam janvāris-junijs uz slodzēm***</t>
  </si>
  <si>
    <t>Kabineta nodrošinājums periodam jūlijs-decembris uz slodzēm***</t>
  </si>
  <si>
    <t>4.Nepieciešamais finansējums 2026.gadam (ar SIA "Rīgas Austrumu klīniskā universitātes slimnīca" un uzturēšanas maksu 4545 euro) turpmāk ik gadu</t>
  </si>
  <si>
    <t>6.Starpība 2024.gads ar 2026.gadu</t>
  </si>
  <si>
    <t xml:space="preserve">*Plānots atlikušos finanšu līdzekļus 258 656 eiro apmērā novirzīt jauna dežūrārsta kabineta izveidei un citu primārās veselības aprūpes pakalpojumu nodrošināšanai. </t>
  </si>
  <si>
    <t>**** 2025. gada 6 mēneši (jūlijs-decembris)</t>
  </si>
  <si>
    <t>Papildus nepieciešamais finansējums 2025. gada 6mēneši****, euro</t>
  </si>
  <si>
    <t>3. Finansējums 2025.gadam ar uzturēšanas maksu 3680 eiro janvāris-jūnijs, ka arī ar uzturēšanas maksu 4545 euro jūlijs-decembris</t>
  </si>
  <si>
    <t>2025. gada 3 mēnešu izpilde, euro</t>
  </si>
  <si>
    <t>Plānotais finansējums 2025. gadam, EUR</t>
  </si>
  <si>
    <t>Finansējuma izpilde 2025. gada 3 mēnešos, EUR</t>
  </si>
  <si>
    <t>Jaundzimušo skrīnings 33.16</t>
  </si>
  <si>
    <t>Jaundzimušo skrīnings 33.17</t>
  </si>
  <si>
    <t>Prognozētā finansējuma izpilde 2025.gadam             (12 mēneši), EUR</t>
  </si>
  <si>
    <t>33.17.00 "Neatliekamās medicīniskās palīdzības nodrošināšana stacionārās ārstniecības iestādēs"</t>
  </si>
  <si>
    <t>apakšprogramma "33.17.00 ''Neatliekamās medicīniskās palīdzības nodrošināšana stacionārās ārstniecības iestādēs"</t>
  </si>
  <si>
    <t>apakšprogramma 33.14.00 "Primārās ambulatorās veselības aprūpes nodrošināšana" ietvaros</t>
  </si>
  <si>
    <t xml:space="preserve">    </t>
  </si>
  <si>
    <t>Prognozēta izmaksa 2026.gadā</t>
  </si>
  <si>
    <t>Finansējuma atlikums, euro*</t>
  </si>
  <si>
    <t>Finansējuma atlikums, euro**</t>
  </si>
  <si>
    <t>*Indikatīvi prognozēto finansējuma ekonomiju 2 163 858 euro jeb plānots novirzīt citiem primārās veselības aprūpes pakalpojumiem, kuros ir indikatīvi prognozēta pārstrāde, sniedzot priekšlikumus finansējuma pārdalei apakšprogrammas ietvaros: pozīcijai “Maksājums par pacientam savlaicīgi atklātu vēzi 1. vai 2.stadijā” 635 313 euro un pozīcijai “Ģimenes ārstu sasniegto skrīninga atsaucības rādītāju maksājums” 1  528 545 euro.</t>
  </si>
  <si>
    <t>Paredzētais prakšu skaits 2026.gadā</t>
  </si>
  <si>
    <t>**Nacionālais veselības dienests prognozē, ka pēc nosacījumu pārskatīšanas papildus darbiniekam 2026.gadā kopā pieteiksies 497 prakses un tam nepieciešamais finansējums būs 6 818 090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</si>
</sst>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0_-;\-* #,##0_-;_-* &quot;-&quot;??_-;_-@_-"/>
    <numFmt numFmtId="165" formatCode="0.000"/>
    <numFmt numFmtId="166" formatCode="0.0"/>
    <numFmt numFmtId="167" formatCode="_-&quot;Ls&quot;\ * #,##0.00_-;\-&quot;Ls&quot;\ * #,##0.00_-;_-&quot;Ls&quot;\ * &quot;-&quot;??_-;_-@_-"/>
    <numFmt numFmtId="168" formatCode="_-* #,##0.00\ &quot;Ls&quot;_-;\-* #,##0.00\ &quot;Ls&quot;_-;_-* &quot;-&quot;??\ &quot;Ls&quot;_-;_-@_-"/>
    <numFmt numFmtId="169" formatCode="_-* #,##0.00\ _L_s_-;\-* #,##0.00\ _L_s_-;_-* &quot;-&quot;??\ _L_s_-;_-@_-"/>
    <numFmt numFmtId="170" formatCode="_-* #,##0.00\ _€_-;\-* #,##0.00\ _€_-;_-* &quot;-&quot;??\ _€_-;_-@_-"/>
    <numFmt numFmtId="171" formatCode="_-* #,##0\ _€_-;\-* #,##0\ _€_-;_-* &quot;-&quot;??\ _€_-;_-@_-"/>
    <numFmt numFmtId="172" formatCode="0.0000"/>
  </numFmts>
  <fonts count="103">
    <font>
      <sz val="11"/>
      <color theme="1"/>
      <name val="Aptos Narrow"/>
      <family val="2"/>
      <charset val="186"/>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charset val="186"/>
      <scheme val="minor"/>
    </font>
    <font>
      <sz val="10"/>
      <name val="Times New Roman"/>
      <family val="1"/>
      <charset val="186"/>
    </font>
    <font>
      <b/>
      <sz val="10"/>
      <color theme="1"/>
      <name val="Times New Roman"/>
      <family val="1"/>
    </font>
    <font>
      <i/>
      <sz val="10"/>
      <color theme="1"/>
      <name val="Times New Roman"/>
      <family val="1"/>
    </font>
    <font>
      <b/>
      <sz val="10"/>
      <name val="Times New Roman"/>
      <family val="1"/>
    </font>
    <font>
      <sz val="10"/>
      <color theme="1"/>
      <name val="Times New Roman"/>
      <family val="1"/>
    </font>
    <font>
      <sz val="10"/>
      <name val="Arial"/>
      <family val="2"/>
      <charset val="186"/>
    </font>
    <font>
      <sz val="10"/>
      <name val="Times New Roman"/>
      <family val="1"/>
    </font>
    <font>
      <sz val="11"/>
      <color rgb="FF000000"/>
      <name val="Calibri"/>
      <family val="2"/>
      <charset val="186"/>
    </font>
    <font>
      <sz val="11"/>
      <color theme="1"/>
      <name val="Calibri"/>
      <family val="2"/>
      <charset val="186"/>
    </font>
    <font>
      <sz val="12"/>
      <color theme="1"/>
      <name val="Times New Roman"/>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Aptos Narrow"/>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u/>
      <sz val="11"/>
      <color theme="10"/>
      <name val="Aptos Narrow"/>
      <family val="2"/>
      <charset val="186"/>
      <scheme val="minor"/>
    </font>
    <font>
      <sz val="10"/>
      <color rgb="FF000000"/>
      <name val="Times New Roman"/>
      <family val="1"/>
    </font>
    <font>
      <sz val="10"/>
      <color rgb="FFFF0000"/>
      <name val="Times New Roman"/>
      <family val="1"/>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font>
    <font>
      <i/>
      <sz val="8"/>
      <color theme="1"/>
      <name val="Times New Roman"/>
      <family val="1"/>
      <charset val="186"/>
    </font>
    <font>
      <b/>
      <sz val="8"/>
      <name val="Times New Roman"/>
      <family val="1"/>
      <charset val="186"/>
    </font>
    <font>
      <sz val="8"/>
      <name val="Times New Roman"/>
      <family val="1"/>
      <charset val="186"/>
    </font>
    <font>
      <sz val="8"/>
      <color theme="1"/>
      <name val="Times New Roman"/>
      <family val="1"/>
      <charset val="186"/>
    </font>
    <font>
      <b/>
      <sz val="12"/>
      <color theme="1"/>
      <name val="Times New Roman"/>
      <family val="1"/>
      <charset val="186"/>
    </font>
    <font>
      <b/>
      <sz val="8"/>
      <color theme="1"/>
      <name val="Times New Roman"/>
      <family val="1"/>
      <charset val="186"/>
    </font>
    <font>
      <i/>
      <sz val="12"/>
      <color theme="1"/>
      <name val="Times New Roman"/>
      <family val="1"/>
      <charset val="186"/>
    </font>
    <font>
      <sz val="12"/>
      <color theme="1"/>
      <name val="Times New Roman"/>
      <family val="1"/>
      <charset val="186"/>
    </font>
    <font>
      <sz val="12"/>
      <name val="Times New Roman"/>
      <family val="1"/>
      <charset val="186"/>
    </font>
    <font>
      <b/>
      <sz val="12"/>
      <name val="Times New Roman"/>
      <family val="1"/>
      <charset val="186"/>
    </font>
    <font>
      <sz val="12"/>
      <color rgb="FFFF0000"/>
      <name val="Times New Roman"/>
      <family val="1"/>
      <charset val="186"/>
    </font>
    <font>
      <i/>
      <sz val="12"/>
      <color theme="1"/>
      <name val="Times New Roman"/>
      <family val="1"/>
    </font>
    <font>
      <b/>
      <sz val="12"/>
      <color theme="1"/>
      <name val="Times New Roman"/>
      <family val="1"/>
    </font>
    <font>
      <b/>
      <sz val="12"/>
      <name val="Times New Roman"/>
      <family val="1"/>
    </font>
    <font>
      <b/>
      <sz val="11"/>
      <color theme="1"/>
      <name val="Times New Roman"/>
      <family val="1"/>
    </font>
    <font>
      <i/>
      <sz val="11"/>
      <color theme="1"/>
      <name val="Times New Roman"/>
      <family val="1"/>
    </font>
    <font>
      <sz val="11"/>
      <color theme="1"/>
      <name val="Times New Roman"/>
      <family val="1"/>
    </font>
    <font>
      <sz val="11"/>
      <name val="Times New Roman"/>
      <family val="1"/>
    </font>
    <font>
      <sz val="11"/>
      <color rgb="FFFF0000"/>
      <name val="Times New Roman"/>
      <family val="1"/>
    </font>
    <font>
      <u/>
      <sz val="11"/>
      <color theme="1"/>
      <name val="Times New Roman"/>
      <family val="1"/>
    </font>
    <font>
      <i/>
      <sz val="10"/>
      <name val="Times New Roman"/>
      <family val="1"/>
    </font>
    <font>
      <i/>
      <sz val="11"/>
      <color theme="1"/>
      <name val="Aptos Narrow"/>
      <family val="2"/>
      <scheme val="minor"/>
    </font>
  </fonts>
  <fills count="63">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59999389629810485"/>
        <bgColor indexed="64"/>
      </patternFill>
    </fill>
    <fill>
      <patternFill patternType="solid">
        <fgColor rgb="FFE2EFDA"/>
        <bgColor rgb="FF000000"/>
      </patternFill>
    </fill>
    <fill>
      <patternFill patternType="solid">
        <fgColor theme="9" tint="0.79998168889431442"/>
        <bgColor theme="4" tint="0.79998168889431442"/>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0331">
    <xf numFmtId="0" fontId="0"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10" fillId="0" borderId="0"/>
    <xf numFmtId="0" fontId="3" fillId="0" borderId="0"/>
    <xf numFmtId="0" fontId="4" fillId="0" borderId="0"/>
    <xf numFmtId="0" fontId="4" fillId="0" borderId="0"/>
    <xf numFmtId="0" fontId="4" fillId="0" borderId="0"/>
    <xf numFmtId="0" fontId="2" fillId="0" borderId="0"/>
    <xf numFmtId="0" fontId="4" fillId="0" borderId="0"/>
    <xf numFmtId="0" fontId="10" fillId="0" borderId="0"/>
    <xf numFmtId="0" fontId="4" fillId="0" borderId="0"/>
    <xf numFmtId="0" fontId="4" fillId="0" borderId="0"/>
    <xf numFmtId="9" fontId="4"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4" fillId="0" borderId="0"/>
    <xf numFmtId="0" fontId="10" fillId="0" borderId="0"/>
    <xf numFmtId="0" fontId="10" fillId="0" borderId="0"/>
    <xf numFmtId="0" fontId="10" fillId="0" borderId="0"/>
    <xf numFmtId="0" fontId="4" fillId="0" borderId="0"/>
    <xf numFmtId="0" fontId="10" fillId="0" borderId="0"/>
    <xf numFmtId="0" fontId="2" fillId="0" borderId="0"/>
    <xf numFmtId="0" fontId="4" fillId="0" borderId="0"/>
    <xf numFmtId="0" fontId="58" fillId="0" borderId="20" applyNumberFormat="0" applyFill="0" applyAlignment="0" applyProtection="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43" fontId="10" fillId="0" borderId="0" applyFont="0" applyFill="0" applyBorder="0" applyAlignment="0" applyProtection="0"/>
    <xf numFmtId="0" fontId="10" fillId="0" borderId="0"/>
    <xf numFmtId="0" fontId="10" fillId="0" borderId="0"/>
    <xf numFmtId="0" fontId="4" fillId="0" borderId="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6"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6"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6"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6" fillId="42"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6"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6"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8"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8"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8"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8"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8"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8"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43" fontId="19" fillId="0" borderId="0" applyFont="0" applyFill="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1"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5"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1"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3"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5"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7"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2" fillId="7" borderId="6"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4" fillId="0" borderId="8"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6" fillId="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10" fillId="0" borderId="0"/>
    <xf numFmtId="0" fontId="10" fillId="0" borderId="0"/>
    <xf numFmtId="0" fontId="4" fillId="0" borderId="0"/>
    <xf numFmtId="0" fontId="47" fillId="0" borderId="0"/>
    <xf numFmtId="0" fontId="47" fillId="0" borderId="0"/>
    <xf numFmtId="0" fontId="13" fillId="0" borderId="0"/>
    <xf numFmtId="0" fontId="1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3"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3" fillId="0" borderId="0"/>
    <xf numFmtId="0" fontId="13" fillId="0" borderId="0"/>
    <xf numFmtId="0" fontId="13"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2" fillId="0" borderId="0"/>
    <xf numFmtId="0" fontId="10" fillId="0" borderId="0"/>
    <xf numFmtId="0" fontId="47" fillId="0" borderId="0"/>
    <xf numFmtId="0" fontId="47" fillId="0" borderId="0"/>
    <xf numFmtId="0" fontId="13" fillId="0" borderId="0"/>
    <xf numFmtId="0" fontId="13" fillId="0" borderId="0"/>
    <xf numFmtId="0" fontId="13" fillId="0" borderId="0"/>
    <xf numFmtId="0" fontId="4" fillId="0" borderId="0"/>
    <xf numFmtId="0" fontId="4" fillId="0" borderId="0"/>
    <xf numFmtId="0" fontId="2" fillId="0" borderId="0"/>
    <xf numFmtId="0" fontId="49" fillId="0" borderId="0"/>
    <xf numFmtId="0" fontId="49" fillId="0" borderId="0"/>
    <xf numFmtId="0" fontId="49" fillId="0" borderId="0"/>
    <xf numFmtId="0" fontId="49" fillId="0" borderId="0"/>
    <xf numFmtId="0" fontId="4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2" fillId="0" borderId="0"/>
    <xf numFmtId="0" fontId="2" fillId="0" borderId="0"/>
    <xf numFmtId="0" fontId="2" fillId="0" borderId="0"/>
    <xf numFmtId="0" fontId="2" fillId="0" borderId="0"/>
    <xf numFmtId="0" fontId="2" fillId="0" borderId="0"/>
    <xf numFmtId="0" fontId="2"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10" fillId="0" borderId="0"/>
    <xf numFmtId="0" fontId="10" fillId="0" borderId="0"/>
    <xf numFmtId="0" fontId="2" fillId="0" borderId="0"/>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10"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3"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0" fillId="0" borderId="0"/>
    <xf numFmtId="0" fontId="10" fillId="0" borderId="0"/>
    <xf numFmtId="0" fontId="10" fillId="0" borderId="0"/>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13" fillId="0" borderId="0"/>
    <xf numFmtId="0" fontId="13" fillId="0" borderId="0"/>
    <xf numFmtId="0" fontId="4" fillId="0" borderId="0"/>
    <xf numFmtId="0" fontId="13" fillId="0" borderId="0"/>
    <xf numFmtId="0" fontId="13" fillId="0" borderId="0"/>
    <xf numFmtId="0" fontId="4" fillId="0" borderId="0"/>
    <xf numFmtId="0" fontId="4" fillId="0" borderId="0"/>
    <xf numFmtId="0" fontId="13" fillId="0" borderId="0"/>
    <xf numFmtId="0" fontId="13" fillId="0" borderId="0"/>
    <xf numFmtId="0" fontId="4" fillId="0" borderId="0"/>
    <xf numFmtId="0" fontId="4" fillId="0" borderId="0"/>
    <xf numFmtId="0" fontId="13" fillId="0" borderId="0"/>
    <xf numFmtId="0" fontId="13" fillId="0" borderId="0"/>
    <xf numFmtId="0" fontId="4" fillId="0" borderId="0"/>
    <xf numFmtId="0" fontId="13" fillId="0" borderId="0"/>
    <xf numFmtId="0" fontId="13" fillId="0" borderId="0"/>
    <xf numFmtId="0" fontId="4" fillId="0" borderId="0"/>
    <xf numFmtId="0" fontId="4" fillId="0" borderId="0"/>
    <xf numFmtId="0" fontId="4" fillId="0" borderId="0"/>
    <xf numFmtId="0" fontId="13" fillId="0" borderId="0"/>
    <xf numFmtId="0" fontId="13" fillId="0" borderId="0"/>
    <xf numFmtId="0" fontId="4" fillId="0" borderId="0"/>
    <xf numFmtId="0" fontId="13" fillId="0" borderId="0"/>
    <xf numFmtId="0" fontId="13" fillId="0" borderId="0"/>
    <xf numFmtId="0" fontId="13" fillId="0" borderId="0"/>
    <xf numFmtId="0" fontId="4" fillId="0" borderId="0"/>
    <xf numFmtId="0" fontId="4" fillId="0" borderId="0"/>
    <xf numFmtId="0" fontId="4" fillId="0" borderId="0"/>
    <xf numFmtId="0" fontId="13" fillId="0" borderId="0"/>
    <xf numFmtId="0" fontId="13" fillId="0" borderId="0"/>
    <xf numFmtId="0" fontId="13" fillId="0" borderId="0"/>
    <xf numFmtId="0" fontId="13" fillId="0" borderId="0"/>
    <xf numFmtId="0" fontId="4" fillId="0" borderId="0"/>
    <xf numFmtId="0" fontId="13" fillId="0" borderId="0"/>
    <xf numFmtId="0" fontId="13" fillId="0" borderId="0"/>
    <xf numFmtId="0" fontId="13" fillId="0" borderId="0"/>
    <xf numFmtId="0" fontId="4" fillId="0" borderId="0"/>
    <xf numFmtId="0" fontId="13" fillId="0" borderId="0"/>
    <xf numFmtId="0" fontId="13" fillId="0" borderId="0"/>
    <xf numFmtId="0" fontId="13" fillId="0" borderId="0"/>
    <xf numFmtId="0" fontId="13" fillId="0" borderId="0"/>
    <xf numFmtId="0" fontId="4" fillId="0" borderId="0"/>
    <xf numFmtId="0" fontId="13" fillId="0" borderId="0"/>
    <xf numFmtId="0" fontId="13" fillId="0" borderId="0"/>
    <xf numFmtId="0" fontId="13" fillId="0" borderId="0"/>
    <xf numFmtId="0" fontId="13" fillId="0" borderId="0"/>
    <xf numFmtId="0" fontId="10" fillId="0" borderId="0"/>
    <xf numFmtId="0" fontId="4" fillId="0" borderId="0"/>
    <xf numFmtId="0" fontId="13" fillId="0" borderId="0"/>
    <xf numFmtId="0" fontId="13" fillId="0" borderId="0"/>
    <xf numFmtId="0" fontId="13" fillId="0" borderId="0"/>
    <xf numFmtId="0" fontId="4"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3" fillId="0" borderId="0"/>
    <xf numFmtId="0" fontId="13"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4" fillId="0" borderId="0"/>
    <xf numFmtId="0" fontId="13" fillId="0" borderId="0"/>
    <xf numFmtId="0" fontId="13" fillId="0" borderId="0"/>
    <xf numFmtId="0" fontId="4" fillId="0" borderId="0"/>
    <xf numFmtId="0" fontId="4" fillId="0" borderId="0"/>
    <xf numFmtId="0" fontId="13"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4" fillId="0" borderId="0"/>
    <xf numFmtId="0" fontId="4" fillId="0" borderId="0"/>
    <xf numFmtId="0" fontId="4" fillId="0" borderId="0"/>
    <xf numFmtId="0" fontId="4" fillId="0" borderId="0"/>
    <xf numFmtId="0" fontId="10" fillId="0" borderId="0"/>
    <xf numFmtId="0" fontId="10" fillId="0" borderId="0"/>
    <xf numFmtId="0" fontId="13" fillId="0" borderId="0"/>
    <xf numFmtId="0" fontId="13"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2" fillId="0" borderId="0"/>
    <xf numFmtId="0" fontId="47" fillId="0" borderId="0"/>
    <xf numFmtId="0" fontId="4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3"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2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10" fillId="0" borderId="0"/>
    <xf numFmtId="0" fontId="13" fillId="0" borderId="0"/>
    <xf numFmtId="0" fontId="13" fillId="0" borderId="0"/>
    <xf numFmtId="0" fontId="4" fillId="0" borderId="0"/>
    <xf numFmtId="0" fontId="10" fillId="0" borderId="0"/>
    <xf numFmtId="0" fontId="10" fillId="0" borderId="0"/>
    <xf numFmtId="0" fontId="48" fillId="0" borderId="0"/>
    <xf numFmtId="0" fontId="10" fillId="0" borderId="0"/>
    <xf numFmtId="0" fontId="13" fillId="0" borderId="0"/>
    <xf numFmtId="0" fontId="13" fillId="0" borderId="0"/>
    <xf numFmtId="0" fontId="10" fillId="0" borderId="0"/>
    <xf numFmtId="0" fontId="47" fillId="0" borderId="0"/>
    <xf numFmtId="0" fontId="47"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2" fillId="10" borderId="10"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4" fillId="8" borderId="7"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9" fillId="0" borderId="0"/>
    <xf numFmtId="0" fontId="2" fillId="0" borderId="0"/>
    <xf numFmtId="0" fontId="47" fillId="0" borderId="0"/>
    <xf numFmtId="0" fontId="47" fillId="0" borderId="0"/>
    <xf numFmtId="0" fontId="55" fillId="0" borderId="0"/>
    <xf numFmtId="9" fontId="15"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47" fillId="0" borderId="0" applyFont="0" applyFill="0" applyBorder="0" applyAlignment="0" applyProtection="0"/>
    <xf numFmtId="9" fontId="4" fillId="0" borderId="0" applyFont="0" applyFill="0" applyBorder="0" applyAlignment="0" applyProtection="0"/>
    <xf numFmtId="9" fontId="13" fillId="0" borderId="0" applyFont="0" applyFill="0" applyBorder="0" applyAlignment="0" applyProtection="0"/>
    <xf numFmtId="9" fontId="4" fillId="0" borderId="0" applyFont="0" applyFill="0" applyBorder="0" applyAlignment="0" applyProtection="0"/>
    <xf numFmtId="9" fontId="13" fillId="0" borderId="0" applyFont="0" applyFill="0" applyBorder="0" applyAlignment="0" applyProtection="0"/>
    <xf numFmtId="9" fontId="15"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9" fillId="0" borderId="0" applyFont="0" applyFill="0" applyBorder="0" applyAlignment="0" applyProtection="0"/>
    <xf numFmtId="4" fontId="56" fillId="0" borderId="0" applyNumberFormat="0" applyProtection="0">
      <alignment horizontal="left" wrapText="1" indent="1" shrinkToFit="1"/>
    </xf>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9" fillId="0" borderId="11"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4" fillId="0" borderId="0"/>
    <xf numFmtId="0" fontId="4"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4" fillId="0" borderId="0"/>
    <xf numFmtId="0" fontId="12" fillId="0" borderId="0"/>
    <xf numFmtId="0" fontId="2" fillId="0" borderId="0"/>
    <xf numFmtId="0" fontId="4" fillId="0" borderId="0"/>
    <xf numFmtId="0" fontId="10" fillId="0" borderId="0"/>
    <xf numFmtId="0" fontId="12" fillId="0" borderId="0"/>
    <xf numFmtId="0" fontId="10" fillId="0" borderId="0"/>
    <xf numFmtId="0" fontId="2" fillId="0" borderId="0"/>
    <xf numFmtId="0" fontId="10" fillId="0" borderId="0"/>
    <xf numFmtId="9" fontId="4" fillId="0" borderId="0" applyFont="0" applyFill="0" applyBorder="0" applyAlignment="0" applyProtection="0"/>
    <xf numFmtId="9" fontId="4" fillId="0" borderId="0" applyFont="0" applyFill="0" applyBorder="0" applyAlignment="0" applyProtection="0"/>
    <xf numFmtId="0" fontId="52" fillId="12" borderId="0" applyNumberFormat="0" applyBorder="0" applyAlignment="0" applyProtection="0"/>
    <xf numFmtId="0" fontId="52" fillId="16" borderId="0" applyNumberFormat="0" applyBorder="0" applyAlignment="0" applyProtection="0"/>
    <xf numFmtId="0" fontId="52" fillId="20" borderId="0" applyNumberFormat="0" applyBorder="0" applyAlignment="0" applyProtection="0"/>
    <xf numFmtId="0" fontId="52" fillId="24" borderId="0" applyNumberFormat="0" applyBorder="0" applyAlignment="0" applyProtection="0"/>
    <xf numFmtId="0" fontId="52" fillId="28" borderId="0" applyNumberFormat="0" applyBorder="0" applyAlignment="0" applyProtection="0"/>
    <xf numFmtId="0" fontId="52" fillId="32" borderId="0" applyNumberFormat="0" applyBorder="0" applyAlignment="0" applyProtection="0"/>
    <xf numFmtId="0" fontId="52" fillId="13" borderId="0" applyNumberFormat="0" applyBorder="0" applyAlignment="0" applyProtection="0"/>
    <xf numFmtId="0" fontId="52" fillId="17" borderId="0" applyNumberFormat="0" applyBorder="0" applyAlignment="0" applyProtection="0"/>
    <xf numFmtId="0" fontId="52" fillId="21" borderId="0" applyNumberFormat="0" applyBorder="0" applyAlignment="0" applyProtection="0"/>
    <xf numFmtId="0" fontId="52" fillId="25" borderId="0" applyNumberFormat="0" applyBorder="0" applyAlignment="0" applyProtection="0"/>
    <xf numFmtId="0" fontId="52" fillId="29" borderId="0" applyNumberFormat="0" applyBorder="0" applyAlignment="0" applyProtection="0"/>
    <xf numFmtId="0" fontId="52" fillId="33" borderId="0" applyNumberFormat="0" applyBorder="0" applyAlignment="0" applyProtection="0"/>
    <xf numFmtId="0" fontId="62" fillId="14" borderId="0" applyNumberFormat="0" applyBorder="0" applyAlignment="0" applyProtection="0"/>
    <xf numFmtId="0" fontId="62" fillId="18" borderId="0" applyNumberFormat="0" applyBorder="0" applyAlignment="0" applyProtection="0"/>
    <xf numFmtId="0" fontId="62" fillId="22" borderId="0" applyNumberFormat="0" applyBorder="0" applyAlignment="0" applyProtection="0"/>
    <xf numFmtId="0" fontId="62" fillId="26" borderId="0" applyNumberFormat="0" applyBorder="0" applyAlignment="0" applyProtection="0"/>
    <xf numFmtId="0" fontId="62" fillId="30" borderId="0" applyNumberFormat="0" applyBorder="0" applyAlignment="0" applyProtection="0"/>
    <xf numFmtId="0" fontId="62" fillId="34" borderId="0" applyNumberFormat="0" applyBorder="0" applyAlignment="0" applyProtection="0"/>
    <xf numFmtId="0" fontId="62" fillId="11" borderId="0" applyNumberFormat="0" applyBorder="0" applyAlignment="0" applyProtection="0"/>
    <xf numFmtId="0" fontId="62" fillId="15" borderId="0" applyNumberFormat="0" applyBorder="0" applyAlignment="0" applyProtection="0"/>
    <xf numFmtId="0" fontId="62" fillId="19" borderId="0" applyNumberFormat="0" applyBorder="0" applyAlignment="0" applyProtection="0"/>
    <xf numFmtId="0" fontId="62" fillId="23" borderId="0" applyNumberFormat="0" applyBorder="0" applyAlignment="0" applyProtection="0"/>
    <xf numFmtId="0" fontId="62" fillId="27" borderId="0" applyNumberFormat="0" applyBorder="0" applyAlignment="0" applyProtection="0"/>
    <xf numFmtId="0" fontId="62" fillId="31" borderId="0" applyNumberFormat="0" applyBorder="0" applyAlignment="0" applyProtection="0"/>
    <xf numFmtId="0" fontId="63" fillId="5" borderId="0" applyNumberFormat="0" applyBorder="0" applyAlignment="0" applyProtection="0"/>
    <xf numFmtId="0" fontId="64" fillId="8" borderId="6" applyNumberFormat="0" applyAlignment="0" applyProtection="0"/>
    <xf numFmtId="0" fontId="65" fillId="9" borderId="9" applyNumberFormat="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8" fillId="0" borderId="3" applyNumberFormat="0" applyFill="0" applyAlignment="0" applyProtection="0"/>
    <xf numFmtId="0" fontId="69" fillId="0" borderId="4" applyNumberFormat="0" applyFill="0" applyAlignment="0" applyProtection="0"/>
    <xf numFmtId="0" fontId="38" fillId="0" borderId="5" applyNumberFormat="0" applyFill="0" applyAlignment="0" applyProtection="0"/>
    <xf numFmtId="0" fontId="4" fillId="0" borderId="0"/>
    <xf numFmtId="0" fontId="4" fillId="0" borderId="0"/>
    <xf numFmtId="0" fontId="4" fillId="0" borderId="0"/>
    <xf numFmtId="0" fontId="10" fillId="0" borderId="0"/>
    <xf numFmtId="0" fontId="13" fillId="0" borderId="0"/>
    <xf numFmtId="0" fontId="10" fillId="0" borderId="0"/>
    <xf numFmtId="0" fontId="10" fillId="0" borderId="0"/>
    <xf numFmtId="0" fontId="2" fillId="0" borderId="0"/>
    <xf numFmtId="0" fontId="47" fillId="0" borderId="0"/>
    <xf numFmtId="0" fontId="13"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4" fillId="0" borderId="0"/>
    <xf numFmtId="0" fontId="2" fillId="0" borderId="0"/>
    <xf numFmtId="168" fontId="10" fillId="0" borderId="0" applyFont="0" applyFill="0" applyBorder="0" applyAlignment="0" applyProtection="0"/>
    <xf numFmtId="0" fontId="4" fillId="0" borderId="0"/>
    <xf numFmtId="169"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166" fontId="70" fillId="0" borderId="0" applyBorder="0" applyAlignment="0" applyProtection="0"/>
    <xf numFmtId="165" fontId="70" fillId="58"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1"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70" fillId="59" borderId="0" applyBorder="0" applyProtection="0"/>
    <xf numFmtId="0" fontId="72" fillId="0" borderId="0"/>
    <xf numFmtId="166" fontId="73" fillId="35" borderId="0" applyBorder="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167" fontId="10" fillId="0" borderId="0" applyFont="0" applyFill="0" applyBorder="0" applyAlignment="0" applyProtection="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55" fillId="0" borderId="0"/>
    <xf numFmtId="9" fontId="55" fillId="0" borderId="0" applyFont="0" applyFill="0" applyBorder="0" applyAlignment="0" applyProtection="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10" fillId="0" borderId="0" applyFont="0" applyFill="0" applyBorder="0" applyAlignment="0" applyProtection="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1"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2"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0" borderId="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23"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2"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0" borderId="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2"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1"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1"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0" fontId="10" fillId="0" borderId="0"/>
    <xf numFmtId="43" fontId="10" fillId="0" borderId="0" applyFont="0" applyFill="0" applyBorder="0" applyAlignment="0" applyProtection="0"/>
    <xf numFmtId="0" fontId="4" fillId="0" borderId="0"/>
    <xf numFmtId="0" fontId="10" fillId="0" borderId="0"/>
    <xf numFmtId="0" fontId="4" fillId="0" borderId="0"/>
    <xf numFmtId="0" fontId="58" fillId="0" borderId="20" applyNumberFormat="0" applyFill="0" applyAlignment="0" applyProtection="0"/>
    <xf numFmtId="0" fontId="4" fillId="0" borderId="0"/>
    <xf numFmtId="0" fontId="4" fillId="0" borderId="0"/>
    <xf numFmtId="43" fontId="10" fillId="0" borderId="0" applyFont="0" applyFill="0" applyBorder="0" applyAlignment="0" applyProtection="0"/>
    <xf numFmtId="0" fontId="4" fillId="0" borderId="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1"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2"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0" borderId="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23"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2"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0" borderId="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2"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1"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43" fontId="2" fillId="0" borderId="0" applyFont="0" applyFill="0" applyBorder="0" applyAlignment="0" applyProtection="0"/>
    <xf numFmtId="0" fontId="4" fillId="0" borderId="0"/>
    <xf numFmtId="0" fontId="74" fillId="0" borderId="0" applyNumberFormat="0" applyFill="0" applyBorder="0" applyAlignment="0" applyProtection="0"/>
    <xf numFmtId="0" fontId="10" fillId="0" borderId="0"/>
    <xf numFmtId="0" fontId="10" fillId="0" borderId="0"/>
    <xf numFmtId="9" fontId="4" fillId="0" borderId="0" applyFont="0" applyFill="0" applyBorder="0" applyAlignment="0" applyProtection="0"/>
    <xf numFmtId="0" fontId="1" fillId="0" borderId="0"/>
    <xf numFmtId="0" fontId="10" fillId="0" borderId="0"/>
  </cellStyleXfs>
  <cellXfs count="342">
    <xf numFmtId="0" fontId="0" fillId="0" borderId="0" xfId="0"/>
    <xf numFmtId="0" fontId="6" fillId="0" borderId="0" xfId="0" applyFont="1"/>
    <xf numFmtId="0" fontId="9" fillId="0" borderId="0" xfId="0" applyFont="1"/>
    <xf numFmtId="0" fontId="9" fillId="0" borderId="1" xfId="0" applyFont="1" applyBorder="1" applyAlignment="1">
      <alignment horizontal="center" vertical="center" wrapText="1"/>
    </xf>
    <xf numFmtId="0" fontId="9" fillId="0" borderId="1" xfId="0" applyFont="1" applyBorder="1" applyAlignment="1">
      <alignment wrapText="1"/>
    </xf>
    <xf numFmtId="0" fontId="9" fillId="2" borderId="1" xfId="0" applyFont="1" applyFill="1" applyBorder="1" applyAlignment="1">
      <alignment horizontal="center" vertical="center"/>
    </xf>
    <xf numFmtId="0" fontId="9" fillId="0" borderId="1" xfId="0" applyFont="1" applyBorder="1" applyAlignment="1">
      <alignment horizontal="left" vertical="center" wrapText="1"/>
    </xf>
    <xf numFmtId="0" fontId="9" fillId="2" borderId="1" xfId="9" applyFont="1" applyFill="1" applyBorder="1" applyAlignment="1">
      <alignment horizontal="center" vertical="center" wrapText="1"/>
    </xf>
    <xf numFmtId="2" fontId="11" fillId="0" borderId="1" xfId="5" applyNumberFormat="1" applyFont="1" applyBorder="1" applyAlignment="1" applyProtection="1">
      <alignment horizontal="center" wrapText="1"/>
      <protection locked="0"/>
    </xf>
    <xf numFmtId="0" fontId="9" fillId="3" borderId="0" xfId="13" applyFont="1" applyFill="1"/>
    <xf numFmtId="0" fontId="9" fillId="3" borderId="1" xfId="13" applyFont="1" applyFill="1" applyBorder="1" applyAlignment="1">
      <alignment horizontal="center" vertical="center" wrapText="1"/>
    </xf>
    <xf numFmtId="0" fontId="9" fillId="3" borderId="0" xfId="13" applyFont="1" applyFill="1" applyAlignment="1">
      <alignment vertical="center" wrapText="1"/>
    </xf>
    <xf numFmtId="0" fontId="9" fillId="3" borderId="0" xfId="13" applyFont="1" applyFill="1" applyAlignment="1">
      <alignment horizontal="right"/>
    </xf>
    <xf numFmtId="2" fontId="9" fillId="3" borderId="1" xfId="13" applyNumberFormat="1" applyFont="1" applyFill="1" applyBorder="1" applyAlignment="1">
      <alignment horizontal="center" vertical="center" wrapText="1"/>
    </xf>
    <xf numFmtId="0" fontId="9" fillId="2" borderId="1" xfId="13" applyFont="1" applyFill="1" applyBorder="1" applyAlignment="1">
      <alignment horizontal="center" vertical="center" wrapText="1"/>
    </xf>
    <xf numFmtId="0" fontId="9" fillId="3" borderId="1" xfId="13" applyFont="1" applyFill="1" applyBorder="1" applyAlignment="1">
      <alignment horizontal="center" vertical="center"/>
    </xf>
    <xf numFmtId="164" fontId="11" fillId="0" borderId="1" xfId="1" applyNumberFormat="1" applyFont="1" applyBorder="1" applyAlignment="1">
      <alignment horizontal="center" vertical="center"/>
    </xf>
    <xf numFmtId="0" fontId="9" fillId="2" borderId="1" xfId="0" applyFont="1" applyFill="1" applyBorder="1" applyAlignment="1">
      <alignment wrapText="1"/>
    </xf>
    <xf numFmtId="0" fontId="9" fillId="0" borderId="0" xfId="0" applyFont="1" applyAlignment="1">
      <alignment horizontal="center" vertical="center"/>
    </xf>
    <xf numFmtId="0" fontId="7" fillId="0" borderId="0" xfId="0" applyFont="1"/>
    <xf numFmtId="0" fontId="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164" fontId="9" fillId="0" borderId="1" xfId="0" applyNumberFormat="1" applyFont="1" applyBorder="1" applyAlignment="1">
      <alignment horizontal="center" vertical="center" wrapText="1"/>
    </xf>
    <xf numFmtId="0" fontId="6" fillId="2" borderId="1" xfId="4" applyFont="1" applyFill="1" applyBorder="1"/>
    <xf numFmtId="0" fontId="6" fillId="2" borderId="1" xfId="4" applyFont="1" applyFill="1" applyBorder="1" applyAlignment="1">
      <alignment horizontal="center" vertical="center" wrapText="1"/>
    </xf>
    <xf numFmtId="43" fontId="6" fillId="0" borderId="0" xfId="4" applyNumberFormat="1" applyFont="1" applyAlignment="1">
      <alignment horizontal="center" vertical="center"/>
    </xf>
    <xf numFmtId="0" fontId="78" fillId="0" borderId="1" xfId="0" applyFont="1" applyBorder="1" applyAlignment="1">
      <alignment horizontal="left" vertical="center" wrapText="1"/>
    </xf>
    <xf numFmtId="0" fontId="79" fillId="0" borderId="0" xfId="0" applyFont="1"/>
    <xf numFmtId="0" fontId="78" fillId="0" borderId="1" xfId="0" applyFont="1" applyBorder="1" applyAlignment="1">
      <alignment wrapText="1"/>
    </xf>
    <xf numFmtId="0" fontId="80" fillId="0" borderId="0" xfId="0" applyFont="1"/>
    <xf numFmtId="0" fontId="9" fillId="0" borderId="0" xfId="4" applyFont="1" applyAlignment="1">
      <alignment horizontal="center" vertical="center" wrapText="1"/>
    </xf>
    <xf numFmtId="170" fontId="9" fillId="0" borderId="0" xfId="0" applyNumberFormat="1" applyFont="1" applyAlignment="1">
      <alignment horizontal="center" vertical="center"/>
    </xf>
    <xf numFmtId="0" fontId="75" fillId="61" borderId="1" xfId="0" applyFont="1" applyFill="1" applyBorder="1" applyAlignment="1">
      <alignment horizontal="center" vertical="center" wrapText="1"/>
    </xf>
    <xf numFmtId="2" fontId="8" fillId="0" borderId="1" xfId="0" applyNumberFormat="1" applyFont="1" applyBorder="1" applyAlignment="1">
      <alignment horizontal="center" vertical="center" wrapText="1"/>
    </xf>
    <xf numFmtId="2" fontId="8" fillId="0" borderId="1" xfId="5" applyNumberFormat="1" applyFont="1" applyBorder="1" applyAlignment="1" applyProtection="1">
      <alignment horizontal="center" wrapText="1"/>
      <protection locked="0"/>
    </xf>
    <xf numFmtId="0" fontId="6" fillId="0" borderId="0" xfId="0" applyFont="1" applyAlignment="1">
      <alignment horizontal="center" vertical="center" wrapText="1"/>
    </xf>
    <xf numFmtId="0" fontId="11" fillId="61" borderId="1" xfId="0" applyFont="1" applyFill="1" applyBorder="1" applyAlignment="1">
      <alignment vertical="center" wrapText="1"/>
    </xf>
    <xf numFmtId="49" fontId="11" fillId="61" borderId="1" xfId="16" applyNumberFormat="1" applyFont="1" applyFill="1" applyBorder="1" applyAlignment="1">
      <alignment horizontal="center" vertical="center" wrapText="1"/>
    </xf>
    <xf numFmtId="2" fontId="11" fillId="0" borderId="1" xfId="0" applyNumberFormat="1" applyFont="1" applyBorder="1" applyAlignment="1">
      <alignment horizontal="center" vertical="center" wrapText="1"/>
    </xf>
    <xf numFmtId="2" fontId="11" fillId="0" borderId="1" xfId="5" applyNumberFormat="1" applyFont="1" applyBorder="1" applyAlignment="1">
      <alignment horizontal="center" vertical="center"/>
    </xf>
    <xf numFmtId="0" fontId="11" fillId="0" borderId="1" xfId="0" applyFont="1" applyBorder="1" applyAlignment="1">
      <alignment horizontal="center" vertical="center" wrapText="1"/>
    </xf>
    <xf numFmtId="4" fontId="11" fillId="0" borderId="1" xfId="0" applyNumberFormat="1" applyFont="1" applyBorder="1" applyAlignment="1">
      <alignment horizontal="left" vertical="center" wrapText="1"/>
    </xf>
    <xf numFmtId="164" fontId="6" fillId="60" borderId="1" xfId="4" applyNumberFormat="1" applyFont="1" applyFill="1" applyBorder="1" applyAlignment="1">
      <alignment horizontal="center" vertical="center"/>
    </xf>
    <xf numFmtId="49" fontId="11" fillId="2" borderId="1" xfId="16" applyNumberFormat="1" applyFont="1" applyFill="1" applyBorder="1" applyAlignment="1">
      <alignment horizontal="center" vertical="center" wrapText="1"/>
    </xf>
    <xf numFmtId="0" fontId="11" fillId="3" borderId="1" xfId="13" applyFont="1" applyFill="1" applyBorder="1" applyAlignment="1" applyProtection="1">
      <alignment horizontal="center" vertical="center" wrapText="1"/>
      <protection locked="0"/>
    </xf>
    <xf numFmtId="2" fontId="11" fillId="3" borderId="1" xfId="13" applyNumberFormat="1" applyFont="1" applyFill="1" applyBorder="1" applyAlignment="1" applyProtection="1">
      <alignment horizontal="center" vertical="center" wrapText="1"/>
      <protection locked="0"/>
    </xf>
    <xf numFmtId="2" fontId="9" fillId="3" borderId="1" xfId="13" applyNumberFormat="1" applyFont="1" applyFill="1" applyBorder="1" applyAlignment="1">
      <alignment horizontal="center" vertical="center"/>
    </xf>
    <xf numFmtId="2" fontId="6" fillId="2" borderId="1" xfId="13" applyNumberFormat="1" applyFont="1" applyFill="1" applyBorder="1" applyAlignment="1">
      <alignment horizontal="center" vertical="center"/>
    </xf>
    <xf numFmtId="2" fontId="6" fillId="3" borderId="1" xfId="13" applyNumberFormat="1" applyFont="1" applyFill="1" applyBorder="1" applyAlignment="1">
      <alignment horizontal="center" vertical="center"/>
    </xf>
    <xf numFmtId="171" fontId="9" fillId="0" borderId="1" xfId="0" applyNumberFormat="1" applyFont="1" applyBorder="1" applyAlignment="1">
      <alignment horizontal="center" vertical="center"/>
    </xf>
    <xf numFmtId="164" fontId="9" fillId="0" borderId="1" xfId="6468" applyNumberFormat="1" applyFont="1" applyBorder="1" applyAlignment="1">
      <alignment horizontal="center" vertical="center" wrapText="1"/>
    </xf>
    <xf numFmtId="164" fontId="11" fillId="0" borderId="1" xfId="6468"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171" fontId="9" fillId="0" borderId="0" xfId="0" applyNumberFormat="1" applyFont="1" applyAlignment="1">
      <alignment horizontal="center" vertical="center"/>
    </xf>
    <xf numFmtId="0" fontId="9" fillId="3" borderId="0" xfId="0" applyFont="1" applyFill="1" applyAlignment="1">
      <alignment horizontal="center" vertical="center"/>
    </xf>
    <xf numFmtId="0" fontId="78" fillId="0" borderId="0" xfId="0" applyFont="1" applyAlignment="1">
      <alignment horizontal="center" vertical="center" wrapText="1"/>
    </xf>
    <xf numFmtId="0" fontId="78" fillId="0" borderId="1" xfId="0" applyFont="1" applyBorder="1" applyAlignment="1">
      <alignment horizontal="center" vertical="center" wrapText="1"/>
    </xf>
    <xf numFmtId="164" fontId="78" fillId="0" borderId="1" xfId="1" applyNumberFormat="1" applyFont="1" applyBorder="1" applyAlignment="1">
      <alignment horizontal="center" vertical="center"/>
    </xf>
    <xf numFmtId="0" fontId="78" fillId="0" borderId="0" xfId="0" applyFont="1" applyAlignment="1">
      <alignment horizontal="center" vertical="center"/>
    </xf>
    <xf numFmtId="0" fontId="81" fillId="0" borderId="0" xfId="0" applyFont="1" applyAlignment="1">
      <alignment horizontal="left" vertical="center" wrapText="1"/>
    </xf>
    <xf numFmtId="170" fontId="78" fillId="0" borderId="0" xfId="0" applyNumberFormat="1" applyFont="1"/>
    <xf numFmtId="164" fontId="78" fillId="0" borderId="1" xfId="1" applyNumberFormat="1" applyFont="1" applyFill="1" applyBorder="1"/>
    <xf numFmtId="0" fontId="83" fillId="0" borderId="0" xfId="0" applyFont="1"/>
    <xf numFmtId="0" fontId="84" fillId="0" borderId="0" xfId="0" applyFont="1"/>
    <xf numFmtId="0" fontId="83" fillId="0" borderId="0" xfId="0" applyFont="1" applyAlignment="1">
      <alignment wrapText="1"/>
    </xf>
    <xf numFmtId="0" fontId="83" fillId="0" borderId="1" xfId="0" applyFont="1" applyBorder="1"/>
    <xf numFmtId="0" fontId="82" fillId="0" borderId="24" xfId="6015" applyFont="1" applyBorder="1" applyAlignment="1">
      <alignment horizontal="right" vertical="center" wrapText="1"/>
    </xf>
    <xf numFmtId="4" fontId="82" fillId="0" borderId="1" xfId="0" applyNumberFormat="1" applyFont="1" applyBorder="1" applyAlignment="1">
      <alignment horizontal="right"/>
    </xf>
    <xf numFmtId="3" fontId="82" fillId="0" borderId="1" xfId="0" applyNumberFormat="1" applyFont="1" applyBorder="1" applyAlignment="1">
      <alignment horizontal="right"/>
    </xf>
    <xf numFmtId="4" fontId="83" fillId="0" borderId="1" xfId="47" applyNumberFormat="1" applyFont="1" applyFill="1" applyBorder="1" applyAlignment="1">
      <alignment horizontal="right" vertical="center"/>
    </xf>
    <xf numFmtId="164" fontId="83" fillId="0" borderId="1" xfId="47" applyNumberFormat="1" applyFont="1" applyFill="1" applyBorder="1" applyAlignment="1">
      <alignment horizontal="right"/>
    </xf>
    <xf numFmtId="0" fontId="83" fillId="0" borderId="0" xfId="5900" applyFont="1"/>
    <xf numFmtId="0" fontId="83" fillId="0" borderId="0" xfId="5900" applyFont="1" applyAlignment="1">
      <alignment wrapText="1"/>
    </xf>
    <xf numFmtId="4" fontId="83" fillId="0" borderId="0" xfId="47" applyNumberFormat="1" applyFont="1" applyFill="1" applyBorder="1" applyAlignment="1">
      <alignment horizontal="right" vertical="center"/>
    </xf>
    <xf numFmtId="164" fontId="83" fillId="0" borderId="0" xfId="47" applyNumberFormat="1" applyFont="1" applyBorder="1" applyAlignment="1">
      <alignment horizontal="right"/>
    </xf>
    <xf numFmtId="166" fontId="83" fillId="0" borderId="0" xfId="5900" applyNumberFormat="1" applyFont="1" applyAlignment="1">
      <alignment horizontal="right"/>
    </xf>
    <xf numFmtId="0" fontId="84" fillId="0" borderId="0" xfId="0" applyFont="1" applyAlignment="1">
      <alignment wrapText="1"/>
    </xf>
    <xf numFmtId="43" fontId="78" fillId="0" borderId="0" xfId="0" applyNumberFormat="1" applyFont="1"/>
    <xf numFmtId="0" fontId="78" fillId="0" borderId="0" xfId="0" applyFont="1"/>
    <xf numFmtId="0" fontId="77" fillId="0" borderId="0" xfId="0" applyFont="1"/>
    <xf numFmtId="4" fontId="78" fillId="0" borderId="1" xfId="0" applyNumberFormat="1" applyFont="1" applyBorder="1" applyAlignment="1">
      <alignment horizontal="center" vertical="center"/>
    </xf>
    <xf numFmtId="164" fontId="78" fillId="0" borderId="0" xfId="0" applyNumberFormat="1" applyFont="1"/>
    <xf numFmtId="164" fontId="78" fillId="0" borderId="0" xfId="1" applyNumberFormat="1" applyFont="1"/>
    <xf numFmtId="164" fontId="5" fillId="0" borderId="1" xfId="1" applyNumberFormat="1" applyFont="1" applyBorder="1" applyAlignment="1">
      <alignment horizontal="center" vertical="center"/>
    </xf>
    <xf numFmtId="164" fontId="78" fillId="0" borderId="1" xfId="1" applyNumberFormat="1" applyFont="1" applyBorder="1" applyAlignment="1">
      <alignment wrapText="1"/>
    </xf>
    <xf numFmtId="3" fontId="78" fillId="0" borderId="1" xfId="0" applyNumberFormat="1" applyFont="1" applyBorder="1" applyAlignment="1">
      <alignment wrapText="1"/>
    </xf>
    <xf numFmtId="171" fontId="9" fillId="2" borderId="1" xfId="0" applyNumberFormat="1" applyFont="1" applyFill="1" applyBorder="1" applyAlignment="1">
      <alignment horizontal="center" vertical="center" wrapText="1"/>
    </xf>
    <xf numFmtId="0" fontId="86" fillId="0" borderId="1" xfId="0" applyFont="1" applyBorder="1"/>
    <xf numFmtId="43" fontId="86" fillId="0" borderId="1" xfId="1" applyFont="1" applyBorder="1"/>
    <xf numFmtId="0" fontId="86" fillId="0" borderId="0" xfId="0" applyFont="1"/>
    <xf numFmtId="0" fontId="86" fillId="0" borderId="0" xfId="0" applyFont="1" applyAlignment="1">
      <alignment horizontal="right"/>
    </xf>
    <xf numFmtId="4" fontId="86" fillId="0" borderId="0" xfId="0" applyNumberFormat="1" applyFont="1"/>
    <xf numFmtId="3" fontId="84" fillId="0" borderId="0" xfId="0" applyNumberFormat="1" applyFont="1"/>
    <xf numFmtId="4" fontId="84" fillId="0" borderId="0" xfId="0" applyNumberFormat="1" applyFont="1"/>
    <xf numFmtId="164" fontId="84" fillId="0" borderId="0" xfId="1" applyNumberFormat="1" applyFont="1"/>
    <xf numFmtId="164" fontId="84" fillId="0" borderId="0" xfId="0" applyNumberFormat="1" applyFont="1"/>
    <xf numFmtId="0" fontId="83" fillId="2" borderId="1" xfId="0" applyFont="1" applyFill="1" applyBorder="1" applyAlignment="1">
      <alignment horizontal="center"/>
    </xf>
    <xf numFmtId="0" fontId="9" fillId="0" borderId="0" xfId="0" applyFont="1" applyAlignment="1">
      <alignment horizontal="center" vertical="center" wrapText="1"/>
    </xf>
    <xf numFmtId="0" fontId="11" fillId="0" borderId="1" xfId="0" applyFont="1" applyBorder="1" applyAlignment="1">
      <alignment vertical="top" wrapText="1"/>
    </xf>
    <xf numFmtId="4" fontId="11" fillId="0" borderId="1" xfId="0" applyNumberFormat="1" applyFont="1" applyBorder="1" applyAlignment="1">
      <alignment horizontal="center" vertical="center"/>
    </xf>
    <xf numFmtId="0" fontId="6" fillId="0" borderId="1" xfId="0" applyFont="1" applyBorder="1"/>
    <xf numFmtId="0" fontId="8" fillId="0" borderId="1" xfId="0" applyFont="1" applyBorder="1" applyAlignment="1">
      <alignment wrapText="1"/>
    </xf>
    <xf numFmtId="0" fontId="8" fillId="0" borderId="1" xfId="0" applyFont="1" applyBorder="1" applyAlignment="1">
      <alignment horizontal="center" vertical="center" wrapText="1"/>
    </xf>
    <xf numFmtId="4" fontId="8" fillId="0" borderId="1" xfId="0" applyNumberFormat="1" applyFont="1" applyBorder="1" applyAlignment="1">
      <alignment horizontal="center" vertical="center"/>
    </xf>
    <xf numFmtId="164" fontId="6" fillId="0" borderId="0" xfId="1" applyNumberFormat="1" applyFont="1" applyBorder="1" applyAlignment="1">
      <alignment horizontal="center" vertical="center"/>
    </xf>
    <xf numFmtId="170" fontId="9" fillId="0" borderId="0" xfId="0" applyNumberFormat="1" applyFont="1"/>
    <xf numFmtId="164" fontId="9" fillId="0" borderId="1" xfId="1" applyNumberFormat="1" applyFont="1" applyBorder="1" applyAlignment="1">
      <alignment wrapText="1"/>
    </xf>
    <xf numFmtId="3" fontId="9" fillId="0" borderId="1" xfId="0" applyNumberFormat="1" applyFont="1" applyBorder="1" applyAlignment="1">
      <alignment wrapText="1"/>
    </xf>
    <xf numFmtId="164" fontId="9" fillId="0" borderId="1" xfId="1" applyNumberFormat="1" applyFont="1" applyFill="1" applyBorder="1"/>
    <xf numFmtId="0" fontId="6" fillId="3" borderId="0" xfId="0" applyFont="1" applyFill="1" applyAlignment="1">
      <alignment horizontal="center" vertical="center" wrapText="1"/>
    </xf>
    <xf numFmtId="164" fontId="8" fillId="60" borderId="1" xfId="1" applyNumberFormat="1" applyFont="1" applyFill="1" applyBorder="1" applyAlignment="1">
      <alignment horizontal="center" vertical="center"/>
    </xf>
    <xf numFmtId="0" fontId="11" fillId="3" borderId="0" xfId="0" applyFont="1" applyFill="1" applyAlignment="1">
      <alignment horizontal="center" vertical="center" wrapText="1"/>
    </xf>
    <xf numFmtId="164" fontId="5" fillId="3" borderId="0" xfId="1" applyNumberFormat="1" applyFont="1" applyFill="1" applyBorder="1"/>
    <xf numFmtId="164" fontId="76" fillId="3" borderId="0" xfId="1" applyNumberFormat="1" applyFont="1" applyFill="1" applyBorder="1"/>
    <xf numFmtId="0" fontId="9" fillId="0" borderId="0" xfId="0" applyFont="1" applyAlignment="1">
      <alignment wrapText="1"/>
    </xf>
    <xf numFmtId="164" fontId="9" fillId="0" borderId="0" xfId="1" applyNumberFormat="1" applyFont="1" applyBorder="1" applyAlignment="1">
      <alignment wrapText="1"/>
    </xf>
    <xf numFmtId="3" fontId="9" fillId="0" borderId="0" xfId="0" applyNumberFormat="1" applyFont="1" applyAlignment="1">
      <alignment wrapText="1"/>
    </xf>
    <xf numFmtId="164" fontId="9" fillId="0" borderId="0" xfId="1" applyNumberFormat="1" applyFont="1" applyFill="1" applyBorder="1"/>
    <xf numFmtId="164" fontId="9" fillId="0" borderId="0" xfId="1" applyNumberFormat="1" applyFont="1" applyBorder="1" applyAlignment="1">
      <alignment horizontal="right" wrapText="1"/>
    </xf>
    <xf numFmtId="164" fontId="11" fillId="3" borderId="1" xfId="1" applyNumberFormat="1" applyFont="1" applyFill="1" applyBorder="1"/>
    <xf numFmtId="164" fontId="6" fillId="0" borderId="2" xfId="1" applyNumberFormat="1" applyFont="1" applyFill="1" applyBorder="1"/>
    <xf numFmtId="164" fontId="8" fillId="3" borderId="2" xfId="1" applyNumberFormat="1" applyFont="1" applyFill="1" applyBorder="1"/>
    <xf numFmtId="164" fontId="9" fillId="3" borderId="1" xfId="1" applyNumberFormat="1" applyFont="1" applyFill="1" applyBorder="1"/>
    <xf numFmtId="0" fontId="86" fillId="2" borderId="1" xfId="0" applyFont="1" applyFill="1" applyBorder="1" applyAlignment="1">
      <alignment horizontal="center" vertical="center" wrapText="1"/>
    </xf>
    <xf numFmtId="43" fontId="86" fillId="2" borderId="1" xfId="1" applyFont="1" applyFill="1" applyBorder="1" applyAlignment="1">
      <alignment horizontal="center" vertical="center" wrapText="1"/>
    </xf>
    <xf numFmtId="0" fontId="84" fillId="0" borderId="1" xfId="0" applyFont="1" applyBorder="1" applyAlignment="1">
      <alignment horizontal="center" vertical="center"/>
    </xf>
    <xf numFmtId="43" fontId="84" fillId="0" borderId="1" xfId="1" applyFont="1" applyBorder="1" applyAlignment="1">
      <alignment horizontal="center" vertical="center"/>
    </xf>
    <xf numFmtId="4" fontId="82" fillId="0" borderId="1" xfId="778" applyNumberFormat="1" applyFont="1" applyBorder="1" applyAlignment="1">
      <alignment horizontal="right" vertical="center" wrapText="1"/>
    </xf>
    <xf numFmtId="164" fontId="82" fillId="0" borderId="1" xfId="2" applyNumberFormat="1" applyFont="1" applyBorder="1" applyAlignment="1">
      <alignment horizontal="right" vertical="center" wrapText="1"/>
    </xf>
    <xf numFmtId="164" fontId="82" fillId="2" borderId="1" xfId="2" applyNumberFormat="1" applyFont="1" applyFill="1" applyBorder="1" applyAlignment="1">
      <alignment horizontal="center" vertical="center" wrapText="1"/>
    </xf>
    <xf numFmtId="4" fontId="86" fillId="2" borderId="1" xfId="0" applyNumberFormat="1" applyFont="1" applyFill="1" applyBorder="1"/>
    <xf numFmtId="0" fontId="84" fillId="3" borderId="1" xfId="0" applyFont="1" applyFill="1" applyBorder="1" applyAlignment="1">
      <alignment horizontal="center" vertical="center"/>
    </xf>
    <xf numFmtId="0" fontId="83" fillId="2" borderId="1" xfId="5900" applyFont="1" applyFill="1" applyBorder="1" applyAlignment="1">
      <alignment horizontal="center" vertical="center"/>
    </xf>
    <xf numFmtId="43" fontId="83" fillId="2" borderId="1" xfId="47" applyFont="1" applyFill="1" applyBorder="1" applyAlignment="1">
      <alignment horizontal="center" vertical="center"/>
    </xf>
    <xf numFmtId="0" fontId="88" fillId="0" borderId="0" xfId="0" applyFont="1"/>
    <xf numFmtId="0" fontId="87" fillId="0" borderId="0" xfId="13" applyFont="1"/>
    <xf numFmtId="0" fontId="88" fillId="0" borderId="0" xfId="13" applyFont="1"/>
    <xf numFmtId="0" fontId="89" fillId="0" borderId="1" xfId="21" applyFont="1" applyBorder="1" applyAlignment="1">
      <alignment horizontal="left" vertical="center"/>
    </xf>
    <xf numFmtId="0" fontId="89" fillId="0" borderId="1" xfId="21" applyFont="1" applyBorder="1" applyAlignment="1">
      <alignment horizontal="center" vertical="center"/>
    </xf>
    <xf numFmtId="0" fontId="89" fillId="0" borderId="1" xfId="21" applyFont="1" applyBorder="1" applyAlignment="1">
      <alignment horizontal="left" vertical="center" wrapText="1"/>
    </xf>
    <xf numFmtId="0" fontId="90" fillId="0" borderId="1" xfId="21" applyFont="1" applyBorder="1" applyAlignment="1">
      <alignment horizontal="center" vertical="center"/>
    </xf>
    <xf numFmtId="1" fontId="89" fillId="0" borderId="1" xfId="21" applyNumberFormat="1" applyFont="1" applyBorder="1" applyAlignment="1">
      <alignment horizontal="center" vertical="center"/>
    </xf>
    <xf numFmtId="0" fontId="89" fillId="0" borderId="0" xfId="0" applyFont="1"/>
    <xf numFmtId="0" fontId="88" fillId="0" borderId="1" xfId="0" applyFont="1" applyBorder="1"/>
    <xf numFmtId="3" fontId="88" fillId="0" borderId="1" xfId="0" applyNumberFormat="1" applyFont="1" applyBorder="1" applyAlignment="1">
      <alignment horizontal="center" vertical="center"/>
    </xf>
    <xf numFmtId="4" fontId="88" fillId="0" borderId="1" xfId="0" applyNumberFormat="1" applyFont="1" applyBorder="1" applyAlignment="1">
      <alignment horizontal="center" vertical="center"/>
    </xf>
    <xf numFmtId="0" fontId="88" fillId="0" borderId="21" xfId="0" applyFont="1" applyBorder="1"/>
    <xf numFmtId="2" fontId="89" fillId="0" borderId="1" xfId="21" applyNumberFormat="1" applyFont="1" applyBorder="1" applyAlignment="1">
      <alignment horizontal="center" vertical="center"/>
    </xf>
    <xf numFmtId="3" fontId="88" fillId="0" borderId="1" xfId="0" applyNumberFormat="1" applyFont="1" applyBorder="1" applyAlignment="1">
      <alignment horizontal="center" vertical="center" wrapText="1"/>
    </xf>
    <xf numFmtId="3" fontId="89" fillId="0" borderId="1" xfId="21" applyNumberFormat="1" applyFont="1" applyBorder="1" applyAlignment="1">
      <alignment horizontal="center" vertical="center"/>
    </xf>
    <xf numFmtId="3" fontId="88" fillId="0" borderId="0" xfId="0" applyNumberFormat="1" applyFont="1"/>
    <xf numFmtId="0" fontId="89" fillId="0" borderId="0" xfId="21" applyFont="1" applyAlignment="1">
      <alignment horizontal="left" vertical="center"/>
    </xf>
    <xf numFmtId="4" fontId="89" fillId="0" borderId="1" xfId="21" applyNumberFormat="1" applyFont="1" applyBorder="1" applyAlignment="1">
      <alignment horizontal="center" vertical="center"/>
    </xf>
    <xf numFmtId="0" fontId="83" fillId="0" borderId="1" xfId="0" applyFont="1" applyBorder="1" applyAlignment="1">
      <alignment horizontal="left" vertical="top"/>
    </xf>
    <xf numFmtId="0" fontId="83" fillId="0" borderId="1" xfId="0" applyFont="1" applyBorder="1" applyAlignment="1">
      <alignment vertical="top" wrapText="1"/>
    </xf>
    <xf numFmtId="4" fontId="83" fillId="3" borderId="1" xfId="0" applyNumberFormat="1" applyFont="1" applyFill="1" applyBorder="1" applyAlignment="1">
      <alignment horizontal="center" vertical="center"/>
    </xf>
    <xf numFmtId="3" fontId="83" fillId="0" borderId="1" xfId="0" applyNumberFormat="1" applyFont="1" applyBorder="1" applyAlignment="1">
      <alignment horizontal="center" vertical="center"/>
    </xf>
    <xf numFmtId="4" fontId="83" fillId="0" borderId="1" xfId="0" applyNumberFormat="1" applyFont="1" applyBorder="1" applyAlignment="1">
      <alignment horizontal="center" vertical="center"/>
    </xf>
    <xf numFmtId="4" fontId="82" fillId="2" borderId="1" xfId="5900" applyNumberFormat="1" applyFont="1" applyFill="1" applyBorder="1" applyAlignment="1">
      <alignment horizontal="right" vertical="center"/>
    </xf>
    <xf numFmtId="0" fontId="84" fillId="0" borderId="1" xfId="0" applyFont="1" applyBorder="1" applyAlignment="1">
      <alignment vertical="top"/>
    </xf>
    <xf numFmtId="0" fontId="84" fillId="0" borderId="1" xfId="0" applyFont="1" applyBorder="1" applyAlignment="1">
      <alignment horizontal="left" vertical="top" wrapText="1"/>
    </xf>
    <xf numFmtId="3" fontId="88" fillId="0" borderId="37" xfId="0" applyNumberFormat="1" applyFont="1" applyBorder="1" applyAlignment="1">
      <alignment horizontal="center" vertical="center" wrapText="1"/>
    </xf>
    <xf numFmtId="0" fontId="91" fillId="0" borderId="0" xfId="0" applyFont="1"/>
    <xf numFmtId="0" fontId="88" fillId="0" borderId="0" xfId="0" applyFont="1" applyAlignment="1">
      <alignment horizontal="center" vertical="center"/>
    </xf>
    <xf numFmtId="0" fontId="0" fillId="0" borderId="0" xfId="0" applyAlignment="1">
      <alignment wrapText="1"/>
    </xf>
    <xf numFmtId="2" fontId="88" fillId="0" borderId="1" xfId="0" applyNumberFormat="1" applyFont="1" applyBorder="1" applyAlignment="1">
      <alignment horizontal="center" vertical="center"/>
    </xf>
    <xf numFmtId="3" fontId="88" fillId="0" borderId="37" xfId="0" applyNumberFormat="1" applyFont="1" applyBorder="1" applyAlignment="1">
      <alignment horizontal="center" vertical="center"/>
    </xf>
    <xf numFmtId="172" fontId="88" fillId="0" borderId="0" xfId="0" applyNumberFormat="1" applyFont="1"/>
    <xf numFmtId="2" fontId="89" fillId="2" borderId="1" xfId="30330" applyNumberFormat="1" applyFont="1" applyFill="1" applyBorder="1" applyAlignment="1">
      <alignment horizontal="center" vertical="center" wrapText="1"/>
    </xf>
    <xf numFmtId="0" fontId="88" fillId="2" borderId="1" xfId="21" applyFont="1" applyFill="1" applyBorder="1" applyAlignment="1">
      <alignment horizontal="center" vertical="center" wrapText="1"/>
    </xf>
    <xf numFmtId="0" fontId="88" fillId="2" borderId="1" xfId="0" applyFont="1" applyFill="1" applyBorder="1" applyAlignment="1">
      <alignment horizontal="center" vertical="center" wrapText="1"/>
    </xf>
    <xf numFmtId="0" fontId="89" fillId="2" borderId="1" xfId="22" applyFont="1" applyFill="1" applyBorder="1" applyAlignment="1">
      <alignment horizontal="center" vertical="center" wrapText="1"/>
    </xf>
    <xf numFmtId="0" fontId="88" fillId="3" borderId="1" xfId="5" applyFont="1" applyFill="1" applyBorder="1" applyAlignment="1">
      <alignment horizontal="right" vertical="center" wrapText="1"/>
    </xf>
    <xf numFmtId="3" fontId="88" fillId="3" borderId="1" xfId="0" applyNumberFormat="1" applyFont="1" applyFill="1" applyBorder="1" applyAlignment="1">
      <alignment horizontal="center" vertical="center" wrapText="1"/>
    </xf>
    <xf numFmtId="4" fontId="88" fillId="3" borderId="1" xfId="0" applyNumberFormat="1" applyFont="1" applyFill="1" applyBorder="1" applyAlignment="1">
      <alignment horizontal="center" vertical="center" wrapText="1"/>
    </xf>
    <xf numFmtId="3" fontId="93" fillId="2" borderId="1" xfId="0" applyNumberFormat="1" applyFont="1" applyFill="1" applyBorder="1" applyAlignment="1">
      <alignment horizontal="center" vertical="center" wrapText="1"/>
    </xf>
    <xf numFmtId="0" fontId="89" fillId="2" borderId="1" xfId="30330" applyFont="1" applyFill="1" applyBorder="1" applyAlignment="1">
      <alignment horizontal="center" vertical="center" wrapText="1"/>
    </xf>
    <xf numFmtId="0" fontId="89" fillId="2" borderId="1" xfId="0" applyFont="1" applyFill="1" applyBorder="1" applyAlignment="1">
      <alignment horizontal="center" vertical="center" wrapText="1"/>
    </xf>
    <xf numFmtId="0" fontId="88" fillId="3" borderId="1" xfId="5" applyFont="1" applyFill="1" applyBorder="1" applyAlignment="1">
      <alignment horizontal="left" vertical="center" wrapText="1"/>
    </xf>
    <xf numFmtId="1" fontId="89" fillId="3" borderId="1" xfId="21" applyNumberFormat="1" applyFont="1" applyFill="1" applyBorder="1" applyAlignment="1">
      <alignment horizontal="center" vertical="center"/>
    </xf>
    <xf numFmtId="2" fontId="89" fillId="3" borderId="1" xfId="21" applyNumberFormat="1" applyFont="1" applyFill="1" applyBorder="1" applyAlignment="1">
      <alignment horizontal="center" vertical="center"/>
    </xf>
    <xf numFmtId="3" fontId="89" fillId="2" borderId="1" xfId="21" applyNumberFormat="1" applyFont="1" applyFill="1" applyBorder="1" applyAlignment="1">
      <alignment horizontal="center" vertical="center"/>
    </xf>
    <xf numFmtId="3" fontId="88" fillId="3" borderId="1" xfId="0" applyNumberFormat="1" applyFont="1" applyFill="1" applyBorder="1" applyAlignment="1">
      <alignment horizontal="center" vertical="center"/>
    </xf>
    <xf numFmtId="3" fontId="89" fillId="3" borderId="1" xfId="21" applyNumberFormat="1" applyFont="1" applyFill="1" applyBorder="1" applyAlignment="1">
      <alignment horizontal="center" vertical="center"/>
    </xf>
    <xf numFmtId="4" fontId="89" fillId="3" borderId="1" xfId="21" applyNumberFormat="1" applyFont="1" applyFill="1" applyBorder="1" applyAlignment="1">
      <alignment horizontal="center" vertical="center"/>
    </xf>
    <xf numFmtId="3" fontId="89" fillId="2" borderId="1" xfId="30330" applyNumberFormat="1" applyFont="1" applyFill="1" applyBorder="1" applyAlignment="1">
      <alignment horizontal="center" vertical="center" wrapText="1"/>
    </xf>
    <xf numFmtId="3" fontId="93" fillId="2" borderId="1" xfId="0" applyNumberFormat="1" applyFont="1" applyFill="1" applyBorder="1" applyAlignment="1">
      <alignment horizontal="center" vertical="center"/>
    </xf>
    <xf numFmtId="3" fontId="88" fillId="2" borderId="1" xfId="30330" applyNumberFormat="1" applyFont="1" applyFill="1" applyBorder="1" applyAlignment="1">
      <alignment horizontal="center" vertical="center" wrapText="1"/>
    </xf>
    <xf numFmtId="3" fontId="88" fillId="2" borderId="1" xfId="21" applyNumberFormat="1" applyFont="1" applyFill="1" applyBorder="1" applyAlignment="1">
      <alignment horizontal="center" vertical="center"/>
    </xf>
    <xf numFmtId="3" fontId="94" fillId="2" borderId="1" xfId="21" applyNumberFormat="1" applyFont="1" applyFill="1" applyBorder="1" applyAlignment="1">
      <alignment horizontal="center" vertical="center"/>
    </xf>
    <xf numFmtId="3" fontId="88" fillId="3" borderId="38" xfId="0" applyNumberFormat="1" applyFont="1" applyFill="1" applyBorder="1" applyAlignment="1">
      <alignment horizontal="center" vertical="center"/>
    </xf>
    <xf numFmtId="3" fontId="95" fillId="2" borderId="1" xfId="0" applyNumberFormat="1" applyFont="1" applyFill="1" applyBorder="1" applyAlignment="1">
      <alignment horizontal="center" vertical="center" wrapText="1"/>
    </xf>
    <xf numFmtId="3" fontId="95" fillId="2" borderId="1" xfId="13" applyNumberFormat="1" applyFont="1" applyFill="1" applyBorder="1" applyAlignment="1">
      <alignment horizontal="center" vertical="center"/>
    </xf>
    <xf numFmtId="0" fontId="97" fillId="0" borderId="0" xfId="13" applyFont="1"/>
    <xf numFmtId="0" fontId="98" fillId="0" borderId="0" xfId="13" applyFont="1" applyAlignment="1">
      <alignment horizontal="left"/>
    </xf>
    <xf numFmtId="0" fontId="99" fillId="0" borderId="0" xfId="13" applyFont="1" applyAlignment="1">
      <alignment horizontal="left"/>
    </xf>
    <xf numFmtId="0" fontId="97" fillId="2" borderId="1" xfId="13" applyFont="1" applyFill="1" applyBorder="1" applyAlignment="1">
      <alignment horizontal="center" vertical="center" wrapText="1"/>
    </xf>
    <xf numFmtId="0" fontId="97" fillId="2" borderId="1" xfId="0" applyFont="1" applyFill="1" applyBorder="1" applyAlignment="1">
      <alignment horizontal="center" vertical="center" wrapText="1"/>
    </xf>
    <xf numFmtId="0" fontId="97" fillId="3" borderId="0" xfId="13" applyFont="1" applyFill="1" applyAlignment="1">
      <alignment horizontal="center" vertical="center" wrapText="1"/>
    </xf>
    <xf numFmtId="0" fontId="97" fillId="0" borderId="0" xfId="13" applyFont="1" applyAlignment="1">
      <alignment wrapText="1"/>
    </xf>
    <xf numFmtId="0" fontId="97" fillId="0" borderId="1" xfId="13" applyFont="1" applyBorder="1" applyAlignment="1">
      <alignment horizontal="center" vertical="center"/>
    </xf>
    <xf numFmtId="2" fontId="97" fillId="0" borderId="1" xfId="13" applyNumberFormat="1" applyFont="1" applyBorder="1" applyAlignment="1">
      <alignment horizontal="center" vertical="center"/>
    </xf>
    <xf numFmtId="3" fontId="97" fillId="0" borderId="1" xfId="13" applyNumberFormat="1" applyFont="1" applyBorder="1" applyAlignment="1">
      <alignment horizontal="center" vertical="center"/>
    </xf>
    <xf numFmtId="9" fontId="97" fillId="3" borderId="0" xfId="13" applyNumberFormat="1" applyFont="1" applyFill="1" applyAlignment="1">
      <alignment horizontal="center" vertical="center"/>
    </xf>
    <xf numFmtId="0" fontId="96" fillId="0" borderId="0" xfId="13" applyFont="1"/>
    <xf numFmtId="3" fontId="97" fillId="0" borderId="0" xfId="13" applyNumberFormat="1" applyFont="1"/>
    <xf numFmtId="0" fontId="97" fillId="0" borderId="0" xfId="0" applyFont="1"/>
    <xf numFmtId="0" fontId="97" fillId="3" borderId="1" xfId="0" applyFont="1" applyFill="1" applyBorder="1"/>
    <xf numFmtId="3" fontId="97" fillId="3" borderId="1" xfId="0" applyNumberFormat="1" applyFont="1" applyFill="1" applyBorder="1" applyAlignment="1">
      <alignment horizontal="center" vertical="center"/>
    </xf>
    <xf numFmtId="3" fontId="97" fillId="0" borderId="1" xfId="0" applyNumberFormat="1" applyFont="1" applyBorder="1" applyAlignment="1">
      <alignment horizontal="center" vertical="center"/>
    </xf>
    <xf numFmtId="0" fontId="97" fillId="62" borderId="1" xfId="0" applyFont="1" applyFill="1" applyBorder="1" applyAlignment="1">
      <alignment horizontal="center" vertical="center" wrapText="1"/>
    </xf>
    <xf numFmtId="3" fontId="97" fillId="0" borderId="1" xfId="0" applyNumberFormat="1" applyFont="1" applyBorder="1" applyAlignment="1">
      <alignment horizontal="center" vertical="center" wrapText="1"/>
    </xf>
    <xf numFmtId="4" fontId="97" fillId="0" borderId="1" xfId="0" applyNumberFormat="1" applyFont="1" applyBorder="1" applyAlignment="1">
      <alignment horizontal="center" vertical="center" wrapText="1"/>
    </xf>
    <xf numFmtId="9" fontId="97" fillId="0" borderId="1" xfId="30328" applyFont="1" applyBorder="1" applyAlignment="1">
      <alignment horizontal="center" vertical="center"/>
    </xf>
    <xf numFmtId="3" fontId="97" fillId="0" borderId="0" xfId="0" applyNumberFormat="1" applyFont="1" applyAlignment="1">
      <alignment horizontal="left" vertical="center"/>
    </xf>
    <xf numFmtId="4" fontId="97" fillId="0" borderId="0" xfId="0" applyNumberFormat="1" applyFont="1" applyAlignment="1">
      <alignment horizontal="center" vertical="center" wrapText="1"/>
    </xf>
    <xf numFmtId="3" fontId="97" fillId="0" borderId="0" xfId="0" applyNumberFormat="1" applyFont="1" applyAlignment="1">
      <alignment horizontal="center" vertical="center" wrapText="1"/>
    </xf>
    <xf numFmtId="9" fontId="97" fillId="0" borderId="0" xfId="30328" applyFont="1" applyBorder="1" applyAlignment="1">
      <alignment horizontal="center" vertical="center"/>
    </xf>
    <xf numFmtId="0" fontId="97" fillId="2" borderId="38" xfId="13" applyFont="1" applyFill="1" applyBorder="1" applyAlignment="1">
      <alignment horizontal="center" vertical="center" wrapText="1"/>
    </xf>
    <xf numFmtId="3" fontId="97" fillId="2" borderId="1" xfId="13" applyNumberFormat="1" applyFont="1" applyFill="1" applyBorder="1" applyAlignment="1">
      <alignment horizontal="center" vertical="center"/>
    </xf>
    <xf numFmtId="0" fontId="97" fillId="0" borderId="0" xfId="13" applyFont="1" applyAlignment="1">
      <alignment horizontal="center" vertical="center"/>
    </xf>
    <xf numFmtId="3" fontId="97" fillId="0" borderId="0" xfId="13" applyNumberFormat="1" applyFont="1" applyAlignment="1">
      <alignment vertical="center"/>
    </xf>
    <xf numFmtId="0" fontId="97" fillId="0" borderId="0" xfId="13" applyFont="1" applyAlignment="1">
      <alignment vertical="center"/>
    </xf>
    <xf numFmtId="2" fontId="88" fillId="3" borderId="1" xfId="0" applyNumberFormat="1" applyFont="1" applyFill="1" applyBorder="1" applyAlignment="1">
      <alignment horizontal="center" vertical="center"/>
    </xf>
    <xf numFmtId="3" fontId="88" fillId="3" borderId="37" xfId="0" applyNumberFormat="1" applyFont="1" applyFill="1" applyBorder="1" applyAlignment="1">
      <alignment horizontal="center" vertical="center"/>
    </xf>
    <xf numFmtId="0" fontId="11" fillId="3" borderId="1" xfId="4" applyFont="1" applyFill="1" applyBorder="1" applyAlignment="1">
      <alignment horizontal="left" vertical="center" wrapText="1"/>
    </xf>
    <xf numFmtId="0" fontId="11" fillId="0" borderId="0" xfId="0" applyFont="1"/>
    <xf numFmtId="0" fontId="8" fillId="0" borderId="0" xfId="0" applyFont="1"/>
    <xf numFmtId="49" fontId="11" fillId="0" borderId="1" xfId="16" applyNumberFormat="1" applyFont="1" applyBorder="1" applyAlignment="1">
      <alignment horizontal="center" vertical="center" wrapText="1"/>
    </xf>
    <xf numFmtId="164" fontId="11" fillId="0" borderId="1" xfId="1" applyNumberFormat="1" applyFont="1" applyFill="1" applyBorder="1" applyAlignment="1">
      <alignment wrapText="1"/>
    </xf>
    <xf numFmtId="164" fontId="11" fillId="0" borderId="1" xfId="1" applyNumberFormat="1" applyFont="1" applyFill="1" applyBorder="1" applyAlignment="1">
      <alignment horizontal="center" vertical="center" wrapText="1"/>
    </xf>
    <xf numFmtId="164" fontId="11" fillId="0" borderId="38" xfId="1" applyNumberFormat="1" applyFont="1" applyFill="1" applyBorder="1" applyAlignment="1">
      <alignment wrapText="1"/>
    </xf>
    <xf numFmtId="9" fontId="11" fillId="0" borderId="0" xfId="30328" applyFont="1"/>
    <xf numFmtId="170" fontId="11" fillId="0" borderId="0" xfId="0" applyNumberFormat="1" applyFont="1"/>
    <xf numFmtId="171" fontId="11" fillId="0" borderId="1" xfId="0" applyNumberFormat="1" applyFont="1" applyBorder="1" applyAlignment="1">
      <alignment horizontal="center" vertical="center"/>
    </xf>
    <xf numFmtId="171" fontId="11" fillId="0" borderId="0" xfId="0" applyNumberFormat="1" applyFont="1" applyAlignment="1">
      <alignment horizontal="center" vertical="center"/>
    </xf>
    <xf numFmtId="170" fontId="11" fillId="0" borderId="0" xfId="0" applyNumberFormat="1" applyFont="1" applyAlignment="1">
      <alignment horizontal="center" vertical="center"/>
    </xf>
    <xf numFmtId="0" fontId="11" fillId="2" borderId="38" xfId="0" applyFont="1" applyFill="1" applyBorder="1" applyAlignment="1">
      <alignment horizontal="center" vertical="center" wrapText="1"/>
    </xf>
    <xf numFmtId="171" fontId="11" fillId="2" borderId="1" xfId="0" applyNumberFormat="1" applyFont="1" applyFill="1" applyBorder="1" applyAlignment="1">
      <alignment horizontal="center" vertical="center" wrapText="1"/>
    </xf>
    <xf numFmtId="0" fontId="88" fillId="3" borderId="0" xfId="5" applyFont="1" applyFill="1" applyAlignment="1">
      <alignment horizontal="left" vertical="center" wrapText="1"/>
    </xf>
    <xf numFmtId="0" fontId="9" fillId="2" borderId="27" xfId="13" applyFont="1" applyFill="1" applyBorder="1" applyAlignment="1">
      <alignment horizontal="center" vertical="center"/>
    </xf>
    <xf numFmtId="0" fontId="9" fillId="2" borderId="21" xfId="13" applyFont="1" applyFill="1" applyBorder="1" applyAlignment="1">
      <alignment horizontal="center" vertical="center"/>
    </xf>
    <xf numFmtId="0" fontId="9" fillId="2" borderId="2" xfId="13" applyFont="1" applyFill="1" applyBorder="1" applyAlignment="1">
      <alignment horizontal="center" vertical="center"/>
    </xf>
    <xf numFmtId="0" fontId="9" fillId="2" borderId="27" xfId="13" applyFont="1" applyFill="1" applyBorder="1" applyAlignment="1">
      <alignment horizontal="center" vertical="center" wrapText="1"/>
    </xf>
    <xf numFmtId="0" fontId="9" fillId="2" borderId="21" xfId="13" applyFont="1" applyFill="1" applyBorder="1" applyAlignment="1">
      <alignment horizontal="center" vertical="center" wrapText="1"/>
    </xf>
    <xf numFmtId="0" fontId="9" fillId="2" borderId="2" xfId="13" applyFont="1" applyFill="1" applyBorder="1" applyAlignment="1">
      <alignment horizontal="center" vertical="center" wrapText="1"/>
    </xf>
    <xf numFmtId="0" fontId="9" fillId="2" borderId="1" xfId="13" applyFont="1" applyFill="1" applyBorder="1" applyAlignment="1">
      <alignment horizontal="center" vertical="center" wrapText="1"/>
    </xf>
    <xf numFmtId="0" fontId="101" fillId="0" borderId="0" xfId="5245" applyFont="1" applyAlignment="1">
      <alignment horizontal="right" vertical="top" wrapText="1"/>
    </xf>
    <xf numFmtId="0" fontId="9" fillId="0" borderId="0" xfId="0" applyFont="1" applyAlignment="1">
      <alignment horizontal="left" vertical="top" wrapText="1"/>
    </xf>
    <xf numFmtId="0" fontId="6" fillId="0" borderId="0" xfId="0" applyFont="1" applyAlignment="1">
      <alignment horizontal="center" vertical="center"/>
    </xf>
    <xf numFmtId="0" fontId="75" fillId="61" borderId="27" xfId="0" applyFont="1" applyFill="1" applyBorder="1" applyAlignment="1">
      <alignment horizontal="center" vertical="center" wrapText="1"/>
    </xf>
    <xf numFmtId="0" fontId="75" fillId="61" borderId="2" xfId="0" applyFont="1" applyFill="1" applyBorder="1" applyAlignment="1">
      <alignment horizontal="center" vertical="center" wrapText="1"/>
    </xf>
    <xf numFmtId="0" fontId="75" fillId="61" borderId="27" xfId="0" applyFont="1" applyFill="1" applyBorder="1" applyAlignment="1">
      <alignment horizontal="center" vertical="center"/>
    </xf>
    <xf numFmtId="0" fontId="75" fillId="61" borderId="2" xfId="0" applyFont="1" applyFill="1" applyBorder="1" applyAlignment="1">
      <alignment horizontal="center" vertical="center"/>
    </xf>
    <xf numFmtId="0" fontId="75" fillId="61" borderId="24" xfId="0" applyFont="1" applyFill="1" applyBorder="1" applyAlignment="1">
      <alignment horizontal="center" vertical="center" wrapText="1"/>
    </xf>
    <xf numFmtId="0" fontId="75" fillId="61" borderId="25" xfId="0" applyFont="1" applyFill="1" applyBorder="1" applyAlignment="1">
      <alignment horizontal="center" vertical="center" wrapText="1"/>
    </xf>
    <xf numFmtId="0" fontId="75" fillId="61" borderId="26" xfId="0" applyFont="1" applyFill="1" applyBorder="1" applyAlignment="1">
      <alignment horizontal="center" vertical="center" wrapText="1"/>
    </xf>
    <xf numFmtId="0" fontId="9" fillId="3" borderId="1" xfId="13" applyFont="1" applyFill="1" applyBorder="1" applyAlignment="1">
      <alignment horizontal="center" vertical="center" wrapText="1"/>
    </xf>
    <xf numFmtId="0" fontId="9" fillId="3" borderId="1" xfId="13" applyFont="1" applyFill="1" applyBorder="1" applyAlignment="1">
      <alignment horizontal="center" vertical="center"/>
    </xf>
    <xf numFmtId="0" fontId="78" fillId="0" borderId="0" xfId="0" applyFont="1" applyAlignment="1">
      <alignment horizontal="left" vertical="center" wrapText="1"/>
    </xf>
    <xf numFmtId="0" fontId="9" fillId="0" borderId="0" xfId="0" applyFont="1" applyAlignment="1">
      <alignment horizontal="right"/>
    </xf>
    <xf numFmtId="0" fontId="81" fillId="0" borderId="0" xfId="0" applyFont="1" applyAlignment="1">
      <alignment horizontal="left" vertical="center" wrapText="1"/>
    </xf>
    <xf numFmtId="0" fontId="6" fillId="0" borderId="0" xfId="0" applyFont="1" applyAlignment="1">
      <alignment horizontal="center"/>
    </xf>
    <xf numFmtId="0" fontId="81" fillId="0" borderId="0" xfId="0" applyFont="1" applyAlignment="1">
      <alignment horizontal="left" vertical="top" wrapText="1"/>
    </xf>
    <xf numFmtId="0" fontId="83" fillId="0" borderId="0" xfId="0" applyFont="1" applyAlignment="1">
      <alignment horizontal="left" vertical="center" wrapText="1"/>
    </xf>
    <xf numFmtId="0" fontId="84" fillId="0" borderId="0" xfId="0" applyFont="1" applyAlignment="1">
      <alignment horizontal="left" vertical="center" wrapText="1"/>
    </xf>
    <xf numFmtId="0" fontId="82" fillId="0" borderId="0" xfId="0" applyFont="1" applyAlignment="1">
      <alignment horizontal="center" vertical="center" wrapText="1"/>
    </xf>
    <xf numFmtId="0" fontId="82" fillId="0" borderId="0" xfId="5900" applyFont="1" applyAlignment="1">
      <alignment horizontal="right" vertical="center"/>
    </xf>
    <xf numFmtId="0" fontId="82" fillId="0" borderId="0" xfId="5900" applyFont="1" applyAlignment="1">
      <alignment horizontal="right"/>
    </xf>
    <xf numFmtId="0" fontId="83" fillId="2" borderId="1" xfId="0" applyFont="1" applyFill="1" applyBorder="1" applyAlignment="1">
      <alignment horizontal="center" wrapText="1"/>
    </xf>
    <xf numFmtId="0" fontId="83" fillId="2" borderId="1" xfId="0" applyFont="1" applyFill="1" applyBorder="1" applyAlignment="1">
      <alignment horizontal="center" vertical="center" wrapText="1"/>
    </xf>
    <xf numFmtId="0" fontId="83" fillId="2" borderId="1" xfId="6015" applyFont="1" applyFill="1" applyBorder="1" applyAlignment="1">
      <alignment horizontal="center" vertical="center"/>
    </xf>
    <xf numFmtId="0" fontId="83" fillId="2" borderId="28" xfId="5900" applyFont="1" applyFill="1" applyBorder="1" applyAlignment="1">
      <alignment horizontal="left" vertical="center"/>
    </xf>
    <xf numFmtId="0" fontId="83" fillId="2" borderId="29" xfId="5900" applyFont="1" applyFill="1" applyBorder="1" applyAlignment="1">
      <alignment horizontal="left" vertical="center"/>
    </xf>
    <xf numFmtId="0" fontId="83" fillId="2" borderId="23" xfId="5900" applyFont="1" applyFill="1" applyBorder="1" applyAlignment="1">
      <alignment horizontal="left" vertical="center"/>
    </xf>
    <xf numFmtId="0" fontId="83" fillId="2" borderId="30" xfId="5900" applyFont="1" applyFill="1" applyBorder="1" applyAlignment="1">
      <alignment horizontal="left" vertical="center"/>
    </xf>
    <xf numFmtId="0" fontId="83" fillId="2" borderId="31" xfId="5900" applyFont="1" applyFill="1" applyBorder="1" applyAlignment="1">
      <alignment horizontal="left" vertical="center"/>
    </xf>
    <xf numFmtId="0" fontId="83" fillId="2" borderId="32" xfId="5900" applyFont="1" applyFill="1" applyBorder="1" applyAlignment="1">
      <alignment horizontal="left" vertical="center"/>
    </xf>
    <xf numFmtId="0" fontId="83" fillId="2" borderId="27" xfId="5900" applyFont="1" applyFill="1" applyBorder="1" applyAlignment="1">
      <alignment horizontal="center" vertical="center" wrapText="1"/>
    </xf>
    <xf numFmtId="0" fontId="83" fillId="2" borderId="2" xfId="5900" applyFont="1" applyFill="1" applyBorder="1" applyAlignment="1">
      <alignment horizontal="center" vertical="center" wrapText="1"/>
    </xf>
    <xf numFmtId="0" fontId="83" fillId="2" borderId="24" xfId="5900" applyFont="1" applyFill="1" applyBorder="1" applyAlignment="1">
      <alignment horizontal="center" vertical="center"/>
    </xf>
    <xf numFmtId="0" fontId="83" fillId="2" borderId="26" xfId="5900" applyFont="1" applyFill="1" applyBorder="1" applyAlignment="1">
      <alignment horizontal="center" vertical="center"/>
    </xf>
    <xf numFmtId="0" fontId="7" fillId="0" borderId="0" xfId="0" applyFont="1" applyAlignment="1">
      <alignment horizontal="right"/>
    </xf>
    <xf numFmtId="164" fontId="9" fillId="0" borderId="1" xfId="1" applyNumberFormat="1" applyFont="1" applyBorder="1" applyAlignment="1">
      <alignment horizontal="right" wrapText="1"/>
    </xf>
    <xf numFmtId="171" fontId="9" fillId="0" borderId="0" xfId="0" applyNumberFormat="1" applyFont="1" applyAlignment="1">
      <alignment horizontal="left" vertical="top"/>
    </xf>
    <xf numFmtId="0" fontId="7" fillId="0" borderId="0" xfId="0" applyFont="1" applyAlignment="1">
      <alignment horizontal="left" vertical="center" wrapText="1"/>
    </xf>
    <xf numFmtId="0" fontId="9" fillId="0" borderId="0" xfId="0" applyFont="1" applyAlignment="1">
      <alignment vertical="center" wrapText="1"/>
    </xf>
    <xf numFmtId="0" fontId="9" fillId="0" borderId="35" xfId="0" applyFont="1" applyBorder="1" applyAlignment="1">
      <alignment horizontal="left" vertical="center" wrapText="1"/>
    </xf>
    <xf numFmtId="0" fontId="7" fillId="0" borderId="0" xfId="0" applyFont="1" applyAlignment="1">
      <alignment horizontal="left" vertical="top" wrapText="1"/>
    </xf>
    <xf numFmtId="0" fontId="7" fillId="0" borderId="0" xfId="0" applyFont="1" applyAlignment="1">
      <alignment horizontal="right" vertical="center" wrapText="1"/>
    </xf>
    <xf numFmtId="0" fontId="86" fillId="0" borderId="33" xfId="0" applyFont="1" applyBorder="1" applyAlignment="1">
      <alignment horizontal="right"/>
    </xf>
    <xf numFmtId="0" fontId="86" fillId="0" borderId="34" xfId="0" applyFont="1" applyBorder="1" applyAlignment="1">
      <alignment horizontal="right"/>
    </xf>
    <xf numFmtId="0" fontId="82" fillId="2" borderId="1" xfId="11" applyFont="1" applyFill="1" applyBorder="1" applyAlignment="1">
      <alignment horizontal="left" vertical="center"/>
    </xf>
    <xf numFmtId="0" fontId="82" fillId="2" borderId="1" xfId="11" applyFont="1" applyFill="1" applyBorder="1" applyAlignment="1">
      <alignment horizontal="center" vertical="center" wrapText="1"/>
    </xf>
    <xf numFmtId="164" fontId="82" fillId="2" borderId="1" xfId="2" applyNumberFormat="1" applyFont="1" applyFill="1" applyBorder="1" applyAlignment="1">
      <alignment horizontal="center" vertical="center" wrapText="1"/>
    </xf>
    <xf numFmtId="0" fontId="84" fillId="0" borderId="0" xfId="0" applyFont="1" applyAlignment="1">
      <alignment horizontal="left" vertical="top" wrapText="1"/>
    </xf>
    <xf numFmtId="0" fontId="77" fillId="0" borderId="22" xfId="0" applyFont="1" applyBorder="1" applyAlignment="1">
      <alignment horizontal="center"/>
    </xf>
    <xf numFmtId="0" fontId="86" fillId="2" borderId="1" xfId="0" applyFont="1" applyFill="1" applyBorder="1" applyAlignment="1">
      <alignment horizontal="center" vertical="center" wrapText="1"/>
    </xf>
    <xf numFmtId="0" fontId="92" fillId="0" borderId="0" xfId="0" applyFont="1" applyAlignment="1">
      <alignment horizontal="center"/>
    </xf>
    <xf numFmtId="0" fontId="88" fillId="3" borderId="36" xfId="5" applyFont="1" applyFill="1" applyBorder="1" applyAlignment="1">
      <alignment horizontal="left" vertical="center" wrapText="1"/>
    </xf>
    <xf numFmtId="0" fontId="88" fillId="0" borderId="0" xfId="0" applyFont="1" applyAlignment="1">
      <alignment horizontal="left" vertical="center" wrapText="1"/>
    </xf>
    <xf numFmtId="0" fontId="85" fillId="0" borderId="0" xfId="0" applyFont="1" applyAlignment="1">
      <alignment horizontal="center"/>
    </xf>
    <xf numFmtId="0" fontId="88" fillId="0" borderId="1" xfId="0" applyFont="1" applyBorder="1" applyAlignment="1">
      <alignment horizontal="center" vertical="center" wrapText="1"/>
    </xf>
    <xf numFmtId="0" fontId="88" fillId="0" borderId="37" xfId="0" applyFont="1" applyBorder="1" applyAlignment="1">
      <alignment horizontal="center" vertical="center" wrapText="1"/>
    </xf>
    <xf numFmtId="0" fontId="88" fillId="0" borderId="21" xfId="0" applyFont="1" applyBorder="1" applyAlignment="1">
      <alignment horizontal="center" vertical="center" wrapText="1"/>
    </xf>
    <xf numFmtId="0" fontId="88" fillId="0" borderId="2" xfId="0" applyFont="1" applyBorder="1" applyAlignment="1">
      <alignment horizontal="center" vertical="center" wrapText="1"/>
    </xf>
    <xf numFmtId="3" fontId="88" fillId="0" borderId="37" xfId="0" applyNumberFormat="1" applyFont="1" applyBorder="1" applyAlignment="1">
      <alignment horizontal="center" vertical="center" wrapText="1"/>
    </xf>
    <xf numFmtId="3" fontId="88" fillId="0" borderId="21" xfId="0" applyNumberFormat="1" applyFont="1" applyBorder="1" applyAlignment="1">
      <alignment horizontal="center" vertical="center" wrapText="1"/>
    </xf>
    <xf numFmtId="3" fontId="88" fillId="0" borderId="2" xfId="0" applyNumberFormat="1" applyFont="1" applyBorder="1" applyAlignment="1">
      <alignment horizontal="center" vertical="center" wrapText="1"/>
    </xf>
    <xf numFmtId="0" fontId="92" fillId="0" borderId="0" xfId="0" applyFont="1" applyAlignment="1">
      <alignment horizontal="right"/>
    </xf>
    <xf numFmtId="0" fontId="102" fillId="0" borderId="0" xfId="0" applyFont="1" applyAlignment="1">
      <alignment horizontal="right"/>
    </xf>
    <xf numFmtId="0" fontId="92" fillId="0" borderId="36" xfId="0" applyFont="1" applyBorder="1" applyAlignment="1">
      <alignment horizontal="right"/>
    </xf>
    <xf numFmtId="0" fontId="92" fillId="3" borderId="0" xfId="5" applyFont="1" applyFill="1" applyAlignment="1">
      <alignment horizontal="right" vertical="center" wrapText="1"/>
    </xf>
    <xf numFmtId="3" fontId="88" fillId="3" borderId="37" xfId="0" applyNumberFormat="1" applyFont="1" applyFill="1" applyBorder="1" applyAlignment="1">
      <alignment horizontal="center" vertical="center"/>
    </xf>
    <xf numFmtId="3" fontId="88" fillId="3" borderId="21" xfId="0" applyNumberFormat="1" applyFont="1" applyFill="1" applyBorder="1" applyAlignment="1">
      <alignment horizontal="center" vertical="center"/>
    </xf>
    <xf numFmtId="3" fontId="88" fillId="3" borderId="2" xfId="0" applyNumberFormat="1" applyFont="1" applyFill="1" applyBorder="1" applyAlignment="1">
      <alignment horizontal="center" vertical="center"/>
    </xf>
    <xf numFmtId="0" fontId="88" fillId="2" borderId="1" xfId="0" applyFont="1" applyFill="1" applyBorder="1" applyAlignment="1">
      <alignment horizontal="center"/>
    </xf>
    <xf numFmtId="0" fontId="88" fillId="2" borderId="1" xfId="0" applyFont="1" applyFill="1" applyBorder="1" applyAlignment="1">
      <alignment horizontal="center" vertical="center"/>
    </xf>
    <xf numFmtId="0" fontId="97" fillId="0" borderId="0" xfId="13" applyFont="1" applyAlignment="1">
      <alignment horizontal="left" vertical="center" wrapText="1"/>
    </xf>
    <xf numFmtId="0" fontId="95" fillId="0" borderId="0" xfId="13" applyFont="1" applyAlignment="1">
      <alignment horizontal="center" vertical="center"/>
    </xf>
    <xf numFmtId="0" fontId="96" fillId="0" borderId="0" xfId="13" applyFont="1" applyAlignment="1">
      <alignment horizontal="right"/>
    </xf>
    <xf numFmtId="0" fontId="97" fillId="0" borderId="0" xfId="13" applyFont="1" applyAlignment="1">
      <alignment horizontal="left"/>
    </xf>
    <xf numFmtId="0" fontId="97" fillId="0" borderId="22" xfId="13" applyFont="1" applyBorder="1" applyAlignment="1">
      <alignment horizontal="left" wrapText="1"/>
    </xf>
    <xf numFmtId="0" fontId="97" fillId="0" borderId="32" xfId="13" applyFont="1" applyBorder="1" applyAlignment="1">
      <alignment horizontal="left" wrapText="1"/>
    </xf>
    <xf numFmtId="0" fontId="97" fillId="2" borderId="38" xfId="0" applyFont="1" applyFill="1" applyBorder="1" applyAlignment="1">
      <alignment horizontal="center" wrapText="1"/>
    </xf>
    <xf numFmtId="0" fontId="97" fillId="2" borderId="39" xfId="0" applyFont="1" applyFill="1" applyBorder="1" applyAlignment="1">
      <alignment horizontal="center" wrapText="1"/>
    </xf>
    <xf numFmtId="0" fontId="97" fillId="2" borderId="38" xfId="0" applyFont="1" applyFill="1" applyBorder="1" applyAlignment="1">
      <alignment horizontal="center" vertical="center" wrapText="1"/>
    </xf>
    <xf numFmtId="0" fontId="97" fillId="2" borderId="39" xfId="0" applyFont="1" applyFill="1" applyBorder="1" applyAlignment="1">
      <alignment horizontal="center" vertical="center" wrapText="1"/>
    </xf>
    <xf numFmtId="3" fontId="97" fillId="0" borderId="36" xfId="13" applyNumberFormat="1" applyFont="1" applyBorder="1" applyAlignment="1">
      <alignment horizontal="right" vertical="center"/>
    </xf>
    <xf numFmtId="3" fontId="97" fillId="0" borderId="29" xfId="13" applyNumberFormat="1" applyFont="1" applyBorder="1" applyAlignment="1">
      <alignment horizontal="right" vertical="center"/>
    </xf>
    <xf numFmtId="3" fontId="97" fillId="2" borderId="1" xfId="0" applyNumberFormat="1" applyFont="1" applyFill="1" applyBorder="1" applyAlignment="1">
      <alignment horizontal="center" vertical="center"/>
    </xf>
    <xf numFmtId="9" fontId="97" fillId="3" borderId="1" xfId="30328" applyFont="1" applyFill="1" applyBorder="1" applyAlignment="1">
      <alignment horizontal="center" vertical="center"/>
    </xf>
    <xf numFmtId="3" fontId="97" fillId="3" borderId="1" xfId="0" applyNumberFormat="1" applyFont="1" applyFill="1" applyBorder="1" applyAlignment="1">
      <alignment horizontal="center" vertical="center"/>
    </xf>
    <xf numFmtId="3" fontId="97" fillId="0" borderId="37" xfId="0" applyNumberFormat="1" applyFont="1" applyBorder="1" applyAlignment="1">
      <alignment horizontal="center" vertical="center"/>
    </xf>
    <xf numFmtId="3" fontId="97" fillId="0" borderId="21" xfId="0" applyNumberFormat="1" applyFont="1" applyBorder="1" applyAlignment="1">
      <alignment horizontal="center" vertical="center"/>
    </xf>
    <xf numFmtId="3" fontId="97" fillId="0" borderId="2" xfId="0" applyNumberFormat="1" applyFont="1" applyBorder="1" applyAlignment="1">
      <alignment horizontal="center" vertical="center"/>
    </xf>
    <xf numFmtId="3" fontId="97" fillId="0" borderId="1" xfId="0" applyNumberFormat="1" applyFont="1" applyBorder="1" applyAlignment="1">
      <alignment horizontal="center" vertical="center"/>
    </xf>
    <xf numFmtId="0" fontId="97" fillId="2" borderId="1" xfId="13" applyFont="1" applyFill="1" applyBorder="1" applyAlignment="1">
      <alignment horizontal="center" vertical="center"/>
    </xf>
    <xf numFmtId="9" fontId="97" fillId="0" borderId="1" xfId="30328" applyFont="1" applyBorder="1" applyAlignment="1">
      <alignment horizontal="center"/>
    </xf>
    <xf numFmtId="0" fontId="97" fillId="0" borderId="28" xfId="13" applyFont="1" applyBorder="1" applyAlignment="1">
      <alignment horizontal="right" vertical="center" wrapText="1"/>
    </xf>
    <xf numFmtId="0" fontId="97" fillId="0" borderId="29" xfId="13" applyFont="1" applyBorder="1" applyAlignment="1">
      <alignment horizontal="right" vertical="center" wrapText="1"/>
    </xf>
    <xf numFmtId="0" fontId="96" fillId="0" borderId="0" xfId="13" applyFont="1" applyAlignment="1"/>
  </cellXfs>
  <cellStyles count="30331">
    <cellStyle name="20% - Accent1 10" xfId="51" xr:uid="{88552642-156B-4372-9DD2-90021F763D50}"/>
    <cellStyle name="20% - Accent1 10 2" xfId="52" xr:uid="{467B5F6A-8BDA-4F11-84C4-C753FCB6650A}"/>
    <cellStyle name="20% - Accent1 11" xfId="53" xr:uid="{5EED22EB-EC72-4415-8FD9-F51B2FBC26F0}"/>
    <cellStyle name="20% - Accent1 11 2" xfId="54" xr:uid="{EAB90F35-27A8-4FBC-AF93-1297E499A510}"/>
    <cellStyle name="20% - Accent1 12" xfId="55" xr:uid="{E165B98B-A037-4B4A-AB54-FC6A5CA00E6A}"/>
    <cellStyle name="20% - Accent1 12 2" xfId="56" xr:uid="{7C12D48B-52E2-4EA2-B1AE-3F85D7B83BBB}"/>
    <cellStyle name="20% - Accent1 13" xfId="57" xr:uid="{C252759A-A0B4-4D73-B926-83403F5B0707}"/>
    <cellStyle name="20% - Accent1 13 2" xfId="58" xr:uid="{93179EB2-BC62-4372-B821-13A264982C36}"/>
    <cellStyle name="20% - Accent1 14" xfId="59" xr:uid="{297B6C2B-0411-49AD-B1DC-78D77CDAE0E7}"/>
    <cellStyle name="20% - Accent1 14 2" xfId="60" xr:uid="{5EFC7154-CFDB-4D8E-AB9F-2C3305FFE81C}"/>
    <cellStyle name="20% - Accent1 15" xfId="61" xr:uid="{598D6185-482D-4152-874B-82D885702B6A}"/>
    <cellStyle name="20% - Accent1 15 2" xfId="62" xr:uid="{C381EF8A-B01D-41CB-A1AC-A2B5FCB555D1}"/>
    <cellStyle name="20% - Accent1 16" xfId="63" xr:uid="{31431C42-33C3-4881-8C7A-72FB1A9EE433}"/>
    <cellStyle name="20% - Accent1 17" xfId="64" xr:uid="{20DB28D5-0255-413C-A80D-B0B46DDAFF3F}"/>
    <cellStyle name="20% - Accent1 18" xfId="65" xr:uid="{93A33767-B6B5-473B-9A34-560E0638622F}"/>
    <cellStyle name="20% - Accent1 18 2" xfId="66" xr:uid="{D66027BE-8D28-4656-A8CD-D0976372AFC4}"/>
    <cellStyle name="20% - Accent1 19" xfId="67" xr:uid="{A4210209-6A36-40D1-B302-A930E309D032}"/>
    <cellStyle name="20% - Accent1 19 2" xfId="68" xr:uid="{620295EB-B5D2-4EAC-A567-29943CFFD13B}"/>
    <cellStyle name="20% - Accent1 2" xfId="69" xr:uid="{A18E2A46-3B0F-4F8D-85ED-8E425B506ADB}"/>
    <cellStyle name="20% - Accent1 2 2" xfId="70" xr:uid="{362552F5-A52B-407F-9062-FC919DEC44C6}"/>
    <cellStyle name="20% - Accent1 2 2 2" xfId="6407" xr:uid="{F8A1A116-01ED-45AA-9777-89D82494D48B}"/>
    <cellStyle name="20% - Accent1 3" xfId="71" xr:uid="{0D5ACD75-6ED3-4205-A60B-27B14EFD73CF}"/>
    <cellStyle name="20% - Accent1 3 2" xfId="72" xr:uid="{1DA02322-9BF8-4622-8A28-E61256FBC74F}"/>
    <cellStyle name="20% - Accent1 4" xfId="73" xr:uid="{0439FACE-6CBB-45CC-893C-1ADCDA00E9B4}"/>
    <cellStyle name="20% - Accent1 4 2" xfId="74" xr:uid="{66D8E517-0CF0-47D2-8655-5F5905896F0F}"/>
    <cellStyle name="20% - Accent1 5" xfId="75" xr:uid="{F0D619F0-0810-45AF-8B5E-A50A03C1FEDB}"/>
    <cellStyle name="20% - Accent1 5 2" xfId="76" xr:uid="{45904CE4-4FE9-47CA-8F77-95A88A0E0D09}"/>
    <cellStyle name="20% - Accent1 6" xfId="77" xr:uid="{7A9995DD-DDAD-44F9-A159-DF665F1C4155}"/>
    <cellStyle name="20% - Accent1 6 2" xfId="78" xr:uid="{704E8F3F-5C2C-483B-BF20-EB3437A20679}"/>
    <cellStyle name="20% - Accent1 7" xfId="79" xr:uid="{2EA32B33-6011-47FA-8C9C-6CD4CB4126E8}"/>
    <cellStyle name="20% - Accent1 7 2" xfId="80" xr:uid="{D4FD6C43-1A09-4552-82C7-C580505C2AFD}"/>
    <cellStyle name="20% - Accent1 8" xfId="81" xr:uid="{1DAAD9BF-DC59-4E65-B8A3-66F08E693897}"/>
    <cellStyle name="20% - Accent1 8 2" xfId="82" xr:uid="{B146ACDF-50F9-46D7-BDCB-E434E0B52CC2}"/>
    <cellStyle name="20% - Accent1 9" xfId="83" xr:uid="{66ADD252-4909-4D6E-BE88-D18C62F85ED3}"/>
    <cellStyle name="20% - Accent1 9 2" xfId="84" xr:uid="{D7792D5A-C13F-42F1-A551-AE9F18EA5A8C}"/>
    <cellStyle name="20% - Accent2 10" xfId="85" xr:uid="{1C65E97F-73C8-46A4-96A2-3779A85A066E}"/>
    <cellStyle name="20% - Accent2 10 2" xfId="86" xr:uid="{D4E43D4D-51AB-4EA4-BBA5-5DC026C33A96}"/>
    <cellStyle name="20% - Accent2 11" xfId="87" xr:uid="{7A4204A0-C545-4159-A1B1-2B1ABDE9CD14}"/>
    <cellStyle name="20% - Accent2 11 2" xfId="88" xr:uid="{F94DBC36-5FB3-4920-A9D1-78DCFB5805D8}"/>
    <cellStyle name="20% - Accent2 12" xfId="89" xr:uid="{5665F0BB-082A-4526-B87E-34545E2E7F42}"/>
    <cellStyle name="20% - Accent2 12 2" xfId="90" xr:uid="{7CE7BC08-FB39-47CC-BF59-45800BD1A91B}"/>
    <cellStyle name="20% - Accent2 13" xfId="91" xr:uid="{292D6321-BC8D-4D5C-B7B7-1B25232E2461}"/>
    <cellStyle name="20% - Accent2 13 2" xfId="92" xr:uid="{9445A00D-4A7D-4B3B-8FF6-72348D985C24}"/>
    <cellStyle name="20% - Accent2 14" xfId="93" xr:uid="{9303E2FB-3908-4733-9B95-05DA59F91371}"/>
    <cellStyle name="20% - Accent2 14 2" xfId="94" xr:uid="{60466010-36C6-48AB-A34C-9EC80D37D640}"/>
    <cellStyle name="20% - Accent2 15" xfId="95" xr:uid="{3B30C1AD-65C2-4150-B4D7-9F3A1BDBBA38}"/>
    <cellStyle name="20% - Accent2 15 2" xfId="96" xr:uid="{A6CDE678-2D92-410C-8B00-BD582F7F9461}"/>
    <cellStyle name="20% - Accent2 16" xfId="97" xr:uid="{A73ECF8D-3A1D-4B62-AC7B-345D030A4CF6}"/>
    <cellStyle name="20% - Accent2 17" xfId="98" xr:uid="{10A70874-3530-48DE-892F-F527FDA13C1D}"/>
    <cellStyle name="20% - Accent2 18" xfId="99" xr:uid="{6CD26047-5AC1-4AC0-9A7B-DDF835199AF9}"/>
    <cellStyle name="20% - Accent2 18 2" xfId="100" xr:uid="{74646D0F-3B75-4092-AF3F-7C0E7116E018}"/>
    <cellStyle name="20% - Accent2 19" xfId="101" xr:uid="{EC082B6B-6994-4DA2-8103-A032A4F9891C}"/>
    <cellStyle name="20% - Accent2 19 2" xfId="102" xr:uid="{44D93AA5-0A43-4AFD-8D3B-7C3400A602C6}"/>
    <cellStyle name="20% - Accent2 2" xfId="103" xr:uid="{20503227-271F-4F13-BBC3-21FD650AEDBA}"/>
    <cellStyle name="20% - Accent2 2 2" xfId="104" xr:uid="{70E272C9-8F06-4CFB-AC6F-B2B33282A905}"/>
    <cellStyle name="20% - Accent2 2 2 2" xfId="6408" xr:uid="{94BD01C6-D06F-4BEE-9FE9-879B3BE2ED12}"/>
    <cellStyle name="20% - Accent2 3" xfId="105" xr:uid="{5AF30051-F1DD-4CDD-8E1B-377032C288AC}"/>
    <cellStyle name="20% - Accent2 3 2" xfId="106" xr:uid="{86C48289-2298-40F5-ADF6-102996E7710B}"/>
    <cellStyle name="20% - Accent2 4" xfId="107" xr:uid="{C3B8F4E1-8A6F-4A03-934F-FBA7061D7A09}"/>
    <cellStyle name="20% - Accent2 4 2" xfId="108" xr:uid="{3A94D699-300D-4BA8-9FFB-5BA0EA8CB20D}"/>
    <cellStyle name="20% - Accent2 5" xfId="109" xr:uid="{559543AA-ACAB-4B0A-A90C-FA97233F2500}"/>
    <cellStyle name="20% - Accent2 5 2" xfId="110" xr:uid="{8137C133-2EE5-484C-BF6F-B6CD14E584A8}"/>
    <cellStyle name="20% - Accent2 6" xfId="111" xr:uid="{94CC1C01-7C4F-46D3-83F4-D83DF059FC3C}"/>
    <cellStyle name="20% - Accent2 6 2" xfId="112" xr:uid="{352459F1-2699-4F6E-AAB8-B64EE087757A}"/>
    <cellStyle name="20% - Accent2 7" xfId="113" xr:uid="{361B9264-65B8-47BC-A09E-925DCCFA7F1F}"/>
    <cellStyle name="20% - Accent2 7 2" xfId="114" xr:uid="{25552B4E-546A-4EEE-8853-E95E6689FBB1}"/>
    <cellStyle name="20% - Accent2 8" xfId="115" xr:uid="{CF0B0DE8-DACC-44ED-9C5F-31D62BE384A1}"/>
    <cellStyle name="20% - Accent2 8 2" xfId="116" xr:uid="{7A13B700-0B59-42B3-A1BB-D91EFF5A8168}"/>
    <cellStyle name="20% - Accent2 9" xfId="117" xr:uid="{613D84E4-49F6-4973-8FB2-13ABDF7486DA}"/>
    <cellStyle name="20% - Accent2 9 2" xfId="118" xr:uid="{AC5097FA-77C7-4B85-81C9-66A2EA199716}"/>
    <cellStyle name="20% - Accent3 10" xfId="119" xr:uid="{89E6E320-6453-4495-BA3A-C4FD6FD23502}"/>
    <cellStyle name="20% - Accent3 10 2" xfId="120" xr:uid="{4FD53F37-E5F9-47C8-8671-ED73C92DE4D0}"/>
    <cellStyle name="20% - Accent3 11" xfId="121" xr:uid="{7D96013E-3934-4491-AED8-E7A46B9CB6AE}"/>
    <cellStyle name="20% - Accent3 11 2" xfId="122" xr:uid="{28B88EAD-85E3-4FC3-BE7F-E78D58DA0663}"/>
    <cellStyle name="20% - Accent3 12" xfId="123" xr:uid="{C316BD5A-E412-4CC5-8E11-C85014CBDB14}"/>
    <cellStyle name="20% - Accent3 12 2" xfId="124" xr:uid="{BE18985E-02B7-4FAC-928C-A569DD7719C4}"/>
    <cellStyle name="20% - Accent3 13" xfId="125" xr:uid="{34E06BA9-85F3-45A3-AB3B-D87F24E1FD91}"/>
    <cellStyle name="20% - Accent3 13 2" xfId="126" xr:uid="{C2033C9D-8A71-4C06-AB5A-FD78AF6368D3}"/>
    <cellStyle name="20% - Accent3 14" xfId="127" xr:uid="{4BEBF52D-E292-4999-BFEA-6A3BECABD3CB}"/>
    <cellStyle name="20% - Accent3 14 2" xfId="128" xr:uid="{C2544041-59B9-4D29-BAB1-8F8203871C04}"/>
    <cellStyle name="20% - Accent3 15" xfId="129" xr:uid="{A9412340-00E4-414F-A47E-F2D691FBA107}"/>
    <cellStyle name="20% - Accent3 15 2" xfId="130" xr:uid="{2A926BEF-E369-4A1E-B406-ABF6F7FBD0CE}"/>
    <cellStyle name="20% - Accent3 16" xfId="131" xr:uid="{39C7CC14-3696-40A8-8920-6D17099BD879}"/>
    <cellStyle name="20% - Accent3 17" xfId="132" xr:uid="{61517D79-0314-4C59-901E-57131F1FE5EF}"/>
    <cellStyle name="20% - Accent3 18" xfId="133" xr:uid="{A9FBC18E-F41A-4285-916D-9123BECE6FCC}"/>
    <cellStyle name="20% - Accent3 18 2" xfId="134" xr:uid="{E62C19A1-161C-474C-B241-60E0EE7DE6C8}"/>
    <cellStyle name="20% - Accent3 19" xfId="135" xr:uid="{0499A661-4675-44FE-B7E1-A1F6C6D28132}"/>
    <cellStyle name="20% - Accent3 19 2" xfId="136" xr:uid="{467158E3-FE11-45FA-BE53-B562CC4E423C}"/>
    <cellStyle name="20% - Accent3 2" xfId="137" xr:uid="{2FEB1649-3EBC-4F24-9582-90F225ED8FFF}"/>
    <cellStyle name="20% - Accent3 2 2" xfId="138" xr:uid="{731AEE23-B7E3-4A32-934D-B684A7DA7D63}"/>
    <cellStyle name="20% - Accent3 2 2 2" xfId="6409" xr:uid="{B23B13AD-C2E6-4CA5-875B-714122FFB9D0}"/>
    <cellStyle name="20% - Accent3 3" xfId="139" xr:uid="{CD9F1F77-2ACB-481C-B70F-38E2E6D6C72A}"/>
    <cellStyle name="20% - Accent3 3 2" xfId="140" xr:uid="{9E34B043-C5AE-4FD0-9069-CDB1550925D3}"/>
    <cellStyle name="20% - Accent3 4" xfId="141" xr:uid="{47440AAC-B033-463C-AA8D-EAF6DB5E16AC}"/>
    <cellStyle name="20% - Accent3 4 2" xfId="142" xr:uid="{F5FB1A89-1502-45CF-A176-AE74730578EA}"/>
    <cellStyle name="20% - Accent3 5" xfId="143" xr:uid="{00FE3405-78F5-482D-9BE8-160B7E8D0C37}"/>
    <cellStyle name="20% - Accent3 5 2" xfId="144" xr:uid="{2FBBA946-3191-47F6-A6FC-12F8D26AC5B9}"/>
    <cellStyle name="20% - Accent3 6" xfId="145" xr:uid="{8FE38FD1-89DA-47A8-9B5F-0DF656C51CA8}"/>
    <cellStyle name="20% - Accent3 6 2" xfId="146" xr:uid="{4767A323-2EC6-420D-B93C-074184A386EE}"/>
    <cellStyle name="20% - Accent3 7" xfId="147" xr:uid="{7E80F22F-057A-4FFC-8FA1-122F668017FE}"/>
    <cellStyle name="20% - Accent3 7 2" xfId="148" xr:uid="{B0A90020-13D9-48AB-BD2F-BEAE64B4DACA}"/>
    <cellStyle name="20% - Accent3 8" xfId="149" xr:uid="{C4B3E688-89BF-4724-AD9C-795055A0A786}"/>
    <cellStyle name="20% - Accent3 8 2" xfId="150" xr:uid="{BC7B3EAA-E617-4075-B5AB-9BDB938EA999}"/>
    <cellStyle name="20% - Accent3 9" xfId="151" xr:uid="{723125D2-94A7-4D69-84C3-072DB13A9B34}"/>
    <cellStyle name="20% - Accent3 9 2" xfId="152" xr:uid="{2081CCC8-92D7-47DF-8225-00F7788944C1}"/>
    <cellStyle name="20% - Accent4 10" xfId="153" xr:uid="{827BDE30-299C-4CA6-A9FE-9AD685C3655D}"/>
    <cellStyle name="20% - Accent4 10 2" xfId="154" xr:uid="{B169104C-13FF-4406-BD18-228896D746CD}"/>
    <cellStyle name="20% - Accent4 11" xfId="155" xr:uid="{09A5A8FA-87FB-4382-AB89-C79354654739}"/>
    <cellStyle name="20% - Accent4 11 2" xfId="156" xr:uid="{155BF371-6906-41DE-A7E4-3A5501C16FB2}"/>
    <cellStyle name="20% - Accent4 12" xfId="157" xr:uid="{FB87B195-B761-4CB4-B341-7B01D436F359}"/>
    <cellStyle name="20% - Accent4 12 2" xfId="158" xr:uid="{4668C53F-BA69-4E9D-BA67-13BB30CCAF5C}"/>
    <cellStyle name="20% - Accent4 13" xfId="159" xr:uid="{0D3A58F1-FA38-4B58-959A-FF0FD594487C}"/>
    <cellStyle name="20% - Accent4 13 2" xfId="160" xr:uid="{8AB8F26F-C102-4F9F-858F-B1FC2B38B082}"/>
    <cellStyle name="20% - Accent4 14" xfId="161" xr:uid="{15F1B6A2-F4D9-4AFE-AA2D-2F212388FBBF}"/>
    <cellStyle name="20% - Accent4 14 2" xfId="162" xr:uid="{0E4AA6E9-1230-4E32-B242-70B93269B901}"/>
    <cellStyle name="20% - Accent4 15" xfId="163" xr:uid="{721BBE6A-1C9E-4984-A0F1-732AB43BA778}"/>
    <cellStyle name="20% - Accent4 15 2" xfId="164" xr:uid="{FF9468B3-3DA2-4B2D-87EA-CB70DA02FF3A}"/>
    <cellStyle name="20% - Accent4 16" xfId="165" xr:uid="{9FA3DB2D-33CC-4E56-A304-3708E411FD80}"/>
    <cellStyle name="20% - Accent4 17" xfId="166" xr:uid="{FEDF273B-47BA-4C61-9E86-EB31D786E9D4}"/>
    <cellStyle name="20% - Accent4 18" xfId="167" xr:uid="{CFAEC4DC-1AEC-4AFA-ADA4-91F5914B09A9}"/>
    <cellStyle name="20% - Accent4 18 2" xfId="168" xr:uid="{34EB418D-E6BD-4056-82C7-A824F65D7AC6}"/>
    <cellStyle name="20% - Accent4 19" xfId="169" xr:uid="{F1753026-6780-422E-B8B5-13F14C67BDA0}"/>
    <cellStyle name="20% - Accent4 19 2" xfId="170" xr:uid="{EC0F73F1-D553-4139-ABF6-3D665CF65C38}"/>
    <cellStyle name="20% - Accent4 2" xfId="171" xr:uid="{2A01B38A-05E1-4DCA-B7DF-F772FB10C63E}"/>
    <cellStyle name="20% - Accent4 2 2" xfId="172" xr:uid="{868F4729-6760-4E77-BA5B-063E05D994E5}"/>
    <cellStyle name="20% - Accent4 2 2 2" xfId="6410" xr:uid="{B8EBAFD3-B3D3-4ACA-ABC9-EA0910968A9B}"/>
    <cellStyle name="20% - Accent4 3" xfId="173" xr:uid="{CCF85DCF-E4BF-476A-8370-9247B53D3946}"/>
    <cellStyle name="20% - Accent4 3 2" xfId="174" xr:uid="{CC00BEC6-F255-4A75-BC2C-48790A3EDF0B}"/>
    <cellStyle name="20% - Accent4 4" xfId="175" xr:uid="{DA363AC5-0530-47F1-9A6D-3468992CF700}"/>
    <cellStyle name="20% - Accent4 4 2" xfId="176" xr:uid="{E8945B99-FF3B-4972-B5C4-B7A8D86C3B16}"/>
    <cellStyle name="20% - Accent4 5" xfId="177" xr:uid="{31D925C5-0FAD-4CBF-9E92-05E929B42271}"/>
    <cellStyle name="20% - Accent4 5 2" xfId="178" xr:uid="{6212AABB-C2FE-434A-8D25-F31DE408B18E}"/>
    <cellStyle name="20% - Accent4 6" xfId="179" xr:uid="{446CD6B0-78A7-4F1F-9FE3-C134F7BF6FB2}"/>
    <cellStyle name="20% - Accent4 6 2" xfId="180" xr:uid="{11C1DE65-8864-473C-95BD-B221AA24FE2F}"/>
    <cellStyle name="20% - Accent4 7" xfId="181" xr:uid="{EC0BC61B-8C9C-4128-BB79-A5A53AACA77B}"/>
    <cellStyle name="20% - Accent4 7 2" xfId="182" xr:uid="{02F85B6B-BC96-4A7C-BF52-CA987A6B32C6}"/>
    <cellStyle name="20% - Accent4 8" xfId="183" xr:uid="{0F28625E-291A-4C5D-BD80-65A96CDD2866}"/>
    <cellStyle name="20% - Accent4 8 2" xfId="184" xr:uid="{3428C0DA-B8F3-430A-875E-CBA9FF6BAC09}"/>
    <cellStyle name="20% - Accent4 9" xfId="185" xr:uid="{F29F9795-7E34-4B32-BB69-D62C1B3629A1}"/>
    <cellStyle name="20% - Accent4 9 2" xfId="186" xr:uid="{B8BC893C-FA41-46C1-A3E3-FF229A4BCBC9}"/>
    <cellStyle name="20% - Accent5 10" xfId="187" xr:uid="{0DB8DEF8-7D55-4F35-854A-05CF6FC2B929}"/>
    <cellStyle name="20% - Accent5 10 2" xfId="188" xr:uid="{A9BCF29D-2AD8-4E57-AE76-E9515F83836C}"/>
    <cellStyle name="20% - Accent5 11" xfId="189" xr:uid="{1D146AE1-6C3B-4949-8B82-2C680AB90A15}"/>
    <cellStyle name="20% - Accent5 11 2" xfId="190" xr:uid="{F563FBB9-5B57-46D9-91CE-8BFA1B1C9943}"/>
    <cellStyle name="20% - Accent5 12" xfId="191" xr:uid="{CE48D457-52D6-4CE2-97C0-D6C8FB4BA0D1}"/>
    <cellStyle name="20% - Accent5 12 2" xfId="192" xr:uid="{657D4F30-2DB6-42C9-9B38-A00EBAC47405}"/>
    <cellStyle name="20% - Accent5 13" xfId="193" xr:uid="{E3A5C3C3-2E15-4AA7-AB35-62DFA0237486}"/>
    <cellStyle name="20% - Accent5 13 2" xfId="194" xr:uid="{11A1B58A-BD58-4C8A-A7EF-DAD42DAF1EE3}"/>
    <cellStyle name="20% - Accent5 14" xfId="195" xr:uid="{DC94B3ED-A2AB-486B-92EB-6E821DC6167E}"/>
    <cellStyle name="20% - Accent5 14 2" xfId="196" xr:uid="{26FCD701-4510-454D-AFBD-F9A9A93B5554}"/>
    <cellStyle name="20% - Accent5 15" xfId="197" xr:uid="{452EF82F-177D-4BD7-AEC2-790887BBCFC5}"/>
    <cellStyle name="20% - Accent5 15 2" xfId="198" xr:uid="{DB639C63-95FB-4F27-9D6D-A611C7EE9FD6}"/>
    <cellStyle name="20% - Accent5 16" xfId="199" xr:uid="{EF71E998-ABB9-4BFB-BB86-1080E4380AE0}"/>
    <cellStyle name="20% - Accent5 17" xfId="200" xr:uid="{9839AF0F-9D96-413C-8E87-30156955CF0C}"/>
    <cellStyle name="20% - Accent5 18" xfId="201" xr:uid="{1BB165EE-8D6B-4296-8EB3-C47A610B724B}"/>
    <cellStyle name="20% - Accent5 18 2" xfId="202" xr:uid="{D647DF47-41B2-4727-8018-725792F9D4B1}"/>
    <cellStyle name="20% - Accent5 19" xfId="203" xr:uid="{37A97A79-454E-4175-BC31-0FF6DD5D7A61}"/>
    <cellStyle name="20% - Accent5 19 2" xfId="204" xr:uid="{F7B32B6F-7B5F-4518-ACB0-92BFF1FCD115}"/>
    <cellStyle name="20% - Accent5 2" xfId="205" xr:uid="{A15F8F15-8F92-405C-908F-32E3C54BDB1E}"/>
    <cellStyle name="20% - Accent5 2 2" xfId="206" xr:uid="{EB443CDA-281D-4349-9500-525919289391}"/>
    <cellStyle name="20% - Accent5 2 2 2" xfId="6411" xr:uid="{D8AF6272-91FD-40E9-ACF9-9C9D72FF8AA9}"/>
    <cellStyle name="20% - Accent5 3" xfId="207" xr:uid="{E347AE82-277C-40B9-97E3-F020DF9761B0}"/>
    <cellStyle name="20% - Accent5 3 2" xfId="208" xr:uid="{549B4D6D-E322-4D84-B8B5-BA784E6A2907}"/>
    <cellStyle name="20% - Accent5 4" xfId="209" xr:uid="{6DC7640E-7FA2-4A28-97CA-13E75BA35F83}"/>
    <cellStyle name="20% - Accent5 4 2" xfId="210" xr:uid="{BDF33818-47EE-4D8C-8A19-636E132A6A7B}"/>
    <cellStyle name="20% - Accent5 5" xfId="211" xr:uid="{A02F76A1-9532-48A3-A018-88AE8CCCB652}"/>
    <cellStyle name="20% - Accent5 5 2" xfId="212" xr:uid="{BD9D86F3-9D31-49E3-84F3-651DC5B4ACA1}"/>
    <cellStyle name="20% - Accent5 6" xfId="213" xr:uid="{A93193C6-46FA-468E-A82E-4BE970B65260}"/>
    <cellStyle name="20% - Accent5 6 2" xfId="214" xr:uid="{214D1F89-AC63-4BCE-8134-0A340E651D3D}"/>
    <cellStyle name="20% - Accent5 7" xfId="215" xr:uid="{7CAABB21-A0FE-4D99-9C35-CBF7435F01AF}"/>
    <cellStyle name="20% - Accent5 7 2" xfId="216" xr:uid="{02E724C4-37B5-45CA-8002-34DE1ECE07D3}"/>
    <cellStyle name="20% - Accent5 8" xfId="217" xr:uid="{D53009E3-874C-441A-9DCF-587DD770FFEE}"/>
    <cellStyle name="20% - Accent5 8 2" xfId="218" xr:uid="{C3882E9B-4DC7-4EF0-A843-C3BAF300F98A}"/>
    <cellStyle name="20% - Accent5 9" xfId="219" xr:uid="{D87575CB-DA3C-423E-AA20-3631F8967601}"/>
    <cellStyle name="20% - Accent5 9 2" xfId="220" xr:uid="{FA8F6E6C-C501-4AA6-8E41-BD11D0C9E96B}"/>
    <cellStyle name="20% - Accent6 10" xfId="221" xr:uid="{345C2F20-7E2D-4A76-B35B-6F11B15631E2}"/>
    <cellStyle name="20% - Accent6 10 2" xfId="222" xr:uid="{CE93BAAC-A989-4F91-8C3C-BE7B2312B95C}"/>
    <cellStyle name="20% - Accent6 11" xfId="223" xr:uid="{CE6C5655-72A3-47B4-8D50-3367FED9707C}"/>
    <cellStyle name="20% - Accent6 11 2" xfId="224" xr:uid="{C321CE81-ABCB-4FCB-B764-AD0F634980B3}"/>
    <cellStyle name="20% - Accent6 12" xfId="225" xr:uid="{5441BCFC-E14C-4836-A9D9-44328627E6CD}"/>
    <cellStyle name="20% - Accent6 12 2" xfId="226" xr:uid="{67D9A170-1F65-40F1-BB79-563E66FF5E9E}"/>
    <cellStyle name="20% - Accent6 13" xfId="227" xr:uid="{D30CCEB6-1CC0-4DD5-82E6-DEF7A716A275}"/>
    <cellStyle name="20% - Accent6 13 2" xfId="228" xr:uid="{5C871BD7-411A-4C82-9221-B0BF97225D01}"/>
    <cellStyle name="20% - Accent6 14" xfId="229" xr:uid="{E792C4F0-8A1B-490E-8516-F26A06DE4503}"/>
    <cellStyle name="20% - Accent6 14 2" xfId="230" xr:uid="{31198842-F741-460A-B6A7-A21564A9E611}"/>
    <cellStyle name="20% - Accent6 15" xfId="231" xr:uid="{BEEA2CDD-C399-482D-811C-90FF239FD3C7}"/>
    <cellStyle name="20% - Accent6 15 2" xfId="232" xr:uid="{579FE478-7BD7-4CBF-BF5F-B91C798D83FA}"/>
    <cellStyle name="20% - Accent6 16" xfId="233" xr:uid="{1B6D50D0-83C2-4C79-843A-6C7EF45D34A2}"/>
    <cellStyle name="20% - Accent6 17" xfId="234" xr:uid="{C0EAB2C9-BD62-401B-805E-EED6DD11FCBC}"/>
    <cellStyle name="20% - Accent6 18" xfId="235" xr:uid="{26ACD977-AC4F-4313-8C48-3D76E2104424}"/>
    <cellStyle name="20% - Accent6 18 2" xfId="236" xr:uid="{24693AE6-6AA4-4CC1-B80E-27C9D8BB796D}"/>
    <cellStyle name="20% - Accent6 19" xfId="237" xr:uid="{04742B4C-7586-4667-9D54-C2FF39FCAB9D}"/>
    <cellStyle name="20% - Accent6 19 2" xfId="238" xr:uid="{4D4EC1FB-E14C-4892-9E45-6CD4700D2640}"/>
    <cellStyle name="20% - Accent6 2" xfId="239" xr:uid="{FFEEA388-DFA7-4170-B4C1-4F0FCA53F43B}"/>
    <cellStyle name="20% - Accent6 2 2" xfId="240" xr:uid="{9EFF6EFC-E1F7-4D6D-BA8E-3D8490FDAAAE}"/>
    <cellStyle name="20% - Accent6 2 2 2" xfId="6412" xr:uid="{E52C1913-9D41-40EF-B03B-F56CB232D9FA}"/>
    <cellStyle name="20% - Accent6 3" xfId="241" xr:uid="{4CFF6A73-5BF1-4F22-A620-4EF61A61E757}"/>
    <cellStyle name="20% - Accent6 3 2" xfId="242" xr:uid="{EBE0072C-9845-4FC3-8EFB-94EDD51B2D89}"/>
    <cellStyle name="20% - Accent6 4" xfId="243" xr:uid="{8F6BDC34-C8D6-4E75-AD1A-03525588AEB3}"/>
    <cellStyle name="20% - Accent6 4 2" xfId="244" xr:uid="{E519814A-03B7-48F3-91B7-67B9324766E6}"/>
    <cellStyle name="20% - Accent6 5" xfId="245" xr:uid="{A8FD918D-FD28-4C2F-A99B-1F9CF44394C1}"/>
    <cellStyle name="20% - Accent6 5 2" xfId="246" xr:uid="{D5561450-6ED6-446C-84D1-EF0147CF5CC9}"/>
    <cellStyle name="20% - Accent6 6" xfId="247" xr:uid="{6BDAD97E-BE5D-45B4-A651-E96D1D7B0E27}"/>
    <cellStyle name="20% - Accent6 6 2" xfId="248" xr:uid="{5A7286F2-F886-4A64-8199-0B027DFFF1FE}"/>
    <cellStyle name="20% - Accent6 7" xfId="249" xr:uid="{982A4810-A589-48DC-BEE4-BC0302640AFE}"/>
    <cellStyle name="20% - Accent6 7 2" xfId="250" xr:uid="{D141E0D4-996D-423E-A77A-F2904730BC26}"/>
    <cellStyle name="20% - Accent6 8" xfId="251" xr:uid="{93D49158-254A-485B-88DB-4E6084BD3C25}"/>
    <cellStyle name="20% - Accent6 8 2" xfId="252" xr:uid="{8CCF8AEE-5BEA-4FA8-8BD1-B317D7773E34}"/>
    <cellStyle name="20% - Accent6 9" xfId="253" xr:uid="{5B32681B-A32B-41BD-A5E9-ED24E2C51DCD}"/>
    <cellStyle name="20% - Accent6 9 2" xfId="254" xr:uid="{B6F6EBD0-38D4-4FE7-BE43-09497ECEC0E6}"/>
    <cellStyle name="40% - Accent1 10" xfId="255" xr:uid="{2F184290-FA54-4936-9DD3-604D3471AB3C}"/>
    <cellStyle name="40% - Accent1 10 2" xfId="256" xr:uid="{4423ADCB-FCAD-4491-B6EE-198714BD2203}"/>
    <cellStyle name="40% - Accent1 11" xfId="257" xr:uid="{C940D7B0-6934-4799-8A24-66D8F1C3684A}"/>
    <cellStyle name="40% - Accent1 11 2" xfId="258" xr:uid="{A296E5B5-CD71-4D22-AB67-0EF5343AB396}"/>
    <cellStyle name="40% - Accent1 12" xfId="259" xr:uid="{780CE8D0-FD7D-4D18-B15A-2170B1B55223}"/>
    <cellStyle name="40% - Accent1 12 2" xfId="260" xr:uid="{CB6973FE-4170-4D5F-9167-3CBFAC9D2AE5}"/>
    <cellStyle name="40% - Accent1 13" xfId="261" xr:uid="{C8D4ED55-D433-4F50-B6D2-A2D0BC8368F4}"/>
    <cellStyle name="40% - Accent1 13 2" xfId="262" xr:uid="{951E50E0-71FB-4C73-A4C5-1B5AB166EAE1}"/>
    <cellStyle name="40% - Accent1 14" xfId="263" xr:uid="{97343B10-D8B3-485C-B499-6DC838406AC3}"/>
    <cellStyle name="40% - Accent1 14 2" xfId="264" xr:uid="{A227D4AC-B082-4225-9BE1-203E7FA858B8}"/>
    <cellStyle name="40% - Accent1 15" xfId="265" xr:uid="{B9E86FB9-FC8F-472F-9D08-6D845823DDDA}"/>
    <cellStyle name="40% - Accent1 15 2" xfId="266" xr:uid="{6058563E-383A-4D7F-95C2-7A710ECFCE29}"/>
    <cellStyle name="40% - Accent1 16" xfId="267" xr:uid="{AFAA0E31-2479-4B48-B068-EA11D1B6E9E1}"/>
    <cellStyle name="40% - Accent1 17" xfId="268" xr:uid="{6816C793-E40F-416F-BF7A-02CF422DB252}"/>
    <cellStyle name="40% - Accent1 18" xfId="269" xr:uid="{48CE8C68-CD7C-4E85-93AC-47F48BF233D9}"/>
    <cellStyle name="40% - Accent1 18 2" xfId="270" xr:uid="{5003FB80-8A3C-4456-9046-C57F8F31CEFA}"/>
    <cellStyle name="40% - Accent1 19" xfId="271" xr:uid="{EA7A717F-5BA5-45E6-9ED3-F3CE031B38DD}"/>
    <cellStyle name="40% - Accent1 19 2" xfId="272" xr:uid="{AD071BE7-0212-473E-87D7-F0B98B96C027}"/>
    <cellStyle name="40% - Accent1 2" xfId="273" xr:uid="{E2E89975-136D-46A4-98C6-1AFACEB4E85B}"/>
    <cellStyle name="40% - Accent1 2 2" xfId="274" xr:uid="{78FA280C-26C8-46EF-A9CA-B65F0A88736E}"/>
    <cellStyle name="40% - Accent1 2 2 2" xfId="6413" xr:uid="{DBA77B83-8A73-4035-95B0-3A92F9B2D1ED}"/>
    <cellStyle name="40% - Accent1 3" xfId="275" xr:uid="{C76030A7-0BBD-4695-8E80-1ED8F43AD218}"/>
    <cellStyle name="40% - Accent1 3 2" xfId="276" xr:uid="{F53D9D9B-C7DB-4C2C-B1D1-E7172B977057}"/>
    <cellStyle name="40% - Accent1 4" xfId="277" xr:uid="{33BFCD32-DE82-436F-B1EF-A4749DB594C7}"/>
    <cellStyle name="40% - Accent1 4 2" xfId="278" xr:uid="{2BEC7968-98B3-4D0B-9C7C-162E6BE63AF9}"/>
    <cellStyle name="40% - Accent1 5" xfId="279" xr:uid="{B418786F-65A4-44AE-9B75-FBE1919B8A54}"/>
    <cellStyle name="40% - Accent1 5 2" xfId="280" xr:uid="{78686B04-4779-4D9A-9DED-02A31292B9DE}"/>
    <cellStyle name="40% - Accent1 6" xfId="281" xr:uid="{DCD37DFF-5B0A-4613-B164-D29EBF6635C5}"/>
    <cellStyle name="40% - Accent1 6 2" xfId="282" xr:uid="{D9B1E805-2F94-4450-9ED3-56D5A4BDCF4C}"/>
    <cellStyle name="40% - Accent1 7" xfId="283" xr:uid="{80AAF286-5B3F-44D7-9DA7-398BD54651F8}"/>
    <cellStyle name="40% - Accent1 7 2" xfId="284" xr:uid="{B3E8115A-A2CD-4115-89B4-485D12CD5A20}"/>
    <cellStyle name="40% - Accent1 8" xfId="285" xr:uid="{B0125F4D-D2DA-46ED-9C9C-63F70E01CC8E}"/>
    <cellStyle name="40% - Accent1 8 2" xfId="286" xr:uid="{DF1D6C4F-8A0B-4081-989D-F10D05BF749F}"/>
    <cellStyle name="40% - Accent1 9" xfId="287" xr:uid="{67A2CC07-EA1B-4333-BCD7-07AAE4C1730A}"/>
    <cellStyle name="40% - Accent1 9 2" xfId="288" xr:uid="{30BDED79-45AA-4A66-BD1B-18629822AAE6}"/>
    <cellStyle name="40% - Accent2 10" xfId="289" xr:uid="{6ABC5FB5-1AFF-4BE0-8D1E-D8C1A8E8DC0C}"/>
    <cellStyle name="40% - Accent2 10 2" xfId="290" xr:uid="{BD2117AA-6A29-46B6-A962-F14EF717E6C4}"/>
    <cellStyle name="40% - Accent2 11" xfId="291" xr:uid="{DB10E25D-6232-47BA-8051-15D899813A65}"/>
    <cellStyle name="40% - Accent2 11 2" xfId="292" xr:uid="{1E446962-CD1E-43E2-A1D1-1930E880F770}"/>
    <cellStyle name="40% - Accent2 12" xfId="293" xr:uid="{1E66B22E-EE87-450B-BBA3-FDE203BD5583}"/>
    <cellStyle name="40% - Accent2 12 2" xfId="294" xr:uid="{3A44B084-1CCE-4D37-A409-6CEFB8CA2E75}"/>
    <cellStyle name="40% - Accent2 13" xfId="295" xr:uid="{8AD819FA-104F-4BFB-8C42-24E1ECC39774}"/>
    <cellStyle name="40% - Accent2 13 2" xfId="296" xr:uid="{4A51566E-839F-447C-8B19-89AD07675AF1}"/>
    <cellStyle name="40% - Accent2 14" xfId="297" xr:uid="{282EBF3E-161F-4F94-8C29-504C6C8EB730}"/>
    <cellStyle name="40% - Accent2 14 2" xfId="298" xr:uid="{A435E229-804E-477B-9C97-8BBF7F8814F0}"/>
    <cellStyle name="40% - Accent2 15" xfId="299" xr:uid="{880C7CB7-888C-41F0-8626-388DF345A3CC}"/>
    <cellStyle name="40% - Accent2 15 2" xfId="300" xr:uid="{2F4EE4C7-73E7-4C86-9675-2B82A3D5AE8F}"/>
    <cellStyle name="40% - Accent2 16" xfId="301" xr:uid="{A8005D68-0CA8-4E45-B36D-FD50A1278DCD}"/>
    <cellStyle name="40% - Accent2 17" xfId="302" xr:uid="{35F9984F-D345-4476-BC8F-6C0725789CBE}"/>
    <cellStyle name="40% - Accent2 18" xfId="303" xr:uid="{0C3E9C30-8EEF-4B22-9FEE-F1EA608E41C8}"/>
    <cellStyle name="40% - Accent2 18 2" xfId="304" xr:uid="{B17CF2E6-5A01-45E6-9A8F-25E7B6F2EFB9}"/>
    <cellStyle name="40% - Accent2 19" xfId="305" xr:uid="{2B1DCA37-0EBA-4FBC-844A-81B6223EC7ED}"/>
    <cellStyle name="40% - Accent2 19 2" xfId="306" xr:uid="{17D071B7-0153-47A0-AB14-444E2C84E969}"/>
    <cellStyle name="40% - Accent2 2" xfId="307" xr:uid="{7B03DC87-663D-4323-B66C-AEBC62BC8D30}"/>
    <cellStyle name="40% - Accent2 2 2" xfId="308" xr:uid="{504C57E1-0ABB-4FE7-A343-3C930A81D885}"/>
    <cellStyle name="40% - Accent2 2 2 2" xfId="6414" xr:uid="{0D75E117-6EF8-4096-98AB-36255628BE35}"/>
    <cellStyle name="40% - Accent2 3" xfId="309" xr:uid="{C747C241-783B-4311-AB65-C19668ADC44F}"/>
    <cellStyle name="40% - Accent2 3 2" xfId="310" xr:uid="{0D495B79-A3F6-44C9-8E56-A633D4775A27}"/>
    <cellStyle name="40% - Accent2 4" xfId="311" xr:uid="{EE7D7026-D6B4-40E6-9D1F-64A209D7012C}"/>
    <cellStyle name="40% - Accent2 4 2" xfId="312" xr:uid="{99CEBED2-92F0-4FE9-BE4E-1F27FFBE642D}"/>
    <cellStyle name="40% - Accent2 5" xfId="313" xr:uid="{AFAFD3AB-DD18-444A-BA88-2D72B163C820}"/>
    <cellStyle name="40% - Accent2 5 2" xfId="314" xr:uid="{E2F0BB88-8BF4-4BD0-9CF3-0771AAC9C6F9}"/>
    <cellStyle name="40% - Accent2 6" xfId="315" xr:uid="{84A5D6C7-460E-492A-B819-CAEB5C317586}"/>
    <cellStyle name="40% - Accent2 6 2" xfId="316" xr:uid="{52707A88-6FBE-46E3-BFD3-B8680F1C9AA9}"/>
    <cellStyle name="40% - Accent2 7" xfId="317" xr:uid="{6B09A47F-1C5B-48C1-85DE-5F2F3CC1C4EB}"/>
    <cellStyle name="40% - Accent2 7 2" xfId="318" xr:uid="{2A17EFD7-8E65-4E33-84CA-F586AF61D682}"/>
    <cellStyle name="40% - Accent2 8" xfId="319" xr:uid="{C4091C8E-9453-42D5-AE70-3604D7DA2902}"/>
    <cellStyle name="40% - Accent2 8 2" xfId="320" xr:uid="{2341C46B-7A4C-45F2-8454-EA060F184DC9}"/>
    <cellStyle name="40% - Accent2 9" xfId="321" xr:uid="{463AED08-D86F-48D6-958C-25F582899166}"/>
    <cellStyle name="40% - Accent2 9 2" xfId="322" xr:uid="{392C120A-3D93-4B62-8399-168EB4CBCC1F}"/>
    <cellStyle name="40% - Accent3 10" xfId="323" xr:uid="{7F5D3CD5-CD78-42FC-AB20-94727036B8A4}"/>
    <cellStyle name="40% - Accent3 10 2" xfId="324" xr:uid="{D3E8E672-7E89-4CDD-BA77-2CA2EFC0DF48}"/>
    <cellStyle name="40% - Accent3 11" xfId="325" xr:uid="{D98CCCCE-2A41-49F5-A80A-16C0503740E8}"/>
    <cellStyle name="40% - Accent3 11 2" xfId="326" xr:uid="{F5F0B9EF-7AE1-490D-9C14-D919C7326FC5}"/>
    <cellStyle name="40% - Accent3 12" xfId="327" xr:uid="{8BA1FBFF-A010-47F6-AE27-F3209F986866}"/>
    <cellStyle name="40% - Accent3 12 2" xfId="328" xr:uid="{601151B8-523B-453E-AB75-9DB6716848A1}"/>
    <cellStyle name="40% - Accent3 13" xfId="329" xr:uid="{36587F45-983D-4ABF-BD58-CC5F5EBFCEEF}"/>
    <cellStyle name="40% - Accent3 13 2" xfId="330" xr:uid="{CCC87DD4-CECC-4D3E-B8C9-C1C0D81D88C5}"/>
    <cellStyle name="40% - Accent3 14" xfId="331" xr:uid="{B9A5D1F2-C9E6-4643-B118-8EE67DA9B91A}"/>
    <cellStyle name="40% - Accent3 14 2" xfId="332" xr:uid="{F796C003-E23E-4911-8520-5CFD90861627}"/>
    <cellStyle name="40% - Accent3 15" xfId="333" xr:uid="{FA2DBA38-B8DA-4B0F-8925-242D310C567F}"/>
    <cellStyle name="40% - Accent3 15 2" xfId="334" xr:uid="{139E7456-EB7F-4460-8028-C110D7A22DAE}"/>
    <cellStyle name="40% - Accent3 16" xfId="335" xr:uid="{FF7BDE00-E0CB-44BF-AC4D-F713BD024888}"/>
    <cellStyle name="40% - Accent3 17" xfId="336" xr:uid="{26675B08-99E8-4DEC-89ED-D8D69A225ED8}"/>
    <cellStyle name="40% - Accent3 18" xfId="337" xr:uid="{D9CD76E5-9A40-4097-A39A-92B93487783B}"/>
    <cellStyle name="40% - Accent3 18 2" xfId="338" xr:uid="{041C2A49-0C53-488E-98FE-D6ABC3C94494}"/>
    <cellStyle name="40% - Accent3 19" xfId="339" xr:uid="{7DBEBE96-CBCB-4982-846D-919E40B671AD}"/>
    <cellStyle name="40% - Accent3 19 2" xfId="340" xr:uid="{54C90D3B-084E-42AB-A0B5-BA9FAEB4937A}"/>
    <cellStyle name="40% - Accent3 2" xfId="341" xr:uid="{1101B494-DD7F-45EC-BEA8-44419C0234C5}"/>
    <cellStyle name="40% - Accent3 2 2" xfId="342" xr:uid="{74367E4C-32EE-49F4-92AA-FC08B2F24AFF}"/>
    <cellStyle name="40% - Accent3 2 2 2" xfId="6415" xr:uid="{2119EBD9-1053-4F8A-96FD-F6C77A2A8B89}"/>
    <cellStyle name="40% - Accent3 3" xfId="343" xr:uid="{085B67CC-4190-4CCC-9FFA-B6D07CA80D8C}"/>
    <cellStyle name="40% - Accent3 3 2" xfId="344" xr:uid="{ABF72F33-2EFF-4E54-9DA6-66F05EC61A37}"/>
    <cellStyle name="40% - Accent3 4" xfId="345" xr:uid="{7E8A9A37-0147-485C-B778-852251236A67}"/>
    <cellStyle name="40% - Accent3 4 2" xfId="346" xr:uid="{9C976E34-452F-430B-96CC-0AAB43747795}"/>
    <cellStyle name="40% - Accent3 5" xfId="347" xr:uid="{5A8F9A8F-DF31-4454-89E7-CF943CD9A17E}"/>
    <cellStyle name="40% - Accent3 5 2" xfId="348" xr:uid="{B0FC5769-8D72-4B37-A963-60BDEFD91BFC}"/>
    <cellStyle name="40% - Accent3 6" xfId="349" xr:uid="{75D78D66-86E0-4C13-BDA3-25A041C2FB34}"/>
    <cellStyle name="40% - Accent3 6 2" xfId="350" xr:uid="{7254B531-2277-4F6B-A831-A0E094581640}"/>
    <cellStyle name="40% - Accent3 7" xfId="351" xr:uid="{058C2A08-6AEC-4C62-9D54-37CFCD70F5EA}"/>
    <cellStyle name="40% - Accent3 7 2" xfId="352" xr:uid="{F52EF3FB-D6B0-48AF-B1A2-43B0243F4779}"/>
    <cellStyle name="40% - Accent3 8" xfId="353" xr:uid="{1E2381D0-6F63-477B-BBB8-20D979F5ADBA}"/>
    <cellStyle name="40% - Accent3 8 2" xfId="354" xr:uid="{243F8CE0-33B1-4C8C-9F4F-2B0A3A6AEF82}"/>
    <cellStyle name="40% - Accent3 9" xfId="355" xr:uid="{163A9F50-21E3-422A-85A4-155F041E468F}"/>
    <cellStyle name="40% - Accent3 9 2" xfId="356" xr:uid="{053F49DD-56E7-491F-99CD-F04DD23DACE9}"/>
    <cellStyle name="40% - Accent4 10" xfId="357" xr:uid="{EA7BF22D-01B9-4AA6-A04A-977ECC455870}"/>
    <cellStyle name="40% - Accent4 10 2" xfId="358" xr:uid="{71CA4686-FF91-475F-9F38-C1CDD0060DAB}"/>
    <cellStyle name="40% - Accent4 11" xfId="359" xr:uid="{9DAEE888-AA04-4ED7-8DC2-59D32CA0A08F}"/>
    <cellStyle name="40% - Accent4 11 2" xfId="360" xr:uid="{5D887F26-8E96-41B5-91E0-F6A80925B3F2}"/>
    <cellStyle name="40% - Accent4 12" xfId="361" xr:uid="{C9BFAEF1-761A-42A2-AC80-9B006F71A5E0}"/>
    <cellStyle name="40% - Accent4 12 2" xfId="362" xr:uid="{883ABFE6-8100-45BD-9E15-5F2F01E0D83C}"/>
    <cellStyle name="40% - Accent4 13" xfId="363" xr:uid="{02FCF90F-580B-4AF3-B1A8-FB0FEA7D25A1}"/>
    <cellStyle name="40% - Accent4 13 2" xfId="364" xr:uid="{8F38DA69-2F4F-4FE1-B8F6-B0403156F06C}"/>
    <cellStyle name="40% - Accent4 14" xfId="365" xr:uid="{B216E547-F33E-4A43-83CB-2330CD91BCAB}"/>
    <cellStyle name="40% - Accent4 14 2" xfId="366" xr:uid="{C6219EF3-4F42-4DFB-AADC-219BD5DBA762}"/>
    <cellStyle name="40% - Accent4 15" xfId="367" xr:uid="{0D526739-2422-4BF4-A5E3-F806550C13DA}"/>
    <cellStyle name="40% - Accent4 15 2" xfId="368" xr:uid="{4AF3A2E0-96FF-4C97-8B52-298423FEB1C5}"/>
    <cellStyle name="40% - Accent4 16" xfId="369" xr:uid="{0A2ED927-35D8-4270-8A48-142C85C4B5A9}"/>
    <cellStyle name="40% - Accent4 17" xfId="370" xr:uid="{47AA8709-1D13-4E9E-9492-196362241EE0}"/>
    <cellStyle name="40% - Accent4 18" xfId="371" xr:uid="{9450C34C-09EF-44F3-ABFB-6A2760153F9B}"/>
    <cellStyle name="40% - Accent4 18 2" xfId="372" xr:uid="{4BE35274-797F-4B58-B58F-F75470E42A0C}"/>
    <cellStyle name="40% - Accent4 19" xfId="373" xr:uid="{F565F182-FB4B-4947-84BC-9AF70A188D18}"/>
    <cellStyle name="40% - Accent4 19 2" xfId="374" xr:uid="{3814FAAE-1CD4-46CE-94CB-F9115FBA4729}"/>
    <cellStyle name="40% - Accent4 2" xfId="375" xr:uid="{177F815F-1E9C-49EC-B6FB-44AFFD37E4E4}"/>
    <cellStyle name="40% - Accent4 2 2" xfId="376" xr:uid="{6BA9D51C-585B-48A4-A7CA-FA825BD6C7AB}"/>
    <cellStyle name="40% - Accent4 2 2 2" xfId="6416" xr:uid="{0D801893-E8D6-45E4-A6D3-962F6014D42B}"/>
    <cellStyle name="40% - Accent4 3" xfId="377" xr:uid="{10B8CB2E-A419-4F82-8425-758B92979C73}"/>
    <cellStyle name="40% - Accent4 3 2" xfId="378" xr:uid="{A8E762F1-D1AA-45F1-879F-319E548E4ECE}"/>
    <cellStyle name="40% - Accent4 4" xfId="379" xr:uid="{CADBE4B9-D083-4EB6-B937-37EA1F0B1820}"/>
    <cellStyle name="40% - Accent4 4 2" xfId="380" xr:uid="{209F5C05-ACDE-4B20-A76F-D7CBCE99B7FE}"/>
    <cellStyle name="40% - Accent4 5" xfId="381" xr:uid="{DE971EDB-0BC0-4226-B41A-0626A28469E5}"/>
    <cellStyle name="40% - Accent4 5 2" xfId="382" xr:uid="{9ACBC679-B002-450F-AE4A-29483FF55877}"/>
    <cellStyle name="40% - Accent4 6" xfId="383" xr:uid="{39D9596F-C724-4EF1-B38C-79E48C332BB6}"/>
    <cellStyle name="40% - Accent4 6 2" xfId="384" xr:uid="{AC432706-3555-4873-8F4D-9F385B7B8D1F}"/>
    <cellStyle name="40% - Accent4 7" xfId="385" xr:uid="{BA3D0474-8880-4D1B-8CA3-3AB567CD8739}"/>
    <cellStyle name="40% - Accent4 7 2" xfId="386" xr:uid="{77BC0CB3-409B-40EA-9656-5DCF933D1DF9}"/>
    <cellStyle name="40% - Accent4 8" xfId="387" xr:uid="{DC44C4AC-FF66-46C5-8B79-E47B89077366}"/>
    <cellStyle name="40% - Accent4 8 2" xfId="388" xr:uid="{D04F85AE-DB8F-48F2-8822-97BE6CBC1B53}"/>
    <cellStyle name="40% - Accent4 9" xfId="389" xr:uid="{9D23936A-9463-43FC-8FC3-FBEA7A8F91B0}"/>
    <cellStyle name="40% - Accent4 9 2" xfId="390" xr:uid="{95156E91-415C-460B-B52D-72DA5F7A0BC4}"/>
    <cellStyle name="40% - Accent5 10" xfId="391" xr:uid="{88D9F710-0D0D-4217-86D1-97E917D89B15}"/>
    <cellStyle name="40% - Accent5 10 2" xfId="392" xr:uid="{F0AC5FBA-400E-4378-88CF-758D1D8739B2}"/>
    <cellStyle name="40% - Accent5 11" xfId="393" xr:uid="{DBF681E0-5523-4E96-BF98-A8A12C03B847}"/>
    <cellStyle name="40% - Accent5 11 2" xfId="394" xr:uid="{FFC5B818-5C9E-483E-8E51-129E7C5AFD38}"/>
    <cellStyle name="40% - Accent5 12" xfId="395" xr:uid="{4CF0C59B-D612-4AE2-A8D7-BFD10EF3F0E8}"/>
    <cellStyle name="40% - Accent5 12 2" xfId="396" xr:uid="{1EAFBA36-CEA8-4228-9FFA-6CA48398455B}"/>
    <cellStyle name="40% - Accent5 13" xfId="397" xr:uid="{98EA8FD7-4247-40C4-BA5F-DC3D3613E258}"/>
    <cellStyle name="40% - Accent5 13 2" xfId="398" xr:uid="{5179A64B-3827-4AE8-B541-5205AAA29926}"/>
    <cellStyle name="40% - Accent5 14" xfId="399" xr:uid="{182BBA5A-AEBD-4FE2-A0BF-65BFB9C58409}"/>
    <cellStyle name="40% - Accent5 14 2" xfId="400" xr:uid="{B3D751A7-1FD3-46FF-BDBB-71D2686E9CFB}"/>
    <cellStyle name="40% - Accent5 15" xfId="401" xr:uid="{341156CE-AA82-477C-9920-BE80026C8A81}"/>
    <cellStyle name="40% - Accent5 15 2" xfId="402" xr:uid="{F33F9D2D-D132-491D-B309-425C3DC148F4}"/>
    <cellStyle name="40% - Accent5 16" xfId="403" xr:uid="{3F9FCB9C-AC2E-4601-8D6B-6B19AD552361}"/>
    <cellStyle name="40% - Accent5 17" xfId="404" xr:uid="{A8F2EFB7-D458-4D7C-B178-F0B288DD9D96}"/>
    <cellStyle name="40% - Accent5 18" xfId="405" xr:uid="{8322A4CC-AA69-4E08-BE67-6148BA47EB9E}"/>
    <cellStyle name="40% - Accent5 18 2" xfId="406" xr:uid="{66C134C7-34A4-469D-8BAE-0D1C17468A9E}"/>
    <cellStyle name="40% - Accent5 19" xfId="407" xr:uid="{0E732E3E-774E-40CA-9F60-CC6682578468}"/>
    <cellStyle name="40% - Accent5 19 2" xfId="408" xr:uid="{D5032F18-6294-470D-965A-E61BED910D5F}"/>
    <cellStyle name="40% - Accent5 2" xfId="409" xr:uid="{B91EA305-5645-450C-8EF8-EF0EBDB240B5}"/>
    <cellStyle name="40% - Accent5 2 2" xfId="410" xr:uid="{D1CDF074-AD04-4965-AE51-619FD9E6DEFA}"/>
    <cellStyle name="40% - Accent5 2 2 2" xfId="6417" xr:uid="{48763774-26B7-4856-8452-8F8E10A36045}"/>
    <cellStyle name="40% - Accent5 3" xfId="411" xr:uid="{43D0A3F2-9158-4247-91D7-B16238CD6BCD}"/>
    <cellStyle name="40% - Accent5 3 2" xfId="412" xr:uid="{973D6512-5824-4CE1-B706-E9CAE310DF4B}"/>
    <cellStyle name="40% - Accent5 4" xfId="413" xr:uid="{934A3748-6253-42EA-B5D3-BEEC2D5D65C1}"/>
    <cellStyle name="40% - Accent5 4 2" xfId="414" xr:uid="{E539F0EC-AA58-4161-87FA-7B34329BE0CD}"/>
    <cellStyle name="40% - Accent5 5" xfId="415" xr:uid="{417A28EB-976A-4A7E-B2DF-D57FADD27CD8}"/>
    <cellStyle name="40% - Accent5 5 2" xfId="416" xr:uid="{B2C11F68-E969-480E-B641-22A5A4594192}"/>
    <cellStyle name="40% - Accent5 6" xfId="417" xr:uid="{18A48267-83F5-48F6-8E70-26BBE9E41609}"/>
    <cellStyle name="40% - Accent5 6 2" xfId="418" xr:uid="{D45BD9B8-5612-43C0-857A-314626C7CEA0}"/>
    <cellStyle name="40% - Accent5 7" xfId="419" xr:uid="{AFB0BE14-B7EB-401F-A74D-BE35414F2AE3}"/>
    <cellStyle name="40% - Accent5 7 2" xfId="420" xr:uid="{2B75A926-E782-4E8E-AD1F-DE60F1B28986}"/>
    <cellStyle name="40% - Accent5 8" xfId="421" xr:uid="{987E5D7E-E385-4331-9544-3192D3E0BC8E}"/>
    <cellStyle name="40% - Accent5 8 2" xfId="422" xr:uid="{7F950B84-84DF-4D9F-91C1-5BA7CFF7A8FE}"/>
    <cellStyle name="40% - Accent5 9" xfId="423" xr:uid="{265901A9-9DFA-40BE-91F1-B65B8606E1F4}"/>
    <cellStyle name="40% - Accent5 9 2" xfId="424" xr:uid="{DCE9AEF0-B1C1-4764-848C-FC4071496142}"/>
    <cellStyle name="40% - Accent6 10" xfId="425" xr:uid="{464C062F-9BAB-4EEF-BBFB-CB50837B4B1F}"/>
    <cellStyle name="40% - Accent6 10 2" xfId="426" xr:uid="{1E484D6F-97AA-4EE8-915B-B53023AD06E4}"/>
    <cellStyle name="40% - Accent6 11" xfId="427" xr:uid="{8167AF39-73BF-474C-ACC2-056B0D56DF5E}"/>
    <cellStyle name="40% - Accent6 11 2" xfId="428" xr:uid="{3508E22A-1440-4604-8474-DDA185E5F7A6}"/>
    <cellStyle name="40% - Accent6 12" xfId="429" xr:uid="{5E387675-09B9-42A4-9CCC-E4D35EB77AC8}"/>
    <cellStyle name="40% - Accent6 12 2" xfId="430" xr:uid="{C517BFDA-9BD8-4341-BF6C-25D175863E53}"/>
    <cellStyle name="40% - Accent6 13" xfId="431" xr:uid="{1AE38E0E-6689-4E85-91F8-8842458AAE94}"/>
    <cellStyle name="40% - Accent6 13 2" xfId="432" xr:uid="{17DCFE7C-AC80-4F12-8836-275EC24F1727}"/>
    <cellStyle name="40% - Accent6 14" xfId="433" xr:uid="{A368BA87-23D3-4624-9282-95ED15BE5672}"/>
    <cellStyle name="40% - Accent6 14 2" xfId="434" xr:uid="{8B6E9107-C570-44EA-B00A-B8CB105D5C8B}"/>
    <cellStyle name="40% - Accent6 15" xfId="435" xr:uid="{FDAB0D9E-597C-4A09-B942-E4E9BFD8CC78}"/>
    <cellStyle name="40% - Accent6 15 2" xfId="436" xr:uid="{15BC4EC7-96CD-494F-A231-A2E66FB8E057}"/>
    <cellStyle name="40% - Accent6 16" xfId="437" xr:uid="{801802F8-3BA7-4EF0-A571-BA148C597FB0}"/>
    <cellStyle name="40% - Accent6 17" xfId="438" xr:uid="{1A36C24A-44CF-42A7-A9BE-326ED5496636}"/>
    <cellStyle name="40% - Accent6 18" xfId="439" xr:uid="{D9AF6F75-A873-45B5-92CE-C6540520A23D}"/>
    <cellStyle name="40% - Accent6 18 2" xfId="440" xr:uid="{E92229E4-DE4D-487A-96D3-2AE2B098DFFB}"/>
    <cellStyle name="40% - Accent6 19" xfId="441" xr:uid="{EEDE1554-6085-4867-80E5-9D2C820CA9A6}"/>
    <cellStyle name="40% - Accent6 19 2" xfId="442" xr:uid="{8BBF712D-431F-4057-8D90-84258A09651C}"/>
    <cellStyle name="40% - Accent6 2" xfId="443" xr:uid="{01A0F6A7-AB6C-411C-B297-B3F048CE4BA1}"/>
    <cellStyle name="40% - Accent6 2 2" xfId="444" xr:uid="{8DFAC2AC-A7F0-45A1-BBBC-2CF073162C9F}"/>
    <cellStyle name="40% - Accent6 2 2 2" xfId="6418" xr:uid="{373C66F5-E332-452B-8C9F-F9FC9116D4DD}"/>
    <cellStyle name="40% - Accent6 3" xfId="445" xr:uid="{45E8B2D9-05A9-4504-8B75-1BE62A08EC47}"/>
    <cellStyle name="40% - Accent6 3 2" xfId="446" xr:uid="{1539B954-C7DB-4ABE-A799-D6532E3DCC28}"/>
    <cellStyle name="40% - Accent6 4" xfId="447" xr:uid="{05CE765C-2A47-47D6-B0A8-20F84F1CA0C9}"/>
    <cellStyle name="40% - Accent6 4 2" xfId="448" xr:uid="{7B2C7CA4-D056-433A-976F-26D34E858AD5}"/>
    <cellStyle name="40% - Accent6 5" xfId="449" xr:uid="{09723BA3-57F5-4A90-98A8-2213E63BD5DD}"/>
    <cellStyle name="40% - Accent6 5 2" xfId="450" xr:uid="{594C9AE3-D847-4646-AEE5-AEFB96F3DD00}"/>
    <cellStyle name="40% - Accent6 6" xfId="451" xr:uid="{319E4612-9F7D-41F0-97DD-1F240A203369}"/>
    <cellStyle name="40% - Accent6 6 2" xfId="452" xr:uid="{6EEB4156-52BD-4DA6-B561-DA5FBB90E4B6}"/>
    <cellStyle name="40% - Accent6 7" xfId="453" xr:uid="{DECDD142-E171-4B65-B610-6DE9C8731269}"/>
    <cellStyle name="40% - Accent6 7 2" xfId="454" xr:uid="{EB977753-39FF-46B1-8C52-CFA7C1DA7A38}"/>
    <cellStyle name="40% - Accent6 8" xfId="455" xr:uid="{0C5FFCA9-1735-474D-A727-A54079AF7207}"/>
    <cellStyle name="40% - Accent6 8 2" xfId="456" xr:uid="{D1A5B5BD-13C3-4ABE-B3B1-DD714D14ECC1}"/>
    <cellStyle name="40% - Accent6 9" xfId="457" xr:uid="{4B373D2B-28D5-4C96-801E-5D3A88CE7E9B}"/>
    <cellStyle name="40% - Accent6 9 2" xfId="458" xr:uid="{D1FC234D-FE28-4D93-A35A-1557B7E059C1}"/>
    <cellStyle name="60% - Accent1 10" xfId="459" xr:uid="{5C4223B3-4782-4151-B2BD-F30FDA7A5ED0}"/>
    <cellStyle name="60% - Accent1 11" xfId="460" xr:uid="{D9548D77-FA6E-4F3A-8274-361399E96A67}"/>
    <cellStyle name="60% - Accent1 12" xfId="461" xr:uid="{1C3B0E9D-ACE5-4916-8776-AC262A73B8A8}"/>
    <cellStyle name="60% - Accent1 13" xfId="462" xr:uid="{851F5D25-58A6-48A6-8D61-53A984715F34}"/>
    <cellStyle name="60% - Accent1 14" xfId="463" xr:uid="{3E274199-ABC2-40D9-B72E-03D475A3A7AE}"/>
    <cellStyle name="60% - Accent1 15" xfId="464" xr:uid="{978D70B3-D22B-4E37-8064-6D79DA683EBF}"/>
    <cellStyle name="60% - Accent1 16" xfId="465" xr:uid="{129661CC-D010-4934-942B-573D158744FF}"/>
    <cellStyle name="60% - Accent1 17" xfId="466" xr:uid="{FEBFA661-1185-4478-B271-FB2EFD00A58F}"/>
    <cellStyle name="60% - Accent1 18" xfId="467" xr:uid="{EE1C8B53-BB19-49E6-8BE9-CE71BF1A9943}"/>
    <cellStyle name="60% - Accent1 18 2" xfId="468" xr:uid="{DF016CC2-096C-4D47-B58E-8F6652D2D945}"/>
    <cellStyle name="60% - Accent1 19" xfId="469" xr:uid="{51506214-762B-4EF7-823A-9129C0DF3A07}"/>
    <cellStyle name="60% - Accent1 19 2" xfId="470" xr:uid="{DCC04B00-E83E-4C8A-A63C-A60BBBBEE0D2}"/>
    <cellStyle name="60% - Accent1 2" xfId="471" xr:uid="{14F4DD57-8056-4133-B8AD-5F38E8A8A024}"/>
    <cellStyle name="60% - Accent1 2 2" xfId="472" xr:uid="{9831262F-AD16-481D-81A8-D6D164171681}"/>
    <cellStyle name="60% - Accent1 2 2 2" xfId="6419" xr:uid="{5CD1B0CD-F89C-4ED4-9065-103F6FC4963D}"/>
    <cellStyle name="60% - Accent1 3" xfId="473" xr:uid="{FB7AEB1C-B599-415F-94EE-FD34759783EF}"/>
    <cellStyle name="60% - Accent1 4" xfId="474" xr:uid="{F7C5D0CA-CE84-41AF-8DFF-7820774845EF}"/>
    <cellStyle name="60% - Accent1 5" xfId="475" xr:uid="{F09B77B4-B3D2-4C27-983B-19E27DA3434A}"/>
    <cellStyle name="60% - Accent1 6" xfId="476" xr:uid="{F00EB3A7-5E8F-41A6-92D1-6EAB4EE122D7}"/>
    <cellStyle name="60% - Accent1 7" xfId="477" xr:uid="{492C9541-5815-497A-8EF8-EE0517B255D7}"/>
    <cellStyle name="60% - Accent1 8" xfId="478" xr:uid="{A102D486-7EF5-43E8-BEF2-F1274DE912D5}"/>
    <cellStyle name="60% - Accent1 9" xfId="479" xr:uid="{DA059749-FA64-47E1-A013-D8480626E029}"/>
    <cellStyle name="60% - Accent2 10" xfId="480" xr:uid="{EAA5545D-4F16-45AC-9E1E-B2E98840720C}"/>
    <cellStyle name="60% - Accent2 11" xfId="481" xr:uid="{1FDBA6D7-7515-4CB3-86B3-56B41978D5B0}"/>
    <cellStyle name="60% - Accent2 12" xfId="482" xr:uid="{96AE97D0-7299-42E1-8A57-0AEEC9C7B784}"/>
    <cellStyle name="60% - Accent2 13" xfId="483" xr:uid="{1BDABCF8-48C9-4D2E-A4A3-2D6EF79CE643}"/>
    <cellStyle name="60% - Accent2 14" xfId="484" xr:uid="{AD2D2DA5-5FF4-44E1-837F-BC8B86D0CD45}"/>
    <cellStyle name="60% - Accent2 15" xfId="485" xr:uid="{3A748B5B-0833-417A-935B-5B0AA9DCB9D9}"/>
    <cellStyle name="60% - Accent2 16" xfId="486" xr:uid="{606D604E-67B7-4F96-9347-F4E22EB449BD}"/>
    <cellStyle name="60% - Accent2 17" xfId="487" xr:uid="{BC172BD6-273A-4E89-A16D-E0680C97736D}"/>
    <cellStyle name="60% - Accent2 18" xfId="488" xr:uid="{DAE447AE-B9E6-467A-B445-3FFFE513FCF9}"/>
    <cellStyle name="60% - Accent2 18 2" xfId="489" xr:uid="{32B0236D-754D-4129-9B8F-79876C7A81E9}"/>
    <cellStyle name="60% - Accent2 19" xfId="490" xr:uid="{FB66D7FA-DD29-45D2-981E-BF479E36297F}"/>
    <cellStyle name="60% - Accent2 19 2" xfId="491" xr:uid="{F2BFD0AD-98BE-4136-BA8E-424F3B45126E}"/>
    <cellStyle name="60% - Accent2 2" xfId="492" xr:uid="{6F02778F-66B1-4514-B5ED-9DD219A316DF}"/>
    <cellStyle name="60% - Accent2 2 2" xfId="493" xr:uid="{5E1CC457-4881-4DA8-BD10-9F32CF4AA1E5}"/>
    <cellStyle name="60% - Accent2 2 2 2" xfId="6420" xr:uid="{7B524B51-861D-48E3-BDC0-22BF49229796}"/>
    <cellStyle name="60% - Accent2 3" xfId="494" xr:uid="{33465B70-AA90-4224-8788-A9227B86D058}"/>
    <cellStyle name="60% - Accent2 4" xfId="495" xr:uid="{46299DC0-8BD5-45F0-82BF-BDBA351C2FE1}"/>
    <cellStyle name="60% - Accent2 5" xfId="496" xr:uid="{3ADA0961-E81D-492C-8782-B85E47C247D3}"/>
    <cellStyle name="60% - Accent2 6" xfId="497" xr:uid="{6307B0F2-06F6-48CE-8B45-C02E9A1C08A7}"/>
    <cellStyle name="60% - Accent2 7" xfId="498" xr:uid="{1EE25214-5220-49A1-A48C-E7B6FFCE64B6}"/>
    <cellStyle name="60% - Accent2 8" xfId="499" xr:uid="{903777C8-3832-428D-A311-1CE36B67DE0F}"/>
    <cellStyle name="60% - Accent2 9" xfId="500" xr:uid="{D26C516F-3278-4649-ADC7-44D37343EDE3}"/>
    <cellStyle name="60% - Accent3 10" xfId="501" xr:uid="{B81E4E6E-542F-425B-AB21-622FCD9279E3}"/>
    <cellStyle name="60% - Accent3 11" xfId="502" xr:uid="{65ACB0A3-8458-4B7B-8841-5077202DE29D}"/>
    <cellStyle name="60% - Accent3 12" xfId="503" xr:uid="{F1B42B06-C729-47DD-9BFF-7E8A45D08FEC}"/>
    <cellStyle name="60% - Accent3 13" xfId="504" xr:uid="{A2789E04-D398-429D-99F2-6C50C5988A52}"/>
    <cellStyle name="60% - Accent3 14" xfId="505" xr:uid="{BB93E8AD-3779-4DCD-AC04-B4FC265EF5E5}"/>
    <cellStyle name="60% - Accent3 15" xfId="506" xr:uid="{3FCD2C96-B569-4FF8-A788-37EE5D7C31C4}"/>
    <cellStyle name="60% - Accent3 16" xfId="507" xr:uid="{0B373B57-0B2A-46F2-92AE-813A7598E213}"/>
    <cellStyle name="60% - Accent3 17" xfId="508" xr:uid="{014997CB-43BC-419A-BF43-839DA198566B}"/>
    <cellStyle name="60% - Accent3 18" xfId="509" xr:uid="{5F7B217B-4763-4EE7-983B-D19C1021A4C5}"/>
    <cellStyle name="60% - Accent3 18 2" xfId="510" xr:uid="{877F7579-BB84-4309-8134-4B0E95CF8F7E}"/>
    <cellStyle name="60% - Accent3 19" xfId="511" xr:uid="{5843A521-5D60-4264-B4DE-3EF934A5952A}"/>
    <cellStyle name="60% - Accent3 19 2" xfId="512" xr:uid="{17FBD010-5CF0-4E88-B15A-645D6820CA34}"/>
    <cellStyle name="60% - Accent3 2" xfId="513" xr:uid="{8920018B-576B-4E2D-BA9F-E09B918A001C}"/>
    <cellStyle name="60% - Accent3 2 2" xfId="514" xr:uid="{FD3FB107-AD1A-4190-A18C-22EB4C45D4CC}"/>
    <cellStyle name="60% - Accent3 2 2 2" xfId="6421" xr:uid="{04D31BC5-D21B-4644-AF19-B2BFD59AADBA}"/>
    <cellStyle name="60% - Accent3 3" xfId="515" xr:uid="{0EE801AD-8DE1-4AA0-8954-4EBFB7C7DD95}"/>
    <cellStyle name="60% - Accent3 4" xfId="516" xr:uid="{CC098C6C-2A2F-44A0-982C-7B59955B553F}"/>
    <cellStyle name="60% - Accent3 5" xfId="517" xr:uid="{52DB1442-A774-4733-B49D-80A187459E54}"/>
    <cellStyle name="60% - Accent3 6" xfId="518" xr:uid="{72346016-B17B-4D93-B8E5-950897A54F2C}"/>
    <cellStyle name="60% - Accent3 7" xfId="519" xr:uid="{CF3832C0-AA43-4BFA-B3AE-07CEFEA13891}"/>
    <cellStyle name="60% - Accent3 8" xfId="520" xr:uid="{EBB5F6B1-1D00-48ED-AD08-9FAE3C84F289}"/>
    <cellStyle name="60% - Accent3 9" xfId="521" xr:uid="{53EA22CD-AB71-420C-A82F-D1CB6B95EE09}"/>
    <cellStyle name="60% - Accent4 10" xfId="522" xr:uid="{2712C617-B849-4D1D-8A9C-557367DF2B0E}"/>
    <cellStyle name="60% - Accent4 11" xfId="523" xr:uid="{E6F5F416-3DEA-465C-8272-6A491939B558}"/>
    <cellStyle name="60% - Accent4 12" xfId="524" xr:uid="{6FCF6B56-04BB-4837-A98C-FFD5815CC931}"/>
    <cellStyle name="60% - Accent4 13" xfId="525" xr:uid="{22890781-0C2A-4E45-BC53-3F6D6C21060D}"/>
    <cellStyle name="60% - Accent4 14" xfId="526" xr:uid="{9565CD99-BB45-441D-B625-9FCBECAF0C36}"/>
    <cellStyle name="60% - Accent4 15" xfId="527" xr:uid="{B53D7CFE-6DE3-4BC9-8D3C-06BD98BD2E94}"/>
    <cellStyle name="60% - Accent4 16" xfId="528" xr:uid="{29219DC5-CD4D-426B-AB0D-F8A063D1474A}"/>
    <cellStyle name="60% - Accent4 17" xfId="529" xr:uid="{AE0836BF-D9A3-4679-B131-C72EE38159A4}"/>
    <cellStyle name="60% - Accent4 18" xfId="530" xr:uid="{C5780796-2382-4E04-B54D-8F27BDAB57E0}"/>
    <cellStyle name="60% - Accent4 18 2" xfId="531" xr:uid="{DF68FC70-0F03-499C-8430-27C73697AD71}"/>
    <cellStyle name="60% - Accent4 19" xfId="532" xr:uid="{8BE7BD33-190A-4825-A733-C0ECFC54A14D}"/>
    <cellStyle name="60% - Accent4 19 2" xfId="533" xr:uid="{4B747AB0-0C06-4C73-8621-C226B9A1273B}"/>
    <cellStyle name="60% - Accent4 2" xfId="534" xr:uid="{286C8433-D46F-4EA2-9803-AB7720F8F2C2}"/>
    <cellStyle name="60% - Accent4 2 2" xfId="535" xr:uid="{E425EB71-C2B6-4F9F-B5AF-3B17FAA02C8E}"/>
    <cellStyle name="60% - Accent4 2 2 2" xfId="6422" xr:uid="{D5203E0C-CF66-46AE-9DEC-448A470665E6}"/>
    <cellStyle name="60% - Accent4 3" xfId="536" xr:uid="{EBFDE121-0909-4EF7-A146-D9A580E12922}"/>
    <cellStyle name="60% - Accent4 4" xfId="537" xr:uid="{320F7506-2E56-40E8-B5FD-01871D4B3044}"/>
    <cellStyle name="60% - Accent4 5" xfId="538" xr:uid="{C6921CC0-C96D-415D-88A0-76D7410A201A}"/>
    <cellStyle name="60% - Accent4 6" xfId="539" xr:uid="{1CA55980-0D15-4DD3-8498-DAE0AB02F82F}"/>
    <cellStyle name="60% - Accent4 7" xfId="540" xr:uid="{D0BCCECB-D1B7-46A1-ABE3-D5361A78F5E6}"/>
    <cellStyle name="60% - Accent4 8" xfId="541" xr:uid="{14B66656-A59A-4C68-BFD4-D8A091E22CC1}"/>
    <cellStyle name="60% - Accent4 9" xfId="542" xr:uid="{926E932B-DA78-4352-BC1B-160E93606DD3}"/>
    <cellStyle name="60% - Accent5 10" xfId="543" xr:uid="{28EAED5B-87E9-488A-B251-81D75E3AE8C3}"/>
    <cellStyle name="60% - Accent5 11" xfId="544" xr:uid="{EDD5E551-E949-4193-8CCF-28C5E3742701}"/>
    <cellStyle name="60% - Accent5 12" xfId="545" xr:uid="{81033A4D-6F6B-4995-B309-FE9E8991F2CB}"/>
    <cellStyle name="60% - Accent5 13" xfId="546" xr:uid="{E601BF30-262D-4808-A6FB-844110BC8E53}"/>
    <cellStyle name="60% - Accent5 14" xfId="547" xr:uid="{2CE741B2-E562-45CE-9613-7C51415470E4}"/>
    <cellStyle name="60% - Accent5 15" xfId="548" xr:uid="{2963A8E2-021F-4B7E-9B10-DEEF77D6247C}"/>
    <cellStyle name="60% - Accent5 16" xfId="549" xr:uid="{459B3D88-EBE9-49F5-A58D-8DF59D6D925F}"/>
    <cellStyle name="60% - Accent5 17" xfId="550" xr:uid="{24E423F4-AB86-44AE-A69A-9600A7FFA772}"/>
    <cellStyle name="60% - Accent5 18" xfId="551" xr:uid="{EEEAB352-50FF-45DF-8942-19A169A8334F}"/>
    <cellStyle name="60% - Accent5 18 2" xfId="552" xr:uid="{CCACFEA7-8E6C-40F5-BC4D-CD5B450F2847}"/>
    <cellStyle name="60% - Accent5 19" xfId="553" xr:uid="{1664AB03-07DE-4A3D-A128-B8D023E69638}"/>
    <cellStyle name="60% - Accent5 19 2" xfId="554" xr:uid="{5ED65932-16D0-4C34-B4AB-B014C2E26E6F}"/>
    <cellStyle name="60% - Accent5 2" xfId="555" xr:uid="{5B612DCC-1100-47B8-92BB-5C4E61651A5E}"/>
    <cellStyle name="60% - Accent5 2 2" xfId="556" xr:uid="{68E22097-1478-4596-A992-447F5E690DD5}"/>
    <cellStyle name="60% - Accent5 2 2 2" xfId="6423" xr:uid="{E346CCF8-E2E0-451C-B410-3D64F2A07836}"/>
    <cellStyle name="60% - Accent5 3" xfId="557" xr:uid="{8DFA53BF-3EE2-4992-9449-462795691E67}"/>
    <cellStyle name="60% - Accent5 4" xfId="558" xr:uid="{CBEC757F-4459-412D-B4DB-5A9FB5695AB9}"/>
    <cellStyle name="60% - Accent5 5" xfId="559" xr:uid="{221B89E1-1D3F-4F8E-B029-C0014452AA96}"/>
    <cellStyle name="60% - Accent5 6" xfId="560" xr:uid="{C3AF8B1B-903D-47B6-B9F3-4BA019E3C7C1}"/>
    <cellStyle name="60% - Accent5 7" xfId="561" xr:uid="{8DD877AF-D329-4C28-BF43-555B103E577D}"/>
    <cellStyle name="60% - Accent5 8" xfId="562" xr:uid="{0A906F3F-9770-480D-BFA2-79A2D36FB382}"/>
    <cellStyle name="60% - Accent5 9" xfId="563" xr:uid="{5B9E5476-0E41-4759-97CE-07349C0BCF9F}"/>
    <cellStyle name="60% - Accent6 10" xfId="564" xr:uid="{141F49E7-05E2-4DED-A267-A0DDE360B66F}"/>
    <cellStyle name="60% - Accent6 11" xfId="565" xr:uid="{0F30F3DD-1F45-4F9D-9205-D20A4635392F}"/>
    <cellStyle name="60% - Accent6 12" xfId="566" xr:uid="{2D44E59F-0A39-452B-B5B1-38FA66A4520E}"/>
    <cellStyle name="60% - Accent6 13" xfId="567" xr:uid="{DF9E4AEE-4644-4806-9B19-394B977F8D56}"/>
    <cellStyle name="60% - Accent6 14" xfId="568" xr:uid="{01E93759-75BA-43A3-AC36-904992BEA22C}"/>
    <cellStyle name="60% - Accent6 15" xfId="569" xr:uid="{03C8EB30-7685-466C-B5D5-F8CBDD0C518A}"/>
    <cellStyle name="60% - Accent6 16" xfId="570" xr:uid="{6774D3C5-A032-422E-A729-212327B5CAB4}"/>
    <cellStyle name="60% - Accent6 17" xfId="571" xr:uid="{0DBA3F20-AE13-45C3-B0FA-208099429244}"/>
    <cellStyle name="60% - Accent6 18" xfId="572" xr:uid="{5EE2F8AA-5795-4BC1-ADFA-9184CEC440E3}"/>
    <cellStyle name="60% - Accent6 18 2" xfId="573" xr:uid="{13F35F9F-9D6E-4239-96F2-19D695507095}"/>
    <cellStyle name="60% - Accent6 19" xfId="574" xr:uid="{5043460E-A8A4-4995-ACCC-15AC76D25F5B}"/>
    <cellStyle name="60% - Accent6 19 2" xfId="575" xr:uid="{E07870F3-1A37-4E06-B15A-403AA14BCD3B}"/>
    <cellStyle name="60% - Accent6 2" xfId="576" xr:uid="{7CFB9435-5755-4A4D-B1B3-4F75C503F09F}"/>
    <cellStyle name="60% - Accent6 2 2" xfId="577" xr:uid="{3697BAB0-304D-4F3E-AA2F-E64581B13608}"/>
    <cellStyle name="60% - Accent6 2 2 2" xfId="6424" xr:uid="{81E2B3ED-49A9-4EDA-8D2B-C899A158CA61}"/>
    <cellStyle name="60% - Accent6 3" xfId="578" xr:uid="{8CC6D943-B8E0-4C63-9BE7-2C8EA5089180}"/>
    <cellStyle name="60% - Accent6 4" xfId="579" xr:uid="{697957E6-200F-4F87-888D-1F112AB7E84C}"/>
    <cellStyle name="60% - Accent6 5" xfId="580" xr:uid="{6B2D6543-6987-48C9-903D-4D364FFB8204}"/>
    <cellStyle name="60% - Accent6 6" xfId="581" xr:uid="{D734F0FD-5259-4924-9BE3-462B503D58D4}"/>
    <cellStyle name="60% - Accent6 7" xfId="582" xr:uid="{70B63BA3-7702-4BAF-AD02-8C812359E16C}"/>
    <cellStyle name="60% - Accent6 8" xfId="583" xr:uid="{1D1CA409-BD06-4BE9-9450-EF1BAF8F9BAA}"/>
    <cellStyle name="60% - Accent6 9" xfId="584" xr:uid="{F688AD73-F4E9-4EF3-8E44-118E7863E61D}"/>
    <cellStyle name="Accent1 10" xfId="585" xr:uid="{9616325B-8BAB-4BB5-8B1E-1B22DE55F4E5}"/>
    <cellStyle name="Accent1 11" xfId="586" xr:uid="{0D175191-BBC8-412A-A02C-15F1E794C1C0}"/>
    <cellStyle name="Accent1 12" xfId="587" xr:uid="{CE1E6CED-DC4A-49C3-A209-AA20C66A5988}"/>
    <cellStyle name="Accent1 13" xfId="588" xr:uid="{5E15F49E-B547-4C83-B47B-051F94923F5A}"/>
    <cellStyle name="Accent1 14" xfId="589" xr:uid="{FE7BF94F-9E90-4525-A5CB-A8996ACF9037}"/>
    <cellStyle name="Accent1 15" xfId="590" xr:uid="{8BF7D579-62F8-424C-9A8F-037249DB709D}"/>
    <cellStyle name="Accent1 16" xfId="591" xr:uid="{DC278ACD-DFCB-4D22-93DA-433771A6E800}"/>
    <cellStyle name="Accent1 17" xfId="592" xr:uid="{E0E93630-F87B-4358-87EF-B06B1E51AFAA}"/>
    <cellStyle name="Accent1 18" xfId="593" xr:uid="{3B115B7A-1689-4167-88D8-25D4A13D1FE9}"/>
    <cellStyle name="Accent1 18 2" xfId="594" xr:uid="{F2B594DA-DCA2-428C-8E86-E147EC787928}"/>
    <cellStyle name="Accent1 19" xfId="595" xr:uid="{862BC4F6-47DC-42AF-87A3-A6CC22563FCB}"/>
    <cellStyle name="Accent1 19 2" xfId="596" xr:uid="{3A7B1C0A-E613-4F18-AD5A-90C2C0896AFD}"/>
    <cellStyle name="Accent1 2" xfId="597" xr:uid="{006FC13F-82DB-49F5-AEA0-AD98E7F44C5B}"/>
    <cellStyle name="Accent1 2 2" xfId="598" xr:uid="{E03CE88A-DB6F-4DC8-B837-1353F726CCBD}"/>
    <cellStyle name="Accent1 2 2 2" xfId="6425" xr:uid="{3FB9FF04-0BAF-46FA-9A0E-175019443E06}"/>
    <cellStyle name="Accent1 3" xfId="599" xr:uid="{54225A5C-1AAD-4210-9B54-4AE069D12F67}"/>
    <cellStyle name="Accent1 4" xfId="600" xr:uid="{65BE5F98-8F87-4C9B-ABDA-AD36E447FCF4}"/>
    <cellStyle name="Accent1 5" xfId="601" xr:uid="{4BFF0956-8550-43DE-B9DD-BA16FAD4D718}"/>
    <cellStyle name="Accent1 6" xfId="602" xr:uid="{3BA20AA5-6248-45A3-BEFE-A5B818BD9139}"/>
    <cellStyle name="Accent1 7" xfId="603" xr:uid="{4A1E9505-3B2B-48C4-80CC-AFCAC8F2828F}"/>
    <cellStyle name="Accent1 8" xfId="604" xr:uid="{C7B641B3-8C9D-4075-98B8-4F2B8932A156}"/>
    <cellStyle name="Accent1 9" xfId="605" xr:uid="{463FD221-B2E3-47DC-8921-190097E0B090}"/>
    <cellStyle name="Accent2 10" xfId="606" xr:uid="{089314E1-DC1A-4223-8E2B-30248EF2384F}"/>
    <cellStyle name="Accent2 11" xfId="607" xr:uid="{5B2B6DD9-FF26-4CCF-869A-CB7F2D938E05}"/>
    <cellStyle name="Accent2 12" xfId="608" xr:uid="{1DEC4B5D-481B-4560-A340-73CFBBA9DFB6}"/>
    <cellStyle name="Accent2 13" xfId="609" xr:uid="{93E507A6-C6BC-40DB-BC1E-C4C96E1BB2D1}"/>
    <cellStyle name="Accent2 14" xfId="610" xr:uid="{F510588F-1D96-438A-A72A-D60117BAC81F}"/>
    <cellStyle name="Accent2 15" xfId="611" xr:uid="{72F8A225-5410-4688-A193-0FE8806D9030}"/>
    <cellStyle name="Accent2 16" xfId="612" xr:uid="{7348C262-266D-4685-B721-BB6DCD470297}"/>
    <cellStyle name="Accent2 17" xfId="613" xr:uid="{B8E88137-9112-4EB7-99A6-9036C13112C7}"/>
    <cellStyle name="Accent2 18" xfId="614" xr:uid="{813AAFB1-0BF5-4740-91E2-77740DA90561}"/>
    <cellStyle name="Accent2 18 2" xfId="615" xr:uid="{B830D4A3-40A2-4D3A-A1B3-38886927EF0C}"/>
    <cellStyle name="Accent2 19" xfId="616" xr:uid="{977B532B-732B-4AC3-BA67-ACEF9DCD6D9A}"/>
    <cellStyle name="Accent2 19 2" xfId="617" xr:uid="{C93D7244-7EF8-4B13-95A3-FF2A5FB5A545}"/>
    <cellStyle name="Accent2 2" xfId="618" xr:uid="{DC020495-781D-4A9F-BF8D-90F156E17526}"/>
    <cellStyle name="Accent2 2 2" xfId="619" xr:uid="{5C57194C-60F6-4B17-9554-EA89DE97B474}"/>
    <cellStyle name="Accent2 2 2 2" xfId="6426" xr:uid="{6D467DCE-BE5C-4533-A9DD-6D38840538ED}"/>
    <cellStyle name="Accent2 3" xfId="620" xr:uid="{78FE81D2-B5B0-48A1-837A-3745F71686CD}"/>
    <cellStyle name="Accent2 4" xfId="621" xr:uid="{D40312AE-5AA9-4220-9E18-C27305414D90}"/>
    <cellStyle name="Accent2 5" xfId="622" xr:uid="{C88318C2-77CA-4620-A4AE-0DE20780245F}"/>
    <cellStyle name="Accent2 6" xfId="623" xr:uid="{70BADAFB-C13C-454F-870F-48FDD099D791}"/>
    <cellStyle name="Accent2 7" xfId="624" xr:uid="{129BC316-4A9C-4249-978F-CC7754F2D966}"/>
    <cellStyle name="Accent2 8" xfId="625" xr:uid="{B193AE14-D547-47FD-AD11-AE7D01836BC1}"/>
    <cellStyle name="Accent2 9" xfId="626" xr:uid="{25EC6381-DBD7-460F-A5F0-08574BCCF10E}"/>
    <cellStyle name="Accent3 10" xfId="627" xr:uid="{D54302AD-38D6-4262-AE52-B01B511B36E0}"/>
    <cellStyle name="Accent3 11" xfId="628" xr:uid="{BCD46149-9715-4189-8DA8-6CCAC604974A}"/>
    <cellStyle name="Accent3 12" xfId="629" xr:uid="{CA8600F9-814F-4913-9725-C1FE15D8716B}"/>
    <cellStyle name="Accent3 13" xfId="630" xr:uid="{A86D83D7-3E12-427F-AF32-E03F9403C470}"/>
    <cellStyle name="Accent3 14" xfId="631" xr:uid="{AFCCA1E4-4F57-4719-A074-F86626B44C7B}"/>
    <cellStyle name="Accent3 15" xfId="632" xr:uid="{A8DE22DF-FEB1-4593-A855-88B5234EA1EB}"/>
    <cellStyle name="Accent3 16" xfId="633" xr:uid="{19640EF8-0373-43E4-9ECB-543D501AA589}"/>
    <cellStyle name="Accent3 17" xfId="634" xr:uid="{6AC988D3-3974-4677-B829-1C20105C79D8}"/>
    <cellStyle name="Accent3 18" xfId="635" xr:uid="{CE71E66D-5280-4CA0-8E37-5E84F3A65392}"/>
    <cellStyle name="Accent3 18 2" xfId="636" xr:uid="{314A66CF-FDDE-4A86-8F47-8F0D221FEEF2}"/>
    <cellStyle name="Accent3 19" xfId="637" xr:uid="{B6107BE2-4349-4B2B-91DC-F6CDE6833BA3}"/>
    <cellStyle name="Accent3 19 2" xfId="638" xr:uid="{E9055502-22CF-4694-817B-956DE39A3692}"/>
    <cellStyle name="Accent3 2" xfId="639" xr:uid="{647587D3-1AAA-40E7-9C11-D9BA69060FE1}"/>
    <cellStyle name="Accent3 2 2" xfId="640" xr:uid="{D6805880-A276-426A-9A1A-C449AEB8EDC2}"/>
    <cellStyle name="Accent3 2 2 2" xfId="6427" xr:uid="{E706C477-D50C-440B-A5D8-A80C1948A018}"/>
    <cellStyle name="Accent3 3" xfId="641" xr:uid="{9E74BF3D-B265-4F6A-AD4C-2732A096041C}"/>
    <cellStyle name="Accent3 4" xfId="642" xr:uid="{9A267177-1E6A-4D17-B581-284F3E99A212}"/>
    <cellStyle name="Accent3 5" xfId="643" xr:uid="{B863AA71-DB9C-401D-A226-31661C1B1731}"/>
    <cellStyle name="Accent3 6" xfId="644" xr:uid="{D10D985E-006A-4E69-9FEC-A2A1E5110C87}"/>
    <cellStyle name="Accent3 7" xfId="645" xr:uid="{E7667AB5-5CE0-41AA-ACB6-6730DA63E4D7}"/>
    <cellStyle name="Accent3 8" xfId="646" xr:uid="{6D2DEF37-D298-411A-80A1-F130C0949D7E}"/>
    <cellStyle name="Accent3 9" xfId="647" xr:uid="{A3468469-7266-45AF-9D9B-708BBD94C038}"/>
    <cellStyle name="Accent4 10" xfId="648" xr:uid="{09081C7E-ABEB-485C-92B6-E4378E3A1712}"/>
    <cellStyle name="Accent4 11" xfId="649" xr:uid="{2C665F4D-D21B-4425-BF3F-63BFA5CB9760}"/>
    <cellStyle name="Accent4 12" xfId="650" xr:uid="{2316671B-F306-4994-BF7D-55E47B9E7060}"/>
    <cellStyle name="Accent4 13" xfId="651" xr:uid="{6054B136-49EF-4C24-AFA0-AEB48DB377ED}"/>
    <cellStyle name="Accent4 14" xfId="652" xr:uid="{C85057DB-5C17-4E4F-A798-1B472943698F}"/>
    <cellStyle name="Accent4 15" xfId="653" xr:uid="{2C567F1E-878A-4DEC-B170-FB5BB8E04790}"/>
    <cellStyle name="Accent4 16" xfId="654" xr:uid="{D7730356-FD20-484F-9D1D-AC88FE22416C}"/>
    <cellStyle name="Accent4 17" xfId="655" xr:uid="{FE56E480-E394-4860-B3DE-FF4AD90A3B46}"/>
    <cellStyle name="Accent4 18" xfId="656" xr:uid="{818F389E-DAA4-4515-8636-8DC896388061}"/>
    <cellStyle name="Accent4 18 2" xfId="657" xr:uid="{BA19A019-3EBB-4002-A20F-FE07464CF6C5}"/>
    <cellStyle name="Accent4 19" xfId="658" xr:uid="{D690F948-A10F-4D42-B916-EE5A9B565C7F}"/>
    <cellStyle name="Accent4 19 2" xfId="659" xr:uid="{89F61F06-E715-40DD-A65C-88D18CAF0CAA}"/>
    <cellStyle name="Accent4 2" xfId="660" xr:uid="{7E0324A5-F4C0-4FE1-BD6A-410C069DCC39}"/>
    <cellStyle name="Accent4 2 2" xfId="661" xr:uid="{00D7B6EE-4196-4E1B-9E15-059FFE78E1A0}"/>
    <cellStyle name="Accent4 2 2 2" xfId="6428" xr:uid="{C62E8FDB-8A5C-4A61-93BD-51E39A320F73}"/>
    <cellStyle name="Accent4 3" xfId="662" xr:uid="{57D05814-E3BE-4AD3-B0C0-A45C45FA27C9}"/>
    <cellStyle name="Accent4 4" xfId="663" xr:uid="{4780DEFD-47CF-4921-A936-5882FAFD3CA5}"/>
    <cellStyle name="Accent4 5" xfId="664" xr:uid="{AB60FFEA-43D9-4373-B572-64D619C31BDD}"/>
    <cellStyle name="Accent4 6" xfId="665" xr:uid="{E3739F7D-0DEA-4CBF-B4A2-E7132B822507}"/>
    <cellStyle name="Accent4 7" xfId="666" xr:uid="{194B78AF-6710-44A5-B5A9-CFEF1A3EA3F6}"/>
    <cellStyle name="Accent4 8" xfId="667" xr:uid="{35B1358A-E331-41E0-A4FE-EC61B0412236}"/>
    <cellStyle name="Accent4 9" xfId="668" xr:uid="{B6B4D5C3-4482-4B84-98E0-6F97D83EDB2C}"/>
    <cellStyle name="Accent5 10" xfId="669" xr:uid="{E691B90A-F9A4-40EC-8697-9275CF32A0F9}"/>
    <cellStyle name="Accent5 11" xfId="670" xr:uid="{9023B187-7E8F-4F90-9BD8-6398AB0A4B65}"/>
    <cellStyle name="Accent5 12" xfId="671" xr:uid="{20282232-3A8A-46A4-BA66-C2D6941BF455}"/>
    <cellStyle name="Accent5 13" xfId="672" xr:uid="{B82E5DBF-C55D-4DF3-A77E-A14CBDD0B3C4}"/>
    <cellStyle name="Accent5 14" xfId="673" xr:uid="{3F518678-60FA-4071-AC4E-2E81D2285D1D}"/>
    <cellStyle name="Accent5 15" xfId="674" xr:uid="{C94245A3-E426-4EFB-8DFC-155D753B649F}"/>
    <cellStyle name="Accent5 16" xfId="675" xr:uid="{5BAB99D2-80A0-486F-A8AB-EE35C0C3323C}"/>
    <cellStyle name="Accent5 17" xfId="676" xr:uid="{0073C171-285B-4533-AC4A-2341D8C400A1}"/>
    <cellStyle name="Accent5 18" xfId="677" xr:uid="{46AB2A4E-A8E0-4F0A-B3E5-640D3A14C39D}"/>
    <cellStyle name="Accent5 18 2" xfId="678" xr:uid="{405E9CD0-20AD-4629-8E0D-447C82F78F75}"/>
    <cellStyle name="Accent5 19" xfId="679" xr:uid="{86F67D37-AF10-4088-BBEE-08183BECD4F5}"/>
    <cellStyle name="Accent5 19 2" xfId="680" xr:uid="{E5EEAC4A-FDD7-4C17-B44B-86218594E899}"/>
    <cellStyle name="Accent5 2" xfId="681" xr:uid="{6155B979-306F-4029-B446-50190BA88A65}"/>
    <cellStyle name="Accent5 2 2" xfId="682" xr:uid="{BFC4A359-93A7-4512-8257-152237B38B97}"/>
    <cellStyle name="Accent5 2 2 2" xfId="6429" xr:uid="{D26E9F6B-657C-452E-A2C2-5B293E526443}"/>
    <cellStyle name="Accent5 3" xfId="683" xr:uid="{55472B41-D21B-4778-A493-BB4606F44768}"/>
    <cellStyle name="Accent5 4" xfId="684" xr:uid="{BF93E7BE-CDAC-47F3-9864-831986D64662}"/>
    <cellStyle name="Accent5 5" xfId="685" xr:uid="{33919843-839E-49B4-AEB6-7DFED02676F8}"/>
    <cellStyle name="Accent5 6" xfId="686" xr:uid="{764ABABF-A16C-4C39-A197-762574401C6F}"/>
    <cellStyle name="Accent5 7" xfId="687" xr:uid="{14933AEE-FC21-4E62-9C6E-7140598EB669}"/>
    <cellStyle name="Accent5 8" xfId="688" xr:uid="{E5D245AE-A434-4DD0-A81C-924DDAFEF330}"/>
    <cellStyle name="Accent5 9" xfId="689" xr:uid="{3A7B0749-F21D-499C-A873-845A57CACBEE}"/>
    <cellStyle name="Accent6 10" xfId="690" xr:uid="{6508B2ED-12A6-4BC1-B16D-512EC15DF715}"/>
    <cellStyle name="Accent6 11" xfId="691" xr:uid="{FE767021-D872-4C80-9003-B2CA8E986D1B}"/>
    <cellStyle name="Accent6 12" xfId="692" xr:uid="{7030D680-70B9-4326-AE86-2D92A48AF206}"/>
    <cellStyle name="Accent6 13" xfId="693" xr:uid="{04FDAB54-49E3-495B-8439-1CF91E8B0E7E}"/>
    <cellStyle name="Accent6 14" xfId="694" xr:uid="{42C3414C-0208-4C03-A8EA-CBDC10DD3A64}"/>
    <cellStyle name="Accent6 15" xfId="695" xr:uid="{83CC08A7-59CB-4A95-A07B-4D389E5D7288}"/>
    <cellStyle name="Accent6 16" xfId="696" xr:uid="{038AFD75-2679-4C5B-9CB7-294DA81585AC}"/>
    <cellStyle name="Accent6 17" xfId="697" xr:uid="{72C719B4-E9FA-4D17-A35A-FEBD067525EC}"/>
    <cellStyle name="Accent6 18" xfId="698" xr:uid="{DA489DD1-69CB-4195-800F-0395D6C3F736}"/>
    <cellStyle name="Accent6 18 2" xfId="699" xr:uid="{B89AC60A-B500-4D45-833A-F071DA5C780C}"/>
    <cellStyle name="Accent6 19" xfId="700" xr:uid="{84E5ED1D-AA1E-4638-AAB2-49689F2D0052}"/>
    <cellStyle name="Accent6 19 2" xfId="701" xr:uid="{898F9C97-C206-495E-8606-424AE9F25A26}"/>
    <cellStyle name="Accent6 2" xfId="702" xr:uid="{6BDED4EE-4138-4C06-9682-E3695F0ACC84}"/>
    <cellStyle name="Accent6 2 2" xfId="703" xr:uid="{FE4FB623-CAC5-494E-A85D-F7C8F48FAFDC}"/>
    <cellStyle name="Accent6 2 2 2" xfId="6430" xr:uid="{9A721672-D00B-472E-902C-0A10F87BD4AE}"/>
    <cellStyle name="Accent6 3" xfId="704" xr:uid="{509F9200-AD1B-4578-95D5-025385596AAE}"/>
    <cellStyle name="Accent6 4" xfId="705" xr:uid="{3EB1D12E-21AF-4248-A161-5907271D42AD}"/>
    <cellStyle name="Accent6 5" xfId="706" xr:uid="{4F32A13A-37C1-44F2-9907-3853FC7AFD5C}"/>
    <cellStyle name="Accent6 6" xfId="707" xr:uid="{2B513ACE-99D0-4056-AF63-327C709CC684}"/>
    <cellStyle name="Accent6 7" xfId="708" xr:uid="{967407DC-B4F7-44F9-A222-BFAAC4C7785F}"/>
    <cellStyle name="Accent6 8" xfId="709" xr:uid="{300A1137-0E3C-4925-8330-C2DA234306FB}"/>
    <cellStyle name="Accent6 9" xfId="710" xr:uid="{5486D741-56F1-4B5E-B3BF-870ECBF49457}"/>
    <cellStyle name="Atdalītāji 2" xfId="711" xr:uid="{1C05196B-073C-4A6C-AF41-284DAF2EE8C2}"/>
    <cellStyle name="Atdalītāji 2 2" xfId="6914" xr:uid="{552AA5B7-330F-4C41-AD30-29B84369FE76}"/>
    <cellStyle name="Atdalītāji 2 2 2" xfId="8557" xr:uid="{65F67776-1370-4774-9592-34234A5C5FDA}"/>
    <cellStyle name="Atdalītāji 2 2 2 2" xfId="21077" xr:uid="{47D2AAE1-7327-4FEA-B7C6-E852A8864603}"/>
    <cellStyle name="Atdalītāji 2 2 3" xfId="19940" xr:uid="{2AA2727C-5538-4E17-9E79-E0F345888D60}"/>
    <cellStyle name="Atdalītāji 2 3" xfId="19374" xr:uid="{A96906A1-B86F-4ED9-9A16-5AF69680CACC}"/>
    <cellStyle name="Bad 10" xfId="712" xr:uid="{88E76190-1573-4F27-9537-69697EBDB04D}"/>
    <cellStyle name="Bad 11" xfId="713" xr:uid="{D5F3182B-CCF5-4C68-B21D-685209AA617A}"/>
    <cellStyle name="Bad 12" xfId="714" xr:uid="{D72BD29E-A720-4345-A860-209DAA15BEBB}"/>
    <cellStyle name="Bad 13" xfId="715" xr:uid="{3EAA2BD5-89B7-43A3-8768-72766D8EAA96}"/>
    <cellStyle name="Bad 14" xfId="716" xr:uid="{547F2069-567F-4DC9-87A1-AD1FC28C36EF}"/>
    <cellStyle name="Bad 15" xfId="717" xr:uid="{82C1C639-B220-40C9-9439-D8668F1DA2A1}"/>
    <cellStyle name="Bad 16" xfId="718" xr:uid="{FEA0E94B-717E-47FB-9FAF-38C0A06E5573}"/>
    <cellStyle name="Bad 17" xfId="719" xr:uid="{A06205F6-0D6B-4783-8B1F-CB820BF47BA2}"/>
    <cellStyle name="Bad 18" xfId="720" xr:uid="{40A0C5FB-4DBF-4ACE-9F98-1A41DA70A2F9}"/>
    <cellStyle name="Bad 18 2" xfId="721" xr:uid="{0BAFC797-B50C-488A-849B-E014F3783E48}"/>
    <cellStyle name="Bad 19" xfId="722" xr:uid="{50DF07F8-892A-41D8-BA34-900BCBAEC34B}"/>
    <cellStyle name="Bad 19 2" xfId="723" xr:uid="{964445E1-3584-40A7-9138-D53FCE0E27A7}"/>
    <cellStyle name="Bad 2" xfId="724" xr:uid="{7D981E89-C39D-4800-AD12-55936FA30C7A}"/>
    <cellStyle name="Bad 2 2" xfId="725" xr:uid="{D4A294CA-3E0F-45FE-B259-2949178DEEF7}"/>
    <cellStyle name="Bad 2 2 2" xfId="6431" xr:uid="{498880B6-0CEE-4A1D-ACD7-677ECFF21AAC}"/>
    <cellStyle name="Bad 3" xfId="726" xr:uid="{31521760-AF07-4626-AAAE-347684128719}"/>
    <cellStyle name="Bad 4" xfId="727" xr:uid="{F63A5185-7AB6-44D6-A83B-7823359F4C64}"/>
    <cellStyle name="Bad 5" xfId="728" xr:uid="{B45799F4-C405-45BA-86EE-BC00A5B16E95}"/>
    <cellStyle name="Bad 6" xfId="729" xr:uid="{EF5A8FEE-0FA0-44AF-9AE3-F2B24FF843F9}"/>
    <cellStyle name="Bad 7" xfId="730" xr:uid="{765830FF-95C6-4361-B3BC-B5D1CEAABCB3}"/>
    <cellStyle name="Bad 8" xfId="731" xr:uid="{8653F837-6C32-4416-ACC6-29375181D976}"/>
    <cellStyle name="Bad 9" xfId="732" xr:uid="{2898A6F2-6145-435F-991F-899E3551B997}"/>
    <cellStyle name="Calculation 10" xfId="733" xr:uid="{33C7C0BB-1737-437B-BFCB-EF54665FA48A}"/>
    <cellStyle name="Calculation 10 10" xfId="10284" xr:uid="{58D105E1-A532-4D86-8AAA-AE1BDE9466F5}"/>
    <cellStyle name="Calculation 10 10 2" xfId="22159" xr:uid="{08C03AFE-9201-46B9-A86B-662943AD2E1F}"/>
    <cellStyle name="Calculation 10 11" xfId="11687" xr:uid="{C1FBA019-8C69-4D26-B932-34FD471374F5}"/>
    <cellStyle name="Calculation 10 11 2" xfId="23526" xr:uid="{9C52C82A-7CB1-4623-AD07-71F9A439F45A}"/>
    <cellStyle name="Calculation 10 12" xfId="11003" xr:uid="{59554FFD-AA53-4090-A6E2-BF08264E43EF}"/>
    <cellStyle name="Calculation 10 12 2" xfId="22872" xr:uid="{4BEE2A9B-4984-4775-9FD0-56A25B042AB2}"/>
    <cellStyle name="Calculation 10 2" xfId="6827" xr:uid="{7D1D8CB5-B092-45F9-B43F-F4CCFE7848F2}"/>
    <cellStyle name="Calculation 10 2 10" xfId="11236" xr:uid="{EBE2E967-A44D-417D-815C-F416DCC29F13}"/>
    <cellStyle name="Calculation 10 2 10 2" xfId="23098" xr:uid="{F3374EF9-B50D-4607-8B4D-E9510BF415F3}"/>
    <cellStyle name="Calculation 10 2 11" xfId="11974" xr:uid="{B9103D8C-B352-48B8-80D0-0BF2CE500CF7}"/>
    <cellStyle name="Calculation 10 2 11 2" xfId="23799" xr:uid="{352A15B2-7454-4816-90F5-099D5A7FDCFF}"/>
    <cellStyle name="Calculation 10 2 2" xfId="7163" xr:uid="{7CEA9DC8-E247-4814-9D2B-17C620591090}"/>
    <cellStyle name="Calculation 10 2 2 10" xfId="17298" xr:uid="{2CA53927-91B7-4688-A92E-7DCF050577E6}"/>
    <cellStyle name="Calculation 10 2 2 10 2" xfId="29041" xr:uid="{DD296F4C-5182-4EC1-9C73-66A7AD4E4707}"/>
    <cellStyle name="Calculation 10 2 2 2" xfId="8806" xr:uid="{9CB8F29F-2C2A-475A-8F4F-E10930D35027}"/>
    <cellStyle name="Calculation 10 2 2 2 2" xfId="13458" xr:uid="{BD89E9ED-588A-423C-8086-00E069FD5EF3}"/>
    <cellStyle name="Calculation 10 2 2 2 2 2" xfId="25241" xr:uid="{171628E6-609E-40AB-A27C-B36657EF1356}"/>
    <cellStyle name="Calculation 10 2 2 2 3" xfId="14462" xr:uid="{7944FEC2-8971-43CC-842A-F57DF91DA897}"/>
    <cellStyle name="Calculation 10 2 2 2 3 2" xfId="26234" xr:uid="{EBEFDB60-0D9C-4C34-BE8C-2C7C88997FD1}"/>
    <cellStyle name="Calculation 10 2 2 2 4" xfId="15420" xr:uid="{5C63EAB3-275D-46AE-9092-CEB6495914A9}"/>
    <cellStyle name="Calculation 10 2 2 2 4 2" xfId="27180" xr:uid="{2630C661-92BB-4F3C-BDA8-1BAD9D67E21F}"/>
    <cellStyle name="Calculation 10 2 2 2 5" xfId="16345" xr:uid="{80D1CFBD-F85A-4CD5-AA5D-3FE1B54CB164}"/>
    <cellStyle name="Calculation 10 2 2 2 5 2" xfId="28092" xr:uid="{30D9360B-0CBB-49DE-8CA9-02241CAE7655}"/>
    <cellStyle name="Calculation 10 2 2 2 6" xfId="17216" xr:uid="{249617A4-9C07-4438-ADD3-4DB9F17C5FEC}"/>
    <cellStyle name="Calculation 10 2 2 2 6 2" xfId="28959" xr:uid="{000D619F-B9CC-45C0-8E7A-C576856BF0C5}"/>
    <cellStyle name="Calculation 10 2 2 2 7" xfId="18062" xr:uid="{FA3B6C73-E5D3-478A-A18D-B83714E6A3CA}"/>
    <cellStyle name="Calculation 10 2 2 2 7 2" xfId="29783" xr:uid="{F6B54944-A329-48B5-87B9-3FBF0B760529}"/>
    <cellStyle name="Calculation 10 2 2 2 8" xfId="18826" xr:uid="{B902E59D-86A2-4752-BCFA-996B12FD635B}"/>
    <cellStyle name="Calculation 10 2 2 3" xfId="9652" xr:uid="{E111E612-EC60-4FF6-B656-5E365585F7E7}"/>
    <cellStyle name="Calculation 10 2 2 3 2" xfId="14057" xr:uid="{D82691C9-1B27-4311-A249-D7B5EF0BF9DC}"/>
    <cellStyle name="Calculation 10 2 2 3 2 2" xfId="25830" xr:uid="{EB2C60A8-90A7-4062-85D9-A277ADB08AEE}"/>
    <cellStyle name="Calculation 10 2 2 3 3" xfId="15017" xr:uid="{5F290C21-B608-49CC-9271-06FA02CA4AEF}"/>
    <cellStyle name="Calculation 10 2 2 3 3 2" xfId="26788" xr:uid="{1C90EE82-4790-4E0E-A003-5B428D242C2F}"/>
    <cellStyle name="Calculation 10 2 2 3 4" xfId="15969" xr:uid="{C0CEA9E0-0B8E-4F67-A81F-161FAFF07CA8}"/>
    <cellStyle name="Calculation 10 2 2 3 4 2" xfId="27716" xr:uid="{34197F62-CC5C-471B-8F5B-682716322F37}"/>
    <cellStyle name="Calculation 10 2 2 3 5" xfId="16843" xr:uid="{B36541B2-B81B-4787-811F-1B425A8066E5}"/>
    <cellStyle name="Calculation 10 2 2 3 5 2" xfId="28590" xr:uid="{A986DDD5-89F2-418B-AFEE-0548B757D789}"/>
    <cellStyle name="Calculation 10 2 2 3 6" xfId="17708" xr:uid="{0402E4F1-F312-43A9-B6D6-B3ECB8405DB7}"/>
    <cellStyle name="Calculation 10 2 2 3 6 2" xfId="29429" xr:uid="{E6E9F573-1737-4862-8465-788EE6047C86}"/>
    <cellStyle name="Calculation 10 2 2 3 7" xfId="18484" xr:uid="{77CA3FB3-7686-4C74-A15E-1DA2F968FF69}"/>
    <cellStyle name="Calculation 10 2 2 3 7 2" xfId="30205" xr:uid="{776A5DBA-E828-49F3-96A8-33DDBA48E07E}"/>
    <cellStyle name="Calculation 10 2 2 3 8" xfId="19241" xr:uid="{50589399-CA41-48C6-8929-8AAD4C2A536A}"/>
    <cellStyle name="Calculation 10 2 2 4" xfId="12430" xr:uid="{C22FDA49-4F0B-4012-A22C-73F4F3E2DDB6}"/>
    <cellStyle name="Calculation 10 2 2 4 2" xfId="24244" xr:uid="{DCEAD439-E6C3-44CA-B368-FB2CC218313C}"/>
    <cellStyle name="Calculation 10 2 2 5" xfId="10353" xr:uid="{E918146F-7F89-4A62-968D-A4676D8FD80A}"/>
    <cellStyle name="Calculation 10 2 2 5 2" xfId="22225" xr:uid="{E27CDDC2-1971-4E6D-A26C-F4E93AC03972}"/>
    <cellStyle name="Calculation 10 2 2 6" xfId="13606" xr:uid="{63A00D0C-6C6E-4CC8-A27B-86B5FF8E2092}"/>
    <cellStyle name="Calculation 10 2 2 6 2" xfId="25382" xr:uid="{6B95FEC4-B953-42C0-8CD1-D6F80E928947}"/>
    <cellStyle name="Calculation 10 2 2 7" xfId="14582" xr:uid="{577C8497-07DC-4AC3-A26E-E5F9643086D9}"/>
    <cellStyle name="Calculation 10 2 2 7 2" xfId="26353" xr:uid="{933A381A-15E6-43CE-B9EA-0724630CFA84}"/>
    <cellStyle name="Calculation 10 2 2 8" xfId="15534" xr:uid="{01EA1B5C-7DC6-4E96-ADBD-A7857544CD77}"/>
    <cellStyle name="Calculation 10 2 2 8 2" xfId="27289" xr:uid="{B821C367-DA94-4C13-AB71-72FE6DC29222}"/>
    <cellStyle name="Calculation 10 2 2 9" xfId="16429" xr:uid="{4EBE423F-26AD-448A-9DC5-C8DF6CA210C3}"/>
    <cellStyle name="Calculation 10 2 2 9 2" xfId="28176" xr:uid="{E0300B19-F141-4F7F-AC89-E783092C4603}"/>
    <cellStyle name="Calculation 10 2 3" xfId="8472" xr:uid="{D9A96E44-C0DF-42E1-AD80-3C0AEC68E15B}"/>
    <cellStyle name="Calculation 10 2 3 2" xfId="13214" xr:uid="{8DAE6496-C0E2-420E-931A-AF88DC15B156}"/>
    <cellStyle name="Calculation 10 2 3 2 2" xfId="25000" xr:uid="{805F019A-AB25-4BDF-A0AE-D7A7976A4F24}"/>
    <cellStyle name="Calculation 10 2 3 3" xfId="14234" xr:uid="{39688FAC-6368-4A30-B1B5-DCB43E6F0FDE}"/>
    <cellStyle name="Calculation 10 2 3 3 2" xfId="26007" xr:uid="{F9CD1117-6667-4D7F-8746-C7BADB29EB39}"/>
    <cellStyle name="Calculation 10 2 3 4" xfId="15194" xr:uid="{F1AA16D7-08B0-4D50-9EC9-DF0D62B16032}"/>
    <cellStyle name="Calculation 10 2 3 4 2" xfId="26963" xr:uid="{7F0BC739-0690-43E7-9BDA-4D669A6B39D4}"/>
    <cellStyle name="Calculation 10 2 3 5" xfId="16143" xr:uid="{C2E91B08-0CAD-4334-B198-F86D545E9028}"/>
    <cellStyle name="Calculation 10 2 3 5 2" xfId="27890" xr:uid="{6966FB12-2345-49B6-ABDC-15B881F76157}"/>
    <cellStyle name="Calculation 10 2 3 6" xfId="17016" xr:uid="{2C762AF3-110B-4CD1-87F4-E6D37D475EBF}"/>
    <cellStyle name="Calculation 10 2 3 6 2" xfId="28763" xr:uid="{E8C2DFBA-4787-431E-8D62-CFD1B7F771E3}"/>
    <cellStyle name="Calculation 10 2 3 7" xfId="17881" xr:uid="{F9F0613D-F0FC-4383-824A-6E3B3DFDE325}"/>
    <cellStyle name="Calculation 10 2 3 7 2" xfId="29602" xr:uid="{E638FC78-392F-4B19-9BC0-0FCDAB303254}"/>
    <cellStyle name="Calculation 10 2 3 8" xfId="18657" xr:uid="{8FD36EAC-7496-49BB-810D-ABECA7F0E484}"/>
    <cellStyle name="Calculation 10 2 4" xfId="9483" xr:uid="{F2C33DE8-0766-484C-A15A-ED87C3FE8796}"/>
    <cellStyle name="Calculation 10 2 4 2" xfId="13888" xr:uid="{5A4C02BF-E6B6-41A5-B027-7DC356E86512}"/>
    <cellStyle name="Calculation 10 2 4 2 2" xfId="25661" xr:uid="{C166DE8D-B0C4-4CCA-B04B-3391D497F718}"/>
    <cellStyle name="Calculation 10 2 4 3" xfId="14848" xr:uid="{D5E9673E-522B-4727-8965-2EA2F2FE3E1C}"/>
    <cellStyle name="Calculation 10 2 4 3 2" xfId="26619" xr:uid="{1185239A-3217-4D0F-B438-43F0A51D534A}"/>
    <cellStyle name="Calculation 10 2 4 4" xfId="15800" xr:uid="{C474744D-191B-4D16-A8C1-C81E68378A59}"/>
    <cellStyle name="Calculation 10 2 4 4 2" xfId="27547" xr:uid="{14F7A460-9613-430C-9FB7-A2F7A6F2FD9C}"/>
    <cellStyle name="Calculation 10 2 4 5" xfId="16674" xr:uid="{AD81B777-EDC9-48D2-A8D0-3DA74638047F}"/>
    <cellStyle name="Calculation 10 2 4 5 2" xfId="28421" xr:uid="{31C96165-F705-4F34-8152-3E784982189A}"/>
    <cellStyle name="Calculation 10 2 4 6" xfId="17539" xr:uid="{145CE358-E311-42F3-BFFC-C7DD097C72BC}"/>
    <cellStyle name="Calculation 10 2 4 6 2" xfId="29260" xr:uid="{2C62F2CC-2630-435F-8F0A-FB546FCA93DD}"/>
    <cellStyle name="Calculation 10 2 4 7" xfId="18315" xr:uid="{4FE8F3F5-BD7E-42A2-A02F-4641244C67A4}"/>
    <cellStyle name="Calculation 10 2 4 7 2" xfId="30036" xr:uid="{BDC98259-F610-4343-A68A-A094E6B177A7}"/>
    <cellStyle name="Calculation 10 2 4 8" xfId="19072" xr:uid="{D80DF62A-A760-40FF-82B3-9C068FEF546E}"/>
    <cellStyle name="Calculation 10 2 5" xfId="12185" xr:uid="{21011DC6-2D75-41B2-8FAE-8B13B88EF7FF}"/>
    <cellStyle name="Calculation 10 2 5 2" xfId="24002" xr:uid="{30607255-4C8D-4F10-93C9-5140D25E3656}"/>
    <cellStyle name="Calculation 10 2 6" xfId="10582" xr:uid="{D73C2C03-EE6D-4921-9D4C-D7FE3CCE3729}"/>
    <cellStyle name="Calculation 10 2 6 2" xfId="22454" xr:uid="{0DBA16B8-1AC8-4B47-AFAC-404319017DF8}"/>
    <cellStyle name="Calculation 10 2 7" xfId="11631" xr:uid="{4B1BE812-3F69-46A8-9F7D-42B96600CDAA}"/>
    <cellStyle name="Calculation 10 2 7 2" xfId="23473" xr:uid="{74B32052-90AA-4C5C-BC3A-DE2E8E1E36E1}"/>
    <cellStyle name="Calculation 10 2 8" xfId="11052" xr:uid="{F9BCACD4-D7F5-4C70-B512-8C3D937B078E}"/>
    <cellStyle name="Calculation 10 2 8 2" xfId="22921" xr:uid="{84B23DC6-34AF-423C-96B9-CAA509809CDD}"/>
    <cellStyle name="Calculation 10 2 9" xfId="11394" xr:uid="{7C4B0E42-AA1A-43C6-83D2-145C6C7C0470}"/>
    <cellStyle name="Calculation 10 2 9 2" xfId="23252" xr:uid="{04E76709-3FE6-4868-A793-31893A16C8F6}"/>
    <cellStyle name="Calculation 10 3" xfId="6915" xr:uid="{F87C7EBB-CEE9-4FA5-BDD1-D50028280EC5}"/>
    <cellStyle name="Calculation 10 3 10" xfId="12503" xr:uid="{A8414E6A-9FCA-4AF7-9C03-04DDFB6E2B04}"/>
    <cellStyle name="Calculation 10 3 10 2" xfId="24315" xr:uid="{86601E54-6D89-4694-899B-A5FA778CE392}"/>
    <cellStyle name="Calculation 10 3 2" xfId="8558" xr:uid="{656018C9-41F5-4ED8-8981-5577A317CA78}"/>
    <cellStyle name="Calculation 10 3 2 2" xfId="13281" xr:uid="{16085145-EECD-484F-B3AD-2585B45167C6}"/>
    <cellStyle name="Calculation 10 3 2 2 2" xfId="25064" xr:uid="{DD391821-1CAF-4667-B66C-D1909950DDBB}"/>
    <cellStyle name="Calculation 10 3 2 3" xfId="14295" xr:uid="{1C02A3CB-24E6-4A90-BA5A-32B5B09AE057}"/>
    <cellStyle name="Calculation 10 3 2 3 2" xfId="26068" xr:uid="{EC683350-1C1E-4ED2-B114-815DAD66C658}"/>
    <cellStyle name="Calculation 10 3 2 4" xfId="15255" xr:uid="{2C7F6E05-8506-490E-A87F-5BF434225352}"/>
    <cellStyle name="Calculation 10 3 2 4 2" xfId="27024" xr:uid="{8C6C66D6-9183-4EAE-A1D0-970C2EA6C26B}"/>
    <cellStyle name="Calculation 10 3 2 5" xfId="16199" xr:uid="{B2810192-257B-4067-87FF-4106D8BB9740}"/>
    <cellStyle name="Calculation 10 3 2 5 2" xfId="27946" xr:uid="{450481F8-351E-4BC1-AFEC-5FDBF858F2B9}"/>
    <cellStyle name="Calculation 10 3 2 6" xfId="17072" xr:uid="{1714FFF0-4D99-4EF0-B4BF-DBEEFBA88798}"/>
    <cellStyle name="Calculation 10 3 2 6 2" xfId="28819" xr:uid="{53B46C2D-30B3-4EEA-A823-D619383566F0}"/>
    <cellStyle name="Calculation 10 3 2 7" xfId="17937" xr:uid="{D1C55C88-96F1-43CB-B63D-CE2CA9EB9AD7}"/>
    <cellStyle name="Calculation 10 3 2 7 2" xfId="29658" xr:uid="{D362F59E-7F30-4747-9BEB-BDE1C4BA545A}"/>
    <cellStyle name="Calculation 10 3 2 8" xfId="18712" xr:uid="{BC022ED5-8746-44E1-8920-BC2692D802A6}"/>
    <cellStyle name="Calculation 10 3 3" xfId="9538" xr:uid="{DFB43B4D-5D62-4207-8FCA-196A1E667E15}"/>
    <cellStyle name="Calculation 10 3 3 2" xfId="13943" xr:uid="{D9A9054E-FDBA-4A5C-AC33-01637DB8F230}"/>
    <cellStyle name="Calculation 10 3 3 2 2" xfId="25716" xr:uid="{724EF1AE-E069-4189-81A2-880F217656E0}"/>
    <cellStyle name="Calculation 10 3 3 3" xfId="14903" xr:uid="{7E888D46-AE3A-4B94-A225-51F3996D9D78}"/>
    <cellStyle name="Calculation 10 3 3 3 2" xfId="26674" xr:uid="{AA7FB3FC-88BF-44E4-A3D4-6CBC81897AFE}"/>
    <cellStyle name="Calculation 10 3 3 4" xfId="15855" xr:uid="{5179CEB3-E5EF-4605-9550-3E3E882915EE}"/>
    <cellStyle name="Calculation 10 3 3 4 2" xfId="27602" xr:uid="{050A6FF9-1A51-4AF4-8E2F-D238E2EF5917}"/>
    <cellStyle name="Calculation 10 3 3 5" xfId="16729" xr:uid="{523C38CC-8534-4850-A44D-CAD3A054DCD9}"/>
    <cellStyle name="Calculation 10 3 3 5 2" xfId="28476" xr:uid="{1A1D81FB-E818-47FB-AFFF-50747FA585E9}"/>
    <cellStyle name="Calculation 10 3 3 6" xfId="17594" xr:uid="{D2C9DBEF-D1B8-494E-A4FE-8B9C786D3984}"/>
    <cellStyle name="Calculation 10 3 3 6 2" xfId="29315" xr:uid="{4F71150C-26D7-404E-A9CC-7CC2FFA75464}"/>
    <cellStyle name="Calculation 10 3 3 7" xfId="18370" xr:uid="{805A11A9-E869-43A6-B5C4-9C392271F5D6}"/>
    <cellStyle name="Calculation 10 3 3 7 2" xfId="30091" xr:uid="{68E341AB-40B8-49A3-A3F9-2978D3157789}"/>
    <cellStyle name="Calculation 10 3 3 8" xfId="19127" xr:uid="{011645CC-68F2-4607-8DB2-45137CEFEDCC}"/>
    <cellStyle name="Calculation 10 3 4" xfId="12254" xr:uid="{D2EEF4DB-41E8-46F2-BA39-FC7868DBFA5E}"/>
    <cellStyle name="Calculation 10 3 4 2" xfId="24070" xr:uid="{E648757C-1547-49AF-904C-306F142D55C3}"/>
    <cellStyle name="Calculation 10 3 5" xfId="10518" xr:uid="{F54F2B7D-40F7-4E4F-81F6-BB706819B42D}"/>
    <cellStyle name="Calculation 10 3 5 2" xfId="22390" xr:uid="{7346D30B-EDCB-4EAC-BDAA-489EC2024586}"/>
    <cellStyle name="Calculation 10 3 6" xfId="12045" xr:uid="{C362F036-3C0E-40A5-8EE1-A57C05EBAC62}"/>
    <cellStyle name="Calculation 10 3 6 2" xfId="23866" xr:uid="{2B4C404E-1654-4136-AF13-1F663390FAA7}"/>
    <cellStyle name="Calculation 10 3 7" xfId="10709" xr:uid="{8BB37378-661B-4A4A-9B3B-E76B18CEB9BA}"/>
    <cellStyle name="Calculation 10 3 7 2" xfId="22581" xr:uid="{4332730C-7337-45E5-BCB5-785D49924AAE}"/>
    <cellStyle name="Calculation 10 3 8" xfId="11607" xr:uid="{025EF4A3-7D9E-40BF-BD59-78A7703EEEB4}"/>
    <cellStyle name="Calculation 10 3 8 2" xfId="23450" xr:uid="{1672C489-DFC8-4494-B519-62FF6F98AE86}"/>
    <cellStyle name="Calculation 10 3 9" xfId="11073" xr:uid="{17281EC3-5E59-4758-855B-8BCFC9B25EFC}"/>
    <cellStyle name="Calculation 10 3 9 2" xfId="22942" xr:uid="{3F18C5DC-7748-4E00-96E5-9AB3F003EFD1}"/>
    <cellStyle name="Calculation 10 4" xfId="7719" xr:uid="{519ACC9D-185F-4466-BA84-311202BCEF7F}"/>
    <cellStyle name="Calculation 10 4 2" xfId="12748" xr:uid="{F494ECFC-B14A-4BA9-9C82-DE6A5F1F4D38}"/>
    <cellStyle name="Calculation 10 4 2 2" xfId="24544" xr:uid="{986EC01E-185B-47B4-B3AF-E1472F7BDE43}"/>
    <cellStyle name="Calculation 10 4 3" xfId="12253" xr:uid="{9BBF9F61-6582-4711-BE90-3F0801B98A20}"/>
    <cellStyle name="Calculation 10 4 3 2" xfId="24069" xr:uid="{07C4C60E-7C31-4E59-BFD7-643EA396DAE9}"/>
    <cellStyle name="Calculation 10 4 4" xfId="10519" xr:uid="{8D9896B4-4091-497F-B5A3-DBB1DA8CBD54}"/>
    <cellStyle name="Calculation 10 4 4 2" xfId="22391" xr:uid="{0E798A9F-4B6E-45F0-8838-D86E788F644A}"/>
    <cellStyle name="Calculation 10 4 5" xfId="13076" xr:uid="{ED751428-3DF8-4624-A267-61D1E2A5DC29}"/>
    <cellStyle name="Calculation 10 4 5 2" xfId="24865" xr:uid="{96EF953C-5D7D-4BC6-BF22-CC15C90564F0}"/>
    <cellStyle name="Calculation 10 4 6" xfId="9853" xr:uid="{8AA29625-4FBE-4D03-BC4E-A9518520E476}"/>
    <cellStyle name="Calculation 10 4 6 2" xfId="21729" xr:uid="{B4E578C1-6D82-416D-91BB-0856B324E4E2}"/>
    <cellStyle name="Calculation 10 4 7" xfId="14172" xr:uid="{2A9161AE-5D29-45D1-934B-4F1347C119CA}"/>
    <cellStyle name="Calculation 10 4 7 2" xfId="25945" xr:uid="{C06DCDDB-CFE4-4721-8A2C-0C066ACD1EDD}"/>
    <cellStyle name="Calculation 10 4 8" xfId="15132" xr:uid="{6695C321-3C39-4D87-960F-C650194043FF}"/>
    <cellStyle name="Calculation 10 5" xfId="7860" xr:uid="{72FB271F-BFBB-45D9-A2D6-15AC5965F715}"/>
    <cellStyle name="Calculation 10 5 2" xfId="12855" xr:uid="{937D5C23-F1B4-45B2-A8B4-5D6FD12678E2}"/>
    <cellStyle name="Calculation 10 5 2 2" xfId="24649" xr:uid="{F6F91ED2-8725-4C63-8117-17AF9D1203E9}"/>
    <cellStyle name="Calculation 10 5 3" xfId="11966" xr:uid="{F6A93147-3B80-4B28-9A12-ED3E8225A11E}"/>
    <cellStyle name="Calculation 10 5 3 2" xfId="23791" xr:uid="{3E214E87-2920-4CFB-97EC-519DD5A12892}"/>
    <cellStyle name="Calculation 10 5 4" xfId="10769" xr:uid="{BCE7C348-24AF-4563-992B-283F3ED540C1}"/>
    <cellStyle name="Calculation 10 5 4 2" xfId="22640" xr:uid="{12664AFD-97D0-4DBC-A271-2290E08E708E}"/>
    <cellStyle name="Calculation 10 5 5" xfId="11553" xr:uid="{F4D710DD-5CDA-45ED-AA9B-51B6D7109329}"/>
    <cellStyle name="Calculation 10 5 5 2" xfId="23401" xr:uid="{12D4B0A7-C47D-4515-A8E1-33DB42F2BCE8}"/>
    <cellStyle name="Calculation 10 5 6" xfId="11108" xr:uid="{B3C5A8E3-203A-40FE-A0A9-35D1CA26473B}"/>
    <cellStyle name="Calculation 10 5 6 2" xfId="22977" xr:uid="{E732FADA-4EBB-4D49-96E8-F2A984386CB6}"/>
    <cellStyle name="Calculation 10 5 7" xfId="12497" xr:uid="{80DE40FA-EFB6-4D93-AE65-6005D92A639A}"/>
    <cellStyle name="Calculation 10 5 7 2" xfId="24310" xr:uid="{BF824698-ADFA-46AB-B99B-70F80C0AD3B4}"/>
    <cellStyle name="Calculation 10 5 8" xfId="10293" xr:uid="{4E9C45AE-1A64-47AD-91FC-13E29CED4527}"/>
    <cellStyle name="Calculation 10 6" xfId="10133" xr:uid="{D0D4B121-E61B-404E-B7F0-92875C303985}"/>
    <cellStyle name="Calculation 10 6 2" xfId="22008" xr:uid="{CFA68F41-6793-43B1-889C-53114E7365F1}"/>
    <cellStyle name="Calculation 10 7" xfId="11728" xr:uid="{B127EEE5-E4E6-4767-8467-F821286382C4}"/>
    <cellStyle name="Calculation 10 7 2" xfId="23557" xr:uid="{445F5683-2ED2-4400-9106-4B860F6C34BC}"/>
    <cellStyle name="Calculation 10 8" xfId="10976" xr:uid="{0EC730C3-8CDF-400F-9982-1CC44A8461F7}"/>
    <cellStyle name="Calculation 10 8 2" xfId="22845" xr:uid="{27B57D49-E822-4306-AC54-3D613E5DC447}"/>
    <cellStyle name="Calculation 10 9" xfId="12517" xr:uid="{588A807C-01E7-45AC-9ACD-1D130EC8AC50}"/>
    <cellStyle name="Calculation 10 9 2" xfId="24327" xr:uid="{46A8411A-DAE4-445C-8A55-4DAC157C1F59}"/>
    <cellStyle name="Calculation 11" xfId="734" xr:uid="{F43E2BBC-A69F-4507-BAE1-DE95C1AE2BCD}"/>
    <cellStyle name="Calculation 11 10" xfId="10734" xr:uid="{B01DF7EA-7425-4FC9-8AAA-6F037AFB201B}"/>
    <cellStyle name="Calculation 11 10 2" xfId="22606" xr:uid="{3AB284FE-9BB0-4763-BA6F-CD16BB56E393}"/>
    <cellStyle name="Calculation 11 11" xfId="11583" xr:uid="{BB0F8813-E126-4436-891C-036A64DA917F}"/>
    <cellStyle name="Calculation 11 11 2" xfId="23431" xr:uid="{E19C3A76-FE53-40D7-ADBC-E5CB04B7B45C}"/>
    <cellStyle name="Calculation 11 12" xfId="11088" xr:uid="{44AF7529-FDBB-47F0-96C8-2B02813B8593}"/>
    <cellStyle name="Calculation 11 12 2" xfId="22957" xr:uid="{16B12698-6E0B-4074-A47F-088728609495}"/>
    <cellStyle name="Calculation 11 2" xfId="6826" xr:uid="{8E11E118-AB74-4ADA-8D4B-35E8FF842FD4}"/>
    <cellStyle name="Calculation 11 2 10" xfId="10662" xr:uid="{DD9541C7-81A2-414C-A2D7-A48AE9134701}"/>
    <cellStyle name="Calculation 11 2 10 2" xfId="22534" xr:uid="{F443B51F-169E-47B3-8029-488C64DA1454}"/>
    <cellStyle name="Calculation 11 2 11" xfId="12027" xr:uid="{4555E34C-F6D6-4E0A-89BC-AF2F3C00533A}"/>
    <cellStyle name="Calculation 11 2 11 2" xfId="23848" xr:uid="{773018F1-0DB7-428B-9425-641931E9661A}"/>
    <cellStyle name="Calculation 11 2 2" xfId="7164" xr:uid="{CAE92C02-6344-449B-AC85-A6633491A13C}"/>
    <cellStyle name="Calculation 11 2 2 10" xfId="11456" xr:uid="{E93B28A6-52EA-47E5-9DA5-142F4126AE9B}"/>
    <cellStyle name="Calculation 11 2 2 10 2" xfId="23314" xr:uid="{61787F39-B39B-44CD-A0B8-4E651DC5D28D}"/>
    <cellStyle name="Calculation 11 2 2 2" xfId="8807" xr:uid="{404849DF-FEF5-42DB-AC49-6E7D79C70F74}"/>
    <cellStyle name="Calculation 11 2 2 2 2" xfId="13459" xr:uid="{D1C54E8E-E99F-4961-A237-2E1B96F3BDAD}"/>
    <cellStyle name="Calculation 11 2 2 2 2 2" xfId="25242" xr:uid="{A4B2CAE1-4D27-4534-B702-21CBB9BC63CE}"/>
    <cellStyle name="Calculation 11 2 2 2 3" xfId="14463" xr:uid="{A65597A4-C798-46A3-A942-F7F41A28F322}"/>
    <cellStyle name="Calculation 11 2 2 2 3 2" xfId="26235" xr:uid="{08A9F5DC-DDAD-4ECA-BDAE-9FDF9CECF654}"/>
    <cellStyle name="Calculation 11 2 2 2 4" xfId="15421" xr:uid="{19C48E65-5CC1-485E-85CA-86DAE1A43C84}"/>
    <cellStyle name="Calculation 11 2 2 2 4 2" xfId="27181" xr:uid="{72E0BDAA-6381-49A5-B738-33A59B7A26AB}"/>
    <cellStyle name="Calculation 11 2 2 2 5" xfId="16346" xr:uid="{80B8C4C6-2057-4E05-A758-133AA02A4163}"/>
    <cellStyle name="Calculation 11 2 2 2 5 2" xfId="28093" xr:uid="{CE411ECC-6A69-4804-A843-1161657A70FA}"/>
    <cellStyle name="Calculation 11 2 2 2 6" xfId="17217" xr:uid="{E687F254-9F02-43D6-838D-8FA1C5C302C4}"/>
    <cellStyle name="Calculation 11 2 2 2 6 2" xfId="28960" xr:uid="{3F31CAB2-8FB8-4C6A-A98C-048F61CD03D5}"/>
    <cellStyle name="Calculation 11 2 2 2 7" xfId="18063" xr:uid="{7D4B4C85-FDB9-4D1D-96DA-1F4FD9E108BA}"/>
    <cellStyle name="Calculation 11 2 2 2 7 2" xfId="29784" xr:uid="{D55CB5F2-19C2-44F7-AC05-1EAD18CE5E3F}"/>
    <cellStyle name="Calculation 11 2 2 2 8" xfId="18827" xr:uid="{880772CF-DBD5-4E79-B014-BF3B727B1C43}"/>
    <cellStyle name="Calculation 11 2 2 3" xfId="9653" xr:uid="{B20D6D01-B0AA-4601-AF02-79648071FDAD}"/>
    <cellStyle name="Calculation 11 2 2 3 2" xfId="14058" xr:uid="{2DA73FB5-332C-4E98-B3A6-1AAF1B44CE44}"/>
    <cellStyle name="Calculation 11 2 2 3 2 2" xfId="25831" xr:uid="{B42FFA2E-1129-491C-AF2D-9FBEACC49939}"/>
    <cellStyle name="Calculation 11 2 2 3 3" xfId="15018" xr:uid="{D7E80999-2E24-4C59-8DAB-9F2E118F0BA0}"/>
    <cellStyle name="Calculation 11 2 2 3 3 2" xfId="26789" xr:uid="{0F107D20-EC91-4542-929F-B15AB853751B}"/>
    <cellStyle name="Calculation 11 2 2 3 4" xfId="15970" xr:uid="{6DC957EA-EE06-42D2-8AE3-620F8CB8A730}"/>
    <cellStyle name="Calculation 11 2 2 3 4 2" xfId="27717" xr:uid="{BCFFF517-7415-4FF8-BD98-525CCA370026}"/>
    <cellStyle name="Calculation 11 2 2 3 5" xfId="16844" xr:uid="{AB3B0330-19D0-42B0-BC49-E5D93D94A22E}"/>
    <cellStyle name="Calculation 11 2 2 3 5 2" xfId="28591" xr:uid="{C36045C2-8350-4557-B508-787582DD4278}"/>
    <cellStyle name="Calculation 11 2 2 3 6" xfId="17709" xr:uid="{F4667F70-3894-4EDA-89C6-1FA04D25AD4A}"/>
    <cellStyle name="Calculation 11 2 2 3 6 2" xfId="29430" xr:uid="{FE813678-CD5C-4AF9-B9EE-F465E281EC7D}"/>
    <cellStyle name="Calculation 11 2 2 3 7" xfId="18485" xr:uid="{0E01E2AD-C438-44A3-85C5-41D100D337F6}"/>
    <cellStyle name="Calculation 11 2 2 3 7 2" xfId="30206" xr:uid="{96FE20D6-D4F5-4270-9376-BDFF15D4512C}"/>
    <cellStyle name="Calculation 11 2 2 3 8" xfId="19242" xr:uid="{D4703095-828B-46C6-9319-BAE715B39DF7}"/>
    <cellStyle name="Calculation 11 2 2 4" xfId="12431" xr:uid="{AC511CD1-52D2-4179-91B6-FBFEB412703B}"/>
    <cellStyle name="Calculation 11 2 2 4 2" xfId="24245" xr:uid="{49A4E712-18F2-461C-BFBB-981C3A41D325}"/>
    <cellStyle name="Calculation 11 2 2 5" xfId="10352" xr:uid="{B369BDD5-833C-4B35-B332-54F752F2FBC3}"/>
    <cellStyle name="Calculation 11 2 2 5 2" xfId="22224" xr:uid="{55AC83D9-1C0A-4EA0-ABFE-8A2B12BD9F79}"/>
    <cellStyle name="Calculation 11 2 2 6" xfId="13097" xr:uid="{26EABC7C-CE83-49DD-A626-508017EFE4D0}"/>
    <cellStyle name="Calculation 11 2 2 6 2" xfId="24885" xr:uid="{020112FA-7BBC-400B-8810-79887F1383BF}"/>
    <cellStyle name="Calculation 11 2 2 7" xfId="9835" xr:uid="{B3FF0B69-3796-4038-84E4-15479344F269}"/>
    <cellStyle name="Calculation 11 2 2 7 2" xfId="21711" xr:uid="{D09A036B-F023-4FC7-8CC5-BE993A18DE55}"/>
    <cellStyle name="Calculation 11 2 2 8" xfId="11837" xr:uid="{5072A774-90B5-4D05-BBBE-CB6F66E6D6C5}"/>
    <cellStyle name="Calculation 11 2 2 8 2" xfId="23665" xr:uid="{B5B98635-06BE-4EC0-AE74-3971FA60AA0E}"/>
    <cellStyle name="Calculation 11 2 2 9" xfId="10878" xr:uid="{7C9389F4-7D88-4381-90B5-A6A600880DF5}"/>
    <cellStyle name="Calculation 11 2 2 9 2" xfId="22747" xr:uid="{F8E9EBA4-ADD1-4D0D-A821-3F0F3259DDF2}"/>
    <cellStyle name="Calculation 11 2 3" xfId="8471" xr:uid="{F42E95DB-CC12-4854-97AE-A62DADD120CF}"/>
    <cellStyle name="Calculation 11 2 3 2" xfId="13213" xr:uid="{9BF87555-3966-4944-B210-CB9289E48534}"/>
    <cellStyle name="Calculation 11 2 3 2 2" xfId="24999" xr:uid="{7719004B-50DF-43A8-A283-C8A02FACE17F}"/>
    <cellStyle name="Calculation 11 2 3 3" xfId="14233" xr:uid="{21BAB73A-53DE-4ED8-B65C-5C5534F129EC}"/>
    <cellStyle name="Calculation 11 2 3 3 2" xfId="26006" xr:uid="{EBF4B980-2008-40EB-9463-A934A355D6D5}"/>
    <cellStyle name="Calculation 11 2 3 4" xfId="15193" xr:uid="{175EEDCA-7410-4AAC-AC7E-A4FB066DAC9A}"/>
    <cellStyle name="Calculation 11 2 3 4 2" xfId="26962" xr:uid="{05B79ECC-71E3-4137-9795-8F7CC02749D0}"/>
    <cellStyle name="Calculation 11 2 3 5" xfId="16142" xr:uid="{9689FC8F-3064-4B3B-B213-46297D2C6B90}"/>
    <cellStyle name="Calculation 11 2 3 5 2" xfId="27889" xr:uid="{62A32F58-21C3-4463-BECA-35D514764A22}"/>
    <cellStyle name="Calculation 11 2 3 6" xfId="17015" xr:uid="{C612CA23-8CBC-4EC3-B742-3165FB6BE4C9}"/>
    <cellStyle name="Calculation 11 2 3 6 2" xfId="28762" xr:uid="{FB919B9A-2B40-4F7F-A1BB-4C2CB00DC75E}"/>
    <cellStyle name="Calculation 11 2 3 7" xfId="17880" xr:uid="{ECD14E6E-37B4-4051-BBDF-8F70F4D07BDC}"/>
    <cellStyle name="Calculation 11 2 3 7 2" xfId="29601" xr:uid="{6AF3E2CC-FB16-45E9-A8A9-259D60660111}"/>
    <cellStyle name="Calculation 11 2 3 8" xfId="18656" xr:uid="{163FDE8D-EE0D-4A8A-B85C-62E0B19793E3}"/>
    <cellStyle name="Calculation 11 2 4" xfId="9482" xr:uid="{81081751-B575-4620-961E-1CBBE9691201}"/>
    <cellStyle name="Calculation 11 2 4 2" xfId="13887" xr:uid="{8C82FB12-24EA-462F-B344-39E0228A3ABC}"/>
    <cellStyle name="Calculation 11 2 4 2 2" xfId="25660" xr:uid="{2BAB2AAE-E20C-4611-9CAE-C7B2B452C203}"/>
    <cellStyle name="Calculation 11 2 4 3" xfId="14847" xr:uid="{D67934CF-EEE9-4DBD-B6C2-24E7E813CC1F}"/>
    <cellStyle name="Calculation 11 2 4 3 2" xfId="26618" xr:uid="{429EF9DF-E8B0-422C-8472-EC009521B289}"/>
    <cellStyle name="Calculation 11 2 4 4" xfId="15799" xr:uid="{2BF1FE19-1D1F-4123-B529-21BF90A1B33F}"/>
    <cellStyle name="Calculation 11 2 4 4 2" xfId="27546" xr:uid="{21DA5337-A5A2-476B-B855-926EE731BF49}"/>
    <cellStyle name="Calculation 11 2 4 5" xfId="16673" xr:uid="{198FF7FF-9BBB-4C20-AE8E-32951C06C67C}"/>
    <cellStyle name="Calculation 11 2 4 5 2" xfId="28420" xr:uid="{D8880254-90B3-4748-8FD8-C0F344AA1D25}"/>
    <cellStyle name="Calculation 11 2 4 6" xfId="17538" xr:uid="{B9C2B4A1-1080-45AF-A5A4-4B745072F6B7}"/>
    <cellStyle name="Calculation 11 2 4 6 2" xfId="29259" xr:uid="{90458B34-7AB6-48B6-99F7-F9DF0D14031D}"/>
    <cellStyle name="Calculation 11 2 4 7" xfId="18314" xr:uid="{BF4B9349-9704-484C-922A-B1671269A7DA}"/>
    <cellStyle name="Calculation 11 2 4 7 2" xfId="30035" xr:uid="{1D7A49CA-FD32-4D90-82F4-4EF13AC70702}"/>
    <cellStyle name="Calculation 11 2 4 8" xfId="19071" xr:uid="{9A8BE94B-BB51-4010-B433-5C648892A3B8}"/>
    <cellStyle name="Calculation 11 2 5" xfId="12184" xr:uid="{26CB2EB8-75A7-410B-B6FC-B20979F0A62B}"/>
    <cellStyle name="Calculation 11 2 5 2" xfId="24001" xr:uid="{0C2A588E-34FE-4E76-B5A9-822C3695BCE0}"/>
    <cellStyle name="Calculation 11 2 6" xfId="10583" xr:uid="{8F951977-6A42-4736-BD84-ED58D54DFCD0}"/>
    <cellStyle name="Calculation 11 2 6 2" xfId="22455" xr:uid="{0C4AC70A-6245-41A8-8D1F-3AD2F1C86E7F}"/>
    <cellStyle name="Calculation 11 2 7" xfId="12865" xr:uid="{BC1E7C65-4C7F-41D0-A396-99C6387516EA}"/>
    <cellStyle name="Calculation 11 2 7 2" xfId="24659" xr:uid="{E63EDE5A-F6FF-443A-A8E9-6FE8E29D923D}"/>
    <cellStyle name="Calculation 11 2 8" xfId="10021" xr:uid="{287122A5-CFC1-4FE8-8F52-670EBFEFB69D}"/>
    <cellStyle name="Calculation 11 2 8 2" xfId="21896" xr:uid="{130A3FD1-1011-4537-84A6-6170FF265A27}"/>
    <cellStyle name="Calculation 11 2 9" xfId="12099" xr:uid="{DE32D5E5-EA8D-4A6E-883D-79FF4FFBA175}"/>
    <cellStyle name="Calculation 11 2 9 2" xfId="23918" xr:uid="{9CFDC29B-0939-4370-807E-9EAA314648A4}"/>
    <cellStyle name="Calculation 11 3" xfId="6916" xr:uid="{75F0C8F3-19D4-44F5-86BF-4B068E23C2CF}"/>
    <cellStyle name="Calculation 11 3 10" xfId="12605" xr:uid="{643D158B-C4A8-44A8-95C2-E8E570EE8036}"/>
    <cellStyle name="Calculation 11 3 10 2" xfId="24410" xr:uid="{FFCCF927-4550-4DDA-99B9-F58FDD32C623}"/>
    <cellStyle name="Calculation 11 3 2" xfId="8559" xr:uid="{5231D537-19ED-434A-993D-A5430FC5D225}"/>
    <cellStyle name="Calculation 11 3 2 2" xfId="13282" xr:uid="{58B109C2-A27E-4286-B9E1-2777BC8BF081}"/>
    <cellStyle name="Calculation 11 3 2 2 2" xfId="25065" xr:uid="{90C3C229-1004-4A20-85D4-F15842BB34A0}"/>
    <cellStyle name="Calculation 11 3 2 3" xfId="14296" xr:uid="{9D5C85A3-A8A9-43C3-B50D-39C9DEDDBFBA}"/>
    <cellStyle name="Calculation 11 3 2 3 2" xfId="26069" xr:uid="{38746C26-20AC-4111-9A79-FE1C02243737}"/>
    <cellStyle name="Calculation 11 3 2 4" xfId="15256" xr:uid="{7B581433-E947-4C7A-97F2-1EF1775C604B}"/>
    <cellStyle name="Calculation 11 3 2 4 2" xfId="27025" xr:uid="{FFE67D69-6394-4830-BAB2-3725A71B0AF4}"/>
    <cellStyle name="Calculation 11 3 2 5" xfId="16200" xr:uid="{EAD169E4-5AFB-48AE-BA4F-9BBD9C739D8D}"/>
    <cellStyle name="Calculation 11 3 2 5 2" xfId="27947" xr:uid="{7981CA9C-3BD0-410F-BA9F-36E17C760AA5}"/>
    <cellStyle name="Calculation 11 3 2 6" xfId="17073" xr:uid="{F3470836-C430-44BA-BAAB-34DE6EE41519}"/>
    <cellStyle name="Calculation 11 3 2 6 2" xfId="28820" xr:uid="{085733A5-1D14-4934-8FB4-8B9B09329F99}"/>
    <cellStyle name="Calculation 11 3 2 7" xfId="17938" xr:uid="{21DB9250-6BC6-4A5E-9A2E-C3CFD942E2B5}"/>
    <cellStyle name="Calculation 11 3 2 7 2" xfId="29659" xr:uid="{808F4218-D97D-4344-AA48-AEE66798C9AF}"/>
    <cellStyle name="Calculation 11 3 2 8" xfId="18713" xr:uid="{7823D694-F5F6-40CA-98F0-CD85065D7E1C}"/>
    <cellStyle name="Calculation 11 3 3" xfId="9539" xr:uid="{7A464192-5FF3-4FF3-B7BF-8D6CC932B10C}"/>
    <cellStyle name="Calculation 11 3 3 2" xfId="13944" xr:uid="{4EE42A46-9395-4A33-8198-CE3BE3949DB3}"/>
    <cellStyle name="Calculation 11 3 3 2 2" xfId="25717" xr:uid="{7D10D555-727C-42E8-9A78-8FCF054F9711}"/>
    <cellStyle name="Calculation 11 3 3 3" xfId="14904" xr:uid="{CDC30558-BF1B-43B9-BEF1-08E1EE9398BF}"/>
    <cellStyle name="Calculation 11 3 3 3 2" xfId="26675" xr:uid="{159B56F0-B8E4-44FB-9DFE-C35681EF50BA}"/>
    <cellStyle name="Calculation 11 3 3 4" xfId="15856" xr:uid="{8ABCB7A7-3666-4EA8-B474-0C9D284A14F6}"/>
    <cellStyle name="Calculation 11 3 3 4 2" xfId="27603" xr:uid="{8F64EDBB-4286-4866-AE0A-0906E2C2DF5A}"/>
    <cellStyle name="Calculation 11 3 3 5" xfId="16730" xr:uid="{599514B8-A07C-4D56-8783-35C4A9BF6747}"/>
    <cellStyle name="Calculation 11 3 3 5 2" xfId="28477" xr:uid="{4DA78B00-4A0A-4EB4-9E47-FF61F90D2D7C}"/>
    <cellStyle name="Calculation 11 3 3 6" xfId="17595" xr:uid="{8B3A0940-4AC5-4463-B366-7B73756DDE43}"/>
    <cellStyle name="Calculation 11 3 3 6 2" xfId="29316" xr:uid="{B067CE3D-D664-4CF1-B5F8-F94059711984}"/>
    <cellStyle name="Calculation 11 3 3 7" xfId="18371" xr:uid="{C79355AD-98DB-493E-A847-8F926906EEC8}"/>
    <cellStyle name="Calculation 11 3 3 7 2" xfId="30092" xr:uid="{5048607E-9848-4B30-B4FB-AE9E84469E34}"/>
    <cellStyle name="Calculation 11 3 3 8" xfId="19128" xr:uid="{A4C60533-7E99-44BE-931E-62777E47A051}"/>
    <cellStyle name="Calculation 11 3 4" xfId="12255" xr:uid="{FFD542CB-2AC1-4B17-A182-EC7377BC359E}"/>
    <cellStyle name="Calculation 11 3 4 2" xfId="24071" xr:uid="{9C3FC1E3-DC07-4F45-A8DB-78AB7D6EC047}"/>
    <cellStyle name="Calculation 11 3 5" xfId="10517" xr:uid="{6A658A3C-E21A-439E-9E17-EF3CC373031E}"/>
    <cellStyle name="Calculation 11 3 5 2" xfId="22389" xr:uid="{D633190D-4458-40AD-BE34-CB6B41BEBBA6}"/>
    <cellStyle name="Calculation 11 3 6" xfId="12560" xr:uid="{A7992555-B68B-4E5B-AB5F-707B7D209185}"/>
    <cellStyle name="Calculation 11 3 6 2" xfId="24369" xr:uid="{A0E4DDC4-7FFD-4B19-86B0-7958DCC7CE46}"/>
    <cellStyle name="Calculation 11 3 7" xfId="10247" xr:uid="{F9B3E433-5BFD-43F3-B02A-ECFF6E8601FA}"/>
    <cellStyle name="Calculation 11 3 7 2" xfId="22122" xr:uid="{D44FF149-5018-44A7-8D99-9229DDA3662C}"/>
    <cellStyle name="Calculation 11 3 8" xfId="12600" xr:uid="{8E6B18AD-BF99-45BA-A94E-22C322176D3A}"/>
    <cellStyle name="Calculation 11 3 8 2" xfId="24405" xr:uid="{F7FE3A60-D413-4E35-A164-1EEB06E8C786}"/>
    <cellStyle name="Calculation 11 3 9" xfId="10216" xr:uid="{3471AFB1-37DA-4DD0-92DF-314565B91CC4}"/>
    <cellStyle name="Calculation 11 3 9 2" xfId="22091" xr:uid="{0EE67B50-354B-4C42-818E-98B4C6AB611A}"/>
    <cellStyle name="Calculation 11 4" xfId="7720" xr:uid="{021DA8A2-97F6-4731-83C0-56677AD14E84}"/>
    <cellStyle name="Calculation 11 4 2" xfId="12749" xr:uid="{6A0DA5AB-5F45-4BA5-9BE4-A560E0C0395C}"/>
    <cellStyle name="Calculation 11 4 2 2" xfId="24545" xr:uid="{A149B8CC-1196-4BE5-8648-D91752FA446F}"/>
    <cellStyle name="Calculation 11 4 3" xfId="10126" xr:uid="{2258D488-1679-4842-A2A6-31EB7125B44E}"/>
    <cellStyle name="Calculation 11 4 3 2" xfId="22001" xr:uid="{5C6B25D7-6BCD-4B3C-85C0-63BC552B32CD}"/>
    <cellStyle name="Calculation 11 4 4" xfId="11735" xr:uid="{A59FE887-9951-4609-A9A8-5F8705CFEF43}"/>
    <cellStyle name="Calculation 11 4 4 2" xfId="23564" xr:uid="{CC48D514-A7AC-4126-B62D-93366C1ADE81}"/>
    <cellStyle name="Calculation 11 4 5" xfId="10971" xr:uid="{82D8D9FA-A7E8-471C-906B-C20036D9C49F}"/>
    <cellStyle name="Calculation 11 4 5 2" xfId="22840" xr:uid="{9E2B58EC-19AC-4435-9C22-016233ECAB31}"/>
    <cellStyle name="Calculation 11 4 6" xfId="13049" xr:uid="{8F361DD1-6881-4EE6-A1B0-DC6E449E80BC}"/>
    <cellStyle name="Calculation 11 4 6 2" xfId="24839" xr:uid="{C033E61D-2200-4C15-852C-39C27C930F19}"/>
    <cellStyle name="Calculation 11 4 7" xfId="9874" xr:uid="{6CF27573-2401-416C-8CDF-B11FBC285358}"/>
    <cellStyle name="Calculation 11 4 7 2" xfId="21750" xr:uid="{480FB1EB-383A-4AF1-921F-E33495426ECD}"/>
    <cellStyle name="Calculation 11 4 8" xfId="13270" xr:uid="{D63B19C1-8E22-4EFB-BFEA-79006BAE0D10}"/>
    <cellStyle name="Calculation 11 5" xfId="7859" xr:uid="{EA187ECB-6D3A-4B12-B79C-80AE6B48E963}"/>
    <cellStyle name="Calculation 11 5 2" xfId="12854" xr:uid="{37752940-1620-4D7D-B91E-4799625F0166}"/>
    <cellStyle name="Calculation 11 5 2 2" xfId="24648" xr:uid="{4316FC9A-0544-4E24-959F-1577D4493683}"/>
    <cellStyle name="Calculation 11 5 3" xfId="10029" xr:uid="{F65B1547-39C0-48A6-87D7-6656B1995D65}"/>
    <cellStyle name="Calculation 11 5 3 2" xfId="21904" xr:uid="{5ECC21B5-71D6-4428-BF0F-2E301CA7AC1F}"/>
    <cellStyle name="Calculation 11 5 4" xfId="12097" xr:uid="{1B454B36-657D-4C7D-B04C-01611F3D8C83}"/>
    <cellStyle name="Calculation 11 5 4 2" xfId="23917" xr:uid="{A9820D35-9452-478F-9536-2C280EF430C3}"/>
    <cellStyle name="Calculation 11 5 5" xfId="10663" xr:uid="{932226B0-8341-4BD0-BAA0-0782A1E802AC}"/>
    <cellStyle name="Calculation 11 5 5 2" xfId="22535" xr:uid="{E51920E6-908B-4570-AC74-3C8F9032BFD7}"/>
    <cellStyle name="Calculation 11 5 6" xfId="11617" xr:uid="{6FB57A80-32DA-426A-8EAC-86A2350BAA90}"/>
    <cellStyle name="Calculation 11 5 6 2" xfId="23460" xr:uid="{708C05B9-2A87-4088-A2C1-A862B4A991C8}"/>
    <cellStyle name="Calculation 11 5 7" xfId="11065" xr:uid="{65A67205-E13F-4AB2-952F-E2748A86644E}"/>
    <cellStyle name="Calculation 11 5 7 2" xfId="22934" xr:uid="{D76B9A1E-C3CC-4F92-821A-C39410D6521E}"/>
    <cellStyle name="Calculation 11 5 8" xfId="12505" xr:uid="{3F51A398-3DD8-487A-A84E-38826FC4ED3A}"/>
    <cellStyle name="Calculation 11 6" xfId="10134" xr:uid="{D6D68E1D-545B-49F0-8434-623FBE02161F}"/>
    <cellStyle name="Calculation 11 6 2" xfId="22009" xr:uid="{541692D3-7A75-4BAC-8056-C27220D3303C}"/>
    <cellStyle name="Calculation 11 7" xfId="11727" xr:uid="{B7DA3C06-12E1-4FDF-B98A-EE59CBBC8693}"/>
    <cellStyle name="Calculation 11 7 2" xfId="23556" xr:uid="{79E44EED-3BC0-4DCE-B043-CB340BF69DF2}"/>
    <cellStyle name="Calculation 11 8" xfId="10977" xr:uid="{214B7CD2-BAB7-42C0-855A-EA64B483FAFA}"/>
    <cellStyle name="Calculation 11 8 2" xfId="22846" xr:uid="{3DA2DF57-AA3E-4872-BD2D-D6F5B3F0449C}"/>
    <cellStyle name="Calculation 11 9" xfId="12013" xr:uid="{CF953E37-37FE-4B75-92A0-50F1974B0922}"/>
    <cellStyle name="Calculation 11 9 2" xfId="23836" xr:uid="{6AA7D2A8-11C9-49B8-AF40-09C0FBC5BF12}"/>
    <cellStyle name="Calculation 12" xfId="735" xr:uid="{561F81C2-EAAE-4CBB-BBF0-44D77A7DDF5E}"/>
    <cellStyle name="Calculation 12 10" xfId="11225" xr:uid="{6340E7BF-BDF4-43B2-AF8B-DB63AE29A4D3}"/>
    <cellStyle name="Calculation 12 10 2" xfId="23087" xr:uid="{EC472A84-EDCE-4471-9AE1-31FB126EA70A}"/>
    <cellStyle name="Calculation 12 11" xfId="12964" xr:uid="{07519BF7-A05A-4F2E-ACD3-31E2F36F6CF9}"/>
    <cellStyle name="Calculation 12 11 2" xfId="24758" xr:uid="{E65D34A0-5582-4D93-91A0-69F4FD332693}"/>
    <cellStyle name="Calculation 12 12" xfId="9931" xr:uid="{3E2656D9-830A-4FEC-9540-C1B266CC47E5}"/>
    <cellStyle name="Calculation 12 12 2" xfId="21806" xr:uid="{483C157A-043D-4337-9277-DA1906E9BBBC}"/>
    <cellStyle name="Calculation 12 2" xfId="6825" xr:uid="{AE6B28BA-4F97-4FBD-8666-26604C17E188}"/>
    <cellStyle name="Calculation 12 2 10" xfId="16252" xr:uid="{E0AF4EAE-375D-455E-8865-D0912644F97C}"/>
    <cellStyle name="Calculation 12 2 10 2" xfId="27999" xr:uid="{B8ABD6BF-4038-4EFD-AB49-B548C469747C}"/>
    <cellStyle name="Calculation 12 2 11" xfId="17124" xr:uid="{645FB2EC-37FC-4D25-BCD1-DF6F296EF0B4}"/>
    <cellStyle name="Calculation 12 2 11 2" xfId="28871" xr:uid="{9074A2E1-5857-4FF7-B7A4-32798EC31C22}"/>
    <cellStyle name="Calculation 12 2 2" xfId="7165" xr:uid="{83A31569-A6B0-4F3F-909B-1AFB9306D6CE}"/>
    <cellStyle name="Calculation 12 2 2 10" xfId="12493" xr:uid="{CA751050-DAB8-428E-B082-68706C5FDC5B}"/>
    <cellStyle name="Calculation 12 2 2 10 2" xfId="24307" xr:uid="{73628834-5D68-497E-9A25-3077355C0BA9}"/>
    <cellStyle name="Calculation 12 2 2 2" xfId="8808" xr:uid="{4EC8597E-C807-4F04-9128-77AF15CB0316}"/>
    <cellStyle name="Calculation 12 2 2 2 2" xfId="13460" xr:uid="{B62BF20E-3B21-4FC1-9DB6-901FE619D220}"/>
    <cellStyle name="Calculation 12 2 2 2 2 2" xfId="25243" xr:uid="{EA4F4C84-1B2D-44F2-929C-6D3F3EACB3A7}"/>
    <cellStyle name="Calculation 12 2 2 2 3" xfId="14464" xr:uid="{2E1950DB-27CB-4424-9C72-A44C1CA5CD3A}"/>
    <cellStyle name="Calculation 12 2 2 2 3 2" xfId="26236" xr:uid="{F64AC386-1CAF-4A78-92EE-3925FD1CB80F}"/>
    <cellStyle name="Calculation 12 2 2 2 4" xfId="15422" xr:uid="{793C02E5-8587-4A45-942F-1EB9AFEF618B}"/>
    <cellStyle name="Calculation 12 2 2 2 4 2" xfId="27182" xr:uid="{EC7F0CD5-1324-4716-9B36-81964C5D94BB}"/>
    <cellStyle name="Calculation 12 2 2 2 5" xfId="16347" xr:uid="{85A7F41B-62FB-4819-9284-F9B4EFE1287F}"/>
    <cellStyle name="Calculation 12 2 2 2 5 2" xfId="28094" xr:uid="{5B121ADA-1A4D-4F06-83A7-371D5CA8974D}"/>
    <cellStyle name="Calculation 12 2 2 2 6" xfId="17218" xr:uid="{540C0CCF-F010-40AB-ACCB-9E6B1269C428}"/>
    <cellStyle name="Calculation 12 2 2 2 6 2" xfId="28961" xr:uid="{D17426E3-6EAA-4788-872F-69951A635FF1}"/>
    <cellStyle name="Calculation 12 2 2 2 7" xfId="18064" xr:uid="{5FED9883-4C33-485B-BEDE-E92B5A826F31}"/>
    <cellStyle name="Calculation 12 2 2 2 7 2" xfId="29785" xr:uid="{84EB098A-C061-4563-B3EA-18541E8CD3A5}"/>
    <cellStyle name="Calculation 12 2 2 2 8" xfId="18828" xr:uid="{667A7F02-1410-4572-9D7A-7FB8CEA88A31}"/>
    <cellStyle name="Calculation 12 2 2 3" xfId="9654" xr:uid="{221624B6-5512-416F-AF4B-2F7C2FD3014F}"/>
    <cellStyle name="Calculation 12 2 2 3 2" xfId="14059" xr:uid="{06E39D60-D09A-4464-A4EE-DEE1C4405C29}"/>
    <cellStyle name="Calculation 12 2 2 3 2 2" xfId="25832" xr:uid="{FE90845C-052E-41D7-9BBB-ED63360613AB}"/>
    <cellStyle name="Calculation 12 2 2 3 3" xfId="15019" xr:uid="{86B29166-C846-459E-B5E4-59232A7F4C14}"/>
    <cellStyle name="Calculation 12 2 2 3 3 2" xfId="26790" xr:uid="{5B5FF221-1CA4-4D9A-991E-70CCE54429DF}"/>
    <cellStyle name="Calculation 12 2 2 3 4" xfId="15971" xr:uid="{ABA574DA-E97A-4AE7-A8DC-0615B4534103}"/>
    <cellStyle name="Calculation 12 2 2 3 4 2" xfId="27718" xr:uid="{05BA34C9-DD90-4FF4-B92B-B85FFA9F7AA9}"/>
    <cellStyle name="Calculation 12 2 2 3 5" xfId="16845" xr:uid="{C7D10C34-2D34-43E3-9BA1-A8E8DC321C3A}"/>
    <cellStyle name="Calculation 12 2 2 3 5 2" xfId="28592" xr:uid="{18B206C3-7718-4E38-8A8D-0BE77D0B7AE4}"/>
    <cellStyle name="Calculation 12 2 2 3 6" xfId="17710" xr:uid="{E371A31D-F65C-4ECF-A25F-E118E0060F88}"/>
    <cellStyle name="Calculation 12 2 2 3 6 2" xfId="29431" xr:uid="{6FE84235-814F-446E-B9DB-1A508B5ECE36}"/>
    <cellStyle name="Calculation 12 2 2 3 7" xfId="18486" xr:uid="{B53F29B0-BBB6-4AEF-BF2D-74B057005EDF}"/>
    <cellStyle name="Calculation 12 2 2 3 7 2" xfId="30207" xr:uid="{EF3D5E3F-D47C-431E-BC99-3CD5BF5DDB70}"/>
    <cellStyle name="Calculation 12 2 2 3 8" xfId="19243" xr:uid="{ACB8424B-3760-4C1B-8D15-D3418137470F}"/>
    <cellStyle name="Calculation 12 2 2 4" xfId="12432" xr:uid="{69339C0C-3CC1-4EC0-9393-67451ACB62A9}"/>
    <cellStyle name="Calculation 12 2 2 4 2" xfId="24246" xr:uid="{34177F5A-ED6B-422A-9498-2BD3BBFDE280}"/>
    <cellStyle name="Calculation 12 2 2 5" xfId="10351" xr:uid="{D5F98C2F-C4E5-40BF-8435-EE2E6DFBF433}"/>
    <cellStyle name="Calculation 12 2 2 5 2" xfId="22223" xr:uid="{055D1607-1101-4B8C-B864-5191013F008F}"/>
    <cellStyle name="Calculation 12 2 2 6" xfId="11938" xr:uid="{02F3096D-E422-4F1D-8681-FA52FD37CFA2}"/>
    <cellStyle name="Calculation 12 2 2 6 2" xfId="23764" xr:uid="{137BAF3F-9667-40BC-9418-1575547DC403}"/>
    <cellStyle name="Calculation 12 2 2 7" xfId="10793" xr:uid="{32F32CC7-2BE6-4882-B3BB-2001002C1413}"/>
    <cellStyle name="Calculation 12 2 2 7 2" xfId="22663" xr:uid="{C8530EC2-B8BB-4AF3-A5AD-28E2EAEDA01B}"/>
    <cellStyle name="Calculation 12 2 2 8" xfId="11531" xr:uid="{AEA09115-1EC8-467D-9ECD-59F773B8DFE4}"/>
    <cellStyle name="Calculation 12 2 2 8 2" xfId="23381" xr:uid="{1EDF8E67-7F63-49E2-9579-9183BAB3DAA9}"/>
    <cellStyle name="Calculation 12 2 2 9" xfId="11125" xr:uid="{6179F901-7965-41E0-9573-9F4EFB5C19DC}"/>
    <cellStyle name="Calculation 12 2 2 9 2" xfId="22993" xr:uid="{A079A66F-7273-45CD-A3CE-DB9E9AD2EF34}"/>
    <cellStyle name="Calculation 12 2 3" xfId="8470" xr:uid="{AA6B05CA-B720-495C-9B20-1FF6E9DFCBA5}"/>
    <cellStyle name="Calculation 12 2 3 2" xfId="13212" xr:uid="{256FB7A8-9C17-43D6-A279-C1579E606E72}"/>
    <cellStyle name="Calculation 12 2 3 2 2" xfId="24998" xr:uid="{3CF172F3-3D16-4360-BE62-B312192CC496}"/>
    <cellStyle name="Calculation 12 2 3 3" xfId="14232" xr:uid="{05C8D858-FC46-4853-9768-C5B55F040130}"/>
    <cellStyle name="Calculation 12 2 3 3 2" xfId="26005" xr:uid="{7B4A3C2B-A2D9-484D-8EB6-E492CC6AA1E7}"/>
    <cellStyle name="Calculation 12 2 3 4" xfId="15192" xr:uid="{D1BFF83F-D482-4D32-8B96-AD9EDC7B7766}"/>
    <cellStyle name="Calculation 12 2 3 4 2" xfId="26961" xr:uid="{7695CA85-57C7-486B-82FD-1998D8D35706}"/>
    <cellStyle name="Calculation 12 2 3 5" xfId="16141" xr:uid="{491587B7-92DB-495C-8FE9-7A6A349AF6A9}"/>
    <cellStyle name="Calculation 12 2 3 5 2" xfId="27888" xr:uid="{7D89E606-C8E5-4803-B83B-FDEC762961D4}"/>
    <cellStyle name="Calculation 12 2 3 6" xfId="17014" xr:uid="{E10F8491-ACAD-412A-AF5D-A3856EAC314D}"/>
    <cellStyle name="Calculation 12 2 3 6 2" xfId="28761" xr:uid="{2F7EFCDD-A286-4062-9849-A05D45115855}"/>
    <cellStyle name="Calculation 12 2 3 7" xfId="17879" xr:uid="{354FCA93-AFC2-4F22-9591-374465C3A0F1}"/>
    <cellStyle name="Calculation 12 2 3 7 2" xfId="29600" xr:uid="{C8E127C3-EC4D-4705-AE2C-7E783863A1C4}"/>
    <cellStyle name="Calculation 12 2 3 8" xfId="18655" xr:uid="{31B4CACC-A1D4-4769-9AA8-04C46BF014FF}"/>
    <cellStyle name="Calculation 12 2 4" xfId="9481" xr:uid="{3CC98798-E6AC-46FB-A804-E63B1897F7D5}"/>
    <cellStyle name="Calculation 12 2 4 2" xfId="13886" xr:uid="{C10229EE-8BBD-4003-993C-EBB4E324C622}"/>
    <cellStyle name="Calculation 12 2 4 2 2" xfId="25659" xr:uid="{92AEA568-8C6B-4207-8EF3-4543499946A8}"/>
    <cellStyle name="Calculation 12 2 4 3" xfId="14846" xr:uid="{F82B5C62-A241-4E7E-8D20-CF0CCD9C4996}"/>
    <cellStyle name="Calculation 12 2 4 3 2" xfId="26617" xr:uid="{64CC1786-35D0-4E5E-B5B9-5188AB1198C0}"/>
    <cellStyle name="Calculation 12 2 4 4" xfId="15798" xr:uid="{7C07F6D0-E1B9-4021-90ED-D8BE8F9AD580}"/>
    <cellStyle name="Calculation 12 2 4 4 2" xfId="27545" xr:uid="{C8A81748-102C-43A0-95C4-660DBFBF65A3}"/>
    <cellStyle name="Calculation 12 2 4 5" xfId="16672" xr:uid="{B9C670AA-BF07-489A-959E-7074A82C9EAF}"/>
    <cellStyle name="Calculation 12 2 4 5 2" xfId="28419" xr:uid="{2E19BDAD-FF97-427C-BD41-35718B40CD39}"/>
    <cellStyle name="Calculation 12 2 4 6" xfId="17537" xr:uid="{1C4CA4CD-0DB0-4F54-BA3E-0A3148E3168E}"/>
    <cellStyle name="Calculation 12 2 4 6 2" xfId="29258" xr:uid="{AC24C4F1-23A2-41AA-A9F0-297C818358BB}"/>
    <cellStyle name="Calculation 12 2 4 7" xfId="18313" xr:uid="{8C7B9483-7712-4650-8CA6-AC8CC1E63ABF}"/>
    <cellStyle name="Calculation 12 2 4 7 2" xfId="30034" xr:uid="{0E711C2B-5E60-4002-9154-25441FEDA027}"/>
    <cellStyle name="Calculation 12 2 4 8" xfId="19070" xr:uid="{19571C9B-7F69-4EAD-8186-667D35488B5B}"/>
    <cellStyle name="Calculation 12 2 5" xfId="12183" xr:uid="{7642E43A-8477-4153-88D4-7ADF28B12AD4}"/>
    <cellStyle name="Calculation 12 2 5 2" xfId="24000" xr:uid="{ECC868AA-3191-451C-BDD3-61EDF36D6DA2}"/>
    <cellStyle name="Calculation 12 2 6" xfId="10584" xr:uid="{92389D3D-BE79-4804-8BD4-AEAB51488B32}"/>
    <cellStyle name="Calculation 12 2 6 2" xfId="22456" xr:uid="{A1AF1D04-37EC-4A3E-8C72-7A84044ECF94}"/>
    <cellStyle name="Calculation 12 2 7" xfId="13354" xr:uid="{77F93E55-0562-4767-8184-9069A7B36ED1}"/>
    <cellStyle name="Calculation 12 2 7 2" xfId="25137" xr:uid="{9BA9C43F-445F-45BB-B500-E48521332029}"/>
    <cellStyle name="Calculation 12 2 8" xfId="14363" xr:uid="{F925C233-94A6-4C68-BE6B-FF90987F0179}"/>
    <cellStyle name="Calculation 12 2 8 2" xfId="26135" xr:uid="{B643AA26-E214-4B13-A963-343DC75F43F4}"/>
    <cellStyle name="Calculation 12 2 9" xfId="15321" xr:uid="{681B996E-883E-46F6-BB5D-684C8F472666}"/>
    <cellStyle name="Calculation 12 2 9 2" xfId="27085" xr:uid="{4AC2F411-A849-47D0-9422-E27584D55615}"/>
    <cellStyle name="Calculation 12 3" xfId="6917" xr:uid="{B7DB93C0-9803-45C9-A9B4-82DE52E21756}"/>
    <cellStyle name="Calculation 12 3 10" xfId="17282" xr:uid="{2B495A05-134A-408F-953A-18E46BA29421}"/>
    <cellStyle name="Calculation 12 3 10 2" xfId="29025" xr:uid="{5EC363B4-875B-4E4B-89D2-6F155FE93840}"/>
    <cellStyle name="Calculation 12 3 2" xfId="8560" xr:uid="{8CEA6145-DEBC-4627-8F1C-3E6AEEBE7ED1}"/>
    <cellStyle name="Calculation 12 3 2 2" xfId="13283" xr:uid="{6EEE6177-7E08-49C6-BA9D-B27EED573A62}"/>
    <cellStyle name="Calculation 12 3 2 2 2" xfId="25066" xr:uid="{1F88776F-1AD7-475E-8941-357BA7C0C362}"/>
    <cellStyle name="Calculation 12 3 2 3" xfId="14297" xr:uid="{C93DD1C0-2C6E-4892-A37A-5F8787F537A1}"/>
    <cellStyle name="Calculation 12 3 2 3 2" xfId="26070" xr:uid="{AA6FEFA0-0545-4358-9A99-B956B178CDD6}"/>
    <cellStyle name="Calculation 12 3 2 4" xfId="15257" xr:uid="{8A705143-9310-45A7-82CF-4DBE396604CE}"/>
    <cellStyle name="Calculation 12 3 2 4 2" xfId="27026" xr:uid="{9F74D745-CA8E-4D31-A52F-6FD8E1379D92}"/>
    <cellStyle name="Calculation 12 3 2 5" xfId="16201" xr:uid="{5C9F687D-9254-4E15-8BBB-FCD2ED2CE5BD}"/>
    <cellStyle name="Calculation 12 3 2 5 2" xfId="27948" xr:uid="{258B380A-EBA0-4F0D-B425-25C539836A9C}"/>
    <cellStyle name="Calculation 12 3 2 6" xfId="17074" xr:uid="{68A1A243-2F37-48A1-AC11-3A016456961A}"/>
    <cellStyle name="Calculation 12 3 2 6 2" xfId="28821" xr:uid="{4B58737B-DDC1-4948-89A5-8724B1A1357C}"/>
    <cellStyle name="Calculation 12 3 2 7" xfId="17939" xr:uid="{9BA8E357-4780-4AB6-86A4-9E9511F341EC}"/>
    <cellStyle name="Calculation 12 3 2 7 2" xfId="29660" xr:uid="{FCC1723F-BF99-4566-A194-4867F4E6D006}"/>
    <cellStyle name="Calculation 12 3 2 8" xfId="18714" xr:uid="{F3DFF2D2-2C54-40DC-B4BA-5A9CA51E3E79}"/>
    <cellStyle name="Calculation 12 3 3" xfId="9540" xr:uid="{4B0EFB4C-9E10-4AA4-A316-C74BB4DE30C2}"/>
    <cellStyle name="Calculation 12 3 3 2" xfId="13945" xr:uid="{6D4D2B23-30D4-4617-89E0-A81860AE9AF0}"/>
    <cellStyle name="Calculation 12 3 3 2 2" xfId="25718" xr:uid="{65F08617-CA23-484F-B321-EA3312776A38}"/>
    <cellStyle name="Calculation 12 3 3 3" xfId="14905" xr:uid="{D348F9C4-B57A-44F8-BCD4-989B6DD4990A}"/>
    <cellStyle name="Calculation 12 3 3 3 2" xfId="26676" xr:uid="{3EAB0317-6CE0-4EAE-9B79-AD06F914D23E}"/>
    <cellStyle name="Calculation 12 3 3 4" xfId="15857" xr:uid="{E5107CED-19A6-46F4-8F1B-DDF009955F3C}"/>
    <cellStyle name="Calculation 12 3 3 4 2" xfId="27604" xr:uid="{8BB97A72-F66C-4684-8ADB-55335F8607A2}"/>
    <cellStyle name="Calculation 12 3 3 5" xfId="16731" xr:uid="{39652049-916D-458E-82A3-C5E60406532A}"/>
    <cellStyle name="Calculation 12 3 3 5 2" xfId="28478" xr:uid="{BEA5C123-E0FB-4925-9AEB-FD3BB5435211}"/>
    <cellStyle name="Calculation 12 3 3 6" xfId="17596" xr:uid="{1AC59081-61BA-4A5E-A338-43E939E1E11D}"/>
    <cellStyle name="Calculation 12 3 3 6 2" xfId="29317" xr:uid="{5BEE236A-9725-45A9-B5FA-AACA287429F0}"/>
    <cellStyle name="Calculation 12 3 3 7" xfId="18372" xr:uid="{0CD4246F-8D00-458A-A159-E0F8D62772D1}"/>
    <cellStyle name="Calculation 12 3 3 7 2" xfId="30093" xr:uid="{27AA2570-2796-46D0-86EC-33EC98DDACF0}"/>
    <cellStyle name="Calculation 12 3 3 8" xfId="19129" xr:uid="{54918E9A-3C30-48FE-81CB-8738C63D77AE}"/>
    <cellStyle name="Calculation 12 3 4" xfId="12256" xr:uid="{FF51E721-5F66-4094-8BEA-B8CAB396F32D}"/>
    <cellStyle name="Calculation 12 3 4 2" xfId="24072" xr:uid="{EE5303A4-477D-4F62-AFE6-6BC01464690F}"/>
    <cellStyle name="Calculation 12 3 5" xfId="10516" xr:uid="{973E45BB-D772-4F57-8A58-F023B3C2DCBF}"/>
    <cellStyle name="Calculation 12 3 5 2" xfId="22388" xr:uid="{FB7D97FC-38C2-4A31-ACFD-0EBB681476A8}"/>
    <cellStyle name="Calculation 12 3 6" xfId="13581" xr:uid="{0CF99771-8FF0-4958-9292-F45037EC4E2B}"/>
    <cellStyle name="Calculation 12 3 6 2" xfId="25357" xr:uid="{68086581-A4A0-4346-B82D-E19C2D57CA24}"/>
    <cellStyle name="Calculation 12 3 7" xfId="14559" xr:uid="{64CCA198-9F7D-454F-BF00-369F778218E2}"/>
    <cellStyle name="Calculation 12 3 7 2" xfId="26330" xr:uid="{AE0158FA-08B4-4DA2-83E1-5FE5F4519964}"/>
    <cellStyle name="Calculation 12 3 8" xfId="15512" xr:uid="{2D75A169-D9B0-497C-870F-BF6C5FE250DC}"/>
    <cellStyle name="Calculation 12 3 8 2" xfId="27267" xr:uid="{0F513C31-7021-45F0-888E-4FA061BBB2A6}"/>
    <cellStyle name="Calculation 12 3 9" xfId="16411" xr:uid="{A88F271C-07BD-40ED-B3BE-B0D3CF6E52DE}"/>
    <cellStyle name="Calculation 12 3 9 2" xfId="28158" xr:uid="{5C9CEF6E-7BAF-465B-A3AD-140048B8F113}"/>
    <cellStyle name="Calculation 12 4" xfId="7721" xr:uid="{9B94B8A3-F3C2-4E0C-B0F2-3E30B2536BF5}"/>
    <cellStyle name="Calculation 12 4 2" xfId="12750" xr:uid="{C0CCCE69-8E2F-4F42-AA24-DA8930133845}"/>
    <cellStyle name="Calculation 12 4 2 2" xfId="24546" xr:uid="{697170BB-9C8F-4F6B-A538-F05A4F3365CF}"/>
    <cellStyle name="Calculation 12 4 3" xfId="10125" xr:uid="{AFE3819C-822D-4DE0-A919-0CD7A7025376}"/>
    <cellStyle name="Calculation 12 4 3 2" xfId="22000" xr:uid="{07D5F9C1-161D-4461-A2E7-C719A2E2245D}"/>
    <cellStyle name="Calculation 12 4 4" xfId="11736" xr:uid="{17BAE16E-3917-4745-A09C-24F4688DADBB}"/>
    <cellStyle name="Calculation 12 4 4 2" xfId="23565" xr:uid="{5398A79D-BA56-429B-8D4B-C2D06A464715}"/>
    <cellStyle name="Calculation 12 4 5" xfId="10970" xr:uid="{2F929FB1-AE75-4299-85E5-21371BFB6517}"/>
    <cellStyle name="Calculation 12 4 5 2" xfId="22839" xr:uid="{DFCC2060-6FAC-437E-A08D-81927BA89F0D}"/>
    <cellStyle name="Calculation 12 4 6" xfId="11919" xr:uid="{387A282E-77FE-4944-9CB1-995AC4FBFBB4}"/>
    <cellStyle name="Calculation 12 4 6 2" xfId="23745" xr:uid="{41B83F72-5C4E-46EE-8483-0D1120C2B38C}"/>
    <cellStyle name="Calculation 12 4 7" xfId="10809" xr:uid="{0DE9A55A-BC7B-42C5-8937-09C0A743A0D8}"/>
    <cellStyle name="Calculation 12 4 7 2" xfId="22679" xr:uid="{24D1F7BB-AF30-4860-B39D-455D8A57BECE}"/>
    <cellStyle name="Calculation 12 4 8" xfId="11515" xr:uid="{0EAF90E7-4617-469E-AF1C-AE58E314B304}"/>
    <cellStyle name="Calculation 12 5" xfId="7858" xr:uid="{56C18CBE-070C-4B30-A46E-8ADA2BF7775F}"/>
    <cellStyle name="Calculation 12 5 2" xfId="12853" xr:uid="{9778BF14-43EC-4F67-A38B-A3526551BC7D}"/>
    <cellStyle name="Calculation 12 5 2 2" xfId="24647" xr:uid="{4BAC7275-19C2-474F-B526-B91B1816E8B2}"/>
    <cellStyle name="Calculation 12 5 3" xfId="10030" xr:uid="{A5E03BEC-3C58-464E-B559-C3E8F739603C}"/>
    <cellStyle name="Calculation 12 5 3 2" xfId="21905" xr:uid="{243A276C-3511-44B0-BE3B-ED88527872B5}"/>
    <cellStyle name="Calculation 12 5 4" xfId="13125" xr:uid="{894ACFA2-8739-4FF8-B286-AF7099BC3030}"/>
    <cellStyle name="Calculation 12 5 4 2" xfId="24912" xr:uid="{24A2BA62-807F-4242-A596-1596CB358F99}"/>
    <cellStyle name="Calculation 12 5 5" xfId="9814" xr:uid="{3482CD2B-5924-43DD-85AA-CAD32B9EAD1B}"/>
    <cellStyle name="Calculation 12 5 5 2" xfId="21690" xr:uid="{D3ED43D1-C358-4C8F-AB08-404C57BC50FD}"/>
    <cellStyle name="Calculation 12 5 6" xfId="11841" xr:uid="{DF7F1B12-19E8-4788-85CB-85722E792B26}"/>
    <cellStyle name="Calculation 12 5 6 2" xfId="23668" xr:uid="{DE2BDDC1-FBAD-4C35-88ED-BAE312938FE7}"/>
    <cellStyle name="Calculation 12 5 7" xfId="10875" xr:uid="{79FC40A0-A249-477F-87AA-2D9B39735ECB}"/>
    <cellStyle name="Calculation 12 5 7 2" xfId="22744" xr:uid="{058D41AE-6BE7-4CCC-B227-A979BA817FDB}"/>
    <cellStyle name="Calculation 12 5 8" xfId="11458" xr:uid="{6C79FB30-2881-463B-9250-0C945796511A}"/>
    <cellStyle name="Calculation 12 6" xfId="10135" xr:uid="{0FB6C722-56E9-40D4-8DC0-9ED3886F24ED}"/>
    <cellStyle name="Calculation 12 6 2" xfId="22010" xr:uid="{4D584661-B3AA-4ECA-BEA8-2A1DA0011D4D}"/>
    <cellStyle name="Calculation 12 7" xfId="11726" xr:uid="{891FF8E6-42A9-4AD4-904D-38F049FA7964}"/>
    <cellStyle name="Calculation 12 7 2" xfId="23555" xr:uid="{39EE7817-83FE-4FAC-A685-CE5146987062}"/>
    <cellStyle name="Calculation 12 8" xfId="10978" xr:uid="{C7F23AA9-0AAC-4F7D-9D11-CD12D97F06BB}"/>
    <cellStyle name="Calculation 12 8 2" xfId="22847" xr:uid="{63138C2A-27B2-4ABE-BBCC-35FA3716A21F}"/>
    <cellStyle name="Calculation 12 9" xfId="11406" xr:uid="{58E50A13-597D-40B6-9D61-169EE67D9B1D}"/>
    <cellStyle name="Calculation 12 9 2" xfId="23264" xr:uid="{887E4DB0-4266-4321-8978-195763314009}"/>
    <cellStyle name="Calculation 13" xfId="736" xr:uid="{2F137D03-D2BC-4189-B13A-C1DE964115B9}"/>
    <cellStyle name="Calculation 13 10" xfId="10053" xr:uid="{6E2D2AAB-B500-42EB-B4B4-D17BBF3BBA24}"/>
    <cellStyle name="Calculation 13 10 2" xfId="21928" xr:uid="{9CEFA1BB-3D16-4274-977D-4703B78DC47E}"/>
    <cellStyle name="Calculation 13 11" xfId="12885" xr:uid="{066F54E9-CBB8-4882-8E35-6E0E0C3D1B9C}"/>
    <cellStyle name="Calculation 13 11 2" xfId="24679" xr:uid="{39D22FEE-077F-454C-BABC-8282C68196DA}"/>
    <cellStyle name="Calculation 13 12" xfId="10005" xr:uid="{FBA2E689-E378-4AFD-A901-ED66AA551402}"/>
    <cellStyle name="Calculation 13 12 2" xfId="21880" xr:uid="{D52DC304-D60C-40E1-8CA6-8CEEA1C6C605}"/>
    <cellStyle name="Calculation 13 2" xfId="6824" xr:uid="{D4493724-8CF4-41CB-A0FB-BA1628EA6129}"/>
    <cellStyle name="Calculation 13 2 10" xfId="9843" xr:uid="{35BB1FD4-146C-40D8-9D58-A5927F919B28}"/>
    <cellStyle name="Calculation 13 2 10 2" xfId="21719" xr:uid="{77D16A22-8609-43B8-A9E6-FDE44249C88A}"/>
    <cellStyle name="Calculation 13 2 11" xfId="11791" xr:uid="{49AFE958-913F-410C-AF5B-0D684BB60AA6}"/>
    <cellStyle name="Calculation 13 2 11 2" xfId="23619" xr:uid="{5D9D1F1C-EB04-4520-8C24-0B4D3B25D163}"/>
    <cellStyle name="Calculation 13 2 2" xfId="7166" xr:uid="{2CD77656-2C8D-4620-BED6-599363B67AD0}"/>
    <cellStyle name="Calculation 13 2 2 10" xfId="13376" xr:uid="{E30F57CB-BA0C-47C1-AE91-39D4D03FE658}"/>
    <cellStyle name="Calculation 13 2 2 10 2" xfId="25159" xr:uid="{CA2180E7-3E37-4D85-9553-967409A47FD2}"/>
    <cellStyle name="Calculation 13 2 2 2" xfId="8809" xr:uid="{D7270D3A-23ED-4F83-B3BA-BFDB43DC0C88}"/>
    <cellStyle name="Calculation 13 2 2 2 2" xfId="13461" xr:uid="{024A1711-9A2B-47B2-9632-5640B84998FA}"/>
    <cellStyle name="Calculation 13 2 2 2 2 2" xfId="25244" xr:uid="{26CA93DE-EBB1-44F5-B5A5-91B1DACB694D}"/>
    <cellStyle name="Calculation 13 2 2 2 3" xfId="14465" xr:uid="{0F06EB42-DA1E-4CCE-A891-D19714346461}"/>
    <cellStyle name="Calculation 13 2 2 2 3 2" xfId="26237" xr:uid="{AFB8A0D0-0DE2-4CFB-BB00-FC0AAAD6D8D9}"/>
    <cellStyle name="Calculation 13 2 2 2 4" xfId="15423" xr:uid="{58E4EED7-F768-4D5D-88F0-296A0201A5D2}"/>
    <cellStyle name="Calculation 13 2 2 2 4 2" xfId="27183" xr:uid="{A42961C1-DDBC-4681-8130-4A4015486AE7}"/>
    <cellStyle name="Calculation 13 2 2 2 5" xfId="16348" xr:uid="{AE27A405-D9B9-4F3D-A879-6A1D6803E757}"/>
    <cellStyle name="Calculation 13 2 2 2 5 2" xfId="28095" xr:uid="{9B59251F-DAA9-4C92-8B20-869E13406F5D}"/>
    <cellStyle name="Calculation 13 2 2 2 6" xfId="17219" xr:uid="{FEC40395-3F38-415C-8FC5-CE51BFB18A3E}"/>
    <cellStyle name="Calculation 13 2 2 2 6 2" xfId="28962" xr:uid="{25327AB8-C83C-4600-8A9C-B6872092FBC2}"/>
    <cellStyle name="Calculation 13 2 2 2 7" xfId="18065" xr:uid="{DE807719-9333-4AA4-BF9E-1974CB39710A}"/>
    <cellStyle name="Calculation 13 2 2 2 7 2" xfId="29786" xr:uid="{921714B6-3754-48E0-B1B9-7D89D008CCB3}"/>
    <cellStyle name="Calculation 13 2 2 2 8" xfId="18829" xr:uid="{E31117E4-89EF-4EEC-AA42-E0D835C7CF7F}"/>
    <cellStyle name="Calculation 13 2 2 3" xfId="9655" xr:uid="{413DEB23-D111-41E1-A672-7F30BF88BE3A}"/>
    <cellStyle name="Calculation 13 2 2 3 2" xfId="14060" xr:uid="{080506C7-E812-4F37-B78D-38E2258F1353}"/>
    <cellStyle name="Calculation 13 2 2 3 2 2" xfId="25833" xr:uid="{1254C6A6-EB8C-488A-ADD6-01497029D7BD}"/>
    <cellStyle name="Calculation 13 2 2 3 3" xfId="15020" xr:uid="{A82C9773-FC39-4393-9E09-DF17FABCF5CB}"/>
    <cellStyle name="Calculation 13 2 2 3 3 2" xfId="26791" xr:uid="{1631FEA7-9FD1-4542-B5A7-02F90D3EF750}"/>
    <cellStyle name="Calculation 13 2 2 3 4" xfId="15972" xr:uid="{ED1E435A-183F-4FF1-A269-125354609B3A}"/>
    <cellStyle name="Calculation 13 2 2 3 4 2" xfId="27719" xr:uid="{92D1E8C9-14E6-4579-AD6F-0ADD1BC04DD0}"/>
    <cellStyle name="Calculation 13 2 2 3 5" xfId="16846" xr:uid="{6FE209E3-CA2A-4C4E-A4D4-24F2515D9C9E}"/>
    <cellStyle name="Calculation 13 2 2 3 5 2" xfId="28593" xr:uid="{EFF9237C-1AA6-444E-9CE8-194665DB7B94}"/>
    <cellStyle name="Calculation 13 2 2 3 6" xfId="17711" xr:uid="{5D868F18-6246-4C26-9525-5A1A35CC5F84}"/>
    <cellStyle name="Calculation 13 2 2 3 6 2" xfId="29432" xr:uid="{6A9F604E-B80B-43A1-9D9C-D9E73F902474}"/>
    <cellStyle name="Calculation 13 2 2 3 7" xfId="18487" xr:uid="{FEE86614-9928-4196-86CD-76D7A83898F6}"/>
    <cellStyle name="Calculation 13 2 2 3 7 2" xfId="30208" xr:uid="{90F84BC5-C9C7-4592-ACD3-E965E44C9A1B}"/>
    <cellStyle name="Calculation 13 2 2 3 8" xfId="19244" xr:uid="{DE98F27F-9695-405A-B241-7937E2109D7E}"/>
    <cellStyle name="Calculation 13 2 2 4" xfId="12433" xr:uid="{63543080-5669-4FEE-98D3-61C030E7E72F}"/>
    <cellStyle name="Calculation 13 2 2 4 2" xfId="24247" xr:uid="{8F2FE548-4EFD-4975-A8EF-5CD4312C905F}"/>
    <cellStyle name="Calculation 13 2 2 5" xfId="10350" xr:uid="{AB990138-AB88-4411-90B6-9B52E9F017EF}"/>
    <cellStyle name="Calculation 13 2 2 5 2" xfId="22222" xr:uid="{B6DEA69A-EB48-4CD2-8BCE-8D9956E315EC}"/>
    <cellStyle name="Calculation 13 2 2 6" xfId="12588" xr:uid="{CBEA080E-6120-495D-81B7-6CD90CC8C761}"/>
    <cellStyle name="Calculation 13 2 2 6 2" xfId="24393" xr:uid="{C36DB8A5-67A9-450F-9DE9-0EA1A73A8730}"/>
    <cellStyle name="Calculation 13 2 2 7" xfId="10225" xr:uid="{E4E6D280-0907-443F-8E61-FF091730B6B3}"/>
    <cellStyle name="Calculation 13 2 2 7 2" xfId="22100" xr:uid="{61FA220A-452C-4F31-A520-6EC6AA215C7B}"/>
    <cellStyle name="Calculation 13 2 2 8" xfId="12999" xr:uid="{C4167BAA-80ED-481C-95CB-8CBDA954F27F}"/>
    <cellStyle name="Calculation 13 2 2 8 2" xfId="24791" xr:uid="{03EB1BFE-E2CB-4AB7-9117-E04B9AF3BA89}"/>
    <cellStyle name="Calculation 13 2 2 9" xfId="9905" xr:uid="{4662A89F-452E-4BB3-B064-11F8FC28255C}"/>
    <cellStyle name="Calculation 13 2 2 9 2" xfId="21781" xr:uid="{1F675F82-1961-44A0-80AA-8C79605C8070}"/>
    <cellStyle name="Calculation 13 2 3" xfId="8469" xr:uid="{6E09B138-5FE0-4DA4-9585-15FB09859DE7}"/>
    <cellStyle name="Calculation 13 2 3 2" xfId="13211" xr:uid="{F32E9482-EDC0-48F8-9656-096EF9D20986}"/>
    <cellStyle name="Calculation 13 2 3 2 2" xfId="24997" xr:uid="{553B4630-14D8-4CFC-8C52-633B94F5976C}"/>
    <cellStyle name="Calculation 13 2 3 3" xfId="14231" xr:uid="{E43EE4EE-63DF-4EC8-B256-B5807C38B8D7}"/>
    <cellStyle name="Calculation 13 2 3 3 2" xfId="26004" xr:uid="{43ABE63C-3B06-4603-844C-DE28BF9E6C9B}"/>
    <cellStyle name="Calculation 13 2 3 4" xfId="15191" xr:uid="{8A930B05-DD1E-405D-B51E-1A2A978BE295}"/>
    <cellStyle name="Calculation 13 2 3 4 2" xfId="26960" xr:uid="{81346907-BA63-4672-B294-2828450A162A}"/>
    <cellStyle name="Calculation 13 2 3 5" xfId="16140" xr:uid="{06BE5045-6A4B-4FD3-988A-B4BBA2801ACC}"/>
    <cellStyle name="Calculation 13 2 3 5 2" xfId="27887" xr:uid="{F092BE18-EF18-4EF4-80E8-50F728A20E33}"/>
    <cellStyle name="Calculation 13 2 3 6" xfId="17013" xr:uid="{B3160C01-3D3A-45A7-8AEE-EEDDB437B262}"/>
    <cellStyle name="Calculation 13 2 3 6 2" xfId="28760" xr:uid="{6A0B8515-0280-4E72-8688-C7CDAF82A2C4}"/>
    <cellStyle name="Calculation 13 2 3 7" xfId="17878" xr:uid="{1FE8A1B9-ED0C-4329-9FEF-6988C28B0323}"/>
    <cellStyle name="Calculation 13 2 3 7 2" xfId="29599" xr:uid="{C3A774AB-7020-4D11-ADBE-92004A8DE536}"/>
    <cellStyle name="Calculation 13 2 3 8" xfId="18654" xr:uid="{B99C8693-2C35-446B-BA33-9479B329B681}"/>
    <cellStyle name="Calculation 13 2 4" xfId="9480" xr:uid="{F26F5D8B-A805-44A2-B520-4099B5A9E66F}"/>
    <cellStyle name="Calculation 13 2 4 2" xfId="13885" xr:uid="{67103EFE-6E2F-421D-87EA-EFC10C845701}"/>
    <cellStyle name="Calculation 13 2 4 2 2" xfId="25658" xr:uid="{756DC1F6-9021-4511-AE66-4C760E360EAA}"/>
    <cellStyle name="Calculation 13 2 4 3" xfId="14845" xr:uid="{6E3774D0-FE67-433F-9748-8797BE115695}"/>
    <cellStyle name="Calculation 13 2 4 3 2" xfId="26616" xr:uid="{50B12B2F-01E4-49FD-99FC-A65685E08409}"/>
    <cellStyle name="Calculation 13 2 4 4" xfId="15797" xr:uid="{0BCB931F-4488-4769-833C-E1DA062A2DFD}"/>
    <cellStyle name="Calculation 13 2 4 4 2" xfId="27544" xr:uid="{C9780185-E302-42CC-A2F1-52A77C6DE987}"/>
    <cellStyle name="Calculation 13 2 4 5" xfId="16671" xr:uid="{9BC8DCBF-6915-44E1-A07A-D0EF32C5A365}"/>
    <cellStyle name="Calculation 13 2 4 5 2" xfId="28418" xr:uid="{D121BFD1-E3BB-4CDF-939E-1638578891F2}"/>
    <cellStyle name="Calculation 13 2 4 6" xfId="17536" xr:uid="{8A749FF7-95BD-47C4-B961-4012AE7A88B7}"/>
    <cellStyle name="Calculation 13 2 4 6 2" xfId="29257" xr:uid="{178E842F-4CF3-4454-AA76-EE62E12C8A3D}"/>
    <cellStyle name="Calculation 13 2 4 7" xfId="18312" xr:uid="{D253E423-E8D7-4FB0-A58B-87C8EE412AA2}"/>
    <cellStyle name="Calculation 13 2 4 7 2" xfId="30033" xr:uid="{6ADDE7DC-3D0A-4619-B090-4E8D07A85687}"/>
    <cellStyle name="Calculation 13 2 4 8" xfId="19069" xr:uid="{55BF0272-AF46-45BE-A2E4-5A13D15538B0}"/>
    <cellStyle name="Calculation 13 2 5" xfId="12182" xr:uid="{F8787464-E165-4A82-8E11-EDA44A2AD75A}"/>
    <cellStyle name="Calculation 13 2 5 2" xfId="23999" xr:uid="{333AA34D-579D-4C41-8A98-E4E18F2C82C5}"/>
    <cellStyle name="Calculation 13 2 6" xfId="10585" xr:uid="{85CCD9B8-89CE-4889-8582-7CE41A22DFCB}"/>
    <cellStyle name="Calculation 13 2 6 2" xfId="22457" xr:uid="{D9DB6A78-E253-4E35-8CFB-AEDAE0A02B11}"/>
    <cellStyle name="Calculation 13 2 7" xfId="12323" xr:uid="{B5EDCE28-CB1D-4F6E-9875-D62BE93EC519}"/>
    <cellStyle name="Calculation 13 2 7 2" xfId="24139" xr:uid="{C893C677-DC83-4BA2-B1CC-728857D3455B}"/>
    <cellStyle name="Calculation 13 2 8" xfId="10454" xr:uid="{DE14C6C3-AA95-4F61-A61F-CB2F970AB349}"/>
    <cellStyle name="Calculation 13 2 8 2" xfId="22326" xr:uid="{345CDC58-4532-4474-B2FC-D1B800D49607}"/>
    <cellStyle name="Calculation 13 2 9" xfId="13089" xr:uid="{C6D6A4B5-02AD-4324-9B34-307E7F1DAB98}"/>
    <cellStyle name="Calculation 13 2 9 2" xfId="24877" xr:uid="{48FD1803-51FD-4011-B85F-949398DDECAF}"/>
    <cellStyle name="Calculation 13 3" xfId="6918" xr:uid="{FCDF84AA-73FF-4064-B789-CEA468F1036B}"/>
    <cellStyle name="Calculation 13 3 10" xfId="10869" xr:uid="{6DFE14BC-B367-4671-AF37-4454BC31589B}"/>
    <cellStyle name="Calculation 13 3 10 2" xfId="22738" xr:uid="{F6134D67-EC89-43F5-AC5F-FBC9C4A4AB4A}"/>
    <cellStyle name="Calculation 13 3 2" xfId="8561" xr:uid="{51E02A84-CBEF-43FE-B5A7-824B7B554AF7}"/>
    <cellStyle name="Calculation 13 3 2 2" xfId="13284" xr:uid="{A1522120-6ACE-417C-82CA-15B114C19CF2}"/>
    <cellStyle name="Calculation 13 3 2 2 2" xfId="25067" xr:uid="{97995E32-AB45-4BB7-BDB5-7433A97ECE44}"/>
    <cellStyle name="Calculation 13 3 2 3" xfId="14298" xr:uid="{817BCA71-5C59-4361-9327-AAF7F3FBA081}"/>
    <cellStyle name="Calculation 13 3 2 3 2" xfId="26071" xr:uid="{ACF8917D-C9DE-4F38-B0B7-C19F9A002AA0}"/>
    <cellStyle name="Calculation 13 3 2 4" xfId="15258" xr:uid="{01BCB62F-4097-4784-A677-976FBCAEDF74}"/>
    <cellStyle name="Calculation 13 3 2 4 2" xfId="27027" xr:uid="{5543BC54-3C3C-4B1B-B891-4246669F6B12}"/>
    <cellStyle name="Calculation 13 3 2 5" xfId="16202" xr:uid="{A6ABC67F-1786-4708-AAE3-825960D52834}"/>
    <cellStyle name="Calculation 13 3 2 5 2" xfId="27949" xr:uid="{90DA42AF-E955-4F9E-934C-4ACF2926F2E0}"/>
    <cellStyle name="Calculation 13 3 2 6" xfId="17075" xr:uid="{6F4278FC-953F-400F-A3EC-CBB042D3B12F}"/>
    <cellStyle name="Calculation 13 3 2 6 2" xfId="28822" xr:uid="{5EEC8319-99F4-445B-8BAB-FB1483B1DFF0}"/>
    <cellStyle name="Calculation 13 3 2 7" xfId="17940" xr:uid="{E4DD8954-C184-4BCA-9AA6-EBD3BEFE2F95}"/>
    <cellStyle name="Calculation 13 3 2 7 2" xfId="29661" xr:uid="{E971AAAE-7911-47BF-AAC5-3A89B9A93964}"/>
    <cellStyle name="Calculation 13 3 2 8" xfId="18715" xr:uid="{2F2F9417-7165-4AF2-A8FB-29550C1793E2}"/>
    <cellStyle name="Calculation 13 3 3" xfId="9541" xr:uid="{1146918E-351C-41DC-A286-D7B10CCE668D}"/>
    <cellStyle name="Calculation 13 3 3 2" xfId="13946" xr:uid="{EA88D643-8BF1-42D0-8E28-D12A0862421F}"/>
    <cellStyle name="Calculation 13 3 3 2 2" xfId="25719" xr:uid="{CBFC63A1-6B84-47AF-921C-33478C0825AC}"/>
    <cellStyle name="Calculation 13 3 3 3" xfId="14906" xr:uid="{4BD6935E-2DC9-4129-ACA5-47BA5E641D5B}"/>
    <cellStyle name="Calculation 13 3 3 3 2" xfId="26677" xr:uid="{A8B838C3-4033-4345-9509-E91CDA7BDC5B}"/>
    <cellStyle name="Calculation 13 3 3 4" xfId="15858" xr:uid="{0ED1815C-5D28-4862-A7CB-A3E822A870CE}"/>
    <cellStyle name="Calculation 13 3 3 4 2" xfId="27605" xr:uid="{ED0765EB-C969-4B16-A6BC-2E9EF2163725}"/>
    <cellStyle name="Calculation 13 3 3 5" xfId="16732" xr:uid="{15061C8E-9209-4A1A-AEB7-8EF37D324072}"/>
    <cellStyle name="Calculation 13 3 3 5 2" xfId="28479" xr:uid="{AA658AA1-665F-4747-A7FC-967F1E9B74BE}"/>
    <cellStyle name="Calculation 13 3 3 6" xfId="17597" xr:uid="{D16F8124-81A3-445F-A13B-B671DE914958}"/>
    <cellStyle name="Calculation 13 3 3 6 2" xfId="29318" xr:uid="{690102C5-2816-4CCC-9BAF-94FEA5FDA05A}"/>
    <cellStyle name="Calculation 13 3 3 7" xfId="18373" xr:uid="{49DA68C5-F0A1-48DF-A682-9E0096E2D34E}"/>
    <cellStyle name="Calculation 13 3 3 7 2" xfId="30094" xr:uid="{4DC08E2C-675A-4B2F-AFE6-457B09DBABE8}"/>
    <cellStyle name="Calculation 13 3 3 8" xfId="19130" xr:uid="{A0B160A0-CC19-41BE-B57F-C4ED1B71D073}"/>
    <cellStyle name="Calculation 13 3 4" xfId="12257" xr:uid="{57D0369D-5AAB-4BF5-ADB1-AAC0F3195DD2}"/>
    <cellStyle name="Calculation 13 3 4 2" xfId="24073" xr:uid="{67AB0C48-7F0A-48B3-834F-ACAAFBA8792D}"/>
    <cellStyle name="Calculation 13 3 5" xfId="10515" xr:uid="{441C93D2-CA87-4A9C-9B92-68599647D34F}"/>
    <cellStyle name="Calculation 13 3 5 2" xfId="22387" xr:uid="{9EAB59F1-DBB8-40EA-AF76-D3E49AC7E856}"/>
    <cellStyle name="Calculation 13 3 6" xfId="13077" xr:uid="{89AD2425-E2E5-4448-A1E7-848759174144}"/>
    <cellStyle name="Calculation 13 3 6 2" xfId="24866" xr:uid="{81D92612-F8DF-4667-9875-5C2B7F058DA3}"/>
    <cellStyle name="Calculation 13 3 7" xfId="9852" xr:uid="{5955CEC8-73B5-4305-B7DC-4F86FF04AFB3}"/>
    <cellStyle name="Calculation 13 3 7 2" xfId="21728" xr:uid="{BE8A0CFA-2F3B-4EA2-89D9-82359C9831D2}"/>
    <cellStyle name="Calculation 13 3 8" xfId="9788" xr:uid="{DDDB4994-2F57-41D3-AC83-EB6A65F1C408}"/>
    <cellStyle name="Calculation 13 3 8 2" xfId="21664" xr:uid="{17A62423-213E-409E-BC7C-3EA536FC2BF8}"/>
    <cellStyle name="Calculation 13 3 9" xfId="11850" xr:uid="{A3927A91-01B8-4779-9BBF-23F8455559C2}"/>
    <cellStyle name="Calculation 13 3 9 2" xfId="23677" xr:uid="{10A65688-2682-46F8-B471-D3E5D3E45AF9}"/>
    <cellStyle name="Calculation 13 4" xfId="7722" xr:uid="{47050DAC-8451-4BCD-9AFC-A23D55582875}"/>
    <cellStyle name="Calculation 13 4 2" xfId="12751" xr:uid="{9CDA354F-91E2-42E9-930E-24CB40F6CDCC}"/>
    <cellStyle name="Calculation 13 4 2 2" xfId="24547" xr:uid="{115215EE-4C4F-4111-923E-0283E2B40545}"/>
    <cellStyle name="Calculation 13 4 3" xfId="10124" xr:uid="{025153F9-F47E-4B52-97C8-D4717E70A75C}"/>
    <cellStyle name="Calculation 13 4 3 2" xfId="21999" xr:uid="{3ACDDEF2-EA3E-453F-B42C-5EE54D499C45}"/>
    <cellStyle name="Calculation 13 4 4" xfId="9782" xr:uid="{623CE6A8-C435-4E29-BAFB-812A3CE3EC48}"/>
    <cellStyle name="Calculation 13 4 4 2" xfId="21658" xr:uid="{2EFC0A65-C399-416F-91AD-42909316E4B3}"/>
    <cellStyle name="Calculation 13 4 5" xfId="11889" xr:uid="{5EF93637-C4B9-4B1E-926F-6CE9A39693B8}"/>
    <cellStyle name="Calculation 13 4 5 2" xfId="23716" xr:uid="{4BA04789-A133-4740-9B4F-AB94ECE8B74A}"/>
    <cellStyle name="Calculation 13 4 6" xfId="10830" xr:uid="{B9658260-A199-460F-930E-09CB3AA0165C}"/>
    <cellStyle name="Calculation 13 4 6 2" xfId="22699" xr:uid="{D329C18E-AC84-4D6A-852E-61232A80A1A9}"/>
    <cellStyle name="Calculation 13 4 7" xfId="11496" xr:uid="{F8EDBDCA-4419-4697-94B7-5B3B2583565A}"/>
    <cellStyle name="Calculation 13 4 7 2" xfId="23350" xr:uid="{C15ECF23-294E-40BB-ACB1-2688B6E9274C}"/>
    <cellStyle name="Calculation 13 4 8" xfId="11145" xr:uid="{23E8E7C7-BE41-43CA-9713-AC23F71B8590}"/>
    <cellStyle name="Calculation 13 5" xfId="7857" xr:uid="{FBB3355A-4BB3-4D75-A766-DBC33CB2E36D}"/>
    <cellStyle name="Calculation 13 5 2" xfId="12852" xr:uid="{E4DCA9D8-D3DD-411B-9563-BA391C4FD558}"/>
    <cellStyle name="Calculation 13 5 2 2" xfId="24646" xr:uid="{C0EB5CDE-19FA-4C81-A44E-DD7965184BD3}"/>
    <cellStyle name="Calculation 13 5 3" xfId="10031" xr:uid="{39009D2F-F761-44CF-A373-6FCF25E19AA0}"/>
    <cellStyle name="Calculation 13 5 3 2" xfId="21906" xr:uid="{1F7EFCCB-26BF-493D-AE3C-47D470DF5E75}"/>
    <cellStyle name="Calculation 13 5 4" xfId="13651" xr:uid="{55D90E4C-BB1C-4205-9276-ED249ED92E55}"/>
    <cellStyle name="Calculation 13 5 4 2" xfId="25426" xr:uid="{AF3D726D-4131-4821-9474-04BC7E4681D4}"/>
    <cellStyle name="Calculation 13 5 5" xfId="14617" xr:uid="{19794616-789A-4622-8097-553B1F4F45C9}"/>
    <cellStyle name="Calculation 13 5 5 2" xfId="26388" xr:uid="{52314BDA-259A-42FC-AFE8-AD2BDB853DEE}"/>
    <cellStyle name="Calculation 13 5 6" xfId="15569" xr:uid="{2D32B0C3-AE00-4CED-9B29-F5B571F89B5C}"/>
    <cellStyle name="Calculation 13 5 6 2" xfId="27320" xr:uid="{50F6BDFF-9796-48F0-B5F0-005C29968CF1}"/>
    <cellStyle name="Calculation 13 5 7" xfId="16454" xr:uid="{FDEA0185-25FF-46B5-9254-9526105320CB}"/>
    <cellStyle name="Calculation 13 5 7 2" xfId="28201" xr:uid="{5A5C2CF4-6CF4-48F6-822E-8F52CB14C118}"/>
    <cellStyle name="Calculation 13 5 8" xfId="17322" xr:uid="{31E4DA59-2EE4-4FDF-A9AA-9C6B169EC2CD}"/>
    <cellStyle name="Calculation 13 6" xfId="10136" xr:uid="{0EE51F76-D08E-4D40-8366-6E78ED034CC5}"/>
    <cellStyle name="Calculation 13 6 2" xfId="22011" xr:uid="{B0839955-0B1E-4852-9B64-63AF07F32EA6}"/>
    <cellStyle name="Calculation 13 7" xfId="11725" xr:uid="{ED5E4CE3-84F0-4E6F-8840-4B6A068E744B}"/>
    <cellStyle name="Calculation 13 7 2" xfId="23554" xr:uid="{D98ED506-744A-4BC8-B6A1-CF91A24D171A}"/>
    <cellStyle name="Calculation 13 8" xfId="10979" xr:uid="{F3A38516-3CF6-4F36-BA42-0852BC411A55}"/>
    <cellStyle name="Calculation 13 8 2" xfId="22848" xr:uid="{E662894D-34D5-489F-A900-68CEC09C443A}"/>
    <cellStyle name="Calculation 13 9" xfId="12829" xr:uid="{7F4E7A34-A37F-4D3E-A54D-311D82B59ED3}"/>
    <cellStyle name="Calculation 13 9 2" xfId="24623" xr:uid="{0AA2F79A-F766-424D-899C-204CC8B52996}"/>
    <cellStyle name="Calculation 14" xfId="737" xr:uid="{EE5791F8-2C33-4F57-BB45-BCC6B5E7EAE8}"/>
    <cellStyle name="Calculation 14 10" xfId="14351" xr:uid="{629317AB-1550-4DF2-86BB-BEAF3EC65898}"/>
    <cellStyle name="Calculation 14 10 2" xfId="26123" xr:uid="{3C9C4F79-B572-40D3-9B43-46EE47F911A3}"/>
    <cellStyle name="Calculation 14 11" xfId="15309" xr:uid="{389424D6-A7B6-4809-A37F-F2558B6D32E8}"/>
    <cellStyle name="Calculation 14 11 2" xfId="27078" xr:uid="{E5EE0A15-24B1-4DAD-A8A4-2109FF128939}"/>
    <cellStyle name="Calculation 14 12" xfId="16247" xr:uid="{708BDEAD-8333-49C8-B46E-09A12FB80CF4}"/>
    <cellStyle name="Calculation 14 12 2" xfId="27994" xr:uid="{F2D44EFB-0C69-435D-8F54-D7906A5EB172}"/>
    <cellStyle name="Calculation 14 2" xfId="6823" xr:uid="{B550C3C2-B308-4525-B48A-45733A4D2166}"/>
    <cellStyle name="Calculation 14 2 10" xfId="10782" xr:uid="{0AEF5E85-12CE-42A2-A0CB-426E02C3D1B3}"/>
    <cellStyle name="Calculation 14 2 10 2" xfId="22652" xr:uid="{36700932-382A-4B3F-99DE-47AAF225E3A8}"/>
    <cellStyle name="Calculation 14 2 11" xfId="11542" xr:uid="{DCE05E29-31D0-47C0-B62B-17A9FC073B1D}"/>
    <cellStyle name="Calculation 14 2 11 2" xfId="23390" xr:uid="{C98A1021-F245-4166-80A4-C5627B5EA841}"/>
    <cellStyle name="Calculation 14 2 2" xfId="7167" xr:uid="{2B57A656-BFC1-40FA-8994-29EF52128F99}"/>
    <cellStyle name="Calculation 14 2 2 10" xfId="17299" xr:uid="{70242EFD-68CB-4290-8C49-3B194EABD6C7}"/>
    <cellStyle name="Calculation 14 2 2 10 2" xfId="29042" xr:uid="{95F2F986-6E92-4CAC-B396-867B3F42407C}"/>
    <cellStyle name="Calculation 14 2 2 2" xfId="8810" xr:uid="{EA304566-F3FF-48E2-9A2D-3A81B3F5E43F}"/>
    <cellStyle name="Calculation 14 2 2 2 2" xfId="13462" xr:uid="{71CA33D9-0B86-489F-8E50-6378915C573B}"/>
    <cellStyle name="Calculation 14 2 2 2 2 2" xfId="25245" xr:uid="{478076B1-D035-4DCA-A112-DFB961FE83B4}"/>
    <cellStyle name="Calculation 14 2 2 2 3" xfId="14466" xr:uid="{843111D4-352C-4F33-AC0A-FC5E320945FB}"/>
    <cellStyle name="Calculation 14 2 2 2 3 2" xfId="26238" xr:uid="{C5E6B6CA-40A7-4949-AA6E-78B961F31867}"/>
    <cellStyle name="Calculation 14 2 2 2 4" xfId="15424" xr:uid="{EA20DD3F-2298-4843-BB3E-9FEEC5CCA56E}"/>
    <cellStyle name="Calculation 14 2 2 2 4 2" xfId="27184" xr:uid="{D967D5A0-C3A8-46F4-B270-85FA44BC58DE}"/>
    <cellStyle name="Calculation 14 2 2 2 5" xfId="16349" xr:uid="{4BAA063F-803C-45B3-AD53-0324F6E17FD0}"/>
    <cellStyle name="Calculation 14 2 2 2 5 2" xfId="28096" xr:uid="{B6153351-F2AE-40A8-A16F-A3492EF0BE93}"/>
    <cellStyle name="Calculation 14 2 2 2 6" xfId="17220" xr:uid="{03B8D264-85F3-4D0F-BEAF-D7476CBDC018}"/>
    <cellStyle name="Calculation 14 2 2 2 6 2" xfId="28963" xr:uid="{098D2735-4164-46F2-BFAA-A2F770A98825}"/>
    <cellStyle name="Calculation 14 2 2 2 7" xfId="18066" xr:uid="{E1527572-3337-4700-8A34-0B2E2B942DFD}"/>
    <cellStyle name="Calculation 14 2 2 2 7 2" xfId="29787" xr:uid="{77213E11-136A-45BF-ABF7-F2E673215A87}"/>
    <cellStyle name="Calculation 14 2 2 2 8" xfId="18830" xr:uid="{A7DBA21A-78CE-4442-9105-5506BC0F150F}"/>
    <cellStyle name="Calculation 14 2 2 3" xfId="9656" xr:uid="{DF084EAA-E996-40E4-99AA-533EFCACC9F2}"/>
    <cellStyle name="Calculation 14 2 2 3 2" xfId="14061" xr:uid="{2BC16D89-73B5-471A-AE66-D20BA34A3F10}"/>
    <cellStyle name="Calculation 14 2 2 3 2 2" xfId="25834" xr:uid="{F0C23DD5-DE93-40C1-B855-490221C958E4}"/>
    <cellStyle name="Calculation 14 2 2 3 3" xfId="15021" xr:uid="{42FA945A-3AC2-43CD-B3A4-49B048810614}"/>
    <cellStyle name="Calculation 14 2 2 3 3 2" xfId="26792" xr:uid="{738062B3-C6E3-4882-B7DF-F07C5F61B242}"/>
    <cellStyle name="Calculation 14 2 2 3 4" xfId="15973" xr:uid="{FE60DBBD-9C35-40C0-982B-B59DBC6576F1}"/>
    <cellStyle name="Calculation 14 2 2 3 4 2" xfId="27720" xr:uid="{846ADC03-1931-4E24-8485-7CA2609C2AC4}"/>
    <cellStyle name="Calculation 14 2 2 3 5" xfId="16847" xr:uid="{4B0F631F-B199-4BFE-B613-9D3CE0CF7055}"/>
    <cellStyle name="Calculation 14 2 2 3 5 2" xfId="28594" xr:uid="{2C97D938-12AB-4190-AE01-7A60BE07904B}"/>
    <cellStyle name="Calculation 14 2 2 3 6" xfId="17712" xr:uid="{CA87B538-4338-4938-B6B6-7123E5B49604}"/>
    <cellStyle name="Calculation 14 2 2 3 6 2" xfId="29433" xr:uid="{33A5D949-F2CE-4B21-B9A2-CF7B618378AB}"/>
    <cellStyle name="Calculation 14 2 2 3 7" xfId="18488" xr:uid="{5A080266-3310-465A-ADCC-4F1BF8D335D3}"/>
    <cellStyle name="Calculation 14 2 2 3 7 2" xfId="30209" xr:uid="{BBA3E83A-C66B-465F-9287-CD8A73C78871}"/>
    <cellStyle name="Calculation 14 2 2 3 8" xfId="19245" xr:uid="{05FFD8CF-4BC4-429B-A52C-C945708D84C4}"/>
    <cellStyle name="Calculation 14 2 2 4" xfId="12434" xr:uid="{4CCEFB68-4BD3-44EA-B087-F649512905AF}"/>
    <cellStyle name="Calculation 14 2 2 4 2" xfId="24248" xr:uid="{F1777B15-8DE5-4B11-A3B0-9204D079C3BC}"/>
    <cellStyle name="Calculation 14 2 2 5" xfId="10349" xr:uid="{3D5D58FC-3978-40D3-B7B0-D86F628DBD8C}"/>
    <cellStyle name="Calculation 14 2 2 5 2" xfId="22221" xr:uid="{9C91EF62-024B-4650-B4F1-95582E54CF0D}"/>
    <cellStyle name="Calculation 14 2 2 6" xfId="13607" xr:uid="{238E447A-5839-411C-9FDC-00DE14F5C65B}"/>
    <cellStyle name="Calculation 14 2 2 6 2" xfId="25383" xr:uid="{B1DECD16-3309-4041-9C07-B006E2A63166}"/>
    <cellStyle name="Calculation 14 2 2 7" xfId="14583" xr:uid="{7121FCDD-2765-434B-89A0-633BB3EED9D8}"/>
    <cellStyle name="Calculation 14 2 2 7 2" xfId="26354" xr:uid="{51072C64-50AA-4E60-B877-23AF93F356FB}"/>
    <cellStyle name="Calculation 14 2 2 8" xfId="15535" xr:uid="{48B8EC0E-5543-4953-B5C7-32FC8D7A6256}"/>
    <cellStyle name="Calculation 14 2 2 8 2" xfId="27290" xr:uid="{7FF6D1B9-95C1-42AE-88C9-ACA55741FE01}"/>
    <cellStyle name="Calculation 14 2 2 9" xfId="16430" xr:uid="{A39552C2-B57D-491D-8D00-32476A8830FC}"/>
    <cellStyle name="Calculation 14 2 2 9 2" xfId="28177" xr:uid="{CB4B1C22-9B25-47AE-ABAE-D98B1A7D7CBA}"/>
    <cellStyle name="Calculation 14 2 3" xfId="8468" xr:uid="{1D4057DC-CF91-422F-AA41-20378B51164C}"/>
    <cellStyle name="Calculation 14 2 3 2" xfId="13210" xr:uid="{141B2FBC-0E1C-4316-BAAB-2DF0A2478E9B}"/>
    <cellStyle name="Calculation 14 2 3 2 2" xfId="24996" xr:uid="{4191199A-5A44-49D9-9C43-AC43CD332887}"/>
    <cellStyle name="Calculation 14 2 3 3" xfId="14230" xr:uid="{B45F34F6-F36C-4CDA-840B-F070E974568A}"/>
    <cellStyle name="Calculation 14 2 3 3 2" xfId="26003" xr:uid="{6B0227C0-111B-4738-A4C8-F1D106139B37}"/>
    <cellStyle name="Calculation 14 2 3 4" xfId="15190" xr:uid="{944C2DEA-F581-41BD-A547-48CCDE9ED019}"/>
    <cellStyle name="Calculation 14 2 3 4 2" xfId="26959" xr:uid="{2FEEFE54-FCE7-4CBD-B982-A7BD75B2D554}"/>
    <cellStyle name="Calculation 14 2 3 5" xfId="16139" xr:uid="{697DDA00-D50A-4CFB-9AAD-37B9DEB21469}"/>
    <cellStyle name="Calculation 14 2 3 5 2" xfId="27886" xr:uid="{E8D05428-464B-4274-87FE-C9D0BFD40F8A}"/>
    <cellStyle name="Calculation 14 2 3 6" xfId="17012" xr:uid="{F48F1A7D-2C43-470C-AB79-D09101167B82}"/>
    <cellStyle name="Calculation 14 2 3 6 2" xfId="28759" xr:uid="{2848B3CE-6411-4928-A401-FB416496090A}"/>
    <cellStyle name="Calculation 14 2 3 7" xfId="17877" xr:uid="{FF8F5524-5E06-43EE-A2C6-68AE132F04A3}"/>
    <cellStyle name="Calculation 14 2 3 7 2" xfId="29598" xr:uid="{55BCCA11-11B1-4845-8594-94FD2C8B958D}"/>
    <cellStyle name="Calculation 14 2 3 8" xfId="18653" xr:uid="{387D9BE3-8793-47BB-A67F-63DFDE0004B7}"/>
    <cellStyle name="Calculation 14 2 4" xfId="9479" xr:uid="{E8C20609-4D4D-4030-9A9A-72D6CA0ACB51}"/>
    <cellStyle name="Calculation 14 2 4 2" xfId="13884" xr:uid="{29C12EA1-28B2-4D56-A7C0-507FFC965A89}"/>
    <cellStyle name="Calculation 14 2 4 2 2" xfId="25657" xr:uid="{E9F246F6-DE3B-4461-BC56-3F54AF69595F}"/>
    <cellStyle name="Calculation 14 2 4 3" xfId="14844" xr:uid="{7FC142F2-8861-45C3-A2C4-DF81FD49EEF4}"/>
    <cellStyle name="Calculation 14 2 4 3 2" xfId="26615" xr:uid="{E452051C-C851-45B5-90DF-66FA22C438C4}"/>
    <cellStyle name="Calculation 14 2 4 4" xfId="15796" xr:uid="{E44AD96F-E6EF-4D00-9D9C-21252F1ED19A}"/>
    <cellStyle name="Calculation 14 2 4 4 2" xfId="27543" xr:uid="{6419A75A-061B-4B2B-8036-C89F19B6E5D6}"/>
    <cellStyle name="Calculation 14 2 4 5" xfId="16670" xr:uid="{BA590A05-0631-4AD6-85D3-60DA808749C6}"/>
    <cellStyle name="Calculation 14 2 4 5 2" xfId="28417" xr:uid="{FEAB06F3-2977-4BF0-A54F-0C9B167BCCE0}"/>
    <cellStyle name="Calculation 14 2 4 6" xfId="17535" xr:uid="{9B354E2B-366B-426E-AB49-61583698565B}"/>
    <cellStyle name="Calculation 14 2 4 6 2" xfId="29256" xr:uid="{E88590A2-3871-4BD3-9F96-621CBCAC4224}"/>
    <cellStyle name="Calculation 14 2 4 7" xfId="18311" xr:uid="{FE046578-3CCC-407D-A43B-15A49D052590}"/>
    <cellStyle name="Calculation 14 2 4 7 2" xfId="30032" xr:uid="{6AE012C5-B9FB-4C96-B7B2-5AA8E574B94F}"/>
    <cellStyle name="Calculation 14 2 4 8" xfId="19068" xr:uid="{3A4925E9-9C97-4F3A-BE41-E1C5E1B3A06C}"/>
    <cellStyle name="Calculation 14 2 5" xfId="12181" xr:uid="{C50C9876-1C2F-489A-84B1-CC3FDB45573A}"/>
    <cellStyle name="Calculation 14 2 5 2" xfId="23998" xr:uid="{4E1DD4F0-A366-486E-93E6-6BA3ECAC73BF}"/>
    <cellStyle name="Calculation 14 2 6" xfId="10586" xr:uid="{7D0241A3-07C0-452A-BA72-CB7A9CCC68D7}"/>
    <cellStyle name="Calculation 14 2 6 2" xfId="22458" xr:uid="{ED6A33E9-6EC2-4D52-80DF-14085AD58D33}"/>
    <cellStyle name="Calculation 14 2 7" xfId="12987" xr:uid="{0D114315-B5FB-4F69-BE8E-F5E88D4F2680}"/>
    <cellStyle name="Calculation 14 2 7 2" xfId="24779" xr:uid="{DF3E9C96-975B-40EA-AD90-7C4269A0FF86}"/>
    <cellStyle name="Calculation 14 2 8" xfId="9915" xr:uid="{8F02FD91-18E2-4A57-9664-97571431E7EC}"/>
    <cellStyle name="Calculation 14 2 8 2" xfId="21791" xr:uid="{C2D7F22C-4129-4014-AE3E-3CEE6B287310}"/>
    <cellStyle name="Calculation 14 2 9" xfId="11950" xr:uid="{B8887BA3-2525-47E5-BD07-3E2395B78E6C}"/>
    <cellStyle name="Calculation 14 2 9 2" xfId="23776" xr:uid="{8F936D84-C836-4D87-ACC3-BEB156B3EBF8}"/>
    <cellStyle name="Calculation 14 3" xfId="6919" xr:uid="{281C3279-643A-4AB0-A9BB-C54091F88D55}"/>
    <cellStyle name="Calculation 14 3 10" xfId="13529" xr:uid="{9DAE05BA-92D8-4D7E-99AB-1231FAFD6A49}"/>
    <cellStyle name="Calculation 14 3 10 2" xfId="25308" xr:uid="{FA2AEF7B-B825-4CE8-BEC5-03B1C28E5F1A}"/>
    <cellStyle name="Calculation 14 3 2" xfId="8562" xr:uid="{34FEBBB4-E200-4AD9-9B45-8D4618C43085}"/>
    <cellStyle name="Calculation 14 3 2 2" xfId="13285" xr:uid="{BF0FD777-BBBD-433D-A661-F4EE5996D172}"/>
    <cellStyle name="Calculation 14 3 2 2 2" xfId="25068" xr:uid="{664F401D-73B4-40A8-94BE-EE420DCBC047}"/>
    <cellStyle name="Calculation 14 3 2 3" xfId="14299" xr:uid="{E144202E-E07A-4D91-89E3-CB928A7E5A30}"/>
    <cellStyle name="Calculation 14 3 2 3 2" xfId="26072" xr:uid="{2CD58C91-A94F-447F-BE7E-7B85C15C4C47}"/>
    <cellStyle name="Calculation 14 3 2 4" xfId="15259" xr:uid="{2404DC06-7FE0-4DBD-927D-C3A166ADCD97}"/>
    <cellStyle name="Calculation 14 3 2 4 2" xfId="27028" xr:uid="{144733E6-A513-4FA0-83B6-264ABE1681B6}"/>
    <cellStyle name="Calculation 14 3 2 5" xfId="16203" xr:uid="{0FD947FC-EE1C-4BAD-9125-D68ED939B8EE}"/>
    <cellStyle name="Calculation 14 3 2 5 2" xfId="27950" xr:uid="{83DDF16F-E09E-49B0-99F1-318CD390F2CF}"/>
    <cellStyle name="Calculation 14 3 2 6" xfId="17076" xr:uid="{7028A48C-BF8B-4DD8-8CD9-BC63ECDF13A9}"/>
    <cellStyle name="Calculation 14 3 2 6 2" xfId="28823" xr:uid="{950CDB76-76B8-4077-9D8C-43954DC1383F}"/>
    <cellStyle name="Calculation 14 3 2 7" xfId="17941" xr:uid="{91F14461-57E6-4B9B-8BF1-E7204E81276A}"/>
    <cellStyle name="Calculation 14 3 2 7 2" xfId="29662" xr:uid="{D741D215-383A-4265-92AA-FFC6E4AB28E4}"/>
    <cellStyle name="Calculation 14 3 2 8" xfId="18716" xr:uid="{8E7D654B-99D8-4D69-968E-0A00D6860910}"/>
    <cellStyle name="Calculation 14 3 3" xfId="9542" xr:uid="{6BCB27EF-BE9E-4276-B843-8F0536E6386B}"/>
    <cellStyle name="Calculation 14 3 3 2" xfId="13947" xr:uid="{3F5E217B-D9BD-41BC-9E44-A93FED361714}"/>
    <cellStyle name="Calculation 14 3 3 2 2" xfId="25720" xr:uid="{F47EC67C-5498-4BBD-A135-4041C1965F45}"/>
    <cellStyle name="Calculation 14 3 3 3" xfId="14907" xr:uid="{637D2D2D-BB65-4D69-8CF0-18B7BF254868}"/>
    <cellStyle name="Calculation 14 3 3 3 2" xfId="26678" xr:uid="{B6C9C49D-1D17-4249-A89D-D95CE9F09DBE}"/>
    <cellStyle name="Calculation 14 3 3 4" xfId="15859" xr:uid="{303BAEE4-21D0-4217-9DFD-0D31CF87A0AD}"/>
    <cellStyle name="Calculation 14 3 3 4 2" xfId="27606" xr:uid="{6A81AC6C-DC8F-4CBB-8DF9-1E3695C256B1}"/>
    <cellStyle name="Calculation 14 3 3 5" xfId="16733" xr:uid="{6CF5E8F9-6F05-4867-8B37-A8C10635B3A0}"/>
    <cellStyle name="Calculation 14 3 3 5 2" xfId="28480" xr:uid="{1385909B-9A09-4416-8DE7-CC28116A40E0}"/>
    <cellStyle name="Calculation 14 3 3 6" xfId="17598" xr:uid="{8524B825-77F2-4385-B989-38375771BEC8}"/>
    <cellStyle name="Calculation 14 3 3 6 2" xfId="29319" xr:uid="{DF947795-4F4B-438B-889F-0188638380A6}"/>
    <cellStyle name="Calculation 14 3 3 7" xfId="18374" xr:uid="{189092F4-E729-4E4F-8E9E-15638AD93C91}"/>
    <cellStyle name="Calculation 14 3 3 7 2" xfId="30095" xr:uid="{6A161AE8-590E-49EF-94FC-46D674C3F9F2}"/>
    <cellStyle name="Calculation 14 3 3 8" xfId="19131" xr:uid="{F49BF7E7-FA68-43FE-921A-66F2B49F56F1}"/>
    <cellStyle name="Calculation 14 3 4" xfId="12258" xr:uid="{4D856373-D88E-4553-B4A8-C4EFCD2BDCEF}"/>
    <cellStyle name="Calculation 14 3 4 2" xfId="24074" xr:uid="{0D6FB45E-A874-41C7-B862-450A5872546D}"/>
    <cellStyle name="Calculation 14 3 5" xfId="10514" xr:uid="{619A28CB-0FB5-4D2A-A6BA-E0DE8A545BC3}"/>
    <cellStyle name="Calculation 14 3 5 2" xfId="22386" xr:uid="{DBE1F8AD-927A-4358-B2CA-AE42C06767EF}"/>
    <cellStyle name="Calculation 14 3 6" xfId="12046" xr:uid="{A8D909E8-A428-483A-8C7C-3DE51210D348}"/>
    <cellStyle name="Calculation 14 3 6 2" xfId="23867" xr:uid="{1BC5F580-161D-4FFE-9D0E-3C36FB0162E1}"/>
    <cellStyle name="Calculation 14 3 7" xfId="10708" xr:uid="{3B2A3290-FFCE-4D2A-B844-81F3BFF0216C}"/>
    <cellStyle name="Calculation 14 3 7 2" xfId="22580" xr:uid="{0107F56A-C642-4B0D-82DB-32B644719F29}"/>
    <cellStyle name="Calculation 14 3 8" xfId="11608" xr:uid="{09CD993E-96E2-4CCE-827B-95E22498C924}"/>
    <cellStyle name="Calculation 14 3 8 2" xfId="23451" xr:uid="{B0FBF21E-CB23-4CB0-BC6B-F231DBC8D834}"/>
    <cellStyle name="Calculation 14 3 9" xfId="11072" xr:uid="{3BE69851-2F45-44A5-A8F2-A42B9CC523A1}"/>
    <cellStyle name="Calculation 14 3 9 2" xfId="22941" xr:uid="{19B6FBC5-FA3C-4F26-9CDA-1CD4FFD19E9C}"/>
    <cellStyle name="Calculation 14 4" xfId="7723" xr:uid="{02D5EDAD-833A-4637-8389-90FBA41DCE23}"/>
    <cellStyle name="Calculation 14 4 2" xfId="12752" xr:uid="{CFBB56F5-BF07-4073-9E0F-8E752E513BE5}"/>
    <cellStyle name="Calculation 14 4 2 2" xfId="24548" xr:uid="{62CC199F-4647-4520-9D17-7B768B31125C}"/>
    <cellStyle name="Calculation 14 4 3" xfId="10123" xr:uid="{E1F57DF8-1023-4151-8D27-5B9F6BD189F0}"/>
    <cellStyle name="Calculation 14 4 3 2" xfId="21998" xr:uid="{F334BCBC-FAC9-481E-8A04-E55330163D20}"/>
    <cellStyle name="Calculation 14 4 4" xfId="11953" xr:uid="{C536446D-4E43-411A-9F60-ACC2114D1C90}"/>
    <cellStyle name="Calculation 14 4 4 2" xfId="23779" xr:uid="{F2671504-FD48-4125-A8E7-E69D18606581}"/>
    <cellStyle name="Calculation 14 4 5" xfId="10781" xr:uid="{066C59BC-F3E8-4632-AF42-023D387F2D3C}"/>
    <cellStyle name="Calculation 14 4 5 2" xfId="22651" xr:uid="{C36DEDB0-6E9F-47DB-BE79-183DC00BBA0E}"/>
    <cellStyle name="Calculation 14 4 6" xfId="11543" xr:uid="{FF5F3EDB-2BD1-4805-813F-C5B2D54924BF}"/>
    <cellStyle name="Calculation 14 4 6 2" xfId="23391" xr:uid="{04C53871-FDEC-4A24-8FCE-17D16C33E8B3}"/>
    <cellStyle name="Calculation 14 4 7" xfId="11117" xr:uid="{9A29E02A-B7B6-4317-9FC3-FE59D92D2451}"/>
    <cellStyle name="Calculation 14 4 7 2" xfId="22985" xr:uid="{AF9BFA99-2265-4FB3-8CC9-F1FF23D4C220}"/>
    <cellStyle name="Calculation 14 4 8" xfId="11382" xr:uid="{C3DA3C0F-40DD-49C1-A479-916B3C8AEECA}"/>
    <cellStyle name="Calculation 14 5" xfId="7856" xr:uid="{1A3D6218-5AC6-43B0-A2C3-06B4F259A4D3}"/>
    <cellStyle name="Calculation 14 5 2" xfId="12851" xr:uid="{BC4F4C03-0B0C-4168-ADDA-298F6A8060F1}"/>
    <cellStyle name="Calculation 14 5 2 2" xfId="24645" xr:uid="{D172D50E-6E59-4EB1-A297-8167E61B649B}"/>
    <cellStyle name="Calculation 14 5 3" xfId="10032" xr:uid="{6A6EF42A-15CD-40E6-AF41-01C72647D405}"/>
    <cellStyle name="Calculation 14 5 3 2" xfId="21907" xr:uid="{9672E00C-52B7-46AE-9CAE-D6B0DC870D37}"/>
    <cellStyle name="Calculation 14 5 4" xfId="12632" xr:uid="{7A7AEB15-AD92-4127-AE4E-F2DF888D144E}"/>
    <cellStyle name="Calculation 14 5 4 2" xfId="24436" xr:uid="{7ED65C6C-6722-4E13-B9AA-3E0EF351E913}"/>
    <cellStyle name="Calculation 14 5 5" xfId="10190" xr:uid="{437BC5D7-A549-4C22-B5E1-CA9EFCE4F584}"/>
    <cellStyle name="Calculation 14 5 5 2" xfId="22065" xr:uid="{2C944593-EAE2-4F48-A0E9-033251C2AC5B}"/>
    <cellStyle name="Calculation 14 5 6" xfId="13003" xr:uid="{34EC9451-596D-412D-9B9B-A6579CFFB50F}"/>
    <cellStyle name="Calculation 14 5 6 2" xfId="24795" xr:uid="{04A53FA2-09D2-4BF7-BEB2-D3A26D55CC4D}"/>
    <cellStyle name="Calculation 14 5 7" xfId="9902" xr:uid="{A54BFA12-4AB8-4002-BA4B-2EFDDCCC5DAB}"/>
    <cellStyle name="Calculation 14 5 7 2" xfId="21778" xr:uid="{CC9A4F5D-F370-47B0-951C-41D9E9E79110}"/>
    <cellStyle name="Calculation 14 5 8" xfId="12652" xr:uid="{07735B15-A5D5-4B60-8DA1-CBA98CB30274}"/>
    <cellStyle name="Calculation 14 6" xfId="10137" xr:uid="{A7A3BC01-5FE0-4B7E-AC39-064654D3847E}"/>
    <cellStyle name="Calculation 14 6 2" xfId="22012" xr:uid="{006864D5-2A26-4DE2-8494-BBFDC1B6E2DA}"/>
    <cellStyle name="Calculation 14 7" xfId="11724" xr:uid="{CF0C9935-53DD-4F49-9B87-11A30C5F9777}"/>
    <cellStyle name="Calculation 14 7 2" xfId="23553" xr:uid="{6B58C8F6-E919-4717-8530-6DA019F51CC1}"/>
    <cellStyle name="Calculation 14 8" xfId="10980" xr:uid="{2E1A3F80-0720-45F5-80C2-37BC0865DE58}"/>
    <cellStyle name="Calculation 14 8 2" xfId="22849" xr:uid="{5B125FFD-2879-4419-B727-5FE7A4F9A88F}"/>
    <cellStyle name="Calculation 14 9" xfId="13342" xr:uid="{421165B8-0F18-4CAE-A2D4-36C897B2258D}"/>
    <cellStyle name="Calculation 14 9 2" xfId="25125" xr:uid="{06E6813E-D911-430F-A925-3B11EC361B45}"/>
    <cellStyle name="Calculation 15" xfId="738" xr:uid="{CCAD30CA-656D-4B88-95EE-A6A9888DB952}"/>
    <cellStyle name="Calculation 15 10" xfId="10464" xr:uid="{4FAC843B-7344-4B72-BE64-D080CD794B08}"/>
    <cellStyle name="Calculation 15 10 2" xfId="22336" xr:uid="{FE811DE6-FA9D-4EE6-AC79-4D0943F1A566}"/>
    <cellStyle name="Calculation 15 11" xfId="11642" xr:uid="{D6762B93-7FCA-4FA8-8755-1CE9B799D5FE}"/>
    <cellStyle name="Calculation 15 11 2" xfId="23484" xr:uid="{3E678792-8EFA-4A69-82CE-34DB7BAFE018}"/>
    <cellStyle name="Calculation 15 12" xfId="11043" xr:uid="{91ED95EE-578B-44FA-9CFC-901D9B2FA637}"/>
    <cellStyle name="Calculation 15 12 2" xfId="22912" xr:uid="{C13F5428-A2B0-4894-B5CD-446A2D39B822}"/>
    <cellStyle name="Calculation 15 2" xfId="6822" xr:uid="{D150210B-18B3-452E-9E42-73FD9B8832CE}"/>
    <cellStyle name="Calculation 15 2 10" xfId="16400" xr:uid="{6747399D-4A20-4EB0-8844-1AF81756B550}"/>
    <cellStyle name="Calculation 15 2 10 2" xfId="28147" xr:uid="{3B05369C-20B5-4E3E-9504-5C8FCF1DDF94}"/>
    <cellStyle name="Calculation 15 2 11" xfId="17271" xr:uid="{AD30B326-BF6A-4E5D-A214-5612131FD50C}"/>
    <cellStyle name="Calculation 15 2 11 2" xfId="29014" xr:uid="{AD852A04-488C-41BA-956C-73916F215C26}"/>
    <cellStyle name="Calculation 15 2 2" xfId="7168" xr:uid="{C644429C-7146-4242-948C-DC4B2BAC84FA}"/>
    <cellStyle name="Calculation 15 2 2 10" xfId="10777" xr:uid="{F3F8E2BC-2406-4B0E-81DB-5F13095924E8}"/>
    <cellStyle name="Calculation 15 2 2 10 2" xfId="22647" xr:uid="{8B480B5F-15BA-42BC-B6C8-EB3614213566}"/>
    <cellStyle name="Calculation 15 2 2 2" xfId="8811" xr:uid="{02AF5E03-D70B-4ACF-9C7D-AD5F882143D0}"/>
    <cellStyle name="Calculation 15 2 2 2 2" xfId="13463" xr:uid="{0B7D0F7F-33F0-47E6-BC26-08156A64052E}"/>
    <cellStyle name="Calculation 15 2 2 2 2 2" xfId="25246" xr:uid="{35EB6F99-C7E1-4B41-A0B3-B0282E21C77D}"/>
    <cellStyle name="Calculation 15 2 2 2 3" xfId="14467" xr:uid="{DC60896A-5BEF-48CA-B8FD-407FF078C17D}"/>
    <cellStyle name="Calculation 15 2 2 2 3 2" xfId="26239" xr:uid="{BFF49B45-6434-43CC-986D-9D88C06CA7EA}"/>
    <cellStyle name="Calculation 15 2 2 2 4" xfId="15425" xr:uid="{91542BB2-CD67-459E-ADF3-87D273E8C755}"/>
    <cellStyle name="Calculation 15 2 2 2 4 2" xfId="27185" xr:uid="{35007ACC-780E-4FA9-BE23-19DAE63E6563}"/>
    <cellStyle name="Calculation 15 2 2 2 5" xfId="16350" xr:uid="{241409E6-AD33-4205-97E6-3BD508CF2A72}"/>
    <cellStyle name="Calculation 15 2 2 2 5 2" xfId="28097" xr:uid="{06C16012-3432-47AB-812E-5B94D96F6228}"/>
    <cellStyle name="Calculation 15 2 2 2 6" xfId="17221" xr:uid="{D12451EC-F682-4AED-BECE-88BA856511A1}"/>
    <cellStyle name="Calculation 15 2 2 2 6 2" xfId="28964" xr:uid="{F889146F-F3C8-437E-965E-BDB587D0296B}"/>
    <cellStyle name="Calculation 15 2 2 2 7" xfId="18067" xr:uid="{35B9AEB3-DB19-4C87-A5B4-C0504039CF0C}"/>
    <cellStyle name="Calculation 15 2 2 2 7 2" xfId="29788" xr:uid="{E63E3A07-5DBD-4C8D-B0F0-D477B4FA68D0}"/>
    <cellStyle name="Calculation 15 2 2 2 8" xfId="18831" xr:uid="{516EE12D-DF6F-4831-B1EE-824C566514E5}"/>
    <cellStyle name="Calculation 15 2 2 3" xfId="9657" xr:uid="{64B981F9-263C-4830-920F-54E141AA10F0}"/>
    <cellStyle name="Calculation 15 2 2 3 2" xfId="14062" xr:uid="{0C56D50C-EAC1-4790-AF9C-65A6532F565A}"/>
    <cellStyle name="Calculation 15 2 2 3 2 2" xfId="25835" xr:uid="{4D898412-7F4F-42EC-BBEB-E6D90DE88EF0}"/>
    <cellStyle name="Calculation 15 2 2 3 3" xfId="15022" xr:uid="{736509F2-7E42-4DE1-8DB9-0FA0D1D07DA4}"/>
    <cellStyle name="Calculation 15 2 2 3 3 2" xfId="26793" xr:uid="{5BE7D4BA-B3E9-42D8-9D22-B07C5134D854}"/>
    <cellStyle name="Calculation 15 2 2 3 4" xfId="15974" xr:uid="{CCF25190-87D7-4187-8EBF-3EE9FC8EE1D3}"/>
    <cellStyle name="Calculation 15 2 2 3 4 2" xfId="27721" xr:uid="{4234D5C6-39BC-4205-8B11-1252390CBD34}"/>
    <cellStyle name="Calculation 15 2 2 3 5" xfId="16848" xr:uid="{0A1D9CEF-39A9-4061-8714-AE51567022F3}"/>
    <cellStyle name="Calculation 15 2 2 3 5 2" xfId="28595" xr:uid="{C6C14958-892C-46DA-BBCA-CCC939726D1B}"/>
    <cellStyle name="Calculation 15 2 2 3 6" xfId="17713" xr:uid="{DF67C34C-C681-47A7-838C-0F1551E78B7C}"/>
    <cellStyle name="Calculation 15 2 2 3 6 2" xfId="29434" xr:uid="{3B2FDAD2-E874-47D5-B05F-4B1C82C5E92A}"/>
    <cellStyle name="Calculation 15 2 2 3 7" xfId="18489" xr:uid="{30BB4335-63C0-478B-B65A-C6B87AFC2A8E}"/>
    <cellStyle name="Calculation 15 2 2 3 7 2" xfId="30210" xr:uid="{93905D7E-9A98-4D69-8276-AB1A8AA95B73}"/>
    <cellStyle name="Calculation 15 2 2 3 8" xfId="19246" xr:uid="{3884DC59-5D1A-4737-9792-341BE76A8CAC}"/>
    <cellStyle name="Calculation 15 2 2 4" xfId="12435" xr:uid="{75A12E75-8339-47C2-921B-EE4378EC5DAC}"/>
    <cellStyle name="Calculation 15 2 2 4 2" xfId="24249" xr:uid="{6ECC89E2-9E33-4E19-8299-E2A416E45193}"/>
    <cellStyle name="Calculation 15 2 2 5" xfId="10348" xr:uid="{0A00A720-0A89-47AC-8D79-86C760247FA0}"/>
    <cellStyle name="Calculation 15 2 2 5 2" xfId="22220" xr:uid="{3E1B4269-27A4-4244-83F4-560D9525174B}"/>
    <cellStyle name="Calculation 15 2 2 6" xfId="12995" xr:uid="{DDAA3634-54D7-44CB-88A0-58D324F1176D}"/>
    <cellStyle name="Calculation 15 2 2 6 2" xfId="24787" xr:uid="{2DF864F7-DB22-4ADF-826C-706AEEC15BE8}"/>
    <cellStyle name="Calculation 15 2 2 7" xfId="9909" xr:uid="{7B29C6AA-EE0D-4224-B324-BD8437269A84}"/>
    <cellStyle name="Calculation 15 2 2 7 2" xfId="21785" xr:uid="{8D2F4941-F8F8-46E1-A208-DEFD5A2D4FB2}"/>
    <cellStyle name="Calculation 15 2 2 8" xfId="13145" xr:uid="{50C0FA9B-C14D-46E1-BC78-04D9653E6090}"/>
    <cellStyle name="Calculation 15 2 2 8 2" xfId="24931" xr:uid="{6BD6F6AB-8991-4CA6-B090-EE8F17CD4E1B}"/>
    <cellStyle name="Calculation 15 2 2 9" xfId="11958" xr:uid="{C8A7FB14-3313-4778-BBF5-72B103375F3F}"/>
    <cellStyle name="Calculation 15 2 2 9 2" xfId="23783" xr:uid="{0813124B-4CA4-47D0-8258-2879D419002C}"/>
    <cellStyle name="Calculation 15 2 3" xfId="8467" xr:uid="{C54DFE99-DEBC-499E-8720-CEE32AA14B7B}"/>
    <cellStyle name="Calculation 15 2 3 2" xfId="13209" xr:uid="{8451AFD2-8C8A-451A-BC03-DC3531F5FA70}"/>
    <cellStyle name="Calculation 15 2 3 2 2" xfId="24995" xr:uid="{4D06A069-5F40-4580-ADCD-6D73FE8E2340}"/>
    <cellStyle name="Calculation 15 2 3 3" xfId="14229" xr:uid="{2110188C-5482-4648-8D8B-C57B1F119039}"/>
    <cellStyle name="Calculation 15 2 3 3 2" xfId="26002" xr:uid="{0B6A0D0B-988A-4483-97B9-8CADADADD912}"/>
    <cellStyle name="Calculation 15 2 3 4" xfId="15189" xr:uid="{560AD1E7-828E-46A0-8044-DB5DFE4F5C14}"/>
    <cellStyle name="Calculation 15 2 3 4 2" xfId="26958" xr:uid="{83EC5DC6-9918-446A-90EC-7F0288A90A65}"/>
    <cellStyle name="Calculation 15 2 3 5" xfId="16138" xr:uid="{C9AE7C2A-90A0-4CFB-A869-A99569AAB27F}"/>
    <cellStyle name="Calculation 15 2 3 5 2" xfId="27885" xr:uid="{321141CF-61CD-417A-867B-1EFF2FEAE77E}"/>
    <cellStyle name="Calculation 15 2 3 6" xfId="17011" xr:uid="{097D399B-2569-433C-BF33-F0681501682D}"/>
    <cellStyle name="Calculation 15 2 3 6 2" xfId="28758" xr:uid="{44947603-EB0B-46AC-B40F-F42F5BF15E9F}"/>
    <cellStyle name="Calculation 15 2 3 7" xfId="17876" xr:uid="{CF47B999-0AA7-464B-BD8D-E0962248DE8D}"/>
    <cellStyle name="Calculation 15 2 3 7 2" xfId="29597" xr:uid="{89E9A42E-7747-4A55-9BE0-2026399A6084}"/>
    <cellStyle name="Calculation 15 2 3 8" xfId="18652" xr:uid="{97A1A9D0-6D8A-4B2F-A620-54ADBC990DAC}"/>
    <cellStyle name="Calculation 15 2 4" xfId="9478" xr:uid="{ED9C8A65-18B2-45F9-BD46-9DB497FDB1A3}"/>
    <cellStyle name="Calculation 15 2 4 2" xfId="13883" xr:uid="{1FD3E70C-8F1A-4D51-9D12-59E407DD3374}"/>
    <cellStyle name="Calculation 15 2 4 2 2" xfId="25656" xr:uid="{EC32762D-C136-47A6-B062-5986578C2F14}"/>
    <cellStyle name="Calculation 15 2 4 3" xfId="14843" xr:uid="{97DB7E61-8278-472B-BC89-C3FFBFA40139}"/>
    <cellStyle name="Calculation 15 2 4 3 2" xfId="26614" xr:uid="{BB9040AA-D8E6-45E8-9AE2-F69FED582526}"/>
    <cellStyle name="Calculation 15 2 4 4" xfId="15795" xr:uid="{F9465523-D3F7-4BAF-9FAC-85744548C66C}"/>
    <cellStyle name="Calculation 15 2 4 4 2" xfId="27542" xr:uid="{72BD6583-039D-4CE8-9642-DE837E3CA7A0}"/>
    <cellStyle name="Calculation 15 2 4 5" xfId="16669" xr:uid="{E7C01184-5FEE-4355-A865-86CAE71C9518}"/>
    <cellStyle name="Calculation 15 2 4 5 2" xfId="28416" xr:uid="{15EDD783-A93C-471C-AA54-CF3A809E53F7}"/>
    <cellStyle name="Calculation 15 2 4 6" xfId="17534" xr:uid="{FC9EFC03-650A-4B49-BFB1-1EF9D78D3B23}"/>
    <cellStyle name="Calculation 15 2 4 6 2" xfId="29255" xr:uid="{A78F5F34-08F6-450E-9EDE-5B1A78DB5F70}"/>
    <cellStyle name="Calculation 15 2 4 7" xfId="18310" xr:uid="{26F4955B-5C3F-4122-B1FD-8A1CB86BFDF2}"/>
    <cellStyle name="Calculation 15 2 4 7 2" xfId="30031" xr:uid="{BD318958-8676-4378-B283-A6F4F9EF3A11}"/>
    <cellStyle name="Calculation 15 2 4 8" xfId="19067" xr:uid="{832295FA-7BEF-41B7-9CAF-C792DDB125A7}"/>
    <cellStyle name="Calculation 15 2 5" xfId="12180" xr:uid="{ACBADD13-78C8-4226-999D-49920CF16BE6}"/>
    <cellStyle name="Calculation 15 2 5 2" xfId="23997" xr:uid="{4EF6AD14-DFEA-4B77-A127-4539F063ACC1}"/>
    <cellStyle name="Calculation 15 2 6" xfId="10587" xr:uid="{6F1056E0-BCA5-44F9-B7E9-BEFBA632260A}"/>
    <cellStyle name="Calculation 15 2 6 2" xfId="22459" xr:uid="{9079E637-10FD-4758-ABF6-7400ABB39DD4}"/>
    <cellStyle name="Calculation 15 2 7" xfId="13570" xr:uid="{766E6EBA-E984-42C9-9A72-8C413B8B2E17}"/>
    <cellStyle name="Calculation 15 2 7 2" xfId="25346" xr:uid="{AF2B3A1A-342C-4A6A-A0A5-4B09CB70597B}"/>
    <cellStyle name="Calculation 15 2 8" xfId="14548" xr:uid="{97A32CF5-A675-4BBB-8730-EB8861C11B4A}"/>
    <cellStyle name="Calculation 15 2 8 2" xfId="26319" xr:uid="{4C40492E-66FB-4C76-BD5D-8919B6E2DF07}"/>
    <cellStyle name="Calculation 15 2 9" xfId="15501" xr:uid="{39121A4B-F165-4219-8B26-134D30FACC0A}"/>
    <cellStyle name="Calculation 15 2 9 2" xfId="27256" xr:uid="{799A1CF1-1DD6-417A-BDC9-5F88321442FE}"/>
    <cellStyle name="Calculation 15 3" xfId="6920" xr:uid="{72703CFC-3341-4FC5-A15E-1103B14632F1}"/>
    <cellStyle name="Calculation 15 3 10" xfId="15542" xr:uid="{A16F402E-975E-4797-AE8D-C6B0068CDE25}"/>
    <cellStyle name="Calculation 15 3 10 2" xfId="27297" xr:uid="{4FD0990A-01FB-49A3-97EF-A1B86853141A}"/>
    <cellStyle name="Calculation 15 3 2" xfId="8563" xr:uid="{0E478D2F-5049-4ACD-9F64-D4359AECBA67}"/>
    <cellStyle name="Calculation 15 3 2 2" xfId="13286" xr:uid="{12E57050-6FFB-4371-BD33-63844B153439}"/>
    <cellStyle name="Calculation 15 3 2 2 2" xfId="25069" xr:uid="{E8FD46C5-1AF0-4819-B240-D97DBE3CE808}"/>
    <cellStyle name="Calculation 15 3 2 3" xfId="14300" xr:uid="{B95D50F7-96A8-4C2A-B8EF-5D9659E429FD}"/>
    <cellStyle name="Calculation 15 3 2 3 2" xfId="26073" xr:uid="{1671D4FC-0009-4A05-9319-F087082E6068}"/>
    <cellStyle name="Calculation 15 3 2 4" xfId="15260" xr:uid="{6CE713FF-CD98-42D0-B71F-46FEB0BDDD41}"/>
    <cellStyle name="Calculation 15 3 2 4 2" xfId="27029" xr:uid="{0A347812-E633-40F1-B811-E676AC91F272}"/>
    <cellStyle name="Calculation 15 3 2 5" xfId="16204" xr:uid="{4F5FBCE8-E116-40BA-8079-C95FD377A22B}"/>
    <cellStyle name="Calculation 15 3 2 5 2" xfId="27951" xr:uid="{1D6D6193-E931-4847-950D-2CE3E66AD00F}"/>
    <cellStyle name="Calculation 15 3 2 6" xfId="17077" xr:uid="{BE2C7349-3904-40BA-B84B-AE94D54F3939}"/>
    <cellStyle name="Calculation 15 3 2 6 2" xfId="28824" xr:uid="{A493C8C7-0AB3-451C-8665-781C9C457A28}"/>
    <cellStyle name="Calculation 15 3 2 7" xfId="17942" xr:uid="{94A9EFCF-DA39-4F96-B945-3FD91F80DA82}"/>
    <cellStyle name="Calculation 15 3 2 7 2" xfId="29663" xr:uid="{18BF9BB2-1507-4179-8387-9471FE10AA77}"/>
    <cellStyle name="Calculation 15 3 2 8" xfId="18717" xr:uid="{279CB3E3-5D02-44C7-A3B8-57D33C84FAEA}"/>
    <cellStyle name="Calculation 15 3 3" xfId="9543" xr:uid="{44715407-A98F-47DE-B59B-1B22002027DE}"/>
    <cellStyle name="Calculation 15 3 3 2" xfId="13948" xr:uid="{943913E0-287D-426F-8A33-843516F9FD86}"/>
    <cellStyle name="Calculation 15 3 3 2 2" xfId="25721" xr:uid="{A796E91E-3B13-4BE1-BDE5-06B682A2C41F}"/>
    <cellStyle name="Calculation 15 3 3 3" xfId="14908" xr:uid="{D0F9630B-1BBE-4E87-978F-9EC783434D25}"/>
    <cellStyle name="Calculation 15 3 3 3 2" xfId="26679" xr:uid="{6B247254-2F3B-487E-BF16-673AEF557F3B}"/>
    <cellStyle name="Calculation 15 3 3 4" xfId="15860" xr:uid="{2F280395-79F2-4275-8F8B-68C5EE30BA9A}"/>
    <cellStyle name="Calculation 15 3 3 4 2" xfId="27607" xr:uid="{C13EEC05-F7DC-4CC6-9D04-7BBFF73B4388}"/>
    <cellStyle name="Calculation 15 3 3 5" xfId="16734" xr:uid="{A04F5E8B-618A-4C4D-AF4D-162AE731BFAA}"/>
    <cellStyle name="Calculation 15 3 3 5 2" xfId="28481" xr:uid="{254D93EB-7C31-4977-84C4-28AB517C0928}"/>
    <cellStyle name="Calculation 15 3 3 6" xfId="17599" xr:uid="{0398C2B9-09A1-4583-86CD-1FCF0A71112F}"/>
    <cellStyle name="Calculation 15 3 3 6 2" xfId="29320" xr:uid="{34DEE0FF-12B8-45C6-BE06-BC496CFCF3C3}"/>
    <cellStyle name="Calculation 15 3 3 7" xfId="18375" xr:uid="{655BE4DA-F133-4951-88EE-C8C267DBC6AF}"/>
    <cellStyle name="Calculation 15 3 3 7 2" xfId="30096" xr:uid="{F597A6F4-305B-43CC-9AE2-A61B3BEBE5DB}"/>
    <cellStyle name="Calculation 15 3 3 8" xfId="19132" xr:uid="{DB8CBD78-436A-48B5-8A24-6991AB11321A}"/>
    <cellStyle name="Calculation 15 3 4" xfId="12259" xr:uid="{8DBBEE9E-B314-412C-9B5C-C915E1F84144}"/>
    <cellStyle name="Calculation 15 3 4 2" xfId="24075" xr:uid="{CED6899D-BF8D-4266-948F-10A97E58C07C}"/>
    <cellStyle name="Calculation 15 3 5" xfId="10513" xr:uid="{1506C305-E2BB-4921-A75A-9799107BF648}"/>
    <cellStyle name="Calculation 15 3 5 2" xfId="22385" xr:uid="{324D3A66-E47E-40A3-B71A-9BEB7D102BF3}"/>
    <cellStyle name="Calculation 15 3 6" xfId="12561" xr:uid="{5F4725F8-5806-4CE2-9E03-2F18C8592F79}"/>
    <cellStyle name="Calculation 15 3 6 2" xfId="24370" xr:uid="{2D5F30ED-19B3-4990-9022-6F71CE90FB69}"/>
    <cellStyle name="Calculation 15 3 7" xfId="10246" xr:uid="{411A3E0D-80FC-4A91-A3C1-DF09F795E8B2}"/>
    <cellStyle name="Calculation 15 3 7 2" xfId="22121" xr:uid="{3B842ED4-BD2F-410C-873C-B25ED62716B6}"/>
    <cellStyle name="Calculation 15 3 8" xfId="13619" xr:uid="{F2F55C38-4710-4CCD-AF52-F975454A87CA}"/>
    <cellStyle name="Calculation 15 3 8 2" xfId="25395" xr:uid="{E026BDED-E5CC-43D2-AB4A-DAC853FCB314}"/>
    <cellStyle name="Calculation 15 3 9" xfId="14590" xr:uid="{63EC3A41-F7F2-489B-8989-1AD17B7BB213}"/>
    <cellStyle name="Calculation 15 3 9 2" xfId="26361" xr:uid="{FFC48902-492C-42CD-B4B9-E7222113BC3F}"/>
    <cellStyle name="Calculation 15 4" xfId="7724" xr:uid="{30A04A3E-FE4F-4F4C-B3BE-20BC808B0003}"/>
    <cellStyle name="Calculation 15 4 2" xfId="12753" xr:uid="{972C995F-A4E7-4821-B0A0-C35D73A4EB1E}"/>
    <cellStyle name="Calculation 15 4 2 2" xfId="24549" xr:uid="{86C6E547-9BAD-4376-BBF8-A747B9D4E9C8}"/>
    <cellStyle name="Calculation 15 4 3" xfId="10122" xr:uid="{AB441CBD-CF59-4441-A1DD-460FCED2B3D0}"/>
    <cellStyle name="Calculation 15 4 3 2" xfId="21997" xr:uid="{5B55171E-CBF1-4D78-94B3-9910072A075C}"/>
    <cellStyle name="Calculation 15 4 4" xfId="11945" xr:uid="{AC885440-648B-4773-8F5E-B97B0D89F985}"/>
    <cellStyle name="Calculation 15 4 4 2" xfId="23771" xr:uid="{EB0755A4-2B09-499F-98E7-580152D9535B}"/>
    <cellStyle name="Calculation 15 4 5" xfId="10786" xr:uid="{CD30F99E-027A-4AD0-ABF8-68B0FF6F2F14}"/>
    <cellStyle name="Calculation 15 4 5 2" xfId="22656" xr:uid="{332F24BA-21B1-49B1-B9FC-8C0E9E177ADA}"/>
    <cellStyle name="Calculation 15 4 6" xfId="11538" xr:uid="{5F6EDE96-3439-4841-9C29-B65EF7EEB092}"/>
    <cellStyle name="Calculation 15 4 6 2" xfId="23386" xr:uid="{D05D3BC5-AF7D-4E48-B2C7-18AF3B7E9E5D}"/>
    <cellStyle name="Calculation 15 4 7" xfId="11121" xr:uid="{0EF9D1C9-4207-444D-925F-7211C0B58E7E}"/>
    <cellStyle name="Calculation 15 4 7 2" xfId="22989" xr:uid="{1936820D-0D96-4F17-8098-392466A7DF96}"/>
    <cellStyle name="Calculation 15 4 8" xfId="13522" xr:uid="{C5DC36B7-0564-43B6-98DF-30CFD7C48183}"/>
    <cellStyle name="Calculation 15 5" xfId="7855" xr:uid="{EC23954F-8541-4847-A338-87AF81D66FEB}"/>
    <cellStyle name="Calculation 15 5 2" xfId="12850" xr:uid="{A428B96E-4ADE-4B96-B5C8-9A0C7F0771A0}"/>
    <cellStyle name="Calculation 15 5 2 2" xfId="24644" xr:uid="{423F0B6A-BB66-46AB-9641-B64546FDEDEF}"/>
    <cellStyle name="Calculation 15 5 3" xfId="10033" xr:uid="{32CE12C4-6BB5-428D-BC6B-68A0A714C7F1}"/>
    <cellStyle name="Calculation 15 5 3 2" xfId="21908" xr:uid="{2D2C524D-CAAA-4CC9-B98B-8A5341959A75}"/>
    <cellStyle name="Calculation 15 5 4" xfId="12096" xr:uid="{A3931A13-6760-47A0-AFC6-CAF52DF95C22}"/>
    <cellStyle name="Calculation 15 5 4 2" xfId="23916" xr:uid="{433529DA-1992-4562-A41E-BC36982514D5}"/>
    <cellStyle name="Calculation 15 5 5" xfId="10664" xr:uid="{BB46AE51-FA25-4D7E-8C23-0E76C8F138F9}"/>
    <cellStyle name="Calculation 15 5 5 2" xfId="22536" xr:uid="{731007DC-310B-4FF4-B6A9-B0447014DE19}"/>
    <cellStyle name="Calculation 15 5 6" xfId="12859" xr:uid="{55DD28B1-B3BB-40FF-99C5-BF28A5DEF8D0}"/>
    <cellStyle name="Calculation 15 5 6 2" xfId="24653" xr:uid="{626B8BD5-6D56-4671-9E99-7F30018210EC}"/>
    <cellStyle name="Calculation 15 5 7" xfId="10026" xr:uid="{09E3CF1D-2CC4-4E85-93A7-6D91959D6633}"/>
    <cellStyle name="Calculation 15 5 7 2" xfId="21901" xr:uid="{E1A3BDF4-16AE-4C8A-A729-C8448835CE5A}"/>
    <cellStyle name="Calculation 15 5 8" xfId="13123" xr:uid="{C3425E14-5655-4169-9659-35B9296C9720}"/>
    <cellStyle name="Calculation 15 6" xfId="10138" xr:uid="{B8D33CAC-939B-49B7-9925-E25FA1CBEE72}"/>
    <cellStyle name="Calculation 15 6 2" xfId="22013" xr:uid="{D42953B6-8618-4DB1-8990-E02E00DC32C5}"/>
    <cellStyle name="Calculation 15 7" xfId="11723" xr:uid="{46A23B38-C0C6-47DE-9DBA-7530E998C1C3}"/>
    <cellStyle name="Calculation 15 7 2" xfId="23552" xr:uid="{1DAB832D-294A-4A8C-8C89-8CE672DB756A}"/>
    <cellStyle name="Calculation 15 8" xfId="10981" xr:uid="{5A5B9C7B-EECD-47AC-9924-3B78404E6389}"/>
    <cellStyle name="Calculation 15 8 2" xfId="22850" xr:uid="{A11C6CB2-8144-4E5B-BD76-BE7C0C8198F9}"/>
    <cellStyle name="Calculation 15 9" xfId="12311" xr:uid="{2D01C5C9-BDBE-450C-A8E9-46BBBEF9AE38}"/>
    <cellStyle name="Calculation 15 9 2" xfId="24127" xr:uid="{3EB7F5E2-7FEC-4432-BAB1-623E17598164}"/>
    <cellStyle name="Calculation 16" xfId="739" xr:uid="{ADDB43A3-7A9D-4C60-BD6B-EE54DE2FE1C6}"/>
    <cellStyle name="Calculation 16 10" xfId="11497" xr:uid="{E3FCE2B0-1292-4D58-88C4-C06475E200AA}"/>
    <cellStyle name="Calculation 16 10 2" xfId="23351" xr:uid="{0789C686-3C6B-47EA-ACB1-78920A505012}"/>
    <cellStyle name="Calculation 16 11" xfId="11144" xr:uid="{CB420CAD-3395-447B-890E-30D7E9422295}"/>
    <cellStyle name="Calculation 16 11 2" xfId="23010" xr:uid="{BFE6770C-8130-4175-914E-34F5588D08E8}"/>
    <cellStyle name="Calculation 16 12" xfId="12490" xr:uid="{727614BD-E211-4453-AD99-CC7EB7F6243F}"/>
    <cellStyle name="Calculation 16 12 2" xfId="24304" xr:uid="{B606C696-962D-4B55-8597-46B63DE98361}"/>
    <cellStyle name="Calculation 16 2" xfId="6821" xr:uid="{1F1F7CC7-80A1-47A9-917E-6B273DAA0A9E}"/>
    <cellStyle name="Calculation 16 2 10" xfId="10993" xr:uid="{4DA8AA4C-0EED-41B7-83B0-B0693C254422}"/>
    <cellStyle name="Calculation 16 2 10 2" xfId="22862" xr:uid="{7D37FB54-20E5-43B8-91C6-4FF184EA57BA}"/>
    <cellStyle name="Calculation 16 2 11" xfId="12828" xr:uid="{5445FB06-E1A0-42BA-8648-CE0782B74A78}"/>
    <cellStyle name="Calculation 16 2 11 2" xfId="24622" xr:uid="{E1050B7A-EB46-4175-8A27-65675AF1D68B}"/>
    <cellStyle name="Calculation 16 2 2" xfId="7169" xr:uid="{B4B865F6-3F78-4E43-8906-DFE138583F92}"/>
    <cellStyle name="Calculation 16 2 2 10" xfId="11952" xr:uid="{A13DC5A3-0EB7-4EFD-A29E-41EFB006A74E}"/>
    <cellStyle name="Calculation 16 2 2 10 2" xfId="23778" xr:uid="{2A09B195-8413-4477-AD0B-295CBB4D5D9A}"/>
    <cellStyle name="Calculation 16 2 2 2" xfId="8812" xr:uid="{C2931258-7B7E-4564-AE22-1E1EAC819223}"/>
    <cellStyle name="Calculation 16 2 2 2 2" xfId="13464" xr:uid="{2570C758-D898-4659-8782-5C98817223EB}"/>
    <cellStyle name="Calculation 16 2 2 2 2 2" xfId="25247" xr:uid="{A239F004-0FA0-4221-A833-D747817D328B}"/>
    <cellStyle name="Calculation 16 2 2 2 3" xfId="14468" xr:uid="{3D913D49-DC7F-4073-B1FA-DBED32C6C483}"/>
    <cellStyle name="Calculation 16 2 2 2 3 2" xfId="26240" xr:uid="{1E96FACB-93E2-4619-B5D7-6CB72956D8D1}"/>
    <cellStyle name="Calculation 16 2 2 2 4" xfId="15426" xr:uid="{F2E502D2-426F-433A-86E5-B84249736F72}"/>
    <cellStyle name="Calculation 16 2 2 2 4 2" xfId="27186" xr:uid="{265BF157-BD8D-4BDE-8E79-FAFC75AF43AF}"/>
    <cellStyle name="Calculation 16 2 2 2 5" xfId="16351" xr:uid="{984748A7-D810-49A6-B8BB-56BE87336B56}"/>
    <cellStyle name="Calculation 16 2 2 2 5 2" xfId="28098" xr:uid="{373A9E5E-BE0E-4D5D-B22B-E464437CE299}"/>
    <cellStyle name="Calculation 16 2 2 2 6" xfId="17222" xr:uid="{92E34B66-7C2F-475B-9B40-5E5924940ADE}"/>
    <cellStyle name="Calculation 16 2 2 2 6 2" xfId="28965" xr:uid="{286D225D-15B4-403F-9BB2-2CD36BB684D2}"/>
    <cellStyle name="Calculation 16 2 2 2 7" xfId="18068" xr:uid="{3D89ACAC-FC06-4C0B-B539-D4FBAE7C2664}"/>
    <cellStyle name="Calculation 16 2 2 2 7 2" xfId="29789" xr:uid="{31D57DA3-097F-4B7E-8E52-ED1E2CF09F55}"/>
    <cellStyle name="Calculation 16 2 2 2 8" xfId="18832" xr:uid="{2A4098C2-A0CC-4055-AB25-C56B796C93B7}"/>
    <cellStyle name="Calculation 16 2 2 3" xfId="9658" xr:uid="{F59546E3-9683-4CED-BF70-8743ED8FED92}"/>
    <cellStyle name="Calculation 16 2 2 3 2" xfId="14063" xr:uid="{4147C4AB-19A9-42E0-8E03-65472FF19073}"/>
    <cellStyle name="Calculation 16 2 2 3 2 2" xfId="25836" xr:uid="{BEE207BB-A5C2-458B-B30E-0106BA14D7B2}"/>
    <cellStyle name="Calculation 16 2 2 3 3" xfId="15023" xr:uid="{C501F320-52B1-40DB-A682-580FC6D0648C}"/>
    <cellStyle name="Calculation 16 2 2 3 3 2" xfId="26794" xr:uid="{0A07ABA2-7B4B-4CCC-B084-770AEB3279CE}"/>
    <cellStyle name="Calculation 16 2 2 3 4" xfId="15975" xr:uid="{65B77C3C-4BD8-4C61-820A-C883AA119D19}"/>
    <cellStyle name="Calculation 16 2 2 3 4 2" xfId="27722" xr:uid="{BE7F9504-FE3C-480E-9676-4A2BA825A8F6}"/>
    <cellStyle name="Calculation 16 2 2 3 5" xfId="16849" xr:uid="{BB65018B-8A37-49CB-847E-BC58CCDFE74E}"/>
    <cellStyle name="Calculation 16 2 2 3 5 2" xfId="28596" xr:uid="{CDC200EB-4FB8-489E-838A-33D93FFE1A6E}"/>
    <cellStyle name="Calculation 16 2 2 3 6" xfId="17714" xr:uid="{F9F22742-F17F-4BEA-A0DF-0B698BF961B0}"/>
    <cellStyle name="Calculation 16 2 2 3 6 2" xfId="29435" xr:uid="{15E12DD4-AC62-4BCC-9640-2DBF5836380A}"/>
    <cellStyle name="Calculation 16 2 2 3 7" xfId="18490" xr:uid="{B9E612B6-E6A9-4457-8F4D-9EF3307AB722}"/>
    <cellStyle name="Calculation 16 2 2 3 7 2" xfId="30211" xr:uid="{BEB85931-D97D-42E8-B004-1571AAD2CBC1}"/>
    <cellStyle name="Calculation 16 2 2 3 8" xfId="19247" xr:uid="{7664C0AA-D3F5-4314-9C32-6CDABF7410B1}"/>
    <cellStyle name="Calculation 16 2 2 4" xfId="12436" xr:uid="{B7382EE6-8017-40F2-889C-3806CE363222}"/>
    <cellStyle name="Calculation 16 2 2 4 2" xfId="24250" xr:uid="{06D5772A-AF8A-477C-A9F4-605643A53D4F}"/>
    <cellStyle name="Calculation 16 2 2 5" xfId="10347" xr:uid="{ED2735D7-0088-4AB2-BCF1-9E078A32ED1F}"/>
    <cellStyle name="Calculation 16 2 2 5 2" xfId="22219" xr:uid="{E7940281-BD01-4D2A-862E-12ABEEEDA36B}"/>
    <cellStyle name="Calculation 16 2 2 6" xfId="12331" xr:uid="{CB29D240-7B63-4C5B-9483-BB7846F3C7E9}"/>
    <cellStyle name="Calculation 16 2 2 6 2" xfId="24147" xr:uid="{1A1AA533-A891-489F-B290-5474C7411EE6}"/>
    <cellStyle name="Calculation 16 2 2 7" xfId="10446" xr:uid="{259608C8-8792-41C0-962D-95E315EC766C}"/>
    <cellStyle name="Calculation 16 2 2 7 2" xfId="22318" xr:uid="{8102955C-DB58-4CBE-A047-4B0E2C5AE72A}"/>
    <cellStyle name="Calculation 16 2 2 8" xfId="12574" xr:uid="{89E79988-AC7C-4CB6-852A-BF5BBC7310B9}"/>
    <cellStyle name="Calculation 16 2 2 8 2" xfId="24382" xr:uid="{A69179AB-AF5D-4B23-8D53-A00F8D9416FD}"/>
    <cellStyle name="Calculation 16 2 2 9" xfId="10236" xr:uid="{9B8E209A-0B4B-4BA0-84E1-858BE85A2C25}"/>
    <cellStyle name="Calculation 16 2 2 9 2" xfId="22111" xr:uid="{0F1BF66C-59AE-4F20-B07E-1ECB46297B6D}"/>
    <cellStyle name="Calculation 16 2 3" xfId="8466" xr:uid="{530E679A-EFF3-452B-BA38-D514C5AC307F}"/>
    <cellStyle name="Calculation 16 2 3 2" xfId="13208" xr:uid="{E8EE4780-6BA8-4CA9-82F5-6ED148173A83}"/>
    <cellStyle name="Calculation 16 2 3 2 2" xfId="24994" xr:uid="{483938E6-5F2A-4785-A03E-2D211B0AC163}"/>
    <cellStyle name="Calculation 16 2 3 3" xfId="14228" xr:uid="{80288AF6-804C-4DFB-8999-B79FC3047312}"/>
    <cellStyle name="Calculation 16 2 3 3 2" xfId="26001" xr:uid="{26144E7C-B91C-4F11-A18C-E1CE81DE4CA9}"/>
    <cellStyle name="Calculation 16 2 3 4" xfId="15188" xr:uid="{D958FD33-6C54-4B45-ABD9-4D39D8C43253}"/>
    <cellStyle name="Calculation 16 2 3 4 2" xfId="26957" xr:uid="{61C71392-A8B4-48D2-8BFF-E0593C92FC36}"/>
    <cellStyle name="Calculation 16 2 3 5" xfId="16137" xr:uid="{6D3547F0-3C57-4CC7-9DE0-8CFD28BD4D9B}"/>
    <cellStyle name="Calculation 16 2 3 5 2" xfId="27884" xr:uid="{BF059CE0-4D73-4AC7-853E-A80FFD50BEF3}"/>
    <cellStyle name="Calculation 16 2 3 6" xfId="17010" xr:uid="{FCA5539B-90EC-4BE3-ABE8-7A820AC0C443}"/>
    <cellStyle name="Calculation 16 2 3 6 2" xfId="28757" xr:uid="{AC393887-64EE-4DBF-9E30-8ECB7D5ADD43}"/>
    <cellStyle name="Calculation 16 2 3 7" xfId="17875" xr:uid="{968F3DBA-40AA-4E9F-8E13-4A433D3F85E0}"/>
    <cellStyle name="Calculation 16 2 3 7 2" xfId="29596" xr:uid="{0F5A0F30-1C00-4B28-A9D8-1E69BB293553}"/>
    <cellStyle name="Calculation 16 2 3 8" xfId="18651" xr:uid="{A00220E5-49A9-4467-92A3-F7E4B458481E}"/>
    <cellStyle name="Calculation 16 2 4" xfId="9477" xr:uid="{FDDDD843-C0FE-41FD-A43F-024C89632F6E}"/>
    <cellStyle name="Calculation 16 2 4 2" xfId="13882" xr:uid="{34D699B8-720C-4E04-96B9-EF825E612870}"/>
    <cellStyle name="Calculation 16 2 4 2 2" xfId="25655" xr:uid="{827150F1-3472-46A4-BADF-D43872283C47}"/>
    <cellStyle name="Calculation 16 2 4 3" xfId="14842" xr:uid="{58E79405-B01B-48D5-9852-18BB30A4DF8B}"/>
    <cellStyle name="Calculation 16 2 4 3 2" xfId="26613" xr:uid="{A9612FF8-C87A-422C-A2ED-924F85A19E34}"/>
    <cellStyle name="Calculation 16 2 4 4" xfId="15794" xr:uid="{5E49C95C-4E2F-4904-A101-FDEB1D66EB2B}"/>
    <cellStyle name="Calculation 16 2 4 4 2" xfId="27541" xr:uid="{B401C89A-0CCE-4623-8172-E40436725586}"/>
    <cellStyle name="Calculation 16 2 4 5" xfId="16668" xr:uid="{204D92E7-5FC5-4779-A75C-08E531B63A1B}"/>
    <cellStyle name="Calculation 16 2 4 5 2" xfId="28415" xr:uid="{E9A4E69D-B366-4378-8DC3-BB95464D567C}"/>
    <cellStyle name="Calculation 16 2 4 6" xfId="17533" xr:uid="{0ECA937D-75F6-41DD-AD59-D10EDFAD44B9}"/>
    <cellStyle name="Calculation 16 2 4 6 2" xfId="29254" xr:uid="{F9D39CAD-067A-4902-A0C6-3F08A5C04585}"/>
    <cellStyle name="Calculation 16 2 4 7" xfId="18309" xr:uid="{B31CA28E-5B0A-42AA-BC5B-3BB37FBA497E}"/>
    <cellStyle name="Calculation 16 2 4 7 2" xfId="30030" xr:uid="{34B34689-CA3A-4A7A-AB65-264EC582C065}"/>
    <cellStyle name="Calculation 16 2 4 8" xfId="19066" xr:uid="{B6D142EF-8505-4460-9ECA-AF1700E856DC}"/>
    <cellStyle name="Calculation 16 2 5" xfId="12179" xr:uid="{D76A8E9D-9AC3-46B6-81CE-F62DE5D812A1}"/>
    <cellStyle name="Calculation 16 2 5 2" xfId="23996" xr:uid="{A2A7874C-DECC-4BBA-A6BA-DA0FCE4F31D1}"/>
    <cellStyle name="Calculation 16 2 6" xfId="10588" xr:uid="{6AABC28B-C88E-4F27-BEB0-D3317A78E9FD}"/>
    <cellStyle name="Calculation 16 2 6 2" xfId="22460" xr:uid="{3D379A15-187C-4E6D-AB3D-F2BCBC4E1492}"/>
    <cellStyle name="Calculation 16 2 7" xfId="12548" xr:uid="{F6A587BE-C18C-43F4-B7A2-7E7FF6201B73}"/>
    <cellStyle name="Calculation 16 2 7 2" xfId="24357" xr:uid="{ED6E1F6A-A1B4-4184-8F6D-5176559C762C}"/>
    <cellStyle name="Calculation 16 2 8" xfId="10258" xr:uid="{BD3598D4-3BB5-4107-8AB6-7B221B59C09C}"/>
    <cellStyle name="Calculation 16 2 8 2" xfId="22133" xr:uid="{FBA14FDA-0ECC-4839-87DC-6CF743AED996}"/>
    <cellStyle name="Calculation 16 2 9" xfId="11706" xr:uid="{D9986370-A9A0-4946-BD3F-514A44C9358F}"/>
    <cellStyle name="Calculation 16 2 9 2" xfId="23539" xr:uid="{5C34F234-4CC4-4776-89F5-95809B3A0572}"/>
    <cellStyle name="Calculation 16 3" xfId="6921" xr:uid="{2E121C1E-12DE-4CD9-9096-1BC98CF6E670}"/>
    <cellStyle name="Calculation 16 3 10" xfId="17283" xr:uid="{FC389856-48A6-4974-B3DC-6860A214B0AC}"/>
    <cellStyle name="Calculation 16 3 10 2" xfId="29026" xr:uid="{DA18DD5D-A3A1-4FA7-AD2D-8C0BA2183343}"/>
    <cellStyle name="Calculation 16 3 2" xfId="8564" xr:uid="{F5E1B6C7-2150-4AAA-A32F-4C625C7C05D4}"/>
    <cellStyle name="Calculation 16 3 2 2" xfId="13287" xr:uid="{63ECC6A1-3D4E-46B7-882C-3939B2E175C5}"/>
    <cellStyle name="Calculation 16 3 2 2 2" xfId="25070" xr:uid="{A6CA2998-F7A1-4BB6-8021-F3DFCD0B224B}"/>
    <cellStyle name="Calculation 16 3 2 3" xfId="14301" xr:uid="{1CEE81C3-DD70-4946-AA70-D2D59FCC96D0}"/>
    <cellStyle name="Calculation 16 3 2 3 2" xfId="26074" xr:uid="{3E6F57C5-9DE8-46B5-AF56-ED454D466088}"/>
    <cellStyle name="Calculation 16 3 2 4" xfId="15261" xr:uid="{70713C06-27BB-4975-B721-72FEC16C8FA5}"/>
    <cellStyle name="Calculation 16 3 2 4 2" xfId="27030" xr:uid="{41CB8003-915B-4259-A3F1-445EC6D4C7DA}"/>
    <cellStyle name="Calculation 16 3 2 5" xfId="16205" xr:uid="{E41A54F2-31F1-4752-A7F8-E0DC742A7AA3}"/>
    <cellStyle name="Calculation 16 3 2 5 2" xfId="27952" xr:uid="{EDE8DFA3-1065-47DE-8F66-69A07D70BD13}"/>
    <cellStyle name="Calculation 16 3 2 6" xfId="17078" xr:uid="{5FF6C45B-B6CE-4EB5-A765-D088F453B100}"/>
    <cellStyle name="Calculation 16 3 2 6 2" xfId="28825" xr:uid="{E374E1EF-279C-4400-91A5-07FED00ABE8D}"/>
    <cellStyle name="Calculation 16 3 2 7" xfId="17943" xr:uid="{5467374C-BE6E-4238-B86F-659CF6416F6A}"/>
    <cellStyle name="Calculation 16 3 2 7 2" xfId="29664" xr:uid="{29E50DC2-44F7-4987-B5A8-821AACADDE17}"/>
    <cellStyle name="Calculation 16 3 2 8" xfId="18718" xr:uid="{6B190BF1-5897-4233-B185-6959F0F9892B}"/>
    <cellStyle name="Calculation 16 3 3" xfId="9544" xr:uid="{FEA75B43-EADF-432E-8E3C-21369AE8BF7D}"/>
    <cellStyle name="Calculation 16 3 3 2" xfId="13949" xr:uid="{5FC8B409-84D6-4F19-9207-22A59AFCFE22}"/>
    <cellStyle name="Calculation 16 3 3 2 2" xfId="25722" xr:uid="{23EE05A5-72C4-41C4-88D1-B8A6ADED4D73}"/>
    <cellStyle name="Calculation 16 3 3 3" xfId="14909" xr:uid="{454CD6EE-C59D-4C15-95E8-64062CA7DBE5}"/>
    <cellStyle name="Calculation 16 3 3 3 2" xfId="26680" xr:uid="{FFF3ADE8-8AB9-4D17-9CBC-B7CBC1DD6C9E}"/>
    <cellStyle name="Calculation 16 3 3 4" xfId="15861" xr:uid="{E5B30AE5-0416-44D7-83A0-9DF957692B00}"/>
    <cellStyle name="Calculation 16 3 3 4 2" xfId="27608" xr:uid="{A3FC6B66-4A4D-4E77-8435-0E35BE383586}"/>
    <cellStyle name="Calculation 16 3 3 5" xfId="16735" xr:uid="{D37B62F4-A87F-49CD-9246-517646A45BDA}"/>
    <cellStyle name="Calculation 16 3 3 5 2" xfId="28482" xr:uid="{1D1697F0-A793-4905-9848-DCBB0172B144}"/>
    <cellStyle name="Calculation 16 3 3 6" xfId="17600" xr:uid="{D5F3EB77-CD80-4F79-BA9B-5E2BDD357B37}"/>
    <cellStyle name="Calculation 16 3 3 6 2" xfId="29321" xr:uid="{20A5BAE9-F0B0-44DB-903A-3B4AAFD347A1}"/>
    <cellStyle name="Calculation 16 3 3 7" xfId="18376" xr:uid="{2CF94366-2744-4CAB-AFDB-BF6FCE1F06B4}"/>
    <cellStyle name="Calculation 16 3 3 7 2" xfId="30097" xr:uid="{135A7A2E-3324-4C05-A346-05F3E34A039C}"/>
    <cellStyle name="Calculation 16 3 3 8" xfId="19133" xr:uid="{FBA927BC-725D-4DBB-992A-87C1A20A1D76}"/>
    <cellStyle name="Calculation 16 3 4" xfId="12260" xr:uid="{FE873848-774B-40FE-ADD3-9E03096133C9}"/>
    <cellStyle name="Calculation 16 3 4 2" xfId="24076" xr:uid="{38B7AC34-D817-4220-9661-B3611EBEACFA}"/>
    <cellStyle name="Calculation 16 3 5" xfId="10512" xr:uid="{7FD00D41-9A52-4B35-87E4-71704F7C622F}"/>
    <cellStyle name="Calculation 16 3 5 2" xfId="22384" xr:uid="{F039F8CC-50B6-40C6-98AA-3184A62D5138}"/>
    <cellStyle name="Calculation 16 3 6" xfId="13582" xr:uid="{0BB7CBF8-F66E-41E1-81D5-02F4944934E7}"/>
    <cellStyle name="Calculation 16 3 6 2" xfId="25358" xr:uid="{02A37DB3-9841-4955-9D8B-2E64C5D236AE}"/>
    <cellStyle name="Calculation 16 3 7" xfId="14560" xr:uid="{1A13DB4D-7B72-4A3C-A190-27853AAEDF75}"/>
    <cellStyle name="Calculation 16 3 7 2" xfId="26331" xr:uid="{469EDE55-63F7-40EB-8940-7339D090A5C1}"/>
    <cellStyle name="Calculation 16 3 8" xfId="15513" xr:uid="{A13D38E7-4ACB-426C-9E5A-B3650F08FB2F}"/>
    <cellStyle name="Calculation 16 3 8 2" xfId="27268" xr:uid="{F6DFED51-C857-4F88-95AF-D4BDEF1B0381}"/>
    <cellStyle name="Calculation 16 3 9" xfId="16412" xr:uid="{CCD716D9-1874-4E86-A46A-9FDFE75DA006}"/>
    <cellStyle name="Calculation 16 3 9 2" xfId="28159" xr:uid="{DF2741F9-78E6-4362-B2CA-2F6C1F685BF2}"/>
    <cellStyle name="Calculation 16 4" xfId="7725" xr:uid="{B9CAD6F0-3ACF-4C54-8E0A-00419AD15844}"/>
    <cellStyle name="Calculation 16 4 2" xfId="12754" xr:uid="{6D43D8B1-AC42-4EB9-B094-9621215CCFBA}"/>
    <cellStyle name="Calculation 16 4 2 2" xfId="24550" xr:uid="{49F3BB65-2C95-45DA-AE7B-4306A66EF945}"/>
    <cellStyle name="Calculation 16 4 3" xfId="10121" xr:uid="{BC49ED05-D96F-4224-8149-3755A8A5F752}"/>
    <cellStyle name="Calculation 16 4 3 2" xfId="21996" xr:uid="{AB46EEF4-8043-4E97-97F5-3A8FC68F8E4D}"/>
    <cellStyle name="Calculation 16 4 4" xfId="12619" xr:uid="{A00BB06A-246C-453B-AA69-4B9AB5D7F586}"/>
    <cellStyle name="Calculation 16 4 4 2" xfId="24424" xr:uid="{F313AEB8-DF18-423D-904E-2CAE0926C9B3}"/>
    <cellStyle name="Calculation 16 4 5" xfId="10200" xr:uid="{7DCA8124-2801-45FF-9728-A867B0CDBC53}"/>
    <cellStyle name="Calculation 16 4 5 2" xfId="22075" xr:uid="{DFC0CDF9-0F13-44BC-AAC5-F81638DA572B}"/>
    <cellStyle name="Calculation 16 4 6" xfId="11942" xr:uid="{CA0E545D-BE74-4D0E-B0B1-C0DFD7CF438D}"/>
    <cellStyle name="Calculation 16 4 6 2" xfId="23768" xr:uid="{F7B990B4-8870-4AD9-ACDD-4F7A52226ECF}"/>
    <cellStyle name="Calculation 16 4 7" xfId="10789" xr:uid="{D63B2061-EE92-4017-A21F-9753DA831C09}"/>
    <cellStyle name="Calculation 16 4 7 2" xfId="22659" xr:uid="{901C7855-F315-47B5-B61B-891C376B4D84}"/>
    <cellStyle name="Calculation 16 4 8" xfId="11535" xr:uid="{3A4A0135-2565-4195-BA30-0C759C277AAC}"/>
    <cellStyle name="Calculation 16 5" xfId="7854" xr:uid="{57E6F661-427A-444C-8758-653C8608869E}"/>
    <cellStyle name="Calculation 16 5 2" xfId="12849" xr:uid="{99D995A9-DAF1-4B5D-99E4-A170AA0593D3}"/>
    <cellStyle name="Calculation 16 5 2 2" xfId="24643" xr:uid="{309A3B9D-6260-4FFC-9E50-5909BAAD0A0F}"/>
    <cellStyle name="Calculation 16 5 3" xfId="10034" xr:uid="{D1C7A3EA-0D3D-4A97-9AAB-9B0F13B5FCA8}"/>
    <cellStyle name="Calculation 16 5 3 2" xfId="21909" xr:uid="{5212A85B-C9BF-4163-BB0B-EEA7D395C51D}"/>
    <cellStyle name="Calculation 16 5 4" xfId="13124" xr:uid="{92973672-24F5-4BD1-9B62-81E8A854DA4C}"/>
    <cellStyle name="Calculation 16 5 4 2" xfId="24911" xr:uid="{0923E2BC-81D4-416D-B7E6-0FBE407C997B}"/>
    <cellStyle name="Calculation 16 5 5" xfId="9815" xr:uid="{FF7390B5-A7F0-46D2-B73D-17DE0DC6FDCA}"/>
    <cellStyle name="Calculation 16 5 5 2" xfId="21691" xr:uid="{2F8BE03D-E300-4EE8-AEE2-D65F82ADFF8B}"/>
    <cellStyle name="Calculation 16 5 6" xfId="11840" xr:uid="{EAD9D4C0-BF6A-4A27-BF90-631650C1F780}"/>
    <cellStyle name="Calculation 16 5 6 2" xfId="23667" xr:uid="{337F8FEC-DAA0-4CEA-91FF-33AF56B1845F}"/>
    <cellStyle name="Calculation 16 5 7" xfId="10876" xr:uid="{23C0AE2C-2E1C-47D4-A800-998268D51813}"/>
    <cellStyle name="Calculation 16 5 7 2" xfId="22745" xr:uid="{1B021321-20D4-442F-9AE3-2F4ED6BA1359}"/>
    <cellStyle name="Calculation 16 5 8" xfId="11457" xr:uid="{30E437E2-FDB6-4EB3-937D-B7FD0CABD401}"/>
    <cellStyle name="Calculation 16 6" xfId="10139" xr:uid="{6B130DCE-1679-48E5-8FE8-76CDAC1CC11E}"/>
    <cellStyle name="Calculation 16 6 2" xfId="22014" xr:uid="{34738A39-344A-4D47-84F4-D3DE20FF2203}"/>
    <cellStyle name="Calculation 16 7" xfId="9779" xr:uid="{C577D907-1CC3-46A1-8697-E53C7BDFA770}"/>
    <cellStyle name="Calculation 16 7 2" xfId="21655" xr:uid="{AC553BF8-2275-42E3-903F-8B7B15DD4C2C}"/>
    <cellStyle name="Calculation 16 8" xfId="11891" xr:uid="{64E55C67-FC1D-40A8-BFB0-BB17DB544679}"/>
    <cellStyle name="Calculation 16 8 2" xfId="23718" xr:uid="{0BD0D39D-B1F4-443E-9046-B2B0BE559475}"/>
    <cellStyle name="Calculation 16 9" xfId="10828" xr:uid="{D208E412-6C3B-4611-9E22-977188B2B831}"/>
    <cellStyle name="Calculation 16 9 2" xfId="22698" xr:uid="{7D1165D1-C008-4C72-BCB2-49DC61A308BF}"/>
    <cellStyle name="Calculation 17" xfId="740" xr:uid="{1A6C8D2D-1045-4D9A-9F89-DF619DE3A23B}"/>
    <cellStyle name="Calculation 17 10" xfId="10658" xr:uid="{E810FD0A-28BC-4199-B980-EDA554FE6045}"/>
    <cellStyle name="Calculation 17 10 2" xfId="22530" xr:uid="{083D12EB-F22A-4DDA-965B-A07CC17DB92F}"/>
    <cellStyle name="Calculation 17 11" xfId="12537" xr:uid="{27152113-FB8F-4423-91CF-D89A206E95D5}"/>
    <cellStyle name="Calculation 17 11 2" xfId="24346" xr:uid="{C3A75156-378A-4E5B-B98D-16ABB7FDC798}"/>
    <cellStyle name="Calculation 17 12" xfId="10268" xr:uid="{CBABE6D2-656E-4E5C-A8C7-3C7673740D50}"/>
    <cellStyle name="Calculation 17 12 2" xfId="22143" xr:uid="{85022674-642C-4CB1-BB2E-F177A20D3F28}"/>
    <cellStyle name="Calculation 17 2" xfId="6820" xr:uid="{1D179AB7-FF24-4047-B384-B29617A44EAA}"/>
    <cellStyle name="Calculation 17 2 10" xfId="11132" xr:uid="{BED0A17C-993E-4DC8-9B8A-77623BBA37AC}"/>
    <cellStyle name="Calculation 17 2 10 2" xfId="23000" xr:uid="{F8C85C21-4772-4291-B1F3-03A71830001C}"/>
    <cellStyle name="Calculation 17 2 11" xfId="12491" xr:uid="{A80C7296-1BC1-4424-A692-B8422380A725}"/>
    <cellStyle name="Calculation 17 2 11 2" xfId="24305" xr:uid="{3AC8B801-D03E-4DE0-8D0B-9372A0D2C446}"/>
    <cellStyle name="Calculation 17 2 2" xfId="7170" xr:uid="{BBD4CA4C-31BA-4CFA-9769-51E03D497EE4}"/>
    <cellStyle name="Calculation 17 2 2 10" xfId="17132" xr:uid="{D692E2D5-1C25-4893-824E-800D4B10030C}"/>
    <cellStyle name="Calculation 17 2 2 10 2" xfId="28879" xr:uid="{6352EBFE-32A4-47DC-961C-A686B4912E6A}"/>
    <cellStyle name="Calculation 17 2 2 2" xfId="8813" xr:uid="{8220C397-AD1A-456F-B891-20B18B38751A}"/>
    <cellStyle name="Calculation 17 2 2 2 2" xfId="13465" xr:uid="{F2B2FE6F-CC99-478B-AF24-D917BDE9DEA0}"/>
    <cellStyle name="Calculation 17 2 2 2 2 2" xfId="25248" xr:uid="{0B21AC54-D5F8-4F3D-B5B4-C357AE114945}"/>
    <cellStyle name="Calculation 17 2 2 2 3" xfId="14469" xr:uid="{C1209BC3-F576-4822-99ED-9501B3B2B82F}"/>
    <cellStyle name="Calculation 17 2 2 2 3 2" xfId="26241" xr:uid="{0B7A0AB0-E7F4-459B-8728-2105A29B44AF}"/>
    <cellStyle name="Calculation 17 2 2 2 4" xfId="15427" xr:uid="{1653ACD6-BD64-45B6-8CFE-25D06FAC6086}"/>
    <cellStyle name="Calculation 17 2 2 2 4 2" xfId="27187" xr:uid="{4FE8589D-C4EB-4D19-9FE2-DE07FE1DDA71}"/>
    <cellStyle name="Calculation 17 2 2 2 5" xfId="16352" xr:uid="{66972519-B390-41FE-B8A8-DB59A0783578}"/>
    <cellStyle name="Calculation 17 2 2 2 5 2" xfId="28099" xr:uid="{5F779D9E-C60D-4E4D-A979-B81CF4BE5D8F}"/>
    <cellStyle name="Calculation 17 2 2 2 6" xfId="17223" xr:uid="{B8B2720F-37B2-47BB-981C-FF8369F65902}"/>
    <cellStyle name="Calculation 17 2 2 2 6 2" xfId="28966" xr:uid="{EC9BF78F-11EA-4F13-A5D9-FADB1FCAD690}"/>
    <cellStyle name="Calculation 17 2 2 2 7" xfId="18069" xr:uid="{DAC379FB-99B4-4444-8890-2172BCF0A4FF}"/>
    <cellStyle name="Calculation 17 2 2 2 7 2" xfId="29790" xr:uid="{4FF18AA0-D0D6-4C7E-8390-B7B955EF4813}"/>
    <cellStyle name="Calculation 17 2 2 2 8" xfId="18833" xr:uid="{C3F8B8BA-E45D-4A87-8C3E-1C09C8B25FA8}"/>
    <cellStyle name="Calculation 17 2 2 3" xfId="9659" xr:uid="{EDFA55A4-1731-40D3-9481-72D336AB31FF}"/>
    <cellStyle name="Calculation 17 2 2 3 2" xfId="14064" xr:uid="{ABF8399F-5A33-4AFA-B664-A012D907FB41}"/>
    <cellStyle name="Calculation 17 2 2 3 2 2" xfId="25837" xr:uid="{0769EC55-BBB2-4EC6-97EE-9EC5FB575637}"/>
    <cellStyle name="Calculation 17 2 2 3 3" xfId="15024" xr:uid="{F1FD2CA5-9F93-441D-8210-205D725FCCD5}"/>
    <cellStyle name="Calculation 17 2 2 3 3 2" xfId="26795" xr:uid="{8755CB68-CF60-4D0D-9A32-3C7BC1EC9D61}"/>
    <cellStyle name="Calculation 17 2 2 3 4" xfId="15976" xr:uid="{38F9A0B0-B614-4254-A055-ED5A233A550B}"/>
    <cellStyle name="Calculation 17 2 2 3 4 2" xfId="27723" xr:uid="{50AB5585-2152-498F-9E02-8EACEF3002B5}"/>
    <cellStyle name="Calculation 17 2 2 3 5" xfId="16850" xr:uid="{09F25AA2-4270-4C4D-9D5C-B2F6D56EEF45}"/>
    <cellStyle name="Calculation 17 2 2 3 5 2" xfId="28597" xr:uid="{77E5CED5-4017-448A-9902-4234722F6B26}"/>
    <cellStyle name="Calculation 17 2 2 3 6" xfId="17715" xr:uid="{904D2370-CA02-4E70-B99A-25425EC695FD}"/>
    <cellStyle name="Calculation 17 2 2 3 6 2" xfId="29436" xr:uid="{7A4475D5-F313-452C-A38B-44376AA32C0B}"/>
    <cellStyle name="Calculation 17 2 2 3 7" xfId="18491" xr:uid="{E4BEB42C-6B86-4565-B299-52C868F949F1}"/>
    <cellStyle name="Calculation 17 2 2 3 7 2" xfId="30212" xr:uid="{D0DA0EC7-A68E-46BD-89F3-0D24E62612F1}"/>
    <cellStyle name="Calculation 17 2 2 3 8" xfId="19248" xr:uid="{6896DC62-3D7E-4D56-9625-059C230CE561}"/>
    <cellStyle name="Calculation 17 2 2 4" xfId="12437" xr:uid="{0D44E3D9-F270-47C4-9DB0-19D02F1CB3D5}"/>
    <cellStyle name="Calculation 17 2 2 4 2" xfId="24251" xr:uid="{D5460461-59FB-437C-8B5A-62A947205309}"/>
    <cellStyle name="Calculation 17 2 2 5" xfId="10346" xr:uid="{1D7A8F9B-3287-41E5-9BA0-7E78BA420C77}"/>
    <cellStyle name="Calculation 17 2 2 5 2" xfId="22218" xr:uid="{6592EC51-1BC8-4B89-9543-30ED9DC89360}"/>
    <cellStyle name="Calculation 17 2 2 6" xfId="13362" xr:uid="{D8510FA0-811B-4B93-9690-52046D9C3D21}"/>
    <cellStyle name="Calculation 17 2 2 6 2" xfId="25145" xr:uid="{78F44B53-BE21-40A2-B908-18F47FEBFB68}"/>
    <cellStyle name="Calculation 17 2 2 7" xfId="14371" xr:uid="{FE4E12A8-8509-4056-89B3-7869F816BA82}"/>
    <cellStyle name="Calculation 17 2 2 7 2" xfId="26143" xr:uid="{32862F33-03E0-45C9-B7A5-23296167605A}"/>
    <cellStyle name="Calculation 17 2 2 8" xfId="15329" xr:uid="{D47DF3E6-45B7-4AF8-8520-224E0C132D34}"/>
    <cellStyle name="Calculation 17 2 2 8 2" xfId="27093" xr:uid="{9FF1DF64-D32B-4848-9BBA-484F0965E948}"/>
    <cellStyle name="Calculation 17 2 2 9" xfId="16260" xr:uid="{523CCC0C-3B33-4830-ABC3-79E3825B674E}"/>
    <cellStyle name="Calculation 17 2 2 9 2" xfId="28007" xr:uid="{94FFCC69-29E3-4D9D-B4C5-5824632C830F}"/>
    <cellStyle name="Calculation 17 2 3" xfId="8465" xr:uid="{ED219050-066C-42D6-9564-83343D6304D7}"/>
    <cellStyle name="Calculation 17 2 3 2" xfId="13207" xr:uid="{296F5787-AACE-4FB4-BE04-91ECDCD92EE8}"/>
    <cellStyle name="Calculation 17 2 3 2 2" xfId="24993" xr:uid="{03FDAB05-C1A9-49BD-B06F-412E5A1C68EB}"/>
    <cellStyle name="Calculation 17 2 3 3" xfId="14227" xr:uid="{6240AC05-5855-4DFC-8985-15BB0C2C4BB0}"/>
    <cellStyle name="Calculation 17 2 3 3 2" xfId="26000" xr:uid="{95E02ADE-B2EB-4C5D-B067-0AC39A248ADE}"/>
    <cellStyle name="Calculation 17 2 3 4" xfId="15187" xr:uid="{FAE2952A-1ED9-4A50-9DD7-3A99232052D4}"/>
    <cellStyle name="Calculation 17 2 3 4 2" xfId="26956" xr:uid="{F343B868-DEE7-43B8-B238-851D6D464F65}"/>
    <cellStyle name="Calculation 17 2 3 5" xfId="16136" xr:uid="{A14ED3B0-EF21-458E-942E-7DDB2F1BAFA7}"/>
    <cellStyle name="Calculation 17 2 3 5 2" xfId="27883" xr:uid="{1FC3CE3A-9839-4089-85E8-B7036B9016F6}"/>
    <cellStyle name="Calculation 17 2 3 6" xfId="17009" xr:uid="{57F4711D-60A8-4440-B245-2556448A1E6B}"/>
    <cellStyle name="Calculation 17 2 3 6 2" xfId="28756" xr:uid="{B40E3163-58A9-419F-8534-7332E0111E8A}"/>
    <cellStyle name="Calculation 17 2 3 7" xfId="17874" xr:uid="{1D162F98-7472-459E-8196-B183BE35B3E4}"/>
    <cellStyle name="Calculation 17 2 3 7 2" xfId="29595" xr:uid="{1BCEDB93-BDE4-427E-93CE-A40A150D0C78}"/>
    <cellStyle name="Calculation 17 2 3 8" xfId="18650" xr:uid="{7AC3C70C-FDF6-40F1-ACB5-C654D67BC38C}"/>
    <cellStyle name="Calculation 17 2 4" xfId="9476" xr:uid="{AC7A3D1E-9FFB-4AE5-90E3-26E217D0DDB9}"/>
    <cellStyle name="Calculation 17 2 4 2" xfId="13881" xr:uid="{1AFAAB7B-C1C9-4C55-8ADC-088D5B11B13A}"/>
    <cellStyle name="Calculation 17 2 4 2 2" xfId="25654" xr:uid="{C6F94A44-312D-4AA0-8B76-B6A7F903B0D4}"/>
    <cellStyle name="Calculation 17 2 4 3" xfId="14841" xr:uid="{A1BBD68E-F4D2-4C9B-966A-C214BDAD4417}"/>
    <cellStyle name="Calculation 17 2 4 3 2" xfId="26612" xr:uid="{0256D187-680C-4631-A55A-FCF8186D7356}"/>
    <cellStyle name="Calculation 17 2 4 4" xfId="15793" xr:uid="{ACA8D7E0-7CBE-4A4F-A33A-1851A9DFFA41}"/>
    <cellStyle name="Calculation 17 2 4 4 2" xfId="27540" xr:uid="{47860B2E-2CF5-4C14-8DAA-BB68E68FABE1}"/>
    <cellStyle name="Calculation 17 2 4 5" xfId="16667" xr:uid="{9E4C3C0C-4773-49F4-BD90-0E515762396E}"/>
    <cellStyle name="Calculation 17 2 4 5 2" xfId="28414" xr:uid="{41E1D4F3-E920-45E1-9590-881DF47A2609}"/>
    <cellStyle name="Calculation 17 2 4 6" xfId="17532" xr:uid="{91A0DECA-219D-4B30-8543-BB6FF93524F2}"/>
    <cellStyle name="Calculation 17 2 4 6 2" xfId="29253" xr:uid="{D4AB42D4-CDE9-4331-9F29-66183FF6FF40}"/>
    <cellStyle name="Calculation 17 2 4 7" xfId="18308" xr:uid="{0377BF73-96E5-48E7-A75D-423CE6C63770}"/>
    <cellStyle name="Calculation 17 2 4 7 2" xfId="30029" xr:uid="{25220E33-CD25-4BB0-BFF2-CF1EF3AF23C7}"/>
    <cellStyle name="Calculation 17 2 4 8" xfId="19065" xr:uid="{6DAA2E4E-EFA4-4563-9DF0-D593CD2B44BA}"/>
    <cellStyle name="Calculation 17 2 5" xfId="12178" xr:uid="{8C7EA437-6351-4DB6-8569-B01D8EAE10D7}"/>
    <cellStyle name="Calculation 17 2 5 2" xfId="23995" xr:uid="{0E22FEF3-FFAA-4221-8FFD-FE4D9F0005DB}"/>
    <cellStyle name="Calculation 17 2 6" xfId="10589" xr:uid="{293950BF-BD5D-459D-BBF0-BEE6EE24FCDE}"/>
    <cellStyle name="Calculation 17 2 6 2" xfId="22461" xr:uid="{7FA1CA81-9DA2-4E6B-9F2D-80D773034921}"/>
    <cellStyle name="Calculation 17 2 7" xfId="11930" xr:uid="{C680AFB3-1ABB-443D-99CB-FC35923963B5}"/>
    <cellStyle name="Calculation 17 2 7 2" xfId="23756" xr:uid="{E7BAB952-F878-47CF-95CF-0747983221E8}"/>
    <cellStyle name="Calculation 17 2 8" xfId="10800" xr:uid="{F2BD2A31-2E3E-490D-A5CB-8A80B35082A5}"/>
    <cellStyle name="Calculation 17 2 8 2" xfId="22670" xr:uid="{8ED895E6-B43C-4831-AEFE-C60B0E3CF796}"/>
    <cellStyle name="Calculation 17 2 9" xfId="11524" xr:uid="{5BF05134-BBBE-4E88-A499-5A3FD1EA4127}"/>
    <cellStyle name="Calculation 17 2 9 2" xfId="23374" xr:uid="{0D5AEEBD-FDE6-461F-909F-30DB535F62C9}"/>
    <cellStyle name="Calculation 17 3" xfId="6922" xr:uid="{66FB703F-ABA9-40EA-9A92-0CA2B00578DF}"/>
    <cellStyle name="Calculation 17 3 10" xfId="13552" xr:uid="{A495B758-BF20-4984-BDBB-B708A7621BD3}"/>
    <cellStyle name="Calculation 17 3 10 2" xfId="25328" xr:uid="{BACBF9FC-5521-49A5-ABE8-0B580639305F}"/>
    <cellStyle name="Calculation 17 3 2" xfId="8565" xr:uid="{A2A28B5C-2D64-43B1-B7BF-9D76C60788D9}"/>
    <cellStyle name="Calculation 17 3 2 2" xfId="13288" xr:uid="{F9EE8853-6695-4288-A1B4-ABFAE30C50D8}"/>
    <cellStyle name="Calculation 17 3 2 2 2" xfId="25071" xr:uid="{42E70501-A491-4E7E-904F-19B3E7D4383B}"/>
    <cellStyle name="Calculation 17 3 2 3" xfId="14302" xr:uid="{89D5E3A4-38F3-4B68-9346-04DD3D2D12C9}"/>
    <cellStyle name="Calculation 17 3 2 3 2" xfId="26075" xr:uid="{85D8D6D1-3E4B-4D2A-91D6-2D901B96569C}"/>
    <cellStyle name="Calculation 17 3 2 4" xfId="15262" xr:uid="{7756FB85-7008-4773-B27F-E9B0BD0B58A7}"/>
    <cellStyle name="Calculation 17 3 2 4 2" xfId="27031" xr:uid="{F9987DDC-3CCD-4CF8-808D-8A44E21F5CD5}"/>
    <cellStyle name="Calculation 17 3 2 5" xfId="16206" xr:uid="{622DB4C4-80B4-4E62-B10C-6A45077436B2}"/>
    <cellStyle name="Calculation 17 3 2 5 2" xfId="27953" xr:uid="{646F8388-0601-4468-9C9C-C99351027B2D}"/>
    <cellStyle name="Calculation 17 3 2 6" xfId="17079" xr:uid="{7FA7E1C2-C574-408C-A873-A5B043B7CF53}"/>
    <cellStyle name="Calculation 17 3 2 6 2" xfId="28826" xr:uid="{A3C99044-021C-431D-9E1F-5533A6B55D12}"/>
    <cellStyle name="Calculation 17 3 2 7" xfId="17944" xr:uid="{2F32C986-21C8-4B5B-9C8B-72F0C113372C}"/>
    <cellStyle name="Calculation 17 3 2 7 2" xfId="29665" xr:uid="{52C0D0D9-76B9-4E8C-BE1A-C9EE29B4CB22}"/>
    <cellStyle name="Calculation 17 3 2 8" xfId="18719" xr:uid="{B5587331-2175-443D-95EB-40897EDDED6A}"/>
    <cellStyle name="Calculation 17 3 3" xfId="9545" xr:uid="{AA170C1C-C004-448A-BFFE-14E9753EE312}"/>
    <cellStyle name="Calculation 17 3 3 2" xfId="13950" xr:uid="{C6EDAC28-F57B-473C-8F16-E92EB73699AE}"/>
    <cellStyle name="Calculation 17 3 3 2 2" xfId="25723" xr:uid="{ECFD9CED-0B92-4E98-834E-93E93A9A2883}"/>
    <cellStyle name="Calculation 17 3 3 3" xfId="14910" xr:uid="{6493B8CE-0BEC-4182-BBD6-F451DF5908FD}"/>
    <cellStyle name="Calculation 17 3 3 3 2" xfId="26681" xr:uid="{9731887C-8983-4EFE-B09F-C2CCB8D643A9}"/>
    <cellStyle name="Calculation 17 3 3 4" xfId="15862" xr:uid="{63E5E7DE-889A-41FD-9A3A-19B7D159F94D}"/>
    <cellStyle name="Calculation 17 3 3 4 2" xfId="27609" xr:uid="{2BA78BF0-6CFF-4D16-9205-50E0F9446160}"/>
    <cellStyle name="Calculation 17 3 3 5" xfId="16736" xr:uid="{14738363-1454-4825-942C-FEF24EDC5705}"/>
    <cellStyle name="Calculation 17 3 3 5 2" xfId="28483" xr:uid="{9130FFDD-EED7-4A31-B4B7-AEE15700B6F7}"/>
    <cellStyle name="Calculation 17 3 3 6" xfId="17601" xr:uid="{0D5634BB-F9EF-4835-B6FD-ACE5E0454122}"/>
    <cellStyle name="Calculation 17 3 3 6 2" xfId="29322" xr:uid="{CA231825-76CA-46B1-9395-7E9BB7AA17B9}"/>
    <cellStyle name="Calculation 17 3 3 7" xfId="18377" xr:uid="{2612AB16-DC89-4318-A575-CB20E517C549}"/>
    <cellStyle name="Calculation 17 3 3 7 2" xfId="30098" xr:uid="{BA696E18-4314-441E-BEFF-D10176CC3965}"/>
    <cellStyle name="Calculation 17 3 3 8" xfId="19134" xr:uid="{48CDB0B3-4D03-4E83-AEAD-9C12351B2DE7}"/>
    <cellStyle name="Calculation 17 3 4" xfId="12261" xr:uid="{6C2871D6-82F1-4D9A-AD67-0FBA5E62033E}"/>
    <cellStyle name="Calculation 17 3 4 2" xfId="24077" xr:uid="{06E5859B-CC6C-4830-99AA-26F00747A8C4}"/>
    <cellStyle name="Calculation 17 3 5" xfId="10511" xr:uid="{8D804664-F2F7-498D-864B-E38E4EC02CF2}"/>
    <cellStyle name="Calculation 17 3 5 2" xfId="22383" xr:uid="{B94D74C1-39C6-4F96-BE0D-E964F2DB03A6}"/>
    <cellStyle name="Calculation 17 3 6" xfId="13078" xr:uid="{30C1F721-D181-480B-8FED-727AE0685090}"/>
    <cellStyle name="Calculation 17 3 6 2" xfId="24867" xr:uid="{93F221BC-6374-4334-95BF-A9C4C2B4633C}"/>
    <cellStyle name="Calculation 17 3 7" xfId="9851" xr:uid="{C32A31B0-E3CB-4320-ADDA-BCA8F3644436}"/>
    <cellStyle name="Calculation 17 3 7 2" xfId="21727" xr:uid="{4B58D529-0990-46BA-87E0-C9EFEC6CBE7E}"/>
    <cellStyle name="Calculation 17 3 8" xfId="11789" xr:uid="{7AB11E03-C80E-4A6C-8C97-FA53FCDEDAAE}"/>
    <cellStyle name="Calculation 17 3 8 2" xfId="23617" xr:uid="{809BA188-ABB8-4EF5-86FB-2E5147809E2A}"/>
    <cellStyle name="Calculation 17 3 9" xfId="10925" xr:uid="{B51E9720-773A-44B5-A434-DDAF2C7B5F30}"/>
    <cellStyle name="Calculation 17 3 9 2" xfId="22794" xr:uid="{4E4117FA-AFBF-43D0-8F5D-78B18F80EDEA}"/>
    <cellStyle name="Calculation 17 4" xfId="7726" xr:uid="{65D804F3-483F-4B96-9EDC-AD1E3CEEB58B}"/>
    <cellStyle name="Calculation 17 4 2" xfId="12755" xr:uid="{4E77B231-D88E-4D25-BD61-F81E7B3BC347}"/>
    <cellStyle name="Calculation 17 4 2 2" xfId="24551" xr:uid="{AB1FD330-0974-419D-B46C-31BB06A6A139}"/>
    <cellStyle name="Calculation 17 4 3" xfId="10120" xr:uid="{9FD7BEA3-BB95-419E-9874-6071043C649B}"/>
    <cellStyle name="Calculation 17 4 3 2" xfId="21995" xr:uid="{C57D1407-2EF9-4382-9BE1-2BA2374D39FC}"/>
    <cellStyle name="Calculation 17 4 4" xfId="13639" xr:uid="{969EA05D-74F4-4DAB-9A7C-80539F090E3C}"/>
    <cellStyle name="Calculation 17 4 4 2" xfId="25415" xr:uid="{78149E35-899E-4F5F-9402-48E93939B979}"/>
    <cellStyle name="Calculation 17 4 5" xfId="14607" xr:uid="{42895BEE-DD2A-40D6-A454-89C95B003EE7}"/>
    <cellStyle name="Calculation 17 4 5 2" xfId="26378" xr:uid="{68A6D422-6319-4187-83BB-21079D3CC875}"/>
    <cellStyle name="Calculation 17 4 6" xfId="15559" xr:uid="{D29038B8-68F4-4FDD-86AF-224D4328C005}"/>
    <cellStyle name="Calculation 17 4 6 2" xfId="27310" xr:uid="{270315E0-06E4-4DDB-82F1-9C4333D920C8}"/>
    <cellStyle name="Calculation 17 4 7" xfId="16444" xr:uid="{3531CAC4-7F80-4948-B461-4CA165F8E0E3}"/>
    <cellStyle name="Calculation 17 4 7 2" xfId="28191" xr:uid="{C7A7DAD5-EA48-4BE9-8077-5DC0A2BC7E22}"/>
    <cellStyle name="Calculation 17 4 8" xfId="17312" xr:uid="{1316A2B3-7706-444D-9B2D-52F0E4A5522B}"/>
    <cellStyle name="Calculation 17 5" xfId="7853" xr:uid="{0BD2F6FB-92FF-446F-AB04-D1369C243E61}"/>
    <cellStyle name="Calculation 17 5 2" xfId="12848" xr:uid="{8EC962B3-31BC-4CE9-8A02-E25AA2C23007}"/>
    <cellStyle name="Calculation 17 5 2 2" xfId="24642" xr:uid="{2987F50C-72A7-4520-975D-79D11B2CCD1E}"/>
    <cellStyle name="Calculation 17 5 3" xfId="10035" xr:uid="{69FBCF4B-1043-4649-AD3D-DD18BE06A268}"/>
    <cellStyle name="Calculation 17 5 3 2" xfId="21910" xr:uid="{D0EEC0CB-5C1D-4867-85A0-46257DBF1051}"/>
    <cellStyle name="Calculation 17 5 4" xfId="13650" xr:uid="{72C6178C-D11F-422D-A5C0-FBA2BDD73133}"/>
    <cellStyle name="Calculation 17 5 4 2" xfId="25425" xr:uid="{8B63D962-DCA6-489A-BFC1-42150AA1881F}"/>
    <cellStyle name="Calculation 17 5 5" xfId="14616" xr:uid="{E5935DC3-1C94-417D-AEF3-0A5DC00D0E00}"/>
    <cellStyle name="Calculation 17 5 5 2" xfId="26387" xr:uid="{FA59EF53-F306-465C-806F-662010351E3A}"/>
    <cellStyle name="Calculation 17 5 6" xfId="15568" xr:uid="{B3B086B9-283B-4597-87AE-BF6618B52CD0}"/>
    <cellStyle name="Calculation 17 5 6 2" xfId="27319" xr:uid="{1AEB4E54-3407-4CBB-9E79-EDD4FB8EE8FE}"/>
    <cellStyle name="Calculation 17 5 7" xfId="16453" xr:uid="{5B593AE3-185B-447D-9EE8-99C69DB7BB1D}"/>
    <cellStyle name="Calculation 17 5 7 2" xfId="28200" xr:uid="{6719E34E-A5DA-414F-B955-CBC2ED70AC4F}"/>
    <cellStyle name="Calculation 17 5 8" xfId="17321" xr:uid="{9E0C859E-7D77-435F-A342-ECF90E8823FA}"/>
    <cellStyle name="Calculation 17 6" xfId="10140" xr:uid="{87141571-CEAC-4C2C-ABD0-C15EC6B8BA05}"/>
    <cellStyle name="Calculation 17 6 2" xfId="22015" xr:uid="{BB6C7191-4489-4C48-8CA4-C548087B2A35}"/>
    <cellStyle name="Calculation 17 7" xfId="12884" xr:uid="{2858EDAE-46F2-4ED4-849C-AF9D71059C8E}"/>
    <cellStyle name="Calculation 17 7 2" xfId="24678" xr:uid="{4D09EAB3-0F8A-47BD-85AF-89004806270A}"/>
    <cellStyle name="Calculation 17 8" xfId="10006" xr:uid="{66D2BF26-E139-4D7A-9F14-6982B9E6F783}"/>
    <cellStyle name="Calculation 17 8 2" xfId="21881" xr:uid="{048FA04E-F4FA-453E-A3B2-49D50EC01D89}"/>
    <cellStyle name="Calculation 17 9" xfId="12104" xr:uid="{AA69BA22-E13A-410B-B03B-E75F02AD01C9}"/>
    <cellStyle name="Calculation 17 9 2" xfId="23922" xr:uid="{C5EC03C3-429E-46F0-A23C-E683392A0BE1}"/>
    <cellStyle name="Calculation 18" xfId="741" xr:uid="{60F0A183-2E56-4B09-81C0-864E199658DA}"/>
    <cellStyle name="Calculation 18 10" xfId="15337" xr:uid="{28C0D848-8A85-4DCA-A3BF-DF5E358997DB}"/>
    <cellStyle name="Calculation 18 10 2" xfId="27099" xr:uid="{95E994C3-F22A-445C-861D-56F5799B0773}"/>
    <cellStyle name="Calculation 18 11" xfId="16264" xr:uid="{8C0B459B-F403-415B-899D-9A75272F2DE3}"/>
    <cellStyle name="Calculation 18 11 2" xfId="28011" xr:uid="{49AD2429-9FF3-4BCA-96D8-16B88C097FE4}"/>
    <cellStyle name="Calculation 18 12" xfId="17135" xr:uid="{9D003612-ED6A-4442-93B5-6A4F4D90512D}"/>
    <cellStyle name="Calculation 18 12 2" xfId="28882" xr:uid="{69BFD76E-DD6C-488E-A698-915117D36999}"/>
    <cellStyle name="Calculation 18 13" xfId="17985" xr:uid="{01009E51-05CC-4C2D-8C70-046E2974C046}"/>
    <cellStyle name="Calculation 18 13 2" xfId="29706" xr:uid="{827C1568-BE79-4CBB-9AE9-E32D0423FA08}"/>
    <cellStyle name="Calculation 18 2" xfId="742" xr:uid="{FD10DF57-2688-43D6-8DB2-02B3DDA9BA81}"/>
    <cellStyle name="Calculation 18 2 10" xfId="10696" xr:uid="{1C1DF743-95AF-4C88-A389-AA964FEF6DF8}"/>
    <cellStyle name="Calculation 18 2 10 2" xfId="22568" xr:uid="{4D54582D-4A75-4F57-B2FC-32D732490A9E}"/>
    <cellStyle name="Calculation 18 2 11" xfId="13057" xr:uid="{6AABCEF6-8BD7-46FC-A5A1-E9241F741DFB}"/>
    <cellStyle name="Calculation 18 2 11 2" xfId="24847" xr:uid="{95572F21-FE6E-4893-80AA-1D21B3B94ADE}"/>
    <cellStyle name="Calculation 18 2 12" xfId="9868" xr:uid="{8F2CE538-CE81-49D1-9AA9-FF1195E8881B}"/>
    <cellStyle name="Calculation 18 2 12 2" xfId="21744" xr:uid="{CCAC4D57-5BE6-4DB5-8DFA-6F3E88A2CAF1}"/>
    <cellStyle name="Calculation 18 2 2" xfId="6818" xr:uid="{2B702789-D1FB-422A-9AC8-817A9B25039C}"/>
    <cellStyle name="Calculation 18 2 2 10" xfId="16399" xr:uid="{3663B8DC-E2F4-4742-824E-A64CD95360A3}"/>
    <cellStyle name="Calculation 18 2 2 10 2" xfId="28146" xr:uid="{F243DA5D-8EC1-45D4-ACC2-5FF96F3FBFD6}"/>
    <cellStyle name="Calculation 18 2 2 11" xfId="17270" xr:uid="{0E277CAC-58BE-47C0-BE3B-34D0C860C2F4}"/>
    <cellStyle name="Calculation 18 2 2 11 2" xfId="29013" xr:uid="{53D3C191-4099-4635-9B58-8AE8057F97B2}"/>
    <cellStyle name="Calculation 18 2 2 2" xfId="7171" xr:uid="{4B357781-5B05-4214-9A13-22A8DC54B6B4}"/>
    <cellStyle name="Calculation 18 2 2 2 10" xfId="15570" xr:uid="{A39D6BDB-F832-4551-89D0-B6369D5E7DC4}"/>
    <cellStyle name="Calculation 18 2 2 2 10 2" xfId="27321" xr:uid="{1D56EE60-4578-44D0-8091-9A6F3ABA84F8}"/>
    <cellStyle name="Calculation 18 2 2 2 2" xfId="8814" xr:uid="{78F6C6E4-6D88-4568-8872-06E8C498E7E6}"/>
    <cellStyle name="Calculation 18 2 2 2 2 2" xfId="13466" xr:uid="{A8E3F957-7F05-485E-9CB0-887E19DEAFA6}"/>
    <cellStyle name="Calculation 18 2 2 2 2 2 2" xfId="25249" xr:uid="{778BBF4A-4C0A-4886-AA02-F9808F7DFD09}"/>
    <cellStyle name="Calculation 18 2 2 2 2 3" xfId="14470" xr:uid="{23A54AF5-4752-4EFA-867B-7F017AD66C26}"/>
    <cellStyle name="Calculation 18 2 2 2 2 3 2" xfId="26242" xr:uid="{ADAE816B-1F19-482A-A62E-55F104D1878F}"/>
    <cellStyle name="Calculation 18 2 2 2 2 4" xfId="15428" xr:uid="{D978EC26-E99D-42AA-8F3E-8737332FEB3C}"/>
    <cellStyle name="Calculation 18 2 2 2 2 4 2" xfId="27188" xr:uid="{50063EB4-C2B8-479F-A1E4-AC66D39A4FA4}"/>
    <cellStyle name="Calculation 18 2 2 2 2 5" xfId="16353" xr:uid="{E8EACDC1-7522-4B14-A66F-4D78F7C48BE2}"/>
    <cellStyle name="Calculation 18 2 2 2 2 5 2" xfId="28100" xr:uid="{EF3D42E6-AD12-4E12-9D83-39A8C0552FC4}"/>
    <cellStyle name="Calculation 18 2 2 2 2 6" xfId="17224" xr:uid="{1BC99FCC-2959-4C2E-B54E-206DA534B466}"/>
    <cellStyle name="Calculation 18 2 2 2 2 6 2" xfId="28967" xr:uid="{77F3ABA3-315B-4E1D-8549-09433D44A372}"/>
    <cellStyle name="Calculation 18 2 2 2 2 7" xfId="18070" xr:uid="{77B1F55F-65CC-4DDF-B9D2-8012DC852CB4}"/>
    <cellStyle name="Calculation 18 2 2 2 2 7 2" xfId="29791" xr:uid="{4050365D-0F2F-4A34-B525-B560350854B6}"/>
    <cellStyle name="Calculation 18 2 2 2 2 8" xfId="18834" xr:uid="{D821D19A-9733-4398-86F4-0A3E46120A2E}"/>
    <cellStyle name="Calculation 18 2 2 2 3" xfId="9660" xr:uid="{A33FDE2E-60B6-446E-AEB5-398F32546DA7}"/>
    <cellStyle name="Calculation 18 2 2 2 3 2" xfId="14065" xr:uid="{1E48EEFE-DAB7-4F42-9273-8C694FE25E22}"/>
    <cellStyle name="Calculation 18 2 2 2 3 2 2" xfId="25838" xr:uid="{423A52A7-62AD-432F-9AAD-71081F1B809D}"/>
    <cellStyle name="Calculation 18 2 2 2 3 3" xfId="15025" xr:uid="{7E64F5D2-F2B6-4831-AA62-AAD4A8543BFF}"/>
    <cellStyle name="Calculation 18 2 2 2 3 3 2" xfId="26796" xr:uid="{92A61C76-B650-498F-B960-D25E966974E4}"/>
    <cellStyle name="Calculation 18 2 2 2 3 4" xfId="15977" xr:uid="{65B390BC-8FC2-4729-A65E-29F4EDC9E670}"/>
    <cellStyle name="Calculation 18 2 2 2 3 4 2" xfId="27724" xr:uid="{4685D435-672E-482D-BA39-9B387D1DE839}"/>
    <cellStyle name="Calculation 18 2 2 2 3 5" xfId="16851" xr:uid="{F184052D-90E2-470C-B982-E464A4D7E0AD}"/>
    <cellStyle name="Calculation 18 2 2 2 3 5 2" xfId="28598" xr:uid="{E00084E0-D834-47BD-AB12-18B42CBBE4CB}"/>
    <cellStyle name="Calculation 18 2 2 2 3 6" xfId="17716" xr:uid="{569824B8-9F91-43F2-9F7A-78C3D3C8A8EF}"/>
    <cellStyle name="Calculation 18 2 2 2 3 6 2" xfId="29437" xr:uid="{D2DF6215-1536-475A-A3B5-BA6C34400ADF}"/>
    <cellStyle name="Calculation 18 2 2 2 3 7" xfId="18492" xr:uid="{656E92DC-BF35-44DD-B713-BC034BB28D8F}"/>
    <cellStyle name="Calculation 18 2 2 2 3 7 2" xfId="30213" xr:uid="{8622344F-82B2-459D-865B-F42B7474C1FA}"/>
    <cellStyle name="Calculation 18 2 2 2 3 8" xfId="19249" xr:uid="{13028AB1-3E9C-46CB-AA25-0492452F34CA}"/>
    <cellStyle name="Calculation 18 2 2 2 4" xfId="12438" xr:uid="{F14BA420-42B7-44C4-AA83-74CA2567AECB}"/>
    <cellStyle name="Calculation 18 2 2 2 4 2" xfId="24252" xr:uid="{349AFA1F-CC48-4E21-A0F6-6BA6A803B491}"/>
    <cellStyle name="Calculation 18 2 2 2 5" xfId="10345" xr:uid="{F385AC71-9C64-4F24-9E1B-7170FE0BA8F4}"/>
    <cellStyle name="Calculation 18 2 2 2 5 2" xfId="22217" xr:uid="{83E96E07-E552-4991-8913-59597915AF59}"/>
    <cellStyle name="Calculation 18 2 2 2 6" xfId="12873" xr:uid="{291F4686-E4C6-4C85-9501-5FEECF70065A}"/>
    <cellStyle name="Calculation 18 2 2 2 6 2" xfId="24667" xr:uid="{ECD44C2C-C14C-46DE-8F21-432917FF4DA8}"/>
    <cellStyle name="Calculation 18 2 2 2 7" xfId="10013" xr:uid="{9F2DEC2A-4B68-4C58-8338-D2C0A1227FD3}"/>
    <cellStyle name="Calculation 18 2 2 2 7 2" xfId="21888" xr:uid="{6B7D8354-8572-44FD-9A46-075248B2E1FB}"/>
    <cellStyle name="Calculation 18 2 2 2 8" xfId="13653" xr:uid="{C417308E-E2D4-43DB-AAFF-478FD47614D7}"/>
    <cellStyle name="Calculation 18 2 2 2 8 2" xfId="25428" xr:uid="{7FC83D87-41CB-4012-AFB9-EABA030BC769}"/>
    <cellStyle name="Calculation 18 2 2 2 9" xfId="14618" xr:uid="{75A1503E-2AC1-44A8-80D0-E78EDE371C9B}"/>
    <cellStyle name="Calculation 18 2 2 2 9 2" xfId="26389" xr:uid="{1D23DF6A-200D-4BE2-9A42-2A31795FB3DD}"/>
    <cellStyle name="Calculation 18 2 2 3" xfId="8463" xr:uid="{11778FD2-7355-4F19-89F6-2D918EE50FC9}"/>
    <cellStyle name="Calculation 18 2 2 3 2" xfId="13205" xr:uid="{507068C5-091F-481A-9F82-8A5379CDA68E}"/>
    <cellStyle name="Calculation 18 2 2 3 2 2" xfId="24991" xr:uid="{5188B992-5526-4D01-931D-A091268983DA}"/>
    <cellStyle name="Calculation 18 2 2 3 3" xfId="14225" xr:uid="{8D6F102E-93D3-47B9-9C08-338F720E795C}"/>
    <cellStyle name="Calculation 18 2 2 3 3 2" xfId="25998" xr:uid="{DC37A011-22D7-41CD-9F18-B6C00029E7B6}"/>
    <cellStyle name="Calculation 18 2 2 3 4" xfId="15185" xr:uid="{9B8076E6-0993-4E88-91CF-018C09D0E03C}"/>
    <cellStyle name="Calculation 18 2 2 3 4 2" xfId="26954" xr:uid="{6F3296E6-8F5B-458D-B5BE-619CFB7CA964}"/>
    <cellStyle name="Calculation 18 2 2 3 5" xfId="16134" xr:uid="{1AB338D8-35C1-4EAB-9F3A-30BA8771B9A0}"/>
    <cellStyle name="Calculation 18 2 2 3 5 2" xfId="27881" xr:uid="{84833F7E-AE0B-4092-ADA7-C9AE4F835DD5}"/>
    <cellStyle name="Calculation 18 2 2 3 6" xfId="17007" xr:uid="{99482092-7F35-49DD-96F1-A5D80B6702F7}"/>
    <cellStyle name="Calculation 18 2 2 3 6 2" xfId="28754" xr:uid="{DD5A1AE9-EFFD-4D06-AAD3-0EFE039C2B65}"/>
    <cellStyle name="Calculation 18 2 2 3 7" xfId="17872" xr:uid="{A8BA3BC1-F16D-4E79-8BA9-70A8E9E0DEAF}"/>
    <cellStyle name="Calculation 18 2 2 3 7 2" xfId="29593" xr:uid="{28516908-58B9-45B6-9A99-565B9BFEC313}"/>
    <cellStyle name="Calculation 18 2 2 3 8" xfId="18648" xr:uid="{D50C8A59-9DDF-497C-AB6E-132EABE7172D}"/>
    <cellStyle name="Calculation 18 2 2 4" xfId="9474" xr:uid="{DD6F82ED-F651-4D0A-B17A-9B3C3C2A5EBA}"/>
    <cellStyle name="Calculation 18 2 2 4 2" xfId="13879" xr:uid="{B9E9B6BA-8A4B-42DB-9A97-BDB47A23F74C}"/>
    <cellStyle name="Calculation 18 2 2 4 2 2" xfId="25652" xr:uid="{BB165C07-C443-4E73-A854-891DB9427608}"/>
    <cellStyle name="Calculation 18 2 2 4 3" xfId="14839" xr:uid="{01C41F6C-2C3B-4850-9E10-F608E74594A1}"/>
    <cellStyle name="Calculation 18 2 2 4 3 2" xfId="26610" xr:uid="{525C09D7-C0C5-4A33-93A9-B301D769E650}"/>
    <cellStyle name="Calculation 18 2 2 4 4" xfId="15791" xr:uid="{B1ACE78D-B332-4E70-ABDC-0BD5ACB8E1F6}"/>
    <cellStyle name="Calculation 18 2 2 4 4 2" xfId="27538" xr:uid="{E2A95629-C156-46AE-A988-8332D74DD1CA}"/>
    <cellStyle name="Calculation 18 2 2 4 5" xfId="16665" xr:uid="{3F474626-8AA8-40AF-83D4-6B9A33C98A79}"/>
    <cellStyle name="Calculation 18 2 2 4 5 2" xfId="28412" xr:uid="{887A603F-04F3-4AF5-96D2-73132491A723}"/>
    <cellStyle name="Calculation 18 2 2 4 6" xfId="17530" xr:uid="{75552A4B-CF27-409D-B27C-B0BD3DF8B89B}"/>
    <cellStyle name="Calculation 18 2 2 4 6 2" xfId="29251" xr:uid="{96630AFB-39D9-4A21-89B1-A83E64D4DB2D}"/>
    <cellStyle name="Calculation 18 2 2 4 7" xfId="18306" xr:uid="{A3236084-C6E0-48D3-A561-A7E3B6C21FCE}"/>
    <cellStyle name="Calculation 18 2 2 4 7 2" xfId="30027" xr:uid="{253C4A4C-DBD7-4BD3-A1EF-F89B784869A1}"/>
    <cellStyle name="Calculation 18 2 2 4 8" xfId="19063" xr:uid="{64FD1A1A-BD51-4BB1-BD10-5D050AA8037D}"/>
    <cellStyle name="Calculation 18 2 2 5" xfId="12176" xr:uid="{05346EBF-3F9E-4E13-AA77-5580871F3217}"/>
    <cellStyle name="Calculation 18 2 2 5 2" xfId="23993" xr:uid="{98772F68-C4F0-4CB3-94D7-A2430E6BBF6E}"/>
    <cellStyle name="Calculation 18 2 2 6" xfId="10591" xr:uid="{F13CD922-F12E-4216-BB37-73CD881987F5}"/>
    <cellStyle name="Calculation 18 2 2 6 2" xfId="22463" xr:uid="{8CAC9D11-D381-480E-9C81-ED3A307A3C44}"/>
    <cellStyle name="Calculation 18 2 2 7" xfId="13569" xr:uid="{A0B86372-B693-45EC-AD06-52BB770E72D7}"/>
    <cellStyle name="Calculation 18 2 2 7 2" xfId="25345" xr:uid="{0769E57F-CE56-4D8C-9734-B8F66EC9FCD5}"/>
    <cellStyle name="Calculation 18 2 2 8" xfId="14547" xr:uid="{C7DADEE3-0D31-4223-8042-A40525DBAF09}"/>
    <cellStyle name="Calculation 18 2 2 8 2" xfId="26318" xr:uid="{60FF503B-0644-47D7-8FB8-1656E964CC34}"/>
    <cellStyle name="Calculation 18 2 2 9" xfId="15500" xr:uid="{9B4B46D7-FA9C-4C96-8A7E-FFF3F95FBAF5}"/>
    <cellStyle name="Calculation 18 2 2 9 2" xfId="27255" xr:uid="{5F1FAECF-B1F8-4FDF-A692-FD7F8B32C492}"/>
    <cellStyle name="Calculation 18 2 3" xfId="6924" xr:uid="{86C90406-8B6E-4394-BE44-40F64044A441}"/>
    <cellStyle name="Calculation 18 2 3 10" xfId="12699" xr:uid="{742FB978-7216-42C6-A7C5-8DB18BE8BC23}"/>
    <cellStyle name="Calculation 18 2 3 10 2" xfId="24498" xr:uid="{2D15C12B-94E1-4494-A981-46BAE78DF212}"/>
    <cellStyle name="Calculation 18 2 3 2" xfId="8567" xr:uid="{D1A8ED36-8359-4E23-B700-7FDF139FAC07}"/>
    <cellStyle name="Calculation 18 2 3 2 2" xfId="13290" xr:uid="{F810BB10-B3C4-4447-A533-4144FCD6DB23}"/>
    <cellStyle name="Calculation 18 2 3 2 2 2" xfId="25073" xr:uid="{0E0ACE82-DE82-4B22-B750-65F0295A8BCB}"/>
    <cellStyle name="Calculation 18 2 3 2 3" xfId="14304" xr:uid="{5051ACD8-896B-4426-AEC7-2406C24D10D8}"/>
    <cellStyle name="Calculation 18 2 3 2 3 2" xfId="26077" xr:uid="{DD3DC773-B0B6-4821-870E-63F1454CEC03}"/>
    <cellStyle name="Calculation 18 2 3 2 4" xfId="15264" xr:uid="{C6FA4471-42D9-4FF3-A2A4-44215EA3C5B3}"/>
    <cellStyle name="Calculation 18 2 3 2 4 2" xfId="27033" xr:uid="{8A4EF732-FC97-4E66-AC05-28A0EB156780}"/>
    <cellStyle name="Calculation 18 2 3 2 5" xfId="16208" xr:uid="{6E77B717-C02D-428F-A514-09386DA65C5D}"/>
    <cellStyle name="Calculation 18 2 3 2 5 2" xfId="27955" xr:uid="{3CE4B73D-17E7-48CC-B5C9-C7176208E0A9}"/>
    <cellStyle name="Calculation 18 2 3 2 6" xfId="17081" xr:uid="{4F821C1E-DF11-482D-8476-EB2465F78E8D}"/>
    <cellStyle name="Calculation 18 2 3 2 6 2" xfId="28828" xr:uid="{0000E3BD-C765-4586-858E-1C57E280C131}"/>
    <cellStyle name="Calculation 18 2 3 2 7" xfId="17946" xr:uid="{BD1A43E1-32FC-4209-96EE-B49B76550364}"/>
    <cellStyle name="Calculation 18 2 3 2 7 2" xfId="29667" xr:uid="{26F07C8B-AAF5-4A92-9CE4-838DF63D0477}"/>
    <cellStyle name="Calculation 18 2 3 2 8" xfId="18721" xr:uid="{5FEC3956-598A-4CCB-9057-B0DD95B0C0AE}"/>
    <cellStyle name="Calculation 18 2 3 3" xfId="9547" xr:uid="{8255A3B8-7F8B-4F34-BF73-E93477451562}"/>
    <cellStyle name="Calculation 18 2 3 3 2" xfId="13952" xr:uid="{57417E69-8B44-4050-8CA8-1CA44A5FFB1D}"/>
    <cellStyle name="Calculation 18 2 3 3 2 2" xfId="25725" xr:uid="{964A52B1-6953-47FC-B68F-874C21E49B44}"/>
    <cellStyle name="Calculation 18 2 3 3 3" xfId="14912" xr:uid="{E4367570-3A0D-4BCA-856C-FA3F08693899}"/>
    <cellStyle name="Calculation 18 2 3 3 3 2" xfId="26683" xr:uid="{077C6B8A-923D-4FE9-9B36-DDF12E03A371}"/>
    <cellStyle name="Calculation 18 2 3 3 4" xfId="15864" xr:uid="{BA26007A-2D00-4183-8862-EC2796E4E892}"/>
    <cellStyle name="Calculation 18 2 3 3 4 2" xfId="27611" xr:uid="{9269DA4E-7DC2-49FB-8E41-0563B7DB7DB9}"/>
    <cellStyle name="Calculation 18 2 3 3 5" xfId="16738" xr:uid="{2280DA37-D83F-4163-91B4-C2E0597B61EB}"/>
    <cellStyle name="Calculation 18 2 3 3 5 2" xfId="28485" xr:uid="{52FFD7B9-82CB-478F-BE63-AB51771D9999}"/>
    <cellStyle name="Calculation 18 2 3 3 6" xfId="17603" xr:uid="{DC3117C2-856B-462A-8806-9BFAEE62739A}"/>
    <cellStyle name="Calculation 18 2 3 3 6 2" xfId="29324" xr:uid="{D178D6A3-CDCA-4D8B-ADDC-654866A49498}"/>
    <cellStyle name="Calculation 18 2 3 3 7" xfId="18379" xr:uid="{219E112A-4B10-40A1-ABA2-87174F66337C}"/>
    <cellStyle name="Calculation 18 2 3 3 7 2" xfId="30100" xr:uid="{1CF4D9E1-3868-4A05-82C3-D82452ABABF6}"/>
    <cellStyle name="Calculation 18 2 3 3 8" xfId="19136" xr:uid="{B96DFA0F-7B92-4F5A-BD75-C2CD780FB420}"/>
    <cellStyle name="Calculation 18 2 3 4" xfId="12263" xr:uid="{628E01F4-B833-4BBD-8C98-A19F53F41C77}"/>
    <cellStyle name="Calculation 18 2 3 4 2" xfId="24079" xr:uid="{C70C1006-3B1C-4A45-972C-7C0C1286E795}"/>
    <cellStyle name="Calculation 18 2 3 5" xfId="10509" xr:uid="{DDDD66BC-4E70-4756-AB34-AE59076F585E}"/>
    <cellStyle name="Calculation 18 2 3 5 2" xfId="22381" xr:uid="{4A9235D8-13B4-42C4-807D-7A90EA451C66}"/>
    <cellStyle name="Calculation 18 2 3 6" xfId="12562" xr:uid="{1E2E0CB5-E86B-4CD8-9FF0-A5B49AFC6B5D}"/>
    <cellStyle name="Calculation 18 2 3 6 2" xfId="24371" xr:uid="{2AB9DF8C-BD8E-487E-B078-411FE54BAE18}"/>
    <cellStyle name="Calculation 18 2 3 7" xfId="10245" xr:uid="{E95B5714-D921-4986-A848-AF6A661CC3FA}"/>
    <cellStyle name="Calculation 18 2 3 7 2" xfId="22120" xr:uid="{879A114B-8851-40FF-B0C3-DA543A9A05DD}"/>
    <cellStyle name="Calculation 18 2 3 8" xfId="13106" xr:uid="{1512A577-402B-48E6-9A0F-D5D528F2C478}"/>
    <cellStyle name="Calculation 18 2 3 8 2" xfId="24894" xr:uid="{BDCC814B-F25D-4A03-94D6-B7B3A9079622}"/>
    <cellStyle name="Calculation 18 2 3 9" xfId="9830" xr:uid="{110FB4B3-D98C-49A4-8C26-0524E1355A0F}"/>
    <cellStyle name="Calculation 18 2 3 9 2" xfId="21706" xr:uid="{5BF195F5-A32B-4E5A-8D5C-64369BB80FB6}"/>
    <cellStyle name="Calculation 18 2 4" xfId="7728" xr:uid="{0B1B4DFC-3330-44FB-AB91-44069671C5E5}"/>
    <cellStyle name="Calculation 18 2 4 2" xfId="12757" xr:uid="{36C83063-833E-47AB-AC60-2608BD215911}"/>
    <cellStyle name="Calculation 18 2 4 2 2" xfId="24553" xr:uid="{C5207CD6-3790-4431-9FDA-A8EF93E4B01C}"/>
    <cellStyle name="Calculation 18 2 4 3" xfId="11968" xr:uid="{81EA0B23-FFE5-4B49-9659-04E0EAF517F8}"/>
    <cellStyle name="Calculation 18 2 4 3 2" xfId="23793" xr:uid="{4A79AF14-8632-4EBD-8FA0-D54B16E25988}"/>
    <cellStyle name="Calculation 18 2 4 4" xfId="10767" xr:uid="{64734AC9-7C20-4CC2-9508-521D622FD9E8}"/>
    <cellStyle name="Calculation 18 2 4 4 2" xfId="22638" xr:uid="{DCAD7918-0FCE-42BF-820A-2125525CE2C2}"/>
    <cellStyle name="Calculation 18 2 4 5" xfId="11555" xr:uid="{58F463B0-519B-4A64-B4FC-66BC7DC72F77}"/>
    <cellStyle name="Calculation 18 2 4 5 2" xfId="23403" xr:uid="{5691FD2E-B04B-4748-BA35-CF1ECD01C196}"/>
    <cellStyle name="Calculation 18 2 4 6" xfId="11106" xr:uid="{334E828B-6298-4CEE-94E0-70F34E9AABD9}"/>
    <cellStyle name="Calculation 18 2 4 6 2" xfId="22975" xr:uid="{7559F92A-1075-4ACB-9C05-7A1263B4E47E}"/>
    <cellStyle name="Calculation 18 2 4 7" xfId="12973" xr:uid="{0BAE9427-7A9E-4F29-8DBC-49C68C7E595B}"/>
    <cellStyle name="Calculation 18 2 4 7 2" xfId="24765" xr:uid="{B0F71A95-9CAF-4E8C-B17B-89090FCBF4C3}"/>
    <cellStyle name="Calculation 18 2 4 8" xfId="9924" xr:uid="{6280B77A-45DE-4C33-AAD9-B979EB2C428B}"/>
    <cellStyle name="Calculation 18 2 5" xfId="7851" xr:uid="{E634506D-D843-4173-87A1-1A82678FC2D2}"/>
    <cellStyle name="Calculation 18 2 5 2" xfId="12846" xr:uid="{0799C7FF-DD75-46BF-9144-35707C83D87E}"/>
    <cellStyle name="Calculation 18 2 5 2 2" xfId="24640" xr:uid="{EF424199-37EA-4537-AB6A-919C4FDFE765}"/>
    <cellStyle name="Calculation 18 2 5 3" xfId="10037" xr:uid="{00819C2E-007D-45A0-B9B7-D43B1A713964}"/>
    <cellStyle name="Calculation 18 2 5 3 2" xfId="21912" xr:uid="{90A8D894-1ED2-471B-B054-816B9393D43D}"/>
    <cellStyle name="Calculation 18 2 5 4" xfId="12095" xr:uid="{8921D649-FD4F-439B-873F-563D0038270F}"/>
    <cellStyle name="Calculation 18 2 5 4 2" xfId="23915" xr:uid="{61B04B19-A9A7-4517-B2DB-D73074CADBA2}"/>
    <cellStyle name="Calculation 18 2 5 5" xfId="10665" xr:uid="{440BB0DC-5DF2-4A3C-BC7E-9ECFBF400E05}"/>
    <cellStyle name="Calculation 18 2 5 5 2" xfId="22537" xr:uid="{01CAB167-13A3-49DB-AA2E-7B726B61E01D}"/>
    <cellStyle name="Calculation 18 2 5 6" xfId="13349" xr:uid="{0B7F3127-A826-4F53-A3FC-2BB0C98B5C11}"/>
    <cellStyle name="Calculation 18 2 5 6 2" xfId="25132" xr:uid="{AC44FBCD-852B-494C-8916-C8A6C6DF4DDC}"/>
    <cellStyle name="Calculation 18 2 5 7" xfId="14358" xr:uid="{D8A8663C-BA68-4C87-B675-4F324512684A}"/>
    <cellStyle name="Calculation 18 2 5 7 2" xfId="26130" xr:uid="{2A9B668D-3EA0-41F4-B2A9-1D21DA6DD097}"/>
    <cellStyle name="Calculation 18 2 5 8" xfId="15316" xr:uid="{BD5D9D82-2E00-47F9-8AB7-E6BEABCEC2FF}"/>
    <cellStyle name="Calculation 18 2 6" xfId="10142" xr:uid="{20571ED3-8A99-461A-A151-5C3FF5794D9E}"/>
    <cellStyle name="Calculation 18 2 6 2" xfId="22017" xr:uid="{BE63BE9E-AFA2-457A-B281-EBEFB0D3CC7F}"/>
    <cellStyle name="Calculation 18 2 7" xfId="12341" xr:uid="{80EAD52C-9AFA-46DB-A3AC-4CE2BF8A7BA3}"/>
    <cellStyle name="Calculation 18 2 7 2" xfId="24156" xr:uid="{A8EA91DD-AA34-4EC4-A557-4385E29273B5}"/>
    <cellStyle name="Calculation 18 2 8" xfId="10438" xr:uid="{BC22EBE4-DD4D-4823-B7E8-2C6A68EC6F7F}"/>
    <cellStyle name="Calculation 18 2 8 2" xfId="22310" xr:uid="{801914F5-E582-43F0-84F0-A5E004BA6794}"/>
    <cellStyle name="Calculation 18 2 9" xfId="12058" xr:uid="{C37110D0-A363-4CAD-9C86-FA82AB1455ED}"/>
    <cellStyle name="Calculation 18 2 9 2" xfId="23879" xr:uid="{FD34813E-02E6-4504-851A-1A05EB15C96B}"/>
    <cellStyle name="Calculation 18 3" xfId="6819" xr:uid="{6162D6AC-420E-4610-ADAA-83F6899EF7E5}"/>
    <cellStyle name="Calculation 18 3 10" xfId="10522" xr:uid="{90B47CBB-BFC1-49FA-B6AF-EF7C3699BAF7}"/>
    <cellStyle name="Calculation 18 3 10 2" xfId="22394" xr:uid="{17B6ECAD-DA6E-4D87-9A16-3BF9AD580E13}"/>
    <cellStyle name="Calculation 18 3 11" xfId="12559" xr:uid="{99D84799-6CF7-4A5E-A86D-B84EEF168A63}"/>
    <cellStyle name="Calculation 18 3 11 2" xfId="24368" xr:uid="{1F088E29-A51E-4072-8ABC-0F259D2F6570}"/>
    <cellStyle name="Calculation 18 3 2" xfId="7172" xr:uid="{677E13F0-0DCD-441A-96EA-202656326298}"/>
    <cellStyle name="Calculation 18 3 2 10" xfId="12572" xr:uid="{4367F54F-BB70-459A-A9E5-7461B5543BF6}"/>
    <cellStyle name="Calculation 18 3 2 10 2" xfId="24381" xr:uid="{EABBA716-9ABA-466A-99B7-0E5FA587ABD0}"/>
    <cellStyle name="Calculation 18 3 2 2" xfId="8815" xr:uid="{D7DF4402-F3A3-4493-A182-89659A6FD67F}"/>
    <cellStyle name="Calculation 18 3 2 2 2" xfId="13467" xr:uid="{5E20D97B-FD00-4E42-AED6-831674A31264}"/>
    <cellStyle name="Calculation 18 3 2 2 2 2" xfId="25250" xr:uid="{0692B413-F23A-4E5C-B647-F1F053D80605}"/>
    <cellStyle name="Calculation 18 3 2 2 3" xfId="14471" xr:uid="{80B7AA2E-09C1-451D-A357-25A8FC492BD5}"/>
    <cellStyle name="Calculation 18 3 2 2 3 2" xfId="26243" xr:uid="{E618AA32-BEDB-4129-B17C-C2ED80CB53EF}"/>
    <cellStyle name="Calculation 18 3 2 2 4" xfId="15429" xr:uid="{94EEAB39-3959-4C2F-B891-59277C74A09C}"/>
    <cellStyle name="Calculation 18 3 2 2 4 2" xfId="27189" xr:uid="{B0B50D44-8505-4DC9-8F5F-4636F1EFCC24}"/>
    <cellStyle name="Calculation 18 3 2 2 5" xfId="16354" xr:uid="{A4721171-ED59-44FE-BA93-5E14FEE89B74}"/>
    <cellStyle name="Calculation 18 3 2 2 5 2" xfId="28101" xr:uid="{38BD9A74-FC5C-405A-9E8C-52BF8F172FDB}"/>
    <cellStyle name="Calculation 18 3 2 2 6" xfId="17225" xr:uid="{085275B4-A1C7-4B17-AC3F-CD12CE3D3B45}"/>
    <cellStyle name="Calculation 18 3 2 2 6 2" xfId="28968" xr:uid="{8BE5B3E4-2B24-4708-92C5-2658BBE27DF7}"/>
    <cellStyle name="Calculation 18 3 2 2 7" xfId="18071" xr:uid="{BB04CD61-69E3-486D-BC9B-E6946B9D926B}"/>
    <cellStyle name="Calculation 18 3 2 2 7 2" xfId="29792" xr:uid="{21EED31D-D647-49EE-8899-C7C1C50A727C}"/>
    <cellStyle name="Calculation 18 3 2 2 8" xfId="18835" xr:uid="{E5E84556-B75D-4DDA-93E0-A00245E2AD3C}"/>
    <cellStyle name="Calculation 18 3 2 3" xfId="9661" xr:uid="{773C5C2E-0999-47DF-B1AA-4383631A23B8}"/>
    <cellStyle name="Calculation 18 3 2 3 2" xfId="14066" xr:uid="{2025320A-DB76-4B35-A5E1-5A18F7C158B9}"/>
    <cellStyle name="Calculation 18 3 2 3 2 2" xfId="25839" xr:uid="{0D125EF7-EFC9-4F27-B31E-61C1533F0899}"/>
    <cellStyle name="Calculation 18 3 2 3 3" xfId="15026" xr:uid="{8944DAD0-2B60-4A69-8032-0848B3D79780}"/>
    <cellStyle name="Calculation 18 3 2 3 3 2" xfId="26797" xr:uid="{AD8B41A1-6127-4A2F-9EAA-0661E10889D7}"/>
    <cellStyle name="Calculation 18 3 2 3 4" xfId="15978" xr:uid="{0779F29E-AE87-4703-94D9-642AB351682E}"/>
    <cellStyle name="Calculation 18 3 2 3 4 2" xfId="27725" xr:uid="{CA1F8BA4-FFB8-44A6-8001-7B8E1A234901}"/>
    <cellStyle name="Calculation 18 3 2 3 5" xfId="16852" xr:uid="{AF0619E2-C024-4B5D-83F3-9DE9646D3C63}"/>
    <cellStyle name="Calculation 18 3 2 3 5 2" xfId="28599" xr:uid="{7B4B67FB-6856-4E86-8B47-8695CCF67F59}"/>
    <cellStyle name="Calculation 18 3 2 3 6" xfId="17717" xr:uid="{EEBF9C5B-8842-4EDB-A75A-1F0D41B495C6}"/>
    <cellStyle name="Calculation 18 3 2 3 6 2" xfId="29438" xr:uid="{0D3958D6-8868-44DE-83CF-F7667CC18998}"/>
    <cellStyle name="Calculation 18 3 2 3 7" xfId="18493" xr:uid="{F4C15F6E-633B-42BD-A6F6-E726F0AD16F6}"/>
    <cellStyle name="Calculation 18 3 2 3 7 2" xfId="30214" xr:uid="{72C8F2DF-BA2B-46B3-9B3B-81301BCAB185}"/>
    <cellStyle name="Calculation 18 3 2 3 8" xfId="19250" xr:uid="{469EAF35-C009-4DAF-A03F-933DB0005D11}"/>
    <cellStyle name="Calculation 18 3 2 4" xfId="12439" xr:uid="{D2313F99-BA8D-4D73-BF12-950980E95478}"/>
    <cellStyle name="Calculation 18 3 2 4 2" xfId="24253" xr:uid="{D4AE3917-6829-4FFB-A63E-6AF0205F7CCF}"/>
    <cellStyle name="Calculation 18 3 2 5" xfId="10344" xr:uid="{885CB7C4-7362-4F24-8872-92F58F387B44}"/>
    <cellStyle name="Calculation 18 3 2 5 2" xfId="22216" xr:uid="{F891A9EF-8708-45BC-8EB4-19832403B7D1}"/>
    <cellStyle name="Calculation 18 3 2 6" xfId="11682" xr:uid="{BA677DF3-BE50-41E0-9AEC-4F3C792604B5}"/>
    <cellStyle name="Calculation 18 3 2 6 2" xfId="23521" xr:uid="{2E37C3F5-CB0E-4FDD-8731-C846136F153F}"/>
    <cellStyle name="Calculation 18 3 2 7" xfId="11007" xr:uid="{39DC5B23-B739-4DDA-831F-D47FF96E90E7}"/>
    <cellStyle name="Calculation 18 3 2 7 2" xfId="22876" xr:uid="{A22298C7-8B11-4E4B-BA36-D8D53D011EDD}"/>
    <cellStyle name="Calculation 18 3 2 8" xfId="12309" xr:uid="{F4A3A85A-46B3-4333-AB9E-095120DD1928}"/>
    <cellStyle name="Calculation 18 3 2 8 2" xfId="24125" xr:uid="{54D7889C-A902-4F3C-9632-6D047C4F3A9A}"/>
    <cellStyle name="Calculation 18 3 2 9" xfId="10465" xr:uid="{049F0320-A304-479C-9F7B-365AD9660977}"/>
    <cellStyle name="Calculation 18 3 2 9 2" xfId="22337" xr:uid="{3D138CAE-B9DA-49A3-974C-2EB946FB2477}"/>
    <cellStyle name="Calculation 18 3 3" xfId="8464" xr:uid="{9A20DCF1-AA89-4642-B71A-77EE856C7E68}"/>
    <cellStyle name="Calculation 18 3 3 2" xfId="13206" xr:uid="{F834AD56-1019-4CE6-9B2D-F94A067A62C3}"/>
    <cellStyle name="Calculation 18 3 3 2 2" xfId="24992" xr:uid="{014F0BF2-039F-4385-9566-8232696F66C4}"/>
    <cellStyle name="Calculation 18 3 3 3" xfId="14226" xr:uid="{5F8181FD-F6E3-4A5D-BF0D-2960F10A0EDA}"/>
    <cellStyle name="Calculation 18 3 3 3 2" xfId="25999" xr:uid="{EFAF1A7E-2475-4B7B-8F7F-C16F078E1B80}"/>
    <cellStyle name="Calculation 18 3 3 4" xfId="15186" xr:uid="{3FBDD499-7B12-4EDB-A1F7-0ABD8510A771}"/>
    <cellStyle name="Calculation 18 3 3 4 2" xfId="26955" xr:uid="{9A3C9E0F-CB1A-4C1E-91CD-0AF3AB417C17}"/>
    <cellStyle name="Calculation 18 3 3 5" xfId="16135" xr:uid="{325C374E-B40A-4C58-BC06-06C49A0101B4}"/>
    <cellStyle name="Calculation 18 3 3 5 2" xfId="27882" xr:uid="{1B3F73D8-00FE-42FC-A386-11EC71BED3BB}"/>
    <cellStyle name="Calculation 18 3 3 6" xfId="17008" xr:uid="{EFA15B13-5573-46BD-9AFC-9CEA2083B321}"/>
    <cellStyle name="Calculation 18 3 3 6 2" xfId="28755" xr:uid="{44283D93-670B-4E03-AA64-8D48BD222F80}"/>
    <cellStyle name="Calculation 18 3 3 7" xfId="17873" xr:uid="{5E21FCB9-51CC-494B-9018-D739137E0BE7}"/>
    <cellStyle name="Calculation 18 3 3 7 2" xfId="29594" xr:uid="{11264142-EAC0-423C-A692-4CD10113D2FB}"/>
    <cellStyle name="Calculation 18 3 3 8" xfId="18649" xr:uid="{19AAB50C-A423-4E1F-810B-518B8FFED238}"/>
    <cellStyle name="Calculation 18 3 4" xfId="9475" xr:uid="{4813F944-66C8-4C49-92BD-D9821782952E}"/>
    <cellStyle name="Calculation 18 3 4 2" xfId="13880" xr:uid="{09979993-6270-4FBF-A675-091B75887CB6}"/>
    <cellStyle name="Calculation 18 3 4 2 2" xfId="25653" xr:uid="{5D6E92A0-5BA9-45C8-8DF9-2434A478CF06}"/>
    <cellStyle name="Calculation 18 3 4 3" xfId="14840" xr:uid="{6A519AB6-D634-4071-BF38-0B62F530AD23}"/>
    <cellStyle name="Calculation 18 3 4 3 2" xfId="26611" xr:uid="{C77C1D55-16EA-4D6B-B07E-25FAB5EA7389}"/>
    <cellStyle name="Calculation 18 3 4 4" xfId="15792" xr:uid="{1CBA92F2-86AD-4B32-8EA4-6FC15FB3E5E5}"/>
    <cellStyle name="Calculation 18 3 4 4 2" xfId="27539" xr:uid="{2C7FAB29-03ED-4C9C-B8E6-0EAF2C9FBC34}"/>
    <cellStyle name="Calculation 18 3 4 5" xfId="16666" xr:uid="{892CA1ED-49AB-4C6E-8B64-C94C2CFCE30F}"/>
    <cellStyle name="Calculation 18 3 4 5 2" xfId="28413" xr:uid="{4E900B19-A75D-4EED-8F20-4092015B6D51}"/>
    <cellStyle name="Calculation 18 3 4 6" xfId="17531" xr:uid="{F7A884E9-5D62-4FC9-8545-7D98CEAA5237}"/>
    <cellStyle name="Calculation 18 3 4 6 2" xfId="29252" xr:uid="{7C11FD31-EA7E-41E3-AF16-24191093C11F}"/>
    <cellStyle name="Calculation 18 3 4 7" xfId="18307" xr:uid="{25D8C0AF-4A86-4908-BBAA-6634D337FEAB}"/>
    <cellStyle name="Calculation 18 3 4 7 2" xfId="30028" xr:uid="{CCA366CD-86F3-41B3-9565-15494E9DECD0}"/>
    <cellStyle name="Calculation 18 3 4 8" xfId="19064" xr:uid="{6E70E3A1-4429-41AA-A268-04E7E4AA0BE6}"/>
    <cellStyle name="Calculation 18 3 5" xfId="12177" xr:uid="{FF489BEB-282F-4B09-A705-C40E12D58BF1}"/>
    <cellStyle name="Calculation 18 3 5 2" xfId="23994" xr:uid="{2BD0090B-68F6-475C-863A-66144C566A53}"/>
    <cellStyle name="Calculation 18 3 6" xfId="10590" xr:uid="{9E44D337-392B-4706-967E-F5BD6BA150B5}"/>
    <cellStyle name="Calculation 18 3 6 2" xfId="22462" xr:uid="{26C36899-CB81-4637-96A5-91070600A2DA}"/>
    <cellStyle name="Calculation 18 3 7" xfId="13067" xr:uid="{D54DE7B4-C4FF-4717-81C6-6D730A5C95C0}"/>
    <cellStyle name="Calculation 18 3 7 2" xfId="24856" xr:uid="{03E2CFB8-0CAE-4457-BC86-1732F7F36257}"/>
    <cellStyle name="Calculation 18 3 8" xfId="9861" xr:uid="{F61A7450-9DAE-4CE1-B167-C99B616015A2}"/>
    <cellStyle name="Calculation 18 3 8 2" xfId="21737" xr:uid="{CEFB2152-2CAB-4901-9E52-F75BC42542EB}"/>
    <cellStyle name="Calculation 18 3 9" xfId="12247" xr:uid="{08285B94-10AD-41D2-AF18-3810CBD0B567}"/>
    <cellStyle name="Calculation 18 3 9 2" xfId="24064" xr:uid="{1E829450-EAD4-45EE-B57B-947D5A909E21}"/>
    <cellStyle name="Calculation 18 4" xfId="6923" xr:uid="{97C53306-6DAE-4BF0-B0E0-42573C8AD8FD}"/>
    <cellStyle name="Calculation 18 4 10" xfId="13040" xr:uid="{7322EA8B-1812-4EC9-AEEA-78170E7264ED}"/>
    <cellStyle name="Calculation 18 4 10 2" xfId="24831" xr:uid="{B9632B51-886B-4A47-966A-B60957A58CCF}"/>
    <cellStyle name="Calculation 18 4 2" xfId="8566" xr:uid="{3396158E-5F34-47F3-8C00-C7365639600B}"/>
    <cellStyle name="Calculation 18 4 2 2" xfId="13289" xr:uid="{32BE5E1F-4FC4-44C6-A511-6AA537B09E07}"/>
    <cellStyle name="Calculation 18 4 2 2 2" xfId="25072" xr:uid="{B0D514DF-51EA-4ABD-ABE9-B392C9D57DD0}"/>
    <cellStyle name="Calculation 18 4 2 3" xfId="14303" xr:uid="{B3E51E5A-2293-4CA7-89B1-92C16D8BD658}"/>
    <cellStyle name="Calculation 18 4 2 3 2" xfId="26076" xr:uid="{0E7AEF1D-3992-4FF7-8F57-1DA2E56D3967}"/>
    <cellStyle name="Calculation 18 4 2 4" xfId="15263" xr:uid="{3524B98A-215B-4574-A556-3A889BE529E2}"/>
    <cellStyle name="Calculation 18 4 2 4 2" xfId="27032" xr:uid="{1907CED4-B6EA-43C1-A0DE-1AEBF4A738EF}"/>
    <cellStyle name="Calculation 18 4 2 5" xfId="16207" xr:uid="{C17907B0-C5FF-4CA6-B35F-DD88F506EF5A}"/>
    <cellStyle name="Calculation 18 4 2 5 2" xfId="27954" xr:uid="{199C9DEE-BC71-4995-A3E5-87966CBA75FD}"/>
    <cellStyle name="Calculation 18 4 2 6" xfId="17080" xr:uid="{BA5CBC11-AC42-400A-9E0D-1A69B5094725}"/>
    <cellStyle name="Calculation 18 4 2 6 2" xfId="28827" xr:uid="{9791D14B-62AD-409D-83B0-CEE57119AB54}"/>
    <cellStyle name="Calculation 18 4 2 7" xfId="17945" xr:uid="{507498FB-1248-4C05-8FD5-D25B01CFB9E2}"/>
    <cellStyle name="Calculation 18 4 2 7 2" xfId="29666" xr:uid="{42706E6A-B3BE-41A0-987D-F48535BA74E7}"/>
    <cellStyle name="Calculation 18 4 2 8" xfId="18720" xr:uid="{9C205CC3-9CE5-4D0C-BD77-5F2279860830}"/>
    <cellStyle name="Calculation 18 4 3" xfId="9546" xr:uid="{E9EFC2D1-F41C-4CF6-88DC-EDD9FC5151F8}"/>
    <cellStyle name="Calculation 18 4 3 2" xfId="13951" xr:uid="{346B0846-29BB-4B23-B558-C182AD886B58}"/>
    <cellStyle name="Calculation 18 4 3 2 2" xfId="25724" xr:uid="{C6F36118-6187-4222-8BD0-1ADF6119D434}"/>
    <cellStyle name="Calculation 18 4 3 3" xfId="14911" xr:uid="{62AD3E18-3A73-46E7-8EC3-397F8B3B0970}"/>
    <cellStyle name="Calculation 18 4 3 3 2" xfId="26682" xr:uid="{51CDCAC3-D307-415C-A4FA-0B3AA368EA63}"/>
    <cellStyle name="Calculation 18 4 3 4" xfId="15863" xr:uid="{F6DE86CE-0BA0-428D-A1AE-ECD414266AA7}"/>
    <cellStyle name="Calculation 18 4 3 4 2" xfId="27610" xr:uid="{A8DCB2F7-5862-4DD4-A975-8B057CEBE83C}"/>
    <cellStyle name="Calculation 18 4 3 5" xfId="16737" xr:uid="{E34BE920-897B-4A8B-BCBD-65BE5C2304FD}"/>
    <cellStyle name="Calculation 18 4 3 5 2" xfId="28484" xr:uid="{23323312-C2EF-490F-9188-C3B7AC755CB3}"/>
    <cellStyle name="Calculation 18 4 3 6" xfId="17602" xr:uid="{3C9945F5-98C5-44FC-BE7D-C330E718C8B7}"/>
    <cellStyle name="Calculation 18 4 3 6 2" xfId="29323" xr:uid="{8E36264D-2C65-4BBA-8B03-72CD9E66B41E}"/>
    <cellStyle name="Calculation 18 4 3 7" xfId="18378" xr:uid="{80D56634-351A-40E3-AA79-C0B2454A0470}"/>
    <cellStyle name="Calculation 18 4 3 7 2" xfId="30099" xr:uid="{7A0F48FB-BD10-42CF-922D-6E31541144D9}"/>
    <cellStyle name="Calculation 18 4 3 8" xfId="19135" xr:uid="{D481B488-F18E-429D-91C8-37CCCA7651D3}"/>
    <cellStyle name="Calculation 18 4 4" xfId="12262" xr:uid="{CF130129-4DFB-4847-B18C-3F7D87026185}"/>
    <cellStyle name="Calculation 18 4 4 2" xfId="24078" xr:uid="{8DC1A182-0EC4-49E7-96C6-92DEAE83BE77}"/>
    <cellStyle name="Calculation 18 4 5" xfId="10510" xr:uid="{4C828DDA-51B8-45DD-A771-5EA942290ECD}"/>
    <cellStyle name="Calculation 18 4 5 2" xfId="22382" xr:uid="{D157CEA4-0E02-4476-A6BF-EFBC7F40A2DE}"/>
    <cellStyle name="Calculation 18 4 6" xfId="12047" xr:uid="{205F8CC3-6FEE-4658-94B4-27FF8BF6BC03}"/>
    <cellStyle name="Calculation 18 4 6 2" xfId="23868" xr:uid="{FA551E9E-AC81-4AD0-A784-FF6E94BBAF4C}"/>
    <cellStyle name="Calculation 18 4 7" xfId="10707" xr:uid="{D4508B6A-992F-4F82-B7E7-DF1F76055577}"/>
    <cellStyle name="Calculation 18 4 7 2" xfId="22579" xr:uid="{5C0138EA-E545-4C78-ACE6-8231E8B98DEC}"/>
    <cellStyle name="Calculation 18 4 8" xfId="11609" xr:uid="{CCA9EC58-AB7C-4271-ADA6-A4E9B23B2D37}"/>
    <cellStyle name="Calculation 18 4 8 2" xfId="23452" xr:uid="{60355401-72F6-49FD-8A27-AEDE249766CA}"/>
    <cellStyle name="Calculation 18 4 9" xfId="11071" xr:uid="{2BA0CFDE-EDD3-4B87-BB00-B2DE82645E33}"/>
    <cellStyle name="Calculation 18 4 9 2" xfId="22940" xr:uid="{D7544271-AF56-47CE-9EEC-597D8FEA8C7B}"/>
    <cellStyle name="Calculation 18 5" xfId="7727" xr:uid="{46C3DAE2-F159-4C48-B9FE-EB9F7E84A6B6}"/>
    <cellStyle name="Calculation 18 5 2" xfId="12756" xr:uid="{8808FAB9-295D-4BA7-97C7-D74DCCF3A756}"/>
    <cellStyle name="Calculation 18 5 2 2" xfId="24552" xr:uid="{7E3B3C2F-58F4-4427-A43D-7DE2BF55B290}"/>
    <cellStyle name="Calculation 18 5 3" xfId="10119" xr:uid="{429052B8-CC15-4968-8B28-840555895757}"/>
    <cellStyle name="Calculation 18 5 3 2" xfId="21994" xr:uid="{BCCC8DE7-E242-4395-B660-B8778784345B}"/>
    <cellStyle name="Calculation 18 5 4" xfId="13007" xr:uid="{7BB26F6C-787D-4F91-B754-9BE5E652BAF4}"/>
    <cellStyle name="Calculation 18 5 4 2" xfId="24799" xr:uid="{EA883BD9-DB4A-4111-8677-4040D7F51C5E}"/>
    <cellStyle name="Calculation 18 5 5" xfId="9898" xr:uid="{4B0662CB-A84B-47ED-9F2D-87BF34C6F872}"/>
    <cellStyle name="Calculation 18 5 5 2" xfId="21774" xr:uid="{CC888433-915C-4C80-B605-D87F965B1DA8}"/>
    <cellStyle name="Calculation 18 5 6" xfId="13669" xr:uid="{E96AC045-1750-43EE-9691-83442DA3402F}"/>
    <cellStyle name="Calculation 18 5 6 2" xfId="25443" xr:uid="{08894F7B-1764-4666-8870-682385ADE56F}"/>
    <cellStyle name="Calculation 18 5 7" xfId="14632" xr:uid="{899D24EA-0312-4D8A-812C-0210164DC374}"/>
    <cellStyle name="Calculation 18 5 7 2" xfId="26403" xr:uid="{B9E1EC3B-FDD0-4CA9-A59F-991C981DB1CB}"/>
    <cellStyle name="Calculation 18 5 8" xfId="15584" xr:uid="{618C0F1C-2FD1-46BC-AC22-6041C10D8096}"/>
    <cellStyle name="Calculation 18 6" xfId="7852" xr:uid="{85382752-B076-4582-BDB4-E2ECC5C96E54}"/>
    <cellStyle name="Calculation 18 6 2" xfId="12847" xr:uid="{46B4B06A-7106-4059-A0CE-AB89CE3D74F1}"/>
    <cellStyle name="Calculation 18 6 2 2" xfId="24641" xr:uid="{3C08B25F-90DC-495A-B77F-5D64579FB3CD}"/>
    <cellStyle name="Calculation 18 6 3" xfId="10036" xr:uid="{D281A30E-7EDA-47CB-944E-65E2583037C5}"/>
    <cellStyle name="Calculation 18 6 3 2" xfId="21911" xr:uid="{42CA8C68-47CE-40BD-B23A-F35DB32439E3}"/>
    <cellStyle name="Calculation 18 6 4" xfId="12631" xr:uid="{E7DC49B1-6CF8-47FB-934E-90E442427F10}"/>
    <cellStyle name="Calculation 18 6 4 2" xfId="24435" xr:uid="{C80CAD14-269B-4D23-8CB3-7A05C4EBA957}"/>
    <cellStyle name="Calculation 18 6 5" xfId="10191" xr:uid="{7D7CF08C-F4B5-4BA8-A5D4-A58988E6F39E}"/>
    <cellStyle name="Calculation 18 6 5 2" xfId="22066" xr:uid="{DA56AB23-62CD-4CDF-81AD-C6AD3BC08536}"/>
    <cellStyle name="Calculation 18 6 6" xfId="13629" xr:uid="{F8425FBB-CA0E-4CCB-8165-C36087B05754}"/>
    <cellStyle name="Calculation 18 6 6 2" xfId="25405" xr:uid="{4FB07AF5-4ADD-4081-8954-A10C09791B58}"/>
    <cellStyle name="Calculation 18 6 7" xfId="14598" xr:uid="{DA2897DE-3250-4265-8FAD-1699BC50CC46}"/>
    <cellStyle name="Calculation 18 6 7 2" xfId="26369" xr:uid="{A26E444C-2DB8-4DC1-BE0F-AF8925B9ADA0}"/>
    <cellStyle name="Calculation 18 6 8" xfId="15550" xr:uid="{8E80C5CF-8746-4B1B-8722-EE750A2F0CBE}"/>
    <cellStyle name="Calculation 18 7" xfId="10141" xr:uid="{EC71B4D4-17E3-461E-A5F6-E5868A43DDF8}"/>
    <cellStyle name="Calculation 18 7 2" xfId="22016" xr:uid="{3983818C-86ED-4C72-82FE-5683BB6C4BF6}"/>
    <cellStyle name="Calculation 18 8" xfId="13372" xr:uid="{4D168955-C69C-43AD-ABCF-D5A6077FA4DD}"/>
    <cellStyle name="Calculation 18 8 2" xfId="25155" xr:uid="{536A13AC-FB91-4599-82C7-5436157BF139}"/>
    <cellStyle name="Calculation 18 9" xfId="14379" xr:uid="{DB24B497-C600-43E4-9432-F4F21C7D0774}"/>
    <cellStyle name="Calculation 18 9 2" xfId="26151" xr:uid="{A8FE4C26-C165-4FBB-A011-F9D1C1A07047}"/>
    <cellStyle name="Calculation 19" xfId="743" xr:uid="{A4A08B42-E9E7-4F44-BFB4-604C6C1E43B1}"/>
    <cellStyle name="Calculation 19 10" xfId="12653" xr:uid="{98C1794D-9EC1-47AF-AB5C-A68144E11D6A}"/>
    <cellStyle name="Calculation 19 10 2" xfId="24454" xr:uid="{C2612E1F-F796-4DFF-A580-88711D12959D}"/>
    <cellStyle name="Calculation 19 11" xfId="10173" xr:uid="{D0D324DB-ED8C-43A0-8604-8390B0CBCE1E}"/>
    <cellStyle name="Calculation 19 11 2" xfId="22048" xr:uid="{05F8D7C5-03C5-46B6-AA8C-2505E95E49AF}"/>
    <cellStyle name="Calculation 19 12" xfId="12080" xr:uid="{1A4841AC-EDA6-4F97-AF8B-FB462B7991EE}"/>
    <cellStyle name="Calculation 19 12 2" xfId="23901" xr:uid="{76F243BA-CF8A-47EF-A9A9-0DBEF1FDEFBD}"/>
    <cellStyle name="Calculation 19 13" xfId="10677" xr:uid="{34B35F13-4579-4C8D-A82B-08D8BD8FEBFB}"/>
    <cellStyle name="Calculation 19 13 2" xfId="22549" xr:uid="{A025F2ED-7A76-451C-AB3C-520363309A32}"/>
    <cellStyle name="Calculation 19 2" xfId="744" xr:uid="{129988F0-D4E8-4DAC-B3D2-20E5732212BC}"/>
    <cellStyle name="Calculation 19 2 10" xfId="16443" xr:uid="{3440E503-26C6-43EF-B51B-BA88D9E553C6}"/>
    <cellStyle name="Calculation 19 2 10 2" xfId="28190" xr:uid="{E8BC3420-FE61-41FB-91A8-3C2FD6447B14}"/>
    <cellStyle name="Calculation 19 2 11" xfId="17311" xr:uid="{E426ED92-7334-4276-BD6A-C96116121760}"/>
    <cellStyle name="Calculation 19 2 11 2" xfId="29054" xr:uid="{205FBC16-C739-41DA-8FB2-DB8EA20B223A}"/>
    <cellStyle name="Calculation 19 2 12" xfId="18109" xr:uid="{054DD830-3238-45CB-9743-89FD4DF69FBD}"/>
    <cellStyle name="Calculation 19 2 12 2" xfId="29830" xr:uid="{30E930FF-8CAC-46D8-BA17-DB0A981B653C}"/>
    <cellStyle name="Calculation 19 2 2" xfId="6816" xr:uid="{52123CFF-07B0-4F78-BDDB-8C8F1FF0D15B}"/>
    <cellStyle name="Calculation 19 2 2 10" xfId="11081" xr:uid="{D1E2F0C4-F177-4F93-BB9F-19F7C143F813}"/>
    <cellStyle name="Calculation 19 2 2 10 2" xfId="22950" xr:uid="{6FB1AE65-2A8F-4A0E-9353-504C22E40C26}"/>
    <cellStyle name="Calculation 19 2 2 11" xfId="13039" xr:uid="{1A6B8C09-DCDE-4BBD-95E0-8743A93D8120}"/>
    <cellStyle name="Calculation 19 2 2 11 2" xfId="24830" xr:uid="{40FAD45E-B337-4B86-B7F9-A1E9CDA401A5}"/>
    <cellStyle name="Calculation 19 2 2 2" xfId="7173" xr:uid="{FBDE295B-3F9E-473E-8E21-F95129664ACF}"/>
    <cellStyle name="Calculation 19 2 2 2 10" xfId="15314" xr:uid="{1178BB6F-FB0F-4FE7-A608-12F03EFC158E}"/>
    <cellStyle name="Calculation 19 2 2 2 10 2" xfId="27080" xr:uid="{187F1F10-4643-4BB1-8C35-B6E3D400A40F}"/>
    <cellStyle name="Calculation 19 2 2 2 2" xfId="8816" xr:uid="{1A8CCEEF-46DF-4979-B7FD-5EC529C58E3C}"/>
    <cellStyle name="Calculation 19 2 2 2 2 2" xfId="13468" xr:uid="{19E6B774-A0BA-4B25-9976-685323AD6292}"/>
    <cellStyle name="Calculation 19 2 2 2 2 2 2" xfId="25251" xr:uid="{D12B6EF2-20E7-4C36-97C2-639E89C79A9F}"/>
    <cellStyle name="Calculation 19 2 2 2 2 3" xfId="14472" xr:uid="{47D2BC32-C768-4753-A9AB-C4134BE751E3}"/>
    <cellStyle name="Calculation 19 2 2 2 2 3 2" xfId="26244" xr:uid="{FE2EB262-8E2D-42E3-8CA4-A2A5E6B9638C}"/>
    <cellStyle name="Calculation 19 2 2 2 2 4" xfId="15430" xr:uid="{78029D2E-D740-45DA-A7E5-B5F3AB03A1D8}"/>
    <cellStyle name="Calculation 19 2 2 2 2 4 2" xfId="27190" xr:uid="{1E7553F8-355B-47EA-9902-0340D88D854C}"/>
    <cellStyle name="Calculation 19 2 2 2 2 5" xfId="16355" xr:uid="{E039E550-5887-4AC5-AB76-9190F5723BFA}"/>
    <cellStyle name="Calculation 19 2 2 2 2 5 2" xfId="28102" xr:uid="{A4FA2033-E423-4408-AC12-7C61B43B41D5}"/>
    <cellStyle name="Calculation 19 2 2 2 2 6" xfId="17226" xr:uid="{011A6545-B5D4-439A-B017-4F7DF2524855}"/>
    <cellStyle name="Calculation 19 2 2 2 2 6 2" xfId="28969" xr:uid="{DAAFB93A-5018-49AF-B797-95B8AB1FF092}"/>
    <cellStyle name="Calculation 19 2 2 2 2 7" xfId="18072" xr:uid="{2909E797-2D3D-4E43-B799-36F101238826}"/>
    <cellStyle name="Calculation 19 2 2 2 2 7 2" xfId="29793" xr:uid="{C0A6DC31-553E-4806-B623-3C38D250301D}"/>
    <cellStyle name="Calculation 19 2 2 2 2 8" xfId="18836" xr:uid="{C47F9751-1E7A-40E7-AA52-E96D2550E237}"/>
    <cellStyle name="Calculation 19 2 2 2 3" xfId="9662" xr:uid="{768A22CC-C2F8-41FB-A990-6B7A782909D0}"/>
    <cellStyle name="Calculation 19 2 2 2 3 2" xfId="14067" xr:uid="{68B51273-4EE8-40FF-8B38-82407B0C0835}"/>
    <cellStyle name="Calculation 19 2 2 2 3 2 2" xfId="25840" xr:uid="{7C43D79B-D11D-4163-BD1B-8670A2FB0B76}"/>
    <cellStyle name="Calculation 19 2 2 2 3 3" xfId="15027" xr:uid="{439DCE69-E8BA-42B2-8E8C-DF6B7BBD234A}"/>
    <cellStyle name="Calculation 19 2 2 2 3 3 2" xfId="26798" xr:uid="{FA3F6DBE-BB6B-495A-9409-4E2C9CA473E7}"/>
    <cellStyle name="Calculation 19 2 2 2 3 4" xfId="15979" xr:uid="{96FB0A31-378D-4219-9109-797DC7B1DE48}"/>
    <cellStyle name="Calculation 19 2 2 2 3 4 2" xfId="27726" xr:uid="{51E9B979-63FF-45C7-8F06-DC99796144DF}"/>
    <cellStyle name="Calculation 19 2 2 2 3 5" xfId="16853" xr:uid="{EEC130D9-2B97-49E5-AFAB-FE0536FF60AB}"/>
    <cellStyle name="Calculation 19 2 2 2 3 5 2" xfId="28600" xr:uid="{638B9E83-4450-4913-B93C-0AA0392847E7}"/>
    <cellStyle name="Calculation 19 2 2 2 3 6" xfId="17718" xr:uid="{7A45193E-D330-441F-85AB-EF8CF4718A18}"/>
    <cellStyle name="Calculation 19 2 2 2 3 6 2" xfId="29439" xr:uid="{38DDE6A5-EA81-4E65-8079-96AE49F38853}"/>
    <cellStyle name="Calculation 19 2 2 2 3 7" xfId="18494" xr:uid="{E34C43DC-0B76-4E25-9C7E-24E1F1814430}"/>
    <cellStyle name="Calculation 19 2 2 2 3 7 2" xfId="30215" xr:uid="{EFCC7D4D-BA99-49D4-80AA-F56D384395E7}"/>
    <cellStyle name="Calculation 19 2 2 2 3 8" xfId="19251" xr:uid="{F6B6851A-2E2F-4149-80D1-33C4140BAB5C}"/>
    <cellStyle name="Calculation 19 2 2 2 4" xfId="12440" xr:uid="{61878C08-C747-4B64-985C-7F27E6DFAEB4}"/>
    <cellStyle name="Calculation 19 2 2 2 4 2" xfId="24254" xr:uid="{5345E50F-57D4-45EE-BA1D-7691835FBE0F}"/>
    <cellStyle name="Calculation 19 2 2 2 5" xfId="10343" xr:uid="{2A063661-4845-411B-BDF0-B29859AED991}"/>
    <cellStyle name="Calculation 19 2 2 2 5 2" xfId="22215" xr:uid="{3723E5BA-03A9-4E52-BA91-8989196454B9}"/>
    <cellStyle name="Calculation 19 2 2 2 6" xfId="12066" xr:uid="{A6382510-C766-4725-BFD1-D7577DD72DA3}"/>
    <cellStyle name="Calculation 19 2 2 2 6 2" xfId="23887" xr:uid="{D283FBEA-536A-4EE0-99D9-78FF92A22DEE}"/>
    <cellStyle name="Calculation 19 2 2 2 7" xfId="10688" xr:uid="{BF17DF01-5179-40F0-813C-D8A8AB0C6A5F}"/>
    <cellStyle name="Calculation 19 2 2 2 7 2" xfId="22560" xr:uid="{DFD8596A-92D3-4E8E-BE80-E103B060DA56}"/>
    <cellStyle name="Calculation 19 2 2 2 8" xfId="13347" xr:uid="{3CBB7F3D-B14C-4E62-9416-A59623E96220}"/>
    <cellStyle name="Calculation 19 2 2 2 8 2" xfId="25130" xr:uid="{58FC2BEC-6854-4036-9CD2-C60EFBB2B537}"/>
    <cellStyle name="Calculation 19 2 2 2 9" xfId="14356" xr:uid="{704D0AD0-6CA4-4F96-A54A-F7BFE2650D9C}"/>
    <cellStyle name="Calculation 19 2 2 2 9 2" xfId="26128" xr:uid="{83F8995A-C7DC-40C7-9062-FF6D0A236B8F}"/>
    <cellStyle name="Calculation 19 2 2 3" xfId="8461" xr:uid="{F0F49537-3CC5-42A1-A435-62315A35CD98}"/>
    <cellStyle name="Calculation 19 2 2 3 2" xfId="13203" xr:uid="{DB6C0836-BAD9-44CD-A352-01E1F568E5F0}"/>
    <cellStyle name="Calculation 19 2 2 3 2 2" xfId="24989" xr:uid="{5DDE3C89-E160-4655-B45E-801773F5878F}"/>
    <cellStyle name="Calculation 19 2 2 3 3" xfId="14223" xr:uid="{277F7EE2-94B0-4AF4-925E-10CCCCC16DB1}"/>
    <cellStyle name="Calculation 19 2 2 3 3 2" xfId="25996" xr:uid="{9953771F-928E-4F6C-8012-1E3EA4EAA4C4}"/>
    <cellStyle name="Calculation 19 2 2 3 4" xfId="15183" xr:uid="{305AD23A-2429-4590-B16E-DD557C2E5B55}"/>
    <cellStyle name="Calculation 19 2 2 3 4 2" xfId="26952" xr:uid="{C0D2AC1A-27BF-49BF-9FA7-7EFD5EBD049C}"/>
    <cellStyle name="Calculation 19 2 2 3 5" xfId="16132" xr:uid="{36C6B267-61D0-4A37-8B9B-2BB3D3173959}"/>
    <cellStyle name="Calculation 19 2 2 3 5 2" xfId="27879" xr:uid="{E39FF4B3-B03B-458E-A25A-2FAAD70732D9}"/>
    <cellStyle name="Calculation 19 2 2 3 6" xfId="17005" xr:uid="{3FD14625-2AE2-4B4A-811D-E109CD4AF85F}"/>
    <cellStyle name="Calculation 19 2 2 3 6 2" xfId="28752" xr:uid="{CCC6AC5B-43C8-46A9-A48D-D076D00D0EAB}"/>
    <cellStyle name="Calculation 19 2 2 3 7" xfId="17870" xr:uid="{7F2931F4-61F3-49A2-903C-8AD978854BB4}"/>
    <cellStyle name="Calculation 19 2 2 3 7 2" xfId="29591" xr:uid="{3020E526-FF83-4C36-94FD-653CF71EE9B1}"/>
    <cellStyle name="Calculation 19 2 2 3 8" xfId="18646" xr:uid="{D0721D46-1A15-45B1-8CBA-CB9F84FA369B}"/>
    <cellStyle name="Calculation 19 2 2 4" xfId="9472" xr:uid="{08ADDA8D-0A61-4584-9077-70DB1EED1A55}"/>
    <cellStyle name="Calculation 19 2 2 4 2" xfId="13877" xr:uid="{BB0E5AFA-898E-4ED2-83C8-0E19EE89B22C}"/>
    <cellStyle name="Calculation 19 2 2 4 2 2" xfId="25650" xr:uid="{B932D134-AE80-4808-8184-DB56D6C4A563}"/>
    <cellStyle name="Calculation 19 2 2 4 3" xfId="14837" xr:uid="{707DF355-723B-491E-9099-B73A000E2D70}"/>
    <cellStyle name="Calculation 19 2 2 4 3 2" xfId="26608" xr:uid="{62085FE2-1967-44E3-AEE9-5FA6FDB9F3D7}"/>
    <cellStyle name="Calculation 19 2 2 4 4" xfId="15789" xr:uid="{309105A5-33C2-47FE-A111-A745ECF1C305}"/>
    <cellStyle name="Calculation 19 2 2 4 4 2" xfId="27536" xr:uid="{35220D13-C347-46AF-A7C3-67EA29C9EE21}"/>
    <cellStyle name="Calculation 19 2 2 4 5" xfId="16663" xr:uid="{94E34E78-2EAA-4B52-BE48-94320812B0C7}"/>
    <cellStyle name="Calculation 19 2 2 4 5 2" xfId="28410" xr:uid="{E2D2B375-6219-4C3C-AA63-1D497011C02B}"/>
    <cellStyle name="Calculation 19 2 2 4 6" xfId="17528" xr:uid="{87A955BD-9508-4530-AD62-EFD7A806E7A1}"/>
    <cellStyle name="Calculation 19 2 2 4 6 2" xfId="29249" xr:uid="{776C5828-857D-4A13-8E97-779C0345E4DF}"/>
    <cellStyle name="Calculation 19 2 2 4 7" xfId="18304" xr:uid="{977E921C-86AF-4992-8141-3027FE529A3D}"/>
    <cellStyle name="Calculation 19 2 2 4 7 2" xfId="30025" xr:uid="{F06D40FC-EDDB-4F07-B4EC-5A68197B3AB9}"/>
    <cellStyle name="Calculation 19 2 2 4 8" xfId="19061" xr:uid="{628519B1-C34F-42F0-82DB-90C815C25534}"/>
    <cellStyle name="Calculation 19 2 2 5" xfId="12174" xr:uid="{CED433DB-C47C-42E9-B97E-D45DACC3E504}"/>
    <cellStyle name="Calculation 19 2 2 5 2" xfId="23991" xr:uid="{F6523F48-0BFC-4207-BC6C-14BFD6917E64}"/>
    <cellStyle name="Calculation 19 2 2 6" xfId="10593" xr:uid="{622DE095-AD57-41B7-8A8D-285512A8D4C1}"/>
    <cellStyle name="Calculation 19 2 2 6 2" xfId="22465" xr:uid="{4FA6C217-E8C9-446A-9DB2-C7D1D6894596}"/>
    <cellStyle name="Calculation 19 2 2 7" xfId="12034" xr:uid="{0D2D53F4-7EA3-4EEE-B11E-DDB344E50BF0}"/>
    <cellStyle name="Calculation 19 2 2 7 2" xfId="23855" xr:uid="{3421890D-B5BA-424F-AF12-79B848631D97}"/>
    <cellStyle name="Calculation 19 2 2 8" xfId="10718" xr:uid="{3810F813-4778-4B56-AB6E-14220306F6D5}"/>
    <cellStyle name="Calculation 19 2 2 8 2" xfId="22590" xr:uid="{5C834E15-2180-443A-884C-5C4B34139F6E}"/>
    <cellStyle name="Calculation 19 2 2 9" xfId="11598" xr:uid="{7FCF1ACF-6E4A-4AB8-855D-0781F61AB33D}"/>
    <cellStyle name="Calculation 19 2 2 9 2" xfId="23442" xr:uid="{43BC9CCE-4D26-40E3-A4C5-8A6504651B4E}"/>
    <cellStyle name="Calculation 19 2 3" xfId="6926" xr:uid="{27B32D90-4209-4C16-945F-F4308EE47E63}"/>
    <cellStyle name="Calculation 19 2 3 10" xfId="13054" xr:uid="{9B597421-C6E8-43B1-B6B6-F3A5CD17219B}"/>
    <cellStyle name="Calculation 19 2 3 10 2" xfId="24844" xr:uid="{C36B50CE-BBD9-4BDF-90BA-783E13E30464}"/>
    <cellStyle name="Calculation 19 2 3 2" xfId="8569" xr:uid="{86D81286-14E0-40C3-A1DA-2FE57F570D7E}"/>
    <cellStyle name="Calculation 19 2 3 2 2" xfId="13292" xr:uid="{6E992262-5C2F-4242-B612-7597A3DF5AD8}"/>
    <cellStyle name="Calculation 19 2 3 2 2 2" xfId="25075" xr:uid="{E29DF5D3-40E4-4CD9-AB38-D81F1DC304AA}"/>
    <cellStyle name="Calculation 19 2 3 2 3" xfId="14306" xr:uid="{D7ED1360-1900-4BD7-A492-D904C06C3233}"/>
    <cellStyle name="Calculation 19 2 3 2 3 2" xfId="26079" xr:uid="{1379E9D6-A517-4DDE-9276-2E164DCB8A51}"/>
    <cellStyle name="Calculation 19 2 3 2 4" xfId="15266" xr:uid="{591874D3-9517-4A73-89C9-27B9656E09C1}"/>
    <cellStyle name="Calculation 19 2 3 2 4 2" xfId="27035" xr:uid="{EB74F487-FA94-46FD-9043-79BE2BB8F336}"/>
    <cellStyle name="Calculation 19 2 3 2 5" xfId="16210" xr:uid="{D539BF87-347E-4A1A-ADC8-8EF520E5BEA0}"/>
    <cellStyle name="Calculation 19 2 3 2 5 2" xfId="27957" xr:uid="{473C38CC-C2D5-4EF2-ABB3-74498A4655DF}"/>
    <cellStyle name="Calculation 19 2 3 2 6" xfId="17083" xr:uid="{5C04F0BB-0DA5-4E2C-B70E-EBEE0BF2D812}"/>
    <cellStyle name="Calculation 19 2 3 2 6 2" xfId="28830" xr:uid="{73603884-755F-4789-B81E-BEF7B1133853}"/>
    <cellStyle name="Calculation 19 2 3 2 7" xfId="17948" xr:uid="{729D4532-F174-48BB-AD16-F328143C3FE1}"/>
    <cellStyle name="Calculation 19 2 3 2 7 2" xfId="29669" xr:uid="{4F136B00-61FE-45A8-AC92-51D2DC3C681C}"/>
    <cellStyle name="Calculation 19 2 3 2 8" xfId="18723" xr:uid="{2F1041D7-CA1A-49AC-94C0-43C8CD5AD9A8}"/>
    <cellStyle name="Calculation 19 2 3 3" xfId="9549" xr:uid="{82E508A6-122A-4F22-BB74-322F6CE504A4}"/>
    <cellStyle name="Calculation 19 2 3 3 2" xfId="13954" xr:uid="{68B3A804-BBAD-47B7-B518-9E0EB5A44671}"/>
    <cellStyle name="Calculation 19 2 3 3 2 2" xfId="25727" xr:uid="{BF30E383-FF04-472E-A1E3-B3596D9F38D6}"/>
    <cellStyle name="Calculation 19 2 3 3 3" xfId="14914" xr:uid="{A471AAFC-A3B4-4BB5-9DE2-B2DC45EB70DC}"/>
    <cellStyle name="Calculation 19 2 3 3 3 2" xfId="26685" xr:uid="{C556F09B-9953-4BA2-830D-BE43A41552B6}"/>
    <cellStyle name="Calculation 19 2 3 3 4" xfId="15866" xr:uid="{FB6F4763-7677-489C-BA1E-EB803C6DEB4B}"/>
    <cellStyle name="Calculation 19 2 3 3 4 2" xfId="27613" xr:uid="{674834D3-04F9-4A47-AEF2-A12A306A6DF8}"/>
    <cellStyle name="Calculation 19 2 3 3 5" xfId="16740" xr:uid="{3980C035-8494-4F05-898C-6CB062E8E6CF}"/>
    <cellStyle name="Calculation 19 2 3 3 5 2" xfId="28487" xr:uid="{918AE2C7-B725-49DB-AE70-2AB4819A81C9}"/>
    <cellStyle name="Calculation 19 2 3 3 6" xfId="17605" xr:uid="{AECC2A4B-353C-40EE-BBA6-921C195CD5C0}"/>
    <cellStyle name="Calculation 19 2 3 3 6 2" xfId="29326" xr:uid="{12C60463-95A1-4B5E-AF63-7B114269055B}"/>
    <cellStyle name="Calculation 19 2 3 3 7" xfId="18381" xr:uid="{B9B96ECC-0BA3-4E3C-94EB-E6354ECE743C}"/>
    <cellStyle name="Calculation 19 2 3 3 7 2" xfId="30102" xr:uid="{887C36A8-BE39-4EA6-9442-A7856EEA6CEF}"/>
    <cellStyle name="Calculation 19 2 3 3 8" xfId="19138" xr:uid="{49CA7B8C-6BC0-4122-817A-81488E25582F}"/>
    <cellStyle name="Calculation 19 2 3 4" xfId="12265" xr:uid="{0D77DEEB-F311-443D-9660-5A94D32EB96A}"/>
    <cellStyle name="Calculation 19 2 3 4 2" xfId="24081" xr:uid="{8C8D9962-1A38-4358-B4DA-9413C1157318}"/>
    <cellStyle name="Calculation 19 2 3 5" xfId="10507" xr:uid="{69D094F8-2144-4A88-A554-FF8872F670B7}"/>
    <cellStyle name="Calculation 19 2 3 5 2" xfId="22379" xr:uid="{5B15FCBA-9564-4144-889A-4D8BEE992461}"/>
    <cellStyle name="Calculation 19 2 3 6" xfId="13079" xr:uid="{C1119D3E-F2A3-4E97-AB18-DC07C53A5DA4}"/>
    <cellStyle name="Calculation 19 2 3 6 2" xfId="24868" xr:uid="{DC79AE60-38C7-487C-9CE6-882D248DDDEA}"/>
    <cellStyle name="Calculation 19 2 3 7" xfId="9850" xr:uid="{5187FE70-C8EA-4204-8826-B0D7D8D07E15}"/>
    <cellStyle name="Calculation 19 2 3 7 2" xfId="21726" xr:uid="{213BBB47-65A3-428F-93B8-99A1B0F2C86D}"/>
    <cellStyle name="Calculation 19 2 3 8" xfId="11790" xr:uid="{BA217970-8AB9-433F-9A48-C2F3EF3B7A86}"/>
    <cellStyle name="Calculation 19 2 3 8 2" xfId="23618" xr:uid="{AA2CA00A-5CFD-4790-A28B-BDB75ABC9E56}"/>
    <cellStyle name="Calculation 19 2 3 9" xfId="10924" xr:uid="{7D92C933-5DA8-4192-BD4E-7F36D24B7E2F}"/>
    <cellStyle name="Calculation 19 2 3 9 2" xfId="22793" xr:uid="{D2D3116B-D4CC-4E4E-AED6-C086225C4A86}"/>
    <cellStyle name="Calculation 19 2 4" xfId="7730" xr:uid="{DB5F103F-7DCD-4BF0-BEA9-E50261644E9B}"/>
    <cellStyle name="Calculation 19 2 4 2" xfId="12759" xr:uid="{D241AF95-6B13-434F-B7A1-504EE70D8039}"/>
    <cellStyle name="Calculation 19 2 4 2 2" xfId="24555" xr:uid="{275720D2-E50D-4D0C-98F1-98D0BB71AEA2}"/>
    <cellStyle name="Calculation 19 2 4 3" xfId="10117" xr:uid="{2C7FFC9C-A86C-4893-8752-29CD8C170211}"/>
    <cellStyle name="Calculation 19 2 4 3 2" xfId="21992" xr:uid="{7BCBC38B-6FDA-475D-A4EA-C0929FAF27EB}"/>
    <cellStyle name="Calculation 19 2 4 4" xfId="13373" xr:uid="{B884AB06-3ED9-462E-BF58-5060B0C52621}"/>
    <cellStyle name="Calculation 19 2 4 4 2" xfId="25156" xr:uid="{DA048A95-0857-4DA4-B2D8-E60491D9CFE7}"/>
    <cellStyle name="Calculation 19 2 4 5" xfId="14380" xr:uid="{5BEBBD48-36C6-47C9-BB09-0E0437608C6E}"/>
    <cellStyle name="Calculation 19 2 4 5 2" xfId="26152" xr:uid="{752D6104-6F38-4645-9131-9C00A4CEB9F3}"/>
    <cellStyle name="Calculation 19 2 4 6" xfId="15338" xr:uid="{95175498-7C7C-4CAA-BFC4-F049DE3C9FCC}"/>
    <cellStyle name="Calculation 19 2 4 6 2" xfId="27100" xr:uid="{8701FE86-38EC-4012-95F4-D4B17DDA021D}"/>
    <cellStyle name="Calculation 19 2 4 7" xfId="16265" xr:uid="{309E86F1-3B89-4CE1-9C4F-98905ACE7E1D}"/>
    <cellStyle name="Calculation 19 2 4 7 2" xfId="28012" xr:uid="{5185C662-1A51-402F-95E9-E1A69238CA4F}"/>
    <cellStyle name="Calculation 19 2 4 8" xfId="17136" xr:uid="{A9C99E46-5984-4466-870B-40B8A9FD46B5}"/>
    <cellStyle name="Calculation 19 2 5" xfId="7849" xr:uid="{AD475B8D-6CCE-42D9-84D6-B8D8DF282B0E}"/>
    <cellStyle name="Calculation 19 2 5 2" xfId="12844" xr:uid="{513350EF-1113-4B9F-9459-36686AB7ED69}"/>
    <cellStyle name="Calculation 19 2 5 2 2" xfId="24638" xr:uid="{AA965C86-1AFE-490B-93B3-EBB4CBF11BA9}"/>
    <cellStyle name="Calculation 19 2 5 3" xfId="10039" xr:uid="{C76D00AB-D985-43F0-8A2C-0DDEF4CDE0D9}"/>
    <cellStyle name="Calculation 19 2 5 3 2" xfId="21914" xr:uid="{A343D681-02D0-46EB-9423-0B1585CCBC93}"/>
    <cellStyle name="Calculation 19 2 5 4" xfId="12886" xr:uid="{F2DA4DAD-85AD-4206-9255-09EAF3F3E839}"/>
    <cellStyle name="Calculation 19 2 5 4 2" xfId="24680" xr:uid="{7CDABD1E-CF6F-480D-AF19-E6293949B9B5}"/>
    <cellStyle name="Calculation 19 2 5 5" xfId="10004" xr:uid="{EDED41EA-02F8-452D-A7C9-E5A05F33B8CB}"/>
    <cellStyle name="Calculation 19 2 5 5 2" xfId="21879" xr:uid="{5D95707C-C8B4-499F-89D9-49B0E5A848C4}"/>
    <cellStyle name="Calculation 19 2 5 6" xfId="13131" xr:uid="{A64B37B3-E519-4EC4-BF94-7080BE8D1570}"/>
    <cellStyle name="Calculation 19 2 5 6 2" xfId="24918" xr:uid="{C6BE981F-1B8C-4CCD-B98B-9091589B4F80}"/>
    <cellStyle name="Calculation 19 2 5 7" xfId="9809" xr:uid="{F2F17173-6ED4-40FD-AEAF-21DF72403E81}"/>
    <cellStyle name="Calculation 19 2 5 7 2" xfId="21685" xr:uid="{0A9CDF14-E897-422A-AAFE-D5780C9A6740}"/>
    <cellStyle name="Calculation 19 2 5 8" xfId="12701" xr:uid="{75888888-C1E1-49EF-838C-954B1002E962}"/>
    <cellStyle name="Calculation 19 2 6" xfId="10144" xr:uid="{9A1FA85F-D733-4B60-A452-6490939E2B48}"/>
    <cellStyle name="Calculation 19 2 6 2" xfId="22019" xr:uid="{D1FE729E-90FB-40BA-A628-ECF7F5394551}"/>
    <cellStyle name="Calculation 19 2 7" xfId="13638" xr:uid="{37157B97-FBE0-467A-9A72-297DCA6B3899}"/>
    <cellStyle name="Calculation 19 2 7 2" xfId="25414" xr:uid="{CAC74D61-3634-4FBC-90D2-C6250A304B20}"/>
    <cellStyle name="Calculation 19 2 8" xfId="14606" xr:uid="{A0DB55AF-3856-41E4-9C4B-CB1C18BB2AC0}"/>
    <cellStyle name="Calculation 19 2 8 2" xfId="26377" xr:uid="{A4808374-41EF-42A6-AD4B-E43ADA37DFCC}"/>
    <cellStyle name="Calculation 19 2 9" xfId="15558" xr:uid="{D75CC930-9C08-4A4D-B384-A59EC645F328}"/>
    <cellStyle name="Calculation 19 2 9 2" xfId="27309" xr:uid="{913B1507-691E-40BF-9A16-D3EC5EF6E0C3}"/>
    <cellStyle name="Calculation 19 3" xfId="6817" xr:uid="{14F89883-4D12-4BE0-BF06-6BB2D0BDD7B8}"/>
    <cellStyle name="Calculation 19 3 10" xfId="10994" xr:uid="{EA2C7E72-F20E-4B8B-A24C-1DF4AE37C857}"/>
    <cellStyle name="Calculation 19 3 10 2" xfId="22863" xr:uid="{F943468D-C8F5-4C5D-A050-209024612857}"/>
    <cellStyle name="Calculation 19 3 11" xfId="13340" xr:uid="{6A9E9308-08FF-4DA2-B0C7-A4E2FE5C8665}"/>
    <cellStyle name="Calculation 19 3 11 2" xfId="25123" xr:uid="{B365491F-0D66-4BBA-B770-0140C07E7E33}"/>
    <cellStyle name="Calculation 19 3 2" xfId="7174" xr:uid="{FAB1E7A5-6B96-4555-83CB-477238AAE0FE}"/>
    <cellStyle name="Calculation 19 3 2 10" xfId="12991" xr:uid="{6F6D05E4-90CE-42CC-9C74-A967B822A1AB}"/>
    <cellStyle name="Calculation 19 3 2 10 2" xfId="24783" xr:uid="{812C20D0-9C67-4409-BAD2-48E2A0F8D61B}"/>
    <cellStyle name="Calculation 19 3 2 2" xfId="8817" xr:uid="{3999DA30-7383-44BE-99A6-F360F9571E2D}"/>
    <cellStyle name="Calculation 19 3 2 2 2" xfId="13469" xr:uid="{28731439-FD6E-48C1-9652-BEA4C2C1BC75}"/>
    <cellStyle name="Calculation 19 3 2 2 2 2" xfId="25252" xr:uid="{2103E344-F4CE-4836-BC97-0E41E6ED4B9A}"/>
    <cellStyle name="Calculation 19 3 2 2 3" xfId="14473" xr:uid="{792B5234-729C-4452-B1C7-4EFF4F47E70F}"/>
    <cellStyle name="Calculation 19 3 2 2 3 2" xfId="26245" xr:uid="{5B6B7C5F-BAF4-481A-A556-C3787D33765E}"/>
    <cellStyle name="Calculation 19 3 2 2 4" xfId="15431" xr:uid="{A5EB1E21-B9EA-454B-8F4D-6E9ECB7E96D0}"/>
    <cellStyle name="Calculation 19 3 2 2 4 2" xfId="27191" xr:uid="{E5DC9967-D600-4375-AE42-F585C687AA5F}"/>
    <cellStyle name="Calculation 19 3 2 2 5" xfId="16356" xr:uid="{550D0C46-2ADB-4B30-BC8D-36FAB21A12A7}"/>
    <cellStyle name="Calculation 19 3 2 2 5 2" xfId="28103" xr:uid="{98D0E98F-825F-49DF-95CD-489E1C044B04}"/>
    <cellStyle name="Calculation 19 3 2 2 6" xfId="17227" xr:uid="{B1D430C6-5811-4D23-AFCD-5319A037E9E5}"/>
    <cellStyle name="Calculation 19 3 2 2 6 2" xfId="28970" xr:uid="{50464095-C84F-49A2-9712-4DBE9D0F72F3}"/>
    <cellStyle name="Calculation 19 3 2 2 7" xfId="18073" xr:uid="{C577829F-4F08-48B3-804E-2106A49BF289}"/>
    <cellStyle name="Calculation 19 3 2 2 7 2" xfId="29794" xr:uid="{039DBD2D-3C1A-4FDC-955C-57B5AE1EC81B}"/>
    <cellStyle name="Calculation 19 3 2 2 8" xfId="18837" xr:uid="{B0CD39A5-DD91-4376-97B8-9586629D798A}"/>
    <cellStyle name="Calculation 19 3 2 3" xfId="9663" xr:uid="{4FFB404E-18C2-4DE8-AC56-F966F9CC0BEF}"/>
    <cellStyle name="Calculation 19 3 2 3 2" xfId="14068" xr:uid="{8A1A1280-165B-4161-9C0B-717577FF5350}"/>
    <cellStyle name="Calculation 19 3 2 3 2 2" xfId="25841" xr:uid="{7DD10D7F-7E31-446B-8856-60E43A2410B6}"/>
    <cellStyle name="Calculation 19 3 2 3 3" xfId="15028" xr:uid="{BE1DA4EF-9576-4D59-B6C8-62241ACCD2B1}"/>
    <cellStyle name="Calculation 19 3 2 3 3 2" xfId="26799" xr:uid="{6F7B94DE-73A5-45DB-A496-942D9BDF6468}"/>
    <cellStyle name="Calculation 19 3 2 3 4" xfId="15980" xr:uid="{FFA7827C-7FBA-498E-AC4C-2C9786230EC9}"/>
    <cellStyle name="Calculation 19 3 2 3 4 2" xfId="27727" xr:uid="{33116A5E-63A9-441A-B99D-38696759ACBB}"/>
    <cellStyle name="Calculation 19 3 2 3 5" xfId="16854" xr:uid="{E9718E90-5DA1-4C29-BC1F-6E54B7015030}"/>
    <cellStyle name="Calculation 19 3 2 3 5 2" xfId="28601" xr:uid="{B77195BA-3385-4081-9FC0-8A9A507DC248}"/>
    <cellStyle name="Calculation 19 3 2 3 6" xfId="17719" xr:uid="{7C601DF3-A7B0-4073-9105-BC54C334C06B}"/>
    <cellStyle name="Calculation 19 3 2 3 6 2" xfId="29440" xr:uid="{0E0D6361-768B-4995-81DB-CA6FD12D5D00}"/>
    <cellStyle name="Calculation 19 3 2 3 7" xfId="18495" xr:uid="{190F1ADC-51D6-4290-AC24-4B543BB6139C}"/>
    <cellStyle name="Calculation 19 3 2 3 7 2" xfId="30216" xr:uid="{74CFCB20-52CA-4F5B-B25B-5AD7798F49E0}"/>
    <cellStyle name="Calculation 19 3 2 3 8" xfId="19252" xr:uid="{C2DDA245-41D4-4F81-AFF3-AC346391BF1F}"/>
    <cellStyle name="Calculation 19 3 2 4" xfId="12441" xr:uid="{A84B8C26-0037-4AEB-89A7-7262C909BB96}"/>
    <cellStyle name="Calculation 19 3 2 4 2" xfId="24255" xr:uid="{A0224FF0-92E9-4E41-81BD-1D566658B7AA}"/>
    <cellStyle name="Calculation 19 3 2 5" xfId="10342" xr:uid="{93610787-8F28-4772-A305-A915B4CB3D44}"/>
    <cellStyle name="Calculation 19 3 2 5 2" xfId="22214" xr:uid="{6AD4CEAC-CEE7-4AF9-9936-44F2EB887165}"/>
    <cellStyle name="Calculation 19 3 2 6" xfId="12589" xr:uid="{1E14AA35-BE84-4452-8C36-938D42514EEE}"/>
    <cellStyle name="Calculation 19 3 2 6 2" xfId="24394" xr:uid="{9C1804B3-4B92-4E44-8ABD-79FD2ABE7564}"/>
    <cellStyle name="Calculation 19 3 2 7" xfId="10224" xr:uid="{4D029CCB-3024-415C-9499-907ED8D3DBB3}"/>
    <cellStyle name="Calculation 19 3 2 7 2" xfId="22099" xr:uid="{313E9DA6-3B27-4395-B3FA-C3FFA08D1A3E}"/>
    <cellStyle name="Calculation 19 3 2 8" xfId="12335" xr:uid="{9CE6921E-6FC9-4F44-ADD5-7B9F7B5F2BE6}"/>
    <cellStyle name="Calculation 19 3 2 8 2" xfId="24151" xr:uid="{30E17BE5-14EA-4AEA-AE0B-9C6B65D2B359}"/>
    <cellStyle name="Calculation 19 3 2 9" xfId="10442" xr:uid="{739B7B70-D256-441D-B897-639143DF20DA}"/>
    <cellStyle name="Calculation 19 3 2 9 2" xfId="22314" xr:uid="{12288486-215E-4754-B49A-28B0987B7EB7}"/>
    <cellStyle name="Calculation 19 3 3" xfId="8462" xr:uid="{129C9B4B-802A-48FC-A0C9-5B0188DA0512}"/>
    <cellStyle name="Calculation 19 3 3 2" xfId="13204" xr:uid="{628148CE-4CC3-4728-BB97-6F21B3DD1575}"/>
    <cellStyle name="Calculation 19 3 3 2 2" xfId="24990" xr:uid="{23E234BC-5426-449F-AEC9-9726CF5F1207}"/>
    <cellStyle name="Calculation 19 3 3 3" xfId="14224" xr:uid="{F9AE6A9D-9C97-427D-A308-D4CD84D87C3C}"/>
    <cellStyle name="Calculation 19 3 3 3 2" xfId="25997" xr:uid="{CB527697-38F3-4DDC-AB23-0DDBF5C9A8D2}"/>
    <cellStyle name="Calculation 19 3 3 4" xfId="15184" xr:uid="{ED203E3D-0371-4D83-822C-A0AAA8984A7F}"/>
    <cellStyle name="Calculation 19 3 3 4 2" xfId="26953" xr:uid="{A860EAA8-0AB4-4A78-A10C-13D6586750AA}"/>
    <cellStyle name="Calculation 19 3 3 5" xfId="16133" xr:uid="{4025CE76-7E35-4AA6-AEDB-B13A90F4404B}"/>
    <cellStyle name="Calculation 19 3 3 5 2" xfId="27880" xr:uid="{23035BF6-AE93-4971-ACE1-3F18F91E7BF8}"/>
    <cellStyle name="Calculation 19 3 3 6" xfId="17006" xr:uid="{AC3938C2-B464-4AF2-8F2C-61CEE8EFC8BA}"/>
    <cellStyle name="Calculation 19 3 3 6 2" xfId="28753" xr:uid="{0B365391-26C0-46C2-ACCE-2AD1BE41738F}"/>
    <cellStyle name="Calculation 19 3 3 7" xfId="17871" xr:uid="{3E7F2268-7163-4DD2-BCF1-B7CBEFF31447}"/>
    <cellStyle name="Calculation 19 3 3 7 2" xfId="29592" xr:uid="{247D4F41-4E18-4269-9CCD-13F0E6CC117A}"/>
    <cellStyle name="Calculation 19 3 3 8" xfId="18647" xr:uid="{BDC6F301-90A2-4913-8A2A-593418B58064}"/>
    <cellStyle name="Calculation 19 3 4" xfId="9473" xr:uid="{DDD7454D-A7EC-4942-B2E4-7CDB89DD82B0}"/>
    <cellStyle name="Calculation 19 3 4 2" xfId="13878" xr:uid="{93BB4351-C83C-42AB-9172-8C68AF46C1BA}"/>
    <cellStyle name="Calculation 19 3 4 2 2" xfId="25651" xr:uid="{BBDCEAA1-9DA9-41BD-9B5C-70F0BF73DD68}"/>
    <cellStyle name="Calculation 19 3 4 3" xfId="14838" xr:uid="{F23073B6-DED3-4BFB-B8ED-9F132B58B051}"/>
    <cellStyle name="Calculation 19 3 4 3 2" xfId="26609" xr:uid="{5752CC95-FBAF-45B0-ACF9-1F75748D952D}"/>
    <cellStyle name="Calculation 19 3 4 4" xfId="15790" xr:uid="{5443E8B8-DA7F-409D-8999-07C0EE64C72E}"/>
    <cellStyle name="Calculation 19 3 4 4 2" xfId="27537" xr:uid="{6B90B71E-39BF-47B6-BDF8-907C1F45A405}"/>
    <cellStyle name="Calculation 19 3 4 5" xfId="16664" xr:uid="{74158F61-7AD9-4D6E-B753-9035EA101679}"/>
    <cellStyle name="Calculation 19 3 4 5 2" xfId="28411" xr:uid="{C27DCCDD-5436-4F97-8A1F-B89361AE1E6B}"/>
    <cellStyle name="Calculation 19 3 4 6" xfId="17529" xr:uid="{3AD45469-1627-420B-8B5F-F97E1FAD55B9}"/>
    <cellStyle name="Calculation 19 3 4 6 2" xfId="29250" xr:uid="{0562EA43-7341-461F-BFE6-313E6975D1AB}"/>
    <cellStyle name="Calculation 19 3 4 7" xfId="18305" xr:uid="{F61F341D-54C4-4350-8600-6E84C9EFC483}"/>
    <cellStyle name="Calculation 19 3 4 7 2" xfId="30026" xr:uid="{91AA56FC-C226-4DCB-B7F9-65385DFB8A92}"/>
    <cellStyle name="Calculation 19 3 4 8" xfId="19062" xr:uid="{A032038C-ECD5-49BB-B1E7-395A45704DC4}"/>
    <cellStyle name="Calculation 19 3 5" xfId="12175" xr:uid="{A6F2BC3C-93C9-492C-8990-95B87639B5AF}"/>
    <cellStyle name="Calculation 19 3 5 2" xfId="23992" xr:uid="{2B5208C3-8E2C-4433-8ED1-AAA521E163AF}"/>
    <cellStyle name="Calculation 19 3 6" xfId="10592" xr:uid="{1BD40C42-1354-4B61-9540-9FC32313204B}"/>
    <cellStyle name="Calculation 19 3 6 2" xfId="22464" xr:uid="{50CD874D-CFA5-48C4-A871-169173B2F95E}"/>
    <cellStyle name="Calculation 19 3 7" xfId="12547" xr:uid="{DB685722-ACB1-4DD2-8591-673A49FCF657}"/>
    <cellStyle name="Calculation 19 3 7 2" xfId="24356" xr:uid="{681D1114-BB32-47BE-B1B5-BA356C6421ED}"/>
    <cellStyle name="Calculation 19 3 8" xfId="10259" xr:uid="{6D2DA04C-6398-4E16-8E96-2D3DC7646E54}"/>
    <cellStyle name="Calculation 19 3 8 2" xfId="22134" xr:uid="{A12D57D6-8C04-43B5-A8F8-3B918CA08FEF}"/>
    <cellStyle name="Calculation 19 3 9" xfId="11705" xr:uid="{96A963AE-4419-4A16-B7C0-A335C9598EF7}"/>
    <cellStyle name="Calculation 19 3 9 2" xfId="23538" xr:uid="{90656ACD-8A90-43CD-9B98-3C6307CB62B6}"/>
    <cellStyle name="Calculation 19 4" xfId="6925" xr:uid="{69606AAA-0B7A-4EC7-A855-F7C04EC2B55F}"/>
    <cellStyle name="Calculation 19 4 10" xfId="17284" xr:uid="{A39C6841-DE20-402A-8438-FDF76C803074}"/>
    <cellStyle name="Calculation 19 4 10 2" xfId="29027" xr:uid="{43056CFA-E1A7-4D88-82FA-1F3D02D054B1}"/>
    <cellStyle name="Calculation 19 4 2" xfId="8568" xr:uid="{5139CA20-040C-4460-B586-2FB477AECDC8}"/>
    <cellStyle name="Calculation 19 4 2 2" xfId="13291" xr:uid="{A6872EC9-C682-44C2-90EE-7F49A806B56E}"/>
    <cellStyle name="Calculation 19 4 2 2 2" xfId="25074" xr:uid="{60AF249E-F0DE-4341-9D2F-46A2BE1A61BB}"/>
    <cellStyle name="Calculation 19 4 2 3" xfId="14305" xr:uid="{6DEEEAEE-681A-4F1A-95C7-D8DB35F62E5D}"/>
    <cellStyle name="Calculation 19 4 2 3 2" xfId="26078" xr:uid="{B7A74E2A-ABB3-4A56-B23F-29957AF01053}"/>
    <cellStyle name="Calculation 19 4 2 4" xfId="15265" xr:uid="{7EAA6808-CB11-49DD-B05F-8ACCDCCA70A8}"/>
    <cellStyle name="Calculation 19 4 2 4 2" xfId="27034" xr:uid="{0E691777-D797-44B4-8322-D5FC289F2B74}"/>
    <cellStyle name="Calculation 19 4 2 5" xfId="16209" xr:uid="{E8C9AA05-DDAC-48F5-9582-0C379C1C2D3E}"/>
    <cellStyle name="Calculation 19 4 2 5 2" xfId="27956" xr:uid="{3E1CAED3-3251-4812-A3E8-95373B0E4DB0}"/>
    <cellStyle name="Calculation 19 4 2 6" xfId="17082" xr:uid="{638FE63D-D07F-4876-BE4E-A157EF97E587}"/>
    <cellStyle name="Calculation 19 4 2 6 2" xfId="28829" xr:uid="{B13A4813-8943-4E18-A0F9-EC75E69A43F4}"/>
    <cellStyle name="Calculation 19 4 2 7" xfId="17947" xr:uid="{2500394A-3048-4169-8F92-387422C34D5F}"/>
    <cellStyle name="Calculation 19 4 2 7 2" xfId="29668" xr:uid="{157D742E-A242-4267-BEF4-A3D347BBED72}"/>
    <cellStyle name="Calculation 19 4 2 8" xfId="18722" xr:uid="{604C6AFB-8C74-442C-AB03-CF4DF8FA8DAC}"/>
    <cellStyle name="Calculation 19 4 3" xfId="9548" xr:uid="{48BF158D-EC78-4879-AAC7-2ACA1555E11C}"/>
    <cellStyle name="Calculation 19 4 3 2" xfId="13953" xr:uid="{7AD9672D-D054-45AD-A953-77A008665FD2}"/>
    <cellStyle name="Calculation 19 4 3 2 2" xfId="25726" xr:uid="{6EA89F6B-EBE5-4F62-B609-D8BEF930E6D6}"/>
    <cellStyle name="Calculation 19 4 3 3" xfId="14913" xr:uid="{234C3E6E-0F2A-495E-A6AE-87FE082312E0}"/>
    <cellStyle name="Calculation 19 4 3 3 2" xfId="26684" xr:uid="{6F809C58-2045-45E6-B62E-9C3978606827}"/>
    <cellStyle name="Calculation 19 4 3 4" xfId="15865" xr:uid="{B920CA5F-C944-4A51-AE40-DC6BCE546C46}"/>
    <cellStyle name="Calculation 19 4 3 4 2" xfId="27612" xr:uid="{74630946-CD31-42D7-8657-F875114E6622}"/>
    <cellStyle name="Calculation 19 4 3 5" xfId="16739" xr:uid="{F3B760AC-09BE-40D1-AFE2-67E39ACFC9A6}"/>
    <cellStyle name="Calculation 19 4 3 5 2" xfId="28486" xr:uid="{4B7EBA77-C5AA-4A2F-BEE4-7EB4330C8B05}"/>
    <cellStyle name="Calculation 19 4 3 6" xfId="17604" xr:uid="{87138D9F-2DC4-42D9-B3A5-D3AB87F75558}"/>
    <cellStyle name="Calculation 19 4 3 6 2" xfId="29325" xr:uid="{1DBE4428-25FE-4373-8282-26CE923CDC19}"/>
    <cellStyle name="Calculation 19 4 3 7" xfId="18380" xr:uid="{0D265047-D743-42C3-82CD-C216779FF86D}"/>
    <cellStyle name="Calculation 19 4 3 7 2" xfId="30101" xr:uid="{31841D1D-C7D4-44C7-9C42-41F6F2B4B4ED}"/>
    <cellStyle name="Calculation 19 4 3 8" xfId="19137" xr:uid="{0281281A-46E3-40BE-B895-1454D497B996}"/>
    <cellStyle name="Calculation 19 4 4" xfId="12264" xr:uid="{DF4E41FF-CFBD-45F0-A0C8-1FD335DD22DB}"/>
    <cellStyle name="Calculation 19 4 4 2" xfId="24080" xr:uid="{874E1350-C116-4224-ACEA-8E447AE26085}"/>
    <cellStyle name="Calculation 19 4 5" xfId="10508" xr:uid="{BCA41DD0-6230-44AE-936F-615A65E1533B}"/>
    <cellStyle name="Calculation 19 4 5 2" xfId="22380" xr:uid="{07BB80B6-B7DF-46A0-A77D-FACA255B5438}"/>
    <cellStyle name="Calculation 19 4 6" xfId="13583" xr:uid="{3E4DDEA6-C2DA-446E-9FA6-1B66A66EBE9F}"/>
    <cellStyle name="Calculation 19 4 6 2" xfId="25359" xr:uid="{C658867D-8759-403A-8730-FE6BAC054802}"/>
    <cellStyle name="Calculation 19 4 7" xfId="14561" xr:uid="{0A99A13A-FAC5-4C66-8118-AEC6CD22E83D}"/>
    <cellStyle name="Calculation 19 4 7 2" xfId="26332" xr:uid="{5925E934-1C1D-4FEB-807D-20F7A3B78F39}"/>
    <cellStyle name="Calculation 19 4 8" xfId="15514" xr:uid="{DEA41DF0-2477-40B4-9061-7BE66660A91D}"/>
    <cellStyle name="Calculation 19 4 8 2" xfId="27269" xr:uid="{81CE50F9-57E7-4495-95CA-3A5129A88A5A}"/>
    <cellStyle name="Calculation 19 4 9" xfId="16413" xr:uid="{73050F8F-B9D2-47FA-A87D-9C9A584156BB}"/>
    <cellStyle name="Calculation 19 4 9 2" xfId="28160" xr:uid="{E7F908C9-F536-48D0-B74B-025B4AA9512E}"/>
    <cellStyle name="Calculation 19 5" xfId="7729" xr:uid="{F68CFEBE-0110-4663-9B6F-BB0E89A942AE}"/>
    <cellStyle name="Calculation 19 5 2" xfId="12758" xr:uid="{00986B1F-F5AA-49D0-A99D-816EF6793C63}"/>
    <cellStyle name="Calculation 19 5 2 2" xfId="24554" xr:uid="{8C9ED9B6-FBE1-4EDA-B830-D61FF232DA3A}"/>
    <cellStyle name="Calculation 19 5 3" xfId="10118" xr:uid="{AC143CBA-ACA9-4F7C-87E9-6ADAF3E4955F}"/>
    <cellStyle name="Calculation 19 5 3 2" xfId="21993" xr:uid="{82A64445-040E-4BB9-A13E-6B6ADF3BF02D}"/>
    <cellStyle name="Calculation 19 5 4" xfId="12342" xr:uid="{EF5244A0-17F2-4249-BA54-2CD02C3FC6B7}"/>
    <cellStyle name="Calculation 19 5 4 2" xfId="24157" xr:uid="{BD5BD4C7-4D7F-498B-A8D3-C40CF7CA9D7D}"/>
    <cellStyle name="Calculation 19 5 5" xfId="10437" xr:uid="{1558D7DE-A39B-4F72-B106-88BFA3C7930E}"/>
    <cellStyle name="Calculation 19 5 5 2" xfId="22309" xr:uid="{4E678CAC-97B6-45AC-91D7-E61E8FBC390E}"/>
    <cellStyle name="Calculation 19 5 6" xfId="12576" xr:uid="{8ED7E51C-5014-43E4-919D-57EABC7D2209}"/>
    <cellStyle name="Calculation 19 5 6 2" xfId="24383" xr:uid="{16D11740-BAA4-4864-B262-C04F756A2B94}"/>
    <cellStyle name="Calculation 19 5 7" xfId="10235" xr:uid="{A3E867C1-1FA5-464E-B6F0-4C4405A9D27A}"/>
    <cellStyle name="Calculation 19 5 7 2" xfId="22110" xr:uid="{3611AAE9-EF5C-44C4-8610-4FD21F2B8CAA}"/>
    <cellStyle name="Calculation 19 5 8" xfId="11716" xr:uid="{9A335E5B-5827-45CA-A441-69C2E1D4EF99}"/>
    <cellStyle name="Calculation 19 6" xfId="7850" xr:uid="{F08F98F5-C9A9-45F4-BB5D-9D5DDC23C6FE}"/>
    <cellStyle name="Calculation 19 6 2" xfId="12845" xr:uid="{F76DF1B7-7DFA-4BDE-9669-62758A33DA6A}"/>
    <cellStyle name="Calculation 19 6 2 2" xfId="24639" xr:uid="{9674EACE-4CED-49DB-B95F-577660B203EF}"/>
    <cellStyle name="Calculation 19 6 3" xfId="10038" xr:uid="{40341E3C-876E-4591-A91A-3407582AC800}"/>
    <cellStyle name="Calculation 19 6 3 2" xfId="21913" xr:uid="{865220A9-77B7-4D41-B388-7FB82E0B73EB}"/>
    <cellStyle name="Calculation 19 6 4" xfId="12094" xr:uid="{C6EBAD02-289F-4EC3-8A87-EFC295951938}"/>
    <cellStyle name="Calculation 19 6 4 2" xfId="23914" xr:uid="{8D12B5E9-38A8-4DEC-ABC1-C6BDCC483D72}"/>
    <cellStyle name="Calculation 19 6 5" xfId="10666" xr:uid="{55019B68-4310-487B-88CF-85082DEAD102}"/>
    <cellStyle name="Calculation 19 6 5 2" xfId="22538" xr:uid="{05BC4454-2D05-4951-B669-FEDE4B34D6F7}"/>
    <cellStyle name="Calculation 19 6 6" xfId="12316" xr:uid="{D748C757-E7AE-4B84-A168-5156DE887111}"/>
    <cellStyle name="Calculation 19 6 6 2" xfId="24132" xr:uid="{5B517195-6CA6-4336-98CC-941777FC5FA9}"/>
    <cellStyle name="Calculation 19 6 7" xfId="10460" xr:uid="{3898A60D-18DF-412E-B172-A2B3F3BC1E1D}"/>
    <cellStyle name="Calculation 19 6 7 2" xfId="22332" xr:uid="{5D862D85-3D7E-4A1C-A264-4991B5DC64E3}"/>
    <cellStyle name="Calculation 19 6 8" xfId="11643" xr:uid="{E4CCCCCE-8E07-4E9E-B082-4583256BA9B7}"/>
    <cellStyle name="Calculation 19 7" xfId="10143" xr:uid="{1BEE3A3B-DB82-4636-8DF5-89FBFBBECF1E}"/>
    <cellStyle name="Calculation 19 7 2" xfId="22018" xr:uid="{A9C66182-5D23-4484-9E23-74CD4F96EEF2}"/>
    <cellStyle name="Calculation 19 8" xfId="13006" xr:uid="{CD22FC06-8A1E-4D96-95FA-F6F26AAFE71F}"/>
    <cellStyle name="Calculation 19 8 2" xfId="24798" xr:uid="{E260CE56-53AB-4837-8414-30B05F80DB9C}"/>
    <cellStyle name="Calculation 19 9" xfId="9899" xr:uid="{D476FCBB-8A43-4EE1-A85E-0EB568CE48B8}"/>
    <cellStyle name="Calculation 19 9 2" xfId="21775" xr:uid="{F2C905D8-11A7-4CC9-84CF-4C1B2A8D06EB}"/>
    <cellStyle name="Calculation 2" xfId="745" xr:uid="{1CA7BFA5-7C10-43D8-A0B2-0D54A378079C}"/>
    <cellStyle name="Calculation 2 10" xfId="13111" xr:uid="{EBB7C831-7573-411D-8681-EE7C3FA1928A}"/>
    <cellStyle name="Calculation 2 10 2" xfId="24899" xr:uid="{AD580755-A1A4-46BE-8BE4-28B526C320A8}"/>
    <cellStyle name="Calculation 2 11" xfId="9826" xr:uid="{AE943806-643C-4101-B74B-CBCA7F5B495D}"/>
    <cellStyle name="Calculation 2 11 2" xfId="21702" xr:uid="{C5115662-1581-4AF2-8E24-7E1EE4C52A9C}"/>
    <cellStyle name="Calculation 2 12" xfId="11838" xr:uid="{19A7509D-5BD6-4792-B712-8F1AEFC6CFF9}"/>
    <cellStyle name="Calculation 2 12 2" xfId="23666" xr:uid="{26FCD1C5-631E-4CB5-AD3B-AD7E338E2C04}"/>
    <cellStyle name="Calculation 2 13" xfId="10877" xr:uid="{9D1395C2-2A00-4805-8A1E-CDE7CA8488EF}"/>
    <cellStyle name="Calculation 2 13 2" xfId="22746" xr:uid="{BC02A8C9-5F5D-4E27-8FC6-2A56BC1EFCC3}"/>
    <cellStyle name="Calculation 2 2" xfId="746" xr:uid="{95730FB6-696B-40FF-9347-12B6F8B6D316}"/>
    <cellStyle name="Calculation 2 2 10" xfId="11537" xr:uid="{3423B504-18AC-43F8-A81C-01FA595AE9FF}"/>
    <cellStyle name="Calculation 2 2 10 2" xfId="23385" xr:uid="{98FB2470-02C2-4287-857F-D56C930D9925}"/>
    <cellStyle name="Calculation 2 2 11" xfId="11122" xr:uid="{AB6A7D74-E296-4175-8539-39D682BF546A}"/>
    <cellStyle name="Calculation 2 2 11 2" xfId="22990" xr:uid="{473E106D-4BFA-404F-81FF-AD26BF8E5804}"/>
    <cellStyle name="Calculation 2 2 12" xfId="12494" xr:uid="{91EEF25E-23F4-4BDC-BD52-666720B4D667}"/>
    <cellStyle name="Calculation 2 2 12 2" xfId="24308" xr:uid="{DD170F97-7DCB-4CB7-88AD-0546620C8CA3}"/>
    <cellStyle name="Calculation 2 2 13" xfId="10295" xr:uid="{93780B2F-F01F-4CE0-A325-BF21BA4E3D2E}"/>
    <cellStyle name="Calculation 2 2 13 2" xfId="22167" xr:uid="{6BED42A5-3B81-4BE9-AD0D-51956200F392}"/>
    <cellStyle name="Calculation 2 2 2" xfId="6432" xr:uid="{F07F0C4C-AD7C-4701-B1C6-3CA620569C89}"/>
    <cellStyle name="Calculation 2 2 3" xfId="6814" xr:uid="{BA75567A-DE76-47F3-9FA1-5C20D2336A0A}"/>
    <cellStyle name="Calculation 2 2 3 10" xfId="16398" xr:uid="{9346A037-DE5D-4E32-A4DF-D536C025AEDD}"/>
    <cellStyle name="Calculation 2 2 3 10 2" xfId="28145" xr:uid="{E32F0DCC-BC8F-4AB9-A357-EEBAF8AC204D}"/>
    <cellStyle name="Calculation 2 2 3 11" xfId="17269" xr:uid="{300EC335-A9A1-4B2C-884E-7E8AD8E7B54C}"/>
    <cellStyle name="Calculation 2 2 3 11 2" xfId="29012" xr:uid="{755B8582-7EC3-4F86-9418-8FEA8E811A9A}"/>
    <cellStyle name="Calculation 2 2 3 2" xfId="7175" xr:uid="{22DFD3F9-ED65-469E-B45A-169F51B8D5D2}"/>
    <cellStyle name="Calculation 2 2 3 2 10" xfId="17300" xr:uid="{F01600CA-0B20-4B88-950E-DD7AA34B184A}"/>
    <cellStyle name="Calculation 2 2 3 2 10 2" xfId="29043" xr:uid="{57FCD9D5-4D8D-45B5-BD5C-3A3B74DC447D}"/>
    <cellStyle name="Calculation 2 2 3 2 2" xfId="8818" xr:uid="{C3B4FF1E-9298-4664-9691-63DEB64AD4AA}"/>
    <cellStyle name="Calculation 2 2 3 2 2 2" xfId="13470" xr:uid="{204B1A97-7537-4B61-8048-A136B75C43E9}"/>
    <cellStyle name="Calculation 2 2 3 2 2 2 2" xfId="25253" xr:uid="{DB21D763-B4FA-428C-8D88-87915EDE9F45}"/>
    <cellStyle name="Calculation 2 2 3 2 2 3" xfId="14474" xr:uid="{095C1306-C1E2-4F4E-A1B7-EF04A91A208A}"/>
    <cellStyle name="Calculation 2 2 3 2 2 3 2" xfId="26246" xr:uid="{D54ED8D3-D015-497D-BABC-F6757389FC26}"/>
    <cellStyle name="Calculation 2 2 3 2 2 4" xfId="15432" xr:uid="{9B6F5B5B-6902-4C92-92F5-ADA058DDDF5A}"/>
    <cellStyle name="Calculation 2 2 3 2 2 4 2" xfId="27192" xr:uid="{45AF00D0-8490-4D89-B4E5-B1165529FC20}"/>
    <cellStyle name="Calculation 2 2 3 2 2 5" xfId="16357" xr:uid="{DB2EABF3-A012-460A-8EFD-39B7A6A178CD}"/>
    <cellStyle name="Calculation 2 2 3 2 2 5 2" xfId="28104" xr:uid="{6CEA90E7-7B44-4478-9142-3CB652724F16}"/>
    <cellStyle name="Calculation 2 2 3 2 2 6" xfId="17228" xr:uid="{E22601CA-1E50-426B-98E2-11958CB90139}"/>
    <cellStyle name="Calculation 2 2 3 2 2 6 2" xfId="28971" xr:uid="{ADEFA076-D72F-4C42-BF32-8CD948316AAC}"/>
    <cellStyle name="Calculation 2 2 3 2 2 7" xfId="18074" xr:uid="{7BA18354-795E-4211-8C4D-107CB8F32DAC}"/>
    <cellStyle name="Calculation 2 2 3 2 2 7 2" xfId="29795" xr:uid="{43365DD6-E0EF-41EB-8815-6E45C0FF5599}"/>
    <cellStyle name="Calculation 2 2 3 2 2 8" xfId="18838" xr:uid="{F02A6EB0-00B6-4DC9-84A5-7C4E1331269D}"/>
    <cellStyle name="Calculation 2 2 3 2 3" xfId="9664" xr:uid="{DBD9E338-C7D2-4CDA-B3B6-81D42415796A}"/>
    <cellStyle name="Calculation 2 2 3 2 3 2" xfId="14069" xr:uid="{B450988C-D3E8-425F-B840-59345B15384B}"/>
    <cellStyle name="Calculation 2 2 3 2 3 2 2" xfId="25842" xr:uid="{AA16623D-5BFC-4904-8D99-662EB51D664C}"/>
    <cellStyle name="Calculation 2 2 3 2 3 3" xfId="15029" xr:uid="{5197CA0A-9377-47A7-8B72-769B986D82AA}"/>
    <cellStyle name="Calculation 2 2 3 2 3 3 2" xfId="26800" xr:uid="{1319A1CF-0269-4E43-9366-DA0212FB3A96}"/>
    <cellStyle name="Calculation 2 2 3 2 3 4" xfId="15981" xr:uid="{A2B84D0E-1912-4DE6-9FD2-F948FD0265D1}"/>
    <cellStyle name="Calculation 2 2 3 2 3 4 2" xfId="27728" xr:uid="{264966E0-8E22-403E-B89B-875760807921}"/>
    <cellStyle name="Calculation 2 2 3 2 3 5" xfId="16855" xr:uid="{8A3A5F0C-1A73-42DF-B579-69F29DD54719}"/>
    <cellStyle name="Calculation 2 2 3 2 3 5 2" xfId="28602" xr:uid="{DBDE9AD2-32E9-4A65-8178-5AB7C411357C}"/>
    <cellStyle name="Calculation 2 2 3 2 3 6" xfId="17720" xr:uid="{89FE865B-F3B6-44DC-AD22-72079A524038}"/>
    <cellStyle name="Calculation 2 2 3 2 3 6 2" xfId="29441" xr:uid="{06F806E2-5310-420A-AA2F-4D626E0C13E0}"/>
    <cellStyle name="Calculation 2 2 3 2 3 7" xfId="18496" xr:uid="{27C37254-7F33-4C3F-AB4E-118B88D3AA74}"/>
    <cellStyle name="Calculation 2 2 3 2 3 7 2" xfId="30217" xr:uid="{4A295A94-D344-4D2C-8AC2-F28D38E454ED}"/>
    <cellStyle name="Calculation 2 2 3 2 3 8" xfId="19253" xr:uid="{14F9226B-E0CB-4695-A4A4-E2EB30FC1191}"/>
    <cellStyle name="Calculation 2 2 3 2 4" xfId="12442" xr:uid="{0B25363E-EB55-4A96-91B5-63092C1CEB1B}"/>
    <cellStyle name="Calculation 2 2 3 2 4 2" xfId="24256" xr:uid="{0E6CB6AE-1A28-4B02-A506-2AE69060DA28}"/>
    <cellStyle name="Calculation 2 2 3 2 5" xfId="10341" xr:uid="{2A8D5690-9C2C-4E4C-A7BE-644DC48EF880}"/>
    <cellStyle name="Calculation 2 2 3 2 5 2" xfId="22213" xr:uid="{C5277E18-7665-46B9-8CFC-E494CFB8E6C6}"/>
    <cellStyle name="Calculation 2 2 3 2 6" xfId="13608" xr:uid="{4A93088B-FB10-4D2C-A16E-072D62A2AF23}"/>
    <cellStyle name="Calculation 2 2 3 2 6 2" xfId="25384" xr:uid="{23FE167E-3FBD-4449-AC5E-32684821F5FE}"/>
    <cellStyle name="Calculation 2 2 3 2 7" xfId="14584" xr:uid="{095A91A6-60C5-4A7F-88C1-ACA87FADE44D}"/>
    <cellStyle name="Calculation 2 2 3 2 7 2" xfId="26355" xr:uid="{B66A61DA-9935-4BB8-A924-9AD1C0E53CF8}"/>
    <cellStyle name="Calculation 2 2 3 2 8" xfId="15536" xr:uid="{F26F97BD-5AA1-4015-8489-C7B2E07BA030}"/>
    <cellStyle name="Calculation 2 2 3 2 8 2" xfId="27291" xr:uid="{54A3D0CB-ADAF-4883-95C9-434EF13EE016}"/>
    <cellStyle name="Calculation 2 2 3 2 9" xfId="16431" xr:uid="{0AB662D9-122E-4327-82DF-EBFED41ACBD9}"/>
    <cellStyle name="Calculation 2 2 3 2 9 2" xfId="28178" xr:uid="{992CC8BC-6B10-4315-AE2E-CB77461B29BB}"/>
    <cellStyle name="Calculation 2 2 3 3" xfId="8459" xr:uid="{F47CB199-D0B8-43DC-8E8E-E7FCCDC339BD}"/>
    <cellStyle name="Calculation 2 2 3 3 2" xfId="13201" xr:uid="{4426D2E5-9AAC-4060-9781-5E27D81C6949}"/>
    <cellStyle name="Calculation 2 2 3 3 2 2" xfId="24987" xr:uid="{FA2F8A8E-17AA-4EA8-8255-A9232978F3AB}"/>
    <cellStyle name="Calculation 2 2 3 3 3" xfId="14221" xr:uid="{DDEBC399-0068-4692-9879-B03B38B6AB67}"/>
    <cellStyle name="Calculation 2 2 3 3 3 2" xfId="25994" xr:uid="{0CF97966-0F18-4E8D-869D-4ABB6472BAB3}"/>
    <cellStyle name="Calculation 2 2 3 3 4" xfId="15181" xr:uid="{94C81179-5067-4553-B646-184C5221F0B0}"/>
    <cellStyle name="Calculation 2 2 3 3 4 2" xfId="26950" xr:uid="{4CAFA00D-CDF3-4610-9FB9-03BF8D8AFDE2}"/>
    <cellStyle name="Calculation 2 2 3 3 5" xfId="16130" xr:uid="{92903B52-FB56-4470-B8F5-214015F198C8}"/>
    <cellStyle name="Calculation 2 2 3 3 5 2" xfId="27877" xr:uid="{47274728-3204-4E7C-A0F3-929F04410FBE}"/>
    <cellStyle name="Calculation 2 2 3 3 6" xfId="17003" xr:uid="{DB2AA8F7-1D50-407E-A1FA-173D96EE21C6}"/>
    <cellStyle name="Calculation 2 2 3 3 6 2" xfId="28750" xr:uid="{BE599833-2D96-4BED-8552-C31BAFC98D11}"/>
    <cellStyle name="Calculation 2 2 3 3 7" xfId="17868" xr:uid="{85510E1C-0FFB-4C1F-A1E3-FE7B92B4DFA4}"/>
    <cellStyle name="Calculation 2 2 3 3 7 2" xfId="29589" xr:uid="{A7F93BA1-B80C-4571-833C-F01D0D5D9BCD}"/>
    <cellStyle name="Calculation 2 2 3 3 8" xfId="18644" xr:uid="{C3A1907A-FDD0-4FAE-9C55-2A2D22A1FEA5}"/>
    <cellStyle name="Calculation 2 2 3 4" xfId="9470" xr:uid="{3C8FB28F-C0BF-4514-8BDC-F29FC0C1AF63}"/>
    <cellStyle name="Calculation 2 2 3 4 2" xfId="13875" xr:uid="{0A4F7FF7-1D05-4EB2-9E1E-F119ED57DE24}"/>
    <cellStyle name="Calculation 2 2 3 4 2 2" xfId="25648" xr:uid="{6CCF52B3-328F-42FB-A387-A29FC5E7C99A}"/>
    <cellStyle name="Calculation 2 2 3 4 3" xfId="14835" xr:uid="{455AD6DB-CAC7-49A5-82D2-5FBB6DDD048D}"/>
    <cellStyle name="Calculation 2 2 3 4 3 2" xfId="26606" xr:uid="{DC0E481F-963A-4580-99D4-E9B58A3BA59B}"/>
    <cellStyle name="Calculation 2 2 3 4 4" xfId="15787" xr:uid="{BC9145B3-3215-49F8-8205-04B68BE7F84C}"/>
    <cellStyle name="Calculation 2 2 3 4 4 2" xfId="27534" xr:uid="{725CEBDF-E53A-4F30-9083-0B481BC94E08}"/>
    <cellStyle name="Calculation 2 2 3 4 5" xfId="16661" xr:uid="{EC2F6C6D-E5E1-41CC-AA05-61089055C546}"/>
    <cellStyle name="Calculation 2 2 3 4 5 2" xfId="28408" xr:uid="{383FAE3F-9D36-47CF-AA48-B0A40D538CE0}"/>
    <cellStyle name="Calculation 2 2 3 4 6" xfId="17526" xr:uid="{D3A638CC-62EE-4219-BFA0-E730FCD2F3F7}"/>
    <cellStyle name="Calculation 2 2 3 4 6 2" xfId="29247" xr:uid="{6F134AFE-2B58-42EB-9ABC-64EECBDF4BA7}"/>
    <cellStyle name="Calculation 2 2 3 4 7" xfId="18302" xr:uid="{9A45C72E-9209-4257-96DF-EC85B077305C}"/>
    <cellStyle name="Calculation 2 2 3 4 7 2" xfId="30023" xr:uid="{62339198-F8E2-435B-8EAB-B7F31FED1596}"/>
    <cellStyle name="Calculation 2 2 3 4 8" xfId="19059" xr:uid="{F417126D-1F6B-4A04-BB13-0B4AEC102CBE}"/>
    <cellStyle name="Calculation 2 2 3 5" xfId="12172" xr:uid="{A9B6E954-7C62-4881-9712-A09569BC73AE}"/>
    <cellStyle name="Calculation 2 2 3 5 2" xfId="23989" xr:uid="{35C819E0-8864-4B43-A9FE-A5C985AE0E4A}"/>
    <cellStyle name="Calculation 2 2 3 6" xfId="10595" xr:uid="{8FE12189-0C49-481F-A70B-B36309156141}"/>
    <cellStyle name="Calculation 2 2 3 6 2" xfId="22467" xr:uid="{CF682A1B-0233-4BD9-A2A9-FD8E7FEB2224}"/>
    <cellStyle name="Calculation 2 2 3 7" xfId="13568" xr:uid="{7CEA1CD5-00EC-431F-B095-DC0DFDD58198}"/>
    <cellStyle name="Calculation 2 2 3 7 2" xfId="25344" xr:uid="{236D8CE5-016E-4645-A897-E7D24E829452}"/>
    <cellStyle name="Calculation 2 2 3 8" xfId="14546" xr:uid="{58BEAB21-903B-4361-921C-165D60825F17}"/>
    <cellStyle name="Calculation 2 2 3 8 2" xfId="26317" xr:uid="{05BA4F9C-05A0-481C-9579-9EE509424DD0}"/>
    <cellStyle name="Calculation 2 2 3 9" xfId="15499" xr:uid="{CB03A627-C439-48A4-B924-87AED1E10A15}"/>
    <cellStyle name="Calculation 2 2 3 9 2" xfId="27254" xr:uid="{34266A90-7758-4CD7-B266-E4AFA9EF23D5}"/>
    <cellStyle name="Calculation 2 2 4" xfId="6928" xr:uid="{29825972-4586-4F11-9EA8-B5056E50F9C9}"/>
    <cellStyle name="Calculation 2 2 4 10" xfId="17281" xr:uid="{B2D2150E-A326-4329-8B88-74DC7AFE024B}"/>
    <cellStyle name="Calculation 2 2 4 10 2" xfId="29024" xr:uid="{740BF3D6-C890-4430-A100-47694B77DA93}"/>
    <cellStyle name="Calculation 2 2 4 2" xfId="8571" xr:uid="{67331532-388A-4ACF-8A1B-0B5488A7EF50}"/>
    <cellStyle name="Calculation 2 2 4 2 2" xfId="13294" xr:uid="{F5A42D3E-97F5-4777-9289-B78C4B863ED6}"/>
    <cellStyle name="Calculation 2 2 4 2 2 2" xfId="25077" xr:uid="{194958FB-0E44-4B4E-B07D-5E4C7CE261F3}"/>
    <cellStyle name="Calculation 2 2 4 2 3" xfId="14308" xr:uid="{4428B4DD-13C2-4C27-8351-A0CC01AEB1E5}"/>
    <cellStyle name="Calculation 2 2 4 2 3 2" xfId="26081" xr:uid="{2120A902-5278-4417-A0D7-15CA40B06232}"/>
    <cellStyle name="Calculation 2 2 4 2 4" xfId="15268" xr:uid="{E9AACDCC-F9E0-4B96-A3C0-6657569E5DF9}"/>
    <cellStyle name="Calculation 2 2 4 2 4 2" xfId="27037" xr:uid="{EC623AF2-C80C-4DFC-B4EC-3020F7CD159E}"/>
    <cellStyle name="Calculation 2 2 4 2 5" xfId="16212" xr:uid="{AC10CA8A-16E2-4EEE-8DC2-BD0357BD42D8}"/>
    <cellStyle name="Calculation 2 2 4 2 5 2" xfId="27959" xr:uid="{731DC78A-4E2F-4FC6-96CE-6BA4A991C431}"/>
    <cellStyle name="Calculation 2 2 4 2 6" xfId="17085" xr:uid="{85DB75D0-616F-4134-B8D8-F67A77216AF7}"/>
    <cellStyle name="Calculation 2 2 4 2 6 2" xfId="28832" xr:uid="{B7A1AB5A-A640-4BB9-BF59-DD269D4FFB63}"/>
    <cellStyle name="Calculation 2 2 4 2 7" xfId="17950" xr:uid="{03793D99-1FDF-4C95-A080-1583C43A4B47}"/>
    <cellStyle name="Calculation 2 2 4 2 7 2" xfId="29671" xr:uid="{5DCE4036-40FB-4349-BE3E-2F4811E6C111}"/>
    <cellStyle name="Calculation 2 2 4 2 8" xfId="18725" xr:uid="{4F335574-C6E2-476F-BF7C-B45F73AA7B66}"/>
    <cellStyle name="Calculation 2 2 4 3" xfId="9551" xr:uid="{492C926E-36F6-43BA-8BE2-C8AB66205A2A}"/>
    <cellStyle name="Calculation 2 2 4 3 2" xfId="13956" xr:uid="{DC3F6BFE-8814-449A-8F0D-559E00223338}"/>
    <cellStyle name="Calculation 2 2 4 3 2 2" xfId="25729" xr:uid="{4157A6E3-DEE4-42FA-A318-C94DDA09C36F}"/>
    <cellStyle name="Calculation 2 2 4 3 3" xfId="14916" xr:uid="{6A735BD8-3287-457B-953C-A038C4E295C9}"/>
    <cellStyle name="Calculation 2 2 4 3 3 2" xfId="26687" xr:uid="{F87EE622-C146-43BB-B403-25D96F14C515}"/>
    <cellStyle name="Calculation 2 2 4 3 4" xfId="15868" xr:uid="{B0BD4C68-E78E-4B43-A43D-47ADB77AEB1B}"/>
    <cellStyle name="Calculation 2 2 4 3 4 2" xfId="27615" xr:uid="{B9C2748F-7020-4B89-9ECA-6790A8905D1C}"/>
    <cellStyle name="Calculation 2 2 4 3 5" xfId="16742" xr:uid="{EB8225CA-F0AC-468B-85A5-0F80740600A5}"/>
    <cellStyle name="Calculation 2 2 4 3 5 2" xfId="28489" xr:uid="{9E38A4EB-AF1E-4937-82B4-DCB202A14BB7}"/>
    <cellStyle name="Calculation 2 2 4 3 6" xfId="17607" xr:uid="{D5ACE5F3-9FF8-481F-AC24-6045419736DF}"/>
    <cellStyle name="Calculation 2 2 4 3 6 2" xfId="29328" xr:uid="{49A58838-8DF0-4964-994A-E660504CF504}"/>
    <cellStyle name="Calculation 2 2 4 3 7" xfId="18383" xr:uid="{C6BB74C8-3422-46E7-AAB5-E8112C852CF5}"/>
    <cellStyle name="Calculation 2 2 4 3 7 2" xfId="30104" xr:uid="{8B14A652-11A2-45D4-BE6A-CAF6EEDE0485}"/>
    <cellStyle name="Calculation 2 2 4 3 8" xfId="19140" xr:uid="{A4D0E542-769A-403C-8015-0DE68F49043A}"/>
    <cellStyle name="Calculation 2 2 4 4" xfId="12267" xr:uid="{E44355D5-522D-4B5E-8E6F-8E3F7AAF486F}"/>
    <cellStyle name="Calculation 2 2 4 4 2" xfId="24083" xr:uid="{25A37A62-322B-4EEA-AC26-3A399EEA0204}"/>
    <cellStyle name="Calculation 2 2 4 5" xfId="10505" xr:uid="{F89DE866-9225-4380-84CE-452C0FF84495}"/>
    <cellStyle name="Calculation 2 2 4 5 2" xfId="22377" xr:uid="{ACD8F7B1-8F44-417F-92A2-80DFDB69288B}"/>
    <cellStyle name="Calculation 2 2 4 6" xfId="13580" xr:uid="{03C84350-467B-4E22-8F0A-CA2E519FC623}"/>
    <cellStyle name="Calculation 2 2 4 6 2" xfId="25356" xr:uid="{E654BDE4-0A0C-4205-94B5-468E8713A6AE}"/>
    <cellStyle name="Calculation 2 2 4 7" xfId="14558" xr:uid="{3046750F-93D7-42D6-98E9-D680E1DC2AC4}"/>
    <cellStyle name="Calculation 2 2 4 7 2" xfId="26329" xr:uid="{CCAD27DB-B398-4598-9C45-6DADF375D811}"/>
    <cellStyle name="Calculation 2 2 4 8" xfId="15511" xr:uid="{343478BA-AB5B-49CF-9100-04E4533B5DD4}"/>
    <cellStyle name="Calculation 2 2 4 8 2" xfId="27266" xr:uid="{34CFCED8-7AAF-4C7E-8B3E-7CCC61EAA377}"/>
    <cellStyle name="Calculation 2 2 4 9" xfId="16410" xr:uid="{F2D5BD87-9451-4E35-8B96-71E91C44F4E6}"/>
    <cellStyle name="Calculation 2 2 4 9 2" xfId="28157" xr:uid="{C0531774-075E-4A31-8083-D956F05672C7}"/>
    <cellStyle name="Calculation 2 2 5" xfId="7732" xr:uid="{5AC5892B-7FDF-45C8-A4C6-119C2FE04211}"/>
    <cellStyle name="Calculation 2 2 5 2" xfId="12761" xr:uid="{377F39B3-A104-4526-9512-3E1595C56854}"/>
    <cellStyle name="Calculation 2 2 5 2 2" xfId="24557" xr:uid="{2BCB3960-2388-47C4-AA68-9490081816FC}"/>
    <cellStyle name="Calculation 2 2 5 3" xfId="10115" xr:uid="{B29D7DC8-53D2-42AF-8EFE-EF240A7436D9}"/>
    <cellStyle name="Calculation 2 2 5 3 2" xfId="21990" xr:uid="{BF14F3D1-0039-4FED-8BDE-36772B36C247}"/>
    <cellStyle name="Calculation 2 2 5 4" xfId="11737" xr:uid="{718C139F-3CC1-48E0-8B6D-61B81A3AE3FC}"/>
    <cellStyle name="Calculation 2 2 5 4 2" xfId="23566" xr:uid="{AB74A431-1DFC-4861-8660-2BAC01035C95}"/>
    <cellStyle name="Calculation 2 2 5 5" xfId="10969" xr:uid="{ECC57A26-B400-4EE7-B89E-850898A0FA98}"/>
    <cellStyle name="Calculation 2 2 5 5 2" xfId="22838" xr:uid="{C5E9ED3A-6AC7-4C89-A8EF-B9F6478DC100}"/>
    <cellStyle name="Calculation 2 2 5 6" xfId="12519" xr:uid="{7AF938AC-E858-471F-B93C-597E3947775D}"/>
    <cellStyle name="Calculation 2 2 5 6 2" xfId="24329" xr:uid="{F6C31B02-1454-4059-9E4D-1E8911B6B76B}"/>
    <cellStyle name="Calculation 2 2 5 7" xfId="10282" xr:uid="{1636301B-EFE2-4DA4-9F19-2401ED3CDD84}"/>
    <cellStyle name="Calculation 2 2 5 7 2" xfId="22157" xr:uid="{BC33F00A-0F8F-4F34-B758-EA79A809E9FB}"/>
    <cellStyle name="Calculation 2 2 5 8" xfId="11688" xr:uid="{EF3FA554-5179-415F-873D-4CCCA3B0A46E}"/>
    <cellStyle name="Calculation 2 2 6" xfId="7847" xr:uid="{8DB38805-0CB2-4F42-9D2E-B17960483C5E}"/>
    <cellStyle name="Calculation 2 2 6 2" xfId="12842" xr:uid="{94C6B6D9-B83C-46CE-89E6-233DA0E30AAA}"/>
    <cellStyle name="Calculation 2 2 6 2 2" xfId="24636" xr:uid="{EB3116E5-F892-46D2-BE3E-71783C959E4A}"/>
    <cellStyle name="Calculation 2 2 6 3" xfId="10041" xr:uid="{EDCC9B30-9F92-4AD9-8DC8-90C026B6386D}"/>
    <cellStyle name="Calculation 2 2 6 3 2" xfId="21916" xr:uid="{1CBFECA8-FC29-4CCD-8D39-1E091D538881}"/>
    <cellStyle name="Calculation 2 2 6 4" xfId="12343" xr:uid="{D2DF56CB-B82D-46F9-9DC2-0E80A93A7E56}"/>
    <cellStyle name="Calculation 2 2 6 4 2" xfId="24158" xr:uid="{ACAB29E4-AEA4-4ED8-A59A-6015CA471468}"/>
    <cellStyle name="Calculation 2 2 6 5" xfId="10436" xr:uid="{CDB943D9-FD6F-42D8-9620-9F916966D067}"/>
    <cellStyle name="Calculation 2 2 6 5 2" xfId="22308" xr:uid="{8E903B43-46A6-4FC1-B902-635F9A1C71E8}"/>
    <cellStyle name="Calculation 2 2 6 6" xfId="11928" xr:uid="{0EAB43B8-90FB-4305-B586-1FCF402D09D5}"/>
    <cellStyle name="Calculation 2 2 6 6 2" xfId="23754" xr:uid="{CFC1022C-3E26-4D48-B5C1-20F775C052BC}"/>
    <cellStyle name="Calculation 2 2 6 7" xfId="10802" xr:uid="{CE309593-1B6A-4558-B66F-6B28CA561FC1}"/>
    <cellStyle name="Calculation 2 2 6 7 2" xfId="22672" xr:uid="{47C0404D-4286-4ACF-9E40-58889E0F7623}"/>
    <cellStyle name="Calculation 2 2 6 8" xfId="11522" xr:uid="{FC720D6A-36D5-4D69-AB36-BCFD17223925}"/>
    <cellStyle name="Calculation 2 2 7" xfId="10146" xr:uid="{738552E3-5549-4AA7-BDAB-6732137249F7}"/>
    <cellStyle name="Calculation 2 2 7 2" xfId="22021" xr:uid="{1D66FF18-33F5-4F6C-9C55-8CD51FCEB6ED}"/>
    <cellStyle name="Calculation 2 2 8" xfId="11944" xr:uid="{C57A9D40-B086-4884-90AC-FD67286C2120}"/>
    <cellStyle name="Calculation 2 2 8 2" xfId="23770" xr:uid="{C96C7D46-6DD1-48B0-B000-CF59E56BD60E}"/>
    <cellStyle name="Calculation 2 2 9" xfId="10787" xr:uid="{E4DD3C62-CFCF-4AEE-8C60-A037541F959C}"/>
    <cellStyle name="Calculation 2 2 9 2" xfId="22657" xr:uid="{1FCD1736-BED0-4084-B813-B7A5D3ECD994}"/>
    <cellStyle name="Calculation 2 3" xfId="6815" xr:uid="{D5985426-D3F4-44E0-97F3-0F6A7BD79DE0}"/>
    <cellStyle name="Calculation 2 3 10" xfId="10527" xr:uid="{91C76FF2-E2CB-4D92-B2CA-37F498E59CFA}"/>
    <cellStyle name="Calculation 2 3 10 2" xfId="22399" xr:uid="{EA3D9C97-E051-4C27-8CFA-A692FCFDEBF7}"/>
    <cellStyle name="Calculation 2 3 11" xfId="11640" xr:uid="{CE1C509F-47CB-4B6D-AF69-8B42DE35D923}"/>
    <cellStyle name="Calculation 2 3 11 2" xfId="23482" xr:uid="{4515E3AF-0AA2-4AA0-9E7E-F998605AADAD}"/>
    <cellStyle name="Calculation 2 3 2" xfId="7176" xr:uid="{49CFFD37-1579-45A6-A874-986A898584D4}"/>
    <cellStyle name="Calculation 2 3 2 10" xfId="13560" xr:uid="{913E4374-F9CC-4CDB-B5D9-C09A23694601}"/>
    <cellStyle name="Calculation 2 3 2 10 2" xfId="25336" xr:uid="{7D14B1B6-111E-4A65-AD03-5FEB63ECC499}"/>
    <cellStyle name="Calculation 2 3 2 2" xfId="8819" xr:uid="{A4834CFF-FBD4-4F70-BD1C-B37E9916FAF4}"/>
    <cellStyle name="Calculation 2 3 2 2 2" xfId="13471" xr:uid="{125B4426-F4F1-4151-AA71-C21F3FC955DB}"/>
    <cellStyle name="Calculation 2 3 2 2 2 2" xfId="25254" xr:uid="{FA1D7B97-8539-4CE1-BE6E-C2332F2E9D63}"/>
    <cellStyle name="Calculation 2 3 2 2 3" xfId="14475" xr:uid="{84F11803-47A4-4F68-8B1B-6557909CAE71}"/>
    <cellStyle name="Calculation 2 3 2 2 3 2" xfId="26247" xr:uid="{54C8403B-16B8-44DB-B1C6-67768A2C6499}"/>
    <cellStyle name="Calculation 2 3 2 2 4" xfId="15433" xr:uid="{353F938E-5289-4F91-8EAB-FF880E9A2D7C}"/>
    <cellStyle name="Calculation 2 3 2 2 4 2" xfId="27193" xr:uid="{6FF9242B-7A60-462B-8FE7-D61EDFA26EC6}"/>
    <cellStyle name="Calculation 2 3 2 2 5" xfId="16358" xr:uid="{EF9F9787-AE81-42FC-8DF5-668DDD639632}"/>
    <cellStyle name="Calculation 2 3 2 2 5 2" xfId="28105" xr:uid="{E9C5F7AB-D7EC-44C4-A7A6-155EB05E116E}"/>
    <cellStyle name="Calculation 2 3 2 2 6" xfId="17229" xr:uid="{98DB2078-CB47-4E32-8559-A5D317784FFB}"/>
    <cellStyle name="Calculation 2 3 2 2 6 2" xfId="28972" xr:uid="{79D9836B-379B-40C2-83AC-D6D99CBA84FD}"/>
    <cellStyle name="Calculation 2 3 2 2 7" xfId="18075" xr:uid="{3C91BC07-0852-41F6-93DF-0B669070914F}"/>
    <cellStyle name="Calculation 2 3 2 2 7 2" xfId="29796" xr:uid="{5908E17F-D579-4D3D-AD18-091A4C7027CB}"/>
    <cellStyle name="Calculation 2 3 2 2 8" xfId="18839" xr:uid="{3C35939F-2121-49D9-8E73-A2C4D0350EE4}"/>
    <cellStyle name="Calculation 2 3 2 3" xfId="9665" xr:uid="{5A4CE34F-AEDA-44C4-A5D7-870A3D839226}"/>
    <cellStyle name="Calculation 2 3 2 3 2" xfId="14070" xr:uid="{DFF01F85-3779-4391-AA54-26E359B12793}"/>
    <cellStyle name="Calculation 2 3 2 3 2 2" xfId="25843" xr:uid="{DFF19780-6011-4764-AEAB-1344A068BE6E}"/>
    <cellStyle name="Calculation 2 3 2 3 3" xfId="15030" xr:uid="{E22337D2-A63B-4F40-B3FD-BE1D8AB378D9}"/>
    <cellStyle name="Calculation 2 3 2 3 3 2" xfId="26801" xr:uid="{0FFF74CD-DE54-4D58-81D9-457417DEDCEB}"/>
    <cellStyle name="Calculation 2 3 2 3 4" xfId="15982" xr:uid="{1BE7D038-A2D7-40F6-AC3B-50A70DB8A86D}"/>
    <cellStyle name="Calculation 2 3 2 3 4 2" xfId="27729" xr:uid="{E15F4CF8-9376-46D6-8A08-525BA654F189}"/>
    <cellStyle name="Calculation 2 3 2 3 5" xfId="16856" xr:uid="{C7392D83-775B-470E-87E7-4ACC82315188}"/>
    <cellStyle name="Calculation 2 3 2 3 5 2" xfId="28603" xr:uid="{B45BCB54-59EB-4D02-9960-5FE4418AE188}"/>
    <cellStyle name="Calculation 2 3 2 3 6" xfId="17721" xr:uid="{8478E098-3556-4DA2-A82A-B6F8EE7520D7}"/>
    <cellStyle name="Calculation 2 3 2 3 6 2" xfId="29442" xr:uid="{EA6FEFDF-FCB9-4DE6-9D5C-3397B93CF313}"/>
    <cellStyle name="Calculation 2 3 2 3 7" xfId="18497" xr:uid="{43A4F260-C205-4609-8384-C2F156C17D64}"/>
    <cellStyle name="Calculation 2 3 2 3 7 2" xfId="30218" xr:uid="{7864D816-6A88-4A7B-B8A0-2E9E3588E5BA}"/>
    <cellStyle name="Calculation 2 3 2 3 8" xfId="19254" xr:uid="{0DE00D14-D6A9-41A7-872D-E44AF0AAB3A7}"/>
    <cellStyle name="Calculation 2 3 2 4" xfId="12443" xr:uid="{BAFF2E5A-4168-44FC-AF40-6F42E048CAF9}"/>
    <cellStyle name="Calculation 2 3 2 4 2" xfId="24257" xr:uid="{6063784B-0A0A-4DDF-B578-2225351D69B3}"/>
    <cellStyle name="Calculation 2 3 2 5" xfId="10340" xr:uid="{57B569B8-C5A2-4196-A4EB-E45C1AC99047}"/>
    <cellStyle name="Calculation 2 3 2 5 2" xfId="22212" xr:uid="{BA6806A6-8544-422E-B25E-498602F7A5B4}"/>
    <cellStyle name="Calculation 2 3 2 6" xfId="13098" xr:uid="{9846A74F-2F95-473E-82E6-2A3E6B67C8DF}"/>
    <cellStyle name="Calculation 2 3 2 6 2" xfId="24886" xr:uid="{BC076ADE-2AB2-4D65-ADCC-766C15928CDC}"/>
    <cellStyle name="Calculation 2 3 2 7" xfId="9834" xr:uid="{014655F2-0E38-4469-AADD-A9EB23FA069A}"/>
    <cellStyle name="Calculation 2 3 2 7 2" xfId="21710" xr:uid="{23188025-1C07-49E1-BB23-80E9420B6F92}"/>
    <cellStyle name="Calculation 2 3 2 8" xfId="12119" xr:uid="{CF6B1227-920E-4B9B-87CF-4797A30717C3}"/>
    <cellStyle name="Calculation 2 3 2 8 2" xfId="23936" xr:uid="{B9471165-9705-4775-885D-12A657095378}"/>
    <cellStyle name="Calculation 2 3 2 9" xfId="10646" xr:uid="{6924F11C-F6AF-40E4-B2E2-781A4B66770E}"/>
    <cellStyle name="Calculation 2 3 2 9 2" xfId="22518" xr:uid="{7A63A512-96A2-4F29-A59A-9BC4DF8EFCC3}"/>
    <cellStyle name="Calculation 2 3 3" xfId="8460" xr:uid="{FC73B1D1-D049-4503-A153-F7AE3CDF3821}"/>
    <cellStyle name="Calculation 2 3 3 2" xfId="13202" xr:uid="{99597DDC-860F-4A39-9F1C-8CC40BEA6F10}"/>
    <cellStyle name="Calculation 2 3 3 2 2" xfId="24988" xr:uid="{F0420C4B-D316-4A23-A9BC-81CF05372340}"/>
    <cellStyle name="Calculation 2 3 3 3" xfId="14222" xr:uid="{2AB81B09-8868-4B7D-9A7F-E0E7CE47E5E8}"/>
    <cellStyle name="Calculation 2 3 3 3 2" xfId="25995" xr:uid="{41D223F5-60EB-4062-B070-819466BA6C04}"/>
    <cellStyle name="Calculation 2 3 3 4" xfId="15182" xr:uid="{3B1C7A61-1D58-4F70-9FD8-35F70D0FE42F}"/>
    <cellStyle name="Calculation 2 3 3 4 2" xfId="26951" xr:uid="{F2BF4B2C-1B16-476D-9145-A5272B3C9A0E}"/>
    <cellStyle name="Calculation 2 3 3 5" xfId="16131" xr:uid="{B0C66A03-B394-4E70-8BBA-D301CC8C3554}"/>
    <cellStyle name="Calculation 2 3 3 5 2" xfId="27878" xr:uid="{9CCE5CD9-D2C8-479B-8560-44E016CB80AE}"/>
    <cellStyle name="Calculation 2 3 3 6" xfId="17004" xr:uid="{1C80F9D5-51EA-475C-BDC2-5A08E0AA3CD6}"/>
    <cellStyle name="Calculation 2 3 3 6 2" xfId="28751" xr:uid="{E34E1CBC-224A-43DC-B0CB-E275432924CB}"/>
    <cellStyle name="Calculation 2 3 3 7" xfId="17869" xr:uid="{962CFF38-5895-4FE3-AE4A-A5DA651D436F}"/>
    <cellStyle name="Calculation 2 3 3 7 2" xfId="29590" xr:uid="{79511F0C-86FD-4D8C-AFDC-5DE73CACC5B7}"/>
    <cellStyle name="Calculation 2 3 3 8" xfId="18645" xr:uid="{E31934FE-7074-4312-86EB-85677DD9FD51}"/>
    <cellStyle name="Calculation 2 3 4" xfId="9471" xr:uid="{6A721962-E524-4BB6-8AFC-765BABEFE6B7}"/>
    <cellStyle name="Calculation 2 3 4 2" xfId="13876" xr:uid="{41333626-3D93-4AA4-889F-AE02F2C95FDE}"/>
    <cellStyle name="Calculation 2 3 4 2 2" xfId="25649" xr:uid="{4ECE30D7-0F71-4BDF-A19C-8FEDCB3AA4CF}"/>
    <cellStyle name="Calculation 2 3 4 3" xfId="14836" xr:uid="{BAE23A37-E7FF-4F29-8735-3B51833B276E}"/>
    <cellStyle name="Calculation 2 3 4 3 2" xfId="26607" xr:uid="{7140286E-1874-4757-BC02-5050BFE3B146}"/>
    <cellStyle name="Calculation 2 3 4 4" xfId="15788" xr:uid="{D14C6F80-E8C7-4F90-BE5A-E9229E05B352}"/>
    <cellStyle name="Calculation 2 3 4 4 2" xfId="27535" xr:uid="{8C64AC6C-E0D5-4ADB-9D16-B6C4D9483D59}"/>
    <cellStyle name="Calculation 2 3 4 5" xfId="16662" xr:uid="{70772863-C3C3-416A-9314-F4BA16F612E9}"/>
    <cellStyle name="Calculation 2 3 4 5 2" xfId="28409" xr:uid="{FFC60D08-4F34-4650-B758-585001BE9B80}"/>
    <cellStyle name="Calculation 2 3 4 6" xfId="17527" xr:uid="{D4A19829-31FE-4D53-BC5F-0BAC24DDF770}"/>
    <cellStyle name="Calculation 2 3 4 6 2" xfId="29248" xr:uid="{1AA33703-8150-41D3-8B91-F6AE4EFCBFC1}"/>
    <cellStyle name="Calculation 2 3 4 7" xfId="18303" xr:uid="{771EB5A1-B2C4-42BC-831D-DE5880B5EDA6}"/>
    <cellStyle name="Calculation 2 3 4 7 2" xfId="30024" xr:uid="{4F8D6124-E2F3-4155-9228-65DCA064D781}"/>
    <cellStyle name="Calculation 2 3 4 8" xfId="19060" xr:uid="{99C69A05-9484-4E75-9D2F-79ACD4AA5808}"/>
    <cellStyle name="Calculation 2 3 5" xfId="12173" xr:uid="{4BE60951-CCEE-4AF4-AB76-7A5CC16DE43F}"/>
    <cellStyle name="Calculation 2 3 5 2" xfId="23990" xr:uid="{899985B2-2F77-43D8-B6DF-3F7512A4DFED}"/>
    <cellStyle name="Calculation 2 3 6" xfId="10594" xr:uid="{152AF71B-0804-4057-9B9E-29DBF43C3E9D}"/>
    <cellStyle name="Calculation 2 3 6 2" xfId="22466" xr:uid="{21151FD2-B7B0-40A3-A173-4492C2BAD8D9}"/>
    <cellStyle name="Calculation 2 3 7" xfId="13066" xr:uid="{2320483B-BCD5-4425-9C25-E3C79CB81B7D}"/>
    <cellStyle name="Calculation 2 3 7 2" xfId="24855" xr:uid="{2DFD90F5-F136-4875-8210-EC66EFD4FA97}"/>
    <cellStyle name="Calculation 2 3 8" xfId="9862" xr:uid="{01FB4073-416C-49E0-B173-08049F7FD116}"/>
    <cellStyle name="Calculation 2 3 8 2" xfId="21738" xr:uid="{E0BA4D24-50C2-4465-AC9F-3C6B2D42C618}"/>
    <cellStyle name="Calculation 2 3 9" xfId="12241" xr:uid="{71036D85-E941-464A-A129-DD663A37ADF1}"/>
    <cellStyle name="Calculation 2 3 9 2" xfId="24058" xr:uid="{4E06EE5E-C34F-472E-9806-667BA7F59998}"/>
    <cellStyle name="Calculation 2 4" xfId="6927" xr:uid="{8C419B53-72E1-4C53-9E8C-59E1BD917902}"/>
    <cellStyle name="Calculation 2 4 10" xfId="11614" xr:uid="{32F62764-3B2D-4E5B-BB9C-C2E512114998}"/>
    <cellStyle name="Calculation 2 4 10 2" xfId="23457" xr:uid="{F5E4ADBF-2C51-4A2F-A9FB-451A73C268E0}"/>
    <cellStyle name="Calculation 2 4 2" xfId="8570" xr:uid="{6601E1FB-2214-4F68-9DB6-5FCAB27F3F54}"/>
    <cellStyle name="Calculation 2 4 2 2" xfId="13293" xr:uid="{BBD6CB0E-6AED-48AD-9271-07AC2F0733C6}"/>
    <cellStyle name="Calculation 2 4 2 2 2" xfId="25076" xr:uid="{AA97AD35-C109-4026-A4B6-9899AC6105F9}"/>
    <cellStyle name="Calculation 2 4 2 3" xfId="14307" xr:uid="{77248E81-21F1-4BB4-A313-D4E9ECCFFECD}"/>
    <cellStyle name="Calculation 2 4 2 3 2" xfId="26080" xr:uid="{A302217B-89C4-4416-869D-25831AA5E920}"/>
    <cellStyle name="Calculation 2 4 2 4" xfId="15267" xr:uid="{CCF7F1EC-B9DD-4FE6-83D0-19DD6CFB8E0E}"/>
    <cellStyle name="Calculation 2 4 2 4 2" xfId="27036" xr:uid="{11C95C66-9AA7-4503-83DF-1331FB4EBBC7}"/>
    <cellStyle name="Calculation 2 4 2 5" xfId="16211" xr:uid="{B384C2AD-10A5-486F-AFC6-03CAA481CDCF}"/>
    <cellStyle name="Calculation 2 4 2 5 2" xfId="27958" xr:uid="{BAF88E0C-B5EF-4B27-B320-A032D32CA03F}"/>
    <cellStyle name="Calculation 2 4 2 6" xfId="17084" xr:uid="{1997B56D-F003-442F-994D-2025CCA63C7A}"/>
    <cellStyle name="Calculation 2 4 2 6 2" xfId="28831" xr:uid="{211BA97E-2230-411F-9893-450A190A61C9}"/>
    <cellStyle name="Calculation 2 4 2 7" xfId="17949" xr:uid="{14F2A00A-8EA5-40F6-8F5B-D956B1CEDDA8}"/>
    <cellStyle name="Calculation 2 4 2 7 2" xfId="29670" xr:uid="{904ABCF1-8B0C-4011-929F-ADAA88AD07F6}"/>
    <cellStyle name="Calculation 2 4 2 8" xfId="18724" xr:uid="{26B28354-4001-42BC-9F5C-F8CC435D124A}"/>
    <cellStyle name="Calculation 2 4 3" xfId="9550" xr:uid="{104B72EB-5F27-4F12-B848-01FD5799FA73}"/>
    <cellStyle name="Calculation 2 4 3 2" xfId="13955" xr:uid="{4DAEFF6D-D893-4EF7-B195-A05C3193E6FE}"/>
    <cellStyle name="Calculation 2 4 3 2 2" xfId="25728" xr:uid="{63B69D17-25F3-4D4D-AE32-1DA25744EFD9}"/>
    <cellStyle name="Calculation 2 4 3 3" xfId="14915" xr:uid="{6C5B4474-917B-4366-B7AC-3F0F8867ACED}"/>
    <cellStyle name="Calculation 2 4 3 3 2" xfId="26686" xr:uid="{8D50A6D9-FD2A-4921-99BA-EB97F3F3CDD3}"/>
    <cellStyle name="Calculation 2 4 3 4" xfId="15867" xr:uid="{F7742CBD-6018-4BAC-B464-75CA8FCED7A5}"/>
    <cellStyle name="Calculation 2 4 3 4 2" xfId="27614" xr:uid="{46F9034D-FA02-45B2-9105-072C6A6B4EAA}"/>
    <cellStyle name="Calculation 2 4 3 5" xfId="16741" xr:uid="{E4FA0E39-7286-4125-9557-ACB03A567427}"/>
    <cellStyle name="Calculation 2 4 3 5 2" xfId="28488" xr:uid="{9675970B-2BEC-46BA-93A1-58F272D66709}"/>
    <cellStyle name="Calculation 2 4 3 6" xfId="17606" xr:uid="{F549DB4B-1409-4DF3-B579-6D4DED9F71A5}"/>
    <cellStyle name="Calculation 2 4 3 6 2" xfId="29327" xr:uid="{CAA7A290-8C1E-4FF2-82C2-D539640A5C0C}"/>
    <cellStyle name="Calculation 2 4 3 7" xfId="18382" xr:uid="{7CBE1C09-6D05-4667-8F49-57C7DFC04568}"/>
    <cellStyle name="Calculation 2 4 3 7 2" xfId="30103" xr:uid="{2BF772B4-542D-4958-8EB0-77B4135689EB}"/>
    <cellStyle name="Calculation 2 4 3 8" xfId="19139" xr:uid="{82EB15F9-FFC1-4E66-B17D-D1F8452544ED}"/>
    <cellStyle name="Calculation 2 4 4" xfId="12266" xr:uid="{A8E2B7EA-8EA4-46BE-B8DF-6B248CA22AA5}"/>
    <cellStyle name="Calculation 2 4 4 2" xfId="24082" xr:uid="{ECAF7B39-ADAA-4A07-BEA9-0CE9EF0DB071}"/>
    <cellStyle name="Calculation 2 4 5" xfId="10506" xr:uid="{4176F59D-54A4-44EC-A038-C3843A3287DA}"/>
    <cellStyle name="Calculation 2 4 5 2" xfId="22378" xr:uid="{F9233B47-C2C3-4C97-9316-954974264386}"/>
    <cellStyle name="Calculation 2 4 6" xfId="12558" xr:uid="{655AF022-5866-48A9-8C94-3ADB2CB792E3}"/>
    <cellStyle name="Calculation 2 4 6 2" xfId="24367" xr:uid="{31DF5AF6-9238-426E-934F-0BAB6B558F4D}"/>
    <cellStyle name="Calculation 2 4 7" xfId="10248" xr:uid="{C245C48D-EC7A-43E4-8CB8-7E9ED2869FF0}"/>
    <cellStyle name="Calculation 2 4 7 2" xfId="22123" xr:uid="{271DBA95-EA59-4FF2-AD10-204287BCD4EE}"/>
    <cellStyle name="Calculation 2 4 8" xfId="12074" xr:uid="{3E749CAE-DA1C-41DE-A243-2DAE2AA30464}"/>
    <cellStyle name="Calculation 2 4 8 2" xfId="23895" xr:uid="{2D48BB20-860D-443C-B39D-3AECF4C5EEAF}"/>
    <cellStyle name="Calculation 2 4 9" xfId="10683" xr:uid="{B7CD69EA-B8FB-4B16-A62C-5E79ACC35899}"/>
    <cellStyle name="Calculation 2 4 9 2" xfId="22555" xr:uid="{C83DEEE0-FFDF-4486-88C9-B458C7817A21}"/>
    <cellStyle name="Calculation 2 5" xfId="7731" xr:uid="{F7F5B297-1602-4E9A-9F8E-364B1569DAC9}"/>
    <cellStyle name="Calculation 2 5 2" xfId="12760" xr:uid="{91154201-AEDF-4BEF-B865-B09EB5400B0B}"/>
    <cellStyle name="Calculation 2 5 2 2" xfId="24556" xr:uid="{8B7DD8FD-1805-4E47-95E3-1EDF00878273}"/>
    <cellStyle name="Calculation 2 5 3" xfId="10116" xr:uid="{A91498A7-450F-4B13-AB8A-CF26A84FD55E}"/>
    <cellStyle name="Calculation 2 5 3 2" xfId="21991" xr:uid="{CBEB484A-1625-4287-BE3F-79C594E3A197}"/>
    <cellStyle name="Calculation 2 5 4" xfId="12744" xr:uid="{B0BB26BE-DDC1-411C-99D9-387BB5079668}"/>
    <cellStyle name="Calculation 2 5 4 2" xfId="24541" xr:uid="{8E504099-FEF6-4758-87EE-EAB86D91BB74}"/>
    <cellStyle name="Calculation 2 5 5" xfId="10128" xr:uid="{53DD2B4A-5415-4E1F-8716-0F95CEE836F2}"/>
    <cellStyle name="Calculation 2 5 5 2" xfId="22003" xr:uid="{685440BC-A15E-430D-B6ED-3EF53EA3984C}"/>
    <cellStyle name="Calculation 2 5 6" xfId="11733" xr:uid="{89383FF9-9EEF-4041-9C9F-C8E9E6F230AD}"/>
    <cellStyle name="Calculation 2 5 6 2" xfId="23562" xr:uid="{CB1C34DC-C62B-43EE-8038-F4C83FC8F271}"/>
    <cellStyle name="Calculation 2 5 7" xfId="10973" xr:uid="{92E3FD7D-FB16-4E3A-9548-103BEA4CC8FC}"/>
    <cellStyle name="Calculation 2 5 7 2" xfId="22842" xr:uid="{B7FB4910-D378-4481-8E8B-940137FDE7D7}"/>
    <cellStyle name="Calculation 2 5 8" xfId="12014" xr:uid="{CF7314D1-7216-49C1-96DC-8E7F89DA84C7}"/>
    <cellStyle name="Calculation 2 6" xfId="7848" xr:uid="{66DC2E53-AED9-4418-AEA2-60C2B7114819}"/>
    <cellStyle name="Calculation 2 6 2" xfId="12843" xr:uid="{402469C1-36B5-4ACC-A359-28685D44B148}"/>
    <cellStyle name="Calculation 2 6 2 2" xfId="24637" xr:uid="{A52CFA95-E75C-4513-A793-8A3493E7767A}"/>
    <cellStyle name="Calculation 2 6 3" xfId="10040" xr:uid="{FF93EB93-BAAA-4A95-B751-0CB6D260F43A}"/>
    <cellStyle name="Calculation 2 6 3 2" xfId="21915" xr:uid="{9D3DEEB6-8158-410E-B5A1-EF1E0BC1AC4E}"/>
    <cellStyle name="Calculation 2 6 4" xfId="13374" xr:uid="{00AF1CAD-B2B3-4608-8558-CBDD88FEA069}"/>
    <cellStyle name="Calculation 2 6 4 2" xfId="25157" xr:uid="{D628D1F8-9FEF-41C5-BE7A-5A1F46502D1F}"/>
    <cellStyle name="Calculation 2 6 5" xfId="14381" xr:uid="{A0D654E1-967C-4B04-95D1-364FFF199D80}"/>
    <cellStyle name="Calculation 2 6 5 2" xfId="26153" xr:uid="{AC2F47B5-9A68-4FC4-823B-901D1BE359DF}"/>
    <cellStyle name="Calculation 2 6 6" xfId="15339" xr:uid="{490089C4-6CFA-400A-8253-B3000CA2EE66}"/>
    <cellStyle name="Calculation 2 6 6 2" xfId="27101" xr:uid="{1239FCDC-4FB0-41A7-96AE-F00143CFDDB5}"/>
    <cellStyle name="Calculation 2 6 7" xfId="16266" xr:uid="{1FACBE6A-6EAF-4F72-80F4-8BE5C3ED396E}"/>
    <cellStyle name="Calculation 2 6 7 2" xfId="28013" xr:uid="{4951CD1D-84D0-45EC-97EB-8D114989CA2F}"/>
    <cellStyle name="Calculation 2 6 8" xfId="17137" xr:uid="{AA49601D-CAE3-4FF0-9A22-360B81FB1E5A}"/>
    <cellStyle name="Calculation 2 7" xfId="10145" xr:uid="{E6D757E2-9596-4717-A0BF-C00C0CC0E8CC}"/>
    <cellStyle name="Calculation 2 7 2" xfId="22020" xr:uid="{4CEC0F26-16EC-41D4-8685-F9AE9B88674D}"/>
    <cellStyle name="Calculation 2 8" xfId="12618" xr:uid="{FDFD21D2-B74A-4C2B-9C91-E6E3D5734AF1}"/>
    <cellStyle name="Calculation 2 8 2" xfId="24423" xr:uid="{8CDBA807-7B43-4608-BC29-AADA1E9F04EF}"/>
    <cellStyle name="Calculation 2 9" xfId="10201" xr:uid="{F651CC1B-5B18-4AD0-8958-12D480B41B00}"/>
    <cellStyle name="Calculation 2 9 2" xfId="22076" xr:uid="{2AC2FEC4-4863-438F-B6E1-EA69FBB36AF6}"/>
    <cellStyle name="Calculation 3" xfId="747" xr:uid="{C36C9FDD-979A-440B-922B-3B61ECE9A79A}"/>
    <cellStyle name="Calculation 3 10" xfId="14173" xr:uid="{19489EC4-CFC9-4552-8212-A6CFE48EF870}"/>
    <cellStyle name="Calculation 3 10 2" xfId="25946" xr:uid="{56FDC2CB-A896-4D68-883B-77B3BD9877D8}"/>
    <cellStyle name="Calculation 3 11" xfId="15133" xr:uid="{5960CA2D-62B4-44EA-A230-B83A2D07CD64}"/>
    <cellStyle name="Calculation 3 11 2" xfId="26903" xr:uid="{63B8585B-CCD8-4E99-B247-8E78C2C22EAD}"/>
    <cellStyle name="Calculation 3 12" xfId="16083" xr:uid="{B8234A1C-565B-423A-A466-91C1809DA95B}"/>
    <cellStyle name="Calculation 3 12 2" xfId="27830" xr:uid="{920065C2-D202-421A-B92A-EE111FBA3EF6}"/>
    <cellStyle name="Calculation 3 2" xfId="6813" xr:uid="{5F3C2DB5-22B6-41B1-AA7B-F3414D6EA2A1}"/>
    <cellStyle name="Calculation 3 2 10" xfId="10995" xr:uid="{A6DD92FE-C1BF-4CC2-8995-0FA52B7F690B}"/>
    <cellStyle name="Calculation 3 2 10 2" xfId="22864" xr:uid="{004EB7FC-ADA2-4948-A2F4-9796F46BCC4A}"/>
    <cellStyle name="Calculation 3 2 11" xfId="12310" xr:uid="{C08653E4-A8AC-4CB3-A411-55659585F291}"/>
    <cellStyle name="Calculation 3 2 11 2" xfId="24126" xr:uid="{AC525E7A-5DA0-4565-B94D-F63FC76D645A}"/>
    <cellStyle name="Calculation 3 2 2" xfId="7177" xr:uid="{14FE4678-9557-4B75-B1C4-C2476CA24B50}"/>
    <cellStyle name="Calculation 3 2 2 10" xfId="13652" xr:uid="{37EB0C19-214B-46DF-8F1F-EF59DE58B829}"/>
    <cellStyle name="Calculation 3 2 2 10 2" xfId="25427" xr:uid="{DC3F994C-A57F-4BD1-A45E-5BA31B207330}"/>
    <cellStyle name="Calculation 3 2 2 2" xfId="8820" xr:uid="{63F74619-1453-48E5-B516-43EBB22096E9}"/>
    <cellStyle name="Calculation 3 2 2 2 2" xfId="13472" xr:uid="{66653D4A-EA4D-4F8E-8814-A1F157B8615D}"/>
    <cellStyle name="Calculation 3 2 2 2 2 2" xfId="25255" xr:uid="{97A806D6-7F45-40DA-8AB0-C789E887A5D1}"/>
    <cellStyle name="Calculation 3 2 2 2 3" xfId="14476" xr:uid="{A7641987-615E-485D-8846-E6A62A42C96B}"/>
    <cellStyle name="Calculation 3 2 2 2 3 2" xfId="26248" xr:uid="{CAE78939-373B-42F5-899A-86164C67AF27}"/>
    <cellStyle name="Calculation 3 2 2 2 4" xfId="15434" xr:uid="{2F5DB46F-F65D-4A32-86E9-42E378BE81F0}"/>
    <cellStyle name="Calculation 3 2 2 2 4 2" xfId="27194" xr:uid="{F3223B45-CC79-460E-B1A7-B9D12A94CACA}"/>
    <cellStyle name="Calculation 3 2 2 2 5" xfId="16359" xr:uid="{F0A04D73-3C4F-4833-8492-AADF9FF5CEF8}"/>
    <cellStyle name="Calculation 3 2 2 2 5 2" xfId="28106" xr:uid="{7C1399B4-4177-463D-AC53-5BB42ECB846F}"/>
    <cellStyle name="Calculation 3 2 2 2 6" xfId="17230" xr:uid="{BEB683A8-EA54-404A-85D3-ACF7B7517E6F}"/>
    <cellStyle name="Calculation 3 2 2 2 6 2" xfId="28973" xr:uid="{DECA9D7B-E5B2-4BC6-A5E3-A9799BC3332F}"/>
    <cellStyle name="Calculation 3 2 2 2 7" xfId="18076" xr:uid="{D9DE82C7-3B8F-49B2-AA0E-5F65D57B21B5}"/>
    <cellStyle name="Calculation 3 2 2 2 7 2" xfId="29797" xr:uid="{44000F9D-6A09-4C29-9E7F-2A3D163A4279}"/>
    <cellStyle name="Calculation 3 2 2 2 8" xfId="18840" xr:uid="{9E98C750-F6E1-4CEF-A866-EF4E6F416847}"/>
    <cellStyle name="Calculation 3 2 2 3" xfId="9666" xr:uid="{3E837FB3-AB3E-4EAE-8ABF-9942B283BBDA}"/>
    <cellStyle name="Calculation 3 2 2 3 2" xfId="14071" xr:uid="{B33BA989-037E-4E42-99AE-B4F94F3856A8}"/>
    <cellStyle name="Calculation 3 2 2 3 2 2" xfId="25844" xr:uid="{CEDDA208-0D56-40B7-AB2C-0862E0637802}"/>
    <cellStyle name="Calculation 3 2 2 3 3" xfId="15031" xr:uid="{40646765-A38A-4418-A8AF-B2A0B106A715}"/>
    <cellStyle name="Calculation 3 2 2 3 3 2" xfId="26802" xr:uid="{52219096-B656-45EA-988E-F086288D70CA}"/>
    <cellStyle name="Calculation 3 2 2 3 4" xfId="15983" xr:uid="{F0393B0A-7935-42AF-B165-F4902A367603}"/>
    <cellStyle name="Calculation 3 2 2 3 4 2" xfId="27730" xr:uid="{55669F2C-3E41-4AD7-A022-6F09E6AA37ED}"/>
    <cellStyle name="Calculation 3 2 2 3 5" xfId="16857" xr:uid="{7E0D0681-C239-48AE-AFF8-2865EF60A7D9}"/>
    <cellStyle name="Calculation 3 2 2 3 5 2" xfId="28604" xr:uid="{A2D0609E-FF35-45FB-B148-9ECD62901953}"/>
    <cellStyle name="Calculation 3 2 2 3 6" xfId="17722" xr:uid="{C001C8F5-133F-4453-B322-0E5B812B8762}"/>
    <cellStyle name="Calculation 3 2 2 3 6 2" xfId="29443" xr:uid="{2A29CFD5-17C3-4C17-B13E-0F351236AB85}"/>
    <cellStyle name="Calculation 3 2 2 3 7" xfId="18498" xr:uid="{9635F018-4795-4166-A383-96E4B419CF32}"/>
    <cellStyle name="Calculation 3 2 2 3 7 2" xfId="30219" xr:uid="{02E80CE2-7879-49EE-8FBA-8957EC6B4D9F}"/>
    <cellStyle name="Calculation 3 2 2 3 8" xfId="19255" xr:uid="{C8A68606-63F9-40E7-8DEF-880E39E94674}"/>
    <cellStyle name="Calculation 3 2 2 4" xfId="12444" xr:uid="{79A61DB3-F939-43B4-85C1-0C2C4B0C2C34}"/>
    <cellStyle name="Calculation 3 2 2 4 2" xfId="24258" xr:uid="{5E14571B-AD7D-42E8-82F9-7A2A0FEBE4B6}"/>
    <cellStyle name="Calculation 3 2 2 5" xfId="10339" xr:uid="{D3EC239F-7136-47FE-B5AF-21B4CDDF676A}"/>
    <cellStyle name="Calculation 3 2 2 5 2" xfId="22211" xr:uid="{E5D86A77-07F6-4B27-AEC8-C2703EC1FEDA}"/>
    <cellStyle name="Calculation 3 2 2 6" xfId="12067" xr:uid="{9BB87EEA-7E2E-421A-9B46-CC3902D94E86}"/>
    <cellStyle name="Calculation 3 2 2 6 2" xfId="23888" xr:uid="{BEF122FE-734A-413F-B2DB-9C6D2B261389}"/>
    <cellStyle name="Calculation 3 2 2 7" xfId="10687" xr:uid="{AE45528E-8AFE-402A-8E4D-9AC726BDA9A3}"/>
    <cellStyle name="Calculation 3 2 2 7 2" xfId="22559" xr:uid="{13E234CF-75E6-4500-883B-C5C57CBE64A5}"/>
    <cellStyle name="Calculation 3 2 2 8" xfId="12857" xr:uid="{7B169D31-8E30-4A2B-868C-B6BCECD8673D}"/>
    <cellStyle name="Calculation 3 2 2 8 2" xfId="24651" xr:uid="{1535CE47-14FE-4CAF-AFEC-89ED31A5F398}"/>
    <cellStyle name="Calculation 3 2 2 9" xfId="10028" xr:uid="{EB21A74F-6640-44E2-8D31-2A231AA84FE2}"/>
    <cellStyle name="Calculation 3 2 2 9 2" xfId="21903" xr:uid="{1886EE14-88C6-43C6-B399-198F05856E97}"/>
    <cellStyle name="Calculation 3 2 3" xfId="8458" xr:uid="{5701D33F-2BBB-4D30-BBB2-E28A4F5F9452}"/>
    <cellStyle name="Calculation 3 2 3 2" xfId="13200" xr:uid="{4CDBBAB8-5169-4983-807B-6006636F8DC2}"/>
    <cellStyle name="Calculation 3 2 3 2 2" xfId="24986" xr:uid="{B1928013-FDF8-4D51-8D50-2D8FAC7DC5E3}"/>
    <cellStyle name="Calculation 3 2 3 3" xfId="14220" xr:uid="{021C3D24-DEC9-4CA5-80D5-DBB36C4136BB}"/>
    <cellStyle name="Calculation 3 2 3 3 2" xfId="25993" xr:uid="{E53515AB-85DE-478D-AC34-1A1042FB2D9E}"/>
    <cellStyle name="Calculation 3 2 3 4" xfId="15180" xr:uid="{53A18FF4-D068-41EE-9951-193F420BBB4A}"/>
    <cellStyle name="Calculation 3 2 3 4 2" xfId="26949" xr:uid="{681F8A74-66F2-4D73-8F24-D0CC40E0658E}"/>
    <cellStyle name="Calculation 3 2 3 5" xfId="16129" xr:uid="{CCD69E29-F311-4137-A4B2-91F111582CCE}"/>
    <cellStyle name="Calculation 3 2 3 5 2" xfId="27876" xr:uid="{69718091-BE62-4C72-84E6-AB82C60DB954}"/>
    <cellStyle name="Calculation 3 2 3 6" xfId="17002" xr:uid="{DBBD6B8C-B4AC-4481-9948-7456CD43181C}"/>
    <cellStyle name="Calculation 3 2 3 6 2" xfId="28749" xr:uid="{1C925138-04A7-4FE2-A05E-2EB0A80A46FF}"/>
    <cellStyle name="Calculation 3 2 3 7" xfId="17867" xr:uid="{14FFA579-7AD2-4CEF-9435-8D7F982CAC49}"/>
    <cellStyle name="Calculation 3 2 3 7 2" xfId="29588" xr:uid="{7C756B2A-E195-4494-B057-94C74CCAD635}"/>
    <cellStyle name="Calculation 3 2 3 8" xfId="18643" xr:uid="{F5DD6A00-A35D-4A38-99AC-222813DBAE95}"/>
    <cellStyle name="Calculation 3 2 4" xfId="9469" xr:uid="{0379E476-85C2-4528-A2FF-974C9E45880B}"/>
    <cellStyle name="Calculation 3 2 4 2" xfId="13874" xr:uid="{C2584753-26EE-4463-8CD7-25DB1EF9130E}"/>
    <cellStyle name="Calculation 3 2 4 2 2" xfId="25647" xr:uid="{8F4F57D2-BCF6-4308-9374-AD0531666DE6}"/>
    <cellStyle name="Calculation 3 2 4 3" xfId="14834" xr:uid="{80BA439D-AEFB-426E-A857-D6ABF61BB752}"/>
    <cellStyle name="Calculation 3 2 4 3 2" xfId="26605" xr:uid="{48E3B0E2-446D-485A-9A24-CB58CFCADED8}"/>
    <cellStyle name="Calculation 3 2 4 4" xfId="15786" xr:uid="{3C25264C-1060-4C0C-A10B-2F881438A7BF}"/>
    <cellStyle name="Calculation 3 2 4 4 2" xfId="27533" xr:uid="{8984FF3E-0FE9-407D-A9AC-9E9CBF145631}"/>
    <cellStyle name="Calculation 3 2 4 5" xfId="16660" xr:uid="{DBF59B2D-828D-4674-9C8A-C56837837624}"/>
    <cellStyle name="Calculation 3 2 4 5 2" xfId="28407" xr:uid="{9A571F86-175D-4EE1-838C-5BC344317135}"/>
    <cellStyle name="Calculation 3 2 4 6" xfId="17525" xr:uid="{5E2BE22F-BCB9-42B4-B36D-4DC7FE913688}"/>
    <cellStyle name="Calculation 3 2 4 6 2" xfId="29246" xr:uid="{C84DE769-C2B6-4CD1-A820-C8C445236257}"/>
    <cellStyle name="Calculation 3 2 4 7" xfId="18301" xr:uid="{BB0B985C-DE0D-45FB-9751-031516478043}"/>
    <cellStyle name="Calculation 3 2 4 7 2" xfId="30022" xr:uid="{9438B1CB-7B92-4F3E-91C1-57E3F099430F}"/>
    <cellStyle name="Calculation 3 2 4 8" xfId="19058" xr:uid="{9D34BBE6-AF9D-425B-B12C-AF4908CA0DBA}"/>
    <cellStyle name="Calculation 3 2 5" xfId="12171" xr:uid="{E471D482-D022-4362-8F77-48A6355832F0}"/>
    <cellStyle name="Calculation 3 2 5 2" xfId="23988" xr:uid="{82C3E042-8F63-45B7-BD3F-B25F6D5CDC85}"/>
    <cellStyle name="Calculation 3 2 6" xfId="10596" xr:uid="{363C0351-C474-419E-942B-0D4D96E7E068}"/>
    <cellStyle name="Calculation 3 2 6 2" xfId="22468" xr:uid="{78902CD4-57F0-4049-96FA-45B93358A649}"/>
    <cellStyle name="Calculation 3 2 7" xfId="12546" xr:uid="{A6E73C36-B008-4501-B207-C34D7F2ECE56}"/>
    <cellStyle name="Calculation 3 2 7 2" xfId="24355" xr:uid="{3B4D658B-3A00-4A38-8B22-80E0D71D1381}"/>
    <cellStyle name="Calculation 3 2 8" xfId="10260" xr:uid="{905365D5-A90D-4A23-973D-E34A85549882}"/>
    <cellStyle name="Calculation 3 2 8 2" xfId="22135" xr:uid="{13C45BDB-FDC2-4B99-8237-A81C6058D990}"/>
    <cellStyle name="Calculation 3 2 9" xfId="11704" xr:uid="{9DF5216E-028F-462A-B5EB-405437228617}"/>
    <cellStyle name="Calculation 3 2 9 2" xfId="23537" xr:uid="{D875ECC2-9EA5-4F90-AD7C-BDC505524714}"/>
    <cellStyle name="Calculation 3 3" xfId="6929" xr:uid="{22AEA6F7-4AE8-4D0E-8182-C17BBE95A1A0}"/>
    <cellStyle name="Calculation 3 3 10" xfId="11915" xr:uid="{E6797831-EFCA-4813-A648-0A96317BBD37}"/>
    <cellStyle name="Calculation 3 3 10 2" xfId="23741" xr:uid="{0859B64C-1F7E-4224-9AB6-B2E3C92AADC7}"/>
    <cellStyle name="Calculation 3 3 2" xfId="8572" xr:uid="{C7028261-63EB-42E7-A982-3A3F5287B459}"/>
    <cellStyle name="Calculation 3 3 2 2" xfId="13295" xr:uid="{1133AA09-BB02-4C21-AE0F-F6837164F791}"/>
    <cellStyle name="Calculation 3 3 2 2 2" xfId="25078" xr:uid="{202ECC1A-B19D-4475-961F-D5C663E69CB7}"/>
    <cellStyle name="Calculation 3 3 2 3" xfId="14309" xr:uid="{D5C5E9EE-7A94-42AD-9594-52A745F1D43C}"/>
    <cellStyle name="Calculation 3 3 2 3 2" xfId="26082" xr:uid="{E4B4092A-CD12-48EF-AB02-69F55B9F5AF1}"/>
    <cellStyle name="Calculation 3 3 2 4" xfId="15269" xr:uid="{F82EA581-56BE-44D5-8100-A7DB7C3CAA57}"/>
    <cellStyle name="Calculation 3 3 2 4 2" xfId="27038" xr:uid="{A7DDAAEA-6305-4169-9254-2F2E1E9BCA80}"/>
    <cellStyle name="Calculation 3 3 2 5" xfId="16213" xr:uid="{58500AD8-30EF-4BDE-823A-48ED36C2672D}"/>
    <cellStyle name="Calculation 3 3 2 5 2" xfId="27960" xr:uid="{C4521A63-9E39-4000-844B-3AAD33871363}"/>
    <cellStyle name="Calculation 3 3 2 6" xfId="17086" xr:uid="{FB8CFBBA-18E0-4CC5-A9EE-F1159B91F2AD}"/>
    <cellStyle name="Calculation 3 3 2 6 2" xfId="28833" xr:uid="{0F8F0D39-B787-4A1A-9FC0-E06826FBDE56}"/>
    <cellStyle name="Calculation 3 3 2 7" xfId="17951" xr:uid="{33039757-3975-4D98-B913-F2FBD21A584F}"/>
    <cellStyle name="Calculation 3 3 2 7 2" xfId="29672" xr:uid="{B48BE6B8-8957-4115-89C7-9C92472A2E48}"/>
    <cellStyle name="Calculation 3 3 2 8" xfId="18726" xr:uid="{C54794CE-846C-4281-A655-3484875BFFC9}"/>
    <cellStyle name="Calculation 3 3 3" xfId="9552" xr:uid="{AD902036-2FDD-43DF-944D-F7E01FCD9DA3}"/>
    <cellStyle name="Calculation 3 3 3 2" xfId="13957" xr:uid="{BC0905F6-D669-451D-86EC-B1B1FBB5DC74}"/>
    <cellStyle name="Calculation 3 3 3 2 2" xfId="25730" xr:uid="{3AAF75C2-F178-4F81-BD7D-56BA19B8C6E5}"/>
    <cellStyle name="Calculation 3 3 3 3" xfId="14917" xr:uid="{1D3C4DD6-B645-4349-8282-4AF57734929C}"/>
    <cellStyle name="Calculation 3 3 3 3 2" xfId="26688" xr:uid="{FC66C991-3395-469F-BF8E-27514ABFD3D8}"/>
    <cellStyle name="Calculation 3 3 3 4" xfId="15869" xr:uid="{D52F0A6B-8DB5-4729-9E74-A72BC94FC919}"/>
    <cellStyle name="Calculation 3 3 3 4 2" xfId="27616" xr:uid="{1C4A64C4-17AD-48EF-B59D-B4D9CC6FD2E7}"/>
    <cellStyle name="Calculation 3 3 3 5" xfId="16743" xr:uid="{26FB2219-4584-425A-A4D9-6E9B312000D2}"/>
    <cellStyle name="Calculation 3 3 3 5 2" xfId="28490" xr:uid="{B04F2341-4957-4532-9F54-5CDA6546246F}"/>
    <cellStyle name="Calculation 3 3 3 6" xfId="17608" xr:uid="{0BE465F9-D1B5-4C74-ACFB-1B02E0A8AB01}"/>
    <cellStyle name="Calculation 3 3 3 6 2" xfId="29329" xr:uid="{7BF400C6-DFE2-4F55-824C-7F8722502514}"/>
    <cellStyle name="Calculation 3 3 3 7" xfId="18384" xr:uid="{788E48A7-8241-462C-9CCA-56F8EDBA14BA}"/>
    <cellStyle name="Calculation 3 3 3 7 2" xfId="30105" xr:uid="{47635324-DA05-4B3A-8280-92F55E300639}"/>
    <cellStyle name="Calculation 3 3 3 8" xfId="19141" xr:uid="{3713311B-166D-40A1-AD8F-8F847C5BCF82}"/>
    <cellStyle name="Calculation 3 3 4" xfId="12268" xr:uid="{E205C560-0FB4-4593-AEAC-1C1062CD9B8E}"/>
    <cellStyle name="Calculation 3 3 4 2" xfId="24084" xr:uid="{3B50973B-05B5-433F-90F8-A115E04F6D57}"/>
    <cellStyle name="Calculation 3 3 5" xfId="10504" xr:uid="{98E984C3-DF98-46F8-B7F0-3B591EF35EA3}"/>
    <cellStyle name="Calculation 3 3 5 2" xfId="22376" xr:uid="{9E3E1705-AA34-4923-886D-B8CD3F009215}"/>
    <cellStyle name="Calculation 3 3 6" xfId="12048" xr:uid="{61141A09-9EB8-4F7B-9AC9-4425F09A361D}"/>
    <cellStyle name="Calculation 3 3 6 2" xfId="23869" xr:uid="{07687F83-1E27-4165-897D-FA7606E939EF}"/>
    <cellStyle name="Calculation 3 3 7" xfId="10706" xr:uid="{62395EFA-CDBC-4F39-BEAE-274AB1EC5F9D}"/>
    <cellStyle name="Calculation 3 3 7 2" xfId="22578" xr:uid="{57BB95DA-82DB-44DE-A3EC-3EFF19BBE1BD}"/>
    <cellStyle name="Calculation 3 3 8" xfId="11610" xr:uid="{BA849A94-F467-425C-AD27-B89560039C74}"/>
    <cellStyle name="Calculation 3 3 8 2" xfId="23453" xr:uid="{37DDF4F4-6CE1-4134-A928-69778845486B}"/>
    <cellStyle name="Calculation 3 3 9" xfId="11070" xr:uid="{35FF0E58-EEA3-40F3-970B-C41DFFCD753A}"/>
    <cellStyle name="Calculation 3 3 9 2" xfId="22939" xr:uid="{C1627027-7521-4EC2-9CFF-A1FA9EEA17FA}"/>
    <cellStyle name="Calculation 3 4" xfId="7733" xr:uid="{DC811ED6-3AA7-4018-A742-99764CB2E649}"/>
    <cellStyle name="Calculation 3 4 2" xfId="12762" xr:uid="{3E8D685C-45BD-4029-AA75-94ECA978CA37}"/>
    <cellStyle name="Calculation 3 4 2 2" xfId="24558" xr:uid="{F5888B9F-CADF-4F0D-9535-4A321D9EC6E2}"/>
    <cellStyle name="Calculation 3 4 3" xfId="10114" xr:uid="{D2C8741D-6D7B-4928-A3BA-EE2427C35BC5}"/>
    <cellStyle name="Calculation 3 4 3 2" xfId="21989" xr:uid="{A92DA9E3-8D9D-4B76-BAA2-EAA01724FFF5}"/>
    <cellStyle name="Calculation 3 4 4" xfId="11738" xr:uid="{E7FDB7C8-7B1E-4393-828B-2DD4F9C81F96}"/>
    <cellStyle name="Calculation 3 4 4 2" xfId="23567" xr:uid="{96368370-19D5-481E-A94A-38F580C81D37}"/>
    <cellStyle name="Calculation 3 4 5" xfId="10968" xr:uid="{247258FF-EAC6-4702-BDFB-73458A2074FC}"/>
    <cellStyle name="Calculation 3 4 5 2" xfId="22837" xr:uid="{054BCEE6-E1CE-45F3-AF07-04F391D88408}"/>
    <cellStyle name="Calculation 3 4 6" xfId="13546" xr:uid="{E876E72B-10C1-4F77-BA09-27C24EC602DF}"/>
    <cellStyle name="Calculation 3 4 6 2" xfId="25322" xr:uid="{61353CD2-4206-4F57-85E5-780551F0F58E}"/>
    <cellStyle name="Calculation 3 4 7" xfId="14528" xr:uid="{42DC9DFC-D635-4BFE-AD75-AFE6E7699AD8}"/>
    <cellStyle name="Calculation 3 4 7 2" xfId="26299" xr:uid="{D110B637-13A1-41C3-BE80-272F24D9CE81}"/>
    <cellStyle name="Calculation 3 4 8" xfId="15483" xr:uid="{04E4772C-CF19-41B2-B847-DFA6B3F3DC4F}"/>
    <cellStyle name="Calculation 3 5" xfId="7846" xr:uid="{7C76D9A7-716A-4CF5-81D6-9BAA5B66219B}"/>
    <cellStyle name="Calculation 3 5 2" xfId="12841" xr:uid="{45E96177-8D23-4540-8180-42894F089482}"/>
    <cellStyle name="Calculation 3 5 2 2" xfId="24635" xr:uid="{2DCEF9E7-8B38-46EB-9855-8C73E9709C83}"/>
    <cellStyle name="Calculation 3 5 3" xfId="10042" xr:uid="{9590838B-B74E-4E5F-A525-C123949CD09B}"/>
    <cellStyle name="Calculation 3 5 3 2" xfId="21917" xr:uid="{B67EE9B6-1767-48D2-8254-7D2B50DF9A9E}"/>
    <cellStyle name="Calculation 3 5 4" xfId="13009" xr:uid="{12E86CE3-905B-4D36-9FEB-83F3AC2845DB}"/>
    <cellStyle name="Calculation 3 5 4 2" xfId="24801" xr:uid="{E0489746-5429-426D-95FA-5B189369AE2A}"/>
    <cellStyle name="Calculation 3 5 5" xfId="9896" xr:uid="{4BB15F88-C7CB-409E-87DA-056D346DBA98}"/>
    <cellStyle name="Calculation 3 5 5 2" xfId="21772" xr:uid="{CD999792-F420-46AC-AEAB-23A368152918}"/>
    <cellStyle name="Calculation 3 5 6" xfId="13670" xr:uid="{465A4718-F755-4988-8A8E-D7D1EFDC0ABE}"/>
    <cellStyle name="Calculation 3 5 6 2" xfId="25444" xr:uid="{18909560-23C6-415C-8401-A5602FC13155}"/>
    <cellStyle name="Calculation 3 5 7" xfId="14633" xr:uid="{072EB420-97EE-4BDA-B69F-827F6730FBAB}"/>
    <cellStyle name="Calculation 3 5 7 2" xfId="26404" xr:uid="{1A247473-C80B-454F-AF59-48C1AF27AA56}"/>
    <cellStyle name="Calculation 3 5 8" xfId="15585" xr:uid="{AA680515-FD38-41DF-B1C8-6F3A4BDEFBF1}"/>
    <cellStyle name="Calculation 3 6" xfId="10147" xr:uid="{EB1C1918-0ED1-453D-AA9D-E999182A61EA}"/>
    <cellStyle name="Calculation 3 6 2" xfId="22022" xr:uid="{F0478864-104E-4F3B-A35F-9CDC8419DB18}"/>
    <cellStyle name="Calculation 3 7" xfId="13116" xr:uid="{61594628-A958-472B-9FDA-4C5EE6693600}"/>
    <cellStyle name="Calculation 3 7 2" xfId="24904" xr:uid="{867A5D55-D02D-4B89-8161-852B9D735762}"/>
    <cellStyle name="Calculation 3 8" xfId="9821" xr:uid="{29101B2A-A22B-4F50-8F35-CD6B596D8DAA}"/>
    <cellStyle name="Calculation 3 8 2" xfId="21697" xr:uid="{138D2D6D-F769-487A-A92C-1F9B4A28DE07}"/>
    <cellStyle name="Calculation 3 9" xfId="13152" xr:uid="{F4CA9F50-D820-4E34-8F0C-23B3E4178020}"/>
    <cellStyle name="Calculation 3 9 2" xfId="24938" xr:uid="{854323DC-EFAF-4E54-898F-39FD0FFB1218}"/>
    <cellStyle name="Calculation 4" xfId="748" xr:uid="{55A28386-5DA2-4617-8A51-C4AB21D5808A}"/>
    <cellStyle name="Calculation 4 10" xfId="16442" xr:uid="{FA6A7F78-D7D8-43F4-B39F-76FBB77A40DD}"/>
    <cellStyle name="Calculation 4 10 2" xfId="28189" xr:uid="{70ECEEFA-4490-4EF4-89C4-A95D1861B818}"/>
    <cellStyle name="Calculation 4 11" xfId="17310" xr:uid="{BA00A2E9-B83C-4E52-8AB9-515F3459DAA7}"/>
    <cellStyle name="Calculation 4 11 2" xfId="29053" xr:uid="{AFC303CD-3457-43C5-9E4A-093B0E10701C}"/>
    <cellStyle name="Calculation 4 12" xfId="18108" xr:uid="{4C07B0A9-0424-4030-A2DA-BE7D37278A99}"/>
    <cellStyle name="Calculation 4 12 2" xfId="29829" xr:uid="{9B66951D-07C2-4F14-AF1C-CB5803BBC1CB}"/>
    <cellStyle name="Calculation 4 2" xfId="6812" xr:uid="{FAA534DA-4EE2-4DD0-B009-F4EB3BC78E26}"/>
    <cellStyle name="Calculation 4 2 10" xfId="11082" xr:uid="{B6AEC8D5-3D27-40AB-9116-7E3BFE62F22F}"/>
    <cellStyle name="Calculation 4 2 10 2" xfId="22951" xr:uid="{EC74425F-6BAD-4C39-9FCE-C7E0E0129F02}"/>
    <cellStyle name="Calculation 4 2 11" xfId="13527" xr:uid="{AEC6AAEC-0FDA-44E9-8380-AF00B2468E35}"/>
    <cellStyle name="Calculation 4 2 11 2" xfId="25306" xr:uid="{ABD90990-0B6A-4027-819A-3DF8B0AF9E91}"/>
    <cellStyle name="Calculation 4 2 2" xfId="7178" xr:uid="{66DBC7A9-AE67-4E50-A248-DAAA9EEEFE08}"/>
    <cellStyle name="Calculation 4 2 2 10" xfId="15333" xr:uid="{A9C3D19E-0438-4178-B693-606CE8BDA494}"/>
    <cellStyle name="Calculation 4 2 2 10 2" xfId="27097" xr:uid="{E9DB91AE-C6EF-46AE-B268-5384D0560864}"/>
    <cellStyle name="Calculation 4 2 2 2" xfId="8821" xr:uid="{EE9C71E7-8736-4AEA-8318-EE438CF70C7D}"/>
    <cellStyle name="Calculation 4 2 2 2 2" xfId="13473" xr:uid="{9AF394AA-1FD1-4B09-9768-1DAD7058E5C6}"/>
    <cellStyle name="Calculation 4 2 2 2 2 2" xfId="25256" xr:uid="{13E82D5C-C86B-4ED9-9911-AC1DD3EF8F10}"/>
    <cellStyle name="Calculation 4 2 2 2 3" xfId="14477" xr:uid="{631C4912-C827-4F1B-95CB-8C8223908AD7}"/>
    <cellStyle name="Calculation 4 2 2 2 3 2" xfId="26249" xr:uid="{E957D691-EF20-46EF-84F2-ACD99BA87D5A}"/>
    <cellStyle name="Calculation 4 2 2 2 4" xfId="15435" xr:uid="{C9D02039-0BD8-4D03-9850-A21D8CBB3F57}"/>
    <cellStyle name="Calculation 4 2 2 2 4 2" xfId="27195" xr:uid="{AF0D7463-E9B7-4DB5-874E-4E9A8048B4E9}"/>
    <cellStyle name="Calculation 4 2 2 2 5" xfId="16360" xr:uid="{E8052945-53D5-4F37-A98B-A33A98BC9E49}"/>
    <cellStyle name="Calculation 4 2 2 2 5 2" xfId="28107" xr:uid="{660612CF-C997-4C3C-BF4E-5D9DDC3EB5BB}"/>
    <cellStyle name="Calculation 4 2 2 2 6" xfId="17231" xr:uid="{36338F33-8159-4027-B48D-D732882ED0D6}"/>
    <cellStyle name="Calculation 4 2 2 2 6 2" xfId="28974" xr:uid="{0DED89C2-2D83-40A8-8166-8725B4BBE586}"/>
    <cellStyle name="Calculation 4 2 2 2 7" xfId="18077" xr:uid="{EA1C2367-05AF-4E84-B136-B6D45AF9584D}"/>
    <cellStyle name="Calculation 4 2 2 2 7 2" xfId="29798" xr:uid="{DEB689F3-1DA2-43C1-9FEF-FB544965B986}"/>
    <cellStyle name="Calculation 4 2 2 2 8" xfId="18841" xr:uid="{114850FD-EF11-4F42-A5CB-54D2CA79343D}"/>
    <cellStyle name="Calculation 4 2 2 3" xfId="9667" xr:uid="{D9ED49E2-A594-4280-9018-CCAFA2B69BC5}"/>
    <cellStyle name="Calculation 4 2 2 3 2" xfId="14072" xr:uid="{F4A44105-94FE-42C9-9318-7B3364CE3342}"/>
    <cellStyle name="Calculation 4 2 2 3 2 2" xfId="25845" xr:uid="{2E440A9D-35D4-4333-AC5B-13D48D018D81}"/>
    <cellStyle name="Calculation 4 2 2 3 3" xfId="15032" xr:uid="{15A1D603-8008-4152-9229-E1D3FE973182}"/>
    <cellStyle name="Calculation 4 2 2 3 3 2" xfId="26803" xr:uid="{782796A0-B049-48A0-A470-90BAC27817F4}"/>
    <cellStyle name="Calculation 4 2 2 3 4" xfId="15984" xr:uid="{D6CCC483-7A4C-488E-96DF-5E54D8E9C180}"/>
    <cellStyle name="Calculation 4 2 2 3 4 2" xfId="27731" xr:uid="{E8EB0F4B-DE10-4377-9B3E-62F3A8285916}"/>
    <cellStyle name="Calculation 4 2 2 3 5" xfId="16858" xr:uid="{43F65C89-FB51-4A5F-85BC-4A55BE280DD9}"/>
    <cellStyle name="Calculation 4 2 2 3 5 2" xfId="28605" xr:uid="{6E2569A3-F0C3-4E2C-A98B-3BEFD89F6718}"/>
    <cellStyle name="Calculation 4 2 2 3 6" xfId="17723" xr:uid="{8BE7DE7F-3A30-4732-BC5D-CF9E6A83FF31}"/>
    <cellStyle name="Calculation 4 2 2 3 6 2" xfId="29444" xr:uid="{D674E251-C955-4751-AA7F-1D352D04229F}"/>
    <cellStyle name="Calculation 4 2 2 3 7" xfId="18499" xr:uid="{38906B20-A76D-4D7D-9AEC-AC7804F0169B}"/>
    <cellStyle name="Calculation 4 2 2 3 7 2" xfId="30220" xr:uid="{1EE5D0EC-DF09-414A-BF92-3E41383C70AD}"/>
    <cellStyle name="Calculation 4 2 2 3 8" xfId="19256" xr:uid="{5AF6B62A-CD7B-49C6-8188-05EF63F97D45}"/>
    <cellStyle name="Calculation 4 2 2 4" xfId="12445" xr:uid="{429180C1-6B8E-4DA3-8953-44DF6FBF0420}"/>
    <cellStyle name="Calculation 4 2 2 4 2" xfId="24259" xr:uid="{848603A1-E208-48E6-8597-C730376BF9F5}"/>
    <cellStyle name="Calculation 4 2 2 5" xfId="10338" xr:uid="{1E598747-683D-41F3-BAE5-00CAF4421F77}"/>
    <cellStyle name="Calculation 4 2 2 5 2" xfId="22210" xr:uid="{855AF11B-FDB0-4B62-8F07-82EA3A1780CB}"/>
    <cellStyle name="Calculation 4 2 2 6" xfId="12590" xr:uid="{AE56209D-D462-4015-8E79-7861162429EB}"/>
    <cellStyle name="Calculation 4 2 2 6 2" xfId="24395" xr:uid="{77B3D6C2-9A10-46F9-A5C4-582775D3A2A1}"/>
    <cellStyle name="Calculation 4 2 2 7" xfId="10223" xr:uid="{9BC36CC2-DC01-4C96-A0D5-0ACC4063DF34}"/>
    <cellStyle name="Calculation 4 2 2 7 2" xfId="22098" xr:uid="{BE878610-64D2-4FE9-82A5-B9CF3CC941DC}"/>
    <cellStyle name="Calculation 4 2 2 8" xfId="13367" xr:uid="{3FC1EF00-AAA3-44FE-8B3B-08E60C3CC7F2}"/>
    <cellStyle name="Calculation 4 2 2 8 2" xfId="25150" xr:uid="{F4444AA7-5CCE-4EAB-B312-3F2233F3345E}"/>
    <cellStyle name="Calculation 4 2 2 9" xfId="14375" xr:uid="{0EE02BD6-1A97-4FD6-9362-3F76749068F1}"/>
    <cellStyle name="Calculation 4 2 2 9 2" xfId="26147" xr:uid="{5128A21A-8426-4AFA-B609-1453305AFD0D}"/>
    <cellStyle name="Calculation 4 2 3" xfId="8457" xr:uid="{A609EDF1-27CF-4254-AE57-A11EEF222542}"/>
    <cellStyle name="Calculation 4 2 3 2" xfId="13199" xr:uid="{3DDEDCD6-5251-4727-9E70-8A8C6885D018}"/>
    <cellStyle name="Calculation 4 2 3 2 2" xfId="24985" xr:uid="{75ACCB6C-B0BB-4B27-AD0A-36B37CCE3920}"/>
    <cellStyle name="Calculation 4 2 3 3" xfId="14219" xr:uid="{7B8BBA43-A246-440F-8840-C25A140671CE}"/>
    <cellStyle name="Calculation 4 2 3 3 2" xfId="25992" xr:uid="{793EDC52-A76B-4DB5-B27F-A0D2AA68F410}"/>
    <cellStyle name="Calculation 4 2 3 4" xfId="15179" xr:uid="{8B951712-979C-4490-8D3F-CBC88AF9BB09}"/>
    <cellStyle name="Calculation 4 2 3 4 2" xfId="26948" xr:uid="{0201597F-8C6F-466C-81C3-A0B7CBF60DFE}"/>
    <cellStyle name="Calculation 4 2 3 5" xfId="16128" xr:uid="{89F460E4-B49A-4B35-95CF-B16B512E2CA0}"/>
    <cellStyle name="Calculation 4 2 3 5 2" xfId="27875" xr:uid="{E647923F-C7D0-4B7B-A49D-5149AF4A5DFB}"/>
    <cellStyle name="Calculation 4 2 3 6" xfId="17001" xr:uid="{B1CBD0FC-8C82-42DF-833F-8BE0086B25A5}"/>
    <cellStyle name="Calculation 4 2 3 6 2" xfId="28748" xr:uid="{F2B8BE63-237D-4653-9374-04C71E484E35}"/>
    <cellStyle name="Calculation 4 2 3 7" xfId="17866" xr:uid="{995602AF-A764-4AE5-8962-F1555163115B}"/>
    <cellStyle name="Calculation 4 2 3 7 2" xfId="29587" xr:uid="{EF3EB671-4ADF-440D-BB2A-7530A06E94F9}"/>
    <cellStyle name="Calculation 4 2 3 8" xfId="18642" xr:uid="{80B090D6-F455-4C36-92B1-431D10B123A6}"/>
    <cellStyle name="Calculation 4 2 4" xfId="9468" xr:uid="{8FE8ABBA-3270-480A-AB3A-967D4D505DA1}"/>
    <cellStyle name="Calculation 4 2 4 2" xfId="13873" xr:uid="{37151D6E-BE4D-4710-BEAA-C6113CDAC803}"/>
    <cellStyle name="Calculation 4 2 4 2 2" xfId="25646" xr:uid="{4CA0DA7F-4440-4C86-ACEC-2799E69C4248}"/>
    <cellStyle name="Calculation 4 2 4 3" xfId="14833" xr:uid="{3A6D2194-5273-49D3-9BBE-C808EE4320BB}"/>
    <cellStyle name="Calculation 4 2 4 3 2" xfId="26604" xr:uid="{8578A070-0C6A-44A8-89EF-F76B59B9F76D}"/>
    <cellStyle name="Calculation 4 2 4 4" xfId="15785" xr:uid="{4821F000-61D8-497A-8817-E0DBC0B5BC35}"/>
    <cellStyle name="Calculation 4 2 4 4 2" xfId="27532" xr:uid="{B4478BCA-8A0F-4DA5-9F4E-81144AB60452}"/>
    <cellStyle name="Calculation 4 2 4 5" xfId="16659" xr:uid="{8C85F3C3-8236-42E9-9A46-69FB846889AA}"/>
    <cellStyle name="Calculation 4 2 4 5 2" xfId="28406" xr:uid="{2CE0224D-A4A9-464E-89C3-8D799BC79397}"/>
    <cellStyle name="Calculation 4 2 4 6" xfId="17524" xr:uid="{C4EEB21D-BD82-4702-880B-9DCE544D9433}"/>
    <cellStyle name="Calculation 4 2 4 6 2" xfId="29245" xr:uid="{99F9F93F-5C6D-440E-A7B4-987A322E0A07}"/>
    <cellStyle name="Calculation 4 2 4 7" xfId="18300" xr:uid="{D10FC753-290B-4B83-95B9-F5448EDDB885}"/>
    <cellStyle name="Calculation 4 2 4 7 2" xfId="30021" xr:uid="{3F6DC8D2-144A-4F08-96A0-946BEC9B17FF}"/>
    <cellStyle name="Calculation 4 2 4 8" xfId="19057" xr:uid="{888377AD-4BD9-47F4-A8EE-4BFBB9FB24A4}"/>
    <cellStyle name="Calculation 4 2 5" xfId="12170" xr:uid="{764A179B-D2D6-48F2-90A1-88CCE221B06D}"/>
    <cellStyle name="Calculation 4 2 5 2" xfId="23987" xr:uid="{A274C841-04DA-4BB2-AC75-402A7542DE2D}"/>
    <cellStyle name="Calculation 4 2 6" xfId="10597" xr:uid="{C46A8A97-75DD-475E-9C2C-D7D93148751B}"/>
    <cellStyle name="Calculation 4 2 6 2" xfId="22469" xr:uid="{ED7B47E9-0FE8-4EE7-94FC-2FA5AB843E09}"/>
    <cellStyle name="Calculation 4 2 7" xfId="12033" xr:uid="{6B0ABC85-BD31-4B0E-95FC-53CA47EC31B3}"/>
    <cellStyle name="Calculation 4 2 7 2" xfId="23854" xr:uid="{F3364157-847C-484E-BCFE-A6A62C35190F}"/>
    <cellStyle name="Calculation 4 2 8" xfId="10719" xr:uid="{CB7D68A5-65D8-4BAF-9AF4-6EA372995B1F}"/>
    <cellStyle name="Calculation 4 2 8 2" xfId="22591" xr:uid="{129CD95B-F97A-407E-8278-B867B3958740}"/>
    <cellStyle name="Calculation 4 2 9" xfId="11597" xr:uid="{6013F79B-F5EE-496F-BD80-B2CD85A59BDA}"/>
    <cellStyle name="Calculation 4 2 9 2" xfId="23441" xr:uid="{B9D8FACC-C8B9-48D6-88DC-C5D89661041C}"/>
    <cellStyle name="Calculation 4 3" xfId="6930" xr:uid="{2B4489DA-A172-4D44-9724-C7A6B8EA3B07}"/>
    <cellStyle name="Calculation 4 3 10" xfId="11587" xr:uid="{8C0961C8-C513-485E-AC28-A5C1D407B791}"/>
    <cellStyle name="Calculation 4 3 10 2" xfId="23433" xr:uid="{59EA4431-DB8B-4460-93E9-732DEE1280B3}"/>
    <cellStyle name="Calculation 4 3 2" xfId="8573" xr:uid="{6944F4E7-A3D8-4D27-92E2-99F6C48F862B}"/>
    <cellStyle name="Calculation 4 3 2 2" xfId="13296" xr:uid="{36F7582E-BB31-42D9-970F-070DCFBD2142}"/>
    <cellStyle name="Calculation 4 3 2 2 2" xfId="25079" xr:uid="{4BE742F4-71F7-4E25-A5D8-C480D00D4A44}"/>
    <cellStyle name="Calculation 4 3 2 3" xfId="14310" xr:uid="{25585780-0068-488E-A910-C5C5D7257DAD}"/>
    <cellStyle name="Calculation 4 3 2 3 2" xfId="26083" xr:uid="{F93E3526-9330-4071-A96F-888895790A60}"/>
    <cellStyle name="Calculation 4 3 2 4" xfId="15270" xr:uid="{F24B3DE8-7D90-43A8-9E2B-842F91F3DE73}"/>
    <cellStyle name="Calculation 4 3 2 4 2" xfId="27039" xr:uid="{74114B68-666A-4A17-BC1A-09EFE92D53E6}"/>
    <cellStyle name="Calculation 4 3 2 5" xfId="16214" xr:uid="{54975DA3-AA10-4352-88DF-8F56365D5BAE}"/>
    <cellStyle name="Calculation 4 3 2 5 2" xfId="27961" xr:uid="{2E3AE872-2742-4304-8083-D7BEA73CFAA9}"/>
    <cellStyle name="Calculation 4 3 2 6" xfId="17087" xr:uid="{9DBF612C-F426-4D93-A03C-4B4CF8AF8743}"/>
    <cellStyle name="Calculation 4 3 2 6 2" xfId="28834" xr:uid="{588DC572-6AF9-4AAA-B56F-904F0D81337E}"/>
    <cellStyle name="Calculation 4 3 2 7" xfId="17952" xr:uid="{7D4D44EC-724B-488F-A3D2-2AB374DDF717}"/>
    <cellStyle name="Calculation 4 3 2 7 2" xfId="29673" xr:uid="{C84C7733-E5E1-408E-88D7-943B979980D6}"/>
    <cellStyle name="Calculation 4 3 2 8" xfId="18727" xr:uid="{908598DF-5E95-4D4C-A1AA-3BB3054C5F39}"/>
    <cellStyle name="Calculation 4 3 3" xfId="9553" xr:uid="{F67342F2-3850-4AA1-89C9-79E67BF8C0D3}"/>
    <cellStyle name="Calculation 4 3 3 2" xfId="13958" xr:uid="{0279FC77-858B-43B3-9806-BEDC14870BE4}"/>
    <cellStyle name="Calculation 4 3 3 2 2" xfId="25731" xr:uid="{009C53D3-C1AF-4471-8DD7-8FAF56FAB008}"/>
    <cellStyle name="Calculation 4 3 3 3" xfId="14918" xr:uid="{38D1C61A-4E29-4E77-AC11-CA7A052D25D3}"/>
    <cellStyle name="Calculation 4 3 3 3 2" xfId="26689" xr:uid="{EB83E898-3ECE-49A6-926F-E37F0028C648}"/>
    <cellStyle name="Calculation 4 3 3 4" xfId="15870" xr:uid="{E9CAE3AC-C8D8-4D28-BB41-076D57AA945B}"/>
    <cellStyle name="Calculation 4 3 3 4 2" xfId="27617" xr:uid="{A1A9347D-D632-4530-9C09-CCBEA2F9819B}"/>
    <cellStyle name="Calculation 4 3 3 5" xfId="16744" xr:uid="{1B847BDA-4993-4E0E-B7A3-4BDDCDEA7FE8}"/>
    <cellStyle name="Calculation 4 3 3 5 2" xfId="28491" xr:uid="{4A302A26-8640-4BF6-B4DB-ACE6A7F23CCD}"/>
    <cellStyle name="Calculation 4 3 3 6" xfId="17609" xr:uid="{7078958F-C808-42FD-912F-BF3DB30E01E1}"/>
    <cellStyle name="Calculation 4 3 3 6 2" xfId="29330" xr:uid="{BB871A36-CA96-4E21-A719-AD142F971CB6}"/>
    <cellStyle name="Calculation 4 3 3 7" xfId="18385" xr:uid="{C9A287D0-4D40-418F-B292-F12FC5F68CCE}"/>
    <cellStyle name="Calculation 4 3 3 7 2" xfId="30106" xr:uid="{24609805-8484-4EBB-802F-6766331F90F8}"/>
    <cellStyle name="Calculation 4 3 3 8" xfId="19142" xr:uid="{582D53A0-33B9-4E8D-B515-A5761ED92536}"/>
    <cellStyle name="Calculation 4 3 4" xfId="12269" xr:uid="{CF124ACA-E655-4171-B841-6FE7A4079BC5}"/>
    <cellStyle name="Calculation 4 3 4 2" xfId="24085" xr:uid="{01F7E696-21DF-44FA-961B-7CDE2D60BE20}"/>
    <cellStyle name="Calculation 4 3 5" xfId="10503" xr:uid="{DBF0AF9E-C8B2-48C1-BCC4-A022CECF8E61}"/>
    <cellStyle name="Calculation 4 3 5 2" xfId="22375" xr:uid="{9D5E6B71-E2CA-4C5F-9A63-7BFF6F046DA1}"/>
    <cellStyle name="Calculation 4 3 6" xfId="12049" xr:uid="{81C6584A-9D69-4D5C-BBE5-FB6513E52788}"/>
    <cellStyle name="Calculation 4 3 6 2" xfId="23870" xr:uid="{227BBF50-6767-42D9-B999-CE075A2C1309}"/>
    <cellStyle name="Calculation 4 3 7" xfId="10705" xr:uid="{66BBEE65-3214-40F3-84AC-83AEE2D64AB2}"/>
    <cellStyle name="Calculation 4 3 7 2" xfId="22577" xr:uid="{CA1284D9-7253-46B0-BB34-F72F6AA272DA}"/>
    <cellStyle name="Calculation 4 3 8" xfId="12021" xr:uid="{ADC83CFD-3D28-43C4-B9C8-FE2F84425C60}"/>
    <cellStyle name="Calculation 4 3 8 2" xfId="23842" xr:uid="{7D6DF465-513F-4378-A114-553D14E4276C}"/>
    <cellStyle name="Calculation 4 3 9" xfId="10729" xr:uid="{6FC9C3A0-452B-4F28-94D0-8B1F17DD6BBF}"/>
    <cellStyle name="Calculation 4 3 9 2" xfId="22601" xr:uid="{A27C4CB8-96B8-4E5C-B99F-FF2D81356CD9}"/>
    <cellStyle name="Calculation 4 4" xfId="7734" xr:uid="{BD9C213C-A91A-4D36-9EBD-43312B16F05F}"/>
    <cellStyle name="Calculation 4 4 2" xfId="12763" xr:uid="{A10D1D8C-C7BF-427E-B20F-3D9D3E743C0B}"/>
    <cellStyle name="Calculation 4 4 2 2" xfId="24559" xr:uid="{CE3C3468-FF15-4D76-B0EF-E826CD73C549}"/>
    <cellStyle name="Calculation 4 4 3" xfId="10113" xr:uid="{62174AAE-6096-459E-B353-0DA40DB698D4}"/>
    <cellStyle name="Calculation 4 4 3 2" xfId="21988" xr:uid="{154789B5-41EF-45C5-BE5C-4B3827CBC002}"/>
    <cellStyle name="Calculation 4 4 4" xfId="11739" xr:uid="{A6ECFD0F-DA76-4B99-8121-6893BD07B5DB}"/>
    <cellStyle name="Calculation 4 4 4 2" xfId="23568" xr:uid="{A1DE78B7-EEEB-440D-88C8-15F2A63FE5E2}"/>
    <cellStyle name="Calculation 4 4 5" xfId="10967" xr:uid="{AC3D271A-10E9-4042-A769-F91FFC8466EB}"/>
    <cellStyle name="Calculation 4 4 5 2" xfId="22836" xr:uid="{87D29D36-B780-44F6-A058-CCA8AD1AE3D8}"/>
    <cellStyle name="Calculation 4 4 6" xfId="12979" xr:uid="{A396FB04-B35A-4718-8A0A-FFC409EA2227}"/>
    <cellStyle name="Calculation 4 4 6 2" xfId="24771" xr:uid="{9427C80F-0913-40E3-A2DE-00C0136192DA}"/>
    <cellStyle name="Calculation 4 4 7" xfId="9921" xr:uid="{BEDE6FA2-BB28-4E1E-9724-5C973915F707}"/>
    <cellStyle name="Calculation 4 4 7 2" xfId="21797" xr:uid="{FCE4D5A6-4CF1-491A-8514-2ACB171B745D}"/>
    <cellStyle name="Calculation 4 4 8" xfId="12647" xr:uid="{79A7C7F0-958F-4C0A-9BB6-668EC5D12A9E}"/>
    <cellStyle name="Calculation 4 5" xfId="7845" xr:uid="{C1445658-28D7-4171-914D-FAD374F3B31F}"/>
    <cellStyle name="Calculation 4 5 2" xfId="12840" xr:uid="{4D97CD86-6517-4027-A6E4-A1988B044D9A}"/>
    <cellStyle name="Calculation 4 5 2 2" xfId="24634" xr:uid="{55E35A69-3417-410C-A26A-8E21C100ACD4}"/>
    <cellStyle name="Calculation 4 5 3" xfId="10043" xr:uid="{90FB8AA2-C3A0-4D5C-B132-AA9338620BAE}"/>
    <cellStyle name="Calculation 4 5 3 2" xfId="21918" xr:uid="{BFFD3862-1DBA-40EC-B993-0FA07D36A3A9}"/>
    <cellStyle name="Calculation 4 5 4" xfId="13649" xr:uid="{403C5163-A72F-4A69-8F0A-B846F059F471}"/>
    <cellStyle name="Calculation 4 5 4 2" xfId="25424" xr:uid="{A14797F2-824A-444F-9775-F33C198F649E}"/>
    <cellStyle name="Calculation 4 5 5" xfId="14615" xr:uid="{505A53AA-B04D-446B-A26D-F834A603A02A}"/>
    <cellStyle name="Calculation 4 5 5 2" xfId="26386" xr:uid="{79935DDB-B790-457B-9068-478EEA5E6B0B}"/>
    <cellStyle name="Calculation 4 5 6" xfId="15567" xr:uid="{83374E75-34FD-4E6F-9170-ED9A37DFE4ED}"/>
    <cellStyle name="Calculation 4 5 6 2" xfId="27318" xr:uid="{B6ACDCB8-C2DB-44EB-A204-65591FBFB17E}"/>
    <cellStyle name="Calculation 4 5 7" xfId="16452" xr:uid="{A628FDCA-F6AE-4D13-9ADE-18ABF9972FE6}"/>
    <cellStyle name="Calculation 4 5 7 2" xfId="28199" xr:uid="{C04CE2DB-3A6B-4938-90DB-0BF1E2D7BC58}"/>
    <cellStyle name="Calculation 4 5 8" xfId="17320" xr:uid="{758353AD-787F-4943-BA0C-1500B77290A3}"/>
    <cellStyle name="Calculation 4 6" xfId="10148" xr:uid="{32A33724-21E4-4010-9674-F5F5C2256E9A}"/>
    <cellStyle name="Calculation 4 6 2" xfId="22023" xr:uid="{DEE0B545-C265-4E0D-80E4-2559DFBE7B9D}"/>
    <cellStyle name="Calculation 4 7" xfId="13637" xr:uid="{241CFB64-2488-4687-B486-425BDEE5573F}"/>
    <cellStyle name="Calculation 4 7 2" xfId="25413" xr:uid="{2E83B22E-07F3-43C6-A946-0CA6980623FD}"/>
    <cellStyle name="Calculation 4 8" xfId="14605" xr:uid="{F2B19BE2-C70A-476B-ADF9-FAA7D32706F6}"/>
    <cellStyle name="Calculation 4 8 2" xfId="26376" xr:uid="{72B500CE-148F-4068-A792-21F9D8B5080C}"/>
    <cellStyle name="Calculation 4 9" xfId="15557" xr:uid="{433409F8-836C-41DA-B004-9FDF1E46243D}"/>
    <cellStyle name="Calculation 4 9 2" xfId="27308" xr:uid="{7BE3A3FF-D26B-48C0-A350-712A7332BE02}"/>
    <cellStyle name="Calculation 5" xfId="749" xr:uid="{ABF3BD1A-2324-4519-827A-1EC5A2A4F60E}"/>
    <cellStyle name="Calculation 5 10" xfId="14596" xr:uid="{AA543323-ED08-4E5F-A857-42F2DCD56AB0}"/>
    <cellStyle name="Calculation 5 10 2" xfId="26367" xr:uid="{8D93D1ED-9D2E-4302-A6EF-E270E0C8716A}"/>
    <cellStyle name="Calculation 5 11" xfId="15548" xr:uid="{28D5CE11-6738-4260-B495-0C73DE8ED1C2}"/>
    <cellStyle name="Calculation 5 11 2" xfId="27303" xr:uid="{E9ADD143-747D-4E1E-8521-150E6ABFB6F2}"/>
    <cellStyle name="Calculation 5 12" xfId="16437" xr:uid="{3C16420F-1B52-4D20-BEB9-9C08CF47F518}"/>
    <cellStyle name="Calculation 5 12 2" xfId="28184" xr:uid="{D64FB4AD-36AA-4A3D-BD67-7831D8CB0A31}"/>
    <cellStyle name="Calculation 5 2" xfId="6811" xr:uid="{F5BA5FE8-A1FB-4173-AF7D-5C92D29A9040}"/>
    <cellStyle name="Calculation 5 2 10" xfId="11237" xr:uid="{CBEE7388-A019-45A7-8F07-98BF09FF393E}"/>
    <cellStyle name="Calculation 5 2 10 2" xfId="23099" xr:uid="{9B61247E-B021-4A6C-BDDC-603ED76DD7DE}"/>
    <cellStyle name="Calculation 5 2 11" xfId="11899" xr:uid="{38A83FEB-1D8E-4098-A5DA-098B11B71AAB}"/>
    <cellStyle name="Calculation 5 2 11 2" xfId="23726" xr:uid="{8FA1BF08-E565-4CAA-8B00-A23C0B6AA885}"/>
    <cellStyle name="Calculation 5 2 2" xfId="7179" xr:uid="{F49CF852-FA2E-4046-A998-C79AF31CB566}"/>
    <cellStyle name="Calculation 5 2 2 10" xfId="17301" xr:uid="{0251CCF6-E02A-44F6-B7E1-5B302348A812}"/>
    <cellStyle name="Calculation 5 2 2 10 2" xfId="29044" xr:uid="{47D05644-9CE2-4125-A4DC-EA5DF8C97286}"/>
    <cellStyle name="Calculation 5 2 2 2" xfId="8822" xr:uid="{7B05697D-1850-4D7C-B3F6-F9D7504B72F1}"/>
    <cellStyle name="Calculation 5 2 2 2 2" xfId="13474" xr:uid="{B0E58C9A-90D2-4A56-919D-DEE34995CA41}"/>
    <cellStyle name="Calculation 5 2 2 2 2 2" xfId="25257" xr:uid="{3DCBCC63-72AB-4F6D-8831-92002C147BE5}"/>
    <cellStyle name="Calculation 5 2 2 2 3" xfId="14478" xr:uid="{C1F3DF3E-D2CE-4D1D-A765-7CDB30BBBC54}"/>
    <cellStyle name="Calculation 5 2 2 2 3 2" xfId="26250" xr:uid="{B19043E8-E460-40E4-BA38-0B5A5DB603DE}"/>
    <cellStyle name="Calculation 5 2 2 2 4" xfId="15436" xr:uid="{4B341351-BD62-458E-9B78-63BAA1EB873B}"/>
    <cellStyle name="Calculation 5 2 2 2 4 2" xfId="27196" xr:uid="{0D26C550-F2A4-4B32-9F37-F989526A81EC}"/>
    <cellStyle name="Calculation 5 2 2 2 5" xfId="16361" xr:uid="{CF49E762-4064-44F2-8828-2349717EAB3B}"/>
    <cellStyle name="Calculation 5 2 2 2 5 2" xfId="28108" xr:uid="{073360B4-8B98-4EB7-B30F-F740A20D9B12}"/>
    <cellStyle name="Calculation 5 2 2 2 6" xfId="17232" xr:uid="{FDA5C141-E9A1-4C55-9439-5A852F49A695}"/>
    <cellStyle name="Calculation 5 2 2 2 6 2" xfId="28975" xr:uid="{47956143-C567-4B48-BA53-9DD3FC4B6544}"/>
    <cellStyle name="Calculation 5 2 2 2 7" xfId="18078" xr:uid="{4CA8CE66-0A3C-48F8-8186-BF3A611733D2}"/>
    <cellStyle name="Calculation 5 2 2 2 7 2" xfId="29799" xr:uid="{A53493B5-0DD5-4E97-9D12-971D65F2D1CC}"/>
    <cellStyle name="Calculation 5 2 2 2 8" xfId="18842" xr:uid="{ED9392D2-3181-4EDA-868C-9FA3C74E623C}"/>
    <cellStyle name="Calculation 5 2 2 3" xfId="9668" xr:uid="{366852FE-5406-4FF9-80BA-82A5680B2C28}"/>
    <cellStyle name="Calculation 5 2 2 3 2" xfId="14073" xr:uid="{9573250E-FF04-4041-B249-A59241DCA9EA}"/>
    <cellStyle name="Calculation 5 2 2 3 2 2" xfId="25846" xr:uid="{0F78F4DD-F966-498B-87C2-4C83102BB92A}"/>
    <cellStyle name="Calculation 5 2 2 3 3" xfId="15033" xr:uid="{24CC9C1F-4FB9-40DB-83EF-B8B0AE7D4132}"/>
    <cellStyle name="Calculation 5 2 2 3 3 2" xfId="26804" xr:uid="{2DAC8358-017D-4596-AC9C-DA91A2159568}"/>
    <cellStyle name="Calculation 5 2 2 3 4" xfId="15985" xr:uid="{DFC2511A-D359-4173-82E6-A4D6B4C0B336}"/>
    <cellStyle name="Calculation 5 2 2 3 4 2" xfId="27732" xr:uid="{6FFB87F9-D95C-40FA-8671-B6026F769C11}"/>
    <cellStyle name="Calculation 5 2 2 3 5" xfId="16859" xr:uid="{0FD69D4C-2ADD-4312-A02D-68BF5EAE2B19}"/>
    <cellStyle name="Calculation 5 2 2 3 5 2" xfId="28606" xr:uid="{68696826-00DE-4D5D-8829-A141ECFF6529}"/>
    <cellStyle name="Calculation 5 2 2 3 6" xfId="17724" xr:uid="{5D59D21A-FDE7-4B54-B040-D5701B714FE3}"/>
    <cellStyle name="Calculation 5 2 2 3 6 2" xfId="29445" xr:uid="{BBE8193C-9C0D-4181-B8F2-A88FC9351900}"/>
    <cellStyle name="Calculation 5 2 2 3 7" xfId="18500" xr:uid="{B719377B-2C73-4553-AA5B-9FC2545B6044}"/>
    <cellStyle name="Calculation 5 2 2 3 7 2" xfId="30221" xr:uid="{6101C2F8-1B45-4CE8-828A-E6FDE3F8E7BF}"/>
    <cellStyle name="Calculation 5 2 2 3 8" xfId="19257" xr:uid="{B4CC64A9-BDBB-4B40-BB5A-7E110ED3AEDD}"/>
    <cellStyle name="Calculation 5 2 2 4" xfId="12446" xr:uid="{7FCD1242-FC82-4C0F-825D-1DA1202E1867}"/>
    <cellStyle name="Calculation 5 2 2 4 2" xfId="24260" xr:uid="{D6BF8FF7-5133-496D-BB24-D0DED899B6B3}"/>
    <cellStyle name="Calculation 5 2 2 5" xfId="10337" xr:uid="{C6B9BC78-DF45-463E-AF4F-D07312A0E65C}"/>
    <cellStyle name="Calculation 5 2 2 5 2" xfId="22209" xr:uid="{CE29CCB7-4EAF-4704-9E4D-59CF386A2B16}"/>
    <cellStyle name="Calculation 5 2 2 6" xfId="13609" xr:uid="{03FC6022-7DB7-40AF-B482-105433C6BAC8}"/>
    <cellStyle name="Calculation 5 2 2 6 2" xfId="25385" xr:uid="{431D330A-F95B-498B-9E9B-0EDEC07D6F0F}"/>
    <cellStyle name="Calculation 5 2 2 7" xfId="14585" xr:uid="{A92A4628-BD18-430F-9399-5BC8F72CBFA3}"/>
    <cellStyle name="Calculation 5 2 2 7 2" xfId="26356" xr:uid="{5286AE49-A86F-490B-816D-B165BBF48E0E}"/>
    <cellStyle name="Calculation 5 2 2 8" xfId="15537" xr:uid="{7CFC6CEE-C4BE-480E-9C48-52437CADB806}"/>
    <cellStyle name="Calculation 5 2 2 8 2" xfId="27292" xr:uid="{CC229277-E705-45D5-9548-887E900F437C}"/>
    <cellStyle name="Calculation 5 2 2 9" xfId="16432" xr:uid="{78A041D5-05A5-48EF-A949-71F095F7B664}"/>
    <cellStyle name="Calculation 5 2 2 9 2" xfId="28179" xr:uid="{55D28A4A-0537-4227-B903-9CB5EE1C3A8F}"/>
    <cellStyle name="Calculation 5 2 3" xfId="8456" xr:uid="{2D4205E1-7782-4E63-AFA1-B113D7BC082A}"/>
    <cellStyle name="Calculation 5 2 3 2" xfId="13198" xr:uid="{5E565344-2820-4379-A6B3-7CAA0E42653D}"/>
    <cellStyle name="Calculation 5 2 3 2 2" xfId="24984" xr:uid="{56F26CC3-F454-4688-85A4-A6AE5597F405}"/>
    <cellStyle name="Calculation 5 2 3 3" xfId="14218" xr:uid="{E45DB982-1EA4-4FFF-ACAA-0F6C7B849E35}"/>
    <cellStyle name="Calculation 5 2 3 3 2" xfId="25991" xr:uid="{D38473A4-DDF7-4287-8CB4-9E231ED5DBB0}"/>
    <cellStyle name="Calculation 5 2 3 4" xfId="15178" xr:uid="{563F6091-CA96-4D79-A357-D4B48E03991A}"/>
    <cellStyle name="Calculation 5 2 3 4 2" xfId="26947" xr:uid="{F4DCD98F-391C-4C7C-AD34-7D7147595880}"/>
    <cellStyle name="Calculation 5 2 3 5" xfId="16127" xr:uid="{95DFE3CC-BF91-47C9-93B9-E2D51098034D}"/>
    <cellStyle name="Calculation 5 2 3 5 2" xfId="27874" xr:uid="{3DB7E720-8F98-4FE2-8C1B-5362AFCBF880}"/>
    <cellStyle name="Calculation 5 2 3 6" xfId="17000" xr:uid="{07EC10AE-D123-4508-913F-4297D912C9B5}"/>
    <cellStyle name="Calculation 5 2 3 6 2" xfId="28747" xr:uid="{7312754A-A8F6-4B53-BF7F-BE5821B1FD68}"/>
    <cellStyle name="Calculation 5 2 3 7" xfId="17865" xr:uid="{B29ADF55-0F2F-43F2-9790-F2916257B3FD}"/>
    <cellStyle name="Calculation 5 2 3 7 2" xfId="29586" xr:uid="{E7FE1ED5-0CBA-46B4-8133-FA32F9F3490D}"/>
    <cellStyle name="Calculation 5 2 3 8" xfId="18641" xr:uid="{83CDA3F5-8147-4C6B-88CA-8E5B91C4A2A1}"/>
    <cellStyle name="Calculation 5 2 4" xfId="9467" xr:uid="{FE333327-EAB0-4576-9126-7273F2838A18}"/>
    <cellStyle name="Calculation 5 2 4 2" xfId="13872" xr:uid="{6D652C45-79FC-4941-AF18-F463B0383CFB}"/>
    <cellStyle name="Calculation 5 2 4 2 2" xfId="25645" xr:uid="{CBEE0356-1A33-401F-B0D7-8C220738B665}"/>
    <cellStyle name="Calculation 5 2 4 3" xfId="14832" xr:uid="{9F890CE7-7822-4F68-BA41-7D1373B55936}"/>
    <cellStyle name="Calculation 5 2 4 3 2" xfId="26603" xr:uid="{C2AAF9B4-9CBE-4B59-A3D9-24203C07C298}"/>
    <cellStyle name="Calculation 5 2 4 4" xfId="15784" xr:uid="{458CF612-CF82-4F0F-93BF-966C47E63698}"/>
    <cellStyle name="Calculation 5 2 4 4 2" xfId="27531" xr:uid="{316D7EE9-A7BE-4BB1-9FAA-A7428382DE48}"/>
    <cellStyle name="Calculation 5 2 4 5" xfId="16658" xr:uid="{82C17966-664D-409F-87AA-1270E1A898A7}"/>
    <cellStyle name="Calculation 5 2 4 5 2" xfId="28405" xr:uid="{CBB39270-A454-4346-96F8-EE7727CCFE8A}"/>
    <cellStyle name="Calculation 5 2 4 6" xfId="17523" xr:uid="{D06FFC59-3693-4137-B389-BF591EE28CAF}"/>
    <cellStyle name="Calculation 5 2 4 6 2" xfId="29244" xr:uid="{F7E498E1-A0A3-454A-9663-115A84793691}"/>
    <cellStyle name="Calculation 5 2 4 7" xfId="18299" xr:uid="{1A01A53C-F337-4FCB-9860-6A59C00FFFF5}"/>
    <cellStyle name="Calculation 5 2 4 7 2" xfId="30020" xr:uid="{E30C5ABE-FBD7-4F36-968F-F2222930314E}"/>
    <cellStyle name="Calculation 5 2 4 8" xfId="19056" xr:uid="{B99505F1-05F2-4146-AF2A-75ECAB3E3D7A}"/>
    <cellStyle name="Calculation 5 2 5" xfId="12169" xr:uid="{5E5C4C11-0482-4753-9F30-DFBC368BC445}"/>
    <cellStyle name="Calculation 5 2 5 2" xfId="23986" xr:uid="{3407FA89-FAD2-4621-82A6-C4622A50B93A}"/>
    <cellStyle name="Calculation 5 2 6" xfId="10598" xr:uid="{20D1CE5B-7BA0-4A58-A9E9-EBE8B9C52845}"/>
    <cellStyle name="Calculation 5 2 6 2" xfId="22470" xr:uid="{88EB328E-E9DF-4524-B839-D1983B37D3BD}"/>
    <cellStyle name="Calculation 5 2 7" xfId="11630" xr:uid="{0DAF244A-197A-4CEC-8F6C-4D7CB858FDDE}"/>
    <cellStyle name="Calculation 5 2 7 2" xfId="23472" xr:uid="{1F67334C-AB03-488F-90A4-0D08C92F23D6}"/>
    <cellStyle name="Calculation 5 2 8" xfId="11053" xr:uid="{75F01B70-9161-4380-895C-5C21A4283050}"/>
    <cellStyle name="Calculation 5 2 8 2" xfId="22922" xr:uid="{F4C5A1B3-3C3B-444E-A4AE-6444442F18B4}"/>
    <cellStyle name="Calculation 5 2 9" xfId="11393" xr:uid="{94AB7441-1D4D-4D26-9C19-54AA0BC241A1}"/>
    <cellStyle name="Calculation 5 2 9 2" xfId="23251" xr:uid="{11E877BB-6262-4FE9-B795-4E3A8DCFA97A}"/>
    <cellStyle name="Calculation 5 3" xfId="6931" xr:uid="{40D933FD-ADD5-45C0-820F-AAFA49E07999}"/>
    <cellStyle name="Calculation 5 3 10" xfId="13624" xr:uid="{B9D1471C-9CBB-4C90-A7D3-1BA1B0A0DBCF}"/>
    <cellStyle name="Calculation 5 3 10 2" xfId="25400" xr:uid="{3326E311-F47E-47C4-ACC1-9B1C7F6EE3E7}"/>
    <cellStyle name="Calculation 5 3 2" xfId="8574" xr:uid="{9CEB021B-15FA-4575-9735-8F57F38DB25E}"/>
    <cellStyle name="Calculation 5 3 2 2" xfId="13297" xr:uid="{DA21960F-A72F-4886-9F0D-092FBBDE1F7B}"/>
    <cellStyle name="Calculation 5 3 2 2 2" xfId="25080" xr:uid="{629E11EB-7E5E-42A5-B729-47941277316F}"/>
    <cellStyle name="Calculation 5 3 2 3" xfId="14311" xr:uid="{CAC3EACE-ADD4-437B-8C32-9F1BBD730925}"/>
    <cellStyle name="Calculation 5 3 2 3 2" xfId="26084" xr:uid="{9093A806-29B5-4D2B-A9D3-608ADED048CF}"/>
    <cellStyle name="Calculation 5 3 2 4" xfId="15271" xr:uid="{FE6F0AC9-5D65-4E29-85FD-28435290683D}"/>
    <cellStyle name="Calculation 5 3 2 4 2" xfId="27040" xr:uid="{D5D69DE8-C31F-49C1-BC37-92842984FEA9}"/>
    <cellStyle name="Calculation 5 3 2 5" xfId="16215" xr:uid="{FD708E90-F766-461F-8E3E-B94AEEB5F869}"/>
    <cellStyle name="Calculation 5 3 2 5 2" xfId="27962" xr:uid="{96614083-585A-4881-B7EB-6054CC62D5C5}"/>
    <cellStyle name="Calculation 5 3 2 6" xfId="17088" xr:uid="{C69AA5D7-8172-4D38-BDED-EEFD48979C75}"/>
    <cellStyle name="Calculation 5 3 2 6 2" xfId="28835" xr:uid="{DB40DC55-FE11-4DF9-B51B-F5CB6583DA24}"/>
    <cellStyle name="Calculation 5 3 2 7" xfId="17953" xr:uid="{81CE320B-B9C4-48B3-9500-C93E585ACD68}"/>
    <cellStyle name="Calculation 5 3 2 7 2" xfId="29674" xr:uid="{15E827D8-AC0B-475D-8C80-833976527C37}"/>
    <cellStyle name="Calculation 5 3 2 8" xfId="18728" xr:uid="{B3462B7E-3A18-460A-B494-D001808BDC8E}"/>
    <cellStyle name="Calculation 5 3 3" xfId="9554" xr:uid="{D28F7945-C122-498C-9DF7-3BE6D8ED80DE}"/>
    <cellStyle name="Calculation 5 3 3 2" xfId="13959" xr:uid="{B5BAD698-7C7C-4BA2-9703-A49086025379}"/>
    <cellStyle name="Calculation 5 3 3 2 2" xfId="25732" xr:uid="{A6D547F7-7CF1-4FF7-9F65-595CBC1BDA98}"/>
    <cellStyle name="Calculation 5 3 3 3" xfId="14919" xr:uid="{7E98C8CC-E6BC-4713-BD1C-C1DA845905BA}"/>
    <cellStyle name="Calculation 5 3 3 3 2" xfId="26690" xr:uid="{ABC06F35-0579-43FF-9AA3-4855AF0EFA23}"/>
    <cellStyle name="Calculation 5 3 3 4" xfId="15871" xr:uid="{880E296C-C626-459D-A3D2-36B72D755DEC}"/>
    <cellStyle name="Calculation 5 3 3 4 2" xfId="27618" xr:uid="{4603A6BB-2AAC-4651-B561-909AF313949D}"/>
    <cellStyle name="Calculation 5 3 3 5" xfId="16745" xr:uid="{26819A9C-DF9C-4461-911B-28346F610250}"/>
    <cellStyle name="Calculation 5 3 3 5 2" xfId="28492" xr:uid="{5EC0105F-5CE7-4436-835A-4F0D7A817D5B}"/>
    <cellStyle name="Calculation 5 3 3 6" xfId="17610" xr:uid="{4FD0CFB3-F5FC-4453-A607-B1C9060CC760}"/>
    <cellStyle name="Calculation 5 3 3 6 2" xfId="29331" xr:uid="{977986AC-8922-4ED5-B1C6-3127E8AE70D7}"/>
    <cellStyle name="Calculation 5 3 3 7" xfId="18386" xr:uid="{5F630B5C-245E-4FB0-B5B4-930529966A7C}"/>
    <cellStyle name="Calculation 5 3 3 7 2" xfId="30107" xr:uid="{2338044C-B0EE-433E-89C0-1368C2BE6920}"/>
    <cellStyle name="Calculation 5 3 3 8" xfId="19143" xr:uid="{A57BAC4B-9071-4168-AE89-AB17A98F5F75}"/>
    <cellStyle name="Calculation 5 3 4" xfId="12270" xr:uid="{32FFEB1D-B4A9-4B51-826E-856F7D61591C}"/>
    <cellStyle name="Calculation 5 3 4 2" xfId="24086" xr:uid="{66F01AF4-1830-4D71-A1CA-CECDB1D9DACC}"/>
    <cellStyle name="Calculation 5 3 5" xfId="10502" xr:uid="{3FA318B0-9E77-4E96-A6F5-3C84F0117B13}"/>
    <cellStyle name="Calculation 5 3 5 2" xfId="22374" xr:uid="{71029427-97D8-4199-8A62-4E455BC34BB8}"/>
    <cellStyle name="Calculation 5 3 6" xfId="12563" xr:uid="{6BA3AFF4-1C0A-4745-A91B-728AD1F9BDB4}"/>
    <cellStyle name="Calculation 5 3 6 2" xfId="24372" xr:uid="{B585BD36-8A6B-4947-AEF4-4AC265886056}"/>
    <cellStyle name="Calculation 5 3 7" xfId="10244" xr:uid="{B4E95D64-1FE4-40AD-BE76-23D81E599AAC}"/>
    <cellStyle name="Calculation 5 3 7 2" xfId="22119" xr:uid="{55BB67EA-1ADE-4032-A5FB-E4C72404B128}"/>
    <cellStyle name="Calculation 5 3 8" xfId="12601" xr:uid="{3B442F46-DDA9-4852-A120-A2C4E3E8C4C6}"/>
    <cellStyle name="Calculation 5 3 8 2" xfId="24406" xr:uid="{B985B31F-2197-4252-84A2-2DAA95B4F25E}"/>
    <cellStyle name="Calculation 5 3 9" xfId="10215" xr:uid="{222786D1-703A-4F49-BDAF-584F6A6DA817}"/>
    <cellStyle name="Calculation 5 3 9 2" xfId="22090" xr:uid="{E62040E6-3A80-47D6-9470-270A23CCDFFD}"/>
    <cellStyle name="Calculation 5 4" xfId="7735" xr:uid="{AFF28035-913F-44F4-86F7-2834B488C965}"/>
    <cellStyle name="Calculation 5 4 2" xfId="12764" xr:uid="{E13823FF-91B7-447D-AB12-2A4D29E81D14}"/>
    <cellStyle name="Calculation 5 4 2 2" xfId="24560" xr:uid="{73C53ED7-2882-48CB-9008-9D75E75712CF}"/>
    <cellStyle name="Calculation 5 4 3" xfId="10112" xr:uid="{A2F234C1-7373-4201-B931-AB7FCDA837C1}"/>
    <cellStyle name="Calculation 5 4 3 2" xfId="21987" xr:uid="{58C54863-8A6B-4504-A7D9-B21ADBBFCB52}"/>
    <cellStyle name="Calculation 5 4 4" xfId="11740" xr:uid="{11787055-0177-4A7D-BD67-A4C9FFD78F41}"/>
    <cellStyle name="Calculation 5 4 4 2" xfId="23569" xr:uid="{C2B6D443-0337-4753-87B8-F1019F828547}"/>
    <cellStyle name="Calculation 5 4 5" xfId="10966" xr:uid="{4CACAD03-4C03-4FB2-AA8A-09DD67556105}"/>
    <cellStyle name="Calculation 5 4 5 2" xfId="22835" xr:uid="{442E3A5E-B53A-4E37-A2FD-F08F59E14EB1}"/>
    <cellStyle name="Calculation 5 4 6" xfId="12312" xr:uid="{4D5FB97B-BD77-495B-8BA1-D3F7FB065950}"/>
    <cellStyle name="Calculation 5 4 6 2" xfId="24128" xr:uid="{CACA7D92-CC61-410A-AAE4-281773EAF44C}"/>
    <cellStyle name="Calculation 5 4 7" xfId="10463" xr:uid="{DA3E757C-A8A9-4C14-A45E-3140E72F595B}"/>
    <cellStyle name="Calculation 5 4 7 2" xfId="22335" xr:uid="{0D5BE21E-5268-4321-B486-18421632F723}"/>
    <cellStyle name="Calculation 5 4 8" xfId="12573" xr:uid="{96C0BAD8-5FAE-4935-BB89-256B696535DF}"/>
    <cellStyle name="Calculation 5 5" xfId="7844" xr:uid="{55DF4EEA-3D48-4C29-B1EB-E7574D3E186A}"/>
    <cellStyle name="Calculation 5 5 2" xfId="12839" xr:uid="{06751BF0-E91E-4EFB-9916-36024413BE92}"/>
    <cellStyle name="Calculation 5 5 2 2" xfId="24633" xr:uid="{F5B71C99-4C8A-4293-9E04-F7242F46B6D0}"/>
    <cellStyle name="Calculation 5 5 3" xfId="10044" xr:uid="{2396EE82-AEBA-46E8-BF94-A1183D99B432}"/>
    <cellStyle name="Calculation 5 5 3 2" xfId="21919" xr:uid="{010DCD65-148E-4709-9C41-4CEFA7DEB0C5}"/>
    <cellStyle name="Calculation 5 5 4" xfId="12629" xr:uid="{BF79C8DD-3519-4FA8-BB7C-0AF94C9994AE}"/>
    <cellStyle name="Calculation 5 5 4 2" xfId="24433" xr:uid="{B95779EC-D5E5-4C67-908D-4B16CD8EC7C0}"/>
    <cellStyle name="Calculation 5 5 5" xfId="10192" xr:uid="{7A04F819-056A-48AA-8265-F4C24D421CE6}"/>
    <cellStyle name="Calculation 5 5 5 2" xfId="22067" xr:uid="{1A499ABE-2D2A-4C02-A34C-3534056CDC6F}"/>
    <cellStyle name="Calculation 5 5 6" xfId="11943" xr:uid="{7D967D40-AA1D-478A-87B5-F72ED759B0BE}"/>
    <cellStyle name="Calculation 5 5 6 2" xfId="23769" xr:uid="{0EE7C17A-CDBE-40D0-B16A-330210F07013}"/>
    <cellStyle name="Calculation 5 5 7" xfId="10788" xr:uid="{E087861F-36BA-4B56-9347-4B27AC105CC7}"/>
    <cellStyle name="Calculation 5 5 7 2" xfId="22658" xr:uid="{09CCEAD7-2FF7-420E-A864-EBF952E05F7B}"/>
    <cellStyle name="Calculation 5 5 8" xfId="11536" xr:uid="{CB8E09FD-94E7-4C00-921B-180A1389FCA3}"/>
    <cellStyle name="Calculation 5 6" xfId="10149" xr:uid="{32A6277E-19F2-4363-90E4-446B07021057}"/>
    <cellStyle name="Calculation 5 6 2" xfId="22024" xr:uid="{8B466BD8-2E7C-4232-862E-9C5D1C938A17}"/>
    <cellStyle name="Calculation 5 7" xfId="12617" xr:uid="{754F3C0C-FA5E-470D-9D0B-FD020DA13618}"/>
    <cellStyle name="Calculation 5 7 2" xfId="24422" xr:uid="{915A7EDC-EF5A-4194-B782-30A2B281769F}"/>
    <cellStyle name="Calculation 5 8" xfId="10202" xr:uid="{E4BD7C02-C2DB-48DD-B656-A1D54495F32A}"/>
    <cellStyle name="Calculation 5 8 2" xfId="22077" xr:uid="{9AD10B42-9AFC-4D83-9586-7C2158734CCA}"/>
    <cellStyle name="Calculation 5 9" xfId="13627" xr:uid="{498F8F7F-AA38-4B46-9F77-EC3D83F56611}"/>
    <cellStyle name="Calculation 5 9 2" xfId="25403" xr:uid="{0BC5B9D4-DBDB-447C-BA8F-C86942F531C4}"/>
    <cellStyle name="Calculation 6" xfId="750" xr:uid="{C46D5A37-F87C-4CE8-A4AD-8E5D3F84B2FF}"/>
    <cellStyle name="Calculation 6 10" xfId="11067" xr:uid="{4F1E4942-663B-4885-BEB0-7CAE9590DCAA}"/>
    <cellStyle name="Calculation 6 10 2" xfId="22936" xr:uid="{F4221FEB-0DEE-4414-8824-5370C1DB4A2C}"/>
    <cellStyle name="Calculation 6 11" xfId="11388" xr:uid="{A988B26A-CB0A-40F5-B7A5-6D02669DA13C}"/>
    <cellStyle name="Calculation 6 11 2" xfId="23246" xr:uid="{DB59E396-871E-4206-B688-4B7C88918524}"/>
    <cellStyle name="Calculation 6 12" xfId="11242" xr:uid="{CBE6CFE4-D015-4E6C-9BCD-61518E62AF3D}"/>
    <cellStyle name="Calculation 6 12 2" xfId="23104" xr:uid="{3010547A-331C-4ADD-B327-00273E6DBDE0}"/>
    <cellStyle name="Calculation 6 2" xfId="6810" xr:uid="{3A8B6DAC-7890-478F-98E9-5B73F9AD901F}"/>
    <cellStyle name="Calculation 6 2 10" xfId="11238" xr:uid="{919A7DF2-6270-4187-A4FB-5CF4948BF8B3}"/>
    <cellStyle name="Calculation 6 2 10 2" xfId="23100" xr:uid="{15BF1BE7-C544-4FE0-B021-E2063CB7ED62}"/>
    <cellStyle name="Calculation 6 2 11" xfId="9792" xr:uid="{B2BCCFFC-6146-4F5A-AADD-FABA08741D20}"/>
    <cellStyle name="Calculation 6 2 11 2" xfId="21668" xr:uid="{AAFAE0B5-BF19-4E23-86DA-DC33CA0806F0}"/>
    <cellStyle name="Calculation 6 2 2" xfId="7180" xr:uid="{C023AE11-68EA-45DF-A2A7-AB99C5AE5907}"/>
    <cellStyle name="Calculation 6 2 2 10" xfId="11546" xr:uid="{112CD189-8100-48C4-9F40-DAF979448F8D}"/>
    <cellStyle name="Calculation 6 2 2 10 2" xfId="23394" xr:uid="{F4746962-6675-4D72-B808-0B1A787BCC97}"/>
    <cellStyle name="Calculation 6 2 2 2" xfId="8823" xr:uid="{4C429031-3E14-42CE-9368-EC714BF875C0}"/>
    <cellStyle name="Calculation 6 2 2 2 2" xfId="13475" xr:uid="{D319900C-3846-4B16-956D-BAF5BECBE079}"/>
    <cellStyle name="Calculation 6 2 2 2 2 2" xfId="25258" xr:uid="{DF038330-40BB-4DC1-91B7-13385F0E2165}"/>
    <cellStyle name="Calculation 6 2 2 2 3" xfId="14479" xr:uid="{85A398AD-5709-466F-8410-442B2898EA3F}"/>
    <cellStyle name="Calculation 6 2 2 2 3 2" xfId="26251" xr:uid="{7226419E-E99B-428E-A65B-90D3DE5CC3B5}"/>
    <cellStyle name="Calculation 6 2 2 2 4" xfId="15437" xr:uid="{BDDF32AE-FC51-4712-95DB-6A063A3AE1E6}"/>
    <cellStyle name="Calculation 6 2 2 2 4 2" xfId="27197" xr:uid="{0BEDC574-C79D-4B72-A86D-BDD55EDCCA64}"/>
    <cellStyle name="Calculation 6 2 2 2 5" xfId="16362" xr:uid="{A79DBE70-0B6E-4451-82C0-17855AC59E1A}"/>
    <cellStyle name="Calculation 6 2 2 2 5 2" xfId="28109" xr:uid="{545633DE-AD4C-401F-B825-63246D80EE0F}"/>
    <cellStyle name="Calculation 6 2 2 2 6" xfId="17233" xr:uid="{31CAF5A7-00E5-4DC9-AE25-9EE4FFC61412}"/>
    <cellStyle name="Calculation 6 2 2 2 6 2" xfId="28976" xr:uid="{3DDF358A-7C11-4D88-9070-0B16D98AC6E8}"/>
    <cellStyle name="Calculation 6 2 2 2 7" xfId="18079" xr:uid="{3AF9DB98-A682-4556-840E-A6A2252C8CD5}"/>
    <cellStyle name="Calculation 6 2 2 2 7 2" xfId="29800" xr:uid="{40F48D8E-A712-4767-8C30-6F6A60CCA169}"/>
    <cellStyle name="Calculation 6 2 2 2 8" xfId="18843" xr:uid="{CE153546-D43A-4D41-9D4D-3DDE5D05DEB4}"/>
    <cellStyle name="Calculation 6 2 2 3" xfId="9669" xr:uid="{B931FAC2-694E-4168-AD4E-C67228075EB0}"/>
    <cellStyle name="Calculation 6 2 2 3 2" xfId="14074" xr:uid="{33AE26FD-7E71-433F-BC12-62BA635BF938}"/>
    <cellStyle name="Calculation 6 2 2 3 2 2" xfId="25847" xr:uid="{38E04488-FFBA-43B0-A04F-887FC212FB84}"/>
    <cellStyle name="Calculation 6 2 2 3 3" xfId="15034" xr:uid="{6D809AA6-37A1-4251-8D3F-247C0EDF6184}"/>
    <cellStyle name="Calculation 6 2 2 3 3 2" xfId="26805" xr:uid="{4BBBF0B4-D806-4752-8DDD-7C02C664A70F}"/>
    <cellStyle name="Calculation 6 2 2 3 4" xfId="15986" xr:uid="{18CAE91A-0696-4D9E-AE45-DDC03C6700C3}"/>
    <cellStyle name="Calculation 6 2 2 3 4 2" xfId="27733" xr:uid="{51CCED3F-46B5-4D5A-8342-B7FEF0951435}"/>
    <cellStyle name="Calculation 6 2 2 3 5" xfId="16860" xr:uid="{6E23DC9A-52BD-4A6A-906D-81C3114A18DE}"/>
    <cellStyle name="Calculation 6 2 2 3 5 2" xfId="28607" xr:uid="{4FE8AF0A-39D8-405A-B21F-66AC1A16F601}"/>
    <cellStyle name="Calculation 6 2 2 3 6" xfId="17725" xr:uid="{B3DAFAF1-EB95-46F2-B5DB-531CB94FFF53}"/>
    <cellStyle name="Calculation 6 2 2 3 6 2" xfId="29446" xr:uid="{7FF8B785-D15C-473F-8255-572D31E7859C}"/>
    <cellStyle name="Calculation 6 2 2 3 7" xfId="18501" xr:uid="{BD4983A4-99CE-46D4-AED2-9E55E0555071}"/>
    <cellStyle name="Calculation 6 2 2 3 7 2" xfId="30222" xr:uid="{62B65378-0DF5-4F71-9755-87E8609CF1F7}"/>
    <cellStyle name="Calculation 6 2 2 3 8" xfId="19258" xr:uid="{C11D4111-2703-4FF1-B876-DAC356026A86}"/>
    <cellStyle name="Calculation 6 2 2 4" xfId="12447" xr:uid="{ACC058A2-91C2-4423-9233-A5918F2C7C1A}"/>
    <cellStyle name="Calculation 6 2 2 4 2" xfId="24261" xr:uid="{A7FF426F-04EA-4B58-92AE-9FC2D326D9DC}"/>
    <cellStyle name="Calculation 6 2 2 5" xfId="10336" xr:uid="{34551D25-F38C-42C6-BC07-0FE0BBE65F0F}"/>
    <cellStyle name="Calculation 6 2 2 5 2" xfId="22208" xr:uid="{397033FE-7C93-42E7-9EF1-49E550181D4B}"/>
    <cellStyle name="Calculation 6 2 2 6" xfId="13099" xr:uid="{74A68F94-2231-4588-99FF-F2537187CB9A}"/>
    <cellStyle name="Calculation 6 2 2 6 2" xfId="24887" xr:uid="{1310715D-6323-4C65-9A45-C42E93E296EA}"/>
    <cellStyle name="Calculation 6 2 2 7" xfId="9833" xr:uid="{FFBE1A77-2E18-4379-B340-81546C5840CF}"/>
    <cellStyle name="Calculation 6 2 2 7 2" xfId="21709" xr:uid="{5F8D4B97-7819-4338-B94A-DECE2CB344B1}"/>
    <cellStyle name="Calculation 6 2 2 8" xfId="11956" xr:uid="{FC61FA84-5D91-443C-ACEE-3D7D705C3D2E}"/>
    <cellStyle name="Calculation 6 2 2 8 2" xfId="23782" xr:uid="{FEF32412-726F-4BFB-8EF8-4E389528623B}"/>
    <cellStyle name="Calculation 6 2 2 9" xfId="10778" xr:uid="{9B0F7EBC-9340-4752-B798-C847C913D342}"/>
    <cellStyle name="Calculation 6 2 2 9 2" xfId="22648" xr:uid="{ED39A4AA-4194-488C-84BF-94DAF2116A86}"/>
    <cellStyle name="Calculation 6 2 3" xfId="8455" xr:uid="{45C9F1A3-7B1B-4B75-9860-D1F7BDFC1D2F}"/>
    <cellStyle name="Calculation 6 2 3 2" xfId="13197" xr:uid="{13D5D25C-A825-474B-B038-BFBDEFC6BA18}"/>
    <cellStyle name="Calculation 6 2 3 2 2" xfId="24983" xr:uid="{1570AC78-4FEB-477B-A546-41529FA43E85}"/>
    <cellStyle name="Calculation 6 2 3 3" xfId="14217" xr:uid="{688C395F-5450-4C0E-81AE-A49669D7455A}"/>
    <cellStyle name="Calculation 6 2 3 3 2" xfId="25990" xr:uid="{E2D21C01-2A15-4494-948F-2CF0DE411834}"/>
    <cellStyle name="Calculation 6 2 3 4" xfId="15177" xr:uid="{0B6B1A1F-3161-4647-B6A0-6A5330DCAE45}"/>
    <cellStyle name="Calculation 6 2 3 4 2" xfId="26946" xr:uid="{59A83720-50D7-4E6E-ADDA-035E4E0C2802}"/>
    <cellStyle name="Calculation 6 2 3 5" xfId="16126" xr:uid="{44FF0535-25A2-49D9-82B9-38E8F2D5A8B2}"/>
    <cellStyle name="Calculation 6 2 3 5 2" xfId="27873" xr:uid="{73183223-38D8-484A-BC52-96DC8CB1BBBE}"/>
    <cellStyle name="Calculation 6 2 3 6" xfId="16999" xr:uid="{5E1A2692-7BBD-450F-A2FD-FB554A0228F5}"/>
    <cellStyle name="Calculation 6 2 3 6 2" xfId="28746" xr:uid="{0593568F-4E3A-40D7-A3D1-4993F861E1B3}"/>
    <cellStyle name="Calculation 6 2 3 7" xfId="17864" xr:uid="{FDBBF1CE-077C-457C-9D81-9C916279F4CC}"/>
    <cellStyle name="Calculation 6 2 3 7 2" xfId="29585" xr:uid="{745D5A47-C51B-4A3C-841B-3CCE81DF1910}"/>
    <cellStyle name="Calculation 6 2 3 8" xfId="18640" xr:uid="{458B53FB-7533-4B13-A916-B73B17D74189}"/>
    <cellStyle name="Calculation 6 2 4" xfId="9466" xr:uid="{EAA1D88B-3690-4DB7-9CEF-902AA2D0BD06}"/>
    <cellStyle name="Calculation 6 2 4 2" xfId="13871" xr:uid="{9644F4A5-BE95-4D37-80CD-8D9CDD6A260F}"/>
    <cellStyle name="Calculation 6 2 4 2 2" xfId="25644" xr:uid="{936499E3-6757-4609-AAA2-D1229C749F77}"/>
    <cellStyle name="Calculation 6 2 4 3" xfId="14831" xr:uid="{52654393-678C-4E1A-B32B-D66B24DDABE9}"/>
    <cellStyle name="Calculation 6 2 4 3 2" xfId="26602" xr:uid="{9EE9A929-F2AE-4A29-8F4A-2BB781997D07}"/>
    <cellStyle name="Calculation 6 2 4 4" xfId="15783" xr:uid="{5C8468E6-8BFB-4766-AF98-461DAEF02469}"/>
    <cellStyle name="Calculation 6 2 4 4 2" xfId="27530" xr:uid="{7A4A6381-7B12-4CB3-B6DD-84B8421FB437}"/>
    <cellStyle name="Calculation 6 2 4 5" xfId="16657" xr:uid="{671889A8-0F66-4B75-9C6C-68B22EB62BD9}"/>
    <cellStyle name="Calculation 6 2 4 5 2" xfId="28404" xr:uid="{CAF8F4C6-FC86-4594-A660-C56EF4B29FC4}"/>
    <cellStyle name="Calculation 6 2 4 6" xfId="17522" xr:uid="{0E3E97F3-8EA3-48E6-9775-72179647F354}"/>
    <cellStyle name="Calculation 6 2 4 6 2" xfId="29243" xr:uid="{3FF9C9B5-4751-417A-B45F-9C8DE176B26C}"/>
    <cellStyle name="Calculation 6 2 4 7" xfId="18298" xr:uid="{223A922A-DAE6-4339-A78E-9E030E18FEAD}"/>
    <cellStyle name="Calculation 6 2 4 7 2" xfId="30019" xr:uid="{78B2283D-007D-4067-B228-F3E23F6AB76A}"/>
    <cellStyle name="Calculation 6 2 4 8" xfId="19055" xr:uid="{225DEDAD-0BC5-43CA-B2E5-0CA50B448686}"/>
    <cellStyle name="Calculation 6 2 5" xfId="12168" xr:uid="{5BB3BED8-2CF5-4747-959A-44CBD5FA5973}"/>
    <cellStyle name="Calculation 6 2 5 2" xfId="23985" xr:uid="{FC29C975-D2A4-450A-A863-6C786B40F5E4}"/>
    <cellStyle name="Calculation 6 2 6" xfId="10599" xr:uid="{F848E024-23F5-448B-888B-16DC2CEFE2E5}"/>
    <cellStyle name="Calculation 6 2 6 2" xfId="22471" xr:uid="{54EBA06D-C609-41BE-80E2-0D8E828ABC9A}"/>
    <cellStyle name="Calculation 6 2 7" xfId="11629" xr:uid="{C32D2D61-55DE-4E74-B91C-5554B64ABD07}"/>
    <cellStyle name="Calculation 6 2 7 2" xfId="23471" xr:uid="{7E19662E-7A16-4CF2-81A7-C6CB105B647C}"/>
    <cellStyle name="Calculation 6 2 8" xfId="11054" xr:uid="{F3E487AE-87F2-40FC-81EF-1ACA953882DB}"/>
    <cellStyle name="Calculation 6 2 8 2" xfId="22923" xr:uid="{A2694437-4419-49CA-9B20-CAEFB8F508CF}"/>
    <cellStyle name="Calculation 6 2 9" xfId="11392" xr:uid="{3DE839C6-C0D5-4506-BCD2-E25160EE0707}"/>
    <cellStyle name="Calculation 6 2 9 2" xfId="23250" xr:uid="{AE1A2252-14B6-4944-BC10-CC63B1CECDF0}"/>
    <cellStyle name="Calculation 6 3" xfId="6932" xr:uid="{920D8BDE-6722-4E24-8F7B-C635277A724B}"/>
    <cellStyle name="Calculation 6 3 10" xfId="17285" xr:uid="{0C952F65-4694-4190-B45E-33A6C2839E6F}"/>
    <cellStyle name="Calculation 6 3 10 2" xfId="29028" xr:uid="{706CD2C2-9AA5-420E-A092-27CBBAB08E3B}"/>
    <cellStyle name="Calculation 6 3 2" xfId="8575" xr:uid="{5C30FE24-84E8-4642-945D-004D75E7863D}"/>
    <cellStyle name="Calculation 6 3 2 2" xfId="13298" xr:uid="{1130A353-C819-4A27-9792-55B3588AE3C7}"/>
    <cellStyle name="Calculation 6 3 2 2 2" xfId="25081" xr:uid="{AA2866B9-4AE9-459A-AC12-2A3AA01B7EC0}"/>
    <cellStyle name="Calculation 6 3 2 3" xfId="14312" xr:uid="{85F42873-1630-43F9-9738-1ABB7CC27CD4}"/>
    <cellStyle name="Calculation 6 3 2 3 2" xfId="26085" xr:uid="{8ED811BA-66B5-47E8-B16E-620BE2DC8194}"/>
    <cellStyle name="Calculation 6 3 2 4" xfId="15272" xr:uid="{960DA7AE-05CE-4D75-84E1-07E9D68C1443}"/>
    <cellStyle name="Calculation 6 3 2 4 2" xfId="27041" xr:uid="{C51183E1-B61E-432C-87C6-53ED9D9811B5}"/>
    <cellStyle name="Calculation 6 3 2 5" xfId="16216" xr:uid="{CC4C8CBB-7D68-4E57-BECE-CA121F49EFBC}"/>
    <cellStyle name="Calculation 6 3 2 5 2" xfId="27963" xr:uid="{34B07C70-11AA-44A7-B3E6-E48A8208CB9C}"/>
    <cellStyle name="Calculation 6 3 2 6" xfId="17089" xr:uid="{7E87DA14-80AE-48D3-9613-7E51D62E9E74}"/>
    <cellStyle name="Calculation 6 3 2 6 2" xfId="28836" xr:uid="{809C07B6-9866-4098-895D-51DD2277315C}"/>
    <cellStyle name="Calculation 6 3 2 7" xfId="17954" xr:uid="{DBD83676-5407-4DF9-A826-8ECC0EB010B4}"/>
    <cellStyle name="Calculation 6 3 2 7 2" xfId="29675" xr:uid="{63278EDE-01B1-426C-989D-E0D4D92791A3}"/>
    <cellStyle name="Calculation 6 3 2 8" xfId="18729" xr:uid="{58C5C8B9-B0DD-4B15-9948-22DB3CCBF00D}"/>
    <cellStyle name="Calculation 6 3 3" xfId="9555" xr:uid="{9DE6424F-6080-4C78-AA02-0DA9CBC7BC80}"/>
    <cellStyle name="Calculation 6 3 3 2" xfId="13960" xr:uid="{4C026EDC-DEE8-43B9-8C22-E70794FD1017}"/>
    <cellStyle name="Calculation 6 3 3 2 2" xfId="25733" xr:uid="{5D746A00-06FD-4056-99A9-72A585A199CA}"/>
    <cellStyle name="Calculation 6 3 3 3" xfId="14920" xr:uid="{890B3EBA-0260-45AE-BEF6-8C4496084BB7}"/>
    <cellStyle name="Calculation 6 3 3 3 2" xfId="26691" xr:uid="{24AF097D-195E-4859-B244-DF1E094AF16F}"/>
    <cellStyle name="Calculation 6 3 3 4" xfId="15872" xr:uid="{19E6D9F5-BC65-4696-BC86-C9BD0E3E975F}"/>
    <cellStyle name="Calculation 6 3 3 4 2" xfId="27619" xr:uid="{ECBEA3EF-3E43-4C84-9FF7-2723851B6708}"/>
    <cellStyle name="Calculation 6 3 3 5" xfId="16746" xr:uid="{31D3852E-15E5-46D5-BC17-ECC82CE17EAC}"/>
    <cellStyle name="Calculation 6 3 3 5 2" xfId="28493" xr:uid="{91170EC5-1D90-4DF4-879E-55ED38A1D2BF}"/>
    <cellStyle name="Calculation 6 3 3 6" xfId="17611" xr:uid="{A8C17521-6707-4378-920D-FEFF3AF2635C}"/>
    <cellStyle name="Calculation 6 3 3 6 2" xfId="29332" xr:uid="{FF707C3D-89BA-497F-99FA-FD82630B3887}"/>
    <cellStyle name="Calculation 6 3 3 7" xfId="18387" xr:uid="{563BCDE3-61EC-4DC6-83C0-0395C3DE5F95}"/>
    <cellStyle name="Calculation 6 3 3 7 2" xfId="30108" xr:uid="{BCACDE75-5DA3-46CA-B27B-D45A3E12758C}"/>
    <cellStyle name="Calculation 6 3 3 8" xfId="19144" xr:uid="{AD3B3A45-1BA5-4822-8170-FF28650961C1}"/>
    <cellStyle name="Calculation 6 3 4" xfId="12271" xr:uid="{491AD537-355F-480C-9BA3-21C999B344A9}"/>
    <cellStyle name="Calculation 6 3 4 2" xfId="24087" xr:uid="{5DFF6B06-507C-4E68-AE14-14E3E40FA449}"/>
    <cellStyle name="Calculation 6 3 5" xfId="10501" xr:uid="{AE3F9125-8911-4CA2-A5B8-F824741F2752}"/>
    <cellStyle name="Calculation 6 3 5 2" xfId="22373" xr:uid="{9DDC7CB1-A1D8-4D05-90D0-795E1682C9BD}"/>
    <cellStyle name="Calculation 6 3 6" xfId="13584" xr:uid="{36E8D28D-5465-48C0-B53F-182E13231A13}"/>
    <cellStyle name="Calculation 6 3 6 2" xfId="25360" xr:uid="{B462DB78-3202-428E-9F8F-C64293595187}"/>
    <cellStyle name="Calculation 6 3 7" xfId="14562" xr:uid="{44C6C550-CF8D-4AA5-8769-B977E5F9C9FB}"/>
    <cellStyle name="Calculation 6 3 7 2" xfId="26333" xr:uid="{B2868A6F-81FF-4F0A-9478-E2922FAB554A}"/>
    <cellStyle name="Calculation 6 3 8" xfId="15515" xr:uid="{64631589-0E0E-4170-840E-D45496BF4966}"/>
    <cellStyle name="Calculation 6 3 8 2" xfId="27270" xr:uid="{E2F7BF1F-1C19-47FE-ACA6-ADFE299B08E2}"/>
    <cellStyle name="Calculation 6 3 9" xfId="16414" xr:uid="{D5C538A7-FB4F-463D-BD8F-F7B4BD93C9F7}"/>
    <cellStyle name="Calculation 6 3 9 2" xfId="28161" xr:uid="{79C18C31-6224-4D43-BB71-678A7D3B857D}"/>
    <cellStyle name="Calculation 6 4" xfId="7736" xr:uid="{E0907584-2141-4175-93C0-9DD646D26B6E}"/>
    <cellStyle name="Calculation 6 4 2" xfId="12765" xr:uid="{2527198B-42DC-4167-A17C-C588C061B47E}"/>
    <cellStyle name="Calculation 6 4 2 2" xfId="24561" xr:uid="{FE2F1BF9-C8AF-4B87-A0F9-8494536EF870}"/>
    <cellStyle name="Calculation 6 4 3" xfId="10111" xr:uid="{62D1DEC4-6C13-4227-BBE0-F5C56ABE5232}"/>
    <cellStyle name="Calculation 6 4 3 2" xfId="21986" xr:uid="{49AE8F24-B30D-450D-AE87-959D2213E8BA}"/>
    <cellStyle name="Calculation 6 4 4" xfId="11741" xr:uid="{71AD543D-4DD2-4ADC-A893-2305540F15B9}"/>
    <cellStyle name="Calculation 6 4 4 2" xfId="23570" xr:uid="{2A60A377-B6BE-4376-BBA9-0C4088570F64}"/>
    <cellStyle name="Calculation 6 4 5" xfId="10965" xr:uid="{7B780E2C-D878-4E52-A4DC-FAF9D2BBB7F1}"/>
    <cellStyle name="Calculation 6 4 5 2" xfId="22834" xr:uid="{9DBB617F-64F7-4A20-8599-50231A6658D5}"/>
    <cellStyle name="Calculation 6 4 6" xfId="13343" xr:uid="{2A3F2AC6-E46D-4E62-9BA6-2C2D48EA8BA2}"/>
    <cellStyle name="Calculation 6 4 6 2" xfId="25126" xr:uid="{C3313CBF-A52F-489D-A5F9-22B510F6DAA1}"/>
    <cellStyle name="Calculation 6 4 7" xfId="14352" xr:uid="{2B8360C3-F9B1-4494-BF64-03F7DEB05399}"/>
    <cellStyle name="Calculation 6 4 7 2" xfId="26124" xr:uid="{54043E49-642A-4797-8356-CC7C904147DC}"/>
    <cellStyle name="Calculation 6 4 8" xfId="15310" xr:uid="{3C4D391A-098F-4438-AB61-D5F6540ADB0F}"/>
    <cellStyle name="Calculation 6 5" xfId="7843" xr:uid="{8FC07666-91BC-4DAD-A80A-06C576BA9CE9}"/>
    <cellStyle name="Calculation 6 5 2" xfId="12838" xr:uid="{1E1D7ADE-A7F7-4F4D-A5B3-4CDC20EB842E}"/>
    <cellStyle name="Calculation 6 5 2 2" xfId="24632" xr:uid="{BA18FC83-490F-471F-85FA-1CF4DB9DE9E0}"/>
    <cellStyle name="Calculation 6 5 3" xfId="10045" xr:uid="{B5192235-40F3-41BD-A6CB-7A71AAD3BDF8}"/>
    <cellStyle name="Calculation 6 5 3 2" xfId="21920" xr:uid="{48CE43AD-ED49-43D3-B466-6444C3A453AB}"/>
    <cellStyle name="Calculation 6 5 4" xfId="11948" xr:uid="{7F39E324-CBA1-4501-983C-05218A770BF6}"/>
    <cellStyle name="Calculation 6 5 4 2" xfId="23774" xr:uid="{F0A6B4AF-F072-4366-B395-5B2D1BC8DF90}"/>
    <cellStyle name="Calculation 6 5 5" xfId="10784" xr:uid="{63CF2EE2-C3B1-43D3-AFD4-5A520533524D}"/>
    <cellStyle name="Calculation 6 5 5 2" xfId="22654" xr:uid="{95941510-06E0-4FC7-9F8B-70DFF8F9D538}"/>
    <cellStyle name="Calculation 6 5 6" xfId="11540" xr:uid="{6A288CF2-58F1-4D53-ABE2-C200978A2453}"/>
    <cellStyle name="Calculation 6 5 6 2" xfId="23388" xr:uid="{8366160C-E811-4DAB-8861-125D093F7CB7}"/>
    <cellStyle name="Calculation 6 5 7" xfId="11119" xr:uid="{AE704EE1-70DC-456E-9381-0E2C6B3FAF34}"/>
    <cellStyle name="Calculation 6 5 7 2" xfId="22987" xr:uid="{94FE22EA-5448-479A-87B1-18E1F044DFD8}"/>
    <cellStyle name="Calculation 6 5 8" xfId="12820" xr:uid="{66D6608C-6468-4C2E-9BD5-39B27B14EF68}"/>
    <cellStyle name="Calculation 6 6" xfId="10150" xr:uid="{51B9FCC8-8FC1-4320-91A7-A672FB69D3E0}"/>
    <cellStyle name="Calculation 6 6 2" xfId="22025" xr:uid="{84A04DED-8416-440A-9E6B-BC3801CEABFF}"/>
    <cellStyle name="Calculation 6 7" xfId="12083" xr:uid="{A90BC67C-27F6-4951-8450-8E2D5804A2A0}"/>
    <cellStyle name="Calculation 6 7 2" xfId="23904" xr:uid="{DCDA7B24-B518-49E9-8ED6-C960EF71F772}"/>
    <cellStyle name="Calculation 6 8" xfId="10674" xr:uid="{25C9DEF9-3433-47C5-9C66-5D58CC8FBCED}"/>
    <cellStyle name="Calculation 6 8 2" xfId="22546" xr:uid="{ABEDE1A2-67C7-4FF2-97D5-E768495525BE}"/>
    <cellStyle name="Calculation 6 9" xfId="11615" xr:uid="{D5237E87-2D1F-4917-8D83-4C0C70185B5B}"/>
    <cellStyle name="Calculation 6 9 2" xfId="23458" xr:uid="{5F32FDB1-E577-46F4-87B8-8D79035DF10B}"/>
    <cellStyle name="Calculation 7" xfId="751" xr:uid="{A0CD02B0-0A54-4743-BFAD-2BE5D0825E0A}"/>
    <cellStyle name="Calculation 7 10" xfId="14676" xr:uid="{12C3648D-4D80-45E5-88B8-6E9F5C3EDA68}"/>
    <cellStyle name="Calculation 7 10 2" xfId="26447" xr:uid="{19665F7F-2395-46A6-8A35-558DB27F0FC8}"/>
    <cellStyle name="Calculation 7 11" xfId="15628" xr:uid="{A3220C21-43CF-4896-9636-25B19E881978}"/>
    <cellStyle name="Calculation 7 11 2" xfId="27377" xr:uid="{8D17AB21-3453-4B47-B69B-F8252F4ED340}"/>
    <cellStyle name="Calculation 7 12" xfId="16508" xr:uid="{276C1382-E8EB-4819-AD93-B46A3C3CF51C}"/>
    <cellStyle name="Calculation 7 12 2" xfId="28255" xr:uid="{AB14B3D6-326C-4861-987A-AFF77EE181BB}"/>
    <cellStyle name="Calculation 7 2" xfId="6809" xr:uid="{EA92CDEE-0B58-4615-9E41-B0CF81C357B8}"/>
    <cellStyle name="Calculation 7 2 10" xfId="11239" xr:uid="{48EEB657-9A2D-4BF0-9402-B20DB936FDA2}"/>
    <cellStyle name="Calculation 7 2 10 2" xfId="23101" xr:uid="{FB53F500-7880-4239-B08E-D056A75E1810}"/>
    <cellStyle name="Calculation 7 2 11" xfId="12745" xr:uid="{FA9B11C8-B7E7-482E-BEAD-1C1AA53B4BF7}"/>
    <cellStyle name="Calculation 7 2 11 2" xfId="24542" xr:uid="{BCEE275E-DB47-4E63-A0FD-A01AB9DB6B13}"/>
    <cellStyle name="Calculation 7 2 2" xfId="7181" xr:uid="{DB9FBABF-952A-48C7-9F3E-DCBFF424DFCA}"/>
    <cellStyle name="Calculation 7 2 2 10" xfId="13521" xr:uid="{9AA5DBB2-70E2-479A-9D6F-7EDCA56D6D36}"/>
    <cellStyle name="Calculation 7 2 2 10 2" xfId="25302" xr:uid="{D4AFF150-489C-40E8-A4F9-85A82D6393CB}"/>
    <cellStyle name="Calculation 7 2 2 2" xfId="8824" xr:uid="{AFD05C6D-132D-427B-B07D-ABCBBBF8690F}"/>
    <cellStyle name="Calculation 7 2 2 2 2" xfId="13476" xr:uid="{76EE91A8-5355-45AE-86CE-EA39F3F493F8}"/>
    <cellStyle name="Calculation 7 2 2 2 2 2" xfId="25259" xr:uid="{FF3882D2-C2F5-4BDF-8B87-19A86356348D}"/>
    <cellStyle name="Calculation 7 2 2 2 3" xfId="14480" xr:uid="{B7FC2A62-88E0-4567-A0CA-DD97FB4D702C}"/>
    <cellStyle name="Calculation 7 2 2 2 3 2" xfId="26252" xr:uid="{D34E4A08-6E9A-4AA4-8FA7-4C528C0F6BAC}"/>
    <cellStyle name="Calculation 7 2 2 2 4" xfId="15438" xr:uid="{E137C926-AA3F-435F-AD4D-46644352C3CB}"/>
    <cellStyle name="Calculation 7 2 2 2 4 2" xfId="27198" xr:uid="{F9537C46-F503-4931-B400-E53E9EE2C95D}"/>
    <cellStyle name="Calculation 7 2 2 2 5" xfId="16363" xr:uid="{62685949-CFF5-4008-BB4D-EBC1DB2523F7}"/>
    <cellStyle name="Calculation 7 2 2 2 5 2" xfId="28110" xr:uid="{35317375-54F0-44FE-9BA3-D44BD1D374DB}"/>
    <cellStyle name="Calculation 7 2 2 2 6" xfId="17234" xr:uid="{3DBF9A04-D0EA-4961-9FA2-763866C39C62}"/>
    <cellStyle name="Calculation 7 2 2 2 6 2" xfId="28977" xr:uid="{33CC709C-DDB7-4B97-9D20-5E9F043D1DE9}"/>
    <cellStyle name="Calculation 7 2 2 2 7" xfId="18080" xr:uid="{DA09798D-32AC-496F-B9CD-2506E19253A2}"/>
    <cellStyle name="Calculation 7 2 2 2 7 2" xfId="29801" xr:uid="{C3BD59F1-5918-458C-AD3F-FCB83630EB8E}"/>
    <cellStyle name="Calculation 7 2 2 2 8" xfId="18844" xr:uid="{08D350B6-23F9-4FE3-85A4-A5493EB5D015}"/>
    <cellStyle name="Calculation 7 2 2 3" xfId="9670" xr:uid="{79FB024B-4BFD-4172-AE4D-70EEDE15B7DC}"/>
    <cellStyle name="Calculation 7 2 2 3 2" xfId="14075" xr:uid="{FC568109-312A-401C-9AC3-AC9869E79FC0}"/>
    <cellStyle name="Calculation 7 2 2 3 2 2" xfId="25848" xr:uid="{A3232FAB-02B1-4D60-9C11-2DB0E15D9C91}"/>
    <cellStyle name="Calculation 7 2 2 3 3" xfId="15035" xr:uid="{909D85E8-22AD-4C0B-AC26-E7C842E198BC}"/>
    <cellStyle name="Calculation 7 2 2 3 3 2" xfId="26806" xr:uid="{2D186B4D-28A6-4F16-8915-8D9CA2288A7D}"/>
    <cellStyle name="Calculation 7 2 2 3 4" xfId="15987" xr:uid="{4C9BF7B5-013A-45B7-908A-187AB4BBEAD8}"/>
    <cellStyle name="Calculation 7 2 2 3 4 2" xfId="27734" xr:uid="{99D17C9B-0E99-412A-8FC4-F1E0E468A5DE}"/>
    <cellStyle name="Calculation 7 2 2 3 5" xfId="16861" xr:uid="{DC4D40C3-4C70-4332-A9E7-306BFF99F5C8}"/>
    <cellStyle name="Calculation 7 2 2 3 5 2" xfId="28608" xr:uid="{8D855CFF-C4E6-4971-A188-8B82F64BA1D1}"/>
    <cellStyle name="Calculation 7 2 2 3 6" xfId="17726" xr:uid="{91CDDC77-A8F6-4A74-AA5A-C078E1396C3B}"/>
    <cellStyle name="Calculation 7 2 2 3 6 2" xfId="29447" xr:uid="{97DD2C16-BADB-4685-B0A9-C2FD67EF68E9}"/>
    <cellStyle name="Calculation 7 2 2 3 7" xfId="18502" xr:uid="{A4FF9ACB-41DD-4A99-9D38-995082077D70}"/>
    <cellStyle name="Calculation 7 2 2 3 7 2" xfId="30223" xr:uid="{9E5DC974-0A77-4C55-99A3-89D38F13F620}"/>
    <cellStyle name="Calculation 7 2 2 3 8" xfId="19259" xr:uid="{DBB82F73-74C4-4680-A669-1F29E2C09817}"/>
    <cellStyle name="Calculation 7 2 2 4" xfId="12448" xr:uid="{DC052192-9C82-45A5-A55E-ACC72D039CA9}"/>
    <cellStyle name="Calculation 7 2 2 4 2" xfId="24262" xr:uid="{825BE030-29A7-4C6C-B127-367824F15B2D}"/>
    <cellStyle name="Calculation 7 2 2 5" xfId="10335" xr:uid="{9C6FC918-01C2-4F41-952A-88B4E400F7FA}"/>
    <cellStyle name="Calculation 7 2 2 5 2" xfId="22207" xr:uid="{14CB17DE-94FF-42BC-B6A6-72092C3976F9}"/>
    <cellStyle name="Calculation 7 2 2 6" xfId="11939" xr:uid="{B16EE76B-7E27-47EE-B4CB-A82CB245FC6E}"/>
    <cellStyle name="Calculation 7 2 2 6 2" xfId="23765" xr:uid="{3244414D-2B02-4B77-81CB-0BED8A9E5203}"/>
    <cellStyle name="Calculation 7 2 2 7" xfId="10792" xr:uid="{F01AF7F9-C8C7-45D9-8938-5BC1E5A1E110}"/>
    <cellStyle name="Calculation 7 2 2 7 2" xfId="22662" xr:uid="{C00E89DB-B12B-42A7-9274-B849B4E9357F}"/>
    <cellStyle name="Calculation 7 2 2 8" xfId="11532" xr:uid="{0CB61E1B-0709-4EFF-8665-1E8597319BCD}"/>
    <cellStyle name="Calculation 7 2 2 8 2" xfId="23382" xr:uid="{072F3D39-7BC7-460F-A025-E3D057967E78}"/>
    <cellStyle name="Calculation 7 2 2 9" xfId="11124" xr:uid="{C5C6A050-AC9A-48C3-BA9A-BF58E87C537A}"/>
    <cellStyle name="Calculation 7 2 2 9 2" xfId="22992" xr:uid="{7BC4E3A5-DC4E-4E9D-8C9A-9AA6839A8DB8}"/>
    <cellStyle name="Calculation 7 2 3" xfId="8454" xr:uid="{512FACD2-FA31-4E39-B049-49D93D465063}"/>
    <cellStyle name="Calculation 7 2 3 2" xfId="13196" xr:uid="{EEBCC635-0214-4A27-B793-8DA9C9635C24}"/>
    <cellStyle name="Calculation 7 2 3 2 2" xfId="24982" xr:uid="{77B6B53E-64F0-4C5A-BD24-FA916DC8921C}"/>
    <cellStyle name="Calculation 7 2 3 3" xfId="14216" xr:uid="{9EBFF889-9A7B-4F8C-9E05-4B429274DC76}"/>
    <cellStyle name="Calculation 7 2 3 3 2" xfId="25989" xr:uid="{B16D465D-886A-4671-B58E-09EF343FA21E}"/>
    <cellStyle name="Calculation 7 2 3 4" xfId="15176" xr:uid="{72451EC6-DAB6-469D-9B15-C6E11C1CF6D6}"/>
    <cellStyle name="Calculation 7 2 3 4 2" xfId="26945" xr:uid="{7291FB42-129A-494B-BC85-D95ACE145CAC}"/>
    <cellStyle name="Calculation 7 2 3 5" xfId="16125" xr:uid="{98BE1BB4-2C7C-4E8C-9ED8-D5229DBB99E0}"/>
    <cellStyle name="Calculation 7 2 3 5 2" xfId="27872" xr:uid="{FD76C9DA-344F-4476-839D-56A89573CB06}"/>
    <cellStyle name="Calculation 7 2 3 6" xfId="16998" xr:uid="{7FEB1E29-1DDF-49AB-937C-125E43B5AA5D}"/>
    <cellStyle name="Calculation 7 2 3 6 2" xfId="28745" xr:uid="{4D273808-8098-4541-A663-6F420AA9BDC3}"/>
    <cellStyle name="Calculation 7 2 3 7" xfId="17863" xr:uid="{CB239F28-EB93-4AA8-BCB0-9DE4E09A9749}"/>
    <cellStyle name="Calculation 7 2 3 7 2" xfId="29584" xr:uid="{A7C56BC4-17C9-4B61-B67A-286227652408}"/>
    <cellStyle name="Calculation 7 2 3 8" xfId="18639" xr:uid="{A8E263C9-A8A9-4A6D-A211-D81E2E1B7DC3}"/>
    <cellStyle name="Calculation 7 2 4" xfId="9465" xr:uid="{819DA9F7-AE8F-4AB0-847A-0AB915B7D1B1}"/>
    <cellStyle name="Calculation 7 2 4 2" xfId="13870" xr:uid="{5D4ECC66-4854-4C5B-8EA0-DC44A428D535}"/>
    <cellStyle name="Calculation 7 2 4 2 2" xfId="25643" xr:uid="{C0B09F80-5081-4E8D-81E4-F9A6F1F4A6F8}"/>
    <cellStyle name="Calculation 7 2 4 3" xfId="14830" xr:uid="{6307C104-2533-414C-A7C8-0E388DCB6A38}"/>
    <cellStyle name="Calculation 7 2 4 3 2" xfId="26601" xr:uid="{9C61747B-90E0-4F53-972A-720650C1FC8A}"/>
    <cellStyle name="Calculation 7 2 4 4" xfId="15782" xr:uid="{1C9869E5-3261-4FC7-849A-2BC65384EFC1}"/>
    <cellStyle name="Calculation 7 2 4 4 2" xfId="27529" xr:uid="{F9B8D582-8909-4BC4-8C6D-B330F64107F5}"/>
    <cellStyle name="Calculation 7 2 4 5" xfId="16656" xr:uid="{88C082AD-EEE3-4779-8F7F-59E00B7B1850}"/>
    <cellStyle name="Calculation 7 2 4 5 2" xfId="28403" xr:uid="{0E4BE7D1-5A06-4261-9C71-9109A854AA46}"/>
    <cellStyle name="Calculation 7 2 4 6" xfId="17521" xr:uid="{30267E09-7748-4D73-BBF6-82A474906969}"/>
    <cellStyle name="Calculation 7 2 4 6 2" xfId="29242" xr:uid="{6B27DF26-E087-4268-9CCC-312B3F2B76BC}"/>
    <cellStyle name="Calculation 7 2 4 7" xfId="18297" xr:uid="{8E3C959C-6D5B-4804-B9E8-6A80B571B3C1}"/>
    <cellStyle name="Calculation 7 2 4 7 2" xfId="30018" xr:uid="{A8D349E1-C97F-4628-83E7-D1C8A2B4FDA0}"/>
    <cellStyle name="Calculation 7 2 4 8" xfId="19054" xr:uid="{F9E3E200-E7A0-4C89-B1A4-8C999DF44778}"/>
    <cellStyle name="Calculation 7 2 5" xfId="12167" xr:uid="{795722A4-0739-44BC-ACE8-389F743034B3}"/>
    <cellStyle name="Calculation 7 2 5 2" xfId="23984" xr:uid="{D77CE48A-1614-400C-8DBF-C5CCA76E0032}"/>
    <cellStyle name="Calculation 7 2 6" xfId="10600" xr:uid="{B33E7C34-C606-421F-87F5-2FB9E2DB8DAE}"/>
    <cellStyle name="Calculation 7 2 6 2" xfId="22472" xr:uid="{6FFE0319-373D-4D32-ADE3-9E027E2B86CF}"/>
    <cellStyle name="Calculation 7 2 7" xfId="11628" xr:uid="{CE0969D6-39DD-462B-91E2-C2848D4205F0}"/>
    <cellStyle name="Calculation 7 2 7 2" xfId="23470" xr:uid="{E64AC38D-747E-4F08-BF00-A9464E8BC2CD}"/>
    <cellStyle name="Calculation 7 2 8" xfId="11055" xr:uid="{1F71FCC3-98BF-4FAE-901F-38CC29E3E2D9}"/>
    <cellStyle name="Calculation 7 2 8 2" xfId="22924" xr:uid="{8D834BD1-BF03-4CDD-98B7-6DE841026C5D}"/>
    <cellStyle name="Calculation 7 2 9" xfId="11391" xr:uid="{F07054CF-C515-4FB5-A5A9-698E69CE6DAB}"/>
    <cellStyle name="Calculation 7 2 9 2" xfId="23249" xr:uid="{6F6C1B67-369C-49CF-92E4-65D1F3DE45D1}"/>
    <cellStyle name="Calculation 7 3" xfId="6933" xr:uid="{44BAB109-3229-46AE-A17C-5450397ACD22}"/>
    <cellStyle name="Calculation 7 3 10" xfId="11681" xr:uid="{FFA6F6DD-CF29-4CAF-8E75-915CE183EF32}"/>
    <cellStyle name="Calculation 7 3 10 2" xfId="23520" xr:uid="{7B5AF66F-D490-48F3-B3D5-0B295AC17D86}"/>
    <cellStyle name="Calculation 7 3 2" xfId="8576" xr:uid="{F3A6AC6C-B7A4-4F28-ACA6-B17A29D95E0E}"/>
    <cellStyle name="Calculation 7 3 2 2" xfId="13299" xr:uid="{FADB181C-3E08-4EDE-A37F-289D551B16C0}"/>
    <cellStyle name="Calculation 7 3 2 2 2" xfId="25082" xr:uid="{2C980D65-B047-4D04-B4A2-1DA39B84E97F}"/>
    <cellStyle name="Calculation 7 3 2 3" xfId="14313" xr:uid="{A04CC0D0-FC4B-49DD-BC59-E5A3CDC91AFE}"/>
    <cellStyle name="Calculation 7 3 2 3 2" xfId="26086" xr:uid="{CEB72934-E195-46D1-B9C2-DDFA5D9CDE1F}"/>
    <cellStyle name="Calculation 7 3 2 4" xfId="15273" xr:uid="{98DB5F7C-B855-4672-BF6F-EEABF86524D9}"/>
    <cellStyle name="Calculation 7 3 2 4 2" xfId="27042" xr:uid="{1612F512-A3F9-45C3-B4D3-2074E86D3FE2}"/>
    <cellStyle name="Calculation 7 3 2 5" xfId="16217" xr:uid="{0B5F3C8D-DF2A-4795-84AE-64C6B7F10014}"/>
    <cellStyle name="Calculation 7 3 2 5 2" xfId="27964" xr:uid="{36C33C34-3850-405E-935E-44D79785E143}"/>
    <cellStyle name="Calculation 7 3 2 6" xfId="17090" xr:uid="{6FA2C0E8-A211-47A0-94D9-9976A33EED6E}"/>
    <cellStyle name="Calculation 7 3 2 6 2" xfId="28837" xr:uid="{76A43C01-5BEF-48F3-BA45-8F0FC2BEDA6B}"/>
    <cellStyle name="Calculation 7 3 2 7" xfId="17955" xr:uid="{0B598C00-8258-4252-B9C8-E281FBC7B797}"/>
    <cellStyle name="Calculation 7 3 2 7 2" xfId="29676" xr:uid="{980A834C-60C3-498E-8115-E0D6F2F0BBC6}"/>
    <cellStyle name="Calculation 7 3 2 8" xfId="18730" xr:uid="{969B5ABC-88DD-4796-B18D-9AA4DE1CF88A}"/>
    <cellStyle name="Calculation 7 3 3" xfId="9556" xr:uid="{2A34DA89-9868-40FD-817F-5CF04404112A}"/>
    <cellStyle name="Calculation 7 3 3 2" xfId="13961" xr:uid="{E00C6514-04AA-4525-9AA8-4B24790CE993}"/>
    <cellStyle name="Calculation 7 3 3 2 2" xfId="25734" xr:uid="{1CF02AF7-C5E4-40CB-BFD9-541C034EE713}"/>
    <cellStyle name="Calculation 7 3 3 3" xfId="14921" xr:uid="{8369AABF-620E-4CCD-A036-BE2E6EFE5396}"/>
    <cellStyle name="Calculation 7 3 3 3 2" xfId="26692" xr:uid="{912AF6B9-E4D4-4D75-A0DE-584FB9358A2E}"/>
    <cellStyle name="Calculation 7 3 3 4" xfId="15873" xr:uid="{20201634-A356-4AA7-A891-52C622B90D8F}"/>
    <cellStyle name="Calculation 7 3 3 4 2" xfId="27620" xr:uid="{0AA9F239-FECD-4026-8C9B-48636566BCF5}"/>
    <cellStyle name="Calculation 7 3 3 5" xfId="16747" xr:uid="{6CE42389-72B1-4B03-9BCD-C7D23A35CE13}"/>
    <cellStyle name="Calculation 7 3 3 5 2" xfId="28494" xr:uid="{E5616918-5657-4300-BFA2-5B98B34D4A3E}"/>
    <cellStyle name="Calculation 7 3 3 6" xfId="17612" xr:uid="{6EEC51CB-5B1B-40B9-9A05-937F182CDCAF}"/>
    <cellStyle name="Calculation 7 3 3 6 2" xfId="29333" xr:uid="{4DD1A21C-0957-4436-A531-D33405E7ACD5}"/>
    <cellStyle name="Calculation 7 3 3 7" xfId="18388" xr:uid="{5D481613-68C5-44A8-BED1-24F35C508CED}"/>
    <cellStyle name="Calculation 7 3 3 7 2" xfId="30109" xr:uid="{3F790A62-D631-4815-ADFF-45C13CA25B19}"/>
    <cellStyle name="Calculation 7 3 3 8" xfId="19145" xr:uid="{42595291-564C-48ED-8FC6-72AD29FD2762}"/>
    <cellStyle name="Calculation 7 3 4" xfId="12272" xr:uid="{6F755020-5001-4DDA-94F0-0742C9E9200C}"/>
    <cellStyle name="Calculation 7 3 4 2" xfId="24088" xr:uid="{CB079206-093F-408F-8154-F6D147596922}"/>
    <cellStyle name="Calculation 7 3 5" xfId="10500" xr:uid="{F4A35195-241F-4F31-91F5-7646628BBCF3}"/>
    <cellStyle name="Calculation 7 3 5 2" xfId="22372" xr:uid="{485F3433-ED54-439E-8520-C95626AC9FCA}"/>
    <cellStyle name="Calculation 7 3 6" xfId="13081" xr:uid="{5190BFAF-1986-4DE0-86A2-E22AB878F944}"/>
    <cellStyle name="Calculation 7 3 6 2" xfId="24870" xr:uid="{14D5B396-A352-4B96-95DB-441D8D4B5B66}"/>
    <cellStyle name="Calculation 7 3 7" xfId="9848" xr:uid="{3C522F0C-0A59-4FE4-8928-7CB5DFAC427F}"/>
    <cellStyle name="Calculation 7 3 7 2" xfId="21724" xr:uid="{564DBB29-3ABB-4B8B-B8EA-6A3D79127041}"/>
    <cellStyle name="Calculation 7 3 8" xfId="12427" xr:uid="{128A0F72-F687-4BA8-9B2D-6FB178240D93}"/>
    <cellStyle name="Calculation 7 3 8 2" xfId="24241" xr:uid="{5655DF29-1327-46B2-925E-6C9EDD0E41E3}"/>
    <cellStyle name="Calculation 7 3 9" xfId="10355" xr:uid="{856FB4C9-068D-4B3A-BCCB-5C397C5DE93A}"/>
    <cellStyle name="Calculation 7 3 9 2" xfId="22227" xr:uid="{8F3323A1-3620-4FB8-A4B4-180C2374C361}"/>
    <cellStyle name="Calculation 7 4" xfId="7737" xr:uid="{61361DAE-9BEA-42BC-BFA5-AE750ACF1C12}"/>
    <cellStyle name="Calculation 7 4 2" xfId="12766" xr:uid="{0B6F2FD8-DD89-4298-8E1A-EA9E865EB170}"/>
    <cellStyle name="Calculation 7 4 2 2" xfId="24562" xr:uid="{13858C18-51D8-45AD-827B-3BE3AD32B94F}"/>
    <cellStyle name="Calculation 7 4 3" xfId="10110" xr:uid="{94ECC21E-63C5-4772-A3AD-8F84CC6F07FE}"/>
    <cellStyle name="Calculation 7 4 3 2" xfId="21985" xr:uid="{34976117-CA0E-42D5-8A3F-00E79E6CB36F}"/>
    <cellStyle name="Calculation 7 4 4" xfId="11742" xr:uid="{6EA793D8-4626-4745-A70E-8CF42C75C506}"/>
    <cellStyle name="Calculation 7 4 4 2" xfId="23571" xr:uid="{69D00E59-1FF1-409D-9773-6F830B3B033C}"/>
    <cellStyle name="Calculation 7 4 5" xfId="10964" xr:uid="{B4DF2B68-1E11-4E08-A523-462E6D1B0C73}"/>
    <cellStyle name="Calculation 7 4 5 2" xfId="22833" xr:uid="{795EABF9-0037-49D9-90B0-DE115A6AFC5B}"/>
    <cellStyle name="Calculation 7 4 6" xfId="12830" xr:uid="{D46F76C1-071E-4B68-A214-B3127CD54F22}"/>
    <cellStyle name="Calculation 7 4 6 2" xfId="24624" xr:uid="{B3A25C39-C190-482F-AB06-3D47ECC612A2}"/>
    <cellStyle name="Calculation 7 4 7" xfId="10052" xr:uid="{7093EE47-3DB1-4C77-9BF3-0C5519CF6FA0}"/>
    <cellStyle name="Calculation 7 4 7 2" xfId="21927" xr:uid="{66DBAB70-831D-41A5-BA03-6E1C1D92C70E}"/>
    <cellStyle name="Calculation 7 4 8" xfId="12092" xr:uid="{7A9BC294-6CFC-40EC-9FE1-B6DBB77F8BE6}"/>
    <cellStyle name="Calculation 7 5" xfId="7842" xr:uid="{EF1DAA0D-CA89-432E-8739-B9263E05B4F9}"/>
    <cellStyle name="Calculation 7 5 2" xfId="12837" xr:uid="{63BC96EB-942C-4BD2-8E9F-07A17582A65E}"/>
    <cellStyle name="Calculation 7 5 2 2" xfId="24631" xr:uid="{6B4F79D7-11E9-4430-AD54-417BC75EFE09}"/>
    <cellStyle name="Calculation 7 5 3" xfId="10046" xr:uid="{1F3E5A53-CEE4-4501-88CF-7197B42CF52E}"/>
    <cellStyle name="Calculation 7 5 3 2" xfId="21921" xr:uid="{A3EDE4EE-D2E9-44DB-9B2B-548BBFD5BC14}"/>
    <cellStyle name="Calculation 7 5 4" xfId="13122" xr:uid="{8883259E-BD43-41CA-886D-C793AE32968C}"/>
    <cellStyle name="Calculation 7 5 4 2" xfId="24910" xr:uid="{5E21C5B5-C909-4A17-BFDA-8292CB9BDA64}"/>
    <cellStyle name="Calculation 7 5 5" xfId="9816" xr:uid="{6D54E6CF-C1B2-4238-8EAD-D4EE9C6FD271}"/>
    <cellStyle name="Calculation 7 5 5 2" xfId="21692" xr:uid="{3BC10D7A-6013-419D-9604-12EFD0CE7813}"/>
    <cellStyle name="Calculation 7 5 6" xfId="13153" xr:uid="{058675E4-3C3E-4435-B67B-2F2B136957B6}"/>
    <cellStyle name="Calculation 7 5 6 2" xfId="24939" xr:uid="{FE7384D8-07AF-4168-ACDA-99ACB62EF5EC}"/>
    <cellStyle name="Calculation 7 5 7" xfId="14174" xr:uid="{CBFCA766-CBEE-41AA-9075-B692EE54560C}"/>
    <cellStyle name="Calculation 7 5 7 2" xfId="25947" xr:uid="{1092CE96-550D-45DF-BD9B-39859B6B83FA}"/>
    <cellStyle name="Calculation 7 5 8" xfId="15134" xr:uid="{51BA2A4B-7096-465F-AC7F-24B9D4F16D71}"/>
    <cellStyle name="Calculation 7 6" xfId="10151" xr:uid="{3FE5E30C-9C77-44AC-A496-31971BBF511F}"/>
    <cellStyle name="Calculation 7 6 2" xfId="22026" xr:uid="{E2BF7E3F-3E94-420C-B387-F5B7FF93379F}"/>
    <cellStyle name="Calculation 7 7" xfId="13115" xr:uid="{01F126A1-48F0-4BCB-846E-6A300BD99944}"/>
    <cellStyle name="Calculation 7 7 2" xfId="24903" xr:uid="{0FE9CE2B-3387-4653-A01C-C8A3552DF8B3}"/>
    <cellStyle name="Calculation 7 8" xfId="9822" xr:uid="{0A9E0DA6-7483-4027-A609-C5D78E4E904A}"/>
    <cellStyle name="Calculation 7 8 2" xfId="21698" xr:uid="{23666977-621A-4EAE-BB00-6799BB1E9281}"/>
    <cellStyle name="Calculation 7 9" xfId="13714" xr:uid="{6F4B2DDE-566B-4D81-A3AD-BF2D87526A57}"/>
    <cellStyle name="Calculation 7 9 2" xfId="25488" xr:uid="{B9A6C64B-630B-4F5F-BA1C-90CF28FD6753}"/>
    <cellStyle name="Calculation 8" xfId="752" xr:uid="{9263E056-9D66-41C8-818B-AD21E46D2FA4}"/>
    <cellStyle name="Calculation 8 10" xfId="16441" xr:uid="{9FF9501C-E8F3-4A03-B2AC-AE8945494A7F}"/>
    <cellStyle name="Calculation 8 10 2" xfId="28188" xr:uid="{ECA31993-8121-4F59-B3CE-0BA44925D311}"/>
    <cellStyle name="Calculation 8 11" xfId="17309" xr:uid="{F98C9389-08D0-4F34-8D0A-575885C25ABB}"/>
    <cellStyle name="Calculation 8 11 2" xfId="29052" xr:uid="{97BA450D-599F-42FF-BE57-13BA2BC666EA}"/>
    <cellStyle name="Calculation 8 12" xfId="18107" xr:uid="{EB12ADB0-46D9-4280-A95B-9E4C682D11C3}"/>
    <cellStyle name="Calculation 8 12 2" xfId="29828" xr:uid="{CD28B032-95B3-4656-AB4A-8739FA3805E7}"/>
    <cellStyle name="Calculation 8 2" xfId="6808" xr:uid="{DA21B03D-668A-43DE-83AB-28B7AF9AFCD3}"/>
    <cellStyle name="Calculation 8 2 10" xfId="11240" xr:uid="{24C8A5D5-2EA9-4E84-98DE-09D98D6D7649}"/>
    <cellStyle name="Calculation 8 2 10 2" xfId="23102" xr:uid="{F2C90758-D5DE-451E-8629-60F255D0B896}"/>
    <cellStyle name="Calculation 8 2 11" xfId="13278" xr:uid="{9299E86F-8875-4DFE-85F6-1B047A2C38F2}"/>
    <cellStyle name="Calculation 8 2 11 2" xfId="25062" xr:uid="{5337E949-2C5B-4CF0-984E-5EDCE2277657}"/>
    <cellStyle name="Calculation 8 2 2" xfId="7182" xr:uid="{601B07BC-958A-4552-BA3B-4CC3AF7DB862}"/>
    <cellStyle name="Calculation 8 2 2 10" xfId="13130" xr:uid="{48D203B3-9104-4177-8C72-755E357E189A}"/>
    <cellStyle name="Calculation 8 2 2 10 2" xfId="24917" xr:uid="{54106BEB-FB96-4797-B1E9-4906B46F0403}"/>
    <cellStyle name="Calculation 8 2 2 2" xfId="8825" xr:uid="{C5BD97E0-5A5E-4902-AABF-058C6093BF82}"/>
    <cellStyle name="Calculation 8 2 2 2 2" xfId="13477" xr:uid="{F80DF932-FFD0-41F9-B621-2DDBBEB1F5D4}"/>
    <cellStyle name="Calculation 8 2 2 2 2 2" xfId="25260" xr:uid="{2E4A26C2-3099-4847-93AA-D97A993836C0}"/>
    <cellStyle name="Calculation 8 2 2 2 3" xfId="14481" xr:uid="{B8194924-5B2A-42E2-A93A-2CFA66F9939A}"/>
    <cellStyle name="Calculation 8 2 2 2 3 2" xfId="26253" xr:uid="{009E0821-D60A-4FC2-9C41-E81E8C776B7F}"/>
    <cellStyle name="Calculation 8 2 2 2 4" xfId="15439" xr:uid="{79CF328F-6239-438B-9217-55A52AFA158B}"/>
    <cellStyle name="Calculation 8 2 2 2 4 2" xfId="27199" xr:uid="{3967C04C-E47F-4246-9798-4E9E7B396F2C}"/>
    <cellStyle name="Calculation 8 2 2 2 5" xfId="16364" xr:uid="{2F71EF97-16B9-4944-B076-319E75CB0B1F}"/>
    <cellStyle name="Calculation 8 2 2 2 5 2" xfId="28111" xr:uid="{1A4E6C7B-0A0D-4593-B015-13A73CFC10F8}"/>
    <cellStyle name="Calculation 8 2 2 2 6" xfId="17235" xr:uid="{73F3DDBA-EE1F-480D-803A-1A364391B742}"/>
    <cellStyle name="Calculation 8 2 2 2 6 2" xfId="28978" xr:uid="{D9BCB7DC-218F-4429-A00A-74826F4F55CB}"/>
    <cellStyle name="Calculation 8 2 2 2 7" xfId="18081" xr:uid="{95D52C77-B78E-46D7-BA61-1A4A1A5FD256}"/>
    <cellStyle name="Calculation 8 2 2 2 7 2" xfId="29802" xr:uid="{F605F8FA-76B8-4EFC-8DF0-43E42B49E901}"/>
    <cellStyle name="Calculation 8 2 2 2 8" xfId="18845" xr:uid="{84130A0A-36CB-4C85-ADBE-7DBCC0D9736D}"/>
    <cellStyle name="Calculation 8 2 2 3" xfId="9671" xr:uid="{55A7FC92-57A7-45E7-89A1-D86A2258E47A}"/>
    <cellStyle name="Calculation 8 2 2 3 2" xfId="14076" xr:uid="{8179B149-603A-4233-8F8B-3E035FA3235F}"/>
    <cellStyle name="Calculation 8 2 2 3 2 2" xfId="25849" xr:uid="{3987C35E-DFF9-47E9-82DF-BF6E2B9DF463}"/>
    <cellStyle name="Calculation 8 2 2 3 3" xfId="15036" xr:uid="{3207E67F-1E92-486B-8399-F4DB4236CD36}"/>
    <cellStyle name="Calculation 8 2 2 3 3 2" xfId="26807" xr:uid="{5CD39725-2BFF-4FC8-9CC8-E4A4289511A7}"/>
    <cellStyle name="Calculation 8 2 2 3 4" xfId="15988" xr:uid="{E6BB4F50-AED1-490B-B5EB-202BA7C497B0}"/>
    <cellStyle name="Calculation 8 2 2 3 4 2" xfId="27735" xr:uid="{2BA41EFA-E9F4-4634-A464-1C84951EFF8F}"/>
    <cellStyle name="Calculation 8 2 2 3 5" xfId="16862" xr:uid="{791BA3F5-C5E5-44CA-AFF7-8A6DF5337D9A}"/>
    <cellStyle name="Calculation 8 2 2 3 5 2" xfId="28609" xr:uid="{65B30A6C-E742-4E51-BD55-234428869EE6}"/>
    <cellStyle name="Calculation 8 2 2 3 6" xfId="17727" xr:uid="{0492A2B6-2D30-4DA4-A211-B41EE9F26A91}"/>
    <cellStyle name="Calculation 8 2 2 3 6 2" xfId="29448" xr:uid="{D1F3A308-6C99-4A8D-B1A7-95CE3646095A}"/>
    <cellStyle name="Calculation 8 2 2 3 7" xfId="18503" xr:uid="{2EA13EA7-3D78-4D7C-B5EA-4FA7D3742BB0}"/>
    <cellStyle name="Calculation 8 2 2 3 7 2" xfId="30224" xr:uid="{6E3351B8-DD77-4158-9399-C468B830A56D}"/>
    <cellStyle name="Calculation 8 2 2 3 8" xfId="19260" xr:uid="{DED5CAC7-E4FA-4D8F-9B8C-75035E2584E4}"/>
    <cellStyle name="Calculation 8 2 2 4" xfId="12449" xr:uid="{FB1820A0-0ADE-4513-BE24-9B21DCA4A176}"/>
    <cellStyle name="Calculation 8 2 2 4 2" xfId="24263" xr:uid="{AF6502EA-80A6-4E18-80EC-A3CC5C084CF0}"/>
    <cellStyle name="Calculation 8 2 2 5" xfId="10334" xr:uid="{F2BACCA6-86CE-4FFF-A98E-523A30E293B7}"/>
    <cellStyle name="Calculation 8 2 2 5 2" xfId="22206" xr:uid="{033B26B7-F9BE-40DF-8B91-FDA3C761DDF8}"/>
    <cellStyle name="Calculation 8 2 2 6" xfId="12591" xr:uid="{C8154A3C-71F1-4A70-9252-968B0581541A}"/>
    <cellStyle name="Calculation 8 2 2 6 2" xfId="24396" xr:uid="{8315ED52-178D-4B7A-8F79-AFA49BC35EB0}"/>
    <cellStyle name="Calculation 8 2 2 7" xfId="10222" xr:uid="{AE1DB303-2C9F-4568-89A5-853245879C72}"/>
    <cellStyle name="Calculation 8 2 2 7 2" xfId="22097" xr:uid="{0FA2D770-2608-4EFA-8E09-DD6072DD5E6A}"/>
    <cellStyle name="Calculation 8 2 2 8" xfId="12878" xr:uid="{3769F596-E038-414B-B3AB-95D75E96E026}"/>
    <cellStyle name="Calculation 8 2 2 8 2" xfId="24672" xr:uid="{E7656950-2792-43EE-A234-225683DBFC30}"/>
    <cellStyle name="Calculation 8 2 2 9" xfId="10009" xr:uid="{B97B1F8D-4719-493B-BBBB-871469CBF4FB}"/>
    <cellStyle name="Calculation 8 2 2 9 2" xfId="21884" xr:uid="{181B9E10-6199-4C4C-B183-AF63B47F5576}"/>
    <cellStyle name="Calculation 8 2 3" xfId="8453" xr:uid="{246A1EBA-EEC4-47DF-B7C5-6CC48B172F0F}"/>
    <cellStyle name="Calculation 8 2 3 2" xfId="13195" xr:uid="{740939F3-D8A5-44ED-BA5D-544C5C082A6A}"/>
    <cellStyle name="Calculation 8 2 3 2 2" xfId="24981" xr:uid="{315C0B7F-21DC-4E1A-9990-49B016EE1C0D}"/>
    <cellStyle name="Calculation 8 2 3 3" xfId="14215" xr:uid="{566D174A-157A-415B-B994-B524060A400C}"/>
    <cellStyle name="Calculation 8 2 3 3 2" xfId="25988" xr:uid="{1C6CE618-566B-4399-8AE3-9042EF349B0F}"/>
    <cellStyle name="Calculation 8 2 3 4" xfId="15175" xr:uid="{D33E3035-4B02-4C0B-B9F1-98DD5BAF2F0B}"/>
    <cellStyle name="Calculation 8 2 3 4 2" xfId="26944" xr:uid="{34281E36-E6D4-4BBB-BFAD-0B92EF035612}"/>
    <cellStyle name="Calculation 8 2 3 5" xfId="16124" xr:uid="{77208C6B-49CF-4710-B396-A67FA503210F}"/>
    <cellStyle name="Calculation 8 2 3 5 2" xfId="27871" xr:uid="{A8B3F852-793D-4056-9663-3597012553F3}"/>
    <cellStyle name="Calculation 8 2 3 6" xfId="16997" xr:uid="{09FB860E-C272-4535-A627-4D1FAA1BEAC3}"/>
    <cellStyle name="Calculation 8 2 3 6 2" xfId="28744" xr:uid="{AC38BE66-1CA5-4996-A020-1B26C7D0E5E3}"/>
    <cellStyle name="Calculation 8 2 3 7" xfId="17862" xr:uid="{710E25F7-1337-4200-814F-E4169A114963}"/>
    <cellStyle name="Calculation 8 2 3 7 2" xfId="29583" xr:uid="{72FF52FD-1D10-4123-BDAD-87EFF5292CEC}"/>
    <cellStyle name="Calculation 8 2 3 8" xfId="18638" xr:uid="{D7A034E5-9DEB-4D51-AD78-A6904DF7EDDC}"/>
    <cellStyle name="Calculation 8 2 4" xfId="9464" xr:uid="{8339D613-C730-4D0B-A116-816235CCCBE0}"/>
    <cellStyle name="Calculation 8 2 4 2" xfId="13869" xr:uid="{9D5126D6-17BB-4046-8227-EB5FE3431823}"/>
    <cellStyle name="Calculation 8 2 4 2 2" xfId="25642" xr:uid="{EC188EC4-9A7A-4716-A971-6431967E508E}"/>
    <cellStyle name="Calculation 8 2 4 3" xfId="14829" xr:uid="{882C7013-DE8B-425E-8192-7FED72CE4544}"/>
    <cellStyle name="Calculation 8 2 4 3 2" xfId="26600" xr:uid="{5303CE46-4215-4641-BFE1-235F16F11C32}"/>
    <cellStyle name="Calculation 8 2 4 4" xfId="15781" xr:uid="{DF84BA66-A4EA-49DF-9E28-2E093543C0C0}"/>
    <cellStyle name="Calculation 8 2 4 4 2" xfId="27528" xr:uid="{473CE9D4-AAA0-4451-BC1F-BCCCA2FBA0AB}"/>
    <cellStyle name="Calculation 8 2 4 5" xfId="16655" xr:uid="{A9F07493-A8CE-4DD3-AB1A-552D619B2CB0}"/>
    <cellStyle name="Calculation 8 2 4 5 2" xfId="28402" xr:uid="{42C050C7-ABCF-4892-8CBE-ABD833682A84}"/>
    <cellStyle name="Calculation 8 2 4 6" xfId="17520" xr:uid="{597C647B-DB08-4168-8651-AF4EBB111F19}"/>
    <cellStyle name="Calculation 8 2 4 6 2" xfId="29241" xr:uid="{9EA6B379-A5BF-4444-A1DB-964C5708A1F1}"/>
    <cellStyle name="Calculation 8 2 4 7" xfId="18296" xr:uid="{E7D1CF9C-7521-48CB-AB3F-8E8517AE91BF}"/>
    <cellStyle name="Calculation 8 2 4 7 2" xfId="30017" xr:uid="{8B2BC9FF-64A0-4831-B230-C28B036C153A}"/>
    <cellStyle name="Calculation 8 2 4 8" xfId="19053" xr:uid="{A53C44A0-52CB-4238-AE85-BFC89CB02BC2}"/>
    <cellStyle name="Calculation 8 2 5" xfId="12166" xr:uid="{0ADAF572-18C9-4E78-AB86-B67C02BBD2A2}"/>
    <cellStyle name="Calculation 8 2 5 2" xfId="23983" xr:uid="{EAAF5F6A-B81E-4DF5-A69A-66E60847C460}"/>
    <cellStyle name="Calculation 8 2 6" xfId="10601" xr:uid="{A5FAA0E3-270E-4AAC-9C8C-EACDDA8E1FEE}"/>
    <cellStyle name="Calculation 8 2 6 2" xfId="22473" xr:uid="{E4C8B102-5C9D-45E4-8CD9-5C45E491B76D}"/>
    <cellStyle name="Calculation 8 2 7" xfId="11627" xr:uid="{C4FE3AD0-0D9E-49DF-9C1E-7534D12F82B5}"/>
    <cellStyle name="Calculation 8 2 7 2" xfId="23469" xr:uid="{3AC43B7B-46B1-4915-9F71-BDE6E9D33011}"/>
    <cellStyle name="Calculation 8 2 8" xfId="11056" xr:uid="{73A74D94-0A4D-4437-8B5B-531F50347DB0}"/>
    <cellStyle name="Calculation 8 2 8 2" xfId="22925" xr:uid="{FC2C353D-0A3B-4CFC-B9EB-C24DD2224274}"/>
    <cellStyle name="Calculation 8 2 9" xfId="11390" xr:uid="{FC4A502B-9F67-4CE2-B979-137B5C541BFB}"/>
    <cellStyle name="Calculation 8 2 9 2" xfId="23248" xr:uid="{477B754A-DB54-44B9-A27D-B976BA7F8FD4}"/>
    <cellStyle name="Calculation 8 3" xfId="6934" xr:uid="{C7C1D54D-92F5-4DED-8C87-27617D79F8A2}"/>
    <cellStyle name="Calculation 8 3 10" xfId="12504" xr:uid="{2D849106-8CEE-4580-BB5A-A7B875985B79}"/>
    <cellStyle name="Calculation 8 3 10 2" xfId="24316" xr:uid="{DE2298B4-8D38-4CB5-8824-ED73EF8386F6}"/>
    <cellStyle name="Calculation 8 3 2" xfId="8577" xr:uid="{C657250E-BB72-4598-8FDF-0925465EC27B}"/>
    <cellStyle name="Calculation 8 3 2 2" xfId="13300" xr:uid="{2B3CE23A-DBA3-47E3-AB50-185B815ECF5B}"/>
    <cellStyle name="Calculation 8 3 2 2 2" xfId="25083" xr:uid="{3C90AD15-232D-41B0-9289-9CFB2958F8D7}"/>
    <cellStyle name="Calculation 8 3 2 3" xfId="14314" xr:uid="{D34BF76F-0976-4D5B-B0FE-254579BC48EA}"/>
    <cellStyle name="Calculation 8 3 2 3 2" xfId="26087" xr:uid="{ECD9C17B-D508-4C2F-A30D-C6A4D84EE4FD}"/>
    <cellStyle name="Calculation 8 3 2 4" xfId="15274" xr:uid="{394C913E-D376-4F67-84E0-CB436AB0BFE0}"/>
    <cellStyle name="Calculation 8 3 2 4 2" xfId="27043" xr:uid="{C19F8C17-1C0C-41E4-A776-477A84DDD0AA}"/>
    <cellStyle name="Calculation 8 3 2 5" xfId="16218" xr:uid="{1BDAC812-5216-4D9A-BA72-C04BD00E6421}"/>
    <cellStyle name="Calculation 8 3 2 5 2" xfId="27965" xr:uid="{B9EAD564-78C3-4141-B4F7-B229BB2FE8B4}"/>
    <cellStyle name="Calculation 8 3 2 6" xfId="17091" xr:uid="{D98AF615-1A40-425B-BFE4-6194C2B3A548}"/>
    <cellStyle name="Calculation 8 3 2 6 2" xfId="28838" xr:uid="{3C69C171-F4D6-426E-A4CC-5E2BA6AF52DA}"/>
    <cellStyle name="Calculation 8 3 2 7" xfId="17956" xr:uid="{F4352CB8-D053-4C17-B859-FBA1AC4F2F89}"/>
    <cellStyle name="Calculation 8 3 2 7 2" xfId="29677" xr:uid="{7A4D6186-E8DC-4865-9D08-C2E07F4210F4}"/>
    <cellStyle name="Calculation 8 3 2 8" xfId="18731" xr:uid="{7F48AEA6-DF53-4FAE-8D75-C605B951E8C6}"/>
    <cellStyle name="Calculation 8 3 3" xfId="9557" xr:uid="{5479FCE4-E38D-4A6E-955D-FEAA3517CECC}"/>
    <cellStyle name="Calculation 8 3 3 2" xfId="13962" xr:uid="{4283ADC8-3A16-40B7-A2FC-12FBDF89F579}"/>
    <cellStyle name="Calculation 8 3 3 2 2" xfId="25735" xr:uid="{05955F46-04E4-471E-BDE2-CDBE916383AF}"/>
    <cellStyle name="Calculation 8 3 3 3" xfId="14922" xr:uid="{D267FCAA-900C-427D-94BF-2F387BCE2415}"/>
    <cellStyle name="Calculation 8 3 3 3 2" xfId="26693" xr:uid="{6E1229BF-EDD0-49B6-99AF-0138A60F53BB}"/>
    <cellStyle name="Calculation 8 3 3 4" xfId="15874" xr:uid="{17F57E9C-953A-459A-AEF9-3F55EA4B119A}"/>
    <cellStyle name="Calculation 8 3 3 4 2" xfId="27621" xr:uid="{7F9937B3-81A2-4AF6-ACFC-FA2E995DF51F}"/>
    <cellStyle name="Calculation 8 3 3 5" xfId="16748" xr:uid="{A3EE3F73-4804-4A3D-B59B-53009EE82D0F}"/>
    <cellStyle name="Calculation 8 3 3 5 2" xfId="28495" xr:uid="{E64E73C0-46C3-45AD-9169-0FB6988BD623}"/>
    <cellStyle name="Calculation 8 3 3 6" xfId="17613" xr:uid="{2EB78D00-68A8-4328-AFAE-E9C05402CD80}"/>
    <cellStyle name="Calculation 8 3 3 6 2" xfId="29334" xr:uid="{D9DC53CC-D090-4CAD-9955-0301E6EA91D0}"/>
    <cellStyle name="Calculation 8 3 3 7" xfId="18389" xr:uid="{A2D12172-20FC-4B9A-905D-E10C725F9BF5}"/>
    <cellStyle name="Calculation 8 3 3 7 2" xfId="30110" xr:uid="{49335A9A-6434-4004-9094-3A2ECA06429C}"/>
    <cellStyle name="Calculation 8 3 3 8" xfId="19146" xr:uid="{03285DC6-6E03-450E-8F47-6063118C3A43}"/>
    <cellStyle name="Calculation 8 3 4" xfId="12273" xr:uid="{1F9D4C83-F8EC-490B-866C-06D432F51E77}"/>
    <cellStyle name="Calculation 8 3 4 2" xfId="24089" xr:uid="{0E1F3EFD-BE34-4712-97C6-2AEE225FA960}"/>
    <cellStyle name="Calculation 8 3 5" xfId="10499" xr:uid="{2E4F96AB-5960-45EF-84BB-B9106FAF0A39}"/>
    <cellStyle name="Calculation 8 3 5 2" xfId="22371" xr:uid="{732BB51D-F901-4429-AE0F-8F7608C7D62A}"/>
    <cellStyle name="Calculation 8 3 6" xfId="12050" xr:uid="{012D07BA-CCED-4454-A405-B1DE8D80F566}"/>
    <cellStyle name="Calculation 8 3 6 2" xfId="23871" xr:uid="{036637E5-033A-45F9-B180-09206C6C9CAB}"/>
    <cellStyle name="Calculation 8 3 7" xfId="10704" xr:uid="{04F14891-9BF2-4E7D-B974-3E2DF145D098}"/>
    <cellStyle name="Calculation 8 3 7 2" xfId="22576" xr:uid="{3F12B97E-4897-479C-9188-B12B906B5D42}"/>
    <cellStyle name="Calculation 8 3 8" xfId="11611" xr:uid="{8D91B2DB-F6E3-4121-9FAC-FB3298F31A16}"/>
    <cellStyle name="Calculation 8 3 8 2" xfId="23454" xr:uid="{A4704569-AB76-41C2-A619-E1BB0EB9A8D3}"/>
    <cellStyle name="Calculation 8 3 9" xfId="11069" xr:uid="{713089A5-C1E6-4225-9C82-2859C8F537E4}"/>
    <cellStyle name="Calculation 8 3 9 2" xfId="22938" xr:uid="{00CA6A04-6A12-4B81-B791-15A078168C5F}"/>
    <cellStyle name="Calculation 8 4" xfId="7738" xr:uid="{5197B8DE-AF73-4B0F-9071-922DC527FB0A}"/>
    <cellStyle name="Calculation 8 4 2" xfId="12767" xr:uid="{3D1508E5-FA1B-4289-93AD-480650180F7D}"/>
    <cellStyle name="Calculation 8 4 2 2" xfId="24563" xr:uid="{07794643-8627-4B07-8FB3-29C13C2D687B}"/>
    <cellStyle name="Calculation 8 4 3" xfId="10109" xr:uid="{D7D5F81E-0DFA-4CD2-ADDA-8D31E500941D}"/>
    <cellStyle name="Calculation 8 4 3 2" xfId="21984" xr:uid="{6C89CDF3-6CA9-4CBB-96FE-D49648D6EE83}"/>
    <cellStyle name="Calculation 8 4 4" xfId="12084" xr:uid="{C63BCA46-2525-4F44-84C5-7443A0973B49}"/>
    <cellStyle name="Calculation 8 4 4 2" xfId="23905" xr:uid="{3D5A9A31-B70D-4BE1-942E-FAB7521EC42D}"/>
    <cellStyle name="Calculation 8 4 5" xfId="10673" xr:uid="{568B3550-023E-42AB-B795-862F926DA710}"/>
    <cellStyle name="Calculation 8 4 5 2" xfId="22545" xr:uid="{F9F99DA5-AB1F-4577-89F8-FF29CA0C88AC}"/>
    <cellStyle name="Calculation 8 4 6" xfId="11616" xr:uid="{F9769A47-2055-4E91-89A5-930ACFFB4122}"/>
    <cellStyle name="Calculation 8 4 6 2" xfId="23459" xr:uid="{41830960-618F-49A6-81B2-31528714F03B}"/>
    <cellStyle name="Calculation 8 4 7" xfId="11066" xr:uid="{91FD1C27-76FB-457E-8324-6CC5935D4282}"/>
    <cellStyle name="Calculation 8 4 7 2" xfId="22935" xr:uid="{4C58B897-68E4-4688-A4E7-01F433ECD799}"/>
    <cellStyle name="Calculation 8 4 8" xfId="12003" xr:uid="{474D0FA2-4FF5-49E2-BE17-78DE68F26BAD}"/>
    <cellStyle name="Calculation 8 5" xfId="7841" xr:uid="{2E8E360F-ED5C-4217-873B-BAEEACBC942E}"/>
    <cellStyle name="Calculation 8 5 2" xfId="12836" xr:uid="{FCFAB229-E48D-45AB-AA42-F75C231ABAF4}"/>
    <cellStyle name="Calculation 8 5 2 2" xfId="24630" xr:uid="{F3BF5661-7098-447F-945B-7FAC4F350D9A}"/>
    <cellStyle name="Calculation 8 5 3" xfId="10047" xr:uid="{CE993EB5-796D-44FC-82BA-E50372E60C88}"/>
    <cellStyle name="Calculation 8 5 3 2" xfId="21922" xr:uid="{67F75CEC-D9A7-4886-98DF-C1053870ACF5}"/>
    <cellStyle name="Calculation 8 5 4" xfId="13648" xr:uid="{2EE9DA81-D0D0-40A5-BBC7-32D00B99199F}"/>
    <cellStyle name="Calculation 8 5 4 2" xfId="25423" xr:uid="{50B273A0-3D4B-4B0B-A9D6-17CAE9CE07B1}"/>
    <cellStyle name="Calculation 8 5 5" xfId="14614" xr:uid="{5D1FEAB8-B48E-4061-A1DC-032814FB3D2E}"/>
    <cellStyle name="Calculation 8 5 5 2" xfId="26385" xr:uid="{F59CAFEF-E06E-4238-83CD-D1897D542BDE}"/>
    <cellStyle name="Calculation 8 5 6" xfId="15566" xr:uid="{F2BF9167-349D-48F0-B4E2-31EA847C38BD}"/>
    <cellStyle name="Calculation 8 5 6 2" xfId="27317" xr:uid="{9EEAD292-FE35-4E29-9F4C-2CDDBDDD27CE}"/>
    <cellStyle name="Calculation 8 5 7" xfId="16451" xr:uid="{08FB64A0-EBB2-415E-83A1-5EDF1109C978}"/>
    <cellStyle name="Calculation 8 5 7 2" xfId="28198" xr:uid="{BBB8DCF1-756D-420B-AFB1-16DFD7E50096}"/>
    <cellStyle name="Calculation 8 5 8" xfId="17319" xr:uid="{B3FD7D57-B9FA-4567-914A-A8C462926694}"/>
    <cellStyle name="Calculation 8 6" xfId="10152" xr:uid="{22098899-EA13-454B-9B80-74987EC8B34E}"/>
    <cellStyle name="Calculation 8 6 2" xfId="22027" xr:uid="{7F8BDBE9-CB02-47BC-91BE-ECB6D4943F45}"/>
    <cellStyle name="Calculation 8 7" xfId="13636" xr:uid="{140073B7-7C91-4E8E-B5D0-4615DE10F51B}"/>
    <cellStyle name="Calculation 8 7 2" xfId="25412" xr:uid="{B163D1C1-FDE3-4F6A-A334-781604913EAD}"/>
    <cellStyle name="Calculation 8 8" xfId="14604" xr:uid="{2B213AD4-4508-4B7A-ADD8-1E5D7053CC63}"/>
    <cellStyle name="Calculation 8 8 2" xfId="26375" xr:uid="{425656E6-C35C-4591-9655-8186E21EAD24}"/>
    <cellStyle name="Calculation 8 9" xfId="15556" xr:uid="{3E8F33E2-A858-4918-BCEC-D3100515BE11}"/>
    <cellStyle name="Calculation 8 9 2" xfId="27307" xr:uid="{342403A2-4609-4EF9-B1BD-5DB5FE8FCEFC}"/>
    <cellStyle name="Calculation 9" xfId="753" xr:uid="{44480EE6-250F-4835-9DBD-87829B0812F0}"/>
    <cellStyle name="Calculation 9 10" xfId="10210" xr:uid="{6A2B9FFC-CF55-42A8-B72C-2879C0538D7C}"/>
    <cellStyle name="Calculation 9 10 2" xfId="22085" xr:uid="{627CB168-B2B9-46A2-ACC4-3FCE943A8057}"/>
    <cellStyle name="Calculation 9 11" xfId="13001" xr:uid="{ADFCDC61-06CA-4777-93B9-13B4B55C5F3D}"/>
    <cellStyle name="Calculation 9 11 2" xfId="24793" xr:uid="{63D57ED3-3D36-4EDE-BAD2-ACBB16840BCD}"/>
    <cellStyle name="Calculation 9 12" xfId="9904" xr:uid="{FE840CEF-7E78-423B-9E37-A20ACA33F64C}"/>
    <cellStyle name="Calculation 9 12 2" xfId="21780" xr:uid="{AFE49A42-ED8F-42A2-84F0-DEEF113747B6}"/>
    <cellStyle name="Calculation 9 2" xfId="6807" xr:uid="{396902DD-3D36-4B78-A9B0-3FDCF784D5BA}"/>
    <cellStyle name="Calculation 9 2 10" xfId="11241" xr:uid="{DB5B204D-D855-4EC7-AB28-32736A26C2BC}"/>
    <cellStyle name="Calculation 9 2 10 2" xfId="23103" xr:uid="{08C35BE2-DACD-4A6D-A812-C4C93E93FBAD}"/>
    <cellStyle name="Calculation 9 2 11" xfId="12249" xr:uid="{09C9880B-C59E-41BA-9512-503138A2129E}"/>
    <cellStyle name="Calculation 9 2 11 2" xfId="24066" xr:uid="{4CE0FA08-27FE-43F8-99F0-1DCD4CBB2160}"/>
    <cellStyle name="Calculation 9 2 2" xfId="7183" xr:uid="{31C213C5-9C1C-4CDE-85E2-7F3AD00D5367}"/>
    <cellStyle name="Calculation 9 2 2 10" xfId="17302" xr:uid="{34711583-17AC-4B95-8DFF-9619BB9D6AF7}"/>
    <cellStyle name="Calculation 9 2 2 10 2" xfId="29045" xr:uid="{2B879E38-11A1-4FC7-9FE1-6C3AE00D0CAC}"/>
    <cellStyle name="Calculation 9 2 2 2" xfId="8826" xr:uid="{F3BED6DA-B3BA-4727-BC4D-2A938C9C354D}"/>
    <cellStyle name="Calculation 9 2 2 2 2" xfId="13478" xr:uid="{7CB5E5D3-E6CB-4757-85D7-2EAD7A0A14AA}"/>
    <cellStyle name="Calculation 9 2 2 2 2 2" xfId="25261" xr:uid="{D9627317-D6A1-47FF-A6B2-6A366E9F6612}"/>
    <cellStyle name="Calculation 9 2 2 2 3" xfId="14482" xr:uid="{06ECF516-ED84-49A9-87FF-CF7962283237}"/>
    <cellStyle name="Calculation 9 2 2 2 3 2" xfId="26254" xr:uid="{B295A779-6807-43CC-8516-72B840670A54}"/>
    <cellStyle name="Calculation 9 2 2 2 4" xfId="15440" xr:uid="{01A47AF6-6325-4590-ACAE-F67AB52AEB4D}"/>
    <cellStyle name="Calculation 9 2 2 2 4 2" xfId="27200" xr:uid="{A2834682-F743-42C3-8F48-416A3E89C9FE}"/>
    <cellStyle name="Calculation 9 2 2 2 5" xfId="16365" xr:uid="{988DFD0B-1F10-4005-BF0B-F12FEB874367}"/>
    <cellStyle name="Calculation 9 2 2 2 5 2" xfId="28112" xr:uid="{8244F714-5FDC-4FB6-9B0E-4D88D4780F3F}"/>
    <cellStyle name="Calculation 9 2 2 2 6" xfId="17236" xr:uid="{1833FE18-C58E-44E5-A07C-9AA7592618BC}"/>
    <cellStyle name="Calculation 9 2 2 2 6 2" xfId="28979" xr:uid="{0C13E963-375A-4C20-901A-8534CB267F67}"/>
    <cellStyle name="Calculation 9 2 2 2 7" xfId="18082" xr:uid="{FE26FA74-E272-4AF3-9D5F-543054A9A09B}"/>
    <cellStyle name="Calculation 9 2 2 2 7 2" xfId="29803" xr:uid="{F7B16849-A1EE-4411-8C26-7C28D154418C}"/>
    <cellStyle name="Calculation 9 2 2 2 8" xfId="18846" xr:uid="{0D652EB9-D744-43FD-AE25-6560C5660376}"/>
    <cellStyle name="Calculation 9 2 2 3" xfId="9672" xr:uid="{6FAECDAB-4D52-47BB-ACEF-BB26F45B26A4}"/>
    <cellStyle name="Calculation 9 2 2 3 2" xfId="14077" xr:uid="{EF70AB04-C1D6-470D-92A1-89F3AC19C992}"/>
    <cellStyle name="Calculation 9 2 2 3 2 2" xfId="25850" xr:uid="{0C065B4D-933C-4882-AB33-2FF8B0B8B444}"/>
    <cellStyle name="Calculation 9 2 2 3 3" xfId="15037" xr:uid="{4067DB5F-CD23-488D-B334-F402A610A890}"/>
    <cellStyle name="Calculation 9 2 2 3 3 2" xfId="26808" xr:uid="{80B72569-8811-48B1-848F-D7D729A5B0AA}"/>
    <cellStyle name="Calculation 9 2 2 3 4" xfId="15989" xr:uid="{573C57B7-E949-4DD8-8390-4949892C5F14}"/>
    <cellStyle name="Calculation 9 2 2 3 4 2" xfId="27736" xr:uid="{75E90D44-BD8D-45DB-B3B4-99B1AB27BB15}"/>
    <cellStyle name="Calculation 9 2 2 3 5" xfId="16863" xr:uid="{4397BB88-9305-47B8-AE2C-B1F2AB2F2222}"/>
    <cellStyle name="Calculation 9 2 2 3 5 2" xfId="28610" xr:uid="{DF99356D-0ABA-4FF5-A45D-F803837E3F83}"/>
    <cellStyle name="Calculation 9 2 2 3 6" xfId="17728" xr:uid="{9558A419-9F84-447E-8DFE-7E6A1FA867A8}"/>
    <cellStyle name="Calculation 9 2 2 3 6 2" xfId="29449" xr:uid="{1C13B490-11D9-4F26-8EB6-5DB083847F12}"/>
    <cellStyle name="Calculation 9 2 2 3 7" xfId="18504" xr:uid="{8268C922-0486-4492-82E3-7FEC93A3608A}"/>
    <cellStyle name="Calculation 9 2 2 3 7 2" xfId="30225" xr:uid="{ECDC9A12-C3E7-44AC-AB8B-AF35C7992653}"/>
    <cellStyle name="Calculation 9 2 2 3 8" xfId="19261" xr:uid="{6D9E963B-3E9E-45DF-9B41-5C7607610D82}"/>
    <cellStyle name="Calculation 9 2 2 4" xfId="12450" xr:uid="{D83C9DB0-6843-48B6-83E8-BD4B50C0E3E1}"/>
    <cellStyle name="Calculation 9 2 2 4 2" xfId="24264" xr:uid="{68AED038-BE6A-44CE-8394-24B7F46A60E4}"/>
    <cellStyle name="Calculation 9 2 2 5" xfId="10333" xr:uid="{76BF6B81-430A-488A-AFE9-A15EA4C3C89A}"/>
    <cellStyle name="Calculation 9 2 2 5 2" xfId="22205" xr:uid="{3270C1E6-1C67-48EE-A9E7-4BE9EAA4A864}"/>
    <cellStyle name="Calculation 9 2 2 6" xfId="13610" xr:uid="{F1F5ECB8-4B77-4F99-B493-3D1726CEC619}"/>
    <cellStyle name="Calculation 9 2 2 6 2" xfId="25386" xr:uid="{9FE5BE8F-1142-42C4-B988-BAF0B5C620F5}"/>
    <cellStyle name="Calculation 9 2 2 7" xfId="14586" xr:uid="{178BB5A4-F4CB-4362-B62D-2C74EFEC8764}"/>
    <cellStyle name="Calculation 9 2 2 7 2" xfId="26357" xr:uid="{87AC2A1C-6406-4D8F-B1A6-5F5E6713C75B}"/>
    <cellStyle name="Calculation 9 2 2 8" xfId="15538" xr:uid="{9358D21B-1DEF-47D9-B175-3AC192CD362D}"/>
    <cellStyle name="Calculation 9 2 2 8 2" xfId="27293" xr:uid="{B6A51F0C-4CDA-4F21-BD73-7062C8DF798C}"/>
    <cellStyle name="Calculation 9 2 2 9" xfId="16433" xr:uid="{B29C38D0-AC78-4974-B09D-BE398B340F4F}"/>
    <cellStyle name="Calculation 9 2 2 9 2" xfId="28180" xr:uid="{4DBCB00E-A7B5-4998-985A-64D8AC36231C}"/>
    <cellStyle name="Calculation 9 2 3" xfId="8452" xr:uid="{10FD9FC9-3BD3-41AF-9ED1-B3977A4AFFDB}"/>
    <cellStyle name="Calculation 9 2 3 2" xfId="13194" xr:uid="{DBB9C570-09DF-45D9-A7F8-0974A4A42EA9}"/>
    <cellStyle name="Calculation 9 2 3 2 2" xfId="24980" xr:uid="{CF24A92A-B5BD-43A1-A2A2-837DF758C0EB}"/>
    <cellStyle name="Calculation 9 2 3 3" xfId="14214" xr:uid="{4236D5E8-AAC5-428B-BDC0-F511C15AA326}"/>
    <cellStyle name="Calculation 9 2 3 3 2" xfId="25987" xr:uid="{AEF62F46-0B97-46E1-A0B8-3BC6A54F1732}"/>
    <cellStyle name="Calculation 9 2 3 4" xfId="15174" xr:uid="{45EF7BBD-7560-4702-9F68-1C6B318D0979}"/>
    <cellStyle name="Calculation 9 2 3 4 2" xfId="26943" xr:uid="{2857BF18-33BE-4DF6-9673-6EAD7C44F62F}"/>
    <cellStyle name="Calculation 9 2 3 5" xfId="16123" xr:uid="{E6FF330C-EDC7-4A14-8E73-5F971BE26060}"/>
    <cellStyle name="Calculation 9 2 3 5 2" xfId="27870" xr:uid="{0EC33823-5CFF-4DAB-B3AC-3AB1E04DF4AD}"/>
    <cellStyle name="Calculation 9 2 3 6" xfId="16996" xr:uid="{B6C3CBDE-9BA8-47DD-AB18-F3241E16FC4C}"/>
    <cellStyle name="Calculation 9 2 3 6 2" xfId="28743" xr:uid="{BA81C0D0-716E-4CB2-81A9-FD5596A02DD4}"/>
    <cellStyle name="Calculation 9 2 3 7" xfId="17861" xr:uid="{06F1D8E3-8D69-4C47-9FA4-65C609504C7E}"/>
    <cellStyle name="Calculation 9 2 3 7 2" xfId="29582" xr:uid="{235527D0-7935-4BD0-A5C4-D4BF23BA33C5}"/>
    <cellStyle name="Calculation 9 2 3 8" xfId="18637" xr:uid="{5090E237-2136-4EC4-8B46-BDD891757926}"/>
    <cellStyle name="Calculation 9 2 4" xfId="9463" xr:uid="{82D3501C-B0FE-45F3-A369-306361083CAC}"/>
    <cellStyle name="Calculation 9 2 4 2" xfId="13868" xr:uid="{2AC15D80-53B2-4D16-969A-71B356321681}"/>
    <cellStyle name="Calculation 9 2 4 2 2" xfId="25641" xr:uid="{6BD9C9D8-7E85-4583-BAD4-BEC892B43531}"/>
    <cellStyle name="Calculation 9 2 4 3" xfId="14828" xr:uid="{430ADAAE-7A83-42AC-87BD-BC81500CC5C8}"/>
    <cellStyle name="Calculation 9 2 4 3 2" xfId="26599" xr:uid="{03A15DA1-B677-499A-A237-7E876A120C20}"/>
    <cellStyle name="Calculation 9 2 4 4" xfId="15780" xr:uid="{879F4733-6EFD-4E7E-84FF-BA23CD486DE3}"/>
    <cellStyle name="Calculation 9 2 4 4 2" xfId="27527" xr:uid="{186990D5-5BEC-497E-9ACA-2EB1C618188D}"/>
    <cellStyle name="Calculation 9 2 4 5" xfId="16654" xr:uid="{78EBE37D-715E-456F-9780-103262D23231}"/>
    <cellStyle name="Calculation 9 2 4 5 2" xfId="28401" xr:uid="{973C8D1C-B04D-4789-BFE7-5496AC2B1A39}"/>
    <cellStyle name="Calculation 9 2 4 6" xfId="17519" xr:uid="{F19292D3-E79F-4C30-8FA5-670FE13515D3}"/>
    <cellStyle name="Calculation 9 2 4 6 2" xfId="29240" xr:uid="{184EDC9B-BCED-46D6-A926-CE3EDBA9EE52}"/>
    <cellStyle name="Calculation 9 2 4 7" xfId="18295" xr:uid="{D94E3894-1379-4317-8ED2-C150DAE81274}"/>
    <cellStyle name="Calculation 9 2 4 7 2" xfId="30016" xr:uid="{045FD8EC-A7D5-4EBB-80B7-4C2C28B92092}"/>
    <cellStyle name="Calculation 9 2 4 8" xfId="19052" xr:uid="{70F4B2AE-9346-41B1-B37F-DDE2362150BB}"/>
    <cellStyle name="Calculation 9 2 5" xfId="12165" xr:uid="{E11F33EA-B9B1-494D-813F-C9F3A4227D4A}"/>
    <cellStyle name="Calculation 9 2 5 2" xfId="23982" xr:uid="{BF37317F-DBD2-4870-8E4E-BFC56882C76F}"/>
    <cellStyle name="Calculation 9 2 6" xfId="10602" xr:uid="{8335966C-4222-4528-AFAB-F44AF62358E7}"/>
    <cellStyle name="Calculation 9 2 6 2" xfId="22474" xr:uid="{8776A4E6-1148-47D6-B90C-958A3B431FBD}"/>
    <cellStyle name="Calculation 9 2 7" xfId="11626" xr:uid="{BF27D53A-AA5E-483B-9B2B-CEE94421B292}"/>
    <cellStyle name="Calculation 9 2 7 2" xfId="23468" xr:uid="{B688394D-C1B5-42D1-8663-6AF5E22B8D5E}"/>
    <cellStyle name="Calculation 9 2 8" xfId="11057" xr:uid="{5ECBBB52-6916-40C3-8FC7-E3B5BD503047}"/>
    <cellStyle name="Calculation 9 2 8 2" xfId="22926" xr:uid="{FD312F26-9EE3-440B-A1F1-5E9647F724A1}"/>
    <cellStyle name="Calculation 9 2 9" xfId="11389" xr:uid="{FB58EA56-3E5B-4FF3-9D36-46EF8B92A016}"/>
    <cellStyle name="Calculation 9 2 9 2" xfId="23247" xr:uid="{1A38A035-95A9-4422-B020-98460F0BD30F}"/>
    <cellStyle name="Calculation 9 3" xfId="6935" xr:uid="{0A865626-56EA-4984-9641-7321780A44B0}"/>
    <cellStyle name="Calculation 9 3 10" xfId="15543" xr:uid="{7339B944-77DF-4A36-9FF8-115EBAF5ACF0}"/>
    <cellStyle name="Calculation 9 3 10 2" xfId="27298" xr:uid="{83864863-45BA-4C80-ABA7-EBEB53AAEA57}"/>
    <cellStyle name="Calculation 9 3 2" xfId="8578" xr:uid="{57B58EE2-DC24-43DA-B5E1-64757A8CC33A}"/>
    <cellStyle name="Calculation 9 3 2 2" xfId="13301" xr:uid="{30A05C30-23FC-49B7-AE72-BBDF6DB7CF68}"/>
    <cellStyle name="Calculation 9 3 2 2 2" xfId="25084" xr:uid="{BF91DA2E-9D0A-40BB-B9B2-ABEE44148005}"/>
    <cellStyle name="Calculation 9 3 2 3" xfId="14315" xr:uid="{3137FDB0-E073-4101-A690-BF7F4500E520}"/>
    <cellStyle name="Calculation 9 3 2 3 2" xfId="26088" xr:uid="{0C29E9F8-0561-48A6-A64B-5C800D97C0DA}"/>
    <cellStyle name="Calculation 9 3 2 4" xfId="15275" xr:uid="{56DD4ED3-9BC1-4CA1-B8F3-AE99A296F480}"/>
    <cellStyle name="Calculation 9 3 2 4 2" xfId="27044" xr:uid="{CED342ED-CEB6-4CB0-8F83-CF806E124C0E}"/>
    <cellStyle name="Calculation 9 3 2 5" xfId="16219" xr:uid="{D80E3E53-5243-4E47-AD80-E173AB85ECD2}"/>
    <cellStyle name="Calculation 9 3 2 5 2" xfId="27966" xr:uid="{166EBD55-72AB-4058-9468-6012FE289568}"/>
    <cellStyle name="Calculation 9 3 2 6" xfId="17092" xr:uid="{21FA1CF9-D4A1-4FD8-8020-12EEB629D909}"/>
    <cellStyle name="Calculation 9 3 2 6 2" xfId="28839" xr:uid="{48D2D391-5192-440C-A2D4-24D1A25C8DA8}"/>
    <cellStyle name="Calculation 9 3 2 7" xfId="17957" xr:uid="{A6BBB5D1-7045-4136-B06A-3ADB747DEF12}"/>
    <cellStyle name="Calculation 9 3 2 7 2" xfId="29678" xr:uid="{7AE4073B-46EC-4886-83A7-4C4DAE762E7C}"/>
    <cellStyle name="Calculation 9 3 2 8" xfId="18732" xr:uid="{E464003A-683E-4C07-A086-B00C2004D2B3}"/>
    <cellStyle name="Calculation 9 3 3" xfId="9558" xr:uid="{8C7E6FD7-2718-4792-AA12-5FF11977168B}"/>
    <cellStyle name="Calculation 9 3 3 2" xfId="13963" xr:uid="{333A065D-00FD-4D3C-B90F-B3D5232B3152}"/>
    <cellStyle name="Calculation 9 3 3 2 2" xfId="25736" xr:uid="{A421DFE5-8014-4F79-8E9D-3F1490ABEAB9}"/>
    <cellStyle name="Calculation 9 3 3 3" xfId="14923" xr:uid="{F4E8857E-3DFF-4E4B-941A-75B039C115E6}"/>
    <cellStyle name="Calculation 9 3 3 3 2" xfId="26694" xr:uid="{44F67C78-7500-4396-B7ED-8A2491F5372A}"/>
    <cellStyle name="Calculation 9 3 3 4" xfId="15875" xr:uid="{C6C9EF60-EA6F-4317-BFD4-380B41F82C2D}"/>
    <cellStyle name="Calculation 9 3 3 4 2" xfId="27622" xr:uid="{CC8AE6F0-0CD7-4CE6-A125-272584C0111D}"/>
    <cellStyle name="Calculation 9 3 3 5" xfId="16749" xr:uid="{D6F5D780-0179-409D-8EA8-ED39490E1B7A}"/>
    <cellStyle name="Calculation 9 3 3 5 2" xfId="28496" xr:uid="{D2EADC0D-E127-44CB-A60E-3EC2275E0C20}"/>
    <cellStyle name="Calculation 9 3 3 6" xfId="17614" xr:uid="{F52DAE7E-DDAB-41C5-823F-824B00A30C02}"/>
    <cellStyle name="Calculation 9 3 3 6 2" xfId="29335" xr:uid="{081F1B4C-ADF3-4CD5-8498-33ECF1E6A998}"/>
    <cellStyle name="Calculation 9 3 3 7" xfId="18390" xr:uid="{FD89C02E-8FAA-47F5-B687-DA92839625FC}"/>
    <cellStyle name="Calculation 9 3 3 7 2" xfId="30111" xr:uid="{B7758FD5-302A-4CF5-B341-52E7B2947BB1}"/>
    <cellStyle name="Calculation 9 3 3 8" xfId="19147" xr:uid="{8DC9FF01-AAA1-49A9-B1E4-30A08C20A618}"/>
    <cellStyle name="Calculation 9 3 4" xfId="12274" xr:uid="{866B8F2A-FC3E-482E-886B-0EE876AA3DAF}"/>
    <cellStyle name="Calculation 9 3 4 2" xfId="24090" xr:uid="{723774A6-9102-471E-BC7B-956CE524A64C}"/>
    <cellStyle name="Calculation 9 3 5" xfId="10498" xr:uid="{7A00453A-95EF-4904-BBF4-78D9A2B09BFC}"/>
    <cellStyle name="Calculation 9 3 5 2" xfId="22370" xr:uid="{CDC2BF44-C4F9-4030-B87E-76F27E608050}"/>
    <cellStyle name="Calculation 9 3 6" xfId="12564" xr:uid="{40C7BFB1-AB65-4BD3-A8DE-D86684195AEF}"/>
    <cellStyle name="Calculation 9 3 6 2" xfId="24373" xr:uid="{D9243702-4FF1-41BC-94FD-B4179D1A733D}"/>
    <cellStyle name="Calculation 9 3 7" xfId="10243" xr:uid="{7BA3814E-5EF0-4FCA-8A47-B37919E3BFE2}"/>
    <cellStyle name="Calculation 9 3 7 2" xfId="22118" xr:uid="{D55735D3-85C4-43C6-B408-11BE654CDB81}"/>
    <cellStyle name="Calculation 9 3 8" xfId="13620" xr:uid="{63AC0D2A-8333-4A7F-AA6F-17D7CC472C71}"/>
    <cellStyle name="Calculation 9 3 8 2" xfId="25396" xr:uid="{ED4BBA8D-BC07-4A13-9B24-1053FA9397BE}"/>
    <cellStyle name="Calculation 9 3 9" xfId="14591" xr:uid="{8DB8F65C-F713-4053-8B2B-B4264BFC998D}"/>
    <cellStyle name="Calculation 9 3 9 2" xfId="26362" xr:uid="{2419F828-406B-487C-8501-473A892CE223}"/>
    <cellStyle name="Calculation 9 4" xfId="7739" xr:uid="{CED47DE1-B68D-4195-A77C-3D102F696ED3}"/>
    <cellStyle name="Calculation 9 4 2" xfId="12768" xr:uid="{90A2D651-9D0A-4937-B582-785B400F0FE2}"/>
    <cellStyle name="Calculation 9 4 2 2" xfId="24564" xr:uid="{AD907C25-4731-49A1-8368-08B4A7E04149}"/>
    <cellStyle name="Calculation 9 4 3" xfId="10108" xr:uid="{64016EE4-F56E-4EA3-870F-60E94E757820}"/>
    <cellStyle name="Calculation 9 4 3 2" xfId="21983" xr:uid="{737DCB5C-CF47-4644-ACF2-2BE3DCE01A79}"/>
    <cellStyle name="Calculation 9 4 4" xfId="12251" xr:uid="{1B3AD86E-CDA7-48D1-BC14-0C61EEAB6EFC}"/>
    <cellStyle name="Calculation 9 4 4 2" xfId="24068" xr:uid="{5873E700-04F7-4A91-90F5-EB627A23BDE0}"/>
    <cellStyle name="Calculation 9 4 5" xfId="10520" xr:uid="{F8CD2794-C4F8-4FFA-B3F7-3DA07505745E}"/>
    <cellStyle name="Calculation 9 4 5 2" xfId="22392" xr:uid="{64D2758C-CEEF-4957-8CA2-35833E282C9C}"/>
    <cellStyle name="Calculation 9 4 6" xfId="12044" xr:uid="{9FBEC59C-A4C6-442B-A48F-141DC4EB3E4E}"/>
    <cellStyle name="Calculation 9 4 6 2" xfId="23865" xr:uid="{7B90FAA5-C586-4B28-8753-8EF852554DE4}"/>
    <cellStyle name="Calculation 9 4 7" xfId="10710" xr:uid="{51677E27-6506-427A-9A2B-853D277E453F}"/>
    <cellStyle name="Calculation 9 4 7 2" xfId="22582" xr:uid="{A1BEB60D-3AB3-44E2-9DCA-19D5DD85969D}"/>
    <cellStyle name="Calculation 9 4 8" xfId="11606" xr:uid="{608B94D7-7FF2-4909-BBB7-E16AFBB25A42}"/>
    <cellStyle name="Calculation 9 5" xfId="7840" xr:uid="{81FD1214-4970-4E06-BCA1-8BE854CE36CD}"/>
    <cellStyle name="Calculation 9 5 2" xfId="12835" xr:uid="{6B83790D-1D32-479B-970A-DA4275708369}"/>
    <cellStyle name="Calculation 9 5 2 2" xfId="24629" xr:uid="{ED6863B1-540C-48A4-9C64-B30831B1CBD0}"/>
    <cellStyle name="Calculation 9 5 3" xfId="10048" xr:uid="{69D265FB-4725-4792-9955-B179921A52D4}"/>
    <cellStyle name="Calculation 9 5 3 2" xfId="21923" xr:uid="{6FD34E35-2ED0-402B-BB5F-94BF3DDCAC56}"/>
    <cellStyle name="Calculation 9 5 4" xfId="12628" xr:uid="{246F6DD8-81C1-4B1E-AC97-1B0B7C17D519}"/>
    <cellStyle name="Calculation 9 5 4 2" xfId="24432" xr:uid="{5D24C76D-9C11-4E57-B437-8EF8314E652B}"/>
    <cellStyle name="Calculation 9 5 5" xfId="10193" xr:uid="{060BBBF7-5581-4D96-B483-8B5CBDAA2118}"/>
    <cellStyle name="Calculation 9 5 5 2" xfId="22068" xr:uid="{185FA58F-BD27-44AD-9D04-23E02C72CEE2}"/>
    <cellStyle name="Calculation 9 5 6" xfId="13112" xr:uid="{A23D8669-C002-450D-ADF8-8B60950DD08B}"/>
    <cellStyle name="Calculation 9 5 6 2" xfId="24900" xr:uid="{0447ECF3-432A-4952-B7F2-A922DB7D4610}"/>
    <cellStyle name="Calculation 9 5 7" xfId="9825" xr:uid="{A2A46BAF-AD78-4180-9089-4B091D920DBC}"/>
    <cellStyle name="Calculation 9 5 7 2" xfId="21701" xr:uid="{59F7548C-622C-406B-AE40-0184E54AD36D}"/>
    <cellStyle name="Calculation 9 5 8" xfId="11839" xr:uid="{FAECA13D-6C6B-40CC-AFE1-D7645B350FDA}"/>
    <cellStyle name="Calculation 9 6" xfId="10153" xr:uid="{23B17250-C3F0-400A-812C-70D07152E27B}"/>
    <cellStyle name="Calculation 9 6 2" xfId="22028" xr:uid="{62F3EA6B-93D9-4493-9AE9-B15CCD03C725}"/>
    <cellStyle name="Calculation 9 7" xfId="12616" xr:uid="{4FFC64BB-F536-4D61-9F65-7EA9BA72D59F}"/>
    <cellStyle name="Calculation 9 7 2" xfId="24421" xr:uid="{2D274BB2-9A50-44E9-B2CB-3640F61D7E18}"/>
    <cellStyle name="Calculation 9 8" xfId="10203" xr:uid="{09788AEC-A808-4284-9463-D08CDABA5A37}"/>
    <cellStyle name="Calculation 9 8 2" xfId="22078" xr:uid="{B5D3BCFD-075E-4412-A235-449401958039}"/>
    <cellStyle name="Calculation 9 9" xfId="12608" xr:uid="{120A9430-9D53-433C-8CAA-224D6A8868E7}"/>
    <cellStyle name="Calculation 9 9 2" xfId="24413" xr:uid="{652DE191-4CDC-4DC7-BD07-CE115AEF31C7}"/>
    <cellStyle name="Check Cell 10" xfId="754" xr:uid="{9C985845-5B8A-44C6-89FA-554387A46C92}"/>
    <cellStyle name="Check Cell 11" xfId="755" xr:uid="{8FBB3DF6-2816-4459-8900-A6BB4B42D255}"/>
    <cellStyle name="Check Cell 12" xfId="756" xr:uid="{6A1F9E2C-EC8E-4CA3-B172-3733BA63D90B}"/>
    <cellStyle name="Check Cell 13" xfId="757" xr:uid="{8211D8D4-AD01-420B-910E-5AEE67A2EED7}"/>
    <cellStyle name="Check Cell 14" xfId="758" xr:uid="{1914C6F9-2E59-4DEF-866E-26D815482975}"/>
    <cellStyle name="Check Cell 15" xfId="759" xr:uid="{409F505C-BD44-45E5-912E-5BE8CE5664E6}"/>
    <cellStyle name="Check Cell 16" xfId="760" xr:uid="{34D0663A-8D71-4146-A56B-C7C59E26EC61}"/>
    <cellStyle name="Check Cell 17" xfId="761" xr:uid="{A844E579-9B87-4004-B557-12AA7941CBC9}"/>
    <cellStyle name="Check Cell 18" xfId="762" xr:uid="{5A335BC4-0152-4870-AA7C-71D2E8D7C187}"/>
    <cellStyle name="Check Cell 18 2" xfId="763" xr:uid="{EAF0291E-79FD-4C92-800F-B269B54D7F36}"/>
    <cellStyle name="Check Cell 19" xfId="764" xr:uid="{38329467-BCF7-4C29-B7A7-B760E7187B30}"/>
    <cellStyle name="Check Cell 19 2" xfId="765" xr:uid="{4FFB7923-41C1-4005-B20A-0D5BBB2107FF}"/>
    <cellStyle name="Check Cell 2" xfId="766" xr:uid="{5EE160AE-B03C-465B-B7CE-F1183E25A343}"/>
    <cellStyle name="Check Cell 2 2" xfId="767" xr:uid="{BDF4E47B-4732-412B-9F74-1DC530784740}"/>
    <cellStyle name="Check Cell 2 2 2" xfId="6433" xr:uid="{C5903DEA-10F5-460E-8C95-C380F93B7DBF}"/>
    <cellStyle name="Check Cell 3" xfId="768" xr:uid="{A4C336FF-D222-402E-9B87-E7A1320208CB}"/>
    <cellStyle name="Check Cell 4" xfId="769" xr:uid="{49CF14BD-6ABA-4561-BB90-AD6CAFB465D9}"/>
    <cellStyle name="Check Cell 5" xfId="770" xr:uid="{6811DF09-44DC-4B96-BCEE-7FEAD35D5471}"/>
    <cellStyle name="Check Cell 6" xfId="771" xr:uid="{57256ADC-94A4-4753-9ACC-418D30C90C8B}"/>
    <cellStyle name="Check Cell 7" xfId="772" xr:uid="{64D365E6-4F4D-414F-BCCF-FDEC2A993519}"/>
    <cellStyle name="Check Cell 8" xfId="773" xr:uid="{10E94094-A9AD-4618-B8B6-F25E32AFEFD3}"/>
    <cellStyle name="Check Cell 9" xfId="774" xr:uid="{FB22204C-FEE8-4F80-B77A-C8EA3BF0A999}"/>
    <cellStyle name="Comma" xfId="1" builtinId="3"/>
    <cellStyle name="Comma 2" xfId="2" xr:uid="{9D711242-5CE1-4007-8506-C4AC4061FE37}"/>
    <cellStyle name="Comma 2 2" xfId="47" xr:uid="{0D249A3C-5741-4F52-AB15-0ED127D3428B}"/>
    <cellStyle name="Comma 2 2 2" xfId="6435" xr:uid="{41FC94BC-1397-4542-BDFE-1F709BF2AFBF}"/>
    <cellStyle name="Comma 2 2 2 2" xfId="7148" xr:uid="{8896EE83-7667-444D-9A43-78138C1ABADD}"/>
    <cellStyle name="Comma 2 2 2 2 2" xfId="8791" xr:uid="{783DCD00-D627-4374-A83D-49A855FE0D4F}"/>
    <cellStyle name="Comma 2 2 2 2 2 2" xfId="21197" xr:uid="{31C80368-05FA-4DC1-BEE3-4755EA6140FC}"/>
    <cellStyle name="Comma 2 2 2 2 3" xfId="20060" xr:uid="{C491F9CE-8A7E-4883-8B3F-53C098468C0A}"/>
    <cellStyle name="Comma 2 2 2 3" xfId="8118" xr:uid="{34105F59-09F4-4686-B47F-7517B8A75F9F}"/>
    <cellStyle name="Comma 2 2 2 3 2" xfId="20754" xr:uid="{7ABCB742-BBD9-4329-8674-6DDB1451A6A7}"/>
    <cellStyle name="Comma 2 2 2 4" xfId="19617" xr:uid="{45F62437-1F1F-4BF6-8624-EB762BF5EF44}"/>
    <cellStyle name="Comma 2 2 3" xfId="6936" xr:uid="{7D320C1E-4841-40DD-9B27-7BCC67DAF9F3}"/>
    <cellStyle name="Comma 2 2 3 2" xfId="8579" xr:uid="{62C87633-69B5-417D-8B82-ACC553B1C3C0}"/>
    <cellStyle name="Comma 2 2 3 2 2" xfId="21078" xr:uid="{02C9B15D-370E-4A02-B810-1DD78A6CD272}"/>
    <cellStyle name="Comma 2 2 3 3" xfId="19941" xr:uid="{A68080FD-4C09-4866-87E4-A68D1412FD03}"/>
    <cellStyle name="Comma 2 2 4" xfId="7717" xr:uid="{7B2A6F0A-36D5-4DD1-97CE-8E5F9CBAD98F}"/>
    <cellStyle name="Comma 2 2 4 2" xfId="20510" xr:uid="{DE7D0883-725F-4F10-9297-CC4422D4B18D}"/>
    <cellStyle name="Comma 2 2 5" xfId="19372" xr:uid="{B9C1C007-B8D6-4882-85DF-BD51C23BE4D1}"/>
    <cellStyle name="Comma 2 3" xfId="6434" xr:uid="{583F583E-6AF1-4FDC-B6F4-A0E0F0196CCB}"/>
    <cellStyle name="Comma 2 3 2" xfId="7149" xr:uid="{073904AC-885C-4AB2-BB60-06AE7FC3E3B8}"/>
    <cellStyle name="Comma 2 3 2 2" xfId="8792" xr:uid="{7122FC56-B1F2-4C9C-97E4-BF148FF8DCC2}"/>
    <cellStyle name="Comma 2 3 2 2 2" xfId="21198" xr:uid="{E3A5FFE9-77F8-49AE-BA2B-49BAAA326F95}"/>
    <cellStyle name="Comma 2 3 2 3" xfId="20061" xr:uid="{0372BC0A-7875-4D24-A8AC-D04BBBEFD6CC}"/>
    <cellStyle name="Comma 2 3 3" xfId="8117" xr:uid="{9D08BBCF-C502-4C75-96B6-517BEBD97146}"/>
    <cellStyle name="Comma 2 3 3 2" xfId="20753" xr:uid="{100CFAA2-AE79-45CF-B30F-444361890291}"/>
    <cellStyle name="Comma 2 3 4" xfId="19616" xr:uid="{6144DBA0-07DE-44E8-9B9E-68373CD87326}"/>
    <cellStyle name="Comma 2 4" xfId="6910" xr:uid="{099443B3-9F47-4F08-90D5-A3EF44922159}"/>
    <cellStyle name="Comma 2 4 2" xfId="8553" xr:uid="{68E47FAD-F02D-4D4C-90EF-3FD81B699242}"/>
    <cellStyle name="Comma 2 4 2 2" xfId="21073" xr:uid="{99DE44D8-E9CF-4254-AACD-A3CC4C80B1D1}"/>
    <cellStyle name="Comma 2 4 3" xfId="19936" xr:uid="{BD25CE69-D2CC-49DA-B420-7CA9E5AFB316}"/>
    <cellStyle name="Comma 2 5" xfId="7712" xr:uid="{FE4D9079-44CB-4238-BAAB-9EF1E082E090}"/>
    <cellStyle name="Comma 2 5 2" xfId="20505" xr:uid="{605BE12B-FD93-4D59-8D47-2CDCC5960F79}"/>
    <cellStyle name="Comma 2 6" xfId="19365" xr:uid="{278F69CC-26CD-4A9E-9D84-1F1D12BB9F47}"/>
    <cellStyle name="Comma 2 7" xfId="18" xr:uid="{3E69D8E6-4252-4357-87AE-12C57645F48A}"/>
    <cellStyle name="Comma 3" xfId="3" xr:uid="{8BD88BA6-A896-4A6E-9C89-36F3700DB411}"/>
    <cellStyle name="Comma 3 2" xfId="776" xr:uid="{2FFAD830-F652-428B-95DA-C29E62175026}"/>
    <cellStyle name="Comma 3 2 2" xfId="6466" xr:uid="{B76DF3BB-ED51-456A-8DF9-DF48C58858FA}"/>
    <cellStyle name="Comma 3 2 2 2" xfId="7184" xr:uid="{53C8BA5A-405D-4711-B650-72C8B7D2DF88}"/>
    <cellStyle name="Comma 3 2 2 2 2" xfId="8827" xr:uid="{C2884AD7-3F03-46BD-B02B-DD906CA164C5}"/>
    <cellStyle name="Comma 3 2 2 2 2 2" xfId="21212" xr:uid="{80866AE2-31DB-4763-A638-288B8748DA2D}"/>
    <cellStyle name="Comma 3 2 2 2 3" xfId="20075" xr:uid="{00C12479-E0F0-427D-8995-BBE6D25D4A3D}"/>
    <cellStyle name="Comma 3 2 2 3" xfId="8126" xr:uid="{07D94AD2-F495-404C-8D67-C30E44F2FB6B}"/>
    <cellStyle name="Comma 3 2 2 3 2" xfId="20762" xr:uid="{89D5BD09-8C10-419D-98A0-2C4360CCDB01}"/>
    <cellStyle name="Comma 3 2 2 4" xfId="19625" xr:uid="{54893F95-4B95-45AC-85A5-87D42D07649B}"/>
    <cellStyle name="Comma 3 2 3" xfId="6938" xr:uid="{58304808-029B-44F3-9254-49196FEFD895}"/>
    <cellStyle name="Comma 3 2 3 2" xfId="8581" xr:uid="{75C69C08-51E7-409E-A7BA-3E676FE5469D}"/>
    <cellStyle name="Comma 3 2 3 2 2" xfId="21080" xr:uid="{E831DB08-7815-4CEB-B7D7-296A985CA46F}"/>
    <cellStyle name="Comma 3 2 3 3" xfId="19943" xr:uid="{95A01DBF-8D7A-41E3-B3E9-0E8CC465DA77}"/>
    <cellStyle name="Comma 3 2 4" xfId="7741" xr:uid="{EB988814-FB80-471C-9CC7-3D7C661C7801}"/>
    <cellStyle name="Comma 3 2 4 2" xfId="20513" xr:uid="{C1A8A8D3-1501-4F07-B240-1B379ECDA06B}"/>
    <cellStyle name="Comma 3 2 5" xfId="19376" xr:uid="{EF7D7C19-2766-43B7-8681-E6A1924D8D91}"/>
    <cellStyle name="Comma 3 3" xfId="777" xr:uid="{628C1147-30B2-4BEC-9983-D93A399492D9}"/>
    <cellStyle name="Comma 3 3 2" xfId="6939" xr:uid="{27FC1DF1-3001-41C7-B247-8E562D5E9C67}"/>
    <cellStyle name="Comma 3 3 2 2" xfId="8582" xr:uid="{50F410C7-8794-411E-8B2A-9B9E89CAC066}"/>
    <cellStyle name="Comma 3 3 2 2 2" xfId="21081" xr:uid="{F02BE6BE-62C9-4C0E-AA71-0A0F7612C180}"/>
    <cellStyle name="Comma 3 3 2 3" xfId="19944" xr:uid="{BBA9159F-FC93-494E-829C-4F99765CC290}"/>
    <cellStyle name="Comma 3 3 3" xfId="7742" xr:uid="{D14009D4-2FA5-47E7-8AB3-BADE2381872F}"/>
    <cellStyle name="Comma 3 3 3 2" xfId="20514" xr:uid="{9F9D32FA-7998-4C26-9234-568BC4E47CBC}"/>
    <cellStyle name="Comma 3 3 4" xfId="19377" xr:uid="{699627AE-FCEB-4D71-B759-E206ECB987D7}"/>
    <cellStyle name="Comma 3 4" xfId="6464" xr:uid="{2FEDDA01-73CA-4538-BDC3-E261D933D0BB}"/>
    <cellStyle name="Comma 3 5" xfId="6937" xr:uid="{C6731BBE-886C-4583-943D-6E1CEF503396}"/>
    <cellStyle name="Comma 3 5 2" xfId="8580" xr:uid="{0B98653C-0041-473B-ACD7-F8835BB2A99F}"/>
    <cellStyle name="Comma 3 5 2 2" xfId="21079" xr:uid="{15CE8332-F2DA-43C1-9FFB-1659CCC9340D}"/>
    <cellStyle name="Comma 3 5 3" xfId="19942" xr:uid="{4850A90A-319D-4A90-83D5-70DB5DC5F7AC}"/>
    <cellStyle name="Comma 3 6" xfId="7740" xr:uid="{FEF45A91-6CEC-4280-9625-FCD99B9B04F6}"/>
    <cellStyle name="Comma 3 6 2" xfId="20512" xr:uid="{F69062AC-7814-44EB-AE8A-F5F3AD0DCDB0}"/>
    <cellStyle name="Comma 3 7" xfId="19375" xr:uid="{A0526C0F-5860-400F-B707-773F9D4E86E0}"/>
    <cellStyle name="Comma 3 8" xfId="775" xr:uid="{A75D772A-BA84-43B8-8B83-949A3388EE9B}"/>
    <cellStyle name="Comma 4" xfId="778" xr:uid="{4FC4995A-4757-4DC4-A239-79C1CB3840EE}"/>
    <cellStyle name="Comma 4 2" xfId="779" xr:uid="{D7856172-F4CA-4743-9DFC-33CB5C62286F}"/>
    <cellStyle name="Comma 4 2 2" xfId="6941" xr:uid="{A69D0A73-238F-4D14-BDDA-77B04DED92FB}"/>
    <cellStyle name="Comma 4 2 2 2" xfId="8584" xr:uid="{20E6EC4D-E75E-4544-AA0D-F07547A93E60}"/>
    <cellStyle name="Comma 4 2 2 2 2" xfId="21083" xr:uid="{54D99840-67AB-48BC-805E-35973BD1C1E2}"/>
    <cellStyle name="Comma 4 2 2 3" xfId="19946" xr:uid="{1183134E-86B3-4F7C-B404-867EF98273BC}"/>
    <cellStyle name="Comma 4 2 3" xfId="7744" xr:uid="{255BB8B8-6B96-4377-A634-8DAFBEE57C65}"/>
    <cellStyle name="Comma 4 2 3 2" xfId="20516" xr:uid="{7B0F9776-4194-4325-970D-A791D6B97017}"/>
    <cellStyle name="Comma 4 2 4" xfId="19379" xr:uid="{7C0111AB-0F18-4A32-A3DE-B1DB5ADAA1BD}"/>
    <cellStyle name="Comma 4 3" xfId="6940" xr:uid="{368B340C-EE24-48CE-875D-877411F7F3F4}"/>
    <cellStyle name="Comma 4 3 2" xfId="8583" xr:uid="{84ADAC2A-6918-4349-A4C8-FB1BDDF4C28B}"/>
    <cellStyle name="Comma 4 3 2 2" xfId="21082" xr:uid="{0818CF67-D863-4367-ABDE-55485BCF5C78}"/>
    <cellStyle name="Comma 4 3 3" xfId="19945" xr:uid="{2DDFDE98-7AE1-4BEE-8856-FAA80D013AEF}"/>
    <cellStyle name="Comma 4 4" xfId="7743" xr:uid="{200E9FE6-BB07-493F-927C-7A3D121D8CB8}"/>
    <cellStyle name="Comma 4 4 2" xfId="20515" xr:uid="{59621BF3-A441-40FA-8ED5-A7C45691095F}"/>
    <cellStyle name="Comma 4 5" xfId="19378" xr:uid="{0D6A6C13-BE97-4A37-B85B-28B12AF76684}"/>
    <cellStyle name="Comma 5" xfId="780" xr:uid="{23C7F273-0354-4151-8C4B-4E015E43070B}"/>
    <cellStyle name="Comma 5 2" xfId="781" xr:uid="{65AB627B-7DFA-4FA4-9D59-034ABC7B1D84}"/>
    <cellStyle name="Comma 5 2 2" xfId="6943" xr:uid="{C06DE42C-2971-4176-964B-54FC4D799256}"/>
    <cellStyle name="Comma 5 2 2 2" xfId="8586" xr:uid="{7EE8B3F0-CCD9-4BAE-AF81-1EB3F84CD73F}"/>
    <cellStyle name="Comma 5 2 2 2 2" xfId="21085" xr:uid="{56975BA5-5AB1-43F3-8C09-C0FF6EFF3DBB}"/>
    <cellStyle name="Comma 5 2 2 3" xfId="19948" xr:uid="{0E8F7371-3B6B-454E-8311-936E77C8078A}"/>
    <cellStyle name="Comma 5 2 3" xfId="7746" xr:uid="{144506A3-2715-442E-8197-0303B4F70E10}"/>
    <cellStyle name="Comma 5 2 3 2" xfId="20518" xr:uid="{97030F42-85BD-47D6-86CC-D0B333ABC075}"/>
    <cellStyle name="Comma 5 2 4" xfId="19381" xr:uid="{21E8A011-C24F-488D-9397-51850A9B50F3}"/>
    <cellStyle name="Comma 5 3" xfId="6467" xr:uid="{819F996E-3C93-46FF-B2E8-5F0AB7F44EF0}"/>
    <cellStyle name="Comma 5 3 2" xfId="7185" xr:uid="{8E925ECD-8FD4-4D6C-B56D-ECA7FA36B219}"/>
    <cellStyle name="Comma 5 3 2 2" xfId="8828" xr:uid="{7CE7708E-E8AD-410B-AE2F-22DCDA3CA71B}"/>
    <cellStyle name="Comma 5 3 2 2 2" xfId="21213" xr:uid="{1CF127DB-81A4-43B3-8B25-CB2B19B7BD93}"/>
    <cellStyle name="Comma 5 3 2 3" xfId="20076" xr:uid="{CA8E2261-7C9B-453B-8013-CA840D2C1FD7}"/>
    <cellStyle name="Comma 5 3 3" xfId="8127" xr:uid="{52D6FB38-FCD8-4E77-8E6B-FD583985432A}"/>
    <cellStyle name="Comma 5 3 3 2" xfId="20763" xr:uid="{D92E13DD-EBAF-4476-ABB9-D55E63359ADC}"/>
    <cellStyle name="Comma 5 3 4" xfId="19626" xr:uid="{5D495B64-5C66-45C5-9937-EB1884224D1B}"/>
    <cellStyle name="Comma 5 4" xfId="6942" xr:uid="{F667D972-7BA7-41A2-94B6-AADCB47282CF}"/>
    <cellStyle name="Comma 5 4 2" xfId="8585" xr:uid="{9CF0D597-44A8-4881-8FAC-04BD38CEF1C9}"/>
    <cellStyle name="Comma 5 4 2 2" xfId="21084" xr:uid="{EE9C845A-93EE-40AA-AE23-A306F5974148}"/>
    <cellStyle name="Comma 5 4 3" xfId="19947" xr:uid="{574556B5-95E5-44DE-81D4-DB38254A6DF1}"/>
    <cellStyle name="Comma 5 5" xfId="7745" xr:uid="{153FE840-83B3-42AC-ADD1-E847B732F8E1}"/>
    <cellStyle name="Comma 5 5 2" xfId="20517" xr:uid="{3C078CAB-BD81-43B5-B7F0-2DA20D426D2D}"/>
    <cellStyle name="Comma 5 6" xfId="19380" xr:uid="{9025461D-0033-4398-9E49-25B8815B8923}"/>
    <cellStyle name="Comma 6" xfId="782" xr:uid="{209D6A80-EFCA-4275-BDF1-58382B0B20A6}"/>
    <cellStyle name="Comma 6 2" xfId="6436" xr:uid="{A4CFC1B7-F527-45C4-A134-519DE9D5E934}"/>
    <cellStyle name="Comma 6 2 2" xfId="7150" xr:uid="{8BC7B221-3827-4294-ADA9-A1D469B8C4B2}"/>
    <cellStyle name="Comma 6 2 2 2" xfId="8793" xr:uid="{BFC62622-FBB3-4940-9BCA-EF78E7C01AD7}"/>
    <cellStyle name="Comma 6 2 2 2 2" xfId="21199" xr:uid="{6F00D959-C3DB-416F-9563-D36567EE8B24}"/>
    <cellStyle name="Comma 6 2 2 3" xfId="20062" xr:uid="{52907B90-1049-4764-9DF2-97D9BB5E5BCD}"/>
    <cellStyle name="Comma 6 2 3" xfId="8119" xr:uid="{3E5B6CE1-FCC3-4BC1-90F1-79AFAE0ADBA2}"/>
    <cellStyle name="Comma 6 2 3 2" xfId="20755" xr:uid="{5FDDF5FC-F0DB-4D57-92A7-A65F7C69FDB0}"/>
    <cellStyle name="Comma 6 2 4" xfId="19618" xr:uid="{FDA1F816-EA54-4530-BB14-9591FE6B80DF}"/>
    <cellStyle name="Comma 6 3" xfId="6944" xr:uid="{E0489A62-226B-44B6-9DD1-8F8696F9A8EF}"/>
    <cellStyle name="Comma 6 3 2" xfId="8587" xr:uid="{790627BE-F5C7-454F-B8B6-6D85DFFED199}"/>
    <cellStyle name="Comma 6 3 2 2" xfId="21086" xr:uid="{81BB9173-080A-4CF6-9BC3-3092C27F15B9}"/>
    <cellStyle name="Comma 6 3 3" xfId="19949" xr:uid="{D39DA832-AB42-4B29-B0A6-E92D664B9412}"/>
    <cellStyle name="Comma 6 4" xfId="7747" xr:uid="{BC5C68E3-8635-4C0E-9AFF-85D75B706622}"/>
    <cellStyle name="Comma 6 4 2" xfId="20519" xr:uid="{A3EEE272-7927-4C14-A9CD-BEAA503726B6}"/>
    <cellStyle name="Comma 6 5" xfId="19382" xr:uid="{E96A9D6C-8FD2-4720-A360-2C4B2EDD634E}"/>
    <cellStyle name="Comma 7" xfId="783" xr:uid="{B797725C-A8FE-4BA6-8506-E19356FB0E66}"/>
    <cellStyle name="Comma 7 2" xfId="784" xr:uid="{BB594B9F-8534-482C-AFB7-235CE22F12DF}"/>
    <cellStyle name="Comma 7 2 2" xfId="6946" xr:uid="{5121893E-18AD-4B3F-9587-8C6344751A3F}"/>
    <cellStyle name="Comma 7 2 2 2" xfId="8589" xr:uid="{34CEDA3E-2B14-4326-A738-458E52C40803}"/>
    <cellStyle name="Comma 7 2 2 2 2" xfId="21088" xr:uid="{1F3AF48A-086C-491E-8418-BDDDB947D402}"/>
    <cellStyle name="Comma 7 2 2 3" xfId="19951" xr:uid="{F708A916-0BF4-403B-9A92-5FEC6EDE55B0}"/>
    <cellStyle name="Comma 7 2 3" xfId="7749" xr:uid="{A510E446-8930-474E-AE26-7BF99B6AAF2B}"/>
    <cellStyle name="Comma 7 2 3 2" xfId="20521" xr:uid="{2EC9A15D-62AC-496A-B928-3E614BF84057}"/>
    <cellStyle name="Comma 7 2 4" xfId="19384" xr:uid="{524C879B-398C-42CC-A335-7475AEBC10B0}"/>
    <cellStyle name="Comma 7 3" xfId="6945" xr:uid="{786F75BB-D285-41CE-BEAC-8AB44CF2B8F0}"/>
    <cellStyle name="Comma 7 3 2" xfId="8588" xr:uid="{BB6AFFC8-B163-4077-B970-3462AC4E45F4}"/>
    <cellStyle name="Comma 7 3 2 2" xfId="21087" xr:uid="{615EEFC0-5C79-495C-A7EC-4710AAD425C7}"/>
    <cellStyle name="Comma 7 3 3" xfId="19950" xr:uid="{FD75BB7A-5D20-47B3-A46F-DEA5A643844F}"/>
    <cellStyle name="Comma 7 4" xfId="7748" xr:uid="{3C311009-C70A-4206-A7F6-E2338184EC54}"/>
    <cellStyle name="Comma 7 4 2" xfId="20520" xr:uid="{3AD2B0EE-2D4E-4455-8468-6A246A6CA793}"/>
    <cellStyle name="Comma 7 5" xfId="19383" xr:uid="{C440CB33-BF63-4158-A6E3-DD7966D00CF8}"/>
    <cellStyle name="Comma 8" xfId="6468" xr:uid="{01E163FB-547A-4C1F-9316-968901D06240}"/>
    <cellStyle name="Comma 8 2" xfId="7186" xr:uid="{9DDEEB16-1396-4EA9-B2A9-D2E4FB8E8A1F}"/>
    <cellStyle name="Comma 8 2 2" xfId="8829" xr:uid="{A5CB3E08-4803-4D5A-B69C-2E38438DBBB5}"/>
    <cellStyle name="Comma 8 2 2 2" xfId="21214" xr:uid="{9353A504-8C20-4725-8824-799C672006B0}"/>
    <cellStyle name="Comma 8 2 3" xfId="20077" xr:uid="{11C0AB1C-9E8C-4A71-B702-CBAC64B85067}"/>
    <cellStyle name="Comma 8 3" xfId="8128" xr:uid="{47AA50F9-8095-405A-A7E8-1BF55F90F317}"/>
    <cellStyle name="Comma 8 3 2" xfId="20764" xr:uid="{A2945E3F-E9ED-46B9-877D-CA688E92785F}"/>
    <cellStyle name="Comma 8 4" xfId="19627" xr:uid="{A1D8B61B-72E9-4711-A4FE-DB13D44F66D6}"/>
    <cellStyle name="Comma 9" xfId="30323" xr:uid="{57F9C412-39E2-4889-A1F8-E2506A5FD4C4}"/>
    <cellStyle name="Currency 2" xfId="785" xr:uid="{81BBB2B8-7E8D-444A-80A8-14A895E63554}"/>
    <cellStyle name="Currency 2 2" xfId="6469" xr:uid="{5ABB339F-0045-49E5-B71A-190F8C26D400}"/>
    <cellStyle name="Currency 2 2 2" xfId="7187" xr:uid="{0FF49D1B-3F63-4109-8EFA-B65C0F8389FB}"/>
    <cellStyle name="Currency 2 2 2 2" xfId="8830" xr:uid="{DEC32CB4-B08C-4D2C-8B28-8890E0DA44C0}"/>
    <cellStyle name="Currency 2 2 3" xfId="8129" xr:uid="{A31046A9-2A78-42E7-88CA-D06FAC4893A1}"/>
    <cellStyle name="Currency 2 3" xfId="6462" xr:uid="{B881C63C-7048-4964-BDA5-A576628CFFF8}"/>
    <cellStyle name="Currency 2 4" xfId="7750" xr:uid="{9F8F4E69-EAB2-4E1D-8B3E-0A6F9C8BCC79}"/>
    <cellStyle name="Currency 3" xfId="786" xr:uid="{E49021AD-1296-4FE3-BAB9-0EE2AEB72B79}"/>
    <cellStyle name="Currency 3 2" xfId="6908" xr:uid="{FAA20B9E-9B1F-4534-A2E2-243314B2186C}"/>
    <cellStyle name="Currency 3 2 2" xfId="8551" xr:uid="{5BD401FB-4513-499F-AD82-48572A680949}"/>
    <cellStyle name="Currency 3 3" xfId="7751" xr:uid="{470EF9FE-49FB-4A7C-AEA9-7A3094F98F5F}"/>
    <cellStyle name="exo" xfId="6470" xr:uid="{FDD3763A-52EE-40DF-A31A-C386F71251EF}"/>
    <cellStyle name="Explanatory Text 10" xfId="787" xr:uid="{E474E5E8-B138-4F75-A50E-15AEFFAEF6D8}"/>
    <cellStyle name="Explanatory Text 11" xfId="788" xr:uid="{7C44844D-8279-4260-B74E-3A8B3C177012}"/>
    <cellStyle name="Explanatory Text 12" xfId="789" xr:uid="{5254830F-406D-4D46-B866-7907A4D91E6B}"/>
    <cellStyle name="Explanatory Text 13" xfId="790" xr:uid="{62BF2A81-BFEF-4608-996A-E8912F628865}"/>
    <cellStyle name="Explanatory Text 14" xfId="791" xr:uid="{8CA1B42F-53F7-4244-9533-ADD5D044A8B8}"/>
    <cellStyle name="Explanatory Text 15" xfId="792" xr:uid="{74E7E172-68A7-4A15-8034-1CEC464325BA}"/>
    <cellStyle name="Explanatory Text 16" xfId="793" xr:uid="{E5CC128D-4E6E-4229-AEF4-C266AA5F8C73}"/>
    <cellStyle name="Explanatory Text 17" xfId="794" xr:uid="{016084A3-917A-4173-839B-14CF92A46E41}"/>
    <cellStyle name="Explanatory Text 18" xfId="795" xr:uid="{9D946CB6-A4DD-4203-B37E-E405A11E6341}"/>
    <cellStyle name="Explanatory Text 18 2" xfId="796" xr:uid="{A33258AC-7498-4C33-97D1-825E6F83E1B8}"/>
    <cellStyle name="Explanatory Text 19" xfId="797" xr:uid="{E8B6F50F-19B6-46EF-B1BD-ACEF8423D0E8}"/>
    <cellStyle name="Explanatory Text 19 2" xfId="798" xr:uid="{9A3AC6F1-55A9-43BC-B077-4FB6D4523DC1}"/>
    <cellStyle name="Explanatory Text 2" xfId="799" xr:uid="{FFFB5DA7-9BF1-439F-B9F2-2BDF244A9B21}"/>
    <cellStyle name="Explanatory Text 2 2" xfId="800" xr:uid="{8DCCDD02-8387-47AC-85CC-F4D745CDCCA8}"/>
    <cellStyle name="Explanatory Text 2 2 2" xfId="6437" xr:uid="{5E341CCD-F38A-4B0A-B8AC-5C79D9817E1C}"/>
    <cellStyle name="Explanatory Text 3" xfId="801" xr:uid="{995024CB-F772-40EE-87BF-1E72D850284D}"/>
    <cellStyle name="Explanatory Text 4" xfId="802" xr:uid="{E7F779D4-4924-4ACF-8F0B-0F2E550E845E}"/>
    <cellStyle name="Explanatory Text 5" xfId="803" xr:uid="{AC6DCE3F-81F0-43A4-8C7F-1E20A0C59DD5}"/>
    <cellStyle name="Explanatory Text 6" xfId="804" xr:uid="{F0BA48A3-3B0E-49E1-B66A-08229D648666}"/>
    <cellStyle name="Explanatory Text 7" xfId="805" xr:uid="{6551DD6F-F5D5-4ADB-A94F-8303835D507E}"/>
    <cellStyle name="Explanatory Text 8" xfId="806" xr:uid="{090A59A9-FED6-45BA-853B-0C2B5C025801}"/>
    <cellStyle name="Explanatory Text 9" xfId="807" xr:uid="{AEAE62D1-3000-413F-8162-37B3FB3BB058}"/>
    <cellStyle name="Good 10" xfId="808" xr:uid="{6B95F93F-32B4-42A0-98AF-39F71B9019F2}"/>
    <cellStyle name="Good 11" xfId="809" xr:uid="{8C9ED6AB-5251-4408-AB7E-9791CD2F8AA4}"/>
    <cellStyle name="Good 12" xfId="810" xr:uid="{8D458365-2965-447C-9777-FE4AE2746FF1}"/>
    <cellStyle name="Good 13" xfId="811" xr:uid="{23DFD039-6AF7-4857-9A43-E95AD8FAFC7C}"/>
    <cellStyle name="Good 14" xfId="812" xr:uid="{06F368BD-8B77-43C4-A93F-35D0F80AF038}"/>
    <cellStyle name="Good 15" xfId="813" xr:uid="{47C857AC-A835-49B4-9ABC-C4FBF588F33D}"/>
    <cellStyle name="Good 16" xfId="814" xr:uid="{AC7A1810-3C2D-4E62-95AF-454F6A1FFC69}"/>
    <cellStyle name="Good 17" xfId="815" xr:uid="{1413C4FD-6147-4CB7-BF6F-D8EE134E34B9}"/>
    <cellStyle name="Good 18" xfId="816" xr:uid="{BCFD6B4A-78FE-4E42-B0EB-07527039B6ED}"/>
    <cellStyle name="Good 18 2" xfId="817" xr:uid="{61829C64-96DB-4F4C-A159-5959CAA836C0}"/>
    <cellStyle name="Good 19" xfId="818" xr:uid="{A195877B-8AAD-4259-83B7-B072A062810F}"/>
    <cellStyle name="Good 19 2" xfId="819" xr:uid="{4039A3F3-6FFB-4D4B-AE95-51EF236507CC}"/>
    <cellStyle name="Good 2" xfId="820" xr:uid="{25F0BDCD-EEFB-4F73-B3FD-A627B0ADC86E}"/>
    <cellStyle name="Good 2 2" xfId="821" xr:uid="{143047D3-B5BC-4DBB-98CB-743B070CB039}"/>
    <cellStyle name="Good 2 2 2" xfId="6438" xr:uid="{6A69ADC3-E7B6-4C2E-9F83-D0B18548709D}"/>
    <cellStyle name="Good 3" xfId="822" xr:uid="{9BBF9A59-6F06-46CE-9246-13333051510F}"/>
    <cellStyle name="Good 4" xfId="823" xr:uid="{E6499395-30D2-4B3A-B1EE-5450C2E94750}"/>
    <cellStyle name="Good 5" xfId="824" xr:uid="{EC0375F0-0389-4212-ACD0-E82C14835ECB}"/>
    <cellStyle name="Good 6" xfId="825" xr:uid="{ECD8D18A-F461-40CB-A92C-FD8E31C336AB}"/>
    <cellStyle name="Good 7" xfId="826" xr:uid="{65AB398B-EA39-48FD-B44C-2FFEF8B3CA66}"/>
    <cellStyle name="Good 8" xfId="827" xr:uid="{2C630550-03B7-4569-8F83-8C3B1493FB9C}"/>
    <cellStyle name="Good 9" xfId="828" xr:uid="{5CB0B6DB-7DEC-4CAC-94A3-AB1268EB8916}"/>
    <cellStyle name="Heading 1 10" xfId="829" xr:uid="{2888C013-F2FF-4F5F-BA4F-2B2523411A15}"/>
    <cellStyle name="Heading 1 11" xfId="830" xr:uid="{71946030-BF20-4843-8DF8-289DC0D92CB2}"/>
    <cellStyle name="Heading 1 12" xfId="831" xr:uid="{E28ED1B3-B9D6-4C1F-A7CA-0CDE819F5912}"/>
    <cellStyle name="Heading 1 13" xfId="832" xr:uid="{D6276168-5FDA-4297-A4D3-87E55D435024}"/>
    <cellStyle name="Heading 1 14" xfId="833" xr:uid="{2C3DD307-69FB-4B07-AFEC-C7C2A0ABF5BD}"/>
    <cellStyle name="Heading 1 15" xfId="834" xr:uid="{735B0519-4F81-42FC-9AC3-04228F6C0720}"/>
    <cellStyle name="Heading 1 16" xfId="835" xr:uid="{FCFF3F9F-1FF1-4C37-ABFB-31506F6DDA19}"/>
    <cellStyle name="Heading 1 17" xfId="836" xr:uid="{07D54BE8-DC92-4F55-9CA1-903D38DD25C3}"/>
    <cellStyle name="Heading 1 18" xfId="837" xr:uid="{2A8F30B0-9F5F-4227-9756-DE0D5CF5B53D}"/>
    <cellStyle name="Heading 1 18 2" xfId="838" xr:uid="{B62ADCFB-A9FA-4B08-956A-E030FAB8B7C2}"/>
    <cellStyle name="Heading 1 19" xfId="839" xr:uid="{A0811265-CF7C-4634-A81E-627FE2C2F0E2}"/>
    <cellStyle name="Heading 1 19 2" xfId="840" xr:uid="{C3A5AFF9-E63D-4FDB-8CDE-8F821B41AD1F}"/>
    <cellStyle name="Heading 1 2" xfId="841" xr:uid="{AF7A1472-A46F-45FE-B974-1D281AFE5DB7}"/>
    <cellStyle name="Heading 1 2 2" xfId="842" xr:uid="{28B909A3-5D4C-48A4-946E-CF5BACA2BAD8}"/>
    <cellStyle name="Heading 1 2 2 2" xfId="6439" xr:uid="{88A43FFE-54E4-4CA1-BA6C-A2555135D2AD}"/>
    <cellStyle name="Heading 1 3" xfId="843" xr:uid="{CC321C5C-AA02-4426-AB00-2CF604AB360B}"/>
    <cellStyle name="Heading 1 4" xfId="844" xr:uid="{D32D031A-EE39-4D4C-836D-4257CAB84091}"/>
    <cellStyle name="Heading 1 5" xfId="845" xr:uid="{24B8ECCD-2440-4C6C-AB7C-A0634A0A4A50}"/>
    <cellStyle name="Heading 1 6" xfId="846" xr:uid="{2BC356BC-5395-4B17-8C3C-C97B5F0999FF}"/>
    <cellStyle name="Heading 1 7" xfId="847" xr:uid="{1650D561-1F7B-4B98-98D2-6171681C0F8C}"/>
    <cellStyle name="Heading 1 8" xfId="848" xr:uid="{9BDD8F5D-AE41-4C23-A36E-CFEF52CB07E2}"/>
    <cellStyle name="Heading 1 9" xfId="849" xr:uid="{68A20052-0197-49B9-8F2F-94729E2C7C23}"/>
    <cellStyle name="Heading 2 10" xfId="850" xr:uid="{3A521242-53A6-412D-8224-56FA08C7B24C}"/>
    <cellStyle name="Heading 2 11" xfId="851" xr:uid="{277C5A46-1829-429D-B8A0-C7C65D0DF79C}"/>
    <cellStyle name="Heading 2 12" xfId="852" xr:uid="{0B4076F1-80BE-45D4-8044-580CCABF871F}"/>
    <cellStyle name="Heading 2 13" xfId="853" xr:uid="{8CEB97EF-D7FE-4F84-81D5-95B0EE24C87E}"/>
    <cellStyle name="Heading 2 14" xfId="854" xr:uid="{ACBEC556-42D4-4C10-B787-8C2FADB7DA08}"/>
    <cellStyle name="Heading 2 15" xfId="855" xr:uid="{735B4B6B-CAB5-4B77-816F-4CA63AE5262B}"/>
    <cellStyle name="Heading 2 16" xfId="856" xr:uid="{F0E104F5-F71F-4081-A8AB-8BA1F76AA4C7}"/>
    <cellStyle name="Heading 2 17" xfId="857" xr:uid="{9F5012C4-7CBB-4E5D-9894-24688DDC06C8}"/>
    <cellStyle name="Heading 2 18" xfId="858" xr:uid="{9C717C1C-7A54-4F1D-824E-46D37C0B0525}"/>
    <cellStyle name="Heading 2 18 2" xfId="859" xr:uid="{AA3C247F-5778-4F31-8DAE-A2C4AB344713}"/>
    <cellStyle name="Heading 2 19" xfId="860" xr:uid="{DE4C17FE-98BE-4573-A31B-882C5449CB3A}"/>
    <cellStyle name="Heading 2 19 2" xfId="861" xr:uid="{5A9FFCD4-A90D-4588-9129-A12A528424CD}"/>
    <cellStyle name="Heading 2 2" xfId="862" xr:uid="{DEBE0418-A2A8-4800-8894-5A6012AA541B}"/>
    <cellStyle name="Heading 2 2 2" xfId="863" xr:uid="{163DECDC-445D-4ED9-9842-E808F7C8F908}"/>
    <cellStyle name="Heading 2 2 2 2" xfId="6440" xr:uid="{1EAA042E-0B38-4A93-9A27-9C1F842DAA2F}"/>
    <cellStyle name="Heading 2 3" xfId="864" xr:uid="{161E11F8-D05A-4AED-9378-1DB96085B015}"/>
    <cellStyle name="Heading 2 4" xfId="865" xr:uid="{AEE7110E-CB0E-4AE0-BFB6-FFE373E20F37}"/>
    <cellStyle name="Heading 2 5" xfId="866" xr:uid="{631C9BC1-341F-474B-8D6B-29F2DBE4AE31}"/>
    <cellStyle name="Heading 2 6" xfId="867" xr:uid="{95FE0B0B-35F2-47E2-8B5B-430BE64837B0}"/>
    <cellStyle name="Heading 2 7" xfId="868" xr:uid="{2F99DE6C-EA98-4526-BAC7-5951CF26EE9A}"/>
    <cellStyle name="Heading 2 8" xfId="869" xr:uid="{8F1CF556-7972-48A3-A952-74DA7F4F2E96}"/>
    <cellStyle name="Heading 2 9" xfId="870" xr:uid="{3595BAD8-9AB5-4237-A145-713CD9504AF0}"/>
    <cellStyle name="Heading 3 10" xfId="871" xr:uid="{6E70FA6F-B24E-46D8-A8C4-1035D4C5A41D}"/>
    <cellStyle name="Heading 3 10 10" xfId="872" xr:uid="{1B3CD19E-ECD2-46B9-B103-8B318E6F23FF}"/>
    <cellStyle name="Heading 3 10 10 2" xfId="873" xr:uid="{805787EB-277D-4F08-A737-68A28F1C8F9F}"/>
    <cellStyle name="Heading 3 10 10 2 2" xfId="874" xr:uid="{494C09A4-75A7-4051-9904-A0E2F4E76D8C}"/>
    <cellStyle name="Heading 3 10 10 3" xfId="875" xr:uid="{2AA8E896-502B-46B2-8361-2DA001D7F3DD}"/>
    <cellStyle name="Heading 3 10 10 3 2" xfId="876" xr:uid="{239C0F7F-40F4-4447-BB06-5CA3CC08507C}"/>
    <cellStyle name="Heading 3 10 10 4" xfId="877" xr:uid="{40501C9B-7334-442E-BDA4-CAE43E995AEB}"/>
    <cellStyle name="Heading 3 10 10 4 2" xfId="878" xr:uid="{94A83222-756A-4B8E-A523-516AFDCC512B}"/>
    <cellStyle name="Heading 3 10 11" xfId="879" xr:uid="{D09F9944-37A7-499A-84EB-7FA109ABD2A5}"/>
    <cellStyle name="Heading 3 10 11 2" xfId="880" xr:uid="{E37B6F0A-E602-46CE-8ADC-C093BE4BA7FA}"/>
    <cellStyle name="Heading 3 10 11 2 2" xfId="881" xr:uid="{932E28B3-3BEC-4F65-ACED-2C9FDDD75512}"/>
    <cellStyle name="Heading 3 10 11 3" xfId="882" xr:uid="{259DB383-73B7-40E1-81D4-9CD1076B1B34}"/>
    <cellStyle name="Heading 3 10 11 3 2" xfId="883" xr:uid="{77850520-9BB9-4011-A473-78583533C6ED}"/>
    <cellStyle name="Heading 3 10 11 4" xfId="884" xr:uid="{48B9689D-CC03-4E0A-AA8C-77D92D643FCC}"/>
    <cellStyle name="Heading 3 10 11 4 2" xfId="885" xr:uid="{8511B1A4-5ED4-4092-A7DE-2DCB1C48B19D}"/>
    <cellStyle name="Heading 3 10 12" xfId="886" xr:uid="{E17873C0-1493-4D96-BE4F-B5AF8ECC51A7}"/>
    <cellStyle name="Heading 3 10 12 2" xfId="887" xr:uid="{9911DC3A-4E64-4CFF-A1C3-EE6D249C479E}"/>
    <cellStyle name="Heading 3 10 12 2 2" xfId="888" xr:uid="{D0F1E3B5-37BC-4E2C-AD3E-AEFC58D2F287}"/>
    <cellStyle name="Heading 3 10 12 3" xfId="889" xr:uid="{E1F49D96-EE66-4FAD-8CF2-8DF497FA817C}"/>
    <cellStyle name="Heading 3 10 12 3 2" xfId="890" xr:uid="{AABC8876-EC51-422A-A36E-B7F2E12EE630}"/>
    <cellStyle name="Heading 3 10 12 4" xfId="891" xr:uid="{D7968425-7487-4361-829A-D815E6889FDD}"/>
    <cellStyle name="Heading 3 10 12 4 2" xfId="892" xr:uid="{0CB2858F-989D-4AF9-9FCF-9EC9B571BDC9}"/>
    <cellStyle name="Heading 3 10 13" xfId="893" xr:uid="{3FBEFE27-66F2-48B1-88B7-68EAF9231BF8}"/>
    <cellStyle name="Heading 3 10 13 2" xfId="894" xr:uid="{A9652337-24AA-4B5F-BF8E-1DA9EF0CE306}"/>
    <cellStyle name="Heading 3 10 13 2 2" xfId="895" xr:uid="{EE8E1CFB-BB82-475A-AE36-795F84788198}"/>
    <cellStyle name="Heading 3 10 13 3" xfId="896" xr:uid="{A65ED1BA-BD54-4866-9703-8B3BDFFA6E26}"/>
    <cellStyle name="Heading 3 10 13 3 2" xfId="897" xr:uid="{5A2CC126-C04D-410E-B48E-2A2FA3CED2F3}"/>
    <cellStyle name="Heading 3 10 13 4" xfId="898" xr:uid="{EF3099CC-EAB0-430C-92C3-DE028FBB5669}"/>
    <cellStyle name="Heading 3 10 13 4 2" xfId="899" xr:uid="{D62F3057-0B2B-43B8-B4AA-02FBADEF04CC}"/>
    <cellStyle name="Heading 3 10 14" xfId="900" xr:uid="{5CFEFB40-F1E0-43AA-BFCF-346219EF2F3C}"/>
    <cellStyle name="Heading 3 10 14 2" xfId="901" xr:uid="{42DE0963-EC52-43A4-A9CC-74CFE31FC80E}"/>
    <cellStyle name="Heading 3 10 14 2 2" xfId="902" xr:uid="{8FE6A593-9408-4E37-8AB9-165E3370775E}"/>
    <cellStyle name="Heading 3 10 14 3" xfId="903" xr:uid="{D587CFCA-9CBA-4726-AFF6-0F780A11F29C}"/>
    <cellStyle name="Heading 3 10 14 3 2" xfId="904" xr:uid="{CA2A1EF2-4764-4DCB-9911-A95431675E2C}"/>
    <cellStyle name="Heading 3 10 14 4" xfId="905" xr:uid="{4E0A4DD9-2EFA-417B-9951-2768BBCAAE29}"/>
    <cellStyle name="Heading 3 10 14 4 2" xfId="906" xr:uid="{64E5117E-BA37-4FC7-8485-851130835CEB}"/>
    <cellStyle name="Heading 3 10 15" xfId="907" xr:uid="{16D90FEA-6430-458D-876E-46FBB372AFB1}"/>
    <cellStyle name="Heading 3 10 15 2" xfId="908" xr:uid="{888811B2-CEEE-4134-9C69-8572C1EF5D29}"/>
    <cellStyle name="Heading 3 10 15 2 2" xfId="909" xr:uid="{987F0317-405D-407D-B564-B6F51475218E}"/>
    <cellStyle name="Heading 3 10 15 3" xfId="910" xr:uid="{9D78B8F6-DBF0-46EB-9289-194FF625F63B}"/>
    <cellStyle name="Heading 3 10 15 3 2" xfId="911" xr:uid="{63E56C0B-46C8-4CA4-87DB-F6150BC47D44}"/>
    <cellStyle name="Heading 3 10 15 4" xfId="912" xr:uid="{5CAF3C50-6689-4535-9B87-638AAEB70F6A}"/>
    <cellStyle name="Heading 3 10 15 4 2" xfId="913" xr:uid="{EEDCDFB0-A7E4-400E-AF30-1AF4ABFBD726}"/>
    <cellStyle name="Heading 3 10 16" xfId="914" xr:uid="{5DCAEF45-D563-40E0-B8BC-18F6E19D3749}"/>
    <cellStyle name="Heading 3 10 16 2" xfId="915" xr:uid="{3029662C-0373-4ED6-BC75-E0F84EECDEF7}"/>
    <cellStyle name="Heading 3 10 17" xfId="916" xr:uid="{EBFB7F74-FC23-44EF-9B41-F55ABE02EA3C}"/>
    <cellStyle name="Heading 3 10 17 2" xfId="917" xr:uid="{AF9F269E-9749-427B-8822-9D9A579DA3C8}"/>
    <cellStyle name="Heading 3 10 18" xfId="918" xr:uid="{2CAF397B-CA8B-43EF-A715-26AD5E745E88}"/>
    <cellStyle name="Heading 3 10 18 2" xfId="919" xr:uid="{28173F6D-6A5B-4D8A-9CBF-222030730D00}"/>
    <cellStyle name="Heading 3 10 19" xfId="920" xr:uid="{11BE2442-645C-4D03-A97A-6F6DB763BCD8}"/>
    <cellStyle name="Heading 3 10 2" xfId="921" xr:uid="{C95056FE-A38F-4564-B367-DD1607F89C94}"/>
    <cellStyle name="Heading 3 10 2 2" xfId="922" xr:uid="{C868407D-04EB-4118-94C9-5673C48EBEB8}"/>
    <cellStyle name="Heading 3 10 2 2 2" xfId="923" xr:uid="{2621CD65-271D-4664-BA60-8D99F88CAAA5}"/>
    <cellStyle name="Heading 3 10 2 3" xfId="924" xr:uid="{059C3D04-922B-4C73-B18D-CC66B0343703}"/>
    <cellStyle name="Heading 3 10 2 3 2" xfId="925" xr:uid="{3042BA24-17B1-4073-B1AA-0409FEBB5953}"/>
    <cellStyle name="Heading 3 10 2 4" xfId="926" xr:uid="{EF842616-168F-462E-84BF-54B367F942A2}"/>
    <cellStyle name="Heading 3 10 2 4 2" xfId="927" xr:uid="{EBF92125-3155-4EA9-A8E8-3D69751D0960}"/>
    <cellStyle name="Heading 3 10 20" xfId="928" xr:uid="{9E36833C-6A6D-4492-A5E7-E34DD61A90C6}"/>
    <cellStyle name="Heading 3 10 21" xfId="929" xr:uid="{911C6F68-2230-46AC-AFBC-85E649A28A1B}"/>
    <cellStyle name="Heading 3 10 22" xfId="930" xr:uid="{CD826E95-F775-420B-A7D8-3C8D772F1F1A}"/>
    <cellStyle name="Heading 3 10 23" xfId="931" xr:uid="{6BA5A063-B773-40C4-8B27-D875F24B4DF9}"/>
    <cellStyle name="Heading 3 10 24" xfId="932" xr:uid="{216F373E-7228-4A03-B492-5E6679E8CC80}"/>
    <cellStyle name="Heading 3 10 25" xfId="933" xr:uid="{4836D152-64AE-465A-8A11-7CC5C8DA1070}"/>
    <cellStyle name="Heading 3 10 3" xfId="934" xr:uid="{21A54A4B-6F2C-450D-84BD-3E4B35F60FA8}"/>
    <cellStyle name="Heading 3 10 3 2" xfId="935" xr:uid="{1EFBEBB3-E8BC-4360-91ED-5B3075A9CBD0}"/>
    <cellStyle name="Heading 3 10 3 2 2" xfId="936" xr:uid="{8A7030BB-CDF1-419F-9939-E685B4CFD15F}"/>
    <cellStyle name="Heading 3 10 3 3" xfId="937" xr:uid="{3E2AD2AD-EE3C-4E26-9820-E6B3D438ACF2}"/>
    <cellStyle name="Heading 3 10 3 3 2" xfId="938" xr:uid="{A49DCE74-1E06-40E4-82D8-EBED54CE453D}"/>
    <cellStyle name="Heading 3 10 3 4" xfId="939" xr:uid="{7FA4B742-6ED3-4E6A-B413-4B03A7E2A9D2}"/>
    <cellStyle name="Heading 3 10 3 4 2" xfId="940" xr:uid="{F9079DFE-C5A6-4178-8A3F-138E8F175CE4}"/>
    <cellStyle name="Heading 3 10 4" xfId="941" xr:uid="{5B2772C6-24EC-4F6C-95A3-8046DA2A452D}"/>
    <cellStyle name="Heading 3 10 4 2" xfId="942" xr:uid="{78A48B66-AE73-474D-B4AD-30B6EADEF58B}"/>
    <cellStyle name="Heading 3 10 4 2 2" xfId="943" xr:uid="{590F5E4A-868B-4740-AAE5-F07B71001B2A}"/>
    <cellStyle name="Heading 3 10 4 3" xfId="944" xr:uid="{79993424-E23A-45DC-8E7F-9E71CD22D519}"/>
    <cellStyle name="Heading 3 10 4 3 2" xfId="945" xr:uid="{FF3F081C-58EB-4167-96EB-4FA788E42960}"/>
    <cellStyle name="Heading 3 10 4 4" xfId="946" xr:uid="{262D7A9B-6EB3-4BD0-894E-4243BEABE18E}"/>
    <cellStyle name="Heading 3 10 4 4 2" xfId="947" xr:uid="{58CB5E5E-3960-4E99-91BB-5628D884E708}"/>
    <cellStyle name="Heading 3 10 5" xfId="948" xr:uid="{F55C2D16-A24C-42E7-A9EF-2A2BFF1B5F02}"/>
    <cellStyle name="Heading 3 10 5 2" xfId="949" xr:uid="{ECF5D2E8-A4F6-456C-851D-D25F5C9FD0B1}"/>
    <cellStyle name="Heading 3 10 5 2 2" xfId="950" xr:uid="{76A47FA6-C0CB-4277-83BC-D73D01801F77}"/>
    <cellStyle name="Heading 3 10 5 3" xfId="951" xr:uid="{C1D73CE9-FD77-401F-AD72-BA1FEF1E9949}"/>
    <cellStyle name="Heading 3 10 5 3 2" xfId="952" xr:uid="{C4473E1F-5800-4243-B9F5-5BB9F00E9077}"/>
    <cellStyle name="Heading 3 10 5 4" xfId="953" xr:uid="{8AA682DA-3136-491E-85E4-362BF6E378E1}"/>
    <cellStyle name="Heading 3 10 5 4 2" xfId="954" xr:uid="{AC267B83-9F23-46BA-B808-DC8000C2D6C6}"/>
    <cellStyle name="Heading 3 10 6" xfId="955" xr:uid="{C18C06C8-CEB8-4772-838B-87EF1A069D3C}"/>
    <cellStyle name="Heading 3 10 6 2" xfId="956" xr:uid="{DCDDCC51-110B-44C5-9FC0-130620CA5A08}"/>
    <cellStyle name="Heading 3 10 6 2 2" xfId="957" xr:uid="{05616B89-56C7-41AE-A7C7-18C70C381943}"/>
    <cellStyle name="Heading 3 10 6 3" xfId="958" xr:uid="{45FEFCA2-C61F-4BF1-AC51-4DD64EEC0E3B}"/>
    <cellStyle name="Heading 3 10 6 3 2" xfId="959" xr:uid="{9D488141-9FFD-4775-977D-700BC0CCAC76}"/>
    <cellStyle name="Heading 3 10 6 4" xfId="960" xr:uid="{20DA08CD-FB8A-4FAA-9493-B8BE22DBA7EE}"/>
    <cellStyle name="Heading 3 10 6 4 2" xfId="961" xr:uid="{BDB8341C-2E4C-4803-B3E8-E4437F4053B3}"/>
    <cellStyle name="Heading 3 10 7" xfId="962" xr:uid="{A204E181-7A7E-4AA3-9C77-4F14D96D3EC3}"/>
    <cellStyle name="Heading 3 10 7 2" xfId="963" xr:uid="{B4F89FBC-5B81-426A-AA52-D8C84BF02CBB}"/>
    <cellStyle name="Heading 3 10 7 2 2" xfId="964" xr:uid="{02B934B2-A4C9-476D-AF5E-A0EA3499C323}"/>
    <cellStyle name="Heading 3 10 7 3" xfId="965" xr:uid="{3E10F460-7045-43DB-B3F3-8F1B76692AE3}"/>
    <cellStyle name="Heading 3 10 7 3 2" xfId="966" xr:uid="{0CC94E2E-EF71-4C91-B99F-343FFB263D43}"/>
    <cellStyle name="Heading 3 10 7 4" xfId="967" xr:uid="{E70FFE6C-8BE2-47DC-AAAC-AC907045CB07}"/>
    <cellStyle name="Heading 3 10 7 4 2" xfId="968" xr:uid="{7D600B01-4525-455A-90E1-ED44C06AC81A}"/>
    <cellStyle name="Heading 3 10 8" xfId="969" xr:uid="{92962B25-46C5-479E-BC97-B2198A2895F5}"/>
    <cellStyle name="Heading 3 10 8 2" xfId="970" xr:uid="{5B6BC9B0-E419-4ACA-8C19-21086DA19207}"/>
    <cellStyle name="Heading 3 10 8 2 2" xfId="971" xr:uid="{239F5320-CC4F-4F9A-833B-965CF1B0D838}"/>
    <cellStyle name="Heading 3 10 8 3" xfId="972" xr:uid="{2CE226A1-2B2E-4994-A35E-441186B7FB9D}"/>
    <cellStyle name="Heading 3 10 8 3 2" xfId="973" xr:uid="{574B8816-1F92-4170-9E07-6AFB08BDDC14}"/>
    <cellStyle name="Heading 3 10 8 4" xfId="974" xr:uid="{215AA8E4-A69B-4326-9618-5E2E043AFAB3}"/>
    <cellStyle name="Heading 3 10 8 4 2" xfId="975" xr:uid="{B5C3CB9B-9C93-4DCE-B71B-57E991617028}"/>
    <cellStyle name="Heading 3 10 9" xfId="976" xr:uid="{D6BF2465-8DE4-4453-802B-B4800A541870}"/>
    <cellStyle name="Heading 3 10 9 2" xfId="977" xr:uid="{B061FAFE-571C-4382-A389-4102B9C0706E}"/>
    <cellStyle name="Heading 3 10 9 2 2" xfId="978" xr:uid="{72934075-8BF4-445E-A878-945BDCE374F3}"/>
    <cellStyle name="Heading 3 10 9 3" xfId="979" xr:uid="{A53B1CCA-BFB3-46CA-A502-15A387D53BD8}"/>
    <cellStyle name="Heading 3 10 9 3 2" xfId="980" xr:uid="{9A19C569-7D21-4ACF-8A21-A02E4088EE78}"/>
    <cellStyle name="Heading 3 10 9 4" xfId="981" xr:uid="{6CB7DE38-CC08-4355-9F7B-2DEA451E0BA2}"/>
    <cellStyle name="Heading 3 10 9 4 2" xfId="982" xr:uid="{0952E2A8-BFF5-469D-AFA4-463F26398990}"/>
    <cellStyle name="Heading 3 11" xfId="983" xr:uid="{5B8B1E95-9325-464D-8F83-841FF362B6B2}"/>
    <cellStyle name="Heading 3 11 10" xfId="984" xr:uid="{7C5F9458-E77C-468D-A7F8-6107D098F955}"/>
    <cellStyle name="Heading 3 11 10 2" xfId="985" xr:uid="{55869678-712A-44AD-B82B-8E3719FC7BD5}"/>
    <cellStyle name="Heading 3 11 10 2 2" xfId="986" xr:uid="{B4245A4F-C44A-4C28-96A3-F3B8F6D0BDD1}"/>
    <cellStyle name="Heading 3 11 10 3" xfId="987" xr:uid="{4A6ADE2E-8AD4-4DEF-83C2-A1102F9AA54B}"/>
    <cellStyle name="Heading 3 11 10 3 2" xfId="988" xr:uid="{0E11342E-FD60-4745-A1F5-2CAC64B437FE}"/>
    <cellStyle name="Heading 3 11 10 4" xfId="989" xr:uid="{B94D4A34-1F4C-4279-840D-6400032EC3EE}"/>
    <cellStyle name="Heading 3 11 10 4 2" xfId="990" xr:uid="{B6376F44-C77E-4CC6-8C3E-CE8A97CBA127}"/>
    <cellStyle name="Heading 3 11 11" xfId="991" xr:uid="{A5CE086A-F54C-4447-9ECF-58C98E0097E4}"/>
    <cellStyle name="Heading 3 11 11 2" xfId="992" xr:uid="{57A8B128-DE3F-4FAB-B538-EEBB5BFF3ABB}"/>
    <cellStyle name="Heading 3 11 11 2 2" xfId="993" xr:uid="{278E64D6-ADCE-4E1B-B01F-56A40D612F6D}"/>
    <cellStyle name="Heading 3 11 11 3" xfId="994" xr:uid="{0AE89EDF-F0CB-4310-8D20-EC8BB6CAE067}"/>
    <cellStyle name="Heading 3 11 11 3 2" xfId="995" xr:uid="{CBB05D6C-6492-4EA9-9033-1016E453EFAD}"/>
    <cellStyle name="Heading 3 11 11 4" xfId="996" xr:uid="{91FB2DBF-7D18-46DB-9BE4-D6C34DC04734}"/>
    <cellStyle name="Heading 3 11 11 4 2" xfId="997" xr:uid="{B96B1F5A-F43F-42DC-8B2E-E4C23DFEB677}"/>
    <cellStyle name="Heading 3 11 12" xfId="998" xr:uid="{353DDE05-5013-4BBA-A062-A667E83139FE}"/>
    <cellStyle name="Heading 3 11 12 2" xfId="999" xr:uid="{9F546146-086F-4BCA-AF5F-3821C257A154}"/>
    <cellStyle name="Heading 3 11 12 2 2" xfId="1000" xr:uid="{A1866ECF-B06D-491D-A8E7-5F48DB736F83}"/>
    <cellStyle name="Heading 3 11 12 3" xfId="1001" xr:uid="{8CACA1D8-A94E-4112-A6C8-5A9B7983F340}"/>
    <cellStyle name="Heading 3 11 12 3 2" xfId="1002" xr:uid="{7FE8437E-5F59-43A1-9BBC-407083360252}"/>
    <cellStyle name="Heading 3 11 12 4" xfId="1003" xr:uid="{4406F1D7-D3C4-4524-BEE8-4403DDAA3C8E}"/>
    <cellStyle name="Heading 3 11 12 4 2" xfId="1004" xr:uid="{D141D434-4577-4A2F-932A-70BF352B60E6}"/>
    <cellStyle name="Heading 3 11 13" xfId="1005" xr:uid="{1DBBAB02-BF27-4280-B405-405162C29307}"/>
    <cellStyle name="Heading 3 11 13 2" xfId="1006" xr:uid="{E2508785-C0FD-438F-B97E-A98EBD07AA94}"/>
    <cellStyle name="Heading 3 11 13 2 2" xfId="1007" xr:uid="{2F10E72C-9880-4C76-9F27-598B0DEE40C4}"/>
    <cellStyle name="Heading 3 11 13 3" xfId="1008" xr:uid="{EBAFC9A9-9B0E-4051-ADCB-DB5F623A6F7D}"/>
    <cellStyle name="Heading 3 11 13 3 2" xfId="1009" xr:uid="{98FDFD8B-E754-4F3A-AA27-5D371102674B}"/>
    <cellStyle name="Heading 3 11 13 4" xfId="1010" xr:uid="{C62FB807-A599-417E-BBDC-968FC3DA2B21}"/>
    <cellStyle name="Heading 3 11 13 4 2" xfId="1011" xr:uid="{2DE833E0-29BA-4A8A-A164-20EF49C48415}"/>
    <cellStyle name="Heading 3 11 14" xfId="1012" xr:uid="{21FF8400-75B0-4AED-98CF-72607F1FF532}"/>
    <cellStyle name="Heading 3 11 14 2" xfId="1013" xr:uid="{6A399A22-BDB1-41D5-B02B-4396E8039442}"/>
    <cellStyle name="Heading 3 11 14 2 2" xfId="1014" xr:uid="{2CA9C006-9835-4935-9D57-12227B342826}"/>
    <cellStyle name="Heading 3 11 14 3" xfId="1015" xr:uid="{CD7D1179-6F4E-442D-9D80-0162FDA16A31}"/>
    <cellStyle name="Heading 3 11 14 3 2" xfId="1016" xr:uid="{66DD6D6C-0FFC-4AB2-BA7F-975B24A5ACA1}"/>
    <cellStyle name="Heading 3 11 14 4" xfId="1017" xr:uid="{F12AE0A8-5C9D-40EB-A3E9-6A4CFAEC1C27}"/>
    <cellStyle name="Heading 3 11 14 4 2" xfId="1018" xr:uid="{D91F7679-630D-4471-80D3-58A49FED1519}"/>
    <cellStyle name="Heading 3 11 15" xfId="1019" xr:uid="{12E715DE-130F-498C-9C8C-B16F89F37CBC}"/>
    <cellStyle name="Heading 3 11 15 2" xfId="1020" xr:uid="{0F98AB6B-7A49-4BF5-B3D4-AB4848EE1B5E}"/>
    <cellStyle name="Heading 3 11 15 2 2" xfId="1021" xr:uid="{D690E3E9-21D0-4B3F-B1C8-4D258E651D62}"/>
    <cellStyle name="Heading 3 11 15 3" xfId="1022" xr:uid="{56996746-6A1B-4DA0-9C24-7A6B8BE2A3DE}"/>
    <cellStyle name="Heading 3 11 15 3 2" xfId="1023" xr:uid="{14BECA79-E79C-4C7F-8224-F3059BE5F635}"/>
    <cellStyle name="Heading 3 11 15 4" xfId="1024" xr:uid="{9058F5FC-9C55-4E34-8141-8B192BCE2332}"/>
    <cellStyle name="Heading 3 11 15 4 2" xfId="1025" xr:uid="{1CD8463F-32BB-442D-AFE5-BAEA8D28521F}"/>
    <cellStyle name="Heading 3 11 16" xfId="1026" xr:uid="{168EC31D-CF24-4CE3-9DEA-7E0AB8889AF6}"/>
    <cellStyle name="Heading 3 11 16 2" xfId="1027" xr:uid="{5B6AB662-2622-46BE-A024-48509AD39476}"/>
    <cellStyle name="Heading 3 11 17" xfId="1028" xr:uid="{1B34E2E9-2CA7-41EB-9131-885B3B50D0A2}"/>
    <cellStyle name="Heading 3 11 17 2" xfId="1029" xr:uid="{6D819304-73C3-4578-A7F0-00C63B8447FD}"/>
    <cellStyle name="Heading 3 11 18" xfId="1030" xr:uid="{2414941A-3720-447E-82F8-429F46E6A2DE}"/>
    <cellStyle name="Heading 3 11 18 2" xfId="1031" xr:uid="{8EE6FC0E-FEBB-495E-AD61-F87F7564C0F5}"/>
    <cellStyle name="Heading 3 11 19" xfId="1032" xr:uid="{E8E5E057-E85B-4836-BAC6-D95A26A2B077}"/>
    <cellStyle name="Heading 3 11 2" xfId="1033" xr:uid="{F0ABD2CD-C740-4C97-A71F-51E800E0E14F}"/>
    <cellStyle name="Heading 3 11 2 2" xfId="1034" xr:uid="{EA88FB97-D51C-408E-B538-A2C6B759D8BA}"/>
    <cellStyle name="Heading 3 11 2 2 2" xfId="1035" xr:uid="{9D91A477-67DB-4B85-ADDA-E9B544B55C74}"/>
    <cellStyle name="Heading 3 11 2 3" xfId="1036" xr:uid="{EF9ED406-47E2-4EEF-964A-BD3432324E9A}"/>
    <cellStyle name="Heading 3 11 2 3 2" xfId="1037" xr:uid="{C3EC18E8-D74B-4586-8411-9D0E5D210BC0}"/>
    <cellStyle name="Heading 3 11 2 4" xfId="1038" xr:uid="{39285262-D33D-4851-A0AF-A8B5FD97A0E6}"/>
    <cellStyle name="Heading 3 11 2 4 2" xfId="1039" xr:uid="{F80C7777-F886-404A-9CC8-EDD7A86B9778}"/>
    <cellStyle name="Heading 3 11 20" xfId="1040" xr:uid="{A4710296-521B-494F-869C-10932859277E}"/>
    <cellStyle name="Heading 3 11 21" xfId="1041" xr:uid="{2299B0B7-B76A-4412-9DDD-4130790093E4}"/>
    <cellStyle name="Heading 3 11 22" xfId="1042" xr:uid="{D05A58BD-E14D-4D2A-940D-F6912DF6BA1B}"/>
    <cellStyle name="Heading 3 11 23" xfId="1043" xr:uid="{4EB4C566-5BCA-4E42-8424-0FD99A5E2219}"/>
    <cellStyle name="Heading 3 11 24" xfId="1044" xr:uid="{EDDD40AF-5219-4B06-81B6-6F81B688236F}"/>
    <cellStyle name="Heading 3 11 25" xfId="1045" xr:uid="{990B9A23-BCA9-4572-80A6-379A6DA22F5A}"/>
    <cellStyle name="Heading 3 11 3" xfId="1046" xr:uid="{16D73B6E-A4AB-4014-8A0A-D6BE95F2B5D4}"/>
    <cellStyle name="Heading 3 11 3 2" xfId="1047" xr:uid="{B9F7C938-15C0-4E3A-9614-3113D5C13C98}"/>
    <cellStyle name="Heading 3 11 3 2 2" xfId="1048" xr:uid="{DA0C18AA-2658-4003-A306-D1E595265650}"/>
    <cellStyle name="Heading 3 11 3 3" xfId="1049" xr:uid="{C8AE7C25-B8E0-4BEB-B66C-4B7B4D475DC5}"/>
    <cellStyle name="Heading 3 11 3 3 2" xfId="1050" xr:uid="{421B8153-4541-4C17-9A97-05EF778FD894}"/>
    <cellStyle name="Heading 3 11 3 4" xfId="1051" xr:uid="{B365171A-F744-4196-B19A-321B894F4B6B}"/>
    <cellStyle name="Heading 3 11 3 4 2" xfId="1052" xr:uid="{5DEE8F56-A3EC-43E5-A7FF-9F828C9416E2}"/>
    <cellStyle name="Heading 3 11 4" xfId="1053" xr:uid="{CB5B24C3-FD49-4E33-B3CB-91A2159EC982}"/>
    <cellStyle name="Heading 3 11 4 2" xfId="1054" xr:uid="{B7959730-5580-40EE-8841-82D7B34F3EE8}"/>
    <cellStyle name="Heading 3 11 4 2 2" xfId="1055" xr:uid="{556ADBB2-1CA2-4C81-A989-9A27C51F4C38}"/>
    <cellStyle name="Heading 3 11 4 3" xfId="1056" xr:uid="{59CBC917-534A-435C-8E0A-1711E14FD08B}"/>
    <cellStyle name="Heading 3 11 4 3 2" xfId="1057" xr:uid="{4FD9FFE2-82FB-4481-AE8F-04C51ABFA634}"/>
    <cellStyle name="Heading 3 11 4 4" xfId="1058" xr:uid="{E0B36C5C-49DD-4817-8BC0-16631689EA85}"/>
    <cellStyle name="Heading 3 11 4 4 2" xfId="1059" xr:uid="{62E8A25F-D859-4001-AD96-2D28F059EFC5}"/>
    <cellStyle name="Heading 3 11 5" xfId="1060" xr:uid="{8928D86E-FF36-4733-83EE-E333F735F107}"/>
    <cellStyle name="Heading 3 11 5 2" xfId="1061" xr:uid="{C70155AE-F355-4A43-B5AE-7D28B1407C6D}"/>
    <cellStyle name="Heading 3 11 5 2 2" xfId="1062" xr:uid="{10098FC3-96FA-4B9F-8003-9F6BDD42D02F}"/>
    <cellStyle name="Heading 3 11 5 3" xfId="1063" xr:uid="{16DD3E4C-F33D-409A-9C83-F6EB71D75DC0}"/>
    <cellStyle name="Heading 3 11 5 3 2" xfId="1064" xr:uid="{EF5CC82A-CED2-4B75-A5C4-61BE0DCEF909}"/>
    <cellStyle name="Heading 3 11 5 4" xfId="1065" xr:uid="{7B93E864-6AAE-408D-BCB6-4E3388E9E4AB}"/>
    <cellStyle name="Heading 3 11 5 4 2" xfId="1066" xr:uid="{28715E9C-9BE4-4968-A2DD-BB023F083C7E}"/>
    <cellStyle name="Heading 3 11 6" xfId="1067" xr:uid="{3E43D77C-A567-4E0B-8FFF-54631D21811D}"/>
    <cellStyle name="Heading 3 11 6 2" xfId="1068" xr:uid="{CBD9C907-BE47-4C48-B6C5-6D65D423DD24}"/>
    <cellStyle name="Heading 3 11 6 2 2" xfId="1069" xr:uid="{FF06EDFF-8CBF-4E19-9A66-C8889F38E9A4}"/>
    <cellStyle name="Heading 3 11 6 3" xfId="1070" xr:uid="{9A038EB6-E1EF-4AED-81B4-6FF169339959}"/>
    <cellStyle name="Heading 3 11 6 3 2" xfId="1071" xr:uid="{D9F6D715-4179-4760-8EF1-B6CAE8AD8B31}"/>
    <cellStyle name="Heading 3 11 6 4" xfId="1072" xr:uid="{0120E754-DB7A-48C2-B539-46D8400CF4E5}"/>
    <cellStyle name="Heading 3 11 6 4 2" xfId="1073" xr:uid="{E0916062-6E48-4AD8-AF20-C3BB7C68C788}"/>
    <cellStyle name="Heading 3 11 7" xfId="1074" xr:uid="{8F25B549-0F9B-4039-954E-81037D48BC2E}"/>
    <cellStyle name="Heading 3 11 7 2" xfId="1075" xr:uid="{D0896378-BAA0-4A5D-B1D4-5F35469F04E8}"/>
    <cellStyle name="Heading 3 11 7 2 2" xfId="1076" xr:uid="{810D2A6D-00D2-4D6F-9586-1ED828F5846A}"/>
    <cellStyle name="Heading 3 11 7 3" xfId="1077" xr:uid="{A7F97FF9-C164-40DF-B7B7-501813F96432}"/>
    <cellStyle name="Heading 3 11 7 3 2" xfId="1078" xr:uid="{5B6E65B0-81E8-4959-8FF4-39F695911635}"/>
    <cellStyle name="Heading 3 11 7 4" xfId="1079" xr:uid="{421B7EDA-EFF7-4BA3-8D8E-525AD02BD205}"/>
    <cellStyle name="Heading 3 11 7 4 2" xfId="1080" xr:uid="{372C6C26-EB8E-480E-A206-76E721917C01}"/>
    <cellStyle name="Heading 3 11 8" xfId="1081" xr:uid="{04BDBDCC-9AC5-42DB-8759-2D1921CF1849}"/>
    <cellStyle name="Heading 3 11 8 2" xfId="1082" xr:uid="{8D5566DA-83A3-41DA-9726-AB4C03FB56E4}"/>
    <cellStyle name="Heading 3 11 8 2 2" xfId="1083" xr:uid="{6198FE17-3392-47B1-BA33-9C3DE6FE54C3}"/>
    <cellStyle name="Heading 3 11 8 3" xfId="1084" xr:uid="{354735C6-69BE-4201-959D-CFD4CCA9CB22}"/>
    <cellStyle name="Heading 3 11 8 3 2" xfId="1085" xr:uid="{017AF5D6-AACA-4681-BD23-E6FC691F3A61}"/>
    <cellStyle name="Heading 3 11 8 4" xfId="1086" xr:uid="{2DBA7328-32D3-4BE8-8DCD-ED5620B864A4}"/>
    <cellStyle name="Heading 3 11 8 4 2" xfId="1087" xr:uid="{A9B18B4F-30C7-4AEB-AA1A-F4CD31F63C04}"/>
    <cellStyle name="Heading 3 11 9" xfId="1088" xr:uid="{AEFBF300-BBF4-41F2-894A-0B4B8480C32D}"/>
    <cellStyle name="Heading 3 11 9 2" xfId="1089" xr:uid="{9758608E-BF74-4706-9343-36E1E3B3346A}"/>
    <cellStyle name="Heading 3 11 9 2 2" xfId="1090" xr:uid="{426E02C1-A34A-4940-BD5F-C890CDCB5ABE}"/>
    <cellStyle name="Heading 3 11 9 3" xfId="1091" xr:uid="{65E8B64F-D166-4A0A-B725-8F201AB6950D}"/>
    <cellStyle name="Heading 3 11 9 3 2" xfId="1092" xr:uid="{E645E8FB-16BC-4597-B541-4534ACA4A82E}"/>
    <cellStyle name="Heading 3 11 9 4" xfId="1093" xr:uid="{0804BB1C-98D8-4262-BB71-ACD327697EC0}"/>
    <cellStyle name="Heading 3 11 9 4 2" xfId="1094" xr:uid="{5FD529AD-61D5-423B-BC27-17D7AA85A447}"/>
    <cellStyle name="Heading 3 12" xfId="1095" xr:uid="{A6841C3A-32FD-4122-B529-FBD481B9A2FB}"/>
    <cellStyle name="Heading 3 12 10" xfId="1096" xr:uid="{82B7F415-7C4C-4404-9D3E-FDBD17F974BB}"/>
    <cellStyle name="Heading 3 12 10 2" xfId="1097" xr:uid="{16B8E811-3842-44BF-8682-BF8E341A3961}"/>
    <cellStyle name="Heading 3 12 10 2 2" xfId="1098" xr:uid="{F08DAB30-CB03-4D0F-AB1E-588B0D8987F1}"/>
    <cellStyle name="Heading 3 12 10 3" xfId="1099" xr:uid="{0DEB9F8F-99D4-4645-ADFE-F55E62D29861}"/>
    <cellStyle name="Heading 3 12 10 3 2" xfId="1100" xr:uid="{B640DD8F-12DD-4238-A948-E425389892F5}"/>
    <cellStyle name="Heading 3 12 10 4" xfId="1101" xr:uid="{974582F2-CA5E-427A-AB3F-C3367E8C1744}"/>
    <cellStyle name="Heading 3 12 10 4 2" xfId="1102" xr:uid="{04EFA27D-B576-4E61-98E6-8B5FF814A018}"/>
    <cellStyle name="Heading 3 12 11" xfId="1103" xr:uid="{F62EFF3B-F076-49DF-80DA-6A27978079C7}"/>
    <cellStyle name="Heading 3 12 11 2" xfId="1104" xr:uid="{1CDB4A87-5D41-485A-85C2-865FA11B10B8}"/>
    <cellStyle name="Heading 3 12 11 2 2" xfId="1105" xr:uid="{FC4F5374-2629-41E0-9A82-FF01D936D311}"/>
    <cellStyle name="Heading 3 12 11 3" xfId="1106" xr:uid="{79173E86-83FF-45F9-8E5A-3A15D982BA7C}"/>
    <cellStyle name="Heading 3 12 11 3 2" xfId="1107" xr:uid="{DE797BAB-7905-40C8-9CEA-DEF5B9CFBD37}"/>
    <cellStyle name="Heading 3 12 11 4" xfId="1108" xr:uid="{EAA93439-A756-439E-B886-5D3026668666}"/>
    <cellStyle name="Heading 3 12 11 4 2" xfId="1109" xr:uid="{7C25EF1F-FE21-4211-BA0D-9F426285BA85}"/>
    <cellStyle name="Heading 3 12 12" xfId="1110" xr:uid="{5A8B09F3-CDAA-4D88-89A7-CC0193D2D2D0}"/>
    <cellStyle name="Heading 3 12 12 2" xfId="1111" xr:uid="{540D63AD-B34B-4A1F-8893-49C6BC295E96}"/>
    <cellStyle name="Heading 3 12 12 2 2" xfId="1112" xr:uid="{C9AEF06F-C895-41F7-9806-AACF648990F6}"/>
    <cellStyle name="Heading 3 12 12 3" xfId="1113" xr:uid="{79B9A49D-8B4B-4977-ACA2-599BF0C920CA}"/>
    <cellStyle name="Heading 3 12 12 3 2" xfId="1114" xr:uid="{611B6093-E3AD-4CA7-8B70-627170B9C481}"/>
    <cellStyle name="Heading 3 12 12 4" xfId="1115" xr:uid="{F69C401D-71CC-4830-A141-3F85DB586970}"/>
    <cellStyle name="Heading 3 12 12 4 2" xfId="1116" xr:uid="{20FCD40F-FEB5-430D-AE9A-2A101D1039C5}"/>
    <cellStyle name="Heading 3 12 13" xfId="1117" xr:uid="{A0F08737-2559-4171-9730-33530956E275}"/>
    <cellStyle name="Heading 3 12 13 2" xfId="1118" xr:uid="{D0164D0D-B69C-452B-BD35-658C4EEFCAC8}"/>
    <cellStyle name="Heading 3 12 13 2 2" xfId="1119" xr:uid="{B784DC5F-A2E2-4477-BAA1-40DAE11E7364}"/>
    <cellStyle name="Heading 3 12 13 3" xfId="1120" xr:uid="{437D1C03-BC0D-49FB-97DE-4CC18801BD33}"/>
    <cellStyle name="Heading 3 12 13 3 2" xfId="1121" xr:uid="{87FE9BA4-F074-4FBB-8413-D3C9C4B04D45}"/>
    <cellStyle name="Heading 3 12 13 4" xfId="1122" xr:uid="{5EF60577-A9FE-4485-A1C9-CFA35BA3442C}"/>
    <cellStyle name="Heading 3 12 13 4 2" xfId="1123" xr:uid="{1A4D3029-F8D9-4959-B7AA-58D10EF02842}"/>
    <cellStyle name="Heading 3 12 14" xfId="1124" xr:uid="{9352B5E3-DB8D-42CB-8BB5-4A0BA56B83BA}"/>
    <cellStyle name="Heading 3 12 14 2" xfId="1125" xr:uid="{953956DF-F42C-4EA7-BF59-72A134DE5CE0}"/>
    <cellStyle name="Heading 3 12 14 2 2" xfId="1126" xr:uid="{625E9F2B-1D3A-4306-B206-0958CD676598}"/>
    <cellStyle name="Heading 3 12 14 3" xfId="1127" xr:uid="{BFD83D14-2B6D-4649-9095-2C57B0DA11F9}"/>
    <cellStyle name="Heading 3 12 14 3 2" xfId="1128" xr:uid="{C7F1C728-80D2-4F49-BCF4-ADE8DC636624}"/>
    <cellStyle name="Heading 3 12 14 4" xfId="1129" xr:uid="{E3CECB34-F504-46CC-A908-842951F65538}"/>
    <cellStyle name="Heading 3 12 14 4 2" xfId="1130" xr:uid="{FBBD2AB2-EFDB-435F-9681-EF3407F68FB3}"/>
    <cellStyle name="Heading 3 12 15" xfId="1131" xr:uid="{E08FDB5D-87AF-4D3C-AD3B-4A411E16BB75}"/>
    <cellStyle name="Heading 3 12 15 2" xfId="1132" xr:uid="{478A1D07-90BF-4AF4-BB51-2A3305FAAB49}"/>
    <cellStyle name="Heading 3 12 15 2 2" xfId="1133" xr:uid="{207CA07D-F8FF-4534-B33D-06FEE11F73DB}"/>
    <cellStyle name="Heading 3 12 15 3" xfId="1134" xr:uid="{C1064D3E-7847-4653-B9F0-108CC7618ADA}"/>
    <cellStyle name="Heading 3 12 15 3 2" xfId="1135" xr:uid="{EC7EA05D-90F5-419B-8DEE-BDCEF14471A3}"/>
    <cellStyle name="Heading 3 12 15 4" xfId="1136" xr:uid="{EA5CFAB1-BE21-4B3B-9501-61223815737C}"/>
    <cellStyle name="Heading 3 12 15 4 2" xfId="1137" xr:uid="{3693D02C-E603-460C-8310-A9E83E606C70}"/>
    <cellStyle name="Heading 3 12 16" xfId="1138" xr:uid="{60AB8979-5BE8-4434-8F90-D1AA2133E909}"/>
    <cellStyle name="Heading 3 12 16 2" xfId="1139" xr:uid="{900416C0-1F01-402E-9F98-644C80A1595C}"/>
    <cellStyle name="Heading 3 12 17" xfId="1140" xr:uid="{A688D2C1-4278-4346-93EA-0CBBD38D5AC1}"/>
    <cellStyle name="Heading 3 12 17 2" xfId="1141" xr:uid="{82C301B1-6A21-407F-A887-19F1F5421DAF}"/>
    <cellStyle name="Heading 3 12 18" xfId="1142" xr:uid="{0CADF491-9E38-4906-9033-C1634D8BE3C6}"/>
    <cellStyle name="Heading 3 12 18 2" xfId="1143" xr:uid="{5D47818A-A2A0-4F44-8C11-DEBB778357B6}"/>
    <cellStyle name="Heading 3 12 19" xfId="1144" xr:uid="{05B9A62C-D525-4568-BCFB-C5D5A34E29BA}"/>
    <cellStyle name="Heading 3 12 2" xfId="1145" xr:uid="{6A19C2C9-B1AD-4FA2-BF76-F11D63542560}"/>
    <cellStyle name="Heading 3 12 2 2" xfId="1146" xr:uid="{6933845D-BC3C-4A53-B450-1913521D64E2}"/>
    <cellStyle name="Heading 3 12 2 2 2" xfId="1147" xr:uid="{278095E7-3F1E-45D1-B2C5-EB3AF401CB3B}"/>
    <cellStyle name="Heading 3 12 2 3" xfId="1148" xr:uid="{796FFBCB-9B21-4D17-94E2-6039C33DE87E}"/>
    <cellStyle name="Heading 3 12 2 3 2" xfId="1149" xr:uid="{AE4BA489-927B-4517-9A16-C2F18CB5F4C1}"/>
    <cellStyle name="Heading 3 12 2 4" xfId="1150" xr:uid="{6A6B4E96-E3C6-4176-933D-9214D7F64E57}"/>
    <cellStyle name="Heading 3 12 2 4 2" xfId="1151" xr:uid="{7C2EB081-9042-4577-A320-C8A7E1C14A0A}"/>
    <cellStyle name="Heading 3 12 20" xfId="1152" xr:uid="{0CF99B26-0FFC-4444-BE64-AAE9D842D774}"/>
    <cellStyle name="Heading 3 12 21" xfId="1153" xr:uid="{8C792467-8A08-438C-99F0-76E069A022F1}"/>
    <cellStyle name="Heading 3 12 22" xfId="1154" xr:uid="{0C5D2459-2242-49FB-BA7D-AF8F8A7844DC}"/>
    <cellStyle name="Heading 3 12 23" xfId="1155" xr:uid="{4B88B77E-19FA-4068-9E1F-14A336144EDE}"/>
    <cellStyle name="Heading 3 12 24" xfId="1156" xr:uid="{C35B4550-0DE5-491B-8BF0-D5581BA953A4}"/>
    <cellStyle name="Heading 3 12 25" xfId="1157" xr:uid="{D9BD4D2C-C48E-456B-8DE8-C49B4ADD38F8}"/>
    <cellStyle name="Heading 3 12 3" xfId="1158" xr:uid="{D2FBC798-4A16-4B51-BCD1-CBD19038D62D}"/>
    <cellStyle name="Heading 3 12 3 2" xfId="1159" xr:uid="{ACE35337-F994-4E68-82D9-28039EC17C2F}"/>
    <cellStyle name="Heading 3 12 3 2 2" xfId="1160" xr:uid="{DFADBDDF-BA32-41D6-9AC7-AC7A07546A37}"/>
    <cellStyle name="Heading 3 12 3 3" xfId="1161" xr:uid="{8D825F83-2901-40E6-924A-54F580A33C8C}"/>
    <cellStyle name="Heading 3 12 3 3 2" xfId="1162" xr:uid="{04D17B4E-AFEE-4115-B531-D38F6D92D355}"/>
    <cellStyle name="Heading 3 12 3 4" xfId="1163" xr:uid="{4EEF9A6C-B6B0-4645-B885-F5D026E0BC2C}"/>
    <cellStyle name="Heading 3 12 3 4 2" xfId="1164" xr:uid="{0E3F6F8D-6609-46D5-9D35-EB0D84A88CD0}"/>
    <cellStyle name="Heading 3 12 4" xfId="1165" xr:uid="{7B8A648B-1DDD-48F2-A495-924B0007E7EC}"/>
    <cellStyle name="Heading 3 12 4 2" xfId="1166" xr:uid="{9CE4934D-F8B7-47D3-B6BC-C015F8220C97}"/>
    <cellStyle name="Heading 3 12 4 2 2" xfId="1167" xr:uid="{E4D02330-4354-4347-8E2E-B1C9B9A38B67}"/>
    <cellStyle name="Heading 3 12 4 3" xfId="1168" xr:uid="{AD897D83-7DED-42A6-BA61-B06AD233B2BB}"/>
    <cellStyle name="Heading 3 12 4 3 2" xfId="1169" xr:uid="{3F9C3AFD-0A76-4336-9EB8-3A5E24A5A28B}"/>
    <cellStyle name="Heading 3 12 4 4" xfId="1170" xr:uid="{2CF36F01-05B9-42CC-B132-4E21B411E9A1}"/>
    <cellStyle name="Heading 3 12 4 4 2" xfId="1171" xr:uid="{D0E1D014-3FA6-4A29-AEA2-9A5EAA3349DE}"/>
    <cellStyle name="Heading 3 12 5" xfId="1172" xr:uid="{CDA3D407-C571-4216-AEA6-F42A2FCE428A}"/>
    <cellStyle name="Heading 3 12 5 2" xfId="1173" xr:uid="{A9519665-E26F-41E2-9E09-280E8E83012F}"/>
    <cellStyle name="Heading 3 12 5 2 2" xfId="1174" xr:uid="{6E4FC18E-0DF0-40C4-8FBE-C1AFCAE1C7E8}"/>
    <cellStyle name="Heading 3 12 5 3" xfId="1175" xr:uid="{ED91412A-7724-4770-A8B3-0361B0F2FC1F}"/>
    <cellStyle name="Heading 3 12 5 3 2" xfId="1176" xr:uid="{4EC79715-392E-4AB0-A8B2-0D0B4ADADF27}"/>
    <cellStyle name="Heading 3 12 5 4" xfId="1177" xr:uid="{DBBA7213-20BD-4010-802D-5DAB35F903B4}"/>
    <cellStyle name="Heading 3 12 5 4 2" xfId="1178" xr:uid="{DE4354DF-73BB-479B-8E65-CCE9DC657856}"/>
    <cellStyle name="Heading 3 12 6" xfId="1179" xr:uid="{D41FFD20-A6A9-4E3E-8855-E2ED016918C3}"/>
    <cellStyle name="Heading 3 12 6 2" xfId="1180" xr:uid="{899C1D2D-E8FC-4A61-99D9-759C5FD30677}"/>
    <cellStyle name="Heading 3 12 6 2 2" xfId="1181" xr:uid="{270289AA-63E0-4A66-BC1C-3AE65EB2FE1F}"/>
    <cellStyle name="Heading 3 12 6 3" xfId="1182" xr:uid="{FDD3ED67-FEB3-4554-A241-D35F6D68B7A7}"/>
    <cellStyle name="Heading 3 12 6 3 2" xfId="1183" xr:uid="{DEC2507C-6E52-4598-9ACD-FD599D68668D}"/>
    <cellStyle name="Heading 3 12 6 4" xfId="1184" xr:uid="{4588997F-31B1-4EC3-A45F-2358B3B4E84A}"/>
    <cellStyle name="Heading 3 12 6 4 2" xfId="1185" xr:uid="{50C13FD1-4846-45E8-BDBF-8193E2531098}"/>
    <cellStyle name="Heading 3 12 7" xfId="1186" xr:uid="{D888A901-B68D-412B-94EE-956B04A45106}"/>
    <cellStyle name="Heading 3 12 7 2" xfId="1187" xr:uid="{7CB1AEBA-4E98-4A59-A709-029B5B10BA1C}"/>
    <cellStyle name="Heading 3 12 7 2 2" xfId="1188" xr:uid="{502EFED4-C9FD-48CD-A5C9-61D024C7051D}"/>
    <cellStyle name="Heading 3 12 7 3" xfId="1189" xr:uid="{8CA40057-ED98-4FBE-A8EB-AE3695FE4187}"/>
    <cellStyle name="Heading 3 12 7 3 2" xfId="1190" xr:uid="{E5C03DBA-4486-4427-BB73-49EB0A338488}"/>
    <cellStyle name="Heading 3 12 7 4" xfId="1191" xr:uid="{6C2F01E0-D736-4D3E-A065-1878C87A860A}"/>
    <cellStyle name="Heading 3 12 7 4 2" xfId="1192" xr:uid="{BFF68F04-CD32-48A3-9440-36069E2E6A0D}"/>
    <cellStyle name="Heading 3 12 8" xfId="1193" xr:uid="{D2715BFB-3AC9-42DE-AAFB-41C083B56918}"/>
    <cellStyle name="Heading 3 12 8 2" xfId="1194" xr:uid="{EF45B2BF-E23C-4C64-A7F4-DC15BD0FA3EA}"/>
    <cellStyle name="Heading 3 12 8 2 2" xfId="1195" xr:uid="{75CAC8C9-3115-40F9-8573-1305E68DACDF}"/>
    <cellStyle name="Heading 3 12 8 3" xfId="1196" xr:uid="{7E124F84-9A47-4C76-AA74-D03AFFB7E7AF}"/>
    <cellStyle name="Heading 3 12 8 3 2" xfId="1197" xr:uid="{F4B84D23-255F-4B74-BD7C-F71B8D12BA36}"/>
    <cellStyle name="Heading 3 12 8 4" xfId="1198" xr:uid="{9C0ACE05-043D-44BA-8D7A-1B8F99B40642}"/>
    <cellStyle name="Heading 3 12 8 4 2" xfId="1199" xr:uid="{D9447680-0ECD-42CE-8A33-FEB1F1F07157}"/>
    <cellStyle name="Heading 3 12 9" xfId="1200" xr:uid="{076A367A-9135-4946-8A55-7C756DDC3469}"/>
    <cellStyle name="Heading 3 12 9 2" xfId="1201" xr:uid="{D67BE33A-34B6-46C4-98E5-8AA87F509FAB}"/>
    <cellStyle name="Heading 3 12 9 2 2" xfId="1202" xr:uid="{98948901-1E8E-439A-B5B7-4D6B0C975DCC}"/>
    <cellStyle name="Heading 3 12 9 3" xfId="1203" xr:uid="{CE1C05E3-5EB9-4609-B876-DCFF7451A593}"/>
    <cellStyle name="Heading 3 12 9 3 2" xfId="1204" xr:uid="{22F9EE17-1794-4979-B6CE-B46B9162C52B}"/>
    <cellStyle name="Heading 3 12 9 4" xfId="1205" xr:uid="{2EE11C37-04D0-4A8F-814C-4179646162F7}"/>
    <cellStyle name="Heading 3 12 9 4 2" xfId="1206" xr:uid="{06613D88-3C37-4660-AD89-E834EBAAA7F9}"/>
    <cellStyle name="Heading 3 13" xfId="1207" xr:uid="{78AE2623-9C75-4E0A-A453-18C39ED70ABD}"/>
    <cellStyle name="Heading 3 13 10" xfId="1208" xr:uid="{6A5A7D12-9B12-48AB-AC4C-FC0332B08D73}"/>
    <cellStyle name="Heading 3 13 10 2" xfId="1209" xr:uid="{EFDD9103-1000-4EE8-A90C-1531DA83B7D2}"/>
    <cellStyle name="Heading 3 13 10 2 2" xfId="1210" xr:uid="{C5289B93-84F0-472C-94F8-CDE3E0AC0D57}"/>
    <cellStyle name="Heading 3 13 10 3" xfId="1211" xr:uid="{D7AA97C4-354B-4F00-99FC-5275AFE53EFF}"/>
    <cellStyle name="Heading 3 13 10 3 2" xfId="1212" xr:uid="{204178E3-4AE7-40E0-B7DC-72E1944887F5}"/>
    <cellStyle name="Heading 3 13 10 4" xfId="1213" xr:uid="{FEED6F27-466B-4AF8-8987-9CDAD1A0D661}"/>
    <cellStyle name="Heading 3 13 10 4 2" xfId="1214" xr:uid="{DBD52047-7AD0-43A2-8F61-69B628977204}"/>
    <cellStyle name="Heading 3 13 11" xfId="1215" xr:uid="{BBDEED03-5A43-45CD-8658-008EDCCBCB48}"/>
    <cellStyle name="Heading 3 13 11 2" xfId="1216" xr:uid="{3CB0A716-3AE3-408D-93D6-70F6C36B19B4}"/>
    <cellStyle name="Heading 3 13 11 2 2" xfId="1217" xr:uid="{94AC0291-71A5-4167-99FA-C3967FAD8403}"/>
    <cellStyle name="Heading 3 13 11 3" xfId="1218" xr:uid="{D025C902-C899-4A5B-B9BF-BA24B2BF7646}"/>
    <cellStyle name="Heading 3 13 11 3 2" xfId="1219" xr:uid="{540678A5-9EF3-4ADF-9648-59EAF31A53BC}"/>
    <cellStyle name="Heading 3 13 11 4" xfId="1220" xr:uid="{4AB55969-96E9-43AE-BF12-A5B126E78BA7}"/>
    <cellStyle name="Heading 3 13 11 4 2" xfId="1221" xr:uid="{17B8A148-C026-4273-B6BC-848BFDCA3A98}"/>
    <cellStyle name="Heading 3 13 12" xfId="1222" xr:uid="{7963E482-D7FB-4B97-951E-E24040853EDA}"/>
    <cellStyle name="Heading 3 13 12 2" xfId="1223" xr:uid="{9600CC4C-AA45-4A7C-AADA-AFBDC09C703A}"/>
    <cellStyle name="Heading 3 13 12 2 2" xfId="1224" xr:uid="{B6A693E1-CB84-4A0D-9B55-B129F2CB6255}"/>
    <cellStyle name="Heading 3 13 12 3" xfId="1225" xr:uid="{0313FDBC-BA18-415C-9CF9-D8B27FDA2061}"/>
    <cellStyle name="Heading 3 13 12 3 2" xfId="1226" xr:uid="{229B3759-01BC-4FEB-8204-DBD6FE1DDBA1}"/>
    <cellStyle name="Heading 3 13 12 4" xfId="1227" xr:uid="{AE0D61A9-5B8D-4C35-B9A9-E43761B28191}"/>
    <cellStyle name="Heading 3 13 12 4 2" xfId="1228" xr:uid="{44590B44-5028-4805-BA90-89BF953E0092}"/>
    <cellStyle name="Heading 3 13 13" xfId="1229" xr:uid="{1D591CA2-0299-4E2F-9137-E498AA06E3B6}"/>
    <cellStyle name="Heading 3 13 13 2" xfId="1230" xr:uid="{9D0F9520-8B36-4862-B618-26F62E434A6E}"/>
    <cellStyle name="Heading 3 13 13 2 2" xfId="1231" xr:uid="{981EA2FD-8B2A-41D5-BD83-C262D9A070C3}"/>
    <cellStyle name="Heading 3 13 13 3" xfId="1232" xr:uid="{A49D91E8-6424-42E9-B132-3B5B128EE485}"/>
    <cellStyle name="Heading 3 13 13 3 2" xfId="1233" xr:uid="{6D717364-ABF1-47F6-8D0E-E67D064668FE}"/>
    <cellStyle name="Heading 3 13 13 4" xfId="1234" xr:uid="{2C6FEF9E-0950-4A61-B24A-2A892ADB46CD}"/>
    <cellStyle name="Heading 3 13 13 4 2" xfId="1235" xr:uid="{1E408616-72C8-4E6D-9BC6-F8C8C0468774}"/>
    <cellStyle name="Heading 3 13 14" xfId="1236" xr:uid="{D811BD54-0EAF-4DBF-B274-EE0984EAE4C3}"/>
    <cellStyle name="Heading 3 13 14 2" xfId="1237" xr:uid="{4F25D62E-F030-426D-94ED-2E8C30757CAF}"/>
    <cellStyle name="Heading 3 13 14 2 2" xfId="1238" xr:uid="{20AE444D-4E55-4A15-98C1-C53ECBCAA8FB}"/>
    <cellStyle name="Heading 3 13 14 3" xfId="1239" xr:uid="{2FE00627-75E3-47B2-A8C7-9543E0708C57}"/>
    <cellStyle name="Heading 3 13 14 3 2" xfId="1240" xr:uid="{FF0D6A71-09E5-44FF-9D65-1D20E95AFEBB}"/>
    <cellStyle name="Heading 3 13 14 4" xfId="1241" xr:uid="{3D492FC1-37B7-478E-B5CF-7350894ACD0B}"/>
    <cellStyle name="Heading 3 13 14 4 2" xfId="1242" xr:uid="{076831EB-3208-47B5-BE79-4717FE17188E}"/>
    <cellStyle name="Heading 3 13 15" xfId="1243" xr:uid="{79AFE7DF-8E28-41BC-B649-D2545BFBA417}"/>
    <cellStyle name="Heading 3 13 15 2" xfId="1244" xr:uid="{676B8332-6272-4163-A336-16C86901E998}"/>
    <cellStyle name="Heading 3 13 15 2 2" xfId="1245" xr:uid="{EA1F948D-E172-4185-A69C-B8EDF8EBAD6B}"/>
    <cellStyle name="Heading 3 13 15 3" xfId="1246" xr:uid="{5369789F-A12A-4FB8-82EC-D4D1588359BC}"/>
    <cellStyle name="Heading 3 13 15 3 2" xfId="1247" xr:uid="{CE3AE60E-7A08-4250-AD4A-976E1745B926}"/>
    <cellStyle name="Heading 3 13 15 4" xfId="1248" xr:uid="{FF7B9B98-1956-42C2-8547-F4361213AF44}"/>
    <cellStyle name="Heading 3 13 15 4 2" xfId="1249" xr:uid="{9602DCEC-F3A6-4E5D-A22B-8053CFDBCC4D}"/>
    <cellStyle name="Heading 3 13 16" xfId="1250" xr:uid="{7E86ABCE-02C0-479F-890D-3D3449BEDB1A}"/>
    <cellStyle name="Heading 3 13 16 2" xfId="1251" xr:uid="{8315D4DD-858C-415F-8517-F13AF55373CD}"/>
    <cellStyle name="Heading 3 13 17" xfId="1252" xr:uid="{B7546AB3-4239-4282-B77C-03CA0C871DDD}"/>
    <cellStyle name="Heading 3 13 17 2" xfId="1253" xr:uid="{6F5FE209-88F9-421E-BEF5-B473C909AF12}"/>
    <cellStyle name="Heading 3 13 18" xfId="1254" xr:uid="{C29F0153-BEDD-4E9B-AA30-2D139EB10BBE}"/>
    <cellStyle name="Heading 3 13 18 2" xfId="1255" xr:uid="{31812D1A-5B8B-4B24-B653-1C82E4B3169D}"/>
    <cellStyle name="Heading 3 13 19" xfId="1256" xr:uid="{1434C5BE-7D50-4D4B-A94E-BAA7563B4764}"/>
    <cellStyle name="Heading 3 13 2" xfId="1257" xr:uid="{E6860702-465E-4108-909F-1E06F70DA3B1}"/>
    <cellStyle name="Heading 3 13 2 2" xfId="1258" xr:uid="{3B00A864-7C91-406B-A6BD-71AEC2CD225F}"/>
    <cellStyle name="Heading 3 13 2 2 2" xfId="1259" xr:uid="{B5A5A4B5-2F77-4F4E-9043-7D0D9DC776B5}"/>
    <cellStyle name="Heading 3 13 2 3" xfId="1260" xr:uid="{7512147C-0D64-4E52-AC83-640DB673AC03}"/>
    <cellStyle name="Heading 3 13 2 3 2" xfId="1261" xr:uid="{63C5491E-8BCA-4BBE-8A94-DB12894CFD63}"/>
    <cellStyle name="Heading 3 13 2 4" xfId="1262" xr:uid="{2A1818BF-18A1-4565-B906-3C3A7B8A4F70}"/>
    <cellStyle name="Heading 3 13 2 4 2" xfId="1263" xr:uid="{E66A174D-31D5-41AA-9476-73451EFC5019}"/>
    <cellStyle name="Heading 3 13 20" xfId="1264" xr:uid="{53832303-6F47-457A-96B2-F02BF31794CA}"/>
    <cellStyle name="Heading 3 13 21" xfId="1265" xr:uid="{A090544D-3972-420F-BB67-9F230772C958}"/>
    <cellStyle name="Heading 3 13 22" xfId="1266" xr:uid="{B5A45B3C-9473-4C59-AF1E-EDF41B6A7D2C}"/>
    <cellStyle name="Heading 3 13 23" xfId="1267" xr:uid="{690F2E9C-DE5B-4705-BD3F-6365AD564D2A}"/>
    <cellStyle name="Heading 3 13 24" xfId="1268" xr:uid="{68C5CADB-7815-4EDE-A76D-F9F8A0522C88}"/>
    <cellStyle name="Heading 3 13 25" xfId="1269" xr:uid="{EDFBF083-6AF8-4916-8858-734E89FCE451}"/>
    <cellStyle name="Heading 3 13 3" xfId="1270" xr:uid="{FB5FAE2D-36D7-4C59-9C84-924864ACC541}"/>
    <cellStyle name="Heading 3 13 3 2" xfId="1271" xr:uid="{B3830068-D201-4737-AD68-EDA5DDDC9506}"/>
    <cellStyle name="Heading 3 13 3 2 2" xfId="1272" xr:uid="{0016CAC2-7211-4467-B442-8AAAE2312F85}"/>
    <cellStyle name="Heading 3 13 3 3" xfId="1273" xr:uid="{A0003B01-FC35-4EDE-9C6E-AA7893358E27}"/>
    <cellStyle name="Heading 3 13 3 3 2" xfId="1274" xr:uid="{2EC171DB-FC35-4D13-A46E-52418582E58F}"/>
    <cellStyle name="Heading 3 13 3 4" xfId="1275" xr:uid="{ED8C2794-903F-400C-ADC4-77A4BFAC1229}"/>
    <cellStyle name="Heading 3 13 3 4 2" xfId="1276" xr:uid="{ECFCA20A-5932-4E33-B212-5819B7E745B9}"/>
    <cellStyle name="Heading 3 13 4" xfId="1277" xr:uid="{691D36A5-7EC8-46AF-A7DD-28995D3E314D}"/>
    <cellStyle name="Heading 3 13 4 2" xfId="1278" xr:uid="{1966B86C-04D3-4DCC-8993-E2F755EC2F51}"/>
    <cellStyle name="Heading 3 13 4 2 2" xfId="1279" xr:uid="{EEDDEAC6-746D-4E88-AC31-A986D0A76AA8}"/>
    <cellStyle name="Heading 3 13 4 3" xfId="1280" xr:uid="{BFF4CC81-002A-41C5-83B4-3452F5827DB9}"/>
    <cellStyle name="Heading 3 13 4 3 2" xfId="1281" xr:uid="{80F63B4E-5109-484D-8003-BFAED2C5FA48}"/>
    <cellStyle name="Heading 3 13 4 4" xfId="1282" xr:uid="{F3FE2AEC-28F3-4D7C-88FE-B0E92B779B7B}"/>
    <cellStyle name="Heading 3 13 4 4 2" xfId="1283" xr:uid="{928839A2-92D3-4822-90E9-5C117C4C523A}"/>
    <cellStyle name="Heading 3 13 5" xfId="1284" xr:uid="{3653D963-191A-445E-9C6E-695C433F7C5D}"/>
    <cellStyle name="Heading 3 13 5 2" xfId="1285" xr:uid="{D1893C2C-6DC8-416E-88A4-3AE5456ECF82}"/>
    <cellStyle name="Heading 3 13 5 2 2" xfId="1286" xr:uid="{3B54DB50-ECFB-48C8-9452-149F777E1ADC}"/>
    <cellStyle name="Heading 3 13 5 3" xfId="1287" xr:uid="{85B1FD3C-77BA-47CE-9A7E-D6E939B765D6}"/>
    <cellStyle name="Heading 3 13 5 3 2" xfId="1288" xr:uid="{3689BD2C-0FFC-4028-8572-2E23BCA9D4AF}"/>
    <cellStyle name="Heading 3 13 5 4" xfId="1289" xr:uid="{2D737782-A59C-4A13-8F7F-5263DC2A4E27}"/>
    <cellStyle name="Heading 3 13 5 4 2" xfId="1290" xr:uid="{B4FDC76D-C6D0-4BD4-B3B7-AC4C807534DC}"/>
    <cellStyle name="Heading 3 13 6" xfId="1291" xr:uid="{CA5742CE-20BC-47F5-9E51-0D103C5C3F60}"/>
    <cellStyle name="Heading 3 13 6 2" xfId="1292" xr:uid="{3D0E4C69-3B95-4136-AAD8-540A4F0FA0FD}"/>
    <cellStyle name="Heading 3 13 6 2 2" xfId="1293" xr:uid="{BF06EB22-2C90-4256-95C0-3B849F2FB212}"/>
    <cellStyle name="Heading 3 13 6 3" xfId="1294" xr:uid="{AB162BDA-D4C1-45A5-BC8B-C6042C1E9D7C}"/>
    <cellStyle name="Heading 3 13 6 3 2" xfId="1295" xr:uid="{03906F86-47B6-4F44-91D1-6E7BDE038158}"/>
    <cellStyle name="Heading 3 13 6 4" xfId="1296" xr:uid="{0C63EECB-F3AC-4600-9E8C-986F464E2060}"/>
    <cellStyle name="Heading 3 13 6 4 2" xfId="1297" xr:uid="{99CDB938-F45A-4F6F-8D49-66E410AF9E2C}"/>
    <cellStyle name="Heading 3 13 7" xfId="1298" xr:uid="{5FD37367-3F63-48B0-8E1F-2BB364FF133C}"/>
    <cellStyle name="Heading 3 13 7 2" xfId="1299" xr:uid="{06F7E21A-858A-4091-88B4-D08F583EE4F6}"/>
    <cellStyle name="Heading 3 13 7 2 2" xfId="1300" xr:uid="{C951932E-A4FD-4C67-8D5A-61856144E305}"/>
    <cellStyle name="Heading 3 13 7 3" xfId="1301" xr:uid="{4CEC53D8-920B-4F2F-AAE7-A10CEAD82687}"/>
    <cellStyle name="Heading 3 13 7 3 2" xfId="1302" xr:uid="{DC6D39FD-A04C-49FD-B0D8-F7770B8926E1}"/>
    <cellStyle name="Heading 3 13 7 4" xfId="1303" xr:uid="{E84BC617-EBE6-4AE3-8C77-B51ED2DADB1D}"/>
    <cellStyle name="Heading 3 13 7 4 2" xfId="1304" xr:uid="{53ADD57E-F94C-4722-B739-63625943912B}"/>
    <cellStyle name="Heading 3 13 8" xfId="1305" xr:uid="{5B3C32AF-D271-4268-8643-6450E695227F}"/>
    <cellStyle name="Heading 3 13 8 2" xfId="1306" xr:uid="{D68BCF7D-131C-4611-920B-07392834207E}"/>
    <cellStyle name="Heading 3 13 8 2 2" xfId="1307" xr:uid="{0D24BD43-2A0E-4EDF-82A0-4A719251BE36}"/>
    <cellStyle name="Heading 3 13 8 3" xfId="1308" xr:uid="{A396855A-FC83-435B-89E8-C2A7816C5B2E}"/>
    <cellStyle name="Heading 3 13 8 3 2" xfId="1309" xr:uid="{1457CED3-0681-4A33-AACB-B492344322A0}"/>
    <cellStyle name="Heading 3 13 8 4" xfId="1310" xr:uid="{75B4801C-DB96-4242-8D51-7A7B9A03D958}"/>
    <cellStyle name="Heading 3 13 8 4 2" xfId="1311" xr:uid="{08B8B1AD-C82B-4D64-9B34-CBC28B50D09A}"/>
    <cellStyle name="Heading 3 13 9" xfId="1312" xr:uid="{18F50E61-6920-40C0-A21F-8F2C145009D0}"/>
    <cellStyle name="Heading 3 13 9 2" xfId="1313" xr:uid="{F32BC67E-415C-4CB3-BA4A-35B8B77CEBB6}"/>
    <cellStyle name="Heading 3 13 9 2 2" xfId="1314" xr:uid="{609B9BFB-0983-407D-B4F1-8AE995379CF3}"/>
    <cellStyle name="Heading 3 13 9 3" xfId="1315" xr:uid="{21137526-88A2-4C6B-BDBB-A4168593EE58}"/>
    <cellStyle name="Heading 3 13 9 3 2" xfId="1316" xr:uid="{4A0B4C1F-9AC7-49ED-87D7-44B86E4786A2}"/>
    <cellStyle name="Heading 3 13 9 4" xfId="1317" xr:uid="{EF1CB31D-281B-404E-9ED9-105001382256}"/>
    <cellStyle name="Heading 3 13 9 4 2" xfId="1318" xr:uid="{B0F57F23-AA9F-4C12-AE55-EDF6B6EA3EEE}"/>
    <cellStyle name="Heading 3 14" xfId="1319" xr:uid="{B15433DF-E427-4E03-86AD-30B24ED4F216}"/>
    <cellStyle name="Heading 3 14 10" xfId="1320" xr:uid="{160F5370-3FFD-4E4E-9262-A4E4E53956C5}"/>
    <cellStyle name="Heading 3 14 10 2" xfId="1321" xr:uid="{A56DDD7A-6DA5-4943-B07A-C8E1CC407A05}"/>
    <cellStyle name="Heading 3 14 10 2 2" xfId="1322" xr:uid="{4BB5EB54-A544-4712-B464-FFC029357D07}"/>
    <cellStyle name="Heading 3 14 10 3" xfId="1323" xr:uid="{392DA3EA-ECE8-4E6B-AE02-76B41CF40750}"/>
    <cellStyle name="Heading 3 14 10 3 2" xfId="1324" xr:uid="{6687EEC2-B162-4779-83DC-1A1B98A451D4}"/>
    <cellStyle name="Heading 3 14 10 4" xfId="1325" xr:uid="{9B07CCD9-D82E-46F7-9331-F5A22A50BB5F}"/>
    <cellStyle name="Heading 3 14 10 4 2" xfId="1326" xr:uid="{57AC314A-6F82-43D2-9E6C-33E5CD598DF8}"/>
    <cellStyle name="Heading 3 14 11" xfId="1327" xr:uid="{07BABEFA-0833-4BA2-A669-5D5F605CFADF}"/>
    <cellStyle name="Heading 3 14 11 2" xfId="1328" xr:uid="{984FE66D-060E-42E2-AC10-4A6FF27C0A7E}"/>
    <cellStyle name="Heading 3 14 11 2 2" xfId="1329" xr:uid="{5D22E8BF-B1DC-4D09-9C81-772C202F8AC6}"/>
    <cellStyle name="Heading 3 14 11 3" xfId="1330" xr:uid="{A98FC841-68CD-444F-B13D-3D4D13F7D0CC}"/>
    <cellStyle name="Heading 3 14 11 3 2" xfId="1331" xr:uid="{B183918C-271D-4311-91FE-21219A740969}"/>
    <cellStyle name="Heading 3 14 11 4" xfId="1332" xr:uid="{F638F8AA-D017-4815-9A61-125B769E020D}"/>
    <cellStyle name="Heading 3 14 11 4 2" xfId="1333" xr:uid="{D26F1657-7C2E-432C-9953-F7428D927064}"/>
    <cellStyle name="Heading 3 14 12" xfId="1334" xr:uid="{28F08F2F-F333-4972-8100-E807BABA8780}"/>
    <cellStyle name="Heading 3 14 12 2" xfId="1335" xr:uid="{A7353E1C-98CF-47BF-9DF1-3CBB949AC5C2}"/>
    <cellStyle name="Heading 3 14 12 2 2" xfId="1336" xr:uid="{26DD6E59-1A4A-4FA6-908A-E710016DCE03}"/>
    <cellStyle name="Heading 3 14 12 3" xfId="1337" xr:uid="{72FF286B-77A6-4342-B3C0-25AF125F4B0F}"/>
    <cellStyle name="Heading 3 14 12 3 2" xfId="1338" xr:uid="{54E1BE4F-6A30-402D-9C1A-82EE95FA2693}"/>
    <cellStyle name="Heading 3 14 12 4" xfId="1339" xr:uid="{2D1ACF88-643F-4196-AC2B-51C3B0A255A8}"/>
    <cellStyle name="Heading 3 14 12 4 2" xfId="1340" xr:uid="{3171BC66-8405-467E-88E9-DE5EC3F7A4EB}"/>
    <cellStyle name="Heading 3 14 13" xfId="1341" xr:uid="{75752B09-A511-4B48-8F33-6F42F172054A}"/>
    <cellStyle name="Heading 3 14 13 2" xfId="1342" xr:uid="{D78225C7-4986-4EC3-B2B4-4B283B784229}"/>
    <cellStyle name="Heading 3 14 13 2 2" xfId="1343" xr:uid="{8D24B03D-F17F-4C7A-B596-EEFB45BE1B9E}"/>
    <cellStyle name="Heading 3 14 13 3" xfId="1344" xr:uid="{03F51E32-3FF1-4AFC-89AD-1C2A97D8AE6C}"/>
    <cellStyle name="Heading 3 14 13 3 2" xfId="1345" xr:uid="{D787A179-5B0B-49A7-AFA8-22BFC66D17C5}"/>
    <cellStyle name="Heading 3 14 13 4" xfId="1346" xr:uid="{318FEE9E-642C-46E0-B0C7-9B43293DE5D9}"/>
    <cellStyle name="Heading 3 14 13 4 2" xfId="1347" xr:uid="{854437DE-72FB-4F74-9FC9-11B60AEB2CDF}"/>
    <cellStyle name="Heading 3 14 14" xfId="1348" xr:uid="{A0595D5D-37F0-4B35-8BE8-1F3F73A57243}"/>
    <cellStyle name="Heading 3 14 14 2" xfId="1349" xr:uid="{AD567323-8987-4695-ACF2-78D877040F29}"/>
    <cellStyle name="Heading 3 14 14 2 2" xfId="1350" xr:uid="{D3C27ECD-4AAF-4A97-BEE2-1C202817686C}"/>
    <cellStyle name="Heading 3 14 14 3" xfId="1351" xr:uid="{F626E806-1BA0-44A5-8E37-79F9C78CFEE8}"/>
    <cellStyle name="Heading 3 14 14 3 2" xfId="1352" xr:uid="{164AAABF-84EE-4B3D-8080-25C8BC3938BD}"/>
    <cellStyle name="Heading 3 14 14 4" xfId="1353" xr:uid="{682ED463-B8CF-45D3-B880-C9196EFD5D30}"/>
    <cellStyle name="Heading 3 14 14 4 2" xfId="1354" xr:uid="{494646F4-9006-4614-9FCD-92084D217823}"/>
    <cellStyle name="Heading 3 14 15" xfId="1355" xr:uid="{E0610BD4-0726-4DBE-9CFE-011D929827B3}"/>
    <cellStyle name="Heading 3 14 15 2" xfId="1356" xr:uid="{8EB48B43-9F5B-4131-BB7C-C97F649FBFE4}"/>
    <cellStyle name="Heading 3 14 15 2 2" xfId="1357" xr:uid="{72DC2734-1C58-4E72-A4B9-67B865C2C9C1}"/>
    <cellStyle name="Heading 3 14 15 3" xfId="1358" xr:uid="{4ECF93C1-F4DA-47EC-8E14-C1C0E2341AD1}"/>
    <cellStyle name="Heading 3 14 15 3 2" xfId="1359" xr:uid="{63FE46C9-340D-4046-B8CB-71C74F317C7E}"/>
    <cellStyle name="Heading 3 14 15 4" xfId="1360" xr:uid="{63E8ABFE-241B-4A37-8C22-F1C4A83C7587}"/>
    <cellStyle name="Heading 3 14 15 4 2" xfId="1361" xr:uid="{85851E1C-4028-483D-A4AD-5C7AD87A6734}"/>
    <cellStyle name="Heading 3 14 16" xfId="1362" xr:uid="{58A9C8AF-BBA0-4F93-A1C4-3D914986AE30}"/>
    <cellStyle name="Heading 3 14 16 2" xfId="1363" xr:uid="{0B1EDF9F-5765-4D40-82EB-3FA0B3D12D88}"/>
    <cellStyle name="Heading 3 14 17" xfId="1364" xr:uid="{09B7B6B7-F677-4920-A6E9-F9FE5C1C2BB9}"/>
    <cellStyle name="Heading 3 14 17 2" xfId="1365" xr:uid="{A3DB51F1-5BB7-4233-A952-DC42992368E8}"/>
    <cellStyle name="Heading 3 14 18" xfId="1366" xr:uid="{96F78B88-E9BD-44A9-84C9-85C94BAF6290}"/>
    <cellStyle name="Heading 3 14 18 2" xfId="1367" xr:uid="{D4731FC7-5873-4754-98F0-8A3B4A410EA8}"/>
    <cellStyle name="Heading 3 14 19" xfId="1368" xr:uid="{5C33C675-2B70-4D9C-90DE-C82449DB990C}"/>
    <cellStyle name="Heading 3 14 2" xfId="1369" xr:uid="{56FAA176-1618-4880-AEB8-70CB3EFD3FD7}"/>
    <cellStyle name="Heading 3 14 2 2" xfId="1370" xr:uid="{347896D3-2DBF-49CA-B048-CF4227ABAC1B}"/>
    <cellStyle name="Heading 3 14 2 2 2" xfId="1371" xr:uid="{7D24E5D6-FE75-45A6-A6B7-A0142FAA4AA1}"/>
    <cellStyle name="Heading 3 14 2 3" xfId="1372" xr:uid="{879C3641-C1B8-42AD-8A9F-2EA2254A6F9D}"/>
    <cellStyle name="Heading 3 14 2 3 2" xfId="1373" xr:uid="{1EA7F0B9-5B7C-491F-90ED-02BD415647B5}"/>
    <cellStyle name="Heading 3 14 2 4" xfId="1374" xr:uid="{428046FC-33E3-454B-A799-D885F410AD5F}"/>
    <cellStyle name="Heading 3 14 2 4 2" xfId="1375" xr:uid="{4CB5B234-8AE2-4573-86DE-40E4B9625A3C}"/>
    <cellStyle name="Heading 3 14 20" xfId="1376" xr:uid="{01AEDFB9-0457-4A4E-8357-6623F5D70610}"/>
    <cellStyle name="Heading 3 14 21" xfId="1377" xr:uid="{E40D391A-59FC-43C3-ABCD-4F1B041924AE}"/>
    <cellStyle name="Heading 3 14 22" xfId="1378" xr:uid="{DEF6E1EE-342D-4096-866F-ED379F47E1A7}"/>
    <cellStyle name="Heading 3 14 23" xfId="1379" xr:uid="{00AB19C7-7CEE-41CA-AE96-BFE31301211B}"/>
    <cellStyle name="Heading 3 14 24" xfId="1380" xr:uid="{F55AF6D4-BFD6-4DF1-B09B-425EB0E5E4B4}"/>
    <cellStyle name="Heading 3 14 25" xfId="1381" xr:uid="{9C0E5880-E0B0-40D1-9350-DCF12B4140F0}"/>
    <cellStyle name="Heading 3 14 3" xfId="1382" xr:uid="{A60F3E72-0B30-4831-8499-B828DA492756}"/>
    <cellStyle name="Heading 3 14 3 2" xfId="1383" xr:uid="{A13D2044-ACF7-4B84-A42A-9DF5E2C5288B}"/>
    <cellStyle name="Heading 3 14 3 2 2" xfId="1384" xr:uid="{4E5B7A30-E8D9-48E5-A2F5-139A52F53AF9}"/>
    <cellStyle name="Heading 3 14 3 3" xfId="1385" xr:uid="{F2A46FA2-1171-4800-8FB0-E924698C3E5C}"/>
    <cellStyle name="Heading 3 14 3 3 2" xfId="1386" xr:uid="{6A9C20DB-DDD5-40A5-88E5-1CB89115E9C2}"/>
    <cellStyle name="Heading 3 14 3 4" xfId="1387" xr:uid="{065CA537-AEF9-4DCA-8D7C-D78850613ABC}"/>
    <cellStyle name="Heading 3 14 3 4 2" xfId="1388" xr:uid="{2F36730F-5809-4078-86DD-A9F5F683A33A}"/>
    <cellStyle name="Heading 3 14 4" xfId="1389" xr:uid="{1ED245FF-9C11-4B4A-8A5D-84444FEA7320}"/>
    <cellStyle name="Heading 3 14 4 2" xfId="1390" xr:uid="{9FA634CA-3D3E-44D7-B96C-BD8F8F2795C4}"/>
    <cellStyle name="Heading 3 14 4 2 2" xfId="1391" xr:uid="{EDF25176-C6DA-48D1-9CE7-0C80B314CBEE}"/>
    <cellStyle name="Heading 3 14 4 3" xfId="1392" xr:uid="{B26035EE-E249-42D4-A692-3593F28433CA}"/>
    <cellStyle name="Heading 3 14 4 3 2" xfId="1393" xr:uid="{120FA925-7F4C-4C85-B2B2-A1A55A5DA3DF}"/>
    <cellStyle name="Heading 3 14 4 4" xfId="1394" xr:uid="{5BAC7190-FF3B-4A30-AE8D-98A9715F22F4}"/>
    <cellStyle name="Heading 3 14 4 4 2" xfId="1395" xr:uid="{E73C960E-14F7-4741-B23C-F1AF9C914394}"/>
    <cellStyle name="Heading 3 14 5" xfId="1396" xr:uid="{B415B5EA-AEC3-443F-B736-37DAFB991A91}"/>
    <cellStyle name="Heading 3 14 5 2" xfId="1397" xr:uid="{AD7A9962-7B50-4EBC-95D0-2426EA1EEBD5}"/>
    <cellStyle name="Heading 3 14 5 2 2" xfId="1398" xr:uid="{E2FF7DD3-D29F-4045-A68A-A2480924CF32}"/>
    <cellStyle name="Heading 3 14 5 3" xfId="1399" xr:uid="{C00A3729-F58C-4010-981A-8AF7360C298A}"/>
    <cellStyle name="Heading 3 14 5 3 2" xfId="1400" xr:uid="{87BF882F-AD12-4753-A0B6-A1D7F6DFA449}"/>
    <cellStyle name="Heading 3 14 5 4" xfId="1401" xr:uid="{230E615B-78C4-403A-BDC9-893E5489A148}"/>
    <cellStyle name="Heading 3 14 5 4 2" xfId="1402" xr:uid="{7A683701-F8FC-4D5F-865F-AA64E638CB55}"/>
    <cellStyle name="Heading 3 14 6" xfId="1403" xr:uid="{34E159DE-7862-4AF5-9A11-B6A0E7C87503}"/>
    <cellStyle name="Heading 3 14 6 2" xfId="1404" xr:uid="{0AFFAAF0-22AC-4B46-B032-B04A4069C2FD}"/>
    <cellStyle name="Heading 3 14 6 2 2" xfId="1405" xr:uid="{AC0B2B5E-6F75-430D-B685-5682E451B3E9}"/>
    <cellStyle name="Heading 3 14 6 3" xfId="1406" xr:uid="{EB9ABCC4-77C2-4F0C-A76C-2F1F1E0A5BC1}"/>
    <cellStyle name="Heading 3 14 6 3 2" xfId="1407" xr:uid="{C3952944-E877-4E05-BA94-28F2E61F21CF}"/>
    <cellStyle name="Heading 3 14 6 4" xfId="1408" xr:uid="{346DCFFF-E550-4583-A61D-16A16012D182}"/>
    <cellStyle name="Heading 3 14 6 4 2" xfId="1409" xr:uid="{4D778E52-3421-45E3-9771-56FAA41D4D04}"/>
    <cellStyle name="Heading 3 14 7" xfId="1410" xr:uid="{06A81D80-A6F1-4FEF-A9F2-0D9E1A0E65F4}"/>
    <cellStyle name="Heading 3 14 7 2" xfId="1411" xr:uid="{54D529E9-3CD0-4E4A-BC5E-EA55BAE5AEC3}"/>
    <cellStyle name="Heading 3 14 7 2 2" xfId="1412" xr:uid="{D2F5C4FA-DDF2-4559-B499-DB11714762FA}"/>
    <cellStyle name="Heading 3 14 7 3" xfId="1413" xr:uid="{9B0ECA86-DFBB-48BD-8A91-32A5C0DD88EF}"/>
    <cellStyle name="Heading 3 14 7 3 2" xfId="1414" xr:uid="{C78EA10C-2100-4005-9C00-E3698CB9EBA8}"/>
    <cellStyle name="Heading 3 14 7 4" xfId="1415" xr:uid="{BD0624E5-8292-4F2F-BF65-F25E9CBC369D}"/>
    <cellStyle name="Heading 3 14 7 4 2" xfId="1416" xr:uid="{2ADC99DA-636D-45F3-B50B-D5772888D90B}"/>
    <cellStyle name="Heading 3 14 8" xfId="1417" xr:uid="{D3321178-8AE9-43D8-93E7-B890E3B86613}"/>
    <cellStyle name="Heading 3 14 8 2" xfId="1418" xr:uid="{1C5E8570-88AA-4162-A3D1-09D3E288C07D}"/>
    <cellStyle name="Heading 3 14 8 2 2" xfId="1419" xr:uid="{214EC129-7A43-4CFD-A0A3-FF57557D9D9E}"/>
    <cellStyle name="Heading 3 14 8 3" xfId="1420" xr:uid="{AB880ACD-8E98-40EB-BFE3-8A24F8B27D3E}"/>
    <cellStyle name="Heading 3 14 8 3 2" xfId="1421" xr:uid="{8FCE1707-A470-4709-B45E-A796DA76F01F}"/>
    <cellStyle name="Heading 3 14 8 4" xfId="1422" xr:uid="{F9EEE3A7-8480-4CE5-A19A-5D6F024E430D}"/>
    <cellStyle name="Heading 3 14 8 4 2" xfId="1423" xr:uid="{F7FCF07E-0D03-4E6F-BE26-DA593B63253D}"/>
    <cellStyle name="Heading 3 14 9" xfId="1424" xr:uid="{30017776-BB41-4D54-AC47-4E6DE73B0A0A}"/>
    <cellStyle name="Heading 3 14 9 2" xfId="1425" xr:uid="{9A745A0C-86D5-42FE-ACA0-9EB168ADEBDF}"/>
    <cellStyle name="Heading 3 14 9 2 2" xfId="1426" xr:uid="{9B3FF2DD-EE4D-4122-9C32-F7360CDE5440}"/>
    <cellStyle name="Heading 3 14 9 3" xfId="1427" xr:uid="{EF6FC294-3A61-4767-9BE2-D584F2AB381C}"/>
    <cellStyle name="Heading 3 14 9 3 2" xfId="1428" xr:uid="{F581F24B-8AE5-45C3-BEFA-CBDD4347FC69}"/>
    <cellStyle name="Heading 3 14 9 4" xfId="1429" xr:uid="{954484C3-3846-46AD-A952-60AF12BDD2AE}"/>
    <cellStyle name="Heading 3 14 9 4 2" xfId="1430" xr:uid="{CC6CAF88-F839-4108-AAAA-B3860F7F8241}"/>
    <cellStyle name="Heading 3 15" xfId="1431" xr:uid="{A4AAAFF0-7611-484F-9FEA-43BD2A039990}"/>
    <cellStyle name="Heading 3 15 10" xfId="1432" xr:uid="{9F4DF54B-7D5B-48F1-AFAA-D398FDE983E8}"/>
    <cellStyle name="Heading 3 15 10 2" xfId="1433" xr:uid="{CD8B0600-55A7-4BC3-B0D9-1966FF13495D}"/>
    <cellStyle name="Heading 3 15 10 2 2" xfId="1434" xr:uid="{474AB685-8313-4C20-A36E-573B79299335}"/>
    <cellStyle name="Heading 3 15 10 3" xfId="1435" xr:uid="{4F926D1F-07A4-499B-B410-B57A85752A75}"/>
    <cellStyle name="Heading 3 15 10 3 2" xfId="1436" xr:uid="{E5B49FF7-7EB3-4C46-991D-A401A9521CC2}"/>
    <cellStyle name="Heading 3 15 10 4" xfId="1437" xr:uid="{AFFB6FBD-FE67-4A7F-8C4B-C61ACF196F62}"/>
    <cellStyle name="Heading 3 15 10 4 2" xfId="1438" xr:uid="{85275E5E-1BFA-4DA3-A8D5-D590BE016A6D}"/>
    <cellStyle name="Heading 3 15 11" xfId="1439" xr:uid="{313EE944-37B1-4601-98C5-13409E64B49F}"/>
    <cellStyle name="Heading 3 15 11 2" xfId="1440" xr:uid="{3388CD71-181C-4BAE-9979-29010B888852}"/>
    <cellStyle name="Heading 3 15 11 2 2" xfId="1441" xr:uid="{28DE83DF-6995-4E40-B0B4-2DDFAC117A8F}"/>
    <cellStyle name="Heading 3 15 11 3" xfId="1442" xr:uid="{27BFEDB6-D119-4D0D-9C93-161436884B9C}"/>
    <cellStyle name="Heading 3 15 11 3 2" xfId="1443" xr:uid="{5E335DF6-C5DA-4482-B822-AD2576AF7839}"/>
    <cellStyle name="Heading 3 15 11 4" xfId="1444" xr:uid="{AABF1C08-150D-4AC7-91CC-3A08057E2B3D}"/>
    <cellStyle name="Heading 3 15 11 4 2" xfId="1445" xr:uid="{D5612FB6-E9A1-44C6-A08A-E1693AA05583}"/>
    <cellStyle name="Heading 3 15 12" xfId="1446" xr:uid="{09D160BE-6FC9-4EC0-A947-C7AD82C1D735}"/>
    <cellStyle name="Heading 3 15 12 2" xfId="1447" xr:uid="{EBEA6272-4C75-4982-B274-052C2AA85B31}"/>
    <cellStyle name="Heading 3 15 12 2 2" xfId="1448" xr:uid="{66BAE4BD-42AC-4BCC-A9E1-1B75A97E26C7}"/>
    <cellStyle name="Heading 3 15 12 3" xfId="1449" xr:uid="{A4847857-30F3-45D9-81A2-A1FD2C2F40C8}"/>
    <cellStyle name="Heading 3 15 12 3 2" xfId="1450" xr:uid="{B3CA6D58-B91E-4081-B487-02EAF6B4F0FF}"/>
    <cellStyle name="Heading 3 15 12 4" xfId="1451" xr:uid="{23783359-504B-4852-A65C-3C7BB2BF7D4A}"/>
    <cellStyle name="Heading 3 15 12 4 2" xfId="1452" xr:uid="{4FD8696C-3EA2-4B51-95E9-EA55CCD89B14}"/>
    <cellStyle name="Heading 3 15 13" xfId="1453" xr:uid="{56C16BA8-D90F-403C-86F8-0A3F77B1D42D}"/>
    <cellStyle name="Heading 3 15 13 2" xfId="1454" xr:uid="{45905644-18ED-4A87-B39E-854CDA6AD0E6}"/>
    <cellStyle name="Heading 3 15 13 2 2" xfId="1455" xr:uid="{ACF42713-C7D8-4E8F-A6B6-D8F06EFF61F4}"/>
    <cellStyle name="Heading 3 15 13 3" xfId="1456" xr:uid="{39D3E83F-2683-4CB7-AB1C-1E9BB639E00E}"/>
    <cellStyle name="Heading 3 15 13 3 2" xfId="1457" xr:uid="{C39656F0-0130-414E-994C-0C25471A6539}"/>
    <cellStyle name="Heading 3 15 13 4" xfId="1458" xr:uid="{1C95070A-A727-43B2-B3E6-799E3DC73CBD}"/>
    <cellStyle name="Heading 3 15 13 4 2" xfId="1459" xr:uid="{A864891F-EB77-4166-BB4D-806CC719BE45}"/>
    <cellStyle name="Heading 3 15 14" xfId="1460" xr:uid="{3AA7F719-14FB-486E-9A70-E8BD771C8F32}"/>
    <cellStyle name="Heading 3 15 14 2" xfId="1461" xr:uid="{78889764-C0D7-44EC-A6C7-FDFCF3840652}"/>
    <cellStyle name="Heading 3 15 14 2 2" xfId="1462" xr:uid="{278E139C-1DA3-4ECD-AF64-1D6659ED0B4E}"/>
    <cellStyle name="Heading 3 15 14 3" xfId="1463" xr:uid="{10E338E5-40C3-4ABD-BC53-1D205AD62E55}"/>
    <cellStyle name="Heading 3 15 14 3 2" xfId="1464" xr:uid="{B6F2AC34-5B4C-4AC4-A3E8-E752D95D8533}"/>
    <cellStyle name="Heading 3 15 14 4" xfId="1465" xr:uid="{90C43E82-7370-4602-AAA2-654DF708F44A}"/>
    <cellStyle name="Heading 3 15 14 4 2" xfId="1466" xr:uid="{8BF36A81-BFE2-456F-B3A6-EC17E0BD8367}"/>
    <cellStyle name="Heading 3 15 15" xfId="1467" xr:uid="{DFEFB8DC-00C8-40CF-8328-1960933C7378}"/>
    <cellStyle name="Heading 3 15 15 2" xfId="1468" xr:uid="{6D6DA79A-E93E-4155-A0F4-E2359232D16A}"/>
    <cellStyle name="Heading 3 15 15 2 2" xfId="1469" xr:uid="{57E354AC-1618-4811-AD6B-160BD6203F5C}"/>
    <cellStyle name="Heading 3 15 15 3" xfId="1470" xr:uid="{F9AEF224-455D-4101-BAB3-2F7AE49A168D}"/>
    <cellStyle name="Heading 3 15 15 3 2" xfId="1471" xr:uid="{82464AA8-76F5-4807-9C4F-26E9E15F9CB5}"/>
    <cellStyle name="Heading 3 15 15 4" xfId="1472" xr:uid="{62880A9C-8501-426C-A8B0-183A505BB727}"/>
    <cellStyle name="Heading 3 15 15 4 2" xfId="1473" xr:uid="{822905A2-5F1C-4021-B21A-F3DEA513C124}"/>
    <cellStyle name="Heading 3 15 16" xfId="1474" xr:uid="{BEF366D1-C38F-4A1E-A36E-533E16629644}"/>
    <cellStyle name="Heading 3 15 16 2" xfId="1475" xr:uid="{620AD955-736B-472A-9CBE-76D6BD6FB219}"/>
    <cellStyle name="Heading 3 15 17" xfId="1476" xr:uid="{5E8182F6-DAC0-4E21-8952-632581AA3704}"/>
    <cellStyle name="Heading 3 15 17 2" xfId="1477" xr:uid="{C26C391C-3A6D-41DC-ADCE-62349193788A}"/>
    <cellStyle name="Heading 3 15 18" xfId="1478" xr:uid="{DAEE8CF1-15C4-42EF-AF39-E804AB676886}"/>
    <cellStyle name="Heading 3 15 18 2" xfId="1479" xr:uid="{3E077087-50F3-41EC-92A5-F89B3AAEF043}"/>
    <cellStyle name="Heading 3 15 19" xfId="1480" xr:uid="{FEF74953-E806-4721-8239-C79EC6F5703A}"/>
    <cellStyle name="Heading 3 15 2" xfId="1481" xr:uid="{A907FDBE-5AA2-4256-AD87-51A469A58202}"/>
    <cellStyle name="Heading 3 15 2 2" xfId="1482" xr:uid="{9E300D9F-EC2F-4593-BC90-E7559953FB0D}"/>
    <cellStyle name="Heading 3 15 2 2 2" xfId="1483" xr:uid="{C7231967-0F9D-4B01-94F2-D3DE793D3301}"/>
    <cellStyle name="Heading 3 15 2 3" xfId="1484" xr:uid="{EC01528A-8B87-42F2-90FC-B95953417D8D}"/>
    <cellStyle name="Heading 3 15 2 3 2" xfId="1485" xr:uid="{D30EAE90-E8B0-4F8B-AE9F-0A478D0CC14D}"/>
    <cellStyle name="Heading 3 15 2 4" xfId="1486" xr:uid="{295EBDE9-35CF-4469-B94B-E2F011027BC8}"/>
    <cellStyle name="Heading 3 15 2 4 2" xfId="1487" xr:uid="{622BF795-B1C7-4D2A-9321-68235E166D7C}"/>
    <cellStyle name="Heading 3 15 20" xfId="1488" xr:uid="{2EB498F3-92AF-40D6-B4F4-8800EF663C66}"/>
    <cellStyle name="Heading 3 15 21" xfId="1489" xr:uid="{00A62DF7-7DB5-4FE5-AE57-0810EA2D9FCD}"/>
    <cellStyle name="Heading 3 15 22" xfId="1490" xr:uid="{F0DB0E7E-44D5-46F1-BA23-DE7D89EE60C1}"/>
    <cellStyle name="Heading 3 15 23" xfId="1491" xr:uid="{A61E3101-05AE-4166-B59A-3B4D81B78F40}"/>
    <cellStyle name="Heading 3 15 24" xfId="1492" xr:uid="{D20EEE33-77EA-421C-9143-971E561CABE2}"/>
    <cellStyle name="Heading 3 15 25" xfId="1493" xr:uid="{220D5B5B-58BA-4203-9B4C-6A536257C595}"/>
    <cellStyle name="Heading 3 15 3" xfId="1494" xr:uid="{7B7045B6-02EC-482C-8545-C5FBA557608D}"/>
    <cellStyle name="Heading 3 15 3 2" xfId="1495" xr:uid="{9D44D9FD-7115-47E9-8D82-6D6E55C7CE5C}"/>
    <cellStyle name="Heading 3 15 3 2 2" xfId="1496" xr:uid="{DE13A19C-E05C-4AD9-9AE7-5D033481FBB1}"/>
    <cellStyle name="Heading 3 15 3 3" xfId="1497" xr:uid="{9F1E5BE7-C922-47CB-873F-231F3AD9D4F7}"/>
    <cellStyle name="Heading 3 15 3 3 2" xfId="1498" xr:uid="{AE327B4E-E60C-49FB-B2F0-86F47585D673}"/>
    <cellStyle name="Heading 3 15 3 4" xfId="1499" xr:uid="{38798FC0-5872-4538-8029-5A08938B73FE}"/>
    <cellStyle name="Heading 3 15 3 4 2" xfId="1500" xr:uid="{7207B13A-706F-4E2E-86E2-CE27737BB0CF}"/>
    <cellStyle name="Heading 3 15 4" xfId="1501" xr:uid="{A7A7DB17-1000-42A2-B530-DB76B36AB986}"/>
    <cellStyle name="Heading 3 15 4 2" xfId="1502" xr:uid="{B7413495-9C2E-427F-AB45-A4A5A62C2678}"/>
    <cellStyle name="Heading 3 15 4 2 2" xfId="1503" xr:uid="{45586929-0039-425D-8F1B-E89473553513}"/>
    <cellStyle name="Heading 3 15 4 3" xfId="1504" xr:uid="{1541DC4A-78A3-41F6-9F25-1CA197C49996}"/>
    <cellStyle name="Heading 3 15 4 3 2" xfId="1505" xr:uid="{5586F92C-FB5F-44AC-8943-353D58565334}"/>
    <cellStyle name="Heading 3 15 4 4" xfId="1506" xr:uid="{4DCEF91E-7E10-4E3C-B5DD-A8B266132035}"/>
    <cellStyle name="Heading 3 15 4 4 2" xfId="1507" xr:uid="{30EBBAD3-1134-45B3-BDB1-51DD9498FEC1}"/>
    <cellStyle name="Heading 3 15 5" xfId="1508" xr:uid="{71E6789C-0918-4ABD-9219-723EF354D86B}"/>
    <cellStyle name="Heading 3 15 5 2" xfId="1509" xr:uid="{01406F7D-A00E-4896-9CA2-083547E2F488}"/>
    <cellStyle name="Heading 3 15 5 2 2" xfId="1510" xr:uid="{61987A3D-60C9-48B2-82FE-952DE946A25E}"/>
    <cellStyle name="Heading 3 15 5 3" xfId="1511" xr:uid="{4EC43D4C-A40F-4FD5-8C87-F9C40D7728A7}"/>
    <cellStyle name="Heading 3 15 5 3 2" xfId="1512" xr:uid="{146B2F0A-AEF9-49BC-9BF7-B2FA907EF538}"/>
    <cellStyle name="Heading 3 15 5 4" xfId="1513" xr:uid="{2A66C652-F9FA-4AD3-8D13-FFA3D052B127}"/>
    <cellStyle name="Heading 3 15 5 4 2" xfId="1514" xr:uid="{45B8B676-77E2-43FF-A01B-4688EDFB3B58}"/>
    <cellStyle name="Heading 3 15 6" xfId="1515" xr:uid="{0313B691-462E-49C6-99C4-7851DDF9CCD4}"/>
    <cellStyle name="Heading 3 15 6 2" xfId="1516" xr:uid="{728A0BCE-BCA4-440F-9D74-DCBAC383D8EF}"/>
    <cellStyle name="Heading 3 15 6 2 2" xfId="1517" xr:uid="{88BCCCBD-A365-447E-B1E1-B0B4268827B7}"/>
    <cellStyle name="Heading 3 15 6 3" xfId="1518" xr:uid="{A3F54D67-610C-482F-AD7D-E0FAF3E4799D}"/>
    <cellStyle name="Heading 3 15 6 3 2" xfId="1519" xr:uid="{018753B5-262E-4EFF-86B4-8D0152D0BDAE}"/>
    <cellStyle name="Heading 3 15 6 4" xfId="1520" xr:uid="{D701C879-27E5-41BF-A315-D8F4EB856AF8}"/>
    <cellStyle name="Heading 3 15 6 4 2" xfId="1521" xr:uid="{5010C39A-AD25-424A-8DB1-D9A20374D55A}"/>
    <cellStyle name="Heading 3 15 7" xfId="1522" xr:uid="{F7C6C936-93F4-4CD8-BADD-DB1E082604F3}"/>
    <cellStyle name="Heading 3 15 7 2" xfId="1523" xr:uid="{8F35DC6E-F3CD-483A-953C-32CA185D022B}"/>
    <cellStyle name="Heading 3 15 7 2 2" xfId="1524" xr:uid="{145547BE-6CAA-4001-9162-919620E40118}"/>
    <cellStyle name="Heading 3 15 7 3" xfId="1525" xr:uid="{129BB513-62B4-455E-B897-DF644B567BD1}"/>
    <cellStyle name="Heading 3 15 7 3 2" xfId="1526" xr:uid="{3FE28233-3A5E-4417-83FB-1DAB8530DEA9}"/>
    <cellStyle name="Heading 3 15 7 4" xfId="1527" xr:uid="{B8336808-1FD6-4AF3-BC26-620130934C76}"/>
    <cellStyle name="Heading 3 15 7 4 2" xfId="1528" xr:uid="{8B42BC58-8C3C-451E-B312-F3E86ADB130F}"/>
    <cellStyle name="Heading 3 15 8" xfId="1529" xr:uid="{C52DD30E-6E2F-49E0-A475-7CFF69AE46E4}"/>
    <cellStyle name="Heading 3 15 8 2" xfId="1530" xr:uid="{E8D50922-813A-40E3-8FA8-C6C63CA98D90}"/>
    <cellStyle name="Heading 3 15 8 2 2" xfId="1531" xr:uid="{3B2EF1E6-DAAB-4ED4-A0BF-13D6C46E84CD}"/>
    <cellStyle name="Heading 3 15 8 3" xfId="1532" xr:uid="{EB8D1B7B-90C5-45DB-AEB2-FF8B12177E89}"/>
    <cellStyle name="Heading 3 15 8 3 2" xfId="1533" xr:uid="{762585CC-953B-4C31-A828-693A5DFEA6FA}"/>
    <cellStyle name="Heading 3 15 8 4" xfId="1534" xr:uid="{EC163A21-52CC-4C41-8207-DCDC63271DC6}"/>
    <cellStyle name="Heading 3 15 8 4 2" xfId="1535" xr:uid="{18E5737A-A1EE-4330-8076-3EAB1C6E09C3}"/>
    <cellStyle name="Heading 3 15 9" xfId="1536" xr:uid="{80D464C7-4C0C-4C8A-8B04-D44ABFB2C991}"/>
    <cellStyle name="Heading 3 15 9 2" xfId="1537" xr:uid="{C964585F-34A4-44DD-9AD2-6BC409C5B877}"/>
    <cellStyle name="Heading 3 15 9 2 2" xfId="1538" xr:uid="{0FA67D39-B152-47A7-9F99-61ADBFB1B14B}"/>
    <cellStyle name="Heading 3 15 9 3" xfId="1539" xr:uid="{BF2555AD-83C8-4B9B-8E0A-6689338F70AB}"/>
    <cellStyle name="Heading 3 15 9 3 2" xfId="1540" xr:uid="{CA0E7267-8780-4759-B82E-5B9BE42E0033}"/>
    <cellStyle name="Heading 3 15 9 4" xfId="1541" xr:uid="{7031A3A8-F64C-41ED-89D9-FFC8B80F0E92}"/>
    <cellStyle name="Heading 3 15 9 4 2" xfId="1542" xr:uid="{1AC1308B-774F-4EA0-8E9C-1F2ACD5B9080}"/>
    <cellStyle name="Heading 3 16" xfId="1543" xr:uid="{4624B838-9CC9-4539-8530-0F4F1D17E2B8}"/>
    <cellStyle name="Heading 3 16 2" xfId="1544" xr:uid="{0F70C292-F3AD-4C6F-BE5A-F5FEDC44B72E}"/>
    <cellStyle name="Heading 3 16 2 2" xfId="1545" xr:uid="{708C1EB6-4751-441B-9BD5-02307D14AF6E}"/>
    <cellStyle name="Heading 3 16 3" xfId="1546" xr:uid="{9CA1E253-000E-43DA-87F2-56F2850A4625}"/>
    <cellStyle name="Heading 3 16 3 2" xfId="1547" xr:uid="{25A75EB1-2C58-47FC-9F59-B5F794081332}"/>
    <cellStyle name="Heading 3 16 4" xfId="1548" xr:uid="{84ADD389-6C61-4515-908D-C4C730ECAF8E}"/>
    <cellStyle name="Heading 3 16 4 2" xfId="1549" xr:uid="{38C6051A-1D48-459E-BEF2-07A5F794F3F0}"/>
    <cellStyle name="Heading 3 17" xfId="1550" xr:uid="{AD514FE6-C631-4DAF-A15F-D9EBE1B4DB04}"/>
    <cellStyle name="Heading 3 17 2" xfId="1551" xr:uid="{DDCDA3C5-4722-4F8E-8531-873CCB989B2B}"/>
    <cellStyle name="Heading 3 17 2 2" xfId="1552" xr:uid="{2FD3C32F-E4D8-41CF-997A-6CF5FBF44311}"/>
    <cellStyle name="Heading 3 17 3" xfId="1553" xr:uid="{F2613286-D182-4213-90AA-5EE899F3A65C}"/>
    <cellStyle name="Heading 3 17 3 2" xfId="1554" xr:uid="{49DE4509-299B-4FF4-8C26-F714B500BB9E}"/>
    <cellStyle name="Heading 3 17 4" xfId="1555" xr:uid="{17A7EDC0-3F1B-493B-A499-A06BDB2444A3}"/>
    <cellStyle name="Heading 3 17 4 2" xfId="1556" xr:uid="{77C5A50A-AE88-473D-B7F4-694D059E5E7D}"/>
    <cellStyle name="Heading 3 18" xfId="1557" xr:uid="{895B6A1D-01F3-4B61-9A18-3016BD1539D9}"/>
    <cellStyle name="Heading 3 18 2" xfId="1558" xr:uid="{35783031-76F4-45BA-A9F1-9C1DD1B7286B}"/>
    <cellStyle name="Heading 3 19" xfId="1559" xr:uid="{3CC04968-E059-4B3B-B234-EE3BD278B73D}"/>
    <cellStyle name="Heading 3 19 2" xfId="1560" xr:uid="{8368F00D-B561-4C66-A462-DC5B1DB0E892}"/>
    <cellStyle name="Heading 3 2" xfId="1561" xr:uid="{0BB3D79D-2FBC-480A-9697-26524485D437}"/>
    <cellStyle name="Heading 3 2 10" xfId="1562" xr:uid="{1F6913E0-D6B2-4E65-B023-D984E4C03EF9}"/>
    <cellStyle name="Heading 3 2 10 10" xfId="1563" xr:uid="{0D47F840-0667-4DEB-A95B-8C4319D93289}"/>
    <cellStyle name="Heading 3 2 10 10 2" xfId="1564" xr:uid="{293AC47F-E181-41B0-A638-5926B12E1FDB}"/>
    <cellStyle name="Heading 3 2 10 10 2 2" xfId="1565" xr:uid="{F3F8B7C2-C645-4500-81D9-05089B775763}"/>
    <cellStyle name="Heading 3 2 10 10 3" xfId="1566" xr:uid="{79E95712-F320-4E53-9781-3547670C0CF1}"/>
    <cellStyle name="Heading 3 2 10 10 3 2" xfId="1567" xr:uid="{7030C907-7F15-4C26-B19A-D12706D3E865}"/>
    <cellStyle name="Heading 3 2 10 10 4" xfId="1568" xr:uid="{F066D319-41EB-442B-A481-1B777672B9A1}"/>
    <cellStyle name="Heading 3 2 10 10 4 2" xfId="1569" xr:uid="{66E930AD-93D9-4F42-ABA8-5CE68BAF9388}"/>
    <cellStyle name="Heading 3 2 10 11" xfId="1570" xr:uid="{0042ED19-8505-4569-B58A-191004FFBF82}"/>
    <cellStyle name="Heading 3 2 10 11 2" xfId="1571" xr:uid="{F3ED96A8-A6EA-4955-8630-6720128C8550}"/>
    <cellStyle name="Heading 3 2 10 11 2 2" xfId="1572" xr:uid="{FFCB105F-5007-4882-9A1E-862ADFAA781C}"/>
    <cellStyle name="Heading 3 2 10 11 3" xfId="1573" xr:uid="{BD7E1207-44EB-41F4-85A0-5A0DE05E8D4A}"/>
    <cellStyle name="Heading 3 2 10 11 3 2" xfId="1574" xr:uid="{C2DC656B-D602-409C-92A5-7787FAF8F0A4}"/>
    <cellStyle name="Heading 3 2 10 11 4" xfId="1575" xr:uid="{C7DE9B8A-504C-49BE-BD02-E361E8AD523A}"/>
    <cellStyle name="Heading 3 2 10 11 4 2" xfId="1576" xr:uid="{4E52E9B2-E7F9-49D8-B1C8-08E150232F1E}"/>
    <cellStyle name="Heading 3 2 10 12" xfId="1577" xr:uid="{32BE1D6A-49DF-4D97-9DF7-77122D2BD859}"/>
    <cellStyle name="Heading 3 2 10 12 2" xfId="1578" xr:uid="{D34A2864-1999-43D4-994D-C9E859D7B2C9}"/>
    <cellStyle name="Heading 3 2 10 12 2 2" xfId="1579" xr:uid="{902D880C-5E2E-47D5-AEF4-B381E6A7EB85}"/>
    <cellStyle name="Heading 3 2 10 12 3" xfId="1580" xr:uid="{C0C143C5-47B6-432E-9188-571DE4E85404}"/>
    <cellStyle name="Heading 3 2 10 12 3 2" xfId="1581" xr:uid="{2983CFEF-51DA-4FE3-9C49-07B74BACBBA2}"/>
    <cellStyle name="Heading 3 2 10 12 4" xfId="1582" xr:uid="{8220A57E-0375-4CBC-A9CD-577913502C26}"/>
    <cellStyle name="Heading 3 2 10 12 4 2" xfId="1583" xr:uid="{592BBC9A-48A0-442F-AD0E-6CA5F8DDC593}"/>
    <cellStyle name="Heading 3 2 10 13" xfId="1584" xr:uid="{D01D7322-33B6-4C1D-BBB5-179227303662}"/>
    <cellStyle name="Heading 3 2 10 13 2" xfId="1585" xr:uid="{A29CCA88-2893-4E5A-A5B8-B8AEE7F3D176}"/>
    <cellStyle name="Heading 3 2 10 13 2 2" xfId="1586" xr:uid="{D3819739-0C2A-4499-AC81-626D97E905F9}"/>
    <cellStyle name="Heading 3 2 10 13 3" xfId="1587" xr:uid="{A1807CFC-11C6-476D-9859-501F02D7A642}"/>
    <cellStyle name="Heading 3 2 10 13 3 2" xfId="1588" xr:uid="{7494BF01-41DD-493E-A423-2C2982C51655}"/>
    <cellStyle name="Heading 3 2 10 13 4" xfId="1589" xr:uid="{3C2249B7-2BB2-42AE-9AD7-12379D5A39E1}"/>
    <cellStyle name="Heading 3 2 10 13 4 2" xfId="1590" xr:uid="{BFD33A8D-7DF4-41CC-9B5E-504D8B947FDF}"/>
    <cellStyle name="Heading 3 2 10 14" xfId="1591" xr:uid="{E526D1DF-1CCC-44D8-88F5-081304F985FA}"/>
    <cellStyle name="Heading 3 2 10 14 2" xfId="1592" xr:uid="{5C7B2390-09FF-489F-B3DA-12127CF67445}"/>
    <cellStyle name="Heading 3 2 10 14 2 2" xfId="1593" xr:uid="{6B9D9F29-14ED-4405-827A-99AB1381CB06}"/>
    <cellStyle name="Heading 3 2 10 14 3" xfId="1594" xr:uid="{0F51688E-6CC0-44DA-85AB-DA9ED2836FCC}"/>
    <cellStyle name="Heading 3 2 10 14 3 2" xfId="1595" xr:uid="{1C6311F5-43E8-4027-B51C-95FFC0C006C3}"/>
    <cellStyle name="Heading 3 2 10 14 4" xfId="1596" xr:uid="{27FACEC3-1178-49EF-B9D0-7F0470922183}"/>
    <cellStyle name="Heading 3 2 10 14 4 2" xfId="1597" xr:uid="{B3B81AF3-032E-4BC9-8838-51526726A532}"/>
    <cellStyle name="Heading 3 2 10 15" xfId="1598" xr:uid="{097E7E0E-69E6-4284-9C85-743FDCDAF22C}"/>
    <cellStyle name="Heading 3 2 10 15 2" xfId="1599" xr:uid="{882FF4AC-CA4F-49ED-8762-D46DA6EF98F7}"/>
    <cellStyle name="Heading 3 2 10 15 2 2" xfId="1600" xr:uid="{735B07AB-6501-414A-AA8D-C81447B128EC}"/>
    <cellStyle name="Heading 3 2 10 15 3" xfId="1601" xr:uid="{A85F8FE8-F835-44C4-AC4D-CE97F5999CF5}"/>
    <cellStyle name="Heading 3 2 10 15 3 2" xfId="1602" xr:uid="{CCBF45A6-8125-424E-8759-98B0EFE14768}"/>
    <cellStyle name="Heading 3 2 10 15 4" xfId="1603" xr:uid="{3AB7E63E-D44C-4E51-8ABD-A067E6979CEC}"/>
    <cellStyle name="Heading 3 2 10 15 4 2" xfId="1604" xr:uid="{45744ABE-E116-4814-AE2B-8AAD402142FA}"/>
    <cellStyle name="Heading 3 2 10 16" xfId="1605" xr:uid="{B215D104-D23E-4654-8A7C-795A5F252EAE}"/>
    <cellStyle name="Heading 3 2 10 16 2" xfId="1606" xr:uid="{78CFC59D-3913-4F40-A787-8A634B3FAD50}"/>
    <cellStyle name="Heading 3 2 10 17" xfId="1607" xr:uid="{D46204DC-AF73-41EB-9901-D24ED1641554}"/>
    <cellStyle name="Heading 3 2 10 17 2" xfId="1608" xr:uid="{8013CD19-2E01-4F7E-B3E3-6C02A50E7285}"/>
    <cellStyle name="Heading 3 2 10 18" xfId="1609" xr:uid="{A336A8DB-765B-4218-9897-27B45F03591C}"/>
    <cellStyle name="Heading 3 2 10 18 2" xfId="1610" xr:uid="{B2DB39EE-01F8-4092-ACFB-3256B2526B24}"/>
    <cellStyle name="Heading 3 2 10 19" xfId="1611" xr:uid="{5E619EAF-3540-4779-BF60-7E79C29F304D}"/>
    <cellStyle name="Heading 3 2 10 2" xfId="1612" xr:uid="{188D251C-5078-4163-AAC6-8B1E7A32FDDC}"/>
    <cellStyle name="Heading 3 2 10 2 2" xfId="1613" xr:uid="{DF6A75AA-6D22-4B04-99FA-5FE035D3342F}"/>
    <cellStyle name="Heading 3 2 10 2 2 2" xfId="1614" xr:uid="{2BB36E68-A263-4396-A797-7A72A58316F2}"/>
    <cellStyle name="Heading 3 2 10 2 3" xfId="1615" xr:uid="{B35A5B83-2C3A-4399-8263-4C1F1312D336}"/>
    <cellStyle name="Heading 3 2 10 2 3 2" xfId="1616" xr:uid="{BAAC63FA-756F-421D-BD39-DA68E9EAABA5}"/>
    <cellStyle name="Heading 3 2 10 2 4" xfId="1617" xr:uid="{426026E3-9C1F-49A9-8CB0-2B53CE496AE6}"/>
    <cellStyle name="Heading 3 2 10 2 4 2" xfId="1618" xr:uid="{5916FE2C-1991-4745-8B75-B27F28D2F2D9}"/>
    <cellStyle name="Heading 3 2 10 20" xfId="1619" xr:uid="{06B4745F-4BA6-4610-B191-F56FA568C756}"/>
    <cellStyle name="Heading 3 2 10 21" xfId="1620" xr:uid="{F7084E24-1A4F-43A8-B5DB-0E9E4BD519FC}"/>
    <cellStyle name="Heading 3 2 10 22" xfId="1621" xr:uid="{02D240BD-9AF5-4302-9242-4B69509C988D}"/>
    <cellStyle name="Heading 3 2 10 23" xfId="1622" xr:uid="{C3BB966A-E04E-4741-AB6C-C13E9844460E}"/>
    <cellStyle name="Heading 3 2 10 24" xfId="1623" xr:uid="{32BC931E-A6D3-4D4B-8F20-C1F45B256F5D}"/>
    <cellStyle name="Heading 3 2 10 25" xfId="1624" xr:uid="{A4F5E2B2-7948-4701-AA85-F544DC2C3BBE}"/>
    <cellStyle name="Heading 3 2 10 3" xfId="1625" xr:uid="{89E1F949-CAB7-44C6-B7C3-CBDB45F2CFE8}"/>
    <cellStyle name="Heading 3 2 10 3 2" xfId="1626" xr:uid="{1ED8E209-346E-48E1-9268-804B8F7B63AA}"/>
    <cellStyle name="Heading 3 2 10 3 2 2" xfId="1627" xr:uid="{A75CAAF5-3177-4839-943D-653788E66335}"/>
    <cellStyle name="Heading 3 2 10 3 3" xfId="1628" xr:uid="{AB11C81B-B825-4A61-8EE4-70C3DEDC43F6}"/>
    <cellStyle name="Heading 3 2 10 3 3 2" xfId="1629" xr:uid="{30F7D2B6-20C3-47AE-9710-63FD8A2CF339}"/>
    <cellStyle name="Heading 3 2 10 3 4" xfId="1630" xr:uid="{A9819777-8B9B-40A7-8BDB-CBC3B078DFBC}"/>
    <cellStyle name="Heading 3 2 10 3 4 2" xfId="1631" xr:uid="{A58BD10A-043F-483F-BF63-3AFF30493301}"/>
    <cellStyle name="Heading 3 2 10 4" xfId="1632" xr:uid="{6B3BACCC-E7EC-4BA0-A3F8-E0A7A48540A7}"/>
    <cellStyle name="Heading 3 2 10 4 2" xfId="1633" xr:uid="{00129C79-50F7-4EE6-AB09-6C7100B60640}"/>
    <cellStyle name="Heading 3 2 10 4 2 2" xfId="1634" xr:uid="{AF320696-AC37-4759-82E8-100BEA3C5588}"/>
    <cellStyle name="Heading 3 2 10 4 3" xfId="1635" xr:uid="{87D942E6-32FF-40D3-81E9-885C30A6C084}"/>
    <cellStyle name="Heading 3 2 10 4 3 2" xfId="1636" xr:uid="{159D4CC0-BF8D-4F48-90BE-3426DDE446ED}"/>
    <cellStyle name="Heading 3 2 10 4 4" xfId="1637" xr:uid="{667F44DB-5D32-4284-A7FA-8166C8470CFF}"/>
    <cellStyle name="Heading 3 2 10 4 4 2" xfId="1638" xr:uid="{E2FC45C7-EE04-4647-B8F4-9AE07707E562}"/>
    <cellStyle name="Heading 3 2 10 5" xfId="1639" xr:uid="{FC4BA3E5-EED3-424E-9852-6CD61FA58EEA}"/>
    <cellStyle name="Heading 3 2 10 5 2" xfId="1640" xr:uid="{5AFC136D-CC7B-4941-9D41-275492968687}"/>
    <cellStyle name="Heading 3 2 10 5 2 2" xfId="1641" xr:uid="{CB59AE8E-3261-403A-96F0-AC41DB71FC98}"/>
    <cellStyle name="Heading 3 2 10 5 3" xfId="1642" xr:uid="{128429E5-1E03-4F50-9918-5849D7D2EA32}"/>
    <cellStyle name="Heading 3 2 10 5 3 2" xfId="1643" xr:uid="{96EB52B2-E64F-4C07-8074-D8D57EDAB95A}"/>
    <cellStyle name="Heading 3 2 10 5 4" xfId="1644" xr:uid="{BD086E9C-B16F-4CDF-9929-85AAD12CCA46}"/>
    <cellStyle name="Heading 3 2 10 5 4 2" xfId="1645" xr:uid="{92E4E0A6-5FCF-429F-959F-0162AF861441}"/>
    <cellStyle name="Heading 3 2 10 6" xfId="1646" xr:uid="{20DDB197-BBA8-4A97-BF6C-79B4CBB9AD24}"/>
    <cellStyle name="Heading 3 2 10 6 2" xfId="1647" xr:uid="{1B7618E8-0658-4C20-B46F-32E0138A8E22}"/>
    <cellStyle name="Heading 3 2 10 6 2 2" xfId="1648" xr:uid="{F3D4C9AA-A9D9-42AB-BFA0-8CDE8708F202}"/>
    <cellStyle name="Heading 3 2 10 6 3" xfId="1649" xr:uid="{FD7663B4-15B7-4872-8FAF-20F74DADE690}"/>
    <cellStyle name="Heading 3 2 10 6 3 2" xfId="1650" xr:uid="{F6095FB2-7EAE-4B05-90CB-D1BEE128C59D}"/>
    <cellStyle name="Heading 3 2 10 6 4" xfId="1651" xr:uid="{6307CC57-838B-467C-82FB-B7B0172F8EB4}"/>
    <cellStyle name="Heading 3 2 10 6 4 2" xfId="1652" xr:uid="{0A720EA3-5AEA-403D-BCB1-DE62CDFB8214}"/>
    <cellStyle name="Heading 3 2 10 7" xfId="1653" xr:uid="{A4D2CEA2-4274-4E04-B7B7-6D7F95551919}"/>
    <cellStyle name="Heading 3 2 10 7 2" xfId="1654" xr:uid="{154CB8A3-75CB-4567-935D-056416A9A36E}"/>
    <cellStyle name="Heading 3 2 10 7 2 2" xfId="1655" xr:uid="{64BDEE6F-7F8A-4B39-A374-15B70D91C406}"/>
    <cellStyle name="Heading 3 2 10 7 3" xfId="1656" xr:uid="{94C2965F-F684-4E10-B92F-0236C6F80E7D}"/>
    <cellStyle name="Heading 3 2 10 7 3 2" xfId="1657" xr:uid="{E0659564-5FAA-4EE1-B809-6D2914826B8F}"/>
    <cellStyle name="Heading 3 2 10 7 4" xfId="1658" xr:uid="{E2D85D3A-7BE2-4406-A5FC-D3815B4B6B0B}"/>
    <cellStyle name="Heading 3 2 10 7 4 2" xfId="1659" xr:uid="{E179915A-AFAD-4C60-8F24-292A3CFF5B0D}"/>
    <cellStyle name="Heading 3 2 10 8" xfId="1660" xr:uid="{D7B606D0-8776-4897-8F3A-8D2672647558}"/>
    <cellStyle name="Heading 3 2 10 8 2" xfId="1661" xr:uid="{679AA0BD-35EB-4CFD-B108-7B01D964B9C6}"/>
    <cellStyle name="Heading 3 2 10 8 2 2" xfId="1662" xr:uid="{273ED22D-4D90-429C-9990-2B8CAF92924B}"/>
    <cellStyle name="Heading 3 2 10 8 3" xfId="1663" xr:uid="{CDBE3D23-09EC-4B3E-94D4-FFE72EFAD673}"/>
    <cellStyle name="Heading 3 2 10 8 3 2" xfId="1664" xr:uid="{9EF49447-E225-4E62-A3A2-59D2B1A57AC9}"/>
    <cellStyle name="Heading 3 2 10 8 4" xfId="1665" xr:uid="{8A52B17F-EA9B-4897-8160-069226728EF5}"/>
    <cellStyle name="Heading 3 2 10 8 4 2" xfId="1666" xr:uid="{F1FFB7E2-16C7-40A9-AF2D-869ABB3C4E43}"/>
    <cellStyle name="Heading 3 2 10 9" xfId="1667" xr:uid="{77B0B217-C7EB-4A41-A461-7059CCA36193}"/>
    <cellStyle name="Heading 3 2 10 9 2" xfId="1668" xr:uid="{C141266B-D2A4-4FD1-950A-32C25AEA5964}"/>
    <cellStyle name="Heading 3 2 10 9 2 2" xfId="1669" xr:uid="{7E9BD944-4715-4288-A52D-51DE7CA265A8}"/>
    <cellStyle name="Heading 3 2 10 9 3" xfId="1670" xr:uid="{054CE36F-4579-4197-8B96-6FA0BF343D6A}"/>
    <cellStyle name="Heading 3 2 10 9 3 2" xfId="1671" xr:uid="{95ACEE4C-1180-4C76-A868-0CD125878EE3}"/>
    <cellStyle name="Heading 3 2 10 9 4" xfId="1672" xr:uid="{5377C559-297E-4126-A8A0-B1CB3DC08250}"/>
    <cellStyle name="Heading 3 2 10 9 4 2" xfId="1673" xr:uid="{511169A4-3E0F-4439-80F7-C6FCC6E0BE61}"/>
    <cellStyle name="Heading 3 2 11" xfId="1674" xr:uid="{3C42A3C3-C219-4187-98C0-86B7CA717AA1}"/>
    <cellStyle name="Heading 3 2 11 10" xfId="1675" xr:uid="{ED434B6F-ACF8-4D1D-BEFF-BC4D060109E4}"/>
    <cellStyle name="Heading 3 2 11 10 2" xfId="1676" xr:uid="{5341363C-4002-4686-A125-339E06EE2F41}"/>
    <cellStyle name="Heading 3 2 11 10 2 2" xfId="1677" xr:uid="{DFBD1049-9D11-41ED-AA17-FC1181BB85F2}"/>
    <cellStyle name="Heading 3 2 11 10 3" xfId="1678" xr:uid="{2A75AC45-19C7-440A-9F74-232BCD1C8CF8}"/>
    <cellStyle name="Heading 3 2 11 10 3 2" xfId="1679" xr:uid="{926A3A92-96CA-40BC-B8A3-ABAE1555AE32}"/>
    <cellStyle name="Heading 3 2 11 10 4" xfId="1680" xr:uid="{C82B1B15-7516-4D1D-9F92-5AA87CFB636E}"/>
    <cellStyle name="Heading 3 2 11 10 4 2" xfId="1681" xr:uid="{43135AF5-DC1E-41D0-A052-D5817CA06274}"/>
    <cellStyle name="Heading 3 2 11 11" xfId="1682" xr:uid="{95F1BB20-FA79-4DA8-86C5-8396E064E463}"/>
    <cellStyle name="Heading 3 2 11 11 2" xfId="1683" xr:uid="{6DB69299-6A16-4B97-BE05-05512335F034}"/>
    <cellStyle name="Heading 3 2 11 11 2 2" xfId="1684" xr:uid="{D85A436B-81C5-43FF-9A9F-A6EF0AFC5DFF}"/>
    <cellStyle name="Heading 3 2 11 11 3" xfId="1685" xr:uid="{C2B589FA-8D2F-4B94-B9A2-2F1535A095E8}"/>
    <cellStyle name="Heading 3 2 11 11 3 2" xfId="1686" xr:uid="{46CC20F0-AB02-4C5B-905B-BB6365885FB0}"/>
    <cellStyle name="Heading 3 2 11 11 4" xfId="1687" xr:uid="{7330FDD0-DA2D-4D25-B75D-77C7E5816C30}"/>
    <cellStyle name="Heading 3 2 11 11 4 2" xfId="1688" xr:uid="{7D05FE9C-C4AA-4D66-BFFB-37D41C74A765}"/>
    <cellStyle name="Heading 3 2 11 12" xfId="1689" xr:uid="{6235AF18-464F-4542-896E-6AC99D11F6EC}"/>
    <cellStyle name="Heading 3 2 11 12 2" xfId="1690" xr:uid="{A6430A93-2F26-420F-9ECD-62367506192F}"/>
    <cellStyle name="Heading 3 2 11 12 2 2" xfId="1691" xr:uid="{A107ABCB-BA70-4691-90F9-688498A5A396}"/>
    <cellStyle name="Heading 3 2 11 12 3" xfId="1692" xr:uid="{E2DD3463-07D4-40F9-BB8A-B4A34799C9A9}"/>
    <cellStyle name="Heading 3 2 11 12 3 2" xfId="1693" xr:uid="{08531264-AD5F-477E-B68A-F831E0FB626E}"/>
    <cellStyle name="Heading 3 2 11 12 4" xfId="1694" xr:uid="{C78E2CA0-4EDB-442E-9DED-E348AFE4B7C9}"/>
    <cellStyle name="Heading 3 2 11 12 4 2" xfId="1695" xr:uid="{7E29E3F7-B7CA-4C82-A4F0-E0AC87C50787}"/>
    <cellStyle name="Heading 3 2 11 13" xfId="1696" xr:uid="{DCC3E53B-B682-42D9-B029-646D04439525}"/>
    <cellStyle name="Heading 3 2 11 13 2" xfId="1697" xr:uid="{AE873C16-481D-4D9A-9E56-2CF39925F754}"/>
    <cellStyle name="Heading 3 2 11 13 2 2" xfId="1698" xr:uid="{480FA500-FD41-4479-81B7-356FF14C1B03}"/>
    <cellStyle name="Heading 3 2 11 13 3" xfId="1699" xr:uid="{4550EE68-B3B4-485A-A4DF-0112346F828E}"/>
    <cellStyle name="Heading 3 2 11 13 3 2" xfId="1700" xr:uid="{B0C7C752-1541-4335-87F0-00E898FCD825}"/>
    <cellStyle name="Heading 3 2 11 13 4" xfId="1701" xr:uid="{0D710052-23AA-4307-82C7-C83BAD3F4EF9}"/>
    <cellStyle name="Heading 3 2 11 13 4 2" xfId="1702" xr:uid="{CC603CB0-2E7A-4A86-B471-B9B5EF236962}"/>
    <cellStyle name="Heading 3 2 11 14" xfId="1703" xr:uid="{F23B47EA-AD07-4282-8555-53008A78835B}"/>
    <cellStyle name="Heading 3 2 11 14 2" xfId="1704" xr:uid="{F33D4833-1839-4A76-A24B-ABF5B3227AFE}"/>
    <cellStyle name="Heading 3 2 11 14 2 2" xfId="1705" xr:uid="{AB70F0D8-8695-4AE7-9A89-601F3737BD58}"/>
    <cellStyle name="Heading 3 2 11 14 3" xfId="1706" xr:uid="{E6F43616-06D3-43E4-B564-14DC8DFD8943}"/>
    <cellStyle name="Heading 3 2 11 14 3 2" xfId="1707" xr:uid="{6D789D67-AB35-44C7-AA6D-502A278C26B3}"/>
    <cellStyle name="Heading 3 2 11 14 4" xfId="1708" xr:uid="{862F8A0C-BB24-4F43-83C1-3A84C8E586B3}"/>
    <cellStyle name="Heading 3 2 11 14 4 2" xfId="1709" xr:uid="{D7406ECF-C63E-41D2-96E2-E13D396C329C}"/>
    <cellStyle name="Heading 3 2 11 15" xfId="1710" xr:uid="{A61EEFD0-D652-46C5-AF31-57C5F60BFB22}"/>
    <cellStyle name="Heading 3 2 11 15 2" xfId="1711" xr:uid="{002877BF-157D-47A4-87ED-060B4F5C4730}"/>
    <cellStyle name="Heading 3 2 11 15 2 2" xfId="1712" xr:uid="{E62AB9C6-1716-48CA-BDD6-DE9AF7561539}"/>
    <cellStyle name="Heading 3 2 11 15 3" xfId="1713" xr:uid="{FF019958-24B9-4BD6-88A6-0EF3C7173466}"/>
    <cellStyle name="Heading 3 2 11 15 3 2" xfId="1714" xr:uid="{2BC6C623-5FDC-43EC-AD94-8FBFFAB3F96B}"/>
    <cellStyle name="Heading 3 2 11 15 4" xfId="1715" xr:uid="{BAB33EC0-930C-4B62-91B6-649B11EA0A36}"/>
    <cellStyle name="Heading 3 2 11 15 4 2" xfId="1716" xr:uid="{8D2AFC1A-0A94-442E-BD56-F631732CC7CD}"/>
    <cellStyle name="Heading 3 2 11 16" xfId="1717" xr:uid="{F0E6F4DE-A21B-4452-9688-C7A68BBD046B}"/>
    <cellStyle name="Heading 3 2 11 16 2" xfId="1718" xr:uid="{4FF4A8C2-5BD6-481B-88E3-DF2F065C406A}"/>
    <cellStyle name="Heading 3 2 11 17" xfId="1719" xr:uid="{F1B21CDA-8B68-4055-A332-9DA31589229E}"/>
    <cellStyle name="Heading 3 2 11 17 2" xfId="1720" xr:uid="{F7441A1C-E8EC-4924-9D0E-38B4EC32620C}"/>
    <cellStyle name="Heading 3 2 11 18" xfId="1721" xr:uid="{2539F46F-2CFA-4EC2-B5FC-4427FE98F556}"/>
    <cellStyle name="Heading 3 2 11 18 2" xfId="1722" xr:uid="{8E928B2B-744F-40ED-B83E-E047EF11B311}"/>
    <cellStyle name="Heading 3 2 11 19" xfId="1723" xr:uid="{42A791F9-72DB-4FFA-A852-ABDF088A8B07}"/>
    <cellStyle name="Heading 3 2 11 2" xfId="1724" xr:uid="{F1F15BAF-B21A-4F18-9BC7-A79593080B03}"/>
    <cellStyle name="Heading 3 2 11 2 2" xfId="1725" xr:uid="{8D2C684E-D015-4B1C-98FA-A1204931848A}"/>
    <cellStyle name="Heading 3 2 11 2 2 2" xfId="1726" xr:uid="{D9D5F4C8-6312-41EC-98DB-BA8D9BBDDA2B}"/>
    <cellStyle name="Heading 3 2 11 2 3" xfId="1727" xr:uid="{8069AA34-28C5-495B-8414-F866A9707B0B}"/>
    <cellStyle name="Heading 3 2 11 2 3 2" xfId="1728" xr:uid="{6EB80A50-6C5B-410E-B5BC-B32F9DF073EB}"/>
    <cellStyle name="Heading 3 2 11 2 4" xfId="1729" xr:uid="{5A467303-0CDE-4AE7-B4F9-45410478648F}"/>
    <cellStyle name="Heading 3 2 11 2 4 2" xfId="1730" xr:uid="{B3913183-C276-4A49-ADF7-1F49A86F93DD}"/>
    <cellStyle name="Heading 3 2 11 20" xfId="1731" xr:uid="{76EE73DB-1320-46C1-A9BD-C630E5A506BC}"/>
    <cellStyle name="Heading 3 2 11 21" xfId="1732" xr:uid="{F4D8E26C-FAAF-4933-8D06-633077FD1FF4}"/>
    <cellStyle name="Heading 3 2 11 22" xfId="1733" xr:uid="{F5F2DBC5-F642-48C1-88C3-B598D2F36E76}"/>
    <cellStyle name="Heading 3 2 11 23" xfId="1734" xr:uid="{6B889C33-43DB-4204-A1C9-692C985A0479}"/>
    <cellStyle name="Heading 3 2 11 24" xfId="1735" xr:uid="{9AEBE75A-9D5B-4C6D-946D-F362E1F30715}"/>
    <cellStyle name="Heading 3 2 11 25" xfId="1736" xr:uid="{49E6ACAD-6168-49CC-8AFB-B250CB309D99}"/>
    <cellStyle name="Heading 3 2 11 3" xfId="1737" xr:uid="{34EDEF6A-1CF2-43F5-B5AD-CE7F4074A16A}"/>
    <cellStyle name="Heading 3 2 11 3 2" xfId="1738" xr:uid="{42BE6099-6697-4508-917F-F4384072190B}"/>
    <cellStyle name="Heading 3 2 11 3 2 2" xfId="1739" xr:uid="{E41C1962-7BBC-435F-A7E4-AA2F214FBA2A}"/>
    <cellStyle name="Heading 3 2 11 3 3" xfId="1740" xr:uid="{9957780B-7BFD-491D-94F1-8F38F667B3AA}"/>
    <cellStyle name="Heading 3 2 11 3 3 2" xfId="1741" xr:uid="{3FF50AB1-4BD3-44A6-9A72-E7F6B87F71A9}"/>
    <cellStyle name="Heading 3 2 11 3 4" xfId="1742" xr:uid="{F54D13E4-D492-426F-92BD-3DEA9CC5278B}"/>
    <cellStyle name="Heading 3 2 11 3 4 2" xfId="1743" xr:uid="{D54B939D-8CA8-4601-A832-9EAFD64F76FA}"/>
    <cellStyle name="Heading 3 2 11 4" xfId="1744" xr:uid="{C701003E-C312-4EA3-820A-3F4FF0B4BEBF}"/>
    <cellStyle name="Heading 3 2 11 4 2" xfId="1745" xr:uid="{A3651F66-DA32-445A-963E-826DD2EAEC11}"/>
    <cellStyle name="Heading 3 2 11 4 2 2" xfId="1746" xr:uid="{399CD7C2-7E03-4421-A4D0-8A4F1D7439E6}"/>
    <cellStyle name="Heading 3 2 11 4 3" xfId="1747" xr:uid="{FC582CB2-909D-4D7E-89B7-953D8A228422}"/>
    <cellStyle name="Heading 3 2 11 4 3 2" xfId="1748" xr:uid="{E6FB89E9-AA0D-40EA-9ED8-D1CF020BDFFB}"/>
    <cellStyle name="Heading 3 2 11 4 4" xfId="1749" xr:uid="{A69CA6D5-BB59-489C-8831-023A9BA840C3}"/>
    <cellStyle name="Heading 3 2 11 4 4 2" xfId="1750" xr:uid="{DD4A3FEB-FB84-428F-8F46-252B14D3D0BF}"/>
    <cellStyle name="Heading 3 2 11 5" xfId="1751" xr:uid="{29BBF5ED-05F6-4BA1-9521-8A40F2A5E87A}"/>
    <cellStyle name="Heading 3 2 11 5 2" xfId="1752" xr:uid="{69E2828C-08DF-47DE-83C7-1BC95D738FE5}"/>
    <cellStyle name="Heading 3 2 11 5 2 2" xfId="1753" xr:uid="{24E21CC3-F2F6-454F-BEAA-17C401601E82}"/>
    <cellStyle name="Heading 3 2 11 5 3" xfId="1754" xr:uid="{FB9C79F0-8001-4217-A607-F306EBFBA648}"/>
    <cellStyle name="Heading 3 2 11 5 3 2" xfId="1755" xr:uid="{9852A12A-8A81-4C6C-9085-25A4A435C3E3}"/>
    <cellStyle name="Heading 3 2 11 5 4" xfId="1756" xr:uid="{1F573509-E3B0-4D4F-B680-D9854767E9FA}"/>
    <cellStyle name="Heading 3 2 11 5 4 2" xfId="1757" xr:uid="{2844C261-9FBD-4337-B751-BA706A050F49}"/>
    <cellStyle name="Heading 3 2 11 6" xfId="1758" xr:uid="{6F72833C-EEDD-481B-B83E-0AB1E0748315}"/>
    <cellStyle name="Heading 3 2 11 6 2" xfId="1759" xr:uid="{80F8DB8F-CB4D-4553-BC87-09F8C266E099}"/>
    <cellStyle name="Heading 3 2 11 6 2 2" xfId="1760" xr:uid="{16B34C69-99B9-45BE-83F7-E5D4874001F4}"/>
    <cellStyle name="Heading 3 2 11 6 3" xfId="1761" xr:uid="{3AC973B3-751F-49CB-B8F5-5DF31BC4567E}"/>
    <cellStyle name="Heading 3 2 11 6 3 2" xfId="1762" xr:uid="{AE12336B-D3D5-41F2-A09F-ED1A9CCBE12F}"/>
    <cellStyle name="Heading 3 2 11 6 4" xfId="1763" xr:uid="{8E5C9238-F084-40D9-BE6C-30B8827088F7}"/>
    <cellStyle name="Heading 3 2 11 6 4 2" xfId="1764" xr:uid="{08563386-4CEA-4CAA-B69D-28D3275479BA}"/>
    <cellStyle name="Heading 3 2 11 7" xfId="1765" xr:uid="{0846E676-1BA8-4B17-AB29-3721B2C4A466}"/>
    <cellStyle name="Heading 3 2 11 7 2" xfId="1766" xr:uid="{877439D6-7A8C-4795-901C-BC73EA123D9E}"/>
    <cellStyle name="Heading 3 2 11 7 2 2" xfId="1767" xr:uid="{5FEE7011-168D-4D9C-AE95-AE4874CE443D}"/>
    <cellStyle name="Heading 3 2 11 7 3" xfId="1768" xr:uid="{0CB2E319-96A7-4D9A-8F53-A65CBB54790A}"/>
    <cellStyle name="Heading 3 2 11 7 3 2" xfId="1769" xr:uid="{2FEB0E26-DF72-4688-A3FE-7355671FC3DE}"/>
    <cellStyle name="Heading 3 2 11 7 4" xfId="1770" xr:uid="{6EF8F542-C846-4FA7-8C40-18418B3F2042}"/>
    <cellStyle name="Heading 3 2 11 7 4 2" xfId="1771" xr:uid="{35C80E61-0D8B-4CF6-9647-0187EA0B409B}"/>
    <cellStyle name="Heading 3 2 11 8" xfId="1772" xr:uid="{7E36A6DB-5725-48BE-B4D3-BAE700518292}"/>
    <cellStyle name="Heading 3 2 11 8 2" xfId="1773" xr:uid="{64CB4645-8B85-466D-854B-A15085F898E4}"/>
    <cellStyle name="Heading 3 2 11 8 2 2" xfId="1774" xr:uid="{56E24220-8723-4D89-B465-684F86D59A59}"/>
    <cellStyle name="Heading 3 2 11 8 3" xfId="1775" xr:uid="{46D44073-B84B-4222-88AF-05CB1215D09A}"/>
    <cellStyle name="Heading 3 2 11 8 3 2" xfId="1776" xr:uid="{5FE49A75-60FA-47CB-8AD7-E5971B1EF7DB}"/>
    <cellStyle name="Heading 3 2 11 8 4" xfId="1777" xr:uid="{5D3B8AA1-115D-4111-9AB9-01B92F577D0B}"/>
    <cellStyle name="Heading 3 2 11 8 4 2" xfId="1778" xr:uid="{D3D66953-730B-4268-978F-F601E70D31A7}"/>
    <cellStyle name="Heading 3 2 11 9" xfId="1779" xr:uid="{069124E4-25B9-4644-A317-552629A5E34E}"/>
    <cellStyle name="Heading 3 2 11 9 2" xfId="1780" xr:uid="{4BDE84A4-9CA9-44AE-AFE2-633A58B7B1E1}"/>
    <cellStyle name="Heading 3 2 11 9 2 2" xfId="1781" xr:uid="{2298EB05-9F84-4C34-91AB-96F0DE51C458}"/>
    <cellStyle name="Heading 3 2 11 9 3" xfId="1782" xr:uid="{7B9953E8-3EDA-4A49-ACFA-1F327F57923E}"/>
    <cellStyle name="Heading 3 2 11 9 3 2" xfId="1783" xr:uid="{096617D0-EED6-463B-B96E-9664C4EB874C}"/>
    <cellStyle name="Heading 3 2 11 9 4" xfId="1784" xr:uid="{E89CAA37-C010-4FB1-B242-171CBBA8B741}"/>
    <cellStyle name="Heading 3 2 11 9 4 2" xfId="1785" xr:uid="{88C6CF01-DDE0-410F-93C9-8B39D6E9AD53}"/>
    <cellStyle name="Heading 3 2 12" xfId="1786" xr:uid="{0C3674B1-F05C-4C6F-A4DE-58433F0057C2}"/>
    <cellStyle name="Heading 3 2 12 10" xfId="1787" xr:uid="{E58E510D-0A32-43ED-9BEF-2514E9B76FC0}"/>
    <cellStyle name="Heading 3 2 12 10 2" xfId="1788" xr:uid="{570C6351-912F-4FD9-AAB5-7936E92EBD55}"/>
    <cellStyle name="Heading 3 2 12 10 2 2" xfId="1789" xr:uid="{2844F2CE-EE1D-4476-82C2-95CE7B47AE7E}"/>
    <cellStyle name="Heading 3 2 12 10 3" xfId="1790" xr:uid="{B3154A7D-AB7E-4247-88A7-4F16E62C3BBD}"/>
    <cellStyle name="Heading 3 2 12 10 3 2" xfId="1791" xr:uid="{22791362-C888-4A2A-935F-3DD7A7AE378C}"/>
    <cellStyle name="Heading 3 2 12 10 4" xfId="1792" xr:uid="{872C381B-F59D-41D7-ABF3-818F0AD83153}"/>
    <cellStyle name="Heading 3 2 12 10 4 2" xfId="1793" xr:uid="{A533B9BB-1E13-4100-973A-01ACD73A6002}"/>
    <cellStyle name="Heading 3 2 12 11" xfId="1794" xr:uid="{1470B242-1780-4A28-9E61-487C91AB2A10}"/>
    <cellStyle name="Heading 3 2 12 11 2" xfId="1795" xr:uid="{1C185535-FF3F-493B-8F38-460F34CAB7F6}"/>
    <cellStyle name="Heading 3 2 12 11 2 2" xfId="1796" xr:uid="{D29500FE-7CAD-418F-B00E-7E2A0B5A026B}"/>
    <cellStyle name="Heading 3 2 12 11 3" xfId="1797" xr:uid="{F8B0820E-CC80-45E2-A9F9-5C0DAEA65EA8}"/>
    <cellStyle name="Heading 3 2 12 11 3 2" xfId="1798" xr:uid="{010A4B73-AE9B-44E3-A0ED-AE6AF4C5C9A9}"/>
    <cellStyle name="Heading 3 2 12 11 4" xfId="1799" xr:uid="{5998F031-ACD6-4533-9E6F-1AF1DE1C71AF}"/>
    <cellStyle name="Heading 3 2 12 11 4 2" xfId="1800" xr:uid="{8CADC064-83C8-45E3-B3A4-1673D0488B39}"/>
    <cellStyle name="Heading 3 2 12 12" xfId="1801" xr:uid="{26A2C8A1-C5B4-428E-A3A5-80DF258C0B5B}"/>
    <cellStyle name="Heading 3 2 12 12 2" xfId="1802" xr:uid="{BB3E8276-36E6-4AF2-9438-962235573B85}"/>
    <cellStyle name="Heading 3 2 12 12 2 2" xfId="1803" xr:uid="{A1A0BE06-6B49-4D05-98B0-4D2EA97C10B7}"/>
    <cellStyle name="Heading 3 2 12 12 3" xfId="1804" xr:uid="{BD3CD553-2883-4FBE-9DCC-8721620DAA39}"/>
    <cellStyle name="Heading 3 2 12 12 3 2" xfId="1805" xr:uid="{F077162F-E02F-4937-A56E-CD6897F9F492}"/>
    <cellStyle name="Heading 3 2 12 12 4" xfId="1806" xr:uid="{4BD62217-9FF9-47B9-A475-85AF3445C167}"/>
    <cellStyle name="Heading 3 2 12 12 4 2" xfId="1807" xr:uid="{6EEB4F93-38DE-4375-A411-BAB973D0C6E1}"/>
    <cellStyle name="Heading 3 2 12 13" xfId="1808" xr:uid="{2369F31A-6366-464D-AAE8-771D9AD10AD2}"/>
    <cellStyle name="Heading 3 2 12 13 2" xfId="1809" xr:uid="{C4AD6200-4E4F-4006-93AE-D623C2C6EFC7}"/>
    <cellStyle name="Heading 3 2 12 13 2 2" xfId="1810" xr:uid="{C3FE5351-3595-4FA8-B117-C948B9E08057}"/>
    <cellStyle name="Heading 3 2 12 13 3" xfId="1811" xr:uid="{FF5C319B-8ADD-4B35-B67F-4D08B4627BB1}"/>
    <cellStyle name="Heading 3 2 12 13 3 2" xfId="1812" xr:uid="{D1AB4D56-5F70-49C5-B5A1-0217AB7EE78D}"/>
    <cellStyle name="Heading 3 2 12 13 4" xfId="1813" xr:uid="{54B2E543-62DC-4E6B-8646-2272065FE4E4}"/>
    <cellStyle name="Heading 3 2 12 13 4 2" xfId="1814" xr:uid="{E38749E9-3F39-473D-81F5-D1A11DF2CAB2}"/>
    <cellStyle name="Heading 3 2 12 14" xfId="1815" xr:uid="{2CA47C09-6201-476B-9317-C4A14F5640DC}"/>
    <cellStyle name="Heading 3 2 12 14 2" xfId="1816" xr:uid="{852A236C-B2F7-4509-8497-71A2141E3718}"/>
    <cellStyle name="Heading 3 2 12 14 2 2" xfId="1817" xr:uid="{96476410-D1BF-4573-A60C-892E171DDC27}"/>
    <cellStyle name="Heading 3 2 12 14 3" xfId="1818" xr:uid="{DB79D7A0-B208-4765-A861-41346B74A357}"/>
    <cellStyle name="Heading 3 2 12 14 3 2" xfId="1819" xr:uid="{5EB1EE1C-959E-406F-BCB5-D30299CAF7C4}"/>
    <cellStyle name="Heading 3 2 12 14 4" xfId="1820" xr:uid="{1D957294-34B7-4872-9E4F-CC677A73F4FE}"/>
    <cellStyle name="Heading 3 2 12 14 4 2" xfId="1821" xr:uid="{EC34DCB5-C1DE-478A-835E-4DE8A0AF5933}"/>
    <cellStyle name="Heading 3 2 12 15" xfId="1822" xr:uid="{BD23B694-562B-4346-B0E3-705B8D436289}"/>
    <cellStyle name="Heading 3 2 12 15 2" xfId="1823" xr:uid="{8D17FA39-1AA2-4936-9547-CA2D1D105252}"/>
    <cellStyle name="Heading 3 2 12 15 2 2" xfId="1824" xr:uid="{3107D909-DB89-4B1A-BC19-FA53CD17DBCC}"/>
    <cellStyle name="Heading 3 2 12 15 3" xfId="1825" xr:uid="{8F016777-4BCC-44B7-B90A-EEBCC8BB355C}"/>
    <cellStyle name="Heading 3 2 12 15 3 2" xfId="1826" xr:uid="{AFC123A2-6EA2-4A5D-AE3D-50084BB4909D}"/>
    <cellStyle name="Heading 3 2 12 15 4" xfId="1827" xr:uid="{79A0C0B0-82A2-48BD-B073-5327BD45DD27}"/>
    <cellStyle name="Heading 3 2 12 15 4 2" xfId="1828" xr:uid="{3BED4FBB-4114-4438-9F01-1E904691E8F1}"/>
    <cellStyle name="Heading 3 2 12 16" xfId="1829" xr:uid="{A4C20E4C-5774-452A-8437-2A6097F2E803}"/>
    <cellStyle name="Heading 3 2 12 16 2" xfId="1830" xr:uid="{F7F0C236-8DAF-45C3-B1A4-A5A07B8AAF08}"/>
    <cellStyle name="Heading 3 2 12 17" xfId="1831" xr:uid="{8230FD90-9822-4981-9621-079DA089B11C}"/>
    <cellStyle name="Heading 3 2 12 17 2" xfId="1832" xr:uid="{C21D3464-6A8D-4E48-A87F-B22A0808E0B8}"/>
    <cellStyle name="Heading 3 2 12 18" xfId="1833" xr:uid="{396E68AC-2CD1-401E-BD9A-3099E6DE7C0F}"/>
    <cellStyle name="Heading 3 2 12 18 2" xfId="1834" xr:uid="{3919B59F-87B7-4D28-BB03-616F4DFB1569}"/>
    <cellStyle name="Heading 3 2 12 19" xfId="1835" xr:uid="{EB86017C-7924-471A-9ED5-CB620F1ACAE4}"/>
    <cellStyle name="Heading 3 2 12 2" xfId="1836" xr:uid="{F087E3B0-7D44-428B-A7D2-F912BBEA94DA}"/>
    <cellStyle name="Heading 3 2 12 2 2" xfId="1837" xr:uid="{ACAE4C6C-0647-42D3-8DEE-6A797925E3D6}"/>
    <cellStyle name="Heading 3 2 12 2 2 2" xfId="1838" xr:uid="{46FAC066-D767-4985-B160-5D11742ECFD6}"/>
    <cellStyle name="Heading 3 2 12 2 3" xfId="1839" xr:uid="{EF859B13-371D-4691-997E-3D6D1D6F5619}"/>
    <cellStyle name="Heading 3 2 12 2 3 2" xfId="1840" xr:uid="{9F7F17B0-0D46-469B-8D2C-2CC217BD0E49}"/>
    <cellStyle name="Heading 3 2 12 2 4" xfId="1841" xr:uid="{85BBFFDD-0DF2-4CF8-ADF2-E270FC0D023D}"/>
    <cellStyle name="Heading 3 2 12 2 4 2" xfId="1842" xr:uid="{CFF71734-59A6-400C-93B0-83BA2EDF4BEA}"/>
    <cellStyle name="Heading 3 2 12 20" xfId="1843" xr:uid="{EB661DDF-4AF7-4C96-816D-599BBE20DCFC}"/>
    <cellStyle name="Heading 3 2 12 21" xfId="1844" xr:uid="{9F5EF268-12BF-4BB5-B616-79832EF4A16F}"/>
    <cellStyle name="Heading 3 2 12 22" xfId="1845" xr:uid="{61FCCBBB-AEF1-43E0-A953-1335811A283B}"/>
    <cellStyle name="Heading 3 2 12 23" xfId="1846" xr:uid="{82369092-7B91-40EC-ACD0-3F4B8839C9F1}"/>
    <cellStyle name="Heading 3 2 12 24" xfId="1847" xr:uid="{454B308D-73CB-4043-BC6B-37CFFFF791BF}"/>
    <cellStyle name="Heading 3 2 12 25" xfId="1848" xr:uid="{4A14A25A-346D-481D-8654-A7AFF33A3E73}"/>
    <cellStyle name="Heading 3 2 12 3" xfId="1849" xr:uid="{243DF65C-85FC-4F61-A63E-FB406D8D5C4A}"/>
    <cellStyle name="Heading 3 2 12 3 2" xfId="1850" xr:uid="{F0A7C3DA-A3D4-4C56-BA3F-4C9F4C5321C0}"/>
    <cellStyle name="Heading 3 2 12 3 2 2" xfId="1851" xr:uid="{25531EC2-7976-4308-8DC3-5BDDCC958DCC}"/>
    <cellStyle name="Heading 3 2 12 3 3" xfId="1852" xr:uid="{68A43793-0F5E-429D-849E-6D3F5F595D71}"/>
    <cellStyle name="Heading 3 2 12 3 3 2" xfId="1853" xr:uid="{02B79E1B-7CE1-4A65-ADB9-09C4A0C11480}"/>
    <cellStyle name="Heading 3 2 12 3 4" xfId="1854" xr:uid="{34F46874-76FF-440E-95AD-3A8180075A62}"/>
    <cellStyle name="Heading 3 2 12 3 4 2" xfId="1855" xr:uid="{CCAD8EE9-A60F-40AF-B185-043B945A811A}"/>
    <cellStyle name="Heading 3 2 12 4" xfId="1856" xr:uid="{088EB83A-82FB-4613-A92D-F71DD535C386}"/>
    <cellStyle name="Heading 3 2 12 4 2" xfId="1857" xr:uid="{8C8107BA-977B-47BC-8B29-0AD065EA00C6}"/>
    <cellStyle name="Heading 3 2 12 4 2 2" xfId="1858" xr:uid="{E083CC14-4B42-453A-995D-944BA36B6768}"/>
    <cellStyle name="Heading 3 2 12 4 3" xfId="1859" xr:uid="{7A3CA722-E1F4-4E94-9CA8-6F2D176DB387}"/>
    <cellStyle name="Heading 3 2 12 4 3 2" xfId="1860" xr:uid="{E3151D7D-937B-4D9D-B06F-DD2D5D9FB4C4}"/>
    <cellStyle name="Heading 3 2 12 4 4" xfId="1861" xr:uid="{6F209164-4908-4E7E-BB04-BB2D2F54C519}"/>
    <cellStyle name="Heading 3 2 12 4 4 2" xfId="1862" xr:uid="{DB94AAB6-D4D8-454E-BE01-CF9AA3D956DB}"/>
    <cellStyle name="Heading 3 2 12 5" xfId="1863" xr:uid="{CCCBAEE5-E1F4-45ED-A359-EE918150D4C2}"/>
    <cellStyle name="Heading 3 2 12 5 2" xfId="1864" xr:uid="{1D637658-70F2-4754-B059-DB81D5A98C6B}"/>
    <cellStyle name="Heading 3 2 12 5 2 2" xfId="1865" xr:uid="{B8EEA9EE-144D-4092-B915-CD9FE29ED884}"/>
    <cellStyle name="Heading 3 2 12 5 3" xfId="1866" xr:uid="{3EA9FC2E-5AE5-4D62-80AC-CBF06B9A6667}"/>
    <cellStyle name="Heading 3 2 12 5 3 2" xfId="1867" xr:uid="{7A2A3E97-403C-4662-B11B-DFF90057539D}"/>
    <cellStyle name="Heading 3 2 12 5 4" xfId="1868" xr:uid="{B2EF246B-6E5A-42C6-A049-6B2794FB4791}"/>
    <cellStyle name="Heading 3 2 12 5 4 2" xfId="1869" xr:uid="{3249E835-7A1F-483C-B191-DD334DB08960}"/>
    <cellStyle name="Heading 3 2 12 6" xfId="1870" xr:uid="{6C907F19-FCE8-4B60-B8AB-AF0504D3C966}"/>
    <cellStyle name="Heading 3 2 12 6 2" xfId="1871" xr:uid="{CF45A4FE-98EA-4032-946C-67DA214E4FA0}"/>
    <cellStyle name="Heading 3 2 12 6 2 2" xfId="1872" xr:uid="{F149492C-27AC-484F-AD26-46A054725153}"/>
    <cellStyle name="Heading 3 2 12 6 3" xfId="1873" xr:uid="{DD6BF956-D136-4F8F-A30B-26D1ABFE8761}"/>
    <cellStyle name="Heading 3 2 12 6 3 2" xfId="1874" xr:uid="{31AE51DA-6FDD-41DA-92AD-3D258B2BEA77}"/>
    <cellStyle name="Heading 3 2 12 6 4" xfId="1875" xr:uid="{8850298F-89BD-4B89-B261-1D8DA061FB71}"/>
    <cellStyle name="Heading 3 2 12 6 4 2" xfId="1876" xr:uid="{8B3377BE-D803-40B7-88C6-5125FAC62845}"/>
    <cellStyle name="Heading 3 2 12 7" xfId="1877" xr:uid="{0B9AB6A7-6847-41EB-9F58-1CBEF41CCBCF}"/>
    <cellStyle name="Heading 3 2 12 7 2" xfId="1878" xr:uid="{52270389-C5BB-4F5A-898F-1286ECED9D2E}"/>
    <cellStyle name="Heading 3 2 12 7 2 2" xfId="1879" xr:uid="{52960A73-63C9-4042-9085-5D4721B5C422}"/>
    <cellStyle name="Heading 3 2 12 7 3" xfId="1880" xr:uid="{E8A684B3-DA3E-4C59-847B-51EB697DC86C}"/>
    <cellStyle name="Heading 3 2 12 7 3 2" xfId="1881" xr:uid="{137BF4CB-CFB7-417D-90F2-C193857B0326}"/>
    <cellStyle name="Heading 3 2 12 7 4" xfId="1882" xr:uid="{04D37375-5BDF-4C5B-AADF-045EC5588ABC}"/>
    <cellStyle name="Heading 3 2 12 7 4 2" xfId="1883" xr:uid="{D57993B0-7550-4773-9CF1-4C2BF5FC7649}"/>
    <cellStyle name="Heading 3 2 12 8" xfId="1884" xr:uid="{0A3D6978-6277-4845-B500-0027743B627C}"/>
    <cellStyle name="Heading 3 2 12 8 2" xfId="1885" xr:uid="{E520CC52-5B1A-4190-8FF7-ECE929218843}"/>
    <cellStyle name="Heading 3 2 12 8 2 2" xfId="1886" xr:uid="{F6C5A7EB-BCC6-4DF1-9C4F-8A8EF8E1F6B7}"/>
    <cellStyle name="Heading 3 2 12 8 3" xfId="1887" xr:uid="{04B40848-9FF4-403B-BFBB-9C9C636D2B3F}"/>
    <cellStyle name="Heading 3 2 12 8 3 2" xfId="1888" xr:uid="{FA2CC2E4-AED3-41F0-85A9-8D33D7C96AA6}"/>
    <cellStyle name="Heading 3 2 12 8 4" xfId="1889" xr:uid="{CEB5D94A-7261-4DC3-BE31-D22E9540AE00}"/>
    <cellStyle name="Heading 3 2 12 8 4 2" xfId="1890" xr:uid="{7550A3CE-8B7A-4E32-BC63-EF53088EA3FC}"/>
    <cellStyle name="Heading 3 2 12 9" xfId="1891" xr:uid="{A66A485A-56F1-4D91-8EBF-8947AD2CCDA9}"/>
    <cellStyle name="Heading 3 2 12 9 2" xfId="1892" xr:uid="{C0395699-04FD-40BA-AC7B-290FC1A71DD7}"/>
    <cellStyle name="Heading 3 2 12 9 2 2" xfId="1893" xr:uid="{2818925C-803B-4EE4-87FE-B52501F4B1A2}"/>
    <cellStyle name="Heading 3 2 12 9 3" xfId="1894" xr:uid="{362FFBC7-588E-43DD-B30D-1DF376425F3A}"/>
    <cellStyle name="Heading 3 2 12 9 3 2" xfId="1895" xr:uid="{2EF04A7E-2E08-4331-82E0-BFCFBC5B9CC1}"/>
    <cellStyle name="Heading 3 2 12 9 4" xfId="1896" xr:uid="{939D738D-571D-461E-9213-8AE6AC264426}"/>
    <cellStyle name="Heading 3 2 12 9 4 2" xfId="1897" xr:uid="{3078ECA7-73FC-4B96-AB90-8F9AE61331F2}"/>
    <cellStyle name="Heading 3 2 13" xfId="1898" xr:uid="{4950092D-7C9C-4873-B52E-D836E1A54EBA}"/>
    <cellStyle name="Heading 3 2 13 10" xfId="1899" xr:uid="{A38972CC-B4F2-49BD-BE33-A17FB2803E51}"/>
    <cellStyle name="Heading 3 2 13 10 2" xfId="1900" xr:uid="{658792E3-6883-43F8-B87A-4BCC48DFE72E}"/>
    <cellStyle name="Heading 3 2 13 10 2 2" xfId="1901" xr:uid="{B1A0AFF4-CA7C-422E-B043-D0734CA69E06}"/>
    <cellStyle name="Heading 3 2 13 10 3" xfId="1902" xr:uid="{785C0BBB-33C7-45E1-BCB7-E6F02AF48515}"/>
    <cellStyle name="Heading 3 2 13 10 3 2" xfId="1903" xr:uid="{77D1E2F0-7E4A-4CE7-A600-D04F67AB74E4}"/>
    <cellStyle name="Heading 3 2 13 10 4" xfId="1904" xr:uid="{47521829-9545-48B0-904A-9FE218A8C125}"/>
    <cellStyle name="Heading 3 2 13 10 4 2" xfId="1905" xr:uid="{4AD6B477-751D-4CF5-875F-AA85D627BE57}"/>
    <cellStyle name="Heading 3 2 13 11" xfId="1906" xr:uid="{9606568A-F614-4478-AE27-64793ECF38F2}"/>
    <cellStyle name="Heading 3 2 13 11 2" xfId="1907" xr:uid="{71B1EB43-F0BA-4259-B914-B0D426B9AA0D}"/>
    <cellStyle name="Heading 3 2 13 11 2 2" xfId="1908" xr:uid="{8F9AB8B3-70BB-439E-9996-981FBC27FB2C}"/>
    <cellStyle name="Heading 3 2 13 11 3" xfId="1909" xr:uid="{164EA149-4048-4BA6-9861-02A6B3B4CF25}"/>
    <cellStyle name="Heading 3 2 13 11 3 2" xfId="1910" xr:uid="{DE4495B8-CA07-4EFB-9B6F-946569E6C9B3}"/>
    <cellStyle name="Heading 3 2 13 11 4" xfId="1911" xr:uid="{4E96CC51-833D-4F59-9F2E-7E42E3DCAC4A}"/>
    <cellStyle name="Heading 3 2 13 11 4 2" xfId="1912" xr:uid="{858DAEAC-320C-4DDA-B2D0-31A7BE059EA8}"/>
    <cellStyle name="Heading 3 2 13 12" xfId="1913" xr:uid="{17B1DA07-FA63-46D4-8621-9B77B3EAD6B2}"/>
    <cellStyle name="Heading 3 2 13 12 2" xfId="1914" xr:uid="{D57A47B0-AFAA-4A5F-9511-EC014E4A1C36}"/>
    <cellStyle name="Heading 3 2 13 12 2 2" xfId="1915" xr:uid="{B3FCDB5F-7F35-4673-BEC7-843EE3C165D0}"/>
    <cellStyle name="Heading 3 2 13 12 3" xfId="1916" xr:uid="{8CBCAF0C-2860-4711-A3A9-F5A88ECF0826}"/>
    <cellStyle name="Heading 3 2 13 12 3 2" xfId="1917" xr:uid="{266847E6-3A87-438F-9BFC-4D2FC6A5237C}"/>
    <cellStyle name="Heading 3 2 13 12 4" xfId="1918" xr:uid="{C842279A-D444-4238-BA4E-71C773CD8904}"/>
    <cellStyle name="Heading 3 2 13 12 4 2" xfId="1919" xr:uid="{1BFA24BF-2653-4369-8E4A-AA4B8B5D6A03}"/>
    <cellStyle name="Heading 3 2 13 13" xfId="1920" xr:uid="{6DEBFE7A-D4E8-49AD-B465-AADD6030BE88}"/>
    <cellStyle name="Heading 3 2 13 13 2" xfId="1921" xr:uid="{BB9388FC-14E0-4298-8BF4-98AD779872B5}"/>
    <cellStyle name="Heading 3 2 13 13 2 2" xfId="1922" xr:uid="{0383915D-73E0-49AB-80DE-D6402091A9C4}"/>
    <cellStyle name="Heading 3 2 13 13 3" xfId="1923" xr:uid="{AB0DA71A-C5F2-4630-A327-78DFDEC135AC}"/>
    <cellStyle name="Heading 3 2 13 13 3 2" xfId="1924" xr:uid="{A3E21111-C56E-45FD-B844-C18C73683AC2}"/>
    <cellStyle name="Heading 3 2 13 13 4" xfId="1925" xr:uid="{20D146E7-3740-4544-A94C-AAED312456EF}"/>
    <cellStyle name="Heading 3 2 13 13 4 2" xfId="1926" xr:uid="{45563087-E4E0-4A2E-9868-BB28A0398819}"/>
    <cellStyle name="Heading 3 2 13 14" xfId="1927" xr:uid="{BB284B6E-F24A-41D6-83A1-B97534996FC5}"/>
    <cellStyle name="Heading 3 2 13 14 2" xfId="1928" xr:uid="{D90EE1D3-255C-48EB-9C9A-C01E84932E06}"/>
    <cellStyle name="Heading 3 2 13 14 2 2" xfId="1929" xr:uid="{43F8312F-8838-4703-8D8A-E76431EB2F5A}"/>
    <cellStyle name="Heading 3 2 13 14 3" xfId="1930" xr:uid="{6335A08F-9063-411C-9374-9C9BDF6DFE2A}"/>
    <cellStyle name="Heading 3 2 13 14 3 2" xfId="1931" xr:uid="{E70655A2-6718-4221-B502-42CC0ADE23D9}"/>
    <cellStyle name="Heading 3 2 13 14 4" xfId="1932" xr:uid="{03BF28DB-2120-478A-A7A6-61E4F2E776DD}"/>
    <cellStyle name="Heading 3 2 13 14 4 2" xfId="1933" xr:uid="{DED984B0-A730-486F-9114-0CAE228B7FE7}"/>
    <cellStyle name="Heading 3 2 13 15" xfId="1934" xr:uid="{02EC660E-59A2-443F-805D-D26566A11E6C}"/>
    <cellStyle name="Heading 3 2 13 15 2" xfId="1935" xr:uid="{0495C71F-AFEC-4D23-8932-B7AF08B5CACF}"/>
    <cellStyle name="Heading 3 2 13 15 2 2" xfId="1936" xr:uid="{79286BB1-EB37-4DC8-BB51-6C7749265620}"/>
    <cellStyle name="Heading 3 2 13 15 3" xfId="1937" xr:uid="{C3C66A3F-D9C5-4F1E-BCE2-054422C48BB8}"/>
    <cellStyle name="Heading 3 2 13 15 3 2" xfId="1938" xr:uid="{F2B0B187-BA92-4C92-9391-6411A0067C4B}"/>
    <cellStyle name="Heading 3 2 13 15 4" xfId="1939" xr:uid="{BBB5B439-383F-468B-8BFE-93D6E37B8FC2}"/>
    <cellStyle name="Heading 3 2 13 15 4 2" xfId="1940" xr:uid="{99CB4CF6-5600-4257-AF7B-B49CF74EA78B}"/>
    <cellStyle name="Heading 3 2 13 16" xfId="1941" xr:uid="{66D5B67A-83C8-42D1-9B64-966E06D70AA9}"/>
    <cellStyle name="Heading 3 2 13 16 2" xfId="1942" xr:uid="{348DDB81-9BF1-41FB-BEFF-D3EC177BAAA9}"/>
    <cellStyle name="Heading 3 2 13 17" xfId="1943" xr:uid="{4C935839-84BB-47D2-9594-B4B2B8A22185}"/>
    <cellStyle name="Heading 3 2 13 17 2" xfId="1944" xr:uid="{FC00D418-57F4-4E8E-B5C9-E6257D6D2846}"/>
    <cellStyle name="Heading 3 2 13 18" xfId="1945" xr:uid="{17B33AE6-1EE9-4E49-817A-B3B2C1B703F5}"/>
    <cellStyle name="Heading 3 2 13 18 2" xfId="1946" xr:uid="{5EC5B86F-391E-4577-8ECA-02EDAC591558}"/>
    <cellStyle name="Heading 3 2 13 19" xfId="1947" xr:uid="{12735253-1AA7-41E6-8B43-0603DDA0F30E}"/>
    <cellStyle name="Heading 3 2 13 2" xfId="1948" xr:uid="{654F78FE-EAAB-484F-9CF6-92A1A8FED80F}"/>
    <cellStyle name="Heading 3 2 13 2 2" xfId="1949" xr:uid="{B12815A3-46CC-48FC-A650-B26B98E46046}"/>
    <cellStyle name="Heading 3 2 13 2 2 2" xfId="1950" xr:uid="{DBF1F718-9394-459A-BDEA-067C204AE040}"/>
    <cellStyle name="Heading 3 2 13 2 3" xfId="1951" xr:uid="{9A227DB1-981C-4982-9E25-4AC6C52E9208}"/>
    <cellStyle name="Heading 3 2 13 2 3 2" xfId="1952" xr:uid="{1A16EF1B-0D83-4092-AEA8-A7EF1BCBA852}"/>
    <cellStyle name="Heading 3 2 13 2 4" xfId="1953" xr:uid="{8B4F0026-6214-4A77-8070-0E88177B0DA8}"/>
    <cellStyle name="Heading 3 2 13 2 4 2" xfId="1954" xr:uid="{E033070A-E3BF-4DC6-B274-027E58E086E0}"/>
    <cellStyle name="Heading 3 2 13 20" xfId="1955" xr:uid="{2A398890-34B1-4A63-BB9D-93F8BDA2CB91}"/>
    <cellStyle name="Heading 3 2 13 21" xfId="1956" xr:uid="{686B8B05-F07C-4E9B-BE43-2EF26BF6440B}"/>
    <cellStyle name="Heading 3 2 13 22" xfId="1957" xr:uid="{A34122BE-DBD4-4D99-A909-1D4452139FFD}"/>
    <cellStyle name="Heading 3 2 13 23" xfId="1958" xr:uid="{5F98DFDB-F1A9-42E6-BCD7-542C6AEDF1B4}"/>
    <cellStyle name="Heading 3 2 13 24" xfId="1959" xr:uid="{BF053565-BBE8-478A-9F57-31EBC37E681D}"/>
    <cellStyle name="Heading 3 2 13 25" xfId="1960" xr:uid="{A8B4EBA3-550C-4F3A-9F11-F63500C8CD11}"/>
    <cellStyle name="Heading 3 2 13 3" xfId="1961" xr:uid="{7F5608B2-F85A-4207-87AA-91EEE68468A6}"/>
    <cellStyle name="Heading 3 2 13 3 2" xfId="1962" xr:uid="{77C11E40-18E4-4C0E-9171-671CC7841A40}"/>
    <cellStyle name="Heading 3 2 13 3 2 2" xfId="1963" xr:uid="{DB97907E-6545-49D6-835C-C991BED54A77}"/>
    <cellStyle name="Heading 3 2 13 3 3" xfId="1964" xr:uid="{24D178B3-AA04-4F6E-BA4E-1229D594E9A0}"/>
    <cellStyle name="Heading 3 2 13 3 3 2" xfId="1965" xr:uid="{D8E20660-90E6-4040-BC2E-0EA5B761F13F}"/>
    <cellStyle name="Heading 3 2 13 3 4" xfId="1966" xr:uid="{D6F51B50-1BAE-40E7-8C80-F6B4FA9A2ABA}"/>
    <cellStyle name="Heading 3 2 13 3 4 2" xfId="1967" xr:uid="{DA15ED2C-C810-4683-8B76-A53E6D729D7F}"/>
    <cellStyle name="Heading 3 2 13 4" xfId="1968" xr:uid="{20813687-EDA0-45E4-90D5-6E26201A964E}"/>
    <cellStyle name="Heading 3 2 13 4 2" xfId="1969" xr:uid="{7F95EE0A-D9DC-4EE1-83CC-AE98AF1B54B3}"/>
    <cellStyle name="Heading 3 2 13 4 2 2" xfId="1970" xr:uid="{DE757293-98CE-43C3-8A83-639F5DB66AA9}"/>
    <cellStyle name="Heading 3 2 13 4 3" xfId="1971" xr:uid="{31E4D108-29B0-4588-9B75-3BB5B90BA1A4}"/>
    <cellStyle name="Heading 3 2 13 4 3 2" xfId="1972" xr:uid="{A1D4CF4B-E4C6-4697-ABE1-6639DDF725BF}"/>
    <cellStyle name="Heading 3 2 13 4 4" xfId="1973" xr:uid="{892F8B9B-BCF0-4937-AFBD-A1107C574D13}"/>
    <cellStyle name="Heading 3 2 13 4 4 2" xfId="1974" xr:uid="{4CD75DC2-482E-4DC9-80C3-4C08F2104251}"/>
    <cellStyle name="Heading 3 2 13 5" xfId="1975" xr:uid="{4B82B562-D8A3-4DD7-8A4D-DEC84183EF4E}"/>
    <cellStyle name="Heading 3 2 13 5 2" xfId="1976" xr:uid="{5FFB05EF-4412-45A7-B6D2-E25CB762600D}"/>
    <cellStyle name="Heading 3 2 13 5 2 2" xfId="1977" xr:uid="{1CAF3D0F-2EDB-4526-820F-EDE6747F6F6C}"/>
    <cellStyle name="Heading 3 2 13 5 3" xfId="1978" xr:uid="{567909EA-EF1F-4B39-9C07-EB48C6F0581D}"/>
    <cellStyle name="Heading 3 2 13 5 3 2" xfId="1979" xr:uid="{9F557438-2531-462A-BCEB-AAA2034F3C89}"/>
    <cellStyle name="Heading 3 2 13 5 4" xfId="1980" xr:uid="{BAB336CE-1EE2-4C37-B690-2D3295598201}"/>
    <cellStyle name="Heading 3 2 13 5 4 2" xfId="1981" xr:uid="{F189CF0B-50FD-47C7-AD70-40FF8B38C4D6}"/>
    <cellStyle name="Heading 3 2 13 6" xfId="1982" xr:uid="{27F18A8D-C2FA-458C-A159-4CE10CDDD37F}"/>
    <cellStyle name="Heading 3 2 13 6 2" xfId="1983" xr:uid="{EDB29F5D-7472-4854-9AD8-EB8DA679103B}"/>
    <cellStyle name="Heading 3 2 13 6 2 2" xfId="1984" xr:uid="{E80C6426-AC03-4795-A947-08337890F68A}"/>
    <cellStyle name="Heading 3 2 13 6 3" xfId="1985" xr:uid="{AAC95627-8187-45AC-B4EC-B4229CE6F126}"/>
    <cellStyle name="Heading 3 2 13 6 3 2" xfId="1986" xr:uid="{3D088E2D-CF76-4545-993F-10104F59F4C0}"/>
    <cellStyle name="Heading 3 2 13 6 4" xfId="1987" xr:uid="{7DE9F97E-1246-4313-85DD-E46281237550}"/>
    <cellStyle name="Heading 3 2 13 6 4 2" xfId="1988" xr:uid="{E83C97DF-3294-43AB-AFFD-67BE6FF4F546}"/>
    <cellStyle name="Heading 3 2 13 7" xfId="1989" xr:uid="{E12B6A26-EAE9-42B1-8D6D-72365D8BC8AD}"/>
    <cellStyle name="Heading 3 2 13 7 2" xfId="1990" xr:uid="{D2E90FEB-13CB-4094-94C6-2A093C617E35}"/>
    <cellStyle name="Heading 3 2 13 7 2 2" xfId="1991" xr:uid="{ED5EBBC1-6529-44DD-8725-9C456B62FD3C}"/>
    <cellStyle name="Heading 3 2 13 7 3" xfId="1992" xr:uid="{088E8EC9-1101-4399-9A15-1FC7D2BD376B}"/>
    <cellStyle name="Heading 3 2 13 7 3 2" xfId="1993" xr:uid="{B8ACE53B-D0E4-4B1A-9DA7-27809C23D232}"/>
    <cellStyle name="Heading 3 2 13 7 4" xfId="1994" xr:uid="{87745266-AA44-4481-A1B4-2429D28763AC}"/>
    <cellStyle name="Heading 3 2 13 7 4 2" xfId="1995" xr:uid="{46910C09-B54B-4608-B763-4C3773D09924}"/>
    <cellStyle name="Heading 3 2 13 8" xfId="1996" xr:uid="{8CE18D5C-76C3-40A7-A41C-BC7AE5CD34C2}"/>
    <cellStyle name="Heading 3 2 13 8 2" xfId="1997" xr:uid="{FD113C5B-5043-4882-823E-9E7D212EEF41}"/>
    <cellStyle name="Heading 3 2 13 8 2 2" xfId="1998" xr:uid="{6685D820-0006-452E-9816-726D23A48832}"/>
    <cellStyle name="Heading 3 2 13 8 3" xfId="1999" xr:uid="{D0AA7530-5B63-40AD-9A46-4126EB584265}"/>
    <cellStyle name="Heading 3 2 13 8 3 2" xfId="2000" xr:uid="{BF039483-5BE0-44BD-9B61-EA65E9D2EB81}"/>
    <cellStyle name="Heading 3 2 13 8 4" xfId="2001" xr:uid="{FC166025-EE54-41C3-9C3A-6232D1CC2BD0}"/>
    <cellStyle name="Heading 3 2 13 8 4 2" xfId="2002" xr:uid="{4459B8D7-8957-40B7-97CD-0FBFFEEED486}"/>
    <cellStyle name="Heading 3 2 13 9" xfId="2003" xr:uid="{B1B578BB-1DDF-44AD-81A6-68C73F97764D}"/>
    <cellStyle name="Heading 3 2 13 9 2" xfId="2004" xr:uid="{F2AA5A4A-2924-4AD2-B5F2-B659BEA1DDCC}"/>
    <cellStyle name="Heading 3 2 13 9 2 2" xfId="2005" xr:uid="{D8BDFA16-62AF-4275-8363-A5366DA9CC9A}"/>
    <cellStyle name="Heading 3 2 13 9 3" xfId="2006" xr:uid="{E9CA5BBD-C719-4618-8D95-B3D4D5A84A6B}"/>
    <cellStyle name="Heading 3 2 13 9 3 2" xfId="2007" xr:uid="{5DEDB4E0-F876-440D-9855-8B4FCBF6CC23}"/>
    <cellStyle name="Heading 3 2 13 9 4" xfId="2008" xr:uid="{38F1EFD9-3778-431B-A212-1415DA5898E3}"/>
    <cellStyle name="Heading 3 2 13 9 4 2" xfId="2009" xr:uid="{40EBE852-59EA-47D4-81BA-BF324A2D7584}"/>
    <cellStyle name="Heading 3 2 14" xfId="2010" xr:uid="{8531C348-3474-4E85-A20F-0B6878B628DC}"/>
    <cellStyle name="Heading 3 2 14 10" xfId="2011" xr:uid="{6D84C1F4-5339-42BD-9A5D-B5FB8CBCA997}"/>
    <cellStyle name="Heading 3 2 14 10 2" xfId="2012" xr:uid="{DE33C7C9-33A9-415B-A00E-4B7E713BB8C4}"/>
    <cellStyle name="Heading 3 2 14 10 2 2" xfId="2013" xr:uid="{280C41F0-756C-41BD-AF8F-5275636B18AC}"/>
    <cellStyle name="Heading 3 2 14 10 3" xfId="2014" xr:uid="{551C5345-71E8-4ED3-A25A-24A3380EDC92}"/>
    <cellStyle name="Heading 3 2 14 10 3 2" xfId="2015" xr:uid="{223ACC47-0D9C-4660-9886-DDF5DDC5DD61}"/>
    <cellStyle name="Heading 3 2 14 10 4" xfId="2016" xr:uid="{87CDF154-1793-4AFC-B86B-A97228A019F8}"/>
    <cellStyle name="Heading 3 2 14 10 4 2" xfId="2017" xr:uid="{D893B333-0DCD-4E05-8693-535F98AE1702}"/>
    <cellStyle name="Heading 3 2 14 11" xfId="2018" xr:uid="{CF7B6F06-AB81-4A42-A740-17164045327F}"/>
    <cellStyle name="Heading 3 2 14 11 2" xfId="2019" xr:uid="{4EBD33BB-4B60-4F76-8B63-95F7C7C487E1}"/>
    <cellStyle name="Heading 3 2 14 11 2 2" xfId="2020" xr:uid="{525F2674-0901-49A0-8F66-F69F1CD5374E}"/>
    <cellStyle name="Heading 3 2 14 11 3" xfId="2021" xr:uid="{997F3B37-E0F4-4F7E-834B-259EA2889232}"/>
    <cellStyle name="Heading 3 2 14 11 3 2" xfId="2022" xr:uid="{B0299A19-4B46-49E6-9EF6-FAFA1DD3AE5F}"/>
    <cellStyle name="Heading 3 2 14 11 4" xfId="2023" xr:uid="{867EFD8D-368D-4500-B8BA-4FD4D59CD64E}"/>
    <cellStyle name="Heading 3 2 14 11 4 2" xfId="2024" xr:uid="{67737A9D-A30B-4716-8A94-F94CC6820A9B}"/>
    <cellStyle name="Heading 3 2 14 12" xfId="2025" xr:uid="{6CCE904F-4958-491C-BE6C-EC9CE93BF230}"/>
    <cellStyle name="Heading 3 2 14 12 2" xfId="2026" xr:uid="{7939B8E4-334A-4ABA-8E48-AC7E425C4146}"/>
    <cellStyle name="Heading 3 2 14 12 2 2" xfId="2027" xr:uid="{B85E8484-334A-4E5F-A4F0-DCF39105D546}"/>
    <cellStyle name="Heading 3 2 14 12 3" xfId="2028" xr:uid="{9819191D-D142-458A-864C-FD106B84D1BD}"/>
    <cellStyle name="Heading 3 2 14 12 3 2" xfId="2029" xr:uid="{69597BC6-E9B5-45DC-845E-42AA4BF53D63}"/>
    <cellStyle name="Heading 3 2 14 12 4" xfId="2030" xr:uid="{169FDCF7-9981-4FCB-88CD-019B1B86AEB6}"/>
    <cellStyle name="Heading 3 2 14 12 4 2" xfId="2031" xr:uid="{B338EAE0-D308-4390-91FA-851E4A9F79B0}"/>
    <cellStyle name="Heading 3 2 14 13" xfId="2032" xr:uid="{15D9E9D4-24DC-40FC-86C9-8217BABD7C8F}"/>
    <cellStyle name="Heading 3 2 14 13 2" xfId="2033" xr:uid="{EBDFF695-ACB1-4A02-85F4-9CB2AACEC6E4}"/>
    <cellStyle name="Heading 3 2 14 13 2 2" xfId="2034" xr:uid="{8F3555A0-EEA5-4663-B07C-A94237A4A67B}"/>
    <cellStyle name="Heading 3 2 14 13 3" xfId="2035" xr:uid="{D416F175-D11F-460B-8B88-DB07A0DF196B}"/>
    <cellStyle name="Heading 3 2 14 13 3 2" xfId="2036" xr:uid="{80D485E1-D6CF-495E-AF87-BBFDB3A3DAD8}"/>
    <cellStyle name="Heading 3 2 14 13 4" xfId="2037" xr:uid="{79CEC489-4FDA-4154-A6C4-B4F183442474}"/>
    <cellStyle name="Heading 3 2 14 13 4 2" xfId="2038" xr:uid="{2CCC047F-8AAF-435E-BCE6-5A81B063E866}"/>
    <cellStyle name="Heading 3 2 14 14" xfId="2039" xr:uid="{335771F4-15D6-433D-ABA7-A1014113EB50}"/>
    <cellStyle name="Heading 3 2 14 14 2" xfId="2040" xr:uid="{BF76DB02-1ACA-4E2E-8A2E-CD8DBF68A897}"/>
    <cellStyle name="Heading 3 2 14 14 2 2" xfId="2041" xr:uid="{5EECE5E7-54A3-472A-912F-BC997A7D1A03}"/>
    <cellStyle name="Heading 3 2 14 14 3" xfId="2042" xr:uid="{039C7F94-1B72-48B5-8306-4E58FD4846F9}"/>
    <cellStyle name="Heading 3 2 14 14 3 2" xfId="2043" xr:uid="{155DE51A-05DE-48A7-A47C-0C3C3E08315E}"/>
    <cellStyle name="Heading 3 2 14 14 4" xfId="2044" xr:uid="{35F98055-9EF5-4A41-A19A-B4000DE1CE15}"/>
    <cellStyle name="Heading 3 2 14 14 4 2" xfId="2045" xr:uid="{5BCB7AB2-4D23-4591-9C03-462997A28AB6}"/>
    <cellStyle name="Heading 3 2 14 15" xfId="2046" xr:uid="{8B5B2580-211C-445C-860E-EC192C3D399D}"/>
    <cellStyle name="Heading 3 2 14 15 2" xfId="2047" xr:uid="{EFBAA788-8844-41C1-8879-280E39A99DF6}"/>
    <cellStyle name="Heading 3 2 14 15 2 2" xfId="2048" xr:uid="{2FF0F297-C70E-48E0-A91F-236F72354587}"/>
    <cellStyle name="Heading 3 2 14 15 3" xfId="2049" xr:uid="{B79B4A2A-9796-46AC-92B8-745185D7E627}"/>
    <cellStyle name="Heading 3 2 14 15 3 2" xfId="2050" xr:uid="{1C13E702-F664-48AE-8EB0-80272E541777}"/>
    <cellStyle name="Heading 3 2 14 15 4" xfId="2051" xr:uid="{389A89B4-5EA2-4F96-986F-CABC374DB4A0}"/>
    <cellStyle name="Heading 3 2 14 15 4 2" xfId="2052" xr:uid="{1389F6EE-AA38-4BEA-8A6C-E8120B68E021}"/>
    <cellStyle name="Heading 3 2 14 16" xfId="2053" xr:uid="{38011497-E56C-4BE7-9524-924603B1B33A}"/>
    <cellStyle name="Heading 3 2 14 16 2" xfId="2054" xr:uid="{72F96850-69C3-4259-AAC4-E7D091FA6A4D}"/>
    <cellStyle name="Heading 3 2 14 17" xfId="2055" xr:uid="{8DA44D11-DEC3-4C6E-8AD8-1ACA9CD7FB48}"/>
    <cellStyle name="Heading 3 2 14 17 2" xfId="2056" xr:uid="{11CBE881-2C2B-4858-BF77-9B4390F71C3A}"/>
    <cellStyle name="Heading 3 2 14 18" xfId="2057" xr:uid="{DF3CF1CC-F798-4A65-A166-D32926CEC743}"/>
    <cellStyle name="Heading 3 2 14 18 2" xfId="2058" xr:uid="{948BFC11-63AB-4D5D-A023-1445FD4FE547}"/>
    <cellStyle name="Heading 3 2 14 19" xfId="2059" xr:uid="{F3DCF29F-2672-4203-A25A-4171494D18D1}"/>
    <cellStyle name="Heading 3 2 14 2" xfId="2060" xr:uid="{45115235-2D06-4853-8C64-B14ACCE4C12D}"/>
    <cellStyle name="Heading 3 2 14 2 2" xfId="2061" xr:uid="{6728FDBF-067D-4C8E-A093-38145D55B293}"/>
    <cellStyle name="Heading 3 2 14 2 2 2" xfId="2062" xr:uid="{979B6E70-6E5F-4976-9FFD-C0934A65D8A8}"/>
    <cellStyle name="Heading 3 2 14 2 3" xfId="2063" xr:uid="{E6F0A234-874B-42B8-94C9-E7C35B39F81D}"/>
    <cellStyle name="Heading 3 2 14 2 3 2" xfId="2064" xr:uid="{EC74FFDC-FDEE-44DE-A307-273E98918217}"/>
    <cellStyle name="Heading 3 2 14 2 4" xfId="2065" xr:uid="{4E57BED0-3098-4095-A118-EC98BF1725B9}"/>
    <cellStyle name="Heading 3 2 14 2 4 2" xfId="2066" xr:uid="{23FAE8F8-D442-4F94-8C76-319A4293B191}"/>
    <cellStyle name="Heading 3 2 14 20" xfId="2067" xr:uid="{5601C3FC-5EF8-493C-BB84-FAB9232F8803}"/>
    <cellStyle name="Heading 3 2 14 21" xfId="2068" xr:uid="{E69A459D-1B95-416C-A8FA-818835612B36}"/>
    <cellStyle name="Heading 3 2 14 22" xfId="2069" xr:uid="{600F3689-B732-411D-BDCA-3546358AD081}"/>
    <cellStyle name="Heading 3 2 14 23" xfId="2070" xr:uid="{7EBA48CD-06A7-4368-A112-C4666141F4FC}"/>
    <cellStyle name="Heading 3 2 14 24" xfId="2071" xr:uid="{71001D31-7255-45DC-B860-BFC43C80292C}"/>
    <cellStyle name="Heading 3 2 14 25" xfId="2072" xr:uid="{B6955CC4-0CF7-4E89-9587-4FC34FD51F73}"/>
    <cellStyle name="Heading 3 2 14 3" xfId="2073" xr:uid="{BD8E1A71-F3B4-4E79-BE12-93BDBD5D94FB}"/>
    <cellStyle name="Heading 3 2 14 3 2" xfId="2074" xr:uid="{FDBB4B47-3599-4CBD-B301-DEC252C2B70B}"/>
    <cellStyle name="Heading 3 2 14 3 2 2" xfId="2075" xr:uid="{FD53B50C-5213-4B24-9683-AA2B7776B58C}"/>
    <cellStyle name="Heading 3 2 14 3 3" xfId="2076" xr:uid="{6AF8C879-8D1F-4962-A182-A1B15F2C34CE}"/>
    <cellStyle name="Heading 3 2 14 3 3 2" xfId="2077" xr:uid="{4FF1FFED-8F66-4893-8D89-B61A75AD1889}"/>
    <cellStyle name="Heading 3 2 14 3 4" xfId="2078" xr:uid="{3EA60AD2-6095-4C1A-9908-CF0BB979A5FB}"/>
    <cellStyle name="Heading 3 2 14 3 4 2" xfId="2079" xr:uid="{FF708ED2-2D37-40EA-9E6D-1128B899A9EF}"/>
    <cellStyle name="Heading 3 2 14 4" xfId="2080" xr:uid="{CB5B5064-6BAC-40C1-A718-EBEBC3135E98}"/>
    <cellStyle name="Heading 3 2 14 4 2" xfId="2081" xr:uid="{4376E9BC-969E-47AF-A838-150D387DFF8C}"/>
    <cellStyle name="Heading 3 2 14 4 2 2" xfId="2082" xr:uid="{51D8A455-3E28-4CB2-9A86-2686364D4433}"/>
    <cellStyle name="Heading 3 2 14 4 3" xfId="2083" xr:uid="{D8725C69-4912-4B56-B720-7A4E452E72B0}"/>
    <cellStyle name="Heading 3 2 14 4 3 2" xfId="2084" xr:uid="{89BF15C4-5A8C-487D-981A-0B4959F78A5C}"/>
    <cellStyle name="Heading 3 2 14 4 4" xfId="2085" xr:uid="{F5169215-F8EE-4939-8F9C-3F7E8778EF90}"/>
    <cellStyle name="Heading 3 2 14 4 4 2" xfId="2086" xr:uid="{DDC72E58-6F44-4BF4-B0FF-F594BD985DC9}"/>
    <cellStyle name="Heading 3 2 14 5" xfId="2087" xr:uid="{6256CDED-8A69-4798-BC28-CEFF3C4433EA}"/>
    <cellStyle name="Heading 3 2 14 5 2" xfId="2088" xr:uid="{0148720C-745C-4717-99A3-68A98E07B070}"/>
    <cellStyle name="Heading 3 2 14 5 2 2" xfId="2089" xr:uid="{2810F3D3-B30A-4681-9738-3CE872553149}"/>
    <cellStyle name="Heading 3 2 14 5 3" xfId="2090" xr:uid="{CB5CE515-6C12-4DD6-9AE9-DAA4B31617FA}"/>
    <cellStyle name="Heading 3 2 14 5 3 2" xfId="2091" xr:uid="{9D74FA91-71B1-47DE-A618-2D460EE8F3B4}"/>
    <cellStyle name="Heading 3 2 14 5 4" xfId="2092" xr:uid="{4020FC1D-494B-433B-B37B-88A324BCB69B}"/>
    <cellStyle name="Heading 3 2 14 5 4 2" xfId="2093" xr:uid="{653311DE-081E-4467-91E7-58262D45A45C}"/>
    <cellStyle name="Heading 3 2 14 6" xfId="2094" xr:uid="{56085846-D828-4330-9E28-C93942FF1F0A}"/>
    <cellStyle name="Heading 3 2 14 6 2" xfId="2095" xr:uid="{DE9FBBC8-E391-4C7F-B62B-526872803D55}"/>
    <cellStyle name="Heading 3 2 14 6 2 2" xfId="2096" xr:uid="{685D7C21-816E-40C9-9DCE-6C34B72DC55C}"/>
    <cellStyle name="Heading 3 2 14 6 3" xfId="2097" xr:uid="{F47E192B-EEE2-4838-821F-E682F632F5FB}"/>
    <cellStyle name="Heading 3 2 14 6 3 2" xfId="2098" xr:uid="{F3BE191F-6AD7-4F3E-B1E9-8A3979B41458}"/>
    <cellStyle name="Heading 3 2 14 6 4" xfId="2099" xr:uid="{B4FA32FA-74C8-4982-AE25-E5FCABF1BF21}"/>
    <cellStyle name="Heading 3 2 14 6 4 2" xfId="2100" xr:uid="{E16A57FB-7BD8-4B87-A363-7E8193AE6A33}"/>
    <cellStyle name="Heading 3 2 14 7" xfId="2101" xr:uid="{32B1B46D-848E-4587-8C39-10146FCA4661}"/>
    <cellStyle name="Heading 3 2 14 7 2" xfId="2102" xr:uid="{EDF732C0-43E1-4C69-B534-A6D8D8DAAA81}"/>
    <cellStyle name="Heading 3 2 14 7 2 2" xfId="2103" xr:uid="{31B1959E-07DB-4C0A-9342-204D90F0F992}"/>
    <cellStyle name="Heading 3 2 14 7 3" xfId="2104" xr:uid="{220EAE68-6770-42BD-8CAF-A09F16EB1625}"/>
    <cellStyle name="Heading 3 2 14 7 3 2" xfId="2105" xr:uid="{7921BF7F-D8E9-4CF1-AABD-6F61BC76CA12}"/>
    <cellStyle name="Heading 3 2 14 7 4" xfId="2106" xr:uid="{F2AE1961-174A-4B7A-85F7-7C6EDC44F879}"/>
    <cellStyle name="Heading 3 2 14 7 4 2" xfId="2107" xr:uid="{E522820A-0316-43D0-84A0-4597394FCFBD}"/>
    <cellStyle name="Heading 3 2 14 8" xfId="2108" xr:uid="{0E617147-CECF-4233-9A55-CB70F5560008}"/>
    <cellStyle name="Heading 3 2 14 8 2" xfId="2109" xr:uid="{70C44AB2-8C6C-4066-BFE7-D27F3B528C6B}"/>
    <cellStyle name="Heading 3 2 14 8 2 2" xfId="2110" xr:uid="{7F86248C-EE30-48BD-8DA1-252AFB585B60}"/>
    <cellStyle name="Heading 3 2 14 8 3" xfId="2111" xr:uid="{36F4420A-E3C0-4603-9D97-03877C2BF9FB}"/>
    <cellStyle name="Heading 3 2 14 8 3 2" xfId="2112" xr:uid="{C2FB7CB1-8284-4F06-959F-76F41F2B7931}"/>
    <cellStyle name="Heading 3 2 14 8 4" xfId="2113" xr:uid="{1A6E5F8E-70AD-47DD-ADBC-181423194589}"/>
    <cellStyle name="Heading 3 2 14 8 4 2" xfId="2114" xr:uid="{3F921FDA-7EEE-48BD-9544-1809134D02E4}"/>
    <cellStyle name="Heading 3 2 14 9" xfId="2115" xr:uid="{2EFD626D-F7F9-4A80-B36A-D292AD723788}"/>
    <cellStyle name="Heading 3 2 14 9 2" xfId="2116" xr:uid="{607F542F-251F-4BF5-A268-6DCBF24BDC1D}"/>
    <cellStyle name="Heading 3 2 14 9 2 2" xfId="2117" xr:uid="{3E968CD8-FCE8-4744-BF19-5A6596C33EFC}"/>
    <cellStyle name="Heading 3 2 14 9 3" xfId="2118" xr:uid="{4227BEFD-BDF1-40A4-8A6A-376BC3B5451B}"/>
    <cellStyle name="Heading 3 2 14 9 3 2" xfId="2119" xr:uid="{1B464899-C290-466D-AF38-F606E8289E86}"/>
    <cellStyle name="Heading 3 2 14 9 4" xfId="2120" xr:uid="{60298445-1B96-41CE-B85F-362A6D9365E7}"/>
    <cellStyle name="Heading 3 2 14 9 4 2" xfId="2121" xr:uid="{D17BA24D-40EC-4A9A-8705-77F947DFC917}"/>
    <cellStyle name="Heading 3 2 15" xfId="2122" xr:uid="{B87621FF-A80F-4677-A8B1-AC20CAA304E6}"/>
    <cellStyle name="Heading 3 2 15 10" xfId="2123" xr:uid="{3F590DA3-4586-4307-A181-4D3614D7D11F}"/>
    <cellStyle name="Heading 3 2 15 10 2" xfId="2124" xr:uid="{F7E70788-BDD9-4A2D-A15B-C824E2D81966}"/>
    <cellStyle name="Heading 3 2 15 10 2 2" xfId="2125" xr:uid="{722A7E5C-BD2A-4BBC-B618-F6DB1A9C8276}"/>
    <cellStyle name="Heading 3 2 15 10 3" xfId="2126" xr:uid="{8E091B64-C625-47CA-9577-5B0C347267C1}"/>
    <cellStyle name="Heading 3 2 15 10 3 2" xfId="2127" xr:uid="{DB4903F0-CDDB-4E06-80A2-304C795767B0}"/>
    <cellStyle name="Heading 3 2 15 10 4" xfId="2128" xr:uid="{AFB07856-EA2C-49E9-BB8E-C90549D26BD3}"/>
    <cellStyle name="Heading 3 2 15 10 4 2" xfId="2129" xr:uid="{62207E82-B5B6-4661-9069-3821B175F538}"/>
    <cellStyle name="Heading 3 2 15 11" xfId="2130" xr:uid="{8BBCA0CE-397E-4E09-BC38-7221310E2830}"/>
    <cellStyle name="Heading 3 2 15 11 2" xfId="2131" xr:uid="{EC5EBBC7-47CE-4E39-AA08-6D3D7E296008}"/>
    <cellStyle name="Heading 3 2 15 11 2 2" xfId="2132" xr:uid="{BF79F96D-0BA6-40E5-835C-9757E1587D4B}"/>
    <cellStyle name="Heading 3 2 15 11 3" xfId="2133" xr:uid="{8379ACE9-6E7C-4220-B4B1-716666D40C9A}"/>
    <cellStyle name="Heading 3 2 15 11 3 2" xfId="2134" xr:uid="{6F550954-D457-46DF-A265-B11A92771E16}"/>
    <cellStyle name="Heading 3 2 15 11 4" xfId="2135" xr:uid="{AED927A7-E365-4EB8-BCED-F6CE21AB44F2}"/>
    <cellStyle name="Heading 3 2 15 11 4 2" xfId="2136" xr:uid="{1F2AE658-3733-46CE-918F-E027660C0786}"/>
    <cellStyle name="Heading 3 2 15 12" xfId="2137" xr:uid="{C89AAC46-4377-4E2D-A18D-FFD234B4FF33}"/>
    <cellStyle name="Heading 3 2 15 12 2" xfId="2138" xr:uid="{3D2F085C-D725-403C-AD11-6CEB25C8A844}"/>
    <cellStyle name="Heading 3 2 15 12 2 2" xfId="2139" xr:uid="{AE17E63D-8165-48C6-A8FB-3A747744A893}"/>
    <cellStyle name="Heading 3 2 15 12 3" xfId="2140" xr:uid="{FD8727D6-F889-41BD-B797-C269145DD295}"/>
    <cellStyle name="Heading 3 2 15 12 3 2" xfId="2141" xr:uid="{F32715BB-D15A-4047-895F-F54B6BDF3F71}"/>
    <cellStyle name="Heading 3 2 15 12 4" xfId="2142" xr:uid="{A7E75D38-3E09-446F-A2AB-3CF9AE3585AF}"/>
    <cellStyle name="Heading 3 2 15 12 4 2" xfId="2143" xr:uid="{58EABAF9-7EF0-4389-B815-3CD568D028AE}"/>
    <cellStyle name="Heading 3 2 15 13" xfId="2144" xr:uid="{75494168-C256-4ECC-8F09-BB04519739C1}"/>
    <cellStyle name="Heading 3 2 15 13 2" xfId="2145" xr:uid="{2B20A0D0-EED2-469C-BE3E-334390326BCA}"/>
    <cellStyle name="Heading 3 2 15 13 2 2" xfId="2146" xr:uid="{737620BC-472B-497B-B936-5061FC9D10A6}"/>
    <cellStyle name="Heading 3 2 15 13 3" xfId="2147" xr:uid="{05C15037-4481-49F5-8D1C-A69DE53EF808}"/>
    <cellStyle name="Heading 3 2 15 13 3 2" xfId="2148" xr:uid="{FAF6B104-0B2D-441C-8F21-26EC0643C460}"/>
    <cellStyle name="Heading 3 2 15 13 4" xfId="2149" xr:uid="{D6E0B39A-F8CB-42C8-82C1-B65C26652009}"/>
    <cellStyle name="Heading 3 2 15 13 4 2" xfId="2150" xr:uid="{9641E586-5D1A-4736-B337-E07B1DFA746E}"/>
    <cellStyle name="Heading 3 2 15 14" xfId="2151" xr:uid="{997EECD6-AB95-4F10-9143-C5AD645A5EB2}"/>
    <cellStyle name="Heading 3 2 15 14 2" xfId="2152" xr:uid="{B949F350-0A6B-493F-89DE-F2EF9AB11A64}"/>
    <cellStyle name="Heading 3 2 15 14 2 2" xfId="2153" xr:uid="{8F3A9E4B-3A79-4D3D-9039-69372D7C3EF2}"/>
    <cellStyle name="Heading 3 2 15 14 3" xfId="2154" xr:uid="{880E95DE-E164-431C-BFDB-97A742FECFF4}"/>
    <cellStyle name="Heading 3 2 15 14 3 2" xfId="2155" xr:uid="{D3C79E21-D194-4B3A-AF7D-46EF5FC2F5F8}"/>
    <cellStyle name="Heading 3 2 15 14 4" xfId="2156" xr:uid="{F588D417-23BD-4DC5-82F9-0DB826DB5B18}"/>
    <cellStyle name="Heading 3 2 15 14 4 2" xfId="2157" xr:uid="{AF51B481-FE16-41FE-9AB6-F281C385CFB7}"/>
    <cellStyle name="Heading 3 2 15 15" xfId="2158" xr:uid="{AC1B016E-4EC3-4954-AB0A-D1B58DC5480C}"/>
    <cellStyle name="Heading 3 2 15 15 2" xfId="2159" xr:uid="{4E0ABFEA-BB63-45FD-B7BE-D2FF8306B9D1}"/>
    <cellStyle name="Heading 3 2 15 15 2 2" xfId="2160" xr:uid="{F94C7CE6-EB56-4B68-BFCE-49771DEC7AF7}"/>
    <cellStyle name="Heading 3 2 15 15 3" xfId="2161" xr:uid="{6208CB14-576F-40C8-AA0B-14B897052D3C}"/>
    <cellStyle name="Heading 3 2 15 15 3 2" xfId="2162" xr:uid="{7D1A34F5-D014-41CD-BAE8-FB3E92613E65}"/>
    <cellStyle name="Heading 3 2 15 15 4" xfId="2163" xr:uid="{C67236A4-4DC6-4261-8F24-B3DC9E53672B}"/>
    <cellStyle name="Heading 3 2 15 15 4 2" xfId="2164" xr:uid="{B9D6ED37-D61D-4A4D-BEDD-44CDE9A0C080}"/>
    <cellStyle name="Heading 3 2 15 16" xfId="2165" xr:uid="{34BD4CD1-1DB8-43F5-877B-72138EE10C01}"/>
    <cellStyle name="Heading 3 2 15 16 2" xfId="2166" xr:uid="{5AE1391F-8D22-4FA8-8F3B-14BA13622814}"/>
    <cellStyle name="Heading 3 2 15 17" xfId="2167" xr:uid="{F0841938-D852-4E5E-9ED7-241AB596BF8C}"/>
    <cellStyle name="Heading 3 2 15 17 2" xfId="2168" xr:uid="{DC6D2AD0-5050-4799-882A-CEB266B5CDED}"/>
    <cellStyle name="Heading 3 2 15 18" xfId="2169" xr:uid="{13381861-8AF6-4CEA-99A4-5D9A9CE988CE}"/>
    <cellStyle name="Heading 3 2 15 18 2" xfId="2170" xr:uid="{DCED3416-B56D-4D24-A6B8-47C88FB41B42}"/>
    <cellStyle name="Heading 3 2 15 19" xfId="2171" xr:uid="{72A9D4F7-97FA-46B8-846C-BF89517F51AB}"/>
    <cellStyle name="Heading 3 2 15 2" xfId="2172" xr:uid="{0C2EF7E0-129F-4426-8694-9849906B2D59}"/>
    <cellStyle name="Heading 3 2 15 2 2" xfId="2173" xr:uid="{7C1EB27B-185F-4120-81B3-6B461B2F3521}"/>
    <cellStyle name="Heading 3 2 15 2 2 2" xfId="2174" xr:uid="{A007FF01-6C77-490A-81CB-9F3513B53DFD}"/>
    <cellStyle name="Heading 3 2 15 2 3" xfId="2175" xr:uid="{AC19F23E-442B-482F-B6AB-52835B4405E3}"/>
    <cellStyle name="Heading 3 2 15 2 3 2" xfId="2176" xr:uid="{F42CBE4A-4DC6-436F-828B-2774EC8ECC4A}"/>
    <cellStyle name="Heading 3 2 15 2 4" xfId="2177" xr:uid="{FC6E2E33-37DF-467D-B196-0AB668C71FDB}"/>
    <cellStyle name="Heading 3 2 15 2 4 2" xfId="2178" xr:uid="{1FC9BB7D-6B02-41A5-9D91-AE68A07275A3}"/>
    <cellStyle name="Heading 3 2 15 20" xfId="2179" xr:uid="{F919D96F-B6A3-4814-BB42-10C1806ADF19}"/>
    <cellStyle name="Heading 3 2 15 21" xfId="2180" xr:uid="{52E498BC-1DD8-4F7B-88DD-85267AAFEA75}"/>
    <cellStyle name="Heading 3 2 15 22" xfId="2181" xr:uid="{D265A318-6EBF-477F-A076-48CF2E009B55}"/>
    <cellStyle name="Heading 3 2 15 23" xfId="2182" xr:uid="{42449806-A862-4E4D-B58D-CB8639A1D175}"/>
    <cellStyle name="Heading 3 2 15 24" xfId="2183" xr:uid="{A2C620DC-BDF7-4502-8F73-2276E16C693C}"/>
    <cellStyle name="Heading 3 2 15 25" xfId="2184" xr:uid="{959561BF-FA83-4F8F-BDFB-5520EAD6B935}"/>
    <cellStyle name="Heading 3 2 15 3" xfId="2185" xr:uid="{4630C9BC-37FE-43C0-B50A-2A2D685A11DB}"/>
    <cellStyle name="Heading 3 2 15 3 2" xfId="2186" xr:uid="{D4DE2C26-059A-4F8C-9DEF-F5AA256C3D0A}"/>
    <cellStyle name="Heading 3 2 15 3 2 2" xfId="2187" xr:uid="{B8D331D2-FD64-4C88-B212-78821270A13E}"/>
    <cellStyle name="Heading 3 2 15 3 3" xfId="2188" xr:uid="{FC472E80-080C-457A-B85A-8B0C38AD136D}"/>
    <cellStyle name="Heading 3 2 15 3 3 2" xfId="2189" xr:uid="{15F87DDE-E45D-4868-86F1-3805E2B87647}"/>
    <cellStyle name="Heading 3 2 15 3 4" xfId="2190" xr:uid="{AADF3CE0-5A00-4EF8-AE02-640B85EDB41A}"/>
    <cellStyle name="Heading 3 2 15 3 4 2" xfId="2191" xr:uid="{C93CED56-E392-4BA4-8721-6326CE9617B7}"/>
    <cellStyle name="Heading 3 2 15 4" xfId="2192" xr:uid="{BE01A35B-C0EA-4A07-8BCF-CA229B4455D5}"/>
    <cellStyle name="Heading 3 2 15 4 2" xfId="2193" xr:uid="{0AB2D9FC-A3D2-49D4-81ED-2868E638D26B}"/>
    <cellStyle name="Heading 3 2 15 4 2 2" xfId="2194" xr:uid="{D3FC1C60-CA07-404E-9977-AF6D95F7B762}"/>
    <cellStyle name="Heading 3 2 15 4 3" xfId="2195" xr:uid="{21E39DBA-63D6-4F56-B07F-C7CB6CFA20A1}"/>
    <cellStyle name="Heading 3 2 15 4 3 2" xfId="2196" xr:uid="{476B4C2A-5F59-4422-816E-4619C0F748D8}"/>
    <cellStyle name="Heading 3 2 15 4 4" xfId="2197" xr:uid="{7C9C3A30-C72D-41ED-BECB-6FB1BA88A6C4}"/>
    <cellStyle name="Heading 3 2 15 4 4 2" xfId="2198" xr:uid="{296CF17E-DE35-46F8-BA05-1EECC9A56C21}"/>
    <cellStyle name="Heading 3 2 15 5" xfId="2199" xr:uid="{24F59EB4-D112-463E-9422-5C0F832BF24A}"/>
    <cellStyle name="Heading 3 2 15 5 2" xfId="2200" xr:uid="{57FB9FBB-56D6-4307-9814-4F4A6A80835E}"/>
    <cellStyle name="Heading 3 2 15 5 2 2" xfId="2201" xr:uid="{06A63722-93C4-4957-898B-6E504E3AAE10}"/>
    <cellStyle name="Heading 3 2 15 5 3" xfId="2202" xr:uid="{B2A4A6F8-3BF7-4B2D-AAD8-E865DBAD1DDF}"/>
    <cellStyle name="Heading 3 2 15 5 3 2" xfId="2203" xr:uid="{2996B635-DB5D-42EF-AA46-904D171AC89A}"/>
    <cellStyle name="Heading 3 2 15 5 4" xfId="2204" xr:uid="{8B331C00-A92D-4ECA-BC5F-DAE2F65FC4C4}"/>
    <cellStyle name="Heading 3 2 15 5 4 2" xfId="2205" xr:uid="{EA5DEDA5-31E4-45D8-8D64-A335E1FDBE15}"/>
    <cellStyle name="Heading 3 2 15 6" xfId="2206" xr:uid="{3A01A9A5-B1AC-424B-9F05-32E23C37E6BA}"/>
    <cellStyle name="Heading 3 2 15 6 2" xfId="2207" xr:uid="{B736DBFA-0110-4A3E-BD08-9735AAFA4C0E}"/>
    <cellStyle name="Heading 3 2 15 6 2 2" xfId="2208" xr:uid="{210402A1-1D4D-4020-8806-F657C48A7313}"/>
    <cellStyle name="Heading 3 2 15 6 3" xfId="2209" xr:uid="{39B30238-BE5D-4A47-823D-E37823C03894}"/>
    <cellStyle name="Heading 3 2 15 6 3 2" xfId="2210" xr:uid="{A64509CF-2324-4408-9329-8B8B252206F1}"/>
    <cellStyle name="Heading 3 2 15 6 4" xfId="2211" xr:uid="{D2B5A2A3-82E7-4B89-B61C-3C00C0B94EBA}"/>
    <cellStyle name="Heading 3 2 15 6 4 2" xfId="2212" xr:uid="{76CAE49A-257C-4387-B42B-C38D661C9F7B}"/>
    <cellStyle name="Heading 3 2 15 7" xfId="2213" xr:uid="{27B5DCEE-B7E2-4D08-9199-24B25490E1EC}"/>
    <cellStyle name="Heading 3 2 15 7 2" xfId="2214" xr:uid="{371E3187-B272-412F-9D1F-84C8E13741C2}"/>
    <cellStyle name="Heading 3 2 15 7 2 2" xfId="2215" xr:uid="{93F64028-A630-4CA7-A795-A07CEC34C35D}"/>
    <cellStyle name="Heading 3 2 15 7 3" xfId="2216" xr:uid="{A59F9F4D-246F-47AE-A328-E124E427CDB6}"/>
    <cellStyle name="Heading 3 2 15 7 3 2" xfId="2217" xr:uid="{A1F8B2D1-5FDA-411A-A4D3-552DFAFCDD95}"/>
    <cellStyle name="Heading 3 2 15 7 4" xfId="2218" xr:uid="{F017FB8A-258A-40E7-991A-8D31F7EEFD67}"/>
    <cellStyle name="Heading 3 2 15 7 4 2" xfId="2219" xr:uid="{8ABEC894-A36D-4EEA-83A6-81C946F12D63}"/>
    <cellStyle name="Heading 3 2 15 8" xfId="2220" xr:uid="{F4288868-BA9F-4F76-BBF9-55D363299803}"/>
    <cellStyle name="Heading 3 2 15 8 2" xfId="2221" xr:uid="{EFE965E2-2DFF-4994-93F7-08D6A07D9E24}"/>
    <cellStyle name="Heading 3 2 15 8 2 2" xfId="2222" xr:uid="{6B1BC2C0-A47B-4497-A3CF-29E61AE956AF}"/>
    <cellStyle name="Heading 3 2 15 8 3" xfId="2223" xr:uid="{445136D5-0AAD-44D8-95C4-D37ABD82559A}"/>
    <cellStyle name="Heading 3 2 15 8 3 2" xfId="2224" xr:uid="{4036D490-386E-47E3-BA41-F8936A3BD178}"/>
    <cellStyle name="Heading 3 2 15 8 4" xfId="2225" xr:uid="{E6F74B94-3A60-455D-BD74-B8EF9B3C4C59}"/>
    <cellStyle name="Heading 3 2 15 8 4 2" xfId="2226" xr:uid="{4E7A1D66-F20C-49E5-8800-00C664FD05BF}"/>
    <cellStyle name="Heading 3 2 15 9" xfId="2227" xr:uid="{B9C2AE33-28F0-4E06-83A7-593C92CF0D58}"/>
    <cellStyle name="Heading 3 2 15 9 2" xfId="2228" xr:uid="{6C53E8D9-BE74-4488-934D-85697D4DD506}"/>
    <cellStyle name="Heading 3 2 15 9 2 2" xfId="2229" xr:uid="{7C36A354-6298-4EC5-B679-9D0818C8539E}"/>
    <cellStyle name="Heading 3 2 15 9 3" xfId="2230" xr:uid="{6293D25D-D709-4B51-91DB-8811E5B98FE8}"/>
    <cellStyle name="Heading 3 2 15 9 3 2" xfId="2231" xr:uid="{02C60EAA-F0D4-447E-AD8E-BC10FE8A1F84}"/>
    <cellStyle name="Heading 3 2 15 9 4" xfId="2232" xr:uid="{DEAFA828-BF2A-4123-AA5E-1D76C61AF485}"/>
    <cellStyle name="Heading 3 2 15 9 4 2" xfId="2233" xr:uid="{68EDE96C-D65D-465B-B5FE-AC07A7B6C5E1}"/>
    <cellStyle name="Heading 3 2 16" xfId="2234" xr:uid="{7FEF7FC6-8DF0-4F2A-A85A-A46752E58B72}"/>
    <cellStyle name="Heading 3 2 16 10" xfId="2235" xr:uid="{4683EBE3-5F3E-4215-B37F-4C97B03C6E2D}"/>
    <cellStyle name="Heading 3 2 16 10 2" xfId="2236" xr:uid="{0F3B1110-A0FE-4424-921C-27FA339E981B}"/>
    <cellStyle name="Heading 3 2 16 10 2 2" xfId="2237" xr:uid="{5A514E4A-DDFC-4934-AE6D-FC39FE781789}"/>
    <cellStyle name="Heading 3 2 16 10 3" xfId="2238" xr:uid="{7D8D763F-1E19-41C7-8ECD-F2C61F6BC9BA}"/>
    <cellStyle name="Heading 3 2 16 10 3 2" xfId="2239" xr:uid="{943918E6-77B2-43D8-B185-4FE95EBE224E}"/>
    <cellStyle name="Heading 3 2 16 10 4" xfId="2240" xr:uid="{5DF83219-0C73-427E-BFD6-DFCE68A24403}"/>
    <cellStyle name="Heading 3 2 16 10 4 2" xfId="2241" xr:uid="{C909CBF3-967A-4465-AFBA-D5DD9EBEF3B7}"/>
    <cellStyle name="Heading 3 2 16 11" xfId="2242" xr:uid="{A9636604-0FCB-4C48-B5FD-3FA109746CCC}"/>
    <cellStyle name="Heading 3 2 16 11 2" xfId="2243" xr:uid="{24AD10B9-6E79-4E22-9416-B69BA7C42338}"/>
    <cellStyle name="Heading 3 2 16 11 2 2" xfId="2244" xr:uid="{51B493E9-62F7-4659-9DA9-A0D4AEDFA362}"/>
    <cellStyle name="Heading 3 2 16 11 3" xfId="2245" xr:uid="{10374AB6-57A9-4C4C-963F-9C6B0051023A}"/>
    <cellStyle name="Heading 3 2 16 11 3 2" xfId="2246" xr:uid="{12FEDAB6-D513-45C6-BFF8-02EB73DF9BF4}"/>
    <cellStyle name="Heading 3 2 16 11 4" xfId="2247" xr:uid="{7CA3BA0D-5659-45C2-8973-16197A5004BE}"/>
    <cellStyle name="Heading 3 2 16 11 4 2" xfId="2248" xr:uid="{D5C09FAE-B880-4389-ADE5-A9025C80320A}"/>
    <cellStyle name="Heading 3 2 16 12" xfId="2249" xr:uid="{73A746EB-544C-4731-99DD-57EB63F7D944}"/>
    <cellStyle name="Heading 3 2 16 12 2" xfId="2250" xr:uid="{473F1E55-3607-460D-A34C-471BB911BE4A}"/>
    <cellStyle name="Heading 3 2 16 12 2 2" xfId="2251" xr:uid="{F1967A9D-F530-4AD2-9DDD-A5647902E960}"/>
    <cellStyle name="Heading 3 2 16 12 3" xfId="2252" xr:uid="{201D38A7-070A-46F7-BD99-2A1FD1D6316F}"/>
    <cellStyle name="Heading 3 2 16 12 3 2" xfId="2253" xr:uid="{21712F03-9637-4951-83A6-33497B1172F8}"/>
    <cellStyle name="Heading 3 2 16 12 4" xfId="2254" xr:uid="{D91DDB3B-EE1A-442B-987A-8CC275FA35D7}"/>
    <cellStyle name="Heading 3 2 16 12 4 2" xfId="2255" xr:uid="{A4C2C1BD-FED7-42BD-A6C8-46C9A376D87D}"/>
    <cellStyle name="Heading 3 2 16 13" xfId="2256" xr:uid="{F2B909B7-10F6-407F-A129-01868FE23115}"/>
    <cellStyle name="Heading 3 2 16 13 2" xfId="2257" xr:uid="{61E324C6-FCC8-41D5-8783-E3992C367FD0}"/>
    <cellStyle name="Heading 3 2 16 13 2 2" xfId="2258" xr:uid="{7E397117-03E1-49A5-B79C-624E67AFF50D}"/>
    <cellStyle name="Heading 3 2 16 13 3" xfId="2259" xr:uid="{DBB90B64-20BA-411E-9678-E4617558485D}"/>
    <cellStyle name="Heading 3 2 16 13 3 2" xfId="2260" xr:uid="{F52FBDE7-E98B-49EC-A065-01D6569060FB}"/>
    <cellStyle name="Heading 3 2 16 13 4" xfId="2261" xr:uid="{0E47A63F-1D49-4456-A045-DD1623FA42B3}"/>
    <cellStyle name="Heading 3 2 16 13 4 2" xfId="2262" xr:uid="{D245FC4D-4515-447B-B932-2CEE5BB67816}"/>
    <cellStyle name="Heading 3 2 16 14" xfId="2263" xr:uid="{38A213E9-3BAA-49D6-AE15-6856EA1525F5}"/>
    <cellStyle name="Heading 3 2 16 14 2" xfId="2264" xr:uid="{65DB57FA-CCC4-405B-B0A3-5FA214910FB8}"/>
    <cellStyle name="Heading 3 2 16 14 2 2" xfId="2265" xr:uid="{9743A951-31B2-48AA-A928-87DF1853E26E}"/>
    <cellStyle name="Heading 3 2 16 14 3" xfId="2266" xr:uid="{0B74D883-5B82-497C-8E27-D366E25E1E1C}"/>
    <cellStyle name="Heading 3 2 16 14 3 2" xfId="2267" xr:uid="{9A8A926A-F8C5-454C-BAFE-C8DD86886B1D}"/>
    <cellStyle name="Heading 3 2 16 14 4" xfId="2268" xr:uid="{C9340192-5FDE-4D6A-B56E-584D23ED20EE}"/>
    <cellStyle name="Heading 3 2 16 14 4 2" xfId="2269" xr:uid="{309235F1-5B7E-487E-AB9C-C01886E6065D}"/>
    <cellStyle name="Heading 3 2 16 15" xfId="2270" xr:uid="{2EAB6764-8B82-40A3-9772-2672BE77C32B}"/>
    <cellStyle name="Heading 3 2 16 15 2" xfId="2271" xr:uid="{C1A5CBAA-C1EC-402E-910B-B5FB6D7645CA}"/>
    <cellStyle name="Heading 3 2 16 15 2 2" xfId="2272" xr:uid="{C31C3E07-56EE-4EC3-A220-42016CFC933C}"/>
    <cellStyle name="Heading 3 2 16 15 3" xfId="2273" xr:uid="{ACDE37CF-CB92-42F1-B043-49BE4FC373DF}"/>
    <cellStyle name="Heading 3 2 16 15 3 2" xfId="2274" xr:uid="{1A9960F8-F9D4-460E-B9A0-D0F84648102F}"/>
    <cellStyle name="Heading 3 2 16 15 4" xfId="2275" xr:uid="{A363CAC9-B76B-44FD-8D45-AD86D58619A2}"/>
    <cellStyle name="Heading 3 2 16 15 4 2" xfId="2276" xr:uid="{06E6FA82-8028-490C-A3A0-BF2D9EAF3C8B}"/>
    <cellStyle name="Heading 3 2 16 16" xfId="2277" xr:uid="{51D3CF29-D3ED-4C1D-9AC9-4DB9B5CDA403}"/>
    <cellStyle name="Heading 3 2 16 16 2" xfId="2278" xr:uid="{DA081C33-065D-4720-A512-CE2C42C45EA5}"/>
    <cellStyle name="Heading 3 2 16 17" xfId="2279" xr:uid="{4BAC9375-A1CB-4A29-B6C6-EAD9A79611F7}"/>
    <cellStyle name="Heading 3 2 16 17 2" xfId="2280" xr:uid="{10D026D7-12F5-4EAA-843D-092B3D59EEC1}"/>
    <cellStyle name="Heading 3 2 16 18" xfId="2281" xr:uid="{2BE593E9-E894-4471-9D0B-AF31D5D3070E}"/>
    <cellStyle name="Heading 3 2 16 18 2" xfId="2282" xr:uid="{2ACEF052-6423-4916-BA59-F1196771F411}"/>
    <cellStyle name="Heading 3 2 16 19" xfId="2283" xr:uid="{1F630CB2-3F4A-4995-B54C-5E3753653A47}"/>
    <cellStyle name="Heading 3 2 16 2" xfId="2284" xr:uid="{4260D3CD-5B56-4331-AF58-D1137C32930D}"/>
    <cellStyle name="Heading 3 2 16 2 2" xfId="2285" xr:uid="{5C222E2D-6B45-4108-A711-264DAE231B59}"/>
    <cellStyle name="Heading 3 2 16 2 2 2" xfId="2286" xr:uid="{B4A558E7-625A-42C6-9C32-9330875A70E0}"/>
    <cellStyle name="Heading 3 2 16 2 3" xfId="2287" xr:uid="{FE683B40-EC26-45A4-BD20-FAE6E2EB8B49}"/>
    <cellStyle name="Heading 3 2 16 2 3 2" xfId="2288" xr:uid="{00BB3752-EC30-4FED-860F-40D6B8F50057}"/>
    <cellStyle name="Heading 3 2 16 2 4" xfId="2289" xr:uid="{BB017EA5-2A7F-4290-8F21-E43C33CCA54B}"/>
    <cellStyle name="Heading 3 2 16 2 4 2" xfId="2290" xr:uid="{038A6B56-72B8-46C6-BCFD-484AAAEB3E17}"/>
    <cellStyle name="Heading 3 2 16 20" xfId="2291" xr:uid="{8B173611-3315-4520-A61D-BFC4377494CA}"/>
    <cellStyle name="Heading 3 2 16 21" xfId="2292" xr:uid="{B846858A-FE1E-47FA-AF96-DE62DDC64ECD}"/>
    <cellStyle name="Heading 3 2 16 22" xfId="2293" xr:uid="{267135AD-1748-4019-8333-1258E169F11C}"/>
    <cellStyle name="Heading 3 2 16 23" xfId="2294" xr:uid="{113C6F77-30E3-45F1-9614-CB32B1B549A7}"/>
    <cellStyle name="Heading 3 2 16 24" xfId="2295" xr:uid="{818D3424-D8A7-4AE0-AD36-F5BBB934519C}"/>
    <cellStyle name="Heading 3 2 16 25" xfId="2296" xr:uid="{E1AEA8DC-DFD9-4807-9BAB-ABB8CB4B4665}"/>
    <cellStyle name="Heading 3 2 16 3" xfId="2297" xr:uid="{3F6C47A2-8628-49E1-8186-6ADC191C0F31}"/>
    <cellStyle name="Heading 3 2 16 3 2" xfId="2298" xr:uid="{EF8A1495-9DC9-45E5-B09D-BC44807D4A91}"/>
    <cellStyle name="Heading 3 2 16 3 2 2" xfId="2299" xr:uid="{08113817-A370-452D-A31F-BD66B8D416CD}"/>
    <cellStyle name="Heading 3 2 16 3 3" xfId="2300" xr:uid="{8351D2ED-E554-4563-86C3-66BE02C70553}"/>
    <cellStyle name="Heading 3 2 16 3 3 2" xfId="2301" xr:uid="{82E52CE9-A346-4134-A931-4E9780610B62}"/>
    <cellStyle name="Heading 3 2 16 3 4" xfId="2302" xr:uid="{D87810FE-2F00-4FC9-8613-C4D871F7F703}"/>
    <cellStyle name="Heading 3 2 16 3 4 2" xfId="2303" xr:uid="{50B1E942-DABA-4EDA-A8DC-71E9A2EC25F5}"/>
    <cellStyle name="Heading 3 2 16 4" xfId="2304" xr:uid="{6B942733-B65E-48E0-9410-0AFB319CAAAD}"/>
    <cellStyle name="Heading 3 2 16 4 2" xfId="2305" xr:uid="{3264BBD1-C212-4459-9B44-E4C2C7ADB946}"/>
    <cellStyle name="Heading 3 2 16 4 2 2" xfId="2306" xr:uid="{FDBC7612-9236-4E47-BF42-53A287256270}"/>
    <cellStyle name="Heading 3 2 16 4 3" xfId="2307" xr:uid="{1D50992A-9AD9-4C3D-B0B8-CA8EFE9F056A}"/>
    <cellStyle name="Heading 3 2 16 4 3 2" xfId="2308" xr:uid="{7BC07F15-8322-4093-9047-94E8F85C803D}"/>
    <cellStyle name="Heading 3 2 16 4 4" xfId="2309" xr:uid="{35D3935D-F798-4421-A081-B825DA892F0E}"/>
    <cellStyle name="Heading 3 2 16 4 4 2" xfId="2310" xr:uid="{DDB88774-DFAA-4AC2-AD5E-FD6D0F06A9EA}"/>
    <cellStyle name="Heading 3 2 16 5" xfId="2311" xr:uid="{FDDAB32A-B324-46D7-8C3E-64D6635AF893}"/>
    <cellStyle name="Heading 3 2 16 5 2" xfId="2312" xr:uid="{73B48CA1-2624-443C-9440-13B67D6C35A3}"/>
    <cellStyle name="Heading 3 2 16 5 2 2" xfId="2313" xr:uid="{946776E5-0404-484A-B9A2-7ADCC6ABB594}"/>
    <cellStyle name="Heading 3 2 16 5 3" xfId="2314" xr:uid="{FA101A05-01C0-4CC6-AB7D-1FBD8D4D8781}"/>
    <cellStyle name="Heading 3 2 16 5 3 2" xfId="2315" xr:uid="{BF2D2DC2-A22A-498E-8524-6ED4A51F2AEC}"/>
    <cellStyle name="Heading 3 2 16 5 4" xfId="2316" xr:uid="{64C2F33A-C4FD-4863-A9A1-9D31DD61EF6B}"/>
    <cellStyle name="Heading 3 2 16 5 4 2" xfId="2317" xr:uid="{7541EDBF-8CDF-43A8-9140-463B2CAB9B51}"/>
    <cellStyle name="Heading 3 2 16 6" xfId="2318" xr:uid="{033D3C19-8D20-43EF-BE05-17E935780ECC}"/>
    <cellStyle name="Heading 3 2 16 6 2" xfId="2319" xr:uid="{39276927-EC99-4D99-BABC-07BBFA942A4A}"/>
    <cellStyle name="Heading 3 2 16 6 2 2" xfId="2320" xr:uid="{69021199-B3D8-445E-A5DA-7DDAFF1E2BBA}"/>
    <cellStyle name="Heading 3 2 16 6 3" xfId="2321" xr:uid="{44551990-EA83-4B9B-A745-48986B771A40}"/>
    <cellStyle name="Heading 3 2 16 6 3 2" xfId="2322" xr:uid="{2FE23102-C4D4-45B1-B85F-F8FA3995B474}"/>
    <cellStyle name="Heading 3 2 16 6 4" xfId="2323" xr:uid="{91492C5D-70BD-4053-BEE2-AEDE65B6B5FC}"/>
    <cellStyle name="Heading 3 2 16 6 4 2" xfId="2324" xr:uid="{A72DCFD6-A9E0-46A4-BE79-5592383020B7}"/>
    <cellStyle name="Heading 3 2 16 7" xfId="2325" xr:uid="{134E0131-1959-4418-A578-EF278DCF238B}"/>
    <cellStyle name="Heading 3 2 16 7 2" xfId="2326" xr:uid="{6BB58742-9E9E-4E0A-A27F-E3D07C812693}"/>
    <cellStyle name="Heading 3 2 16 7 2 2" xfId="2327" xr:uid="{D4594B86-AD06-4406-A431-E67C70B1E5AE}"/>
    <cellStyle name="Heading 3 2 16 7 3" xfId="2328" xr:uid="{E837CFF9-0B0D-4380-A39F-16C3D7A1E396}"/>
    <cellStyle name="Heading 3 2 16 7 3 2" xfId="2329" xr:uid="{ADACC1F0-6FB2-4890-B532-01BF352AD84B}"/>
    <cellStyle name="Heading 3 2 16 7 4" xfId="2330" xr:uid="{B4A80259-FBA2-4860-822A-3CD84CDE57C6}"/>
    <cellStyle name="Heading 3 2 16 7 4 2" xfId="2331" xr:uid="{620431AE-6F51-45B5-913C-7E21FC6B8F8F}"/>
    <cellStyle name="Heading 3 2 16 8" xfId="2332" xr:uid="{23A2ACE6-0C86-441F-944F-AAACFD7545A6}"/>
    <cellStyle name="Heading 3 2 16 8 2" xfId="2333" xr:uid="{324C0148-11F3-432F-9A78-63F5CCD2560A}"/>
    <cellStyle name="Heading 3 2 16 8 2 2" xfId="2334" xr:uid="{DAD2660E-ACB0-473E-B63F-C5BC8CFF01D5}"/>
    <cellStyle name="Heading 3 2 16 8 3" xfId="2335" xr:uid="{EC67767E-8E6D-4646-9978-F221FE8CB119}"/>
    <cellStyle name="Heading 3 2 16 8 3 2" xfId="2336" xr:uid="{6AC9AECD-CEEB-4586-A46F-B7925A6CDA02}"/>
    <cellStyle name="Heading 3 2 16 8 4" xfId="2337" xr:uid="{15638816-FA82-45BD-8237-0F226F8A81B5}"/>
    <cellStyle name="Heading 3 2 16 8 4 2" xfId="2338" xr:uid="{476BBFD7-C938-420D-83DF-D88A5BF82FB7}"/>
    <cellStyle name="Heading 3 2 16 9" xfId="2339" xr:uid="{93038D0E-4EAB-4A44-A8BA-BB37BF18DDD0}"/>
    <cellStyle name="Heading 3 2 16 9 2" xfId="2340" xr:uid="{7462E75D-BE5B-45BA-8DD2-817CE83071F3}"/>
    <cellStyle name="Heading 3 2 16 9 2 2" xfId="2341" xr:uid="{7C142358-B83C-4445-83E5-5B689E09B3D3}"/>
    <cellStyle name="Heading 3 2 16 9 3" xfId="2342" xr:uid="{CC3B5792-D50C-437D-B1F9-FE90DA78CEA6}"/>
    <cellStyle name="Heading 3 2 16 9 3 2" xfId="2343" xr:uid="{119EA1EF-312C-4031-8BE3-6B11D9D8EF02}"/>
    <cellStyle name="Heading 3 2 16 9 4" xfId="2344" xr:uid="{FE837BC4-1281-49A0-9D8F-1F2508DD885D}"/>
    <cellStyle name="Heading 3 2 16 9 4 2" xfId="2345" xr:uid="{D0AB05A5-DE90-4571-99D0-DA8888D46351}"/>
    <cellStyle name="Heading 3 2 17" xfId="2346" xr:uid="{77CC3FC0-2DCD-440B-8FF2-E43D6DE507F0}"/>
    <cellStyle name="Heading 3 2 17 10" xfId="2347" xr:uid="{BEB1FE4B-B053-4D5F-B5E9-125D23AFAA57}"/>
    <cellStyle name="Heading 3 2 17 10 2" xfId="2348" xr:uid="{19B09E42-C12A-4AC4-B4FE-DC198D052C11}"/>
    <cellStyle name="Heading 3 2 17 10 2 2" xfId="2349" xr:uid="{02FF6EA7-4C58-48FB-8E02-F6890D5B9501}"/>
    <cellStyle name="Heading 3 2 17 10 3" xfId="2350" xr:uid="{719A98AB-C618-48BA-8561-E106F58ED459}"/>
    <cellStyle name="Heading 3 2 17 10 3 2" xfId="2351" xr:uid="{7533D181-EB13-41F7-BB9D-E1CFB0BA2658}"/>
    <cellStyle name="Heading 3 2 17 10 4" xfId="2352" xr:uid="{92AF58D8-CEF5-4236-B131-72340046E81F}"/>
    <cellStyle name="Heading 3 2 17 10 4 2" xfId="2353" xr:uid="{C538A50A-9431-4BC0-91E3-CDFE44CC0A29}"/>
    <cellStyle name="Heading 3 2 17 11" xfId="2354" xr:uid="{CC76D87A-F419-4A81-B829-093967DD16DD}"/>
    <cellStyle name="Heading 3 2 17 11 2" xfId="2355" xr:uid="{2BE432AA-6DBC-4A02-AACD-331AF70B083D}"/>
    <cellStyle name="Heading 3 2 17 11 2 2" xfId="2356" xr:uid="{E650C0BC-DF86-42AD-B0FA-1CA84CE1AD72}"/>
    <cellStyle name="Heading 3 2 17 11 3" xfId="2357" xr:uid="{53D0E101-D5F6-4A7F-8674-CBF0340992C9}"/>
    <cellStyle name="Heading 3 2 17 11 3 2" xfId="2358" xr:uid="{389E97AE-E2DE-44D5-AF56-D7348A7F1C06}"/>
    <cellStyle name="Heading 3 2 17 11 4" xfId="2359" xr:uid="{9E042535-2B96-41D4-AED1-727428647675}"/>
    <cellStyle name="Heading 3 2 17 11 4 2" xfId="2360" xr:uid="{A30DE721-5A43-435E-A252-A57DC7D7DBCA}"/>
    <cellStyle name="Heading 3 2 17 12" xfId="2361" xr:uid="{8E9EC082-B0ED-4680-9789-FC149BCA4BCC}"/>
    <cellStyle name="Heading 3 2 17 12 2" xfId="2362" xr:uid="{BD027D96-FC01-49EF-AADF-57B2A972BC92}"/>
    <cellStyle name="Heading 3 2 17 12 2 2" xfId="2363" xr:uid="{4059C629-538F-4050-B2D9-5C5286D3F175}"/>
    <cellStyle name="Heading 3 2 17 12 3" xfId="2364" xr:uid="{ADD5292D-167C-4DB3-AAD4-01E6233A6603}"/>
    <cellStyle name="Heading 3 2 17 12 3 2" xfId="2365" xr:uid="{0C84D792-C668-4060-8C86-ED49924EF447}"/>
    <cellStyle name="Heading 3 2 17 12 4" xfId="2366" xr:uid="{D533F947-735F-4291-9408-20A1B60881D2}"/>
    <cellStyle name="Heading 3 2 17 12 4 2" xfId="2367" xr:uid="{F78CDCA4-32F5-4B8B-974D-3B01C7F7F2D2}"/>
    <cellStyle name="Heading 3 2 17 13" xfId="2368" xr:uid="{A7FB4F19-E744-4D75-88BE-405F3D388020}"/>
    <cellStyle name="Heading 3 2 17 13 2" xfId="2369" xr:uid="{ED641101-AE18-4C97-B756-0B2B7E03F681}"/>
    <cellStyle name="Heading 3 2 17 13 2 2" xfId="2370" xr:uid="{287D9176-A545-44AD-9B64-7CFC1C9056F5}"/>
    <cellStyle name="Heading 3 2 17 13 3" xfId="2371" xr:uid="{BA9CAA02-E34A-4192-AF33-B1C52C26D74A}"/>
    <cellStyle name="Heading 3 2 17 13 3 2" xfId="2372" xr:uid="{CEC676B3-A371-4EF6-8497-49AD601252B3}"/>
    <cellStyle name="Heading 3 2 17 13 4" xfId="2373" xr:uid="{58985727-4A54-4C66-BD50-05F445F2C731}"/>
    <cellStyle name="Heading 3 2 17 13 4 2" xfId="2374" xr:uid="{C784E8F3-6B6A-4FF1-A8C0-5D93956315F0}"/>
    <cellStyle name="Heading 3 2 17 14" xfId="2375" xr:uid="{00FB1C8B-C9C9-4C48-B4A6-78269B302114}"/>
    <cellStyle name="Heading 3 2 17 14 2" xfId="2376" xr:uid="{C3D79E2B-D990-4793-8D14-D939AF5A14B4}"/>
    <cellStyle name="Heading 3 2 17 14 2 2" xfId="2377" xr:uid="{D697B051-B89E-4432-904C-6146B571BEC7}"/>
    <cellStyle name="Heading 3 2 17 14 3" xfId="2378" xr:uid="{0F5BACB2-45D4-4281-A94E-19C5335755FD}"/>
    <cellStyle name="Heading 3 2 17 14 3 2" xfId="2379" xr:uid="{D331F383-BF48-489D-B4FB-0EB8A11D23D8}"/>
    <cellStyle name="Heading 3 2 17 14 4" xfId="2380" xr:uid="{CF527D89-9E45-4B24-A35A-563D006E2462}"/>
    <cellStyle name="Heading 3 2 17 14 4 2" xfId="2381" xr:uid="{4899BD4F-6357-4823-9160-749080FA61DD}"/>
    <cellStyle name="Heading 3 2 17 15" xfId="2382" xr:uid="{DF81FACB-205F-4A00-9CE5-10B1A8E680A3}"/>
    <cellStyle name="Heading 3 2 17 15 2" xfId="2383" xr:uid="{33B2C3ED-B67F-4069-8062-D2F311199235}"/>
    <cellStyle name="Heading 3 2 17 15 2 2" xfId="2384" xr:uid="{04E7CA97-57F8-46C3-8253-19973ECDE67B}"/>
    <cellStyle name="Heading 3 2 17 15 3" xfId="2385" xr:uid="{B300AD11-C81F-4558-B709-1A6B5735A53C}"/>
    <cellStyle name="Heading 3 2 17 15 3 2" xfId="2386" xr:uid="{D76AEBFC-7089-41CB-81D8-C3E32E4B68CD}"/>
    <cellStyle name="Heading 3 2 17 15 4" xfId="2387" xr:uid="{DED4BCE1-2893-403C-866F-2B176F6D12F7}"/>
    <cellStyle name="Heading 3 2 17 15 4 2" xfId="2388" xr:uid="{DFF92222-61FA-4C0C-824E-10CF370CC1A3}"/>
    <cellStyle name="Heading 3 2 17 16" xfId="2389" xr:uid="{E0DCEE20-A65C-47F3-97BE-4773099A76E4}"/>
    <cellStyle name="Heading 3 2 17 16 2" xfId="2390" xr:uid="{82913297-918B-417A-A1BF-50EF64D5DC2D}"/>
    <cellStyle name="Heading 3 2 17 17" xfId="2391" xr:uid="{6DF0CB69-0440-4A59-B4B5-0BF40CD43695}"/>
    <cellStyle name="Heading 3 2 17 17 2" xfId="2392" xr:uid="{F7B3CF74-905F-49CA-84F0-C45534256FC6}"/>
    <cellStyle name="Heading 3 2 17 18" xfId="2393" xr:uid="{2ED0FF9B-DB29-4FAB-B5BD-D5EC8CB2E0D7}"/>
    <cellStyle name="Heading 3 2 17 18 2" xfId="2394" xr:uid="{5A4D7FA8-4F4F-4DB5-B216-3FC23E5F2C5D}"/>
    <cellStyle name="Heading 3 2 17 19" xfId="2395" xr:uid="{0E8CA6A7-6350-4A2B-9835-78E6FC88811E}"/>
    <cellStyle name="Heading 3 2 17 2" xfId="2396" xr:uid="{F4196C29-3492-4B2C-84F1-BC4D4886F8AE}"/>
    <cellStyle name="Heading 3 2 17 2 2" xfId="2397" xr:uid="{EB5C0AF0-3FBE-4848-91EB-4585AE6EFC17}"/>
    <cellStyle name="Heading 3 2 17 2 2 2" xfId="2398" xr:uid="{112B1D0D-B858-48B2-B6F3-9D50E213B94C}"/>
    <cellStyle name="Heading 3 2 17 2 3" xfId="2399" xr:uid="{F7BB1B15-ABFC-439A-952E-BAD7CD037BF8}"/>
    <cellStyle name="Heading 3 2 17 2 3 2" xfId="2400" xr:uid="{43431717-365E-4840-8915-2D9B57B5D16A}"/>
    <cellStyle name="Heading 3 2 17 2 4" xfId="2401" xr:uid="{6DC0153C-C355-46C6-A499-5F66A330D1DC}"/>
    <cellStyle name="Heading 3 2 17 2 4 2" xfId="2402" xr:uid="{90E5F7E4-0F1F-49BA-AF39-8EF7F2159B52}"/>
    <cellStyle name="Heading 3 2 17 20" xfId="2403" xr:uid="{A8051835-9D93-4FDD-BBC5-B10917B18968}"/>
    <cellStyle name="Heading 3 2 17 21" xfId="2404" xr:uid="{452F477E-B760-42CE-8C89-8046B60A0295}"/>
    <cellStyle name="Heading 3 2 17 22" xfId="2405" xr:uid="{BCAE73D5-0015-4D3D-ABC0-20001D8FDCCB}"/>
    <cellStyle name="Heading 3 2 17 23" xfId="2406" xr:uid="{1D1601A8-56CD-4164-980E-7C96A2B63C97}"/>
    <cellStyle name="Heading 3 2 17 24" xfId="2407" xr:uid="{B72B42CD-382E-4FC1-B4D5-49BF7AC27032}"/>
    <cellStyle name="Heading 3 2 17 25" xfId="2408" xr:uid="{8F254775-6BDB-419D-8ED7-EEA8C75995D1}"/>
    <cellStyle name="Heading 3 2 17 3" xfId="2409" xr:uid="{A1B61B94-FD71-4BA7-8A4B-7CA6BA93F136}"/>
    <cellStyle name="Heading 3 2 17 3 2" xfId="2410" xr:uid="{729CED87-8412-480A-AA23-96B1C0F9F6D4}"/>
    <cellStyle name="Heading 3 2 17 3 2 2" xfId="2411" xr:uid="{D7845530-6A1C-45F3-B8D8-A3C8E8755773}"/>
    <cellStyle name="Heading 3 2 17 3 3" xfId="2412" xr:uid="{E3CFD420-7ECF-44FF-AF8D-EA09720D8A7E}"/>
    <cellStyle name="Heading 3 2 17 3 3 2" xfId="2413" xr:uid="{DB2FFAB5-C014-4F44-813F-FB3C369DBBA2}"/>
    <cellStyle name="Heading 3 2 17 3 4" xfId="2414" xr:uid="{C952C5B0-C90C-4A0C-9655-533CE3DC9B21}"/>
    <cellStyle name="Heading 3 2 17 3 4 2" xfId="2415" xr:uid="{400F4504-89BB-429D-83C0-3645E1CC8781}"/>
    <cellStyle name="Heading 3 2 17 4" xfId="2416" xr:uid="{D7ADDF24-50A5-480D-BB30-0A4397442006}"/>
    <cellStyle name="Heading 3 2 17 4 2" xfId="2417" xr:uid="{E8232A8A-2E68-437A-A9C5-7B6CF7B06C8B}"/>
    <cellStyle name="Heading 3 2 17 4 2 2" xfId="2418" xr:uid="{488B72A2-1F34-4EDC-8B5F-31D74451D898}"/>
    <cellStyle name="Heading 3 2 17 4 3" xfId="2419" xr:uid="{DF353AD4-41BD-4164-8919-5659C577679B}"/>
    <cellStyle name="Heading 3 2 17 4 3 2" xfId="2420" xr:uid="{3516E90F-CD6B-41FF-BE62-BD4032BC4531}"/>
    <cellStyle name="Heading 3 2 17 4 4" xfId="2421" xr:uid="{B02225C4-96F1-4DF4-A13C-051EC90D5DAD}"/>
    <cellStyle name="Heading 3 2 17 4 4 2" xfId="2422" xr:uid="{0FA0A35B-3AA4-45D6-918A-0EA2178E0737}"/>
    <cellStyle name="Heading 3 2 17 5" xfId="2423" xr:uid="{5AB11F13-2C88-4369-9CCA-0E764FD8C8A7}"/>
    <cellStyle name="Heading 3 2 17 5 2" xfId="2424" xr:uid="{4631052B-23FA-467E-9C91-2E6562D83BA3}"/>
    <cellStyle name="Heading 3 2 17 5 2 2" xfId="2425" xr:uid="{A232F28C-F272-4DA4-8FB9-1070A16CDA1A}"/>
    <cellStyle name="Heading 3 2 17 5 3" xfId="2426" xr:uid="{3D9797F2-851B-482F-8B54-E4BCE42D8522}"/>
    <cellStyle name="Heading 3 2 17 5 3 2" xfId="2427" xr:uid="{F4E89D72-51F2-419C-B9B9-494B08FD3402}"/>
    <cellStyle name="Heading 3 2 17 5 4" xfId="2428" xr:uid="{B129C7D4-B3E5-4BAF-8545-987A3193C0F6}"/>
    <cellStyle name="Heading 3 2 17 5 4 2" xfId="2429" xr:uid="{A67B26B6-B67F-4536-AC75-E2D5ED11E9E8}"/>
    <cellStyle name="Heading 3 2 17 6" xfId="2430" xr:uid="{14CA0D8E-C873-4BC3-A4CB-C9E2F75DFA1F}"/>
    <cellStyle name="Heading 3 2 17 6 2" xfId="2431" xr:uid="{CF1F4FE6-0B7D-466B-B3B0-B06175A5502A}"/>
    <cellStyle name="Heading 3 2 17 6 2 2" xfId="2432" xr:uid="{DA996217-EC2D-476B-839E-604F351652B3}"/>
    <cellStyle name="Heading 3 2 17 6 3" xfId="2433" xr:uid="{64C86630-415C-4759-B055-852361009BDE}"/>
    <cellStyle name="Heading 3 2 17 6 3 2" xfId="2434" xr:uid="{9F6F7E6E-FBC8-4FC3-B50C-D4C331E43216}"/>
    <cellStyle name="Heading 3 2 17 6 4" xfId="2435" xr:uid="{3B0ADC9F-8B5E-47D1-86C3-C383EEDF6B7D}"/>
    <cellStyle name="Heading 3 2 17 6 4 2" xfId="2436" xr:uid="{EE8E1ED2-343C-4033-AC31-D3F9D28FC7A3}"/>
    <cellStyle name="Heading 3 2 17 7" xfId="2437" xr:uid="{1C9BF4E2-5B7F-4CA2-95BC-402D365116FF}"/>
    <cellStyle name="Heading 3 2 17 7 2" xfId="2438" xr:uid="{2934A539-97D5-4682-9F1D-36AF63959854}"/>
    <cellStyle name="Heading 3 2 17 7 2 2" xfId="2439" xr:uid="{92A349D8-C894-4086-A32B-ECF2979911BA}"/>
    <cellStyle name="Heading 3 2 17 7 3" xfId="2440" xr:uid="{D0C90E55-BB64-4120-855C-42908CE22E63}"/>
    <cellStyle name="Heading 3 2 17 7 3 2" xfId="2441" xr:uid="{98A331B1-4E0F-4A85-9761-C5802E217176}"/>
    <cellStyle name="Heading 3 2 17 7 4" xfId="2442" xr:uid="{27B5BC11-4EFD-406A-9E2C-A646A29C18A9}"/>
    <cellStyle name="Heading 3 2 17 7 4 2" xfId="2443" xr:uid="{50AA174C-B3CA-47D0-B2F1-2D101705904E}"/>
    <cellStyle name="Heading 3 2 17 8" xfId="2444" xr:uid="{876FD4F6-BE56-4FD2-9716-26CE04EE5A62}"/>
    <cellStyle name="Heading 3 2 17 8 2" xfId="2445" xr:uid="{8013A4B6-636F-45AA-A9A4-7E540750DE1A}"/>
    <cellStyle name="Heading 3 2 17 8 2 2" xfId="2446" xr:uid="{B5CF125F-143C-498C-8B55-5F69BB8B20E6}"/>
    <cellStyle name="Heading 3 2 17 8 3" xfId="2447" xr:uid="{E8674199-5A67-4F7F-9DCD-78EC086B7021}"/>
    <cellStyle name="Heading 3 2 17 8 3 2" xfId="2448" xr:uid="{FBA56195-048C-446E-9A12-8EF402FE47A5}"/>
    <cellStyle name="Heading 3 2 17 8 4" xfId="2449" xr:uid="{A8509402-BA5F-4EDD-BAE0-545E06D0C4B3}"/>
    <cellStyle name="Heading 3 2 17 8 4 2" xfId="2450" xr:uid="{735E3817-16CD-4552-B323-D0F7B4A8F25A}"/>
    <cellStyle name="Heading 3 2 17 9" xfId="2451" xr:uid="{D3594AAE-56D2-46E6-BDCE-2CA00BE57B61}"/>
    <cellStyle name="Heading 3 2 17 9 2" xfId="2452" xr:uid="{C727E353-69CB-4F62-811F-E7B5278DC1FA}"/>
    <cellStyle name="Heading 3 2 17 9 2 2" xfId="2453" xr:uid="{BC863BEB-2AAD-4221-8E65-05C86A506609}"/>
    <cellStyle name="Heading 3 2 17 9 3" xfId="2454" xr:uid="{89AED92B-8647-4BFB-A3CB-ECF6B43C48E5}"/>
    <cellStyle name="Heading 3 2 17 9 3 2" xfId="2455" xr:uid="{C4C2A8F2-9FF5-4418-8D8D-447A29B98768}"/>
    <cellStyle name="Heading 3 2 17 9 4" xfId="2456" xr:uid="{80027F8C-0314-423B-B892-5742CD93A72B}"/>
    <cellStyle name="Heading 3 2 17 9 4 2" xfId="2457" xr:uid="{7D3C8935-EF96-44A0-9307-96621C51A593}"/>
    <cellStyle name="Heading 3 2 18" xfId="2458" xr:uid="{4968F7C6-3833-40D1-B273-DDCEB7A0109D}"/>
    <cellStyle name="Heading 3 2 18 10" xfId="2459" xr:uid="{3F50DEBF-35F3-4BB8-9ACB-B5A04ABA8A02}"/>
    <cellStyle name="Heading 3 2 18 10 2" xfId="2460" xr:uid="{B56215B0-CBA4-45EB-A07A-96D91456287A}"/>
    <cellStyle name="Heading 3 2 18 10 2 2" xfId="2461" xr:uid="{005A875C-2A41-4C8B-9DEB-946630F47B9B}"/>
    <cellStyle name="Heading 3 2 18 10 3" xfId="2462" xr:uid="{A86FB8D1-763C-491E-9D08-E42DBAA4959D}"/>
    <cellStyle name="Heading 3 2 18 10 3 2" xfId="2463" xr:uid="{B164029C-4572-42A0-827A-3C5C6CAA9FA9}"/>
    <cellStyle name="Heading 3 2 18 10 4" xfId="2464" xr:uid="{CF78B434-9D78-4B9B-9CC5-E81BED8D1D75}"/>
    <cellStyle name="Heading 3 2 18 10 4 2" xfId="2465" xr:uid="{179D1668-7067-4004-9C0C-950B7692A3AB}"/>
    <cellStyle name="Heading 3 2 18 11" xfId="2466" xr:uid="{DA753453-14EB-4980-B826-943F9D862AB5}"/>
    <cellStyle name="Heading 3 2 18 11 2" xfId="2467" xr:uid="{A03796F1-C0E7-4566-96B1-7B7C428B555F}"/>
    <cellStyle name="Heading 3 2 18 11 2 2" xfId="2468" xr:uid="{1A1FB1CB-97F9-45A9-94C5-4C44AB3B8514}"/>
    <cellStyle name="Heading 3 2 18 11 3" xfId="2469" xr:uid="{A4BA8555-D9CE-4042-BB10-183C2A0B9CE8}"/>
    <cellStyle name="Heading 3 2 18 11 3 2" xfId="2470" xr:uid="{53229971-E027-4CBE-9DDC-81F450C2B410}"/>
    <cellStyle name="Heading 3 2 18 11 4" xfId="2471" xr:uid="{3AAEF468-C7BD-46E5-A600-A1C3478E328F}"/>
    <cellStyle name="Heading 3 2 18 11 4 2" xfId="2472" xr:uid="{2A736094-C0BB-48CE-8853-150DAF26859C}"/>
    <cellStyle name="Heading 3 2 18 12" xfId="2473" xr:uid="{1997739F-B235-463A-8AC4-025BAB5598E1}"/>
    <cellStyle name="Heading 3 2 18 12 2" xfId="2474" xr:uid="{FC7153A5-E145-43FA-89EC-DA43EF20D0C4}"/>
    <cellStyle name="Heading 3 2 18 12 2 2" xfId="2475" xr:uid="{2B969F70-B415-4B7C-AED5-139FFB469A68}"/>
    <cellStyle name="Heading 3 2 18 12 3" xfId="2476" xr:uid="{0D94C321-A797-4B2A-98AC-571E5D7FC9F7}"/>
    <cellStyle name="Heading 3 2 18 12 3 2" xfId="2477" xr:uid="{399378F5-6DCD-4CEC-AEA9-DD067A07B7D1}"/>
    <cellStyle name="Heading 3 2 18 12 4" xfId="2478" xr:uid="{57ED65F9-E11C-40FB-98F5-C5BB98E6D37D}"/>
    <cellStyle name="Heading 3 2 18 12 4 2" xfId="2479" xr:uid="{16773189-913D-4A92-BCFF-68A507C24162}"/>
    <cellStyle name="Heading 3 2 18 13" xfId="2480" xr:uid="{15926140-418B-4095-917A-184026E4BF08}"/>
    <cellStyle name="Heading 3 2 18 13 2" xfId="2481" xr:uid="{324ECB32-2E39-49A2-83C8-47F49EC56EFD}"/>
    <cellStyle name="Heading 3 2 18 13 2 2" xfId="2482" xr:uid="{96F23461-C19F-4160-8898-1BB1F7CC0353}"/>
    <cellStyle name="Heading 3 2 18 13 3" xfId="2483" xr:uid="{9257FC98-6F62-468E-88AE-6E98D7DE2333}"/>
    <cellStyle name="Heading 3 2 18 13 3 2" xfId="2484" xr:uid="{00A4735B-4A93-4231-9A9D-12A96BE02260}"/>
    <cellStyle name="Heading 3 2 18 13 4" xfId="2485" xr:uid="{51C82255-0841-43D9-9BE9-9EFDAEFDF87D}"/>
    <cellStyle name="Heading 3 2 18 13 4 2" xfId="2486" xr:uid="{E843F5A9-5708-4B7A-B13C-44DA41B45DF7}"/>
    <cellStyle name="Heading 3 2 18 14" xfId="2487" xr:uid="{6574AE40-CE5B-46D9-B84A-40BC0AD12277}"/>
    <cellStyle name="Heading 3 2 18 14 2" xfId="2488" xr:uid="{00BE685F-E34E-49AE-84C8-2AEA78C31012}"/>
    <cellStyle name="Heading 3 2 18 14 2 2" xfId="2489" xr:uid="{8B42B0A4-A768-47FF-B2E9-38D5A52A8E7E}"/>
    <cellStyle name="Heading 3 2 18 14 3" xfId="2490" xr:uid="{4FF6296A-BD58-4D71-8F30-C29B30A519B9}"/>
    <cellStyle name="Heading 3 2 18 14 3 2" xfId="2491" xr:uid="{02062384-834C-48E1-BAA1-F1D8B4AEAE3E}"/>
    <cellStyle name="Heading 3 2 18 14 4" xfId="2492" xr:uid="{2B7CF371-5652-4A97-B85D-F743CB9493DF}"/>
    <cellStyle name="Heading 3 2 18 14 4 2" xfId="2493" xr:uid="{CB37A16A-E935-46A4-8738-15041F68389E}"/>
    <cellStyle name="Heading 3 2 18 15" xfId="2494" xr:uid="{53270889-C8BA-49C9-91D5-FCF2A9C43BF2}"/>
    <cellStyle name="Heading 3 2 18 15 2" xfId="2495" xr:uid="{7DACEA6D-BBB7-4142-8EEE-6EEE17BE692B}"/>
    <cellStyle name="Heading 3 2 18 15 2 2" xfId="2496" xr:uid="{FF52675D-FD9D-4B51-B5C3-2CC403262579}"/>
    <cellStyle name="Heading 3 2 18 15 3" xfId="2497" xr:uid="{E86A200D-1842-442F-9CB5-08B50E72E0C3}"/>
    <cellStyle name="Heading 3 2 18 15 3 2" xfId="2498" xr:uid="{C94A982B-C324-4DCE-8484-5167D6004A57}"/>
    <cellStyle name="Heading 3 2 18 15 4" xfId="2499" xr:uid="{693120B2-CA50-46B2-B22B-2B3F98DF7172}"/>
    <cellStyle name="Heading 3 2 18 15 4 2" xfId="2500" xr:uid="{47DCC78D-4E51-4DB7-9C1C-27B65FF26EE7}"/>
    <cellStyle name="Heading 3 2 18 16" xfId="2501" xr:uid="{4DD77735-8D7D-40E0-8905-C52196C1061E}"/>
    <cellStyle name="Heading 3 2 18 16 2" xfId="2502" xr:uid="{66FB2334-9436-476C-98B2-DFBBAB5F7B3F}"/>
    <cellStyle name="Heading 3 2 18 17" xfId="2503" xr:uid="{00074A1F-E821-4284-83BA-77524F1362F8}"/>
    <cellStyle name="Heading 3 2 18 17 2" xfId="2504" xr:uid="{2BBFE770-D88B-4149-939E-31A11E7B458A}"/>
    <cellStyle name="Heading 3 2 18 18" xfId="2505" xr:uid="{E783B157-E0EF-475D-88AA-FDC751633E7B}"/>
    <cellStyle name="Heading 3 2 18 18 2" xfId="2506" xr:uid="{7C6FB76D-EFB5-48D2-AD86-4CD47B7CB31E}"/>
    <cellStyle name="Heading 3 2 18 19" xfId="2507" xr:uid="{DEF3351F-8316-4A4A-A3B1-41FD8C9E0208}"/>
    <cellStyle name="Heading 3 2 18 2" xfId="2508" xr:uid="{3A70C5C7-AFAD-438D-87C9-C6B77AB0877A}"/>
    <cellStyle name="Heading 3 2 18 2 2" xfId="2509" xr:uid="{4442E78B-3315-4196-BDFE-5B971B9C1290}"/>
    <cellStyle name="Heading 3 2 18 2 2 2" xfId="2510" xr:uid="{ABB3213D-A6C5-42FC-A35D-613CD1348D6E}"/>
    <cellStyle name="Heading 3 2 18 2 3" xfId="2511" xr:uid="{EBCAA4D6-8F13-45DA-8F36-D7213D1AA048}"/>
    <cellStyle name="Heading 3 2 18 2 3 2" xfId="2512" xr:uid="{98ACAD53-FA78-494F-A0FD-8C6F52FFE0A1}"/>
    <cellStyle name="Heading 3 2 18 2 4" xfId="2513" xr:uid="{55651B1C-71E5-4C55-A2D9-1D9D718D3DE7}"/>
    <cellStyle name="Heading 3 2 18 2 4 2" xfId="2514" xr:uid="{D7475AAB-BFFD-43DD-B045-F03F217276DF}"/>
    <cellStyle name="Heading 3 2 18 20" xfId="2515" xr:uid="{4131E974-8163-49D8-97C3-E881A18F3030}"/>
    <cellStyle name="Heading 3 2 18 21" xfId="2516" xr:uid="{DA5D2392-4B45-4FFD-92DE-8BACAFE20EAA}"/>
    <cellStyle name="Heading 3 2 18 22" xfId="2517" xr:uid="{758CE2FB-83DE-460D-BF77-F22D748F9894}"/>
    <cellStyle name="Heading 3 2 18 23" xfId="2518" xr:uid="{D4AAD779-DDFC-4AB8-83DE-0D3BA19EC147}"/>
    <cellStyle name="Heading 3 2 18 24" xfId="2519" xr:uid="{97B48079-3DE0-48E9-94A7-7B4F67564F89}"/>
    <cellStyle name="Heading 3 2 18 25" xfId="2520" xr:uid="{462658C3-0F0E-43A4-A6DE-E6CA25CF69E7}"/>
    <cellStyle name="Heading 3 2 18 3" xfId="2521" xr:uid="{9FEE7080-A008-4833-9A33-3FEF40B0478A}"/>
    <cellStyle name="Heading 3 2 18 3 2" xfId="2522" xr:uid="{078334DF-F84B-49A6-8FF4-BFECBE16E203}"/>
    <cellStyle name="Heading 3 2 18 3 2 2" xfId="2523" xr:uid="{DB33AE8A-42D4-40CD-AF20-FCB034833C15}"/>
    <cellStyle name="Heading 3 2 18 3 3" xfId="2524" xr:uid="{92B49DAD-C110-4BE5-A9AD-6C137DC06929}"/>
    <cellStyle name="Heading 3 2 18 3 3 2" xfId="2525" xr:uid="{A23D64B9-4BFF-447A-AA2F-68BB9A0D0299}"/>
    <cellStyle name="Heading 3 2 18 3 4" xfId="2526" xr:uid="{C3E833FF-E7FF-402B-A592-C1EC366E5D30}"/>
    <cellStyle name="Heading 3 2 18 3 4 2" xfId="2527" xr:uid="{5E28C601-655D-4AF9-BE7F-85E1F263AC8A}"/>
    <cellStyle name="Heading 3 2 18 4" xfId="2528" xr:uid="{B004DC9C-FCD2-414B-A5D0-EDDAB8F7058C}"/>
    <cellStyle name="Heading 3 2 18 4 2" xfId="2529" xr:uid="{5AD97F0D-7867-4BFB-81F7-57F10504E172}"/>
    <cellStyle name="Heading 3 2 18 4 2 2" xfId="2530" xr:uid="{167DAF1D-1C0C-4376-A35B-93AB62748B63}"/>
    <cellStyle name="Heading 3 2 18 4 3" xfId="2531" xr:uid="{E123A683-BF0D-4057-A8F7-871EA656190D}"/>
    <cellStyle name="Heading 3 2 18 4 3 2" xfId="2532" xr:uid="{64C93E5A-013D-40BC-9AC1-DB6050FA8D39}"/>
    <cellStyle name="Heading 3 2 18 4 4" xfId="2533" xr:uid="{FC40CD3E-CD1B-4C32-B1E8-336DBB29F54A}"/>
    <cellStyle name="Heading 3 2 18 4 4 2" xfId="2534" xr:uid="{EEEA2AD3-5B46-494E-950F-C912CE05F41B}"/>
    <cellStyle name="Heading 3 2 18 5" xfId="2535" xr:uid="{8616AA20-1F03-43CC-8DCD-74D9B4D2F7DE}"/>
    <cellStyle name="Heading 3 2 18 5 2" xfId="2536" xr:uid="{051EA3C0-A4AE-45C7-9AA4-3DD572F5BE38}"/>
    <cellStyle name="Heading 3 2 18 5 2 2" xfId="2537" xr:uid="{81BCD43B-B67C-4DBC-B814-CDEB674E9DA0}"/>
    <cellStyle name="Heading 3 2 18 5 3" xfId="2538" xr:uid="{7CAF4CB2-CB22-4FF5-8DBA-26C2EE6BF5E2}"/>
    <cellStyle name="Heading 3 2 18 5 3 2" xfId="2539" xr:uid="{CEB563CB-F0EB-4263-906C-3037BF3E8A55}"/>
    <cellStyle name="Heading 3 2 18 5 4" xfId="2540" xr:uid="{6C32FEE9-64F7-4662-98FE-21CF37FDA4B2}"/>
    <cellStyle name="Heading 3 2 18 5 4 2" xfId="2541" xr:uid="{90512C72-4566-4890-9753-7CAB9EAF188F}"/>
    <cellStyle name="Heading 3 2 18 6" xfId="2542" xr:uid="{7A37A2AE-9D5D-4368-8F6C-E92474099067}"/>
    <cellStyle name="Heading 3 2 18 6 2" xfId="2543" xr:uid="{1EBE8F5F-5664-46DD-84C3-378695D03FD8}"/>
    <cellStyle name="Heading 3 2 18 6 2 2" xfId="2544" xr:uid="{4A441218-B3ED-4691-9C24-E60CC2922BC7}"/>
    <cellStyle name="Heading 3 2 18 6 3" xfId="2545" xr:uid="{D147AAFD-DDFA-4F59-A9AB-7CC86C7AC13A}"/>
    <cellStyle name="Heading 3 2 18 6 3 2" xfId="2546" xr:uid="{C39D56C5-FCB2-4C40-95CA-89DDE2208F17}"/>
    <cellStyle name="Heading 3 2 18 6 4" xfId="2547" xr:uid="{886FA07F-6725-40DF-A61B-0B5E3943DE61}"/>
    <cellStyle name="Heading 3 2 18 6 4 2" xfId="2548" xr:uid="{255E9186-6A0A-48F6-AB67-21C18BEA3BD9}"/>
    <cellStyle name="Heading 3 2 18 7" xfId="2549" xr:uid="{2D2AC9D0-17B3-4498-9784-2C5F491F6C2B}"/>
    <cellStyle name="Heading 3 2 18 7 2" xfId="2550" xr:uid="{34A4F9D1-1E6B-4289-99C6-F31A8AE6166B}"/>
    <cellStyle name="Heading 3 2 18 7 2 2" xfId="2551" xr:uid="{2513D071-273A-4DEC-9031-ABD08D9C4A61}"/>
    <cellStyle name="Heading 3 2 18 7 3" xfId="2552" xr:uid="{6940EC98-B276-4943-B456-FD8A853715D3}"/>
    <cellStyle name="Heading 3 2 18 7 3 2" xfId="2553" xr:uid="{C1FBB9EA-19A1-480B-9C32-0037C87DB113}"/>
    <cellStyle name="Heading 3 2 18 7 4" xfId="2554" xr:uid="{01502D96-0DBF-44CE-9C05-7807A7908855}"/>
    <cellStyle name="Heading 3 2 18 7 4 2" xfId="2555" xr:uid="{B6609F7C-94D7-4C84-8A6D-6DA6D51C1974}"/>
    <cellStyle name="Heading 3 2 18 8" xfId="2556" xr:uid="{539EF047-7915-423A-8354-BBD9B8652FEA}"/>
    <cellStyle name="Heading 3 2 18 8 2" xfId="2557" xr:uid="{91E45839-16F3-424A-846E-C26D9DCE2E19}"/>
    <cellStyle name="Heading 3 2 18 8 2 2" xfId="2558" xr:uid="{2406854C-05F7-4EE1-81BD-A076A5F74469}"/>
    <cellStyle name="Heading 3 2 18 8 3" xfId="2559" xr:uid="{8F469574-6BD5-4D6B-B5DF-1157593AE53A}"/>
    <cellStyle name="Heading 3 2 18 8 3 2" xfId="2560" xr:uid="{4E4C839D-D9CF-41D6-B750-ABB2628EC6D4}"/>
    <cellStyle name="Heading 3 2 18 8 4" xfId="2561" xr:uid="{EC55D06B-3D23-4B62-8C82-F675741CDCAB}"/>
    <cellStyle name="Heading 3 2 18 8 4 2" xfId="2562" xr:uid="{51F3DC2B-E3F8-4013-955A-BC8322BDBB1C}"/>
    <cellStyle name="Heading 3 2 18 9" xfId="2563" xr:uid="{DBFBAED3-248E-4510-84A7-773A666CFDB9}"/>
    <cellStyle name="Heading 3 2 18 9 2" xfId="2564" xr:uid="{D74BFA6E-DF54-47A3-BE11-0AE8C45DAB18}"/>
    <cellStyle name="Heading 3 2 18 9 2 2" xfId="2565" xr:uid="{5DBAE679-49B3-433A-8CEC-C635D1D634CE}"/>
    <cellStyle name="Heading 3 2 18 9 3" xfId="2566" xr:uid="{FD9CAFC6-A781-4708-B7E8-88582FF9DFD5}"/>
    <cellStyle name="Heading 3 2 18 9 3 2" xfId="2567" xr:uid="{A3388CCF-B37A-4E25-A2C3-545E96B8343B}"/>
    <cellStyle name="Heading 3 2 18 9 4" xfId="2568" xr:uid="{0164A027-5299-4CD0-8D00-CC839101735A}"/>
    <cellStyle name="Heading 3 2 18 9 4 2" xfId="2569" xr:uid="{1CB156FC-9D70-41E6-A69D-A8D914455DA7}"/>
    <cellStyle name="Heading 3 2 19" xfId="2570" xr:uid="{3B284DC9-0D59-494C-B719-586B841E14E0}"/>
    <cellStyle name="Heading 3 2 19 10" xfId="2571" xr:uid="{99BB450A-5CD0-437A-9EC7-ABA657BF40A3}"/>
    <cellStyle name="Heading 3 2 19 10 2" xfId="2572" xr:uid="{6D148D19-0181-4D17-BE75-288D8F1660CB}"/>
    <cellStyle name="Heading 3 2 19 10 2 2" xfId="2573" xr:uid="{490691ED-3F92-46B4-9BE7-E35613639866}"/>
    <cellStyle name="Heading 3 2 19 10 3" xfId="2574" xr:uid="{A08D4581-207E-4529-9060-EB23664D6110}"/>
    <cellStyle name="Heading 3 2 19 10 3 2" xfId="2575" xr:uid="{37BCC5C2-122C-44D3-BCC8-10F5AAD5BA60}"/>
    <cellStyle name="Heading 3 2 19 10 4" xfId="2576" xr:uid="{B0DE8A68-DDC1-44E4-B6AA-A9168010BA9F}"/>
    <cellStyle name="Heading 3 2 19 10 4 2" xfId="2577" xr:uid="{E37DDD94-3218-4FD7-A1C1-F9D2CF1E284B}"/>
    <cellStyle name="Heading 3 2 19 11" xfId="2578" xr:uid="{5253DF99-3DD4-4EFC-BC2B-9EFBCE85BCCA}"/>
    <cellStyle name="Heading 3 2 19 11 2" xfId="2579" xr:uid="{49AF5D64-2A5E-4A22-9C3B-702008871EC4}"/>
    <cellStyle name="Heading 3 2 19 11 2 2" xfId="2580" xr:uid="{C66FA537-953A-4466-9B56-72EC607D719C}"/>
    <cellStyle name="Heading 3 2 19 11 3" xfId="2581" xr:uid="{A0B2F1F0-60E3-4A28-B19C-B19CE7AEF833}"/>
    <cellStyle name="Heading 3 2 19 11 3 2" xfId="2582" xr:uid="{CC6123BA-09F3-4F02-B4AA-5DE8E909B43C}"/>
    <cellStyle name="Heading 3 2 19 11 4" xfId="2583" xr:uid="{1EDD796F-391D-4F37-9BBF-E57FEE358EC8}"/>
    <cellStyle name="Heading 3 2 19 11 4 2" xfId="2584" xr:uid="{8B7C8C75-A1C7-45E5-BA65-00EC3C37C884}"/>
    <cellStyle name="Heading 3 2 19 12" xfId="2585" xr:uid="{D8AEDB1A-5876-47D0-A382-551E1715056F}"/>
    <cellStyle name="Heading 3 2 19 12 2" xfId="2586" xr:uid="{F0211EE7-FBFC-4D0C-9E03-87084AB0726F}"/>
    <cellStyle name="Heading 3 2 19 12 2 2" xfId="2587" xr:uid="{D2A41939-642F-4720-8C0F-755FFFE10E8A}"/>
    <cellStyle name="Heading 3 2 19 12 3" xfId="2588" xr:uid="{7170997F-0CFA-40A8-B7A8-653C4121F322}"/>
    <cellStyle name="Heading 3 2 19 12 3 2" xfId="2589" xr:uid="{600E1D4A-DA35-4529-96B5-5BA39DCD5369}"/>
    <cellStyle name="Heading 3 2 19 12 4" xfId="2590" xr:uid="{A1A3330E-FCC8-47D1-8833-22A090B2A4C1}"/>
    <cellStyle name="Heading 3 2 19 12 4 2" xfId="2591" xr:uid="{A63BAC77-9235-465E-8B7A-78BEE7A96CDA}"/>
    <cellStyle name="Heading 3 2 19 13" xfId="2592" xr:uid="{DE12B30D-E43A-401E-9956-B8B66185FF4E}"/>
    <cellStyle name="Heading 3 2 19 13 2" xfId="2593" xr:uid="{F539866B-9CA4-4C2C-B616-1AC8A9B16807}"/>
    <cellStyle name="Heading 3 2 19 13 2 2" xfId="2594" xr:uid="{D28AD03B-A262-49B0-BD17-18F44FC0AA19}"/>
    <cellStyle name="Heading 3 2 19 13 3" xfId="2595" xr:uid="{C3DA9D30-2133-4962-9C4C-8D6F2E14199C}"/>
    <cellStyle name="Heading 3 2 19 13 3 2" xfId="2596" xr:uid="{0DE653F0-0F9D-4291-8CF5-5CCD0CB1C9D0}"/>
    <cellStyle name="Heading 3 2 19 13 4" xfId="2597" xr:uid="{021CFC53-7389-4216-A51A-4EA9830534A4}"/>
    <cellStyle name="Heading 3 2 19 13 4 2" xfId="2598" xr:uid="{7D69EEAF-AFD9-4395-B47E-3BBD2863CBB9}"/>
    <cellStyle name="Heading 3 2 19 14" xfId="2599" xr:uid="{484FF810-8E0F-4FB8-9811-3F8127FE91BF}"/>
    <cellStyle name="Heading 3 2 19 14 2" xfId="2600" xr:uid="{7220EED0-08A5-42AD-926C-0214AEE9AF60}"/>
    <cellStyle name="Heading 3 2 19 14 2 2" xfId="2601" xr:uid="{F33CFE92-0CAD-4DF5-BA1F-3BB578DAD031}"/>
    <cellStyle name="Heading 3 2 19 14 3" xfId="2602" xr:uid="{195FA5EC-1120-42F1-9A79-11FDB5B27AD7}"/>
    <cellStyle name="Heading 3 2 19 14 3 2" xfId="2603" xr:uid="{81680F42-BBE5-4D4B-94E9-C9246DDC68E9}"/>
    <cellStyle name="Heading 3 2 19 14 4" xfId="2604" xr:uid="{9F87EFCC-23E1-45C3-AD79-93938065AE0C}"/>
    <cellStyle name="Heading 3 2 19 14 4 2" xfId="2605" xr:uid="{2F0DF5F7-73B3-4E57-859F-5ABAFBD7BFF2}"/>
    <cellStyle name="Heading 3 2 19 15" xfId="2606" xr:uid="{876418AD-E7C7-4EF8-9A0F-445D9CC600AA}"/>
    <cellStyle name="Heading 3 2 19 15 2" xfId="2607" xr:uid="{2344C9D5-3F13-4B47-B3F0-2B7D92F71716}"/>
    <cellStyle name="Heading 3 2 19 15 2 2" xfId="2608" xr:uid="{017ECEFB-5AA5-478E-B0CF-0B5031104EEF}"/>
    <cellStyle name="Heading 3 2 19 15 3" xfId="2609" xr:uid="{9ED1936F-D444-4914-9DDB-7110DC0958E5}"/>
    <cellStyle name="Heading 3 2 19 15 3 2" xfId="2610" xr:uid="{CFD0E90B-CAF5-444D-8E3D-B0942D3CADAD}"/>
    <cellStyle name="Heading 3 2 19 15 4" xfId="2611" xr:uid="{CA0C22D3-0B74-4D11-B705-63C69201585D}"/>
    <cellStyle name="Heading 3 2 19 15 4 2" xfId="2612" xr:uid="{6D148AEE-D06B-4603-AFD1-FD93963605A7}"/>
    <cellStyle name="Heading 3 2 19 16" xfId="2613" xr:uid="{6EB0A043-7C3D-4031-9315-F0480ECE43C4}"/>
    <cellStyle name="Heading 3 2 19 16 2" xfId="2614" xr:uid="{706C5080-9D01-4B6E-8E99-70F2295115F1}"/>
    <cellStyle name="Heading 3 2 19 17" xfId="2615" xr:uid="{BCBD23C4-A1D3-4C2C-89A5-215DF17D0A89}"/>
    <cellStyle name="Heading 3 2 19 17 2" xfId="2616" xr:uid="{D011470E-FCEB-4FCE-9466-4AB7636D5F67}"/>
    <cellStyle name="Heading 3 2 19 18" xfId="2617" xr:uid="{B7BEA1C4-1610-4E07-81C0-9B7ED088CFC2}"/>
    <cellStyle name="Heading 3 2 19 18 2" xfId="2618" xr:uid="{92470CB8-25A3-4A66-9D72-184DC48ABA9D}"/>
    <cellStyle name="Heading 3 2 19 19" xfId="2619" xr:uid="{646AA25A-947C-4E74-81D6-30B90453AD02}"/>
    <cellStyle name="Heading 3 2 19 2" xfId="2620" xr:uid="{6DD7A085-A2CC-40C6-BE55-7A5F44530747}"/>
    <cellStyle name="Heading 3 2 19 2 2" xfId="2621" xr:uid="{85E0389C-7797-4DEB-867E-C19E854249DA}"/>
    <cellStyle name="Heading 3 2 19 2 2 2" xfId="2622" xr:uid="{52F8567E-1003-481C-8EF3-89E0ABFFAC9F}"/>
    <cellStyle name="Heading 3 2 19 2 3" xfId="2623" xr:uid="{BDA44016-B2F8-4885-9F35-8EBF250668B4}"/>
    <cellStyle name="Heading 3 2 19 2 3 2" xfId="2624" xr:uid="{3869A4A7-BFB9-4805-BA48-164715398B3E}"/>
    <cellStyle name="Heading 3 2 19 2 4" xfId="2625" xr:uid="{55538C28-393E-4968-B824-C211C996E412}"/>
    <cellStyle name="Heading 3 2 19 2 4 2" xfId="2626" xr:uid="{259A0662-AE7E-4D3D-B98A-6C3A619F918E}"/>
    <cellStyle name="Heading 3 2 19 20" xfId="2627" xr:uid="{90F29344-A12D-4EB6-9D17-C24D54F34B01}"/>
    <cellStyle name="Heading 3 2 19 21" xfId="2628" xr:uid="{8B839FF6-D6F3-43C0-81E1-D83464385C49}"/>
    <cellStyle name="Heading 3 2 19 22" xfId="2629" xr:uid="{BA35557A-36C6-4790-A942-A17B6FF32615}"/>
    <cellStyle name="Heading 3 2 19 23" xfId="2630" xr:uid="{7E5C35BE-6B30-4FAF-9433-989E07F9C140}"/>
    <cellStyle name="Heading 3 2 19 24" xfId="2631" xr:uid="{0979EF01-384E-4A09-AAED-9BD9071FC844}"/>
    <cellStyle name="Heading 3 2 19 25" xfId="2632" xr:uid="{1CE59449-859E-4BF0-B26F-FCD25E954CA6}"/>
    <cellStyle name="Heading 3 2 19 3" xfId="2633" xr:uid="{1B945128-3F16-43BC-9410-3BE01C86A29C}"/>
    <cellStyle name="Heading 3 2 19 3 2" xfId="2634" xr:uid="{B94E23B4-8253-4F4B-9BFC-F026EA51E465}"/>
    <cellStyle name="Heading 3 2 19 3 2 2" xfId="2635" xr:uid="{B78F13A5-4615-432D-B0C1-649DD680807F}"/>
    <cellStyle name="Heading 3 2 19 3 3" xfId="2636" xr:uid="{BD93178D-6255-4C26-A793-A616BFC273EA}"/>
    <cellStyle name="Heading 3 2 19 3 3 2" xfId="2637" xr:uid="{2B2E8BAE-2458-4D1C-BFB2-CC0C62A73363}"/>
    <cellStyle name="Heading 3 2 19 3 4" xfId="2638" xr:uid="{F9BC8867-6CAE-4579-A659-338209D163D2}"/>
    <cellStyle name="Heading 3 2 19 3 4 2" xfId="2639" xr:uid="{8A327C71-C967-4226-87AC-CC928EE38B73}"/>
    <cellStyle name="Heading 3 2 19 4" xfId="2640" xr:uid="{7D9B4306-A281-4A66-ACCF-F18D121F4A97}"/>
    <cellStyle name="Heading 3 2 19 4 2" xfId="2641" xr:uid="{893A5274-8D67-430C-B2EF-4ADFEE24F310}"/>
    <cellStyle name="Heading 3 2 19 4 2 2" xfId="2642" xr:uid="{8D7CB5F1-C627-4539-9D95-FFB8D622633F}"/>
    <cellStyle name="Heading 3 2 19 4 3" xfId="2643" xr:uid="{4C9A2A36-C283-420B-A927-B0BB8D8FBC1D}"/>
    <cellStyle name="Heading 3 2 19 4 3 2" xfId="2644" xr:uid="{6A61092C-CE45-4B22-B4B7-BAE0820B6B8F}"/>
    <cellStyle name="Heading 3 2 19 4 4" xfId="2645" xr:uid="{0E5DC499-1CA4-44A6-8F40-FC130BC25C1B}"/>
    <cellStyle name="Heading 3 2 19 4 4 2" xfId="2646" xr:uid="{73018EDA-0396-4923-89C4-3D8B67F2FB6E}"/>
    <cellStyle name="Heading 3 2 19 5" xfId="2647" xr:uid="{8405D81A-D56C-4A26-815E-399690874257}"/>
    <cellStyle name="Heading 3 2 19 5 2" xfId="2648" xr:uid="{E3DBF395-DEC6-4765-B5AF-A97899339ED8}"/>
    <cellStyle name="Heading 3 2 19 5 2 2" xfId="2649" xr:uid="{64AE6F96-D8B3-47D7-B73E-2AD3676FE503}"/>
    <cellStyle name="Heading 3 2 19 5 3" xfId="2650" xr:uid="{26448357-82A1-46D6-97C1-B4CEC5AC210F}"/>
    <cellStyle name="Heading 3 2 19 5 3 2" xfId="2651" xr:uid="{C1C2595B-391D-4BAC-9169-7A0B6C8C6214}"/>
    <cellStyle name="Heading 3 2 19 5 4" xfId="2652" xr:uid="{0C8152E4-26F5-4147-B6DE-FC968D0FC73A}"/>
    <cellStyle name="Heading 3 2 19 5 4 2" xfId="2653" xr:uid="{1FEF904A-7B3F-486D-8CB6-851EBEDB7A0C}"/>
    <cellStyle name="Heading 3 2 19 6" xfId="2654" xr:uid="{29A7CCA7-1011-4BA0-9239-C6BF54652FCA}"/>
    <cellStyle name="Heading 3 2 19 6 2" xfId="2655" xr:uid="{C909227B-3723-41F2-A4D0-AEA471784792}"/>
    <cellStyle name="Heading 3 2 19 6 2 2" xfId="2656" xr:uid="{10A873D8-A216-4EE4-B371-4774A9CB45DB}"/>
    <cellStyle name="Heading 3 2 19 6 3" xfId="2657" xr:uid="{5E126B0D-FD91-44E9-8064-40F09D5170E5}"/>
    <cellStyle name="Heading 3 2 19 6 3 2" xfId="2658" xr:uid="{CDC86914-72A3-4C74-820A-62BF8F40CC93}"/>
    <cellStyle name="Heading 3 2 19 6 4" xfId="2659" xr:uid="{3691A6C3-6337-4649-8E9B-640FE96ABE70}"/>
    <cellStyle name="Heading 3 2 19 6 4 2" xfId="2660" xr:uid="{92F2384E-2851-46AF-8895-4354C855F221}"/>
    <cellStyle name="Heading 3 2 19 7" xfId="2661" xr:uid="{1500ED72-0011-4E14-B609-7EDE454F8B2D}"/>
    <cellStyle name="Heading 3 2 19 7 2" xfId="2662" xr:uid="{C828B979-B342-4FB4-9449-781A9AC32411}"/>
    <cellStyle name="Heading 3 2 19 7 2 2" xfId="2663" xr:uid="{5585A0AA-5D72-4411-980C-525583922628}"/>
    <cellStyle name="Heading 3 2 19 7 3" xfId="2664" xr:uid="{ED126623-657D-4F2B-BD71-68DD407062D7}"/>
    <cellStyle name="Heading 3 2 19 7 3 2" xfId="2665" xr:uid="{1A971BED-21C7-4207-9C1B-53A4505068F1}"/>
    <cellStyle name="Heading 3 2 19 7 4" xfId="2666" xr:uid="{A01FC4F0-CC12-4B78-A506-E53E345282FF}"/>
    <cellStyle name="Heading 3 2 19 7 4 2" xfId="2667" xr:uid="{15030051-110C-4D0B-8D1F-B78F7CA7E7DA}"/>
    <cellStyle name="Heading 3 2 19 8" xfId="2668" xr:uid="{60E7E24A-6253-4BEE-875F-169F16EFE2F6}"/>
    <cellStyle name="Heading 3 2 19 8 2" xfId="2669" xr:uid="{F0696802-1F49-4F6F-98B5-A353FB9EE758}"/>
    <cellStyle name="Heading 3 2 19 8 2 2" xfId="2670" xr:uid="{81937901-B292-4F24-9297-3B3E0A6EB8BF}"/>
    <cellStyle name="Heading 3 2 19 8 3" xfId="2671" xr:uid="{3D4A6783-3464-4CD9-B3DD-65944AE11620}"/>
    <cellStyle name="Heading 3 2 19 8 3 2" xfId="2672" xr:uid="{49AB28B9-EC71-4E5E-9BB2-4ADF7243E477}"/>
    <cellStyle name="Heading 3 2 19 8 4" xfId="2673" xr:uid="{59798103-057C-40DC-87A2-10B276804AA2}"/>
    <cellStyle name="Heading 3 2 19 8 4 2" xfId="2674" xr:uid="{B9979019-E474-4400-BFBE-52B76A993C27}"/>
    <cellStyle name="Heading 3 2 19 9" xfId="2675" xr:uid="{707A8F79-E444-4B47-9816-B3790C924D06}"/>
    <cellStyle name="Heading 3 2 19 9 2" xfId="2676" xr:uid="{4EDD986C-E0B0-4D48-82FE-746A7C618570}"/>
    <cellStyle name="Heading 3 2 19 9 2 2" xfId="2677" xr:uid="{DDAACF18-A30A-43B6-9F79-C097AF851F45}"/>
    <cellStyle name="Heading 3 2 19 9 3" xfId="2678" xr:uid="{092B9F33-3EFB-4EB8-B77B-1E71B79DF57A}"/>
    <cellStyle name="Heading 3 2 19 9 3 2" xfId="2679" xr:uid="{90231A60-A281-4605-B2F4-7B27D99F84BF}"/>
    <cellStyle name="Heading 3 2 19 9 4" xfId="2680" xr:uid="{8F0CD439-0539-4DAD-8032-E71338E57417}"/>
    <cellStyle name="Heading 3 2 19 9 4 2" xfId="2681" xr:uid="{B455DB94-975B-4A81-AF40-C128DDA529A2}"/>
    <cellStyle name="Heading 3 2 2" xfId="2682" xr:uid="{71A5DA72-EDA5-49E4-83F3-F75F2656A444}"/>
    <cellStyle name="Heading 3 2 2 2" xfId="6441" xr:uid="{3B036A6D-48AB-4247-B218-C8E2D070F053}"/>
    <cellStyle name="Heading 3 2 20" xfId="2683" xr:uid="{AA490636-E897-43F6-9E26-F911953E70C4}"/>
    <cellStyle name="Heading 3 2 20 10" xfId="2684" xr:uid="{39F467D3-7C0D-43D9-8B29-F54C4D44735A}"/>
    <cellStyle name="Heading 3 2 20 10 2" xfId="2685" xr:uid="{985D7ED7-C2D4-4BA0-BBDF-CF3800B2A4C7}"/>
    <cellStyle name="Heading 3 2 20 10 2 2" xfId="2686" xr:uid="{8E2A3172-57C1-41A5-9486-60CB8DBB7595}"/>
    <cellStyle name="Heading 3 2 20 10 3" xfId="2687" xr:uid="{6F0D5FF5-B9EF-4929-B35C-F71B412A07DE}"/>
    <cellStyle name="Heading 3 2 20 10 3 2" xfId="2688" xr:uid="{61437712-1543-40E4-9015-C579E9F29D00}"/>
    <cellStyle name="Heading 3 2 20 10 4" xfId="2689" xr:uid="{54DC0CD3-43E0-4E90-B64B-F22182E49128}"/>
    <cellStyle name="Heading 3 2 20 10 4 2" xfId="2690" xr:uid="{75892E5E-CF72-4295-A586-51FF796E85F0}"/>
    <cellStyle name="Heading 3 2 20 11" xfId="2691" xr:uid="{317E3D9B-7969-4136-93FA-8FB99EE4479C}"/>
    <cellStyle name="Heading 3 2 20 11 2" xfId="2692" xr:uid="{A69AC238-7204-4316-85D4-59CDD865E7F7}"/>
    <cellStyle name="Heading 3 2 20 11 2 2" xfId="2693" xr:uid="{65FCE689-F4A9-41FA-9202-E80E94C2C79A}"/>
    <cellStyle name="Heading 3 2 20 11 3" xfId="2694" xr:uid="{0E648B64-44D9-4834-B9FD-CC52443AF7AE}"/>
    <cellStyle name="Heading 3 2 20 11 3 2" xfId="2695" xr:uid="{35B159C6-27C0-4A44-A479-A31C61C129B3}"/>
    <cellStyle name="Heading 3 2 20 11 4" xfId="2696" xr:uid="{6B58FC41-DE75-4D97-9485-166DF089AC53}"/>
    <cellStyle name="Heading 3 2 20 11 4 2" xfId="2697" xr:uid="{0FA5BF64-5A40-43B5-A596-3D1DCE4A12E4}"/>
    <cellStyle name="Heading 3 2 20 12" xfId="2698" xr:uid="{2E6642CA-444C-4E6D-8FCE-34242BDDA118}"/>
    <cellStyle name="Heading 3 2 20 12 2" xfId="2699" xr:uid="{2C31828A-8037-46E1-B235-875F0F25D900}"/>
    <cellStyle name="Heading 3 2 20 12 2 2" xfId="2700" xr:uid="{880E051D-54C3-434F-B489-6EC9A0DE16BE}"/>
    <cellStyle name="Heading 3 2 20 12 3" xfId="2701" xr:uid="{31EEC106-D792-4DEA-A8C5-56857B09B0CB}"/>
    <cellStyle name="Heading 3 2 20 12 3 2" xfId="2702" xr:uid="{BFA284D3-C2F1-46A4-B2CE-61D873DA9E16}"/>
    <cellStyle name="Heading 3 2 20 12 4" xfId="2703" xr:uid="{3C3A95C6-C70D-419F-B4D8-FD20E0FDF79B}"/>
    <cellStyle name="Heading 3 2 20 12 4 2" xfId="2704" xr:uid="{3BB5E59C-08B0-4B33-AB62-822B9A62EA2B}"/>
    <cellStyle name="Heading 3 2 20 13" xfId="2705" xr:uid="{765F9A94-D093-435F-A38A-85333282D4E7}"/>
    <cellStyle name="Heading 3 2 20 13 2" xfId="2706" xr:uid="{EA21CCFE-E077-42BD-B833-36FDF4E6FB80}"/>
    <cellStyle name="Heading 3 2 20 13 2 2" xfId="2707" xr:uid="{3A93BA2C-F5C3-4727-BDB4-311D653C0AB6}"/>
    <cellStyle name="Heading 3 2 20 13 3" xfId="2708" xr:uid="{0B00AF92-29C6-4D1D-A6F4-2B644B987A9D}"/>
    <cellStyle name="Heading 3 2 20 13 3 2" xfId="2709" xr:uid="{D0AD57C8-313A-4DE3-8546-22667A24973F}"/>
    <cellStyle name="Heading 3 2 20 13 4" xfId="2710" xr:uid="{B71FC381-3E5C-4C97-B60E-E454E9805E52}"/>
    <cellStyle name="Heading 3 2 20 13 4 2" xfId="2711" xr:uid="{086E6D05-4277-41DE-9BF2-097E7CF7A70B}"/>
    <cellStyle name="Heading 3 2 20 14" xfId="2712" xr:uid="{96E08279-04CC-488E-8273-E648613AB439}"/>
    <cellStyle name="Heading 3 2 20 14 2" xfId="2713" xr:uid="{ED6AECD2-4D97-4212-8A7A-568A638EF3EC}"/>
    <cellStyle name="Heading 3 2 20 14 2 2" xfId="2714" xr:uid="{49C40200-7D00-4B46-99BE-40DA4A2668E4}"/>
    <cellStyle name="Heading 3 2 20 14 3" xfId="2715" xr:uid="{B20DA9C9-1CCA-4800-AA82-D9B0CFE40767}"/>
    <cellStyle name="Heading 3 2 20 14 3 2" xfId="2716" xr:uid="{F27407D0-C6ED-4E64-AD6C-04603E9882F8}"/>
    <cellStyle name="Heading 3 2 20 14 4" xfId="2717" xr:uid="{9E70EEFE-E181-4D00-962E-C638A704B0BC}"/>
    <cellStyle name="Heading 3 2 20 14 4 2" xfId="2718" xr:uid="{A34E57DA-4CCC-4CC2-8630-E9659A82285B}"/>
    <cellStyle name="Heading 3 2 20 15" xfId="2719" xr:uid="{B0A30FA1-868A-45C6-A472-70E45F99B241}"/>
    <cellStyle name="Heading 3 2 20 15 2" xfId="2720" xr:uid="{5396DEC6-9A0A-4409-B9E2-EE2BEC36272E}"/>
    <cellStyle name="Heading 3 2 20 15 2 2" xfId="2721" xr:uid="{6F14A74C-9A31-4524-A7C8-D0C198A11B1A}"/>
    <cellStyle name="Heading 3 2 20 15 3" xfId="2722" xr:uid="{80B57017-245D-47B4-A2C4-6238FA9290AD}"/>
    <cellStyle name="Heading 3 2 20 15 3 2" xfId="2723" xr:uid="{ED5C61AF-21F7-4121-A02A-36B8563203CE}"/>
    <cellStyle name="Heading 3 2 20 15 4" xfId="2724" xr:uid="{E2C3C166-7E94-44C8-B228-AC8C56186176}"/>
    <cellStyle name="Heading 3 2 20 15 4 2" xfId="2725" xr:uid="{C91AC9A6-6BE8-493D-9A2D-E27B0A75CDF3}"/>
    <cellStyle name="Heading 3 2 20 16" xfId="2726" xr:uid="{90C01F9B-35E6-4028-BD2A-3287A62932B0}"/>
    <cellStyle name="Heading 3 2 20 16 2" xfId="2727" xr:uid="{7384B845-4D1D-424A-BF60-B943E4CA3D29}"/>
    <cellStyle name="Heading 3 2 20 17" xfId="2728" xr:uid="{4ED7CB4D-701E-4A6B-B120-4B1073537C56}"/>
    <cellStyle name="Heading 3 2 20 17 2" xfId="2729" xr:uid="{C67DF28E-72DE-4BB8-ADBC-9E6BBEE4E60A}"/>
    <cellStyle name="Heading 3 2 20 18" xfId="2730" xr:uid="{933DA318-5EA0-4156-9F47-A36E65EAB3CB}"/>
    <cellStyle name="Heading 3 2 20 18 2" xfId="2731" xr:uid="{70F16676-BABB-4026-9F11-97B6F2B8FB83}"/>
    <cellStyle name="Heading 3 2 20 19" xfId="2732" xr:uid="{DE8616EA-436B-4563-B7A5-D9C46E7DF5EA}"/>
    <cellStyle name="Heading 3 2 20 2" xfId="2733" xr:uid="{C0B0434B-0DFC-4883-AF56-25A3821AEB15}"/>
    <cellStyle name="Heading 3 2 20 2 2" xfId="2734" xr:uid="{2B9E3279-F865-4CEC-983A-EEC063F0C139}"/>
    <cellStyle name="Heading 3 2 20 2 2 2" xfId="2735" xr:uid="{69CD2774-971F-4879-BF62-1E0B6AD7FD22}"/>
    <cellStyle name="Heading 3 2 20 2 3" xfId="2736" xr:uid="{41FFF294-496C-41C3-A468-0401540F0040}"/>
    <cellStyle name="Heading 3 2 20 2 3 2" xfId="2737" xr:uid="{F4699D9A-0046-460C-B2F3-D3713E372372}"/>
    <cellStyle name="Heading 3 2 20 2 4" xfId="2738" xr:uid="{C2D2CA3D-B6A6-4EF0-AD89-9380476104EB}"/>
    <cellStyle name="Heading 3 2 20 2 4 2" xfId="2739" xr:uid="{A79E8103-2C28-46B9-A177-91F9DFD6BDAE}"/>
    <cellStyle name="Heading 3 2 20 20" xfId="2740" xr:uid="{0DF70499-CF95-4C30-87BF-E0874B8F0093}"/>
    <cellStyle name="Heading 3 2 20 21" xfId="2741" xr:uid="{FBE2E541-2FD3-4A91-9136-A054480AF967}"/>
    <cellStyle name="Heading 3 2 20 22" xfId="2742" xr:uid="{17AA23C7-6898-4CEA-AAA5-F04B02FE3FF0}"/>
    <cellStyle name="Heading 3 2 20 23" xfId="2743" xr:uid="{A1C53460-1A29-4089-BFB7-539048CBF8B0}"/>
    <cellStyle name="Heading 3 2 20 24" xfId="2744" xr:uid="{17A56611-FA46-4D22-84F0-590E81BC224B}"/>
    <cellStyle name="Heading 3 2 20 25" xfId="2745" xr:uid="{7843F17F-76DE-4200-829E-193D9CA870AA}"/>
    <cellStyle name="Heading 3 2 20 3" xfId="2746" xr:uid="{2B527415-EBD5-4E64-86A1-01F2365A383F}"/>
    <cellStyle name="Heading 3 2 20 3 2" xfId="2747" xr:uid="{FC38C283-9416-4EB6-9829-6188A1E0B7A4}"/>
    <cellStyle name="Heading 3 2 20 3 2 2" xfId="2748" xr:uid="{3272A55E-361C-4B77-80F5-B32F6E070603}"/>
    <cellStyle name="Heading 3 2 20 3 3" xfId="2749" xr:uid="{7C55A58D-191C-4050-9E82-3E2656F82412}"/>
    <cellStyle name="Heading 3 2 20 3 3 2" xfId="2750" xr:uid="{C7E3B889-FD15-4DFB-B73D-B8BDA6BB94C2}"/>
    <cellStyle name="Heading 3 2 20 3 4" xfId="2751" xr:uid="{281D5FE5-6B06-448D-8912-1DB0E630751D}"/>
    <cellStyle name="Heading 3 2 20 3 4 2" xfId="2752" xr:uid="{6994B496-D62F-4B00-BFF4-812101711F22}"/>
    <cellStyle name="Heading 3 2 20 4" xfId="2753" xr:uid="{A28B25AB-5431-495E-9A76-4EC0115FB266}"/>
    <cellStyle name="Heading 3 2 20 4 2" xfId="2754" xr:uid="{1C31D8C6-EA70-4F0E-B9A7-0DF0E99BD268}"/>
    <cellStyle name="Heading 3 2 20 4 2 2" xfId="2755" xr:uid="{85726D0E-FEAE-49ED-961A-D2BB6B394103}"/>
    <cellStyle name="Heading 3 2 20 4 3" xfId="2756" xr:uid="{EB53ED5F-58BF-49EA-9E03-F7E75B2FC81E}"/>
    <cellStyle name="Heading 3 2 20 4 3 2" xfId="2757" xr:uid="{36F38B42-EB41-48F8-939C-9F9E1383697A}"/>
    <cellStyle name="Heading 3 2 20 4 4" xfId="2758" xr:uid="{CE290810-3022-489B-85F8-9CD4A3657186}"/>
    <cellStyle name="Heading 3 2 20 4 4 2" xfId="2759" xr:uid="{5B976604-5A0E-4C1B-814A-FF48CBE012D1}"/>
    <cellStyle name="Heading 3 2 20 5" xfId="2760" xr:uid="{66254C80-6AFC-42BC-B3F1-3847C409826F}"/>
    <cellStyle name="Heading 3 2 20 5 2" xfId="2761" xr:uid="{B8632040-96F2-470C-A7F9-1B6826F41BEC}"/>
    <cellStyle name="Heading 3 2 20 5 2 2" xfId="2762" xr:uid="{54138226-A480-4832-A9E9-FB68DC197E40}"/>
    <cellStyle name="Heading 3 2 20 5 3" xfId="2763" xr:uid="{56CFFD3D-F1E7-4B20-8F81-C855D14AC709}"/>
    <cellStyle name="Heading 3 2 20 5 3 2" xfId="2764" xr:uid="{85D4CF90-7E6E-4979-B320-8DF255F29ECB}"/>
    <cellStyle name="Heading 3 2 20 5 4" xfId="2765" xr:uid="{54885BD8-1E14-4EB3-8CF5-A15019F113B9}"/>
    <cellStyle name="Heading 3 2 20 5 4 2" xfId="2766" xr:uid="{33F0699F-4554-4191-82A2-D9A7835C9F4F}"/>
    <cellStyle name="Heading 3 2 20 6" xfId="2767" xr:uid="{19F9EAFD-A67A-4C42-A007-43EFC9924D2A}"/>
    <cellStyle name="Heading 3 2 20 6 2" xfId="2768" xr:uid="{2ABED638-E0E0-4E78-85AF-C48739176988}"/>
    <cellStyle name="Heading 3 2 20 6 2 2" xfId="2769" xr:uid="{9D7224EC-F04E-4C01-AC4A-5FF89921189C}"/>
    <cellStyle name="Heading 3 2 20 6 3" xfId="2770" xr:uid="{9422E8F9-599A-4D6A-8B64-31B000E239FD}"/>
    <cellStyle name="Heading 3 2 20 6 3 2" xfId="2771" xr:uid="{BCFDC93D-E6A9-4463-94F7-6CBD8F697386}"/>
    <cellStyle name="Heading 3 2 20 6 4" xfId="2772" xr:uid="{2E7AF64A-3E23-4BC1-9A8D-D9ED5FACA0CB}"/>
    <cellStyle name="Heading 3 2 20 6 4 2" xfId="2773" xr:uid="{DFCA3CBD-DD33-4A8D-A07F-AB9A0BB666CC}"/>
    <cellStyle name="Heading 3 2 20 7" xfId="2774" xr:uid="{60238510-CF92-4BDF-8890-D8C0F2FB13F1}"/>
    <cellStyle name="Heading 3 2 20 7 2" xfId="2775" xr:uid="{7C2620C0-F450-4ABF-8C29-1BFAAC4171A8}"/>
    <cellStyle name="Heading 3 2 20 7 2 2" xfId="2776" xr:uid="{EEFF2D9B-13EE-4773-A919-1B0003D5178A}"/>
    <cellStyle name="Heading 3 2 20 7 3" xfId="2777" xr:uid="{DC0DDD6D-3CE2-447B-88E2-67ECD5E00F56}"/>
    <cellStyle name="Heading 3 2 20 7 3 2" xfId="2778" xr:uid="{324BC155-FE44-4456-A678-0F0A2CA13BBB}"/>
    <cellStyle name="Heading 3 2 20 7 4" xfId="2779" xr:uid="{BD3F73C6-352D-45FB-A71B-ACAD6C6553AF}"/>
    <cellStyle name="Heading 3 2 20 7 4 2" xfId="2780" xr:uid="{3B3EB4DE-DE7E-471C-A923-3E141F1E41F2}"/>
    <cellStyle name="Heading 3 2 20 8" xfId="2781" xr:uid="{BB823E1F-DB30-4D6A-AF34-58611035D8C7}"/>
    <cellStyle name="Heading 3 2 20 8 2" xfId="2782" xr:uid="{005DFED4-1EC6-4203-A1A6-22BA08708AAD}"/>
    <cellStyle name="Heading 3 2 20 8 2 2" xfId="2783" xr:uid="{B465681A-6055-4BD0-A743-DD5B623D751B}"/>
    <cellStyle name="Heading 3 2 20 8 3" xfId="2784" xr:uid="{8C078A45-E81D-4F1A-936C-883231B5F65A}"/>
    <cellStyle name="Heading 3 2 20 8 3 2" xfId="2785" xr:uid="{952654D0-8B47-40DA-9ED9-6BF4631F2932}"/>
    <cellStyle name="Heading 3 2 20 8 4" xfId="2786" xr:uid="{DB6094D7-4FCD-4A12-B2FB-F168869D8DEC}"/>
    <cellStyle name="Heading 3 2 20 8 4 2" xfId="2787" xr:uid="{21BF232E-950F-4FC0-9438-0A1E304CCF0C}"/>
    <cellStyle name="Heading 3 2 20 9" xfId="2788" xr:uid="{D5B4278D-15D9-4982-A45A-0383F87FF695}"/>
    <cellStyle name="Heading 3 2 20 9 2" xfId="2789" xr:uid="{377FDC10-6161-46DD-8E3F-0CC7B0C767E3}"/>
    <cellStyle name="Heading 3 2 20 9 2 2" xfId="2790" xr:uid="{15092803-5945-43CB-BAEA-235E0458E52B}"/>
    <cellStyle name="Heading 3 2 20 9 3" xfId="2791" xr:uid="{027644EA-3CF3-4C25-8F37-C1ABA5485B3B}"/>
    <cellStyle name="Heading 3 2 20 9 3 2" xfId="2792" xr:uid="{33ECB1FC-71BD-4EBD-B025-9F3472B6F1FD}"/>
    <cellStyle name="Heading 3 2 20 9 4" xfId="2793" xr:uid="{126B3806-4356-4D24-A9DB-D3D68574B922}"/>
    <cellStyle name="Heading 3 2 20 9 4 2" xfId="2794" xr:uid="{7C05C1F0-5A2B-4749-BB56-E8957AF94C83}"/>
    <cellStyle name="Heading 3 2 21" xfId="2795" xr:uid="{5C68C478-F7C6-476E-8669-49CA662384B7}"/>
    <cellStyle name="Heading 3 2 21 10" xfId="2796" xr:uid="{B6277A8F-70BE-4D4C-B280-0D0D616DB257}"/>
    <cellStyle name="Heading 3 2 21 10 2" xfId="2797" xr:uid="{837D4FED-B32E-44AD-AFE7-F563ACEDC20B}"/>
    <cellStyle name="Heading 3 2 21 10 2 2" xfId="2798" xr:uid="{30C72C4C-B53F-412A-BF15-DEBBDBA9AB0A}"/>
    <cellStyle name="Heading 3 2 21 10 3" xfId="2799" xr:uid="{3BC4C04C-AF04-4F52-B5A4-C8CFC036B257}"/>
    <cellStyle name="Heading 3 2 21 10 3 2" xfId="2800" xr:uid="{7831BFC5-30BA-49B2-8797-63319C430D31}"/>
    <cellStyle name="Heading 3 2 21 10 4" xfId="2801" xr:uid="{6FEE70B4-6B4B-4EFF-8D9A-4C95ED1CAE05}"/>
    <cellStyle name="Heading 3 2 21 10 4 2" xfId="2802" xr:uid="{895D38AA-1042-4FAE-ABA7-0A3DE634FF6E}"/>
    <cellStyle name="Heading 3 2 21 11" xfId="2803" xr:uid="{45D60ED8-5B51-4524-A6D2-669CE432C76B}"/>
    <cellStyle name="Heading 3 2 21 11 2" xfId="2804" xr:uid="{7FE65EEA-3E83-42A3-A50A-9B60E75787A9}"/>
    <cellStyle name="Heading 3 2 21 11 2 2" xfId="2805" xr:uid="{3469BE61-4E6C-46EE-B5B1-DB3F7B46F22F}"/>
    <cellStyle name="Heading 3 2 21 11 3" xfId="2806" xr:uid="{D2678589-9219-44C4-9CC3-D434025B8C95}"/>
    <cellStyle name="Heading 3 2 21 11 3 2" xfId="2807" xr:uid="{86B43DD7-D9B7-4D91-9A9A-DD1AABF8AD44}"/>
    <cellStyle name="Heading 3 2 21 11 4" xfId="2808" xr:uid="{58AFF4E7-0AB5-4FF1-A06F-163BD5F6B9F7}"/>
    <cellStyle name="Heading 3 2 21 11 4 2" xfId="2809" xr:uid="{E3795A28-80C3-4443-BD36-5E1BAAFEEF67}"/>
    <cellStyle name="Heading 3 2 21 12" xfId="2810" xr:uid="{EF29F73C-1429-45B8-9F9B-473DB8E8B7DE}"/>
    <cellStyle name="Heading 3 2 21 12 2" xfId="2811" xr:uid="{C6368B9C-9A0B-4CBA-8EE4-4CF007EC4926}"/>
    <cellStyle name="Heading 3 2 21 12 2 2" xfId="2812" xr:uid="{7398E2E1-D1E3-4D9A-87B9-C2FBDEACA6DF}"/>
    <cellStyle name="Heading 3 2 21 12 3" xfId="2813" xr:uid="{3E1ED179-12B9-4D1D-804F-BBD886537FFA}"/>
    <cellStyle name="Heading 3 2 21 12 3 2" xfId="2814" xr:uid="{A2222208-9419-49DD-BB12-477119F02557}"/>
    <cellStyle name="Heading 3 2 21 12 4" xfId="2815" xr:uid="{00367DD7-4298-49AB-8457-8337548E4B29}"/>
    <cellStyle name="Heading 3 2 21 12 4 2" xfId="2816" xr:uid="{A3B1945C-16A2-4498-97F2-73264876D7C5}"/>
    <cellStyle name="Heading 3 2 21 13" xfId="2817" xr:uid="{4C1E2BA4-CA90-4206-AD25-95064E670426}"/>
    <cellStyle name="Heading 3 2 21 13 2" xfId="2818" xr:uid="{876B6B09-76B0-4C93-8418-AEBEC128F8B5}"/>
    <cellStyle name="Heading 3 2 21 13 2 2" xfId="2819" xr:uid="{6CA1A786-5661-4D72-9A4F-7168F7FED49A}"/>
    <cellStyle name="Heading 3 2 21 13 3" xfId="2820" xr:uid="{7D1AAFFB-E0D8-448B-972A-B312DD37276C}"/>
    <cellStyle name="Heading 3 2 21 13 3 2" xfId="2821" xr:uid="{E496EC2E-2E8A-4F58-BC56-81DC41476B96}"/>
    <cellStyle name="Heading 3 2 21 13 4" xfId="2822" xr:uid="{04D80066-3727-4D8D-BA3B-A871FC0D8411}"/>
    <cellStyle name="Heading 3 2 21 13 4 2" xfId="2823" xr:uid="{37A573CA-2BBA-4726-BC84-484989E3A83F}"/>
    <cellStyle name="Heading 3 2 21 14" xfId="2824" xr:uid="{18D5F102-FD8B-4D96-927C-0E83029C6C1E}"/>
    <cellStyle name="Heading 3 2 21 14 2" xfId="2825" xr:uid="{FE96A7FE-33F2-4E06-A29D-FB2FA586257A}"/>
    <cellStyle name="Heading 3 2 21 14 2 2" xfId="2826" xr:uid="{89079291-A95C-469E-A1BF-86F3610F9026}"/>
    <cellStyle name="Heading 3 2 21 14 3" xfId="2827" xr:uid="{EF0A83AB-3CDD-4BF3-B61F-78370CA19803}"/>
    <cellStyle name="Heading 3 2 21 14 3 2" xfId="2828" xr:uid="{338D8912-E8EE-41FF-8B54-D08BB7D4BD09}"/>
    <cellStyle name="Heading 3 2 21 14 4" xfId="2829" xr:uid="{C4909434-6503-4944-90E5-851285070255}"/>
    <cellStyle name="Heading 3 2 21 14 4 2" xfId="2830" xr:uid="{D12618D7-4D04-4A8B-9B35-12B6880D1A0C}"/>
    <cellStyle name="Heading 3 2 21 15" xfId="2831" xr:uid="{F3A4B1FF-9A74-4B05-A5BA-1E92BEFBF6F2}"/>
    <cellStyle name="Heading 3 2 21 15 2" xfId="2832" xr:uid="{A26FC117-8192-45F1-91BC-14D4104AF1D3}"/>
    <cellStyle name="Heading 3 2 21 15 2 2" xfId="2833" xr:uid="{792A7D4F-434F-477F-A96C-091C256BA174}"/>
    <cellStyle name="Heading 3 2 21 15 3" xfId="2834" xr:uid="{5F7B3EEB-70E1-446D-9151-9A7E6F589046}"/>
    <cellStyle name="Heading 3 2 21 15 3 2" xfId="2835" xr:uid="{172D3C4A-7F0C-4D7E-8735-9963FE6CE1E3}"/>
    <cellStyle name="Heading 3 2 21 15 4" xfId="2836" xr:uid="{8E504ABD-E2D4-47C5-8D1A-C6EC031E9919}"/>
    <cellStyle name="Heading 3 2 21 15 4 2" xfId="2837" xr:uid="{8D9B660F-8EAE-4727-AEAA-64EA3BE07029}"/>
    <cellStyle name="Heading 3 2 21 16" xfId="2838" xr:uid="{1CC3FD3F-53FC-4F4F-8A69-DC2239539B52}"/>
    <cellStyle name="Heading 3 2 21 16 2" xfId="2839" xr:uid="{D0D186DF-B6C3-40EB-8A23-19249281F67D}"/>
    <cellStyle name="Heading 3 2 21 17" xfId="2840" xr:uid="{138099B5-2425-4E63-896D-EA95B0672363}"/>
    <cellStyle name="Heading 3 2 21 17 2" xfId="2841" xr:uid="{C0E54FA0-5BDA-47BA-AA5F-EA6A0BF3D21B}"/>
    <cellStyle name="Heading 3 2 21 18" xfId="2842" xr:uid="{038BE1F1-1A64-4074-A955-A87309AD0524}"/>
    <cellStyle name="Heading 3 2 21 18 2" xfId="2843" xr:uid="{253AC3E5-A742-4212-A37E-3964DE282E22}"/>
    <cellStyle name="Heading 3 2 21 19" xfId="2844" xr:uid="{08B6B74C-E90A-4E1A-BCCC-FF67F2C4A838}"/>
    <cellStyle name="Heading 3 2 21 2" xfId="2845" xr:uid="{A78023FC-7BF7-40ED-A27C-39333F84D40A}"/>
    <cellStyle name="Heading 3 2 21 2 2" xfId="2846" xr:uid="{9B959033-2CDB-4B7F-822A-23433619D195}"/>
    <cellStyle name="Heading 3 2 21 2 2 2" xfId="2847" xr:uid="{C3030DB0-D1A5-434E-A2C9-669AE4A25474}"/>
    <cellStyle name="Heading 3 2 21 2 3" xfId="2848" xr:uid="{17D52E01-402B-4AEE-B685-3539D30CB9F7}"/>
    <cellStyle name="Heading 3 2 21 2 3 2" xfId="2849" xr:uid="{8FF9CDB6-D1CC-42B7-9B89-A3AF6645632C}"/>
    <cellStyle name="Heading 3 2 21 2 4" xfId="2850" xr:uid="{CC02ADAE-8E63-44D9-ADC6-70BBD050E75E}"/>
    <cellStyle name="Heading 3 2 21 2 4 2" xfId="2851" xr:uid="{86CA60FC-0354-46DB-B101-70D2D316783C}"/>
    <cellStyle name="Heading 3 2 21 20" xfId="2852" xr:uid="{4950C787-D1EE-49F0-B7B8-CEE23ED053AD}"/>
    <cellStyle name="Heading 3 2 21 21" xfId="2853" xr:uid="{EB6B3720-7DCF-4994-8B32-323E0834BA5C}"/>
    <cellStyle name="Heading 3 2 21 22" xfId="2854" xr:uid="{305A80AA-89F7-44F3-977E-7881EDB90CCB}"/>
    <cellStyle name="Heading 3 2 21 23" xfId="2855" xr:uid="{4E5AF57E-BFC2-4539-8020-93CCAE4CC8E6}"/>
    <cellStyle name="Heading 3 2 21 24" xfId="2856" xr:uid="{FAFB2409-530D-4021-B154-7764CC3B3879}"/>
    <cellStyle name="Heading 3 2 21 25" xfId="2857" xr:uid="{F8418FB3-8DC6-4C39-BC52-FECAC4B11AA6}"/>
    <cellStyle name="Heading 3 2 21 3" xfId="2858" xr:uid="{DCF5B4FD-6532-4631-A1AC-A81466AC9818}"/>
    <cellStyle name="Heading 3 2 21 3 2" xfId="2859" xr:uid="{048BB413-661A-482B-BB19-295F2FA4A541}"/>
    <cellStyle name="Heading 3 2 21 3 2 2" xfId="2860" xr:uid="{16FD5DBD-EEE4-4E6C-A4DA-4C688FF75CE3}"/>
    <cellStyle name="Heading 3 2 21 3 3" xfId="2861" xr:uid="{3B9573D3-236D-44DC-900F-76362338C853}"/>
    <cellStyle name="Heading 3 2 21 3 3 2" xfId="2862" xr:uid="{4FFE2612-A25E-4484-97F5-D0B8D640CA40}"/>
    <cellStyle name="Heading 3 2 21 3 4" xfId="2863" xr:uid="{795D923D-CF5C-41FC-A171-438D722996EC}"/>
    <cellStyle name="Heading 3 2 21 3 4 2" xfId="2864" xr:uid="{048C8D74-B801-4030-9E47-C2036BA522A7}"/>
    <cellStyle name="Heading 3 2 21 4" xfId="2865" xr:uid="{92DF1BFA-13BE-4EDA-9772-04CD945EA91C}"/>
    <cellStyle name="Heading 3 2 21 4 2" xfId="2866" xr:uid="{A547FD12-6669-4A16-A667-5DB36A57F78E}"/>
    <cellStyle name="Heading 3 2 21 4 2 2" xfId="2867" xr:uid="{C1E2A3E1-B43C-4400-9B5E-85ED1DE5974E}"/>
    <cellStyle name="Heading 3 2 21 4 3" xfId="2868" xr:uid="{2BD5BFFB-7196-4E5C-B4A4-9C2B182A551C}"/>
    <cellStyle name="Heading 3 2 21 4 3 2" xfId="2869" xr:uid="{6B6D24AD-6558-461D-BF4F-AC70B1E5D542}"/>
    <cellStyle name="Heading 3 2 21 4 4" xfId="2870" xr:uid="{29E04817-8BF8-4BDD-BF83-6B76A2D451E7}"/>
    <cellStyle name="Heading 3 2 21 4 4 2" xfId="2871" xr:uid="{EDC5B533-6B25-4B0E-AA6B-1F23C32BF169}"/>
    <cellStyle name="Heading 3 2 21 5" xfId="2872" xr:uid="{25801B09-057A-4515-AB51-2DE3F0C85649}"/>
    <cellStyle name="Heading 3 2 21 5 2" xfId="2873" xr:uid="{2DD74022-1A6B-4BEE-9BD5-B64E89255D92}"/>
    <cellStyle name="Heading 3 2 21 5 2 2" xfId="2874" xr:uid="{75032CDC-7009-4BEF-89AE-199EA8AB083F}"/>
    <cellStyle name="Heading 3 2 21 5 3" xfId="2875" xr:uid="{EF4D37ED-ECEE-4D30-A077-72BC0CEB764A}"/>
    <cellStyle name="Heading 3 2 21 5 3 2" xfId="2876" xr:uid="{9A5E0182-BBD2-47C4-AB85-13A5DF4E31DF}"/>
    <cellStyle name="Heading 3 2 21 5 4" xfId="2877" xr:uid="{854336CC-6C47-4704-B28B-83B6C86C4734}"/>
    <cellStyle name="Heading 3 2 21 5 4 2" xfId="2878" xr:uid="{A186AC79-E87B-47FF-BCE9-0DEBB43308E6}"/>
    <cellStyle name="Heading 3 2 21 6" xfId="2879" xr:uid="{ACE1F087-B205-4885-B172-C349C3360275}"/>
    <cellStyle name="Heading 3 2 21 6 2" xfId="2880" xr:uid="{D438CCDA-A746-4D39-8913-BE65B563E759}"/>
    <cellStyle name="Heading 3 2 21 6 2 2" xfId="2881" xr:uid="{1821E40B-12BE-4DE8-A17B-6CBF4CA54C04}"/>
    <cellStyle name="Heading 3 2 21 6 3" xfId="2882" xr:uid="{201E3FAE-1A30-4F42-AB8C-17A0A8EF01E3}"/>
    <cellStyle name="Heading 3 2 21 6 3 2" xfId="2883" xr:uid="{276A09E3-FB57-4DCC-9DF7-2ADC148F23F3}"/>
    <cellStyle name="Heading 3 2 21 6 4" xfId="2884" xr:uid="{05660572-F462-47D7-81AB-97610F576538}"/>
    <cellStyle name="Heading 3 2 21 6 4 2" xfId="2885" xr:uid="{D13BD846-D715-4B14-BB00-3E3CBC933B42}"/>
    <cellStyle name="Heading 3 2 21 7" xfId="2886" xr:uid="{089CBB1D-A9FC-4927-82FF-F72D95E602BA}"/>
    <cellStyle name="Heading 3 2 21 7 2" xfId="2887" xr:uid="{3FBC2A7E-23FE-4642-9E57-114E0D5880B3}"/>
    <cellStyle name="Heading 3 2 21 7 2 2" xfId="2888" xr:uid="{33941FA2-D260-41D7-8E15-8455C6BD9800}"/>
    <cellStyle name="Heading 3 2 21 7 3" xfId="2889" xr:uid="{8C2314EE-4D4B-4A3B-B101-646CF23A3A3A}"/>
    <cellStyle name="Heading 3 2 21 7 3 2" xfId="2890" xr:uid="{D002C521-C058-4F21-BDDD-83CD9569DC43}"/>
    <cellStyle name="Heading 3 2 21 7 4" xfId="2891" xr:uid="{6A8B70A9-CA24-4F90-B717-43314714B338}"/>
    <cellStyle name="Heading 3 2 21 7 4 2" xfId="2892" xr:uid="{04A2BACD-82C4-4614-BF60-AC2BF7F2D40B}"/>
    <cellStyle name="Heading 3 2 21 8" xfId="2893" xr:uid="{DFAD470E-3E31-4B66-AA07-4A0AB4847820}"/>
    <cellStyle name="Heading 3 2 21 8 2" xfId="2894" xr:uid="{38A26642-E7E3-4AB6-8A7E-4623C1E06050}"/>
    <cellStyle name="Heading 3 2 21 8 2 2" xfId="2895" xr:uid="{1DF6605D-D2C9-4280-A461-FF7C0A18FDF9}"/>
    <cellStyle name="Heading 3 2 21 8 3" xfId="2896" xr:uid="{E2E7A5A0-68B6-4CFA-BEFD-62E424B70AFA}"/>
    <cellStyle name="Heading 3 2 21 8 3 2" xfId="2897" xr:uid="{2EAC7CCE-7052-4788-AB52-9AA27760F670}"/>
    <cellStyle name="Heading 3 2 21 8 4" xfId="2898" xr:uid="{8973BE0D-E388-430D-AEBD-3ED905A25ABA}"/>
    <cellStyle name="Heading 3 2 21 8 4 2" xfId="2899" xr:uid="{A163E021-BCDF-4CD3-BB70-A9E9B341443E}"/>
    <cellStyle name="Heading 3 2 21 9" xfId="2900" xr:uid="{86A23C3E-0159-4BF4-8CEC-252C94323A69}"/>
    <cellStyle name="Heading 3 2 21 9 2" xfId="2901" xr:uid="{5AA5BC1A-A308-49A4-974E-CB3E1C585C7A}"/>
    <cellStyle name="Heading 3 2 21 9 2 2" xfId="2902" xr:uid="{F3D4012C-851D-48C2-948D-1911CA87569B}"/>
    <cellStyle name="Heading 3 2 21 9 3" xfId="2903" xr:uid="{786699D3-2EB3-419B-A277-3C46752EFC0C}"/>
    <cellStyle name="Heading 3 2 21 9 3 2" xfId="2904" xr:uid="{92CAF209-7F4F-4055-9E55-645EAAED8839}"/>
    <cellStyle name="Heading 3 2 21 9 4" xfId="2905" xr:uid="{3EE076AF-C246-4FC1-8C1A-CA2C4A981A1C}"/>
    <cellStyle name="Heading 3 2 21 9 4 2" xfId="2906" xr:uid="{A33D6965-E435-4D7E-9764-9E03C4F8C285}"/>
    <cellStyle name="Heading 3 2 22" xfId="2907" xr:uid="{6B36EAF1-84A3-4C86-B1A3-CCD3FD81310D}"/>
    <cellStyle name="Heading 3 2 22 10" xfId="2908" xr:uid="{F50F7B5A-AD04-4F72-B7C2-B28D8C580012}"/>
    <cellStyle name="Heading 3 2 22 10 2" xfId="2909" xr:uid="{6479AC13-2FD9-4C79-9FD6-5D5A090523AD}"/>
    <cellStyle name="Heading 3 2 22 10 2 2" xfId="2910" xr:uid="{C67EB3AB-1233-4A06-BBAB-851FA3A7A5FB}"/>
    <cellStyle name="Heading 3 2 22 10 3" xfId="2911" xr:uid="{539429B3-603E-4884-98F9-AAA313E0B500}"/>
    <cellStyle name="Heading 3 2 22 10 3 2" xfId="2912" xr:uid="{5A060F21-9E1E-44B2-BD9C-9991F78CEFC5}"/>
    <cellStyle name="Heading 3 2 22 10 4" xfId="2913" xr:uid="{B7B81804-2AD2-45C7-B21A-569AB594A0BD}"/>
    <cellStyle name="Heading 3 2 22 10 4 2" xfId="2914" xr:uid="{C3DC5E83-0881-4133-8B3E-D3C19EAC8451}"/>
    <cellStyle name="Heading 3 2 22 11" xfId="2915" xr:uid="{5360399D-693A-4C11-A6B1-D635A34A20A9}"/>
    <cellStyle name="Heading 3 2 22 11 2" xfId="2916" xr:uid="{B1135713-B61B-4B0D-B0F3-4A7421EF77B2}"/>
    <cellStyle name="Heading 3 2 22 11 2 2" xfId="2917" xr:uid="{B1E7069C-B2A5-46B4-9237-5052D6AFEBEC}"/>
    <cellStyle name="Heading 3 2 22 11 3" xfId="2918" xr:uid="{2191BB21-498E-46BD-BECC-5BE69E9C093F}"/>
    <cellStyle name="Heading 3 2 22 11 3 2" xfId="2919" xr:uid="{B92AE744-BBF5-4BC4-9A74-44B2415FF36B}"/>
    <cellStyle name="Heading 3 2 22 11 4" xfId="2920" xr:uid="{07F8D1C6-9730-49CE-99C1-D27B098919F0}"/>
    <cellStyle name="Heading 3 2 22 11 4 2" xfId="2921" xr:uid="{ECBD7D43-A762-4CB2-A887-7C99320E397E}"/>
    <cellStyle name="Heading 3 2 22 12" xfId="2922" xr:uid="{B996F9D2-9086-47FF-BC96-6DDBE5A5A42A}"/>
    <cellStyle name="Heading 3 2 22 12 2" xfId="2923" xr:uid="{02917AF6-9B10-4AF6-94F6-8DC1DFD25C4E}"/>
    <cellStyle name="Heading 3 2 22 12 2 2" xfId="2924" xr:uid="{4E9C08B2-2003-4D4A-98AB-A63D6CB2114A}"/>
    <cellStyle name="Heading 3 2 22 12 3" xfId="2925" xr:uid="{0B865FA6-95EA-4C02-B808-586A9C1561A1}"/>
    <cellStyle name="Heading 3 2 22 12 3 2" xfId="2926" xr:uid="{530F3120-7229-4FC7-890B-7C0E52A99075}"/>
    <cellStyle name="Heading 3 2 22 12 4" xfId="2927" xr:uid="{25B5D880-E9EB-433F-BDA8-4A59EE74E69C}"/>
    <cellStyle name="Heading 3 2 22 12 4 2" xfId="2928" xr:uid="{D53027BD-4736-4756-B7F3-D8EE30556FD1}"/>
    <cellStyle name="Heading 3 2 22 13" xfId="2929" xr:uid="{460F83EE-9BEA-4158-82E0-1EFAD88437A4}"/>
    <cellStyle name="Heading 3 2 22 13 2" xfId="2930" xr:uid="{47989F1B-07E3-4403-8B4A-F96DFE3C3D81}"/>
    <cellStyle name="Heading 3 2 22 13 2 2" xfId="2931" xr:uid="{F95B7684-85C3-40ED-BF6A-F783EC4616E1}"/>
    <cellStyle name="Heading 3 2 22 13 3" xfId="2932" xr:uid="{4D7A5CD9-625B-4E5E-B995-09746525B52E}"/>
    <cellStyle name="Heading 3 2 22 13 3 2" xfId="2933" xr:uid="{B8326CF0-F5F9-431D-A0AE-03EDDF371174}"/>
    <cellStyle name="Heading 3 2 22 13 4" xfId="2934" xr:uid="{CAC82E9F-60B4-44FA-9BE1-BB68167FC222}"/>
    <cellStyle name="Heading 3 2 22 13 4 2" xfId="2935" xr:uid="{BBF8B78B-E329-494E-8664-733F9B0846AD}"/>
    <cellStyle name="Heading 3 2 22 14" xfId="2936" xr:uid="{48F6A268-47AE-4142-BF28-E7881575EE8E}"/>
    <cellStyle name="Heading 3 2 22 14 2" xfId="2937" xr:uid="{3B6327D2-CA86-4C33-BB8E-A88570299066}"/>
    <cellStyle name="Heading 3 2 22 14 2 2" xfId="2938" xr:uid="{929693E1-99CB-4D25-81EE-2CD25F9F48A0}"/>
    <cellStyle name="Heading 3 2 22 14 3" xfId="2939" xr:uid="{3C1E1A9F-5638-41D2-AC76-46950B3AE4AF}"/>
    <cellStyle name="Heading 3 2 22 14 3 2" xfId="2940" xr:uid="{BD4EC48A-BBD9-42EB-A7F1-85E8C89C020D}"/>
    <cellStyle name="Heading 3 2 22 14 4" xfId="2941" xr:uid="{2E6720E9-67FD-4538-ADAF-CD5D74B14590}"/>
    <cellStyle name="Heading 3 2 22 14 4 2" xfId="2942" xr:uid="{7F80111D-7FA9-4C5A-95A4-8B96CE311BDD}"/>
    <cellStyle name="Heading 3 2 22 15" xfId="2943" xr:uid="{9BECDD2C-6A49-4AED-8316-0A33F8E1DF1E}"/>
    <cellStyle name="Heading 3 2 22 15 2" xfId="2944" xr:uid="{81B2A0DE-AC87-4267-9017-533816451980}"/>
    <cellStyle name="Heading 3 2 22 15 2 2" xfId="2945" xr:uid="{D4688A5B-54A3-40B2-81DF-E5F8CDB56F6C}"/>
    <cellStyle name="Heading 3 2 22 15 3" xfId="2946" xr:uid="{7F6C1834-0962-4ECF-B829-CD54F28B409A}"/>
    <cellStyle name="Heading 3 2 22 15 3 2" xfId="2947" xr:uid="{DF4962C6-F480-4043-AFD6-37F1ED716D50}"/>
    <cellStyle name="Heading 3 2 22 15 4" xfId="2948" xr:uid="{E71F0502-B772-46AB-98BC-472B4CC9B83A}"/>
    <cellStyle name="Heading 3 2 22 15 4 2" xfId="2949" xr:uid="{ADE8B81E-5622-4F40-9D60-A75E31435D4E}"/>
    <cellStyle name="Heading 3 2 22 16" xfId="2950" xr:uid="{20267D2A-A888-4D81-A160-3107E38B5573}"/>
    <cellStyle name="Heading 3 2 22 16 2" xfId="2951" xr:uid="{614FF055-B426-4050-A34D-8C4C77F432D3}"/>
    <cellStyle name="Heading 3 2 22 17" xfId="2952" xr:uid="{88873FE5-4477-4DEA-992D-E1D0301A8418}"/>
    <cellStyle name="Heading 3 2 22 17 2" xfId="2953" xr:uid="{FAE81169-2F65-4BEF-A04E-AF478FAB89A7}"/>
    <cellStyle name="Heading 3 2 22 18" xfId="2954" xr:uid="{E5ED74F9-1777-4E8A-9CF9-D5F799F44340}"/>
    <cellStyle name="Heading 3 2 22 18 2" xfId="2955" xr:uid="{1A9EC47D-2A8E-47CF-B85E-AABC4114D746}"/>
    <cellStyle name="Heading 3 2 22 19" xfId="2956" xr:uid="{EC666E78-DA19-4724-B71D-C556F016C692}"/>
    <cellStyle name="Heading 3 2 22 2" xfId="2957" xr:uid="{AA6707FF-A051-46D1-B3CE-6ABE23857908}"/>
    <cellStyle name="Heading 3 2 22 2 2" xfId="2958" xr:uid="{721255FB-CA06-4295-8BA4-11B486641CCF}"/>
    <cellStyle name="Heading 3 2 22 2 2 2" xfId="2959" xr:uid="{62B22281-BC24-4819-94AB-468F3F3CD0E3}"/>
    <cellStyle name="Heading 3 2 22 2 3" xfId="2960" xr:uid="{D50DCFA9-BE90-4D6F-9625-3AE1D101D7E7}"/>
    <cellStyle name="Heading 3 2 22 2 3 2" xfId="2961" xr:uid="{6AE15724-83B1-4FE9-837C-CB6350A8FBEB}"/>
    <cellStyle name="Heading 3 2 22 2 4" xfId="2962" xr:uid="{33A88B08-0A42-4C75-83F4-4ABA33CABFEF}"/>
    <cellStyle name="Heading 3 2 22 2 4 2" xfId="2963" xr:uid="{E8171926-112A-43DB-A263-2C07C4631C30}"/>
    <cellStyle name="Heading 3 2 22 20" xfId="2964" xr:uid="{751990C2-9AD2-4C02-B036-FD26AC9478AB}"/>
    <cellStyle name="Heading 3 2 22 21" xfId="2965" xr:uid="{873B7FC8-B294-4E9A-A4FB-50B1926A09FA}"/>
    <cellStyle name="Heading 3 2 22 22" xfId="2966" xr:uid="{6CE35162-7922-4EB0-8421-219CE8266123}"/>
    <cellStyle name="Heading 3 2 22 23" xfId="2967" xr:uid="{B9E5E09D-A41A-4E1D-9E58-F6BE313A56D9}"/>
    <cellStyle name="Heading 3 2 22 24" xfId="2968" xr:uid="{F2C6E706-3AE4-451A-A6F9-715BBDC15358}"/>
    <cellStyle name="Heading 3 2 22 25" xfId="2969" xr:uid="{6CA3871E-A85D-4AF1-986C-65311EF88F10}"/>
    <cellStyle name="Heading 3 2 22 3" xfId="2970" xr:uid="{18C001D1-8B58-4FC0-B1B2-EBAE2B5A5973}"/>
    <cellStyle name="Heading 3 2 22 3 2" xfId="2971" xr:uid="{7C8C4964-943F-404E-AF48-BFC9FC27FEBA}"/>
    <cellStyle name="Heading 3 2 22 3 2 2" xfId="2972" xr:uid="{6B23C191-B98A-43C6-AA88-6B1032742A31}"/>
    <cellStyle name="Heading 3 2 22 3 3" xfId="2973" xr:uid="{93C9F516-D007-4DDA-9CFC-8D699BAC8914}"/>
    <cellStyle name="Heading 3 2 22 3 3 2" xfId="2974" xr:uid="{74076F95-E4E1-48C2-83A2-3CC089B9A592}"/>
    <cellStyle name="Heading 3 2 22 3 4" xfId="2975" xr:uid="{21083B1B-F1F0-4DDB-86A9-9BE795C80370}"/>
    <cellStyle name="Heading 3 2 22 3 4 2" xfId="2976" xr:uid="{4662D5C4-FD26-4169-9F4C-E699866D8D72}"/>
    <cellStyle name="Heading 3 2 22 4" xfId="2977" xr:uid="{A7BA4C8E-DE6C-4655-AE34-2128601F9A8E}"/>
    <cellStyle name="Heading 3 2 22 4 2" xfId="2978" xr:uid="{CF0C4D84-CD6C-495F-9452-390998F42FA4}"/>
    <cellStyle name="Heading 3 2 22 4 2 2" xfId="2979" xr:uid="{901173C2-A753-4998-AFD8-2F9D1201FEB7}"/>
    <cellStyle name="Heading 3 2 22 4 3" xfId="2980" xr:uid="{CED55DBB-0E1A-4827-A82D-D9242DBE5108}"/>
    <cellStyle name="Heading 3 2 22 4 3 2" xfId="2981" xr:uid="{83BB2EA3-F3BA-4D1C-8896-C9B6B3E5D69A}"/>
    <cellStyle name="Heading 3 2 22 4 4" xfId="2982" xr:uid="{F68FEBB7-1F9D-4F95-9EC7-51731A7ECEBD}"/>
    <cellStyle name="Heading 3 2 22 4 4 2" xfId="2983" xr:uid="{C827772A-DCC7-4776-9846-F57CDB88C595}"/>
    <cellStyle name="Heading 3 2 22 5" xfId="2984" xr:uid="{74537877-667D-4F23-B6E8-79E2B0B6B22B}"/>
    <cellStyle name="Heading 3 2 22 5 2" xfId="2985" xr:uid="{F9F4D336-97C8-4FC3-93A9-024BA0F83DE3}"/>
    <cellStyle name="Heading 3 2 22 5 2 2" xfId="2986" xr:uid="{3EAA763E-095C-41B1-AC7B-ED8BD00281E9}"/>
    <cellStyle name="Heading 3 2 22 5 3" xfId="2987" xr:uid="{DB71029B-B4CF-4413-8DB4-4E890ADA8AC4}"/>
    <cellStyle name="Heading 3 2 22 5 3 2" xfId="2988" xr:uid="{4C293B37-39EB-4CA9-9FF5-F9AD9040A201}"/>
    <cellStyle name="Heading 3 2 22 5 4" xfId="2989" xr:uid="{673910D7-E9A5-4CC6-AB6D-0FB185E29B71}"/>
    <cellStyle name="Heading 3 2 22 5 4 2" xfId="2990" xr:uid="{50122C9B-B04F-4E16-A9D5-D4CF02944756}"/>
    <cellStyle name="Heading 3 2 22 6" xfId="2991" xr:uid="{8FD12367-566C-438E-9C80-C358FDDA19E5}"/>
    <cellStyle name="Heading 3 2 22 6 2" xfId="2992" xr:uid="{8BDBE592-7A06-47B0-AD6B-3F6F57DC0D31}"/>
    <cellStyle name="Heading 3 2 22 6 2 2" xfId="2993" xr:uid="{51118A8A-81A1-4DF1-ADFF-3439B63B3CC2}"/>
    <cellStyle name="Heading 3 2 22 6 3" xfId="2994" xr:uid="{9DB3503D-890F-4782-82BC-EE02BD490435}"/>
    <cellStyle name="Heading 3 2 22 6 3 2" xfId="2995" xr:uid="{9EBC7A8E-1129-4B35-A356-6E7406F9BF95}"/>
    <cellStyle name="Heading 3 2 22 6 4" xfId="2996" xr:uid="{9D0B5D20-3D25-4854-A4EC-20062CE5F0DC}"/>
    <cellStyle name="Heading 3 2 22 6 4 2" xfId="2997" xr:uid="{154F975E-C580-4456-A846-8BD2B629EC8F}"/>
    <cellStyle name="Heading 3 2 22 7" xfId="2998" xr:uid="{AD9698D3-E640-472D-B653-E13FEE2D7079}"/>
    <cellStyle name="Heading 3 2 22 7 2" xfId="2999" xr:uid="{893A9E39-0BCF-48A0-9C20-42F8BCC2ED5E}"/>
    <cellStyle name="Heading 3 2 22 7 2 2" xfId="3000" xr:uid="{734AA336-1731-4827-9D9E-BA024767F3CE}"/>
    <cellStyle name="Heading 3 2 22 7 3" xfId="3001" xr:uid="{4F786F99-E7B9-4B20-B157-68DD33B3997D}"/>
    <cellStyle name="Heading 3 2 22 7 3 2" xfId="3002" xr:uid="{769EB3EA-B9FC-44AC-B863-E3725A64CDE1}"/>
    <cellStyle name="Heading 3 2 22 7 4" xfId="3003" xr:uid="{59E13CD5-E849-435C-A2C3-21EB82EF208B}"/>
    <cellStyle name="Heading 3 2 22 7 4 2" xfId="3004" xr:uid="{B5BCFDCF-C354-407D-B811-C98C6A7295DF}"/>
    <cellStyle name="Heading 3 2 22 8" xfId="3005" xr:uid="{F2D3B763-AB5D-4046-98A5-4D9E70A45703}"/>
    <cellStyle name="Heading 3 2 22 8 2" xfId="3006" xr:uid="{57D62578-8CBD-44F2-90F8-E04B431D8D7A}"/>
    <cellStyle name="Heading 3 2 22 8 2 2" xfId="3007" xr:uid="{130251D6-F24D-4DE4-8FF0-8A160C18A463}"/>
    <cellStyle name="Heading 3 2 22 8 3" xfId="3008" xr:uid="{C50A2959-2FE3-4116-8D21-3E4B435DF930}"/>
    <cellStyle name="Heading 3 2 22 8 3 2" xfId="3009" xr:uid="{9CFAAA9F-8CD9-41F3-924D-626BFCB15907}"/>
    <cellStyle name="Heading 3 2 22 8 4" xfId="3010" xr:uid="{0DD569FA-01A7-4D60-9C18-A0303929FEC1}"/>
    <cellStyle name="Heading 3 2 22 8 4 2" xfId="3011" xr:uid="{B701A1CE-3E3D-4A6C-9F07-6040BB16ABDE}"/>
    <cellStyle name="Heading 3 2 22 9" xfId="3012" xr:uid="{EA06D758-03C8-47E5-B871-56A4E43A77E2}"/>
    <cellStyle name="Heading 3 2 22 9 2" xfId="3013" xr:uid="{5E767739-8461-483F-BF35-1748DDBED475}"/>
    <cellStyle name="Heading 3 2 22 9 2 2" xfId="3014" xr:uid="{F040A2A3-8549-4313-97D9-EA750487C2F1}"/>
    <cellStyle name="Heading 3 2 22 9 3" xfId="3015" xr:uid="{B253F2AA-04F7-4619-9A11-207EFF4DA5CC}"/>
    <cellStyle name="Heading 3 2 22 9 3 2" xfId="3016" xr:uid="{DDF5AE12-57FC-4048-AB2C-A93840DE7947}"/>
    <cellStyle name="Heading 3 2 22 9 4" xfId="3017" xr:uid="{844C6ED9-A953-4C0C-9EF3-C443C5B95500}"/>
    <cellStyle name="Heading 3 2 22 9 4 2" xfId="3018" xr:uid="{0D127CD0-F6B7-4721-9C2A-5C3B9C7DDFC5}"/>
    <cellStyle name="Heading 3 2 23" xfId="3019" xr:uid="{BA9FF979-6B1C-43BB-891C-F57444507386}"/>
    <cellStyle name="Heading 3 2 23 10" xfId="3020" xr:uid="{E24A80D6-5E35-4B85-95BF-914ABB6DDB5F}"/>
    <cellStyle name="Heading 3 2 23 10 2" xfId="3021" xr:uid="{5DD71D99-2CBB-4A0C-8F16-8C23378F75FA}"/>
    <cellStyle name="Heading 3 2 23 10 2 2" xfId="3022" xr:uid="{958B9B85-437F-455B-9F76-B76B76706908}"/>
    <cellStyle name="Heading 3 2 23 10 3" xfId="3023" xr:uid="{39778E89-215A-4BB5-9514-BAFA03388F8D}"/>
    <cellStyle name="Heading 3 2 23 10 3 2" xfId="3024" xr:uid="{6C0D53F4-BCC7-4DAB-A7A0-5F86D3B7B06F}"/>
    <cellStyle name="Heading 3 2 23 10 4" xfId="3025" xr:uid="{8E0CA56A-3501-46D9-8C70-A3B2A510EA52}"/>
    <cellStyle name="Heading 3 2 23 10 4 2" xfId="3026" xr:uid="{F02A1BAF-821D-4132-A767-1CA1658360FE}"/>
    <cellStyle name="Heading 3 2 23 11" xfId="3027" xr:uid="{5361E235-660B-4BE2-B96D-2E519B0D5918}"/>
    <cellStyle name="Heading 3 2 23 11 2" xfId="3028" xr:uid="{E4580E35-4EF5-41C0-AAA6-48F55A4E1821}"/>
    <cellStyle name="Heading 3 2 23 11 2 2" xfId="3029" xr:uid="{73F0F21A-5DC9-4F28-8C1A-F8DB08768433}"/>
    <cellStyle name="Heading 3 2 23 11 3" xfId="3030" xr:uid="{1F3E23AB-C20A-43CA-A130-E0671D775FFD}"/>
    <cellStyle name="Heading 3 2 23 11 3 2" xfId="3031" xr:uid="{37A29792-2EDA-439E-9212-51A0F1749BB8}"/>
    <cellStyle name="Heading 3 2 23 11 4" xfId="3032" xr:uid="{1EA87174-20C3-4C97-A64E-1F16D017001B}"/>
    <cellStyle name="Heading 3 2 23 11 4 2" xfId="3033" xr:uid="{DB5B513B-810A-442B-908D-1F4A27F5CA40}"/>
    <cellStyle name="Heading 3 2 23 12" xfId="3034" xr:uid="{DD8DA501-E570-4466-810C-9430FCCD027F}"/>
    <cellStyle name="Heading 3 2 23 12 2" xfId="3035" xr:uid="{388CA967-00DF-43C5-8330-A4DFA0B62FBB}"/>
    <cellStyle name="Heading 3 2 23 12 2 2" xfId="3036" xr:uid="{D4EE7B14-0AE5-4277-83D3-69DCA0BDA5CF}"/>
    <cellStyle name="Heading 3 2 23 12 3" xfId="3037" xr:uid="{E533D57C-B547-4DEE-A502-B34A1BCB4CC6}"/>
    <cellStyle name="Heading 3 2 23 12 3 2" xfId="3038" xr:uid="{6F890517-398A-42E3-A55A-CCE10638CC08}"/>
    <cellStyle name="Heading 3 2 23 12 4" xfId="3039" xr:uid="{174D1636-1AC1-4018-AD17-79D80334CA40}"/>
    <cellStyle name="Heading 3 2 23 12 4 2" xfId="3040" xr:uid="{2C9CAE23-9397-4856-98AF-8B65048ADCE3}"/>
    <cellStyle name="Heading 3 2 23 13" xfId="3041" xr:uid="{57038870-5D35-4A07-98B7-44AC6F601919}"/>
    <cellStyle name="Heading 3 2 23 13 2" xfId="3042" xr:uid="{2FC7BA89-73B7-40EB-A9DE-5DB32317BE88}"/>
    <cellStyle name="Heading 3 2 23 13 2 2" xfId="3043" xr:uid="{73F0810C-E606-449D-A003-6237E2DBC984}"/>
    <cellStyle name="Heading 3 2 23 13 3" xfId="3044" xr:uid="{2B6317C2-CB52-4CAA-BBA6-BD920B949129}"/>
    <cellStyle name="Heading 3 2 23 13 3 2" xfId="3045" xr:uid="{581AC5E2-2683-4DA4-8582-0F441D871675}"/>
    <cellStyle name="Heading 3 2 23 13 4" xfId="3046" xr:uid="{01E7C7ED-001E-4C53-A3AB-0CE0755956FA}"/>
    <cellStyle name="Heading 3 2 23 13 4 2" xfId="3047" xr:uid="{75E9FE36-68C6-41E3-B31E-1D24E6B47D06}"/>
    <cellStyle name="Heading 3 2 23 14" xfId="3048" xr:uid="{2E58D2F8-7213-487E-B9FD-8EABC362582F}"/>
    <cellStyle name="Heading 3 2 23 14 2" xfId="3049" xr:uid="{61A9A46B-8115-4874-A98E-48C7A9B06330}"/>
    <cellStyle name="Heading 3 2 23 14 2 2" xfId="3050" xr:uid="{DF2F30CC-A664-437C-946B-E25C4C19D6A8}"/>
    <cellStyle name="Heading 3 2 23 14 3" xfId="3051" xr:uid="{306F4AD2-9243-4570-B36B-FBDA4DAA9479}"/>
    <cellStyle name="Heading 3 2 23 14 3 2" xfId="3052" xr:uid="{0FBC605B-DFFE-4DFB-AF4E-2E8D28EEC647}"/>
    <cellStyle name="Heading 3 2 23 14 4" xfId="3053" xr:uid="{25A72096-49A9-4199-BC7E-89AAE3969AD1}"/>
    <cellStyle name="Heading 3 2 23 14 4 2" xfId="3054" xr:uid="{0C7F5BCE-81A6-4D3A-8BE0-779494F958AA}"/>
    <cellStyle name="Heading 3 2 23 15" xfId="3055" xr:uid="{E043E8EB-3DBE-484C-B690-FF64DABE4D55}"/>
    <cellStyle name="Heading 3 2 23 15 2" xfId="3056" xr:uid="{BC511947-6F78-4892-A38A-626B3B4C1068}"/>
    <cellStyle name="Heading 3 2 23 15 2 2" xfId="3057" xr:uid="{19C44F15-A41C-4D63-B44D-D41742C968E9}"/>
    <cellStyle name="Heading 3 2 23 15 3" xfId="3058" xr:uid="{61C74021-FECF-4DA3-B6EE-D656624A4588}"/>
    <cellStyle name="Heading 3 2 23 15 3 2" xfId="3059" xr:uid="{EE9919FC-280E-45F6-B3CA-4D2B592AD441}"/>
    <cellStyle name="Heading 3 2 23 15 4" xfId="3060" xr:uid="{70C9D3AF-6501-4C50-80E4-2C495C5DA770}"/>
    <cellStyle name="Heading 3 2 23 15 4 2" xfId="3061" xr:uid="{CB14693C-7FB3-4146-8306-A669146BFB18}"/>
    <cellStyle name="Heading 3 2 23 16" xfId="3062" xr:uid="{8E78BBBC-2886-4CF3-A3DE-326F95768DCD}"/>
    <cellStyle name="Heading 3 2 23 16 2" xfId="3063" xr:uid="{E7C259BA-19D2-4D26-A263-456E90B5E97E}"/>
    <cellStyle name="Heading 3 2 23 17" xfId="3064" xr:uid="{7E1B9A69-B98A-48FB-84CE-C5BD6E609272}"/>
    <cellStyle name="Heading 3 2 23 17 2" xfId="3065" xr:uid="{B27C5BFD-4A3A-4D2C-AEDC-F606CF8F404A}"/>
    <cellStyle name="Heading 3 2 23 18" xfId="3066" xr:uid="{62D7F722-9F30-4ADB-8BB9-CC310A29DFBC}"/>
    <cellStyle name="Heading 3 2 23 18 2" xfId="3067" xr:uid="{7F5E0802-4168-488C-A559-CB5A006883A2}"/>
    <cellStyle name="Heading 3 2 23 19" xfId="3068" xr:uid="{CF27BF71-7AA0-451C-964C-D27005193A16}"/>
    <cellStyle name="Heading 3 2 23 2" xfId="3069" xr:uid="{8A287F48-3216-4918-A561-E3F5E864F6A4}"/>
    <cellStyle name="Heading 3 2 23 2 2" xfId="3070" xr:uid="{957EB32C-5BAF-4205-ADF8-ED91A1DD8FCF}"/>
    <cellStyle name="Heading 3 2 23 2 2 2" xfId="3071" xr:uid="{0EEA35D1-D77D-4B6A-91CD-706FB6197E01}"/>
    <cellStyle name="Heading 3 2 23 2 3" xfId="3072" xr:uid="{6CCDB396-D166-49EA-80D6-D38A188D85D3}"/>
    <cellStyle name="Heading 3 2 23 2 3 2" xfId="3073" xr:uid="{18EDD663-189F-4AD0-B7AD-BAAEDDC559E0}"/>
    <cellStyle name="Heading 3 2 23 2 4" xfId="3074" xr:uid="{F5AEAE0B-2732-46C7-A861-6E4D3F2F1492}"/>
    <cellStyle name="Heading 3 2 23 2 4 2" xfId="3075" xr:uid="{25B99DD6-36B9-4AE9-8E07-0926EB26A7A5}"/>
    <cellStyle name="Heading 3 2 23 20" xfId="3076" xr:uid="{913C2B11-8AFB-4363-8CF3-843F031F1B0E}"/>
    <cellStyle name="Heading 3 2 23 21" xfId="3077" xr:uid="{A74A0F4B-5226-480D-A099-2483FBAFFCEF}"/>
    <cellStyle name="Heading 3 2 23 22" xfId="3078" xr:uid="{8AA15B8D-BA8F-42C4-8C88-740DB28A92E5}"/>
    <cellStyle name="Heading 3 2 23 23" xfId="3079" xr:uid="{E03FA980-9B9D-4D1C-8BCF-D76D3869F4AE}"/>
    <cellStyle name="Heading 3 2 23 24" xfId="3080" xr:uid="{BBFD244E-CAF0-451F-8992-A14DC578AB08}"/>
    <cellStyle name="Heading 3 2 23 25" xfId="3081" xr:uid="{812C4D78-B19F-49FD-A506-FF5EFDBE9B9F}"/>
    <cellStyle name="Heading 3 2 23 3" xfId="3082" xr:uid="{68AE2AF3-8A32-4217-86AD-7CC26C707653}"/>
    <cellStyle name="Heading 3 2 23 3 2" xfId="3083" xr:uid="{6F74E00E-6EF7-49CD-8D2B-570C04E0244A}"/>
    <cellStyle name="Heading 3 2 23 3 2 2" xfId="3084" xr:uid="{364B832D-0FF1-4925-B1D2-6992B015C19F}"/>
    <cellStyle name="Heading 3 2 23 3 3" xfId="3085" xr:uid="{9C6E1FE2-6EDA-4E1E-8203-EC541B3E1287}"/>
    <cellStyle name="Heading 3 2 23 3 3 2" xfId="3086" xr:uid="{28A8FA51-1F8E-4FEC-86A3-A010306E1A52}"/>
    <cellStyle name="Heading 3 2 23 3 4" xfId="3087" xr:uid="{F4C10ACB-760B-4BD3-877D-7EC94B6C41E4}"/>
    <cellStyle name="Heading 3 2 23 3 4 2" xfId="3088" xr:uid="{E79F3C31-ABED-4272-8F0D-01327492F842}"/>
    <cellStyle name="Heading 3 2 23 4" xfId="3089" xr:uid="{E0B37017-94BA-47D2-A479-FE279F08C01D}"/>
    <cellStyle name="Heading 3 2 23 4 2" xfId="3090" xr:uid="{130CDCC2-CE5B-4FEB-9496-55F400C1BC42}"/>
    <cellStyle name="Heading 3 2 23 4 2 2" xfId="3091" xr:uid="{DEDCD31C-0BD8-421B-83CB-E9C0089826FD}"/>
    <cellStyle name="Heading 3 2 23 4 3" xfId="3092" xr:uid="{A25E2844-D364-408F-8ADC-ABF7A33B9AF7}"/>
    <cellStyle name="Heading 3 2 23 4 3 2" xfId="3093" xr:uid="{CF52EBB3-E685-4C73-965A-0DBDA13B9572}"/>
    <cellStyle name="Heading 3 2 23 4 4" xfId="3094" xr:uid="{285D9A72-16DA-4EBE-B49E-A0D830B65667}"/>
    <cellStyle name="Heading 3 2 23 4 4 2" xfId="3095" xr:uid="{85ABC556-9A68-47F7-8981-1064CBE5EFC1}"/>
    <cellStyle name="Heading 3 2 23 5" xfId="3096" xr:uid="{45F0A2C5-C632-45D6-8EF0-14A552200817}"/>
    <cellStyle name="Heading 3 2 23 5 2" xfId="3097" xr:uid="{3CB78B06-5AA9-490A-A4BF-12627CD9B5D4}"/>
    <cellStyle name="Heading 3 2 23 5 2 2" xfId="3098" xr:uid="{F42762EF-9391-4272-BA4B-E0560F4CF97F}"/>
    <cellStyle name="Heading 3 2 23 5 3" xfId="3099" xr:uid="{8082D166-9C32-4B26-B677-C71ED81156C8}"/>
    <cellStyle name="Heading 3 2 23 5 3 2" xfId="3100" xr:uid="{40A88C0F-6A85-4DE6-9146-EAD8C7523E5E}"/>
    <cellStyle name="Heading 3 2 23 5 4" xfId="3101" xr:uid="{C7F6FFB6-8808-4006-B86E-E3A6AC8C1A0C}"/>
    <cellStyle name="Heading 3 2 23 5 4 2" xfId="3102" xr:uid="{61D56407-C244-49F6-BB2A-B2468EB07BBC}"/>
    <cellStyle name="Heading 3 2 23 6" xfId="3103" xr:uid="{45B53DD9-D00B-44E0-B79C-581241918F5E}"/>
    <cellStyle name="Heading 3 2 23 6 2" xfId="3104" xr:uid="{F2502B41-4568-4BA8-B596-00B2354FDC49}"/>
    <cellStyle name="Heading 3 2 23 6 2 2" xfId="3105" xr:uid="{7B986D4F-20AA-42D0-89BB-C681B7457BEA}"/>
    <cellStyle name="Heading 3 2 23 6 3" xfId="3106" xr:uid="{A1255B66-F8D6-4154-8C02-49F9977026B1}"/>
    <cellStyle name="Heading 3 2 23 6 3 2" xfId="3107" xr:uid="{D00D8855-8B83-4B9A-A8D6-9995ABFE3DBD}"/>
    <cellStyle name="Heading 3 2 23 6 4" xfId="3108" xr:uid="{3287876A-1FF9-4007-9FE5-90B2A699DFA5}"/>
    <cellStyle name="Heading 3 2 23 6 4 2" xfId="3109" xr:uid="{D824FFC8-F668-4EC4-A640-44953F986D2C}"/>
    <cellStyle name="Heading 3 2 23 7" xfId="3110" xr:uid="{F5E5D32B-42E3-4371-A4EA-6736BD8BC3B4}"/>
    <cellStyle name="Heading 3 2 23 7 2" xfId="3111" xr:uid="{44FC8E41-203F-4F3C-AC33-A7A0507796B8}"/>
    <cellStyle name="Heading 3 2 23 7 2 2" xfId="3112" xr:uid="{E9E4256D-1158-4BE4-9B70-09F3EABF1F85}"/>
    <cellStyle name="Heading 3 2 23 7 3" xfId="3113" xr:uid="{7CBE7A53-621C-49CE-B8E8-22D304C0BD60}"/>
    <cellStyle name="Heading 3 2 23 7 3 2" xfId="3114" xr:uid="{6C17CE2A-13A0-4EF2-A83E-0FC059873282}"/>
    <cellStyle name="Heading 3 2 23 7 4" xfId="3115" xr:uid="{D8B693A7-6471-4319-8E35-A106E374B34F}"/>
    <cellStyle name="Heading 3 2 23 7 4 2" xfId="3116" xr:uid="{D4F9157F-9246-41B5-BC02-32D73317F37B}"/>
    <cellStyle name="Heading 3 2 23 8" xfId="3117" xr:uid="{310E1058-4E09-48CD-9FD8-ECFF71FF949D}"/>
    <cellStyle name="Heading 3 2 23 8 2" xfId="3118" xr:uid="{37548E99-CFA1-4D94-9E9F-4F77FA5E2C86}"/>
    <cellStyle name="Heading 3 2 23 8 2 2" xfId="3119" xr:uid="{7DFDED10-F12E-45EF-B8F9-5EF186713B3B}"/>
    <cellStyle name="Heading 3 2 23 8 3" xfId="3120" xr:uid="{150A5986-84F7-4C2B-980C-31C3A7BDD171}"/>
    <cellStyle name="Heading 3 2 23 8 3 2" xfId="3121" xr:uid="{957DF50D-0AE6-4F90-8E42-3071F3A7E16B}"/>
    <cellStyle name="Heading 3 2 23 8 4" xfId="3122" xr:uid="{5772C1E4-0C7F-4988-BDC2-97345495E159}"/>
    <cellStyle name="Heading 3 2 23 8 4 2" xfId="3123" xr:uid="{C86CCE45-6295-4635-B5F6-878BF694370A}"/>
    <cellStyle name="Heading 3 2 23 9" xfId="3124" xr:uid="{15C2E834-2771-45F5-93F8-31CF718641B5}"/>
    <cellStyle name="Heading 3 2 23 9 2" xfId="3125" xr:uid="{8A40C0D4-F7CF-489B-8297-2190115670B6}"/>
    <cellStyle name="Heading 3 2 23 9 2 2" xfId="3126" xr:uid="{56DF4DBE-051D-4A6A-98E7-34E6159422FA}"/>
    <cellStyle name="Heading 3 2 23 9 3" xfId="3127" xr:uid="{08A17147-84A0-4EE2-BF31-A518DB8F1328}"/>
    <cellStyle name="Heading 3 2 23 9 3 2" xfId="3128" xr:uid="{2571A0EB-159F-42DA-A44F-F6133743BA2F}"/>
    <cellStyle name="Heading 3 2 23 9 4" xfId="3129" xr:uid="{7901FA26-0F63-47F4-901E-3166FF81F956}"/>
    <cellStyle name="Heading 3 2 23 9 4 2" xfId="3130" xr:uid="{732B67BF-A434-4AF1-A631-0597D33B0E73}"/>
    <cellStyle name="Heading 3 2 24" xfId="3131" xr:uid="{BD6C1405-5D65-449A-AC3A-D92DB66509AA}"/>
    <cellStyle name="Heading 3 2 24 10" xfId="3132" xr:uid="{8E04DBA0-0C67-43CF-8830-E319027B0E44}"/>
    <cellStyle name="Heading 3 2 24 10 2" xfId="3133" xr:uid="{D397B050-5143-4C59-BE90-75248AA0A3D8}"/>
    <cellStyle name="Heading 3 2 24 10 2 2" xfId="3134" xr:uid="{B6FFF01E-5EE3-4481-9910-78B292729BCF}"/>
    <cellStyle name="Heading 3 2 24 10 3" xfId="3135" xr:uid="{F86F65F4-8624-4893-A735-7C77F20C4FBC}"/>
    <cellStyle name="Heading 3 2 24 10 3 2" xfId="3136" xr:uid="{5F91E459-653D-4236-A9DB-98C4927B8F50}"/>
    <cellStyle name="Heading 3 2 24 10 4" xfId="3137" xr:uid="{CE3C52A0-6065-43F0-B5BE-BCD4044C4E26}"/>
    <cellStyle name="Heading 3 2 24 10 4 2" xfId="3138" xr:uid="{B9EFAC81-24FB-4FD7-9A15-A7DB96DBC59A}"/>
    <cellStyle name="Heading 3 2 24 11" xfId="3139" xr:uid="{55090BB2-E09F-4AD2-BB8C-BB470280BD79}"/>
    <cellStyle name="Heading 3 2 24 11 2" xfId="3140" xr:uid="{4419D135-53F8-4DFF-9247-170241438067}"/>
    <cellStyle name="Heading 3 2 24 11 2 2" xfId="3141" xr:uid="{D053BD17-6AB9-4E03-AEFB-E83BC1A6A89C}"/>
    <cellStyle name="Heading 3 2 24 11 3" xfId="3142" xr:uid="{2E5E7711-1AA0-42E7-AF84-DB851480411C}"/>
    <cellStyle name="Heading 3 2 24 11 3 2" xfId="3143" xr:uid="{36357B7B-83C6-4E0F-8653-347A2C3BF296}"/>
    <cellStyle name="Heading 3 2 24 11 4" xfId="3144" xr:uid="{A6A4F47F-FBD8-44C2-AC53-16610B11CC1C}"/>
    <cellStyle name="Heading 3 2 24 11 4 2" xfId="3145" xr:uid="{FDEC521C-FC66-4315-83C1-13BC41B3B2A8}"/>
    <cellStyle name="Heading 3 2 24 12" xfId="3146" xr:uid="{6C471CAB-332A-4B77-A716-562BEC26DA73}"/>
    <cellStyle name="Heading 3 2 24 12 2" xfId="3147" xr:uid="{8DFE3177-4BC5-46F8-99FF-75CC718A0D8A}"/>
    <cellStyle name="Heading 3 2 24 12 2 2" xfId="3148" xr:uid="{C22B3D8B-A6F9-4D30-8423-77BE75ABED11}"/>
    <cellStyle name="Heading 3 2 24 12 3" xfId="3149" xr:uid="{18BDDD21-A16B-4ACC-A0EE-FB3063D871E9}"/>
    <cellStyle name="Heading 3 2 24 12 3 2" xfId="3150" xr:uid="{0265A414-4F89-4B5B-B58F-FBE208D0EDF0}"/>
    <cellStyle name="Heading 3 2 24 12 4" xfId="3151" xr:uid="{6F51F3F0-6092-4A80-BDAD-7EE43AF0C981}"/>
    <cellStyle name="Heading 3 2 24 12 4 2" xfId="3152" xr:uid="{8B2F2776-5215-4095-BE7F-6BD9F7BE97F3}"/>
    <cellStyle name="Heading 3 2 24 13" xfId="3153" xr:uid="{1713E1C7-67B4-4B9D-A94B-7CAA3D7F8328}"/>
    <cellStyle name="Heading 3 2 24 13 2" xfId="3154" xr:uid="{90298B85-3673-4A6C-A17C-A3018E8D6C4A}"/>
    <cellStyle name="Heading 3 2 24 13 2 2" xfId="3155" xr:uid="{E699D348-4F8B-4B58-83E7-C3864892A718}"/>
    <cellStyle name="Heading 3 2 24 13 3" xfId="3156" xr:uid="{0EFA470C-845E-4C28-A420-B47377E4E82D}"/>
    <cellStyle name="Heading 3 2 24 13 3 2" xfId="3157" xr:uid="{A38A5E0A-391F-41A0-B55A-EC5686A0C9C1}"/>
    <cellStyle name="Heading 3 2 24 13 4" xfId="3158" xr:uid="{1FB05303-47C8-4B25-A89D-56A55875E6CD}"/>
    <cellStyle name="Heading 3 2 24 13 4 2" xfId="3159" xr:uid="{C0084511-4350-4C5D-92AE-A2DC37707C4A}"/>
    <cellStyle name="Heading 3 2 24 14" xfId="3160" xr:uid="{44460D1D-EDC7-4C3F-A8FF-3B0469928A2A}"/>
    <cellStyle name="Heading 3 2 24 14 2" xfId="3161" xr:uid="{36A10000-8118-43AA-B005-FFDCA9F32C5E}"/>
    <cellStyle name="Heading 3 2 24 14 2 2" xfId="3162" xr:uid="{DE32C483-ED62-4134-8E36-7D433DC3DCE4}"/>
    <cellStyle name="Heading 3 2 24 14 3" xfId="3163" xr:uid="{19E501F3-CAE2-4723-BB76-E19425C8415B}"/>
    <cellStyle name="Heading 3 2 24 14 3 2" xfId="3164" xr:uid="{1C0FEE72-AD5B-451C-B442-D1B14190345B}"/>
    <cellStyle name="Heading 3 2 24 14 4" xfId="3165" xr:uid="{93773B19-6A5C-440B-9DDF-09217FF9A780}"/>
    <cellStyle name="Heading 3 2 24 14 4 2" xfId="3166" xr:uid="{14445C98-A0FB-4451-A4EE-7D3083E4BCBD}"/>
    <cellStyle name="Heading 3 2 24 15" xfId="3167" xr:uid="{376F32A0-3F29-43AA-BA9D-F98450918378}"/>
    <cellStyle name="Heading 3 2 24 15 2" xfId="3168" xr:uid="{8912D4C8-147B-4399-88DC-A441FA419373}"/>
    <cellStyle name="Heading 3 2 24 15 2 2" xfId="3169" xr:uid="{27E5A625-47C0-465C-9345-1F87D3AA47F6}"/>
    <cellStyle name="Heading 3 2 24 15 3" xfId="3170" xr:uid="{798860E7-F61A-4403-8AFD-0DA725D22EF9}"/>
    <cellStyle name="Heading 3 2 24 15 3 2" xfId="3171" xr:uid="{DD388F7E-78E6-4BD1-B179-39233642534B}"/>
    <cellStyle name="Heading 3 2 24 15 4" xfId="3172" xr:uid="{A0AE1FEF-D5E6-42CD-A299-444EEABE9842}"/>
    <cellStyle name="Heading 3 2 24 15 4 2" xfId="3173" xr:uid="{AAD14B0F-4F65-4557-AFC7-FD32C9C8F47C}"/>
    <cellStyle name="Heading 3 2 24 16" xfId="3174" xr:uid="{035015C3-DBE1-454C-805E-5CCD068BB297}"/>
    <cellStyle name="Heading 3 2 24 16 2" xfId="3175" xr:uid="{6DF4668E-3389-4155-84AC-C8DDB66E1DA1}"/>
    <cellStyle name="Heading 3 2 24 17" xfId="3176" xr:uid="{6166F3DF-6E61-4E38-82D4-DC01540C4E33}"/>
    <cellStyle name="Heading 3 2 24 17 2" xfId="3177" xr:uid="{37CAC70B-421A-46AB-96B0-167F0A3EA536}"/>
    <cellStyle name="Heading 3 2 24 18" xfId="3178" xr:uid="{26563B18-AF02-4683-A159-A81C5B571F38}"/>
    <cellStyle name="Heading 3 2 24 18 2" xfId="3179" xr:uid="{5E3251FB-27DB-4D82-B1A3-A3B39D5D315D}"/>
    <cellStyle name="Heading 3 2 24 19" xfId="3180" xr:uid="{BC845F23-0DC3-48ED-9EE9-14E2F9B24B71}"/>
    <cellStyle name="Heading 3 2 24 2" xfId="3181" xr:uid="{FB96F315-9A23-468E-A903-A7DC8B785142}"/>
    <cellStyle name="Heading 3 2 24 2 2" xfId="3182" xr:uid="{73672FE9-61A7-485F-B5F8-7422A7E726DD}"/>
    <cellStyle name="Heading 3 2 24 2 2 2" xfId="3183" xr:uid="{B17B33BF-6945-48BC-945C-D0C5D92C5B02}"/>
    <cellStyle name="Heading 3 2 24 2 3" xfId="3184" xr:uid="{638BEAD2-733B-488E-94BE-0044CC20785F}"/>
    <cellStyle name="Heading 3 2 24 2 3 2" xfId="3185" xr:uid="{E8DB2A7C-59F9-4D53-AFEE-1DC8EE4FD992}"/>
    <cellStyle name="Heading 3 2 24 2 4" xfId="3186" xr:uid="{5C72B5B5-756B-4897-BCC9-25980950F926}"/>
    <cellStyle name="Heading 3 2 24 2 4 2" xfId="3187" xr:uid="{6DBBA193-4E39-4331-9298-EF38BD5C1B7D}"/>
    <cellStyle name="Heading 3 2 24 20" xfId="3188" xr:uid="{CE809686-C6BC-4033-8250-04FBA7BF5D7A}"/>
    <cellStyle name="Heading 3 2 24 21" xfId="3189" xr:uid="{13B5DE9D-570D-4C12-9E57-60F5017EF2EB}"/>
    <cellStyle name="Heading 3 2 24 22" xfId="3190" xr:uid="{8C800FF6-F75E-4C19-8879-D5C324F7242B}"/>
    <cellStyle name="Heading 3 2 24 23" xfId="3191" xr:uid="{10E54CEE-3469-4883-B1E4-7D81CDE06C58}"/>
    <cellStyle name="Heading 3 2 24 24" xfId="3192" xr:uid="{DBBEA7BD-F774-4223-ADE9-C567E1D26392}"/>
    <cellStyle name="Heading 3 2 24 25" xfId="3193" xr:uid="{9B1739A1-23E3-4EEC-870B-C8293AE1D2E1}"/>
    <cellStyle name="Heading 3 2 24 3" xfId="3194" xr:uid="{A1AD20B0-F6EE-4C1A-A216-B143FB05030F}"/>
    <cellStyle name="Heading 3 2 24 3 2" xfId="3195" xr:uid="{9AD0D4BB-E076-48FE-845B-E13AEB2F88DD}"/>
    <cellStyle name="Heading 3 2 24 3 2 2" xfId="3196" xr:uid="{44501424-A9D4-457C-82D3-EBEFB6E8905E}"/>
    <cellStyle name="Heading 3 2 24 3 3" xfId="3197" xr:uid="{FB826445-23B1-46B7-8DF0-A59D67002043}"/>
    <cellStyle name="Heading 3 2 24 3 3 2" xfId="3198" xr:uid="{798F6FBC-5861-4832-B03A-157A231632B6}"/>
    <cellStyle name="Heading 3 2 24 3 4" xfId="3199" xr:uid="{C5EB660C-E316-473E-A60F-2701E68B5685}"/>
    <cellStyle name="Heading 3 2 24 3 4 2" xfId="3200" xr:uid="{8EB65F13-2CFC-4045-8E38-7EB33BEDDFD8}"/>
    <cellStyle name="Heading 3 2 24 4" xfId="3201" xr:uid="{959A8B7D-617E-4795-A558-11A47ADA5DAD}"/>
    <cellStyle name="Heading 3 2 24 4 2" xfId="3202" xr:uid="{25C76DAE-D336-42A5-B2BD-7D8BD1EAE781}"/>
    <cellStyle name="Heading 3 2 24 4 2 2" xfId="3203" xr:uid="{10959A98-2AC2-43DF-A65D-67B3AB203564}"/>
    <cellStyle name="Heading 3 2 24 4 3" xfId="3204" xr:uid="{20B49236-E02D-4FC0-A2AB-B6F59E9DF66E}"/>
    <cellStyle name="Heading 3 2 24 4 3 2" xfId="3205" xr:uid="{84B86918-A0EB-4FF3-83D8-2608CD9BEF4A}"/>
    <cellStyle name="Heading 3 2 24 4 4" xfId="3206" xr:uid="{AB1B7D2F-21F8-4EEF-9C11-1289B79D3007}"/>
    <cellStyle name="Heading 3 2 24 4 4 2" xfId="3207" xr:uid="{FB7E4709-2FE7-457C-BCF9-B748C3EE35CC}"/>
    <cellStyle name="Heading 3 2 24 5" xfId="3208" xr:uid="{AC42F551-B99E-48DF-B28C-F4802A9ED683}"/>
    <cellStyle name="Heading 3 2 24 5 2" xfId="3209" xr:uid="{FB0C50E9-0532-4A15-97D5-61E7BC9F008B}"/>
    <cellStyle name="Heading 3 2 24 5 2 2" xfId="3210" xr:uid="{74B16F52-1990-4155-8633-E598512593BD}"/>
    <cellStyle name="Heading 3 2 24 5 3" xfId="3211" xr:uid="{7B4B7E0F-DE8F-4562-9CCB-0A68BB1928D4}"/>
    <cellStyle name="Heading 3 2 24 5 3 2" xfId="3212" xr:uid="{E9048156-6963-409F-84AD-7BCCC835C140}"/>
    <cellStyle name="Heading 3 2 24 5 4" xfId="3213" xr:uid="{330CE67F-FBDE-4120-B6E2-29A7E42E6343}"/>
    <cellStyle name="Heading 3 2 24 5 4 2" xfId="3214" xr:uid="{596148CF-069C-4953-8546-B3AC106A1043}"/>
    <cellStyle name="Heading 3 2 24 6" xfId="3215" xr:uid="{1E68320A-5218-40AC-B431-49075F3F3C17}"/>
    <cellStyle name="Heading 3 2 24 6 2" xfId="3216" xr:uid="{0C35A54C-3FB7-4BBE-BD17-F6EA676D6ACF}"/>
    <cellStyle name="Heading 3 2 24 6 2 2" xfId="3217" xr:uid="{71F9E2E6-45D3-4269-8353-511B82466C50}"/>
    <cellStyle name="Heading 3 2 24 6 3" xfId="3218" xr:uid="{B493865D-529F-4AFB-BA87-720F1F67C2F4}"/>
    <cellStyle name="Heading 3 2 24 6 3 2" xfId="3219" xr:uid="{EE4A8AB9-5321-4BE9-AB1A-43C8C054E310}"/>
    <cellStyle name="Heading 3 2 24 6 4" xfId="3220" xr:uid="{DA85D947-A344-4ED1-AE96-2D7A5886EDD6}"/>
    <cellStyle name="Heading 3 2 24 6 4 2" xfId="3221" xr:uid="{788584C7-F0CD-44A0-A19D-CAA88E136BFB}"/>
    <cellStyle name="Heading 3 2 24 7" xfId="3222" xr:uid="{5E6EB510-8B3D-482D-98CF-40A092285720}"/>
    <cellStyle name="Heading 3 2 24 7 2" xfId="3223" xr:uid="{D73C22DD-34E7-4C76-8573-C613240F7F10}"/>
    <cellStyle name="Heading 3 2 24 7 2 2" xfId="3224" xr:uid="{F7059649-614F-4D19-A7ED-EC86220CA863}"/>
    <cellStyle name="Heading 3 2 24 7 3" xfId="3225" xr:uid="{4E9EF0BD-F394-4E06-9836-E96F581964D2}"/>
    <cellStyle name="Heading 3 2 24 7 3 2" xfId="3226" xr:uid="{3DEFC398-0B20-438B-966C-BB1B5CB8AEF8}"/>
    <cellStyle name="Heading 3 2 24 7 4" xfId="3227" xr:uid="{CF309692-2124-4EBE-B766-63354798660F}"/>
    <cellStyle name="Heading 3 2 24 7 4 2" xfId="3228" xr:uid="{1BE71C72-ABB6-433D-B963-C5732B4F7D9C}"/>
    <cellStyle name="Heading 3 2 24 8" xfId="3229" xr:uid="{D27CECB1-7F6E-4D0D-BF95-FC2C9849C9D4}"/>
    <cellStyle name="Heading 3 2 24 8 2" xfId="3230" xr:uid="{D0590DF1-E8EE-4E93-A3E1-4356F3BB9E00}"/>
    <cellStyle name="Heading 3 2 24 8 2 2" xfId="3231" xr:uid="{8DCF892A-4AD2-4C2C-93F9-C94C96F4B5A2}"/>
    <cellStyle name="Heading 3 2 24 8 3" xfId="3232" xr:uid="{27379A96-2F36-4027-8EC6-FC946437750C}"/>
    <cellStyle name="Heading 3 2 24 8 3 2" xfId="3233" xr:uid="{64E88057-AC35-4816-9761-94BECAF29D98}"/>
    <cellStyle name="Heading 3 2 24 8 4" xfId="3234" xr:uid="{52175233-4420-4EE2-92DA-30828562A506}"/>
    <cellStyle name="Heading 3 2 24 8 4 2" xfId="3235" xr:uid="{6BDBC0B9-EC9D-40AA-937D-5E8B767C5189}"/>
    <cellStyle name="Heading 3 2 24 9" xfId="3236" xr:uid="{D6FF8A49-69FF-4FA0-A925-994ACE352F79}"/>
    <cellStyle name="Heading 3 2 24 9 2" xfId="3237" xr:uid="{F47C9264-5F22-4036-8967-761425452061}"/>
    <cellStyle name="Heading 3 2 24 9 2 2" xfId="3238" xr:uid="{363E9163-F1AA-4222-A9BF-A2C5A41C341B}"/>
    <cellStyle name="Heading 3 2 24 9 3" xfId="3239" xr:uid="{D93974E2-6B60-49C5-ADBC-B94B39689BD3}"/>
    <cellStyle name="Heading 3 2 24 9 3 2" xfId="3240" xr:uid="{E47F0425-2D63-4C9B-9047-19BC9F0E34D8}"/>
    <cellStyle name="Heading 3 2 24 9 4" xfId="3241" xr:uid="{4ACFF056-0085-48D0-A51C-7488E4DA1A5A}"/>
    <cellStyle name="Heading 3 2 24 9 4 2" xfId="3242" xr:uid="{ECD215EA-F422-4428-8D5F-91402973C7E0}"/>
    <cellStyle name="Heading 3 2 25" xfId="3243" xr:uid="{734B3D72-ED1A-4EED-9993-6AB9EB19379A}"/>
    <cellStyle name="Heading 3 2 25 10" xfId="3244" xr:uid="{8FE69BC4-6E4D-434C-B35C-8068560459BE}"/>
    <cellStyle name="Heading 3 2 25 10 2" xfId="3245" xr:uid="{C66BB953-C735-4043-9ED9-7B94C842AE21}"/>
    <cellStyle name="Heading 3 2 25 10 2 2" xfId="3246" xr:uid="{A23AF257-8D6F-4435-A929-8C19F87C824C}"/>
    <cellStyle name="Heading 3 2 25 10 3" xfId="3247" xr:uid="{F6244362-7A4A-496A-AE2F-0DA2340415A2}"/>
    <cellStyle name="Heading 3 2 25 10 3 2" xfId="3248" xr:uid="{57EEF587-0D7D-480A-B54C-702221440365}"/>
    <cellStyle name="Heading 3 2 25 10 4" xfId="3249" xr:uid="{CD3C0B16-2722-49F5-A946-E7688FA1EAC3}"/>
    <cellStyle name="Heading 3 2 25 10 4 2" xfId="3250" xr:uid="{9788DAF7-AA45-44EA-AB38-67F3AD8CC11A}"/>
    <cellStyle name="Heading 3 2 25 11" xfId="3251" xr:uid="{33C3C0D2-2FAA-405A-9E12-85338790AFD1}"/>
    <cellStyle name="Heading 3 2 25 11 2" xfId="3252" xr:uid="{6EF0E953-5097-41C0-9E7D-34C0F3CC3E2C}"/>
    <cellStyle name="Heading 3 2 25 11 2 2" xfId="3253" xr:uid="{E0244852-6C6F-4CA0-9544-C335E7FEC7F8}"/>
    <cellStyle name="Heading 3 2 25 11 3" xfId="3254" xr:uid="{01FE6117-2342-4B3D-8C79-E0FD9C4B0729}"/>
    <cellStyle name="Heading 3 2 25 11 3 2" xfId="3255" xr:uid="{F8A2A06F-01E1-4DA5-9628-BEF1272E7EE6}"/>
    <cellStyle name="Heading 3 2 25 11 4" xfId="3256" xr:uid="{21442017-DD3C-457A-9E84-9FB3B7602ECD}"/>
    <cellStyle name="Heading 3 2 25 11 4 2" xfId="3257" xr:uid="{C3F83812-70E3-450C-AED4-6B388374604E}"/>
    <cellStyle name="Heading 3 2 25 12" xfId="3258" xr:uid="{5D8FDB08-C848-46A0-A217-272C8F970E00}"/>
    <cellStyle name="Heading 3 2 25 12 2" xfId="3259" xr:uid="{CFD2C4C8-472B-4938-8FC2-310BBED28572}"/>
    <cellStyle name="Heading 3 2 25 12 2 2" xfId="3260" xr:uid="{673ACDAD-F15E-4E45-B4F7-C2CF5A5676A0}"/>
    <cellStyle name="Heading 3 2 25 12 3" xfId="3261" xr:uid="{9BE0AE21-7980-49A3-9053-F08A47BB0662}"/>
    <cellStyle name="Heading 3 2 25 12 3 2" xfId="3262" xr:uid="{492B0645-16CC-4D0B-A676-533CAC8BC90A}"/>
    <cellStyle name="Heading 3 2 25 12 4" xfId="3263" xr:uid="{DD8564D5-D94A-4F55-8C3E-84A8BC898C11}"/>
    <cellStyle name="Heading 3 2 25 12 4 2" xfId="3264" xr:uid="{31A3CB06-7C0B-4EB5-AD88-0EA42C0A17EF}"/>
    <cellStyle name="Heading 3 2 25 13" xfId="3265" xr:uid="{485F7857-B6B1-44B2-B2D2-E6E15D109E2D}"/>
    <cellStyle name="Heading 3 2 25 13 2" xfId="3266" xr:uid="{69F5DB27-8D8D-4C67-85EF-065C78096521}"/>
    <cellStyle name="Heading 3 2 25 13 2 2" xfId="3267" xr:uid="{60EC0B29-FA5D-4BDC-9203-62FE62BCFAED}"/>
    <cellStyle name="Heading 3 2 25 13 3" xfId="3268" xr:uid="{C57B29CD-F719-49DA-AECD-8E848BA20889}"/>
    <cellStyle name="Heading 3 2 25 13 3 2" xfId="3269" xr:uid="{223CE95F-12F0-40FB-B833-0096BB2D05CB}"/>
    <cellStyle name="Heading 3 2 25 13 4" xfId="3270" xr:uid="{B2237C13-16BC-4A91-B8CB-D5A286D25B4C}"/>
    <cellStyle name="Heading 3 2 25 13 4 2" xfId="3271" xr:uid="{3C6EF08D-B7D7-43C9-95A2-3D4454F27FE3}"/>
    <cellStyle name="Heading 3 2 25 14" xfId="3272" xr:uid="{5F1257D3-37CC-4780-97C6-BC809F07AB00}"/>
    <cellStyle name="Heading 3 2 25 14 2" xfId="3273" xr:uid="{6929F5D5-2BAB-4184-BBC7-29E72D8440D2}"/>
    <cellStyle name="Heading 3 2 25 14 2 2" xfId="3274" xr:uid="{70CACB85-67CC-4380-A06E-5145A98A5116}"/>
    <cellStyle name="Heading 3 2 25 14 3" xfId="3275" xr:uid="{E376FA3D-B02F-4AE7-809A-9A5C4327422B}"/>
    <cellStyle name="Heading 3 2 25 14 3 2" xfId="3276" xr:uid="{E2146B96-7CD2-4D34-92B9-8C082C6BEF79}"/>
    <cellStyle name="Heading 3 2 25 14 4" xfId="3277" xr:uid="{95D56FBC-F301-4DB6-A597-6CA34615E391}"/>
    <cellStyle name="Heading 3 2 25 14 4 2" xfId="3278" xr:uid="{DAB546E0-6460-477B-B141-8C6E9AEC1BF1}"/>
    <cellStyle name="Heading 3 2 25 15" xfId="3279" xr:uid="{7B775FC2-86D2-4316-995E-43F83E9D508B}"/>
    <cellStyle name="Heading 3 2 25 15 2" xfId="3280" xr:uid="{5CA0D1A5-C687-4924-A76A-05124C2C2A14}"/>
    <cellStyle name="Heading 3 2 25 15 2 2" xfId="3281" xr:uid="{BC0CD678-516C-4F16-9E6F-B09C9671E165}"/>
    <cellStyle name="Heading 3 2 25 15 3" xfId="3282" xr:uid="{D8B8321D-633C-4D89-937C-4EC4CB1F7348}"/>
    <cellStyle name="Heading 3 2 25 15 3 2" xfId="3283" xr:uid="{A69BDD5A-530A-40B5-9D1B-59AC869AF825}"/>
    <cellStyle name="Heading 3 2 25 15 4" xfId="3284" xr:uid="{4F714A02-DBFF-4DDA-A330-CC82C35D15AD}"/>
    <cellStyle name="Heading 3 2 25 15 4 2" xfId="3285" xr:uid="{03F7BE9B-81A7-46BD-B819-0E6C4564FEB2}"/>
    <cellStyle name="Heading 3 2 25 16" xfId="3286" xr:uid="{F95ADA11-6D75-4A12-BF02-16ED4869B31B}"/>
    <cellStyle name="Heading 3 2 25 16 2" xfId="3287" xr:uid="{AD14CDCB-67AB-4E29-826D-3FC38F78E49D}"/>
    <cellStyle name="Heading 3 2 25 17" xfId="3288" xr:uid="{AE3FC213-EBEE-44AF-A830-8B8A4698CC46}"/>
    <cellStyle name="Heading 3 2 25 17 2" xfId="3289" xr:uid="{9019A6C8-8B19-4A28-BF2A-87C901ADB4BB}"/>
    <cellStyle name="Heading 3 2 25 18" xfId="3290" xr:uid="{546CB3F7-9CF1-49AE-8175-8DFD90A56A00}"/>
    <cellStyle name="Heading 3 2 25 18 2" xfId="3291" xr:uid="{393CAE0B-D293-41CD-A91B-3223880DEE91}"/>
    <cellStyle name="Heading 3 2 25 19" xfId="3292" xr:uid="{E0EC6DEC-6C8C-4E69-8B46-7537F2ADD00B}"/>
    <cellStyle name="Heading 3 2 25 2" xfId="3293" xr:uid="{42E94AF0-B02F-4F10-95A8-7168667F7040}"/>
    <cellStyle name="Heading 3 2 25 2 2" xfId="3294" xr:uid="{C39B438A-FB9F-4ED9-BE0B-8800994C4858}"/>
    <cellStyle name="Heading 3 2 25 2 2 2" xfId="3295" xr:uid="{E5474C7E-D9B1-40E2-BF51-8B79AE8898A4}"/>
    <cellStyle name="Heading 3 2 25 2 3" xfId="3296" xr:uid="{91B50975-4DCE-4D8F-924B-014C54F7FB05}"/>
    <cellStyle name="Heading 3 2 25 2 3 2" xfId="3297" xr:uid="{1357BA40-63A9-448D-A3BD-92547BC0A076}"/>
    <cellStyle name="Heading 3 2 25 2 4" xfId="3298" xr:uid="{7E86D7E6-A6C4-4DE5-ADA8-32547B3DB1D3}"/>
    <cellStyle name="Heading 3 2 25 2 4 2" xfId="3299" xr:uid="{8B575D2B-15E3-4C0D-A5BA-178F3EA57869}"/>
    <cellStyle name="Heading 3 2 25 20" xfId="3300" xr:uid="{3608582B-E62A-40E2-A73E-C9C27B53D2D8}"/>
    <cellStyle name="Heading 3 2 25 21" xfId="3301" xr:uid="{58DADEE3-5E40-4A77-B663-DE1714054385}"/>
    <cellStyle name="Heading 3 2 25 22" xfId="3302" xr:uid="{28481472-1DC2-4F1C-A32F-056B30B01F35}"/>
    <cellStyle name="Heading 3 2 25 23" xfId="3303" xr:uid="{9BB098A0-B366-4EB0-A83B-F046406DBB92}"/>
    <cellStyle name="Heading 3 2 25 24" xfId="3304" xr:uid="{53B8162E-CEEB-4E2C-BAC0-EB6FB4BAE1EB}"/>
    <cellStyle name="Heading 3 2 25 25" xfId="3305" xr:uid="{56C9EC5C-6090-407C-80AD-4A05CB99ACE7}"/>
    <cellStyle name="Heading 3 2 25 3" xfId="3306" xr:uid="{2B872596-1FB8-40C0-882B-9E4A11471400}"/>
    <cellStyle name="Heading 3 2 25 3 2" xfId="3307" xr:uid="{6B769E73-6E13-4DD8-B550-70038058C324}"/>
    <cellStyle name="Heading 3 2 25 3 2 2" xfId="3308" xr:uid="{4D191D83-63EF-49C8-A74A-CEA84D450B3C}"/>
    <cellStyle name="Heading 3 2 25 3 3" xfId="3309" xr:uid="{7BA55FCA-A3F7-4C34-92BD-DA7BBBE97F64}"/>
    <cellStyle name="Heading 3 2 25 3 3 2" xfId="3310" xr:uid="{EB91A2AB-DC95-40CC-98EE-7EE61A8BD66C}"/>
    <cellStyle name="Heading 3 2 25 3 4" xfId="3311" xr:uid="{826E6D70-76B9-484B-9109-FAC7767FA6FA}"/>
    <cellStyle name="Heading 3 2 25 3 4 2" xfId="3312" xr:uid="{A0953E99-2854-4FBD-93E6-B3B69CD008A4}"/>
    <cellStyle name="Heading 3 2 25 4" xfId="3313" xr:uid="{35DEC57C-003C-40B1-9634-374E90D1C0AA}"/>
    <cellStyle name="Heading 3 2 25 4 2" xfId="3314" xr:uid="{427D1D52-8F56-44E7-AF52-44271A53E455}"/>
    <cellStyle name="Heading 3 2 25 4 2 2" xfId="3315" xr:uid="{B037070C-667C-4A14-B3AC-634634E13218}"/>
    <cellStyle name="Heading 3 2 25 4 3" xfId="3316" xr:uid="{89142E16-FAB5-4B3C-B8EA-599729726259}"/>
    <cellStyle name="Heading 3 2 25 4 3 2" xfId="3317" xr:uid="{DCD1F44A-CB7F-4EE4-8DCF-F4B973622EF6}"/>
    <cellStyle name="Heading 3 2 25 4 4" xfId="3318" xr:uid="{41915E1C-480F-4FB6-AECE-EF0036B58CDC}"/>
    <cellStyle name="Heading 3 2 25 4 4 2" xfId="3319" xr:uid="{34E33E43-E835-434C-9930-E62F2E7AE206}"/>
    <cellStyle name="Heading 3 2 25 5" xfId="3320" xr:uid="{45E2C2CF-90D5-4F3E-A47F-BDD8BDF45090}"/>
    <cellStyle name="Heading 3 2 25 5 2" xfId="3321" xr:uid="{7AD05334-4C48-4BAB-B0BC-4F673BBC5E45}"/>
    <cellStyle name="Heading 3 2 25 5 2 2" xfId="3322" xr:uid="{E04B7DAA-F578-4741-81F9-7A1C4A9685F9}"/>
    <cellStyle name="Heading 3 2 25 5 3" xfId="3323" xr:uid="{D78DF027-AE06-48AE-8DB7-2E006BC08EEB}"/>
    <cellStyle name="Heading 3 2 25 5 3 2" xfId="3324" xr:uid="{DF21EBE5-2B60-4A1D-998A-8F3B2B567417}"/>
    <cellStyle name="Heading 3 2 25 5 4" xfId="3325" xr:uid="{4A42DD7F-1FE1-4FFB-9B58-603137100FFE}"/>
    <cellStyle name="Heading 3 2 25 5 4 2" xfId="3326" xr:uid="{13079A4E-293C-4D09-A38D-9EB0C1B3F734}"/>
    <cellStyle name="Heading 3 2 25 6" xfId="3327" xr:uid="{A7E19D52-A773-4990-9E73-FE92D2B657B0}"/>
    <cellStyle name="Heading 3 2 25 6 2" xfId="3328" xr:uid="{2F4183F2-9A69-42BE-8DAE-0C95C75F7FD7}"/>
    <cellStyle name="Heading 3 2 25 6 2 2" xfId="3329" xr:uid="{BA6EE5BA-891E-4783-A18E-55E8D3A3F6C7}"/>
    <cellStyle name="Heading 3 2 25 6 3" xfId="3330" xr:uid="{71ACB493-2047-4694-B8E7-0E17D18586E3}"/>
    <cellStyle name="Heading 3 2 25 6 3 2" xfId="3331" xr:uid="{A1CB121A-48BE-4AFA-AC65-FBAACFF1B1E7}"/>
    <cellStyle name="Heading 3 2 25 6 4" xfId="3332" xr:uid="{75C168AD-F8BE-41BC-B9A1-AB46F295B3BD}"/>
    <cellStyle name="Heading 3 2 25 6 4 2" xfId="3333" xr:uid="{88C0E557-0287-45F6-B503-B546FFE956CC}"/>
    <cellStyle name="Heading 3 2 25 7" xfId="3334" xr:uid="{97E0D973-4A46-420E-BAE4-FB29653D7850}"/>
    <cellStyle name="Heading 3 2 25 7 2" xfId="3335" xr:uid="{F7F27FDF-F9C5-40EF-A750-C9E197707D4A}"/>
    <cellStyle name="Heading 3 2 25 7 2 2" xfId="3336" xr:uid="{C4AB802C-8F26-43F3-A5C9-5FD697EBEC82}"/>
    <cellStyle name="Heading 3 2 25 7 3" xfId="3337" xr:uid="{063F9563-063E-4216-BE5E-8A8A85C6BD90}"/>
    <cellStyle name="Heading 3 2 25 7 3 2" xfId="3338" xr:uid="{921D15E4-6FAB-465F-8601-2A21B658137E}"/>
    <cellStyle name="Heading 3 2 25 7 4" xfId="3339" xr:uid="{DF4437B5-5AD6-4AAD-97AC-23BDC0A23759}"/>
    <cellStyle name="Heading 3 2 25 7 4 2" xfId="3340" xr:uid="{48447C98-21E0-41E7-84B9-A1E77B6E7BAD}"/>
    <cellStyle name="Heading 3 2 25 8" xfId="3341" xr:uid="{361CB4BD-49BA-4BC0-B708-ABD165AF9C58}"/>
    <cellStyle name="Heading 3 2 25 8 2" xfId="3342" xr:uid="{AB696568-C0AD-42C9-B608-216B43CAF7AF}"/>
    <cellStyle name="Heading 3 2 25 8 2 2" xfId="3343" xr:uid="{CF0128DB-D844-4C80-B5B9-4F5F21DC1277}"/>
    <cellStyle name="Heading 3 2 25 8 3" xfId="3344" xr:uid="{00F2D7C0-D3D1-4A4E-A440-E112FC3EAF37}"/>
    <cellStyle name="Heading 3 2 25 8 3 2" xfId="3345" xr:uid="{3F7C6297-54F9-40AF-9257-62C4DC46CA40}"/>
    <cellStyle name="Heading 3 2 25 8 4" xfId="3346" xr:uid="{0C53FC3F-B7C3-43D0-9084-BA25A52C9F52}"/>
    <cellStyle name="Heading 3 2 25 8 4 2" xfId="3347" xr:uid="{24B5D621-26B7-403E-AF63-5786BB9A1039}"/>
    <cellStyle name="Heading 3 2 25 9" xfId="3348" xr:uid="{C61F2AFA-09C5-42FA-8DC6-C39D714146AE}"/>
    <cellStyle name="Heading 3 2 25 9 2" xfId="3349" xr:uid="{CBD1A6AF-3E68-445E-A155-3F6AD221EEAA}"/>
    <cellStyle name="Heading 3 2 25 9 2 2" xfId="3350" xr:uid="{823FB2B5-D5F4-46D3-A042-E5A4D08D39EC}"/>
    <cellStyle name="Heading 3 2 25 9 3" xfId="3351" xr:uid="{BC122CD3-AD37-467D-BECF-753B06B6C6B9}"/>
    <cellStyle name="Heading 3 2 25 9 3 2" xfId="3352" xr:uid="{5C8CE599-9A01-4D8C-A451-F39273787B6D}"/>
    <cellStyle name="Heading 3 2 25 9 4" xfId="3353" xr:uid="{F5B88218-1112-40BD-BB9A-C5320386ADF4}"/>
    <cellStyle name="Heading 3 2 25 9 4 2" xfId="3354" xr:uid="{0F9B1272-2591-4331-ACA4-C8FA7DAF1A28}"/>
    <cellStyle name="Heading 3 2 26" xfId="3355" xr:uid="{ED9DB63C-2B04-44F7-8F29-CB10766BB81E}"/>
    <cellStyle name="Heading 3 2 26 2" xfId="3356" xr:uid="{5DADA7C6-42F5-473F-8E4A-9157D840776A}"/>
    <cellStyle name="Heading 3 2 26 2 2" xfId="3357" xr:uid="{9917EB29-AA49-40F6-8E79-4C74CE4898A1}"/>
    <cellStyle name="Heading 3 2 26 3" xfId="3358" xr:uid="{4C6C3382-EDB9-4A60-9D91-A9EF9C6E02EE}"/>
    <cellStyle name="Heading 3 2 26 3 2" xfId="3359" xr:uid="{3F8876D6-D265-4B9E-B7E2-3CB8E7C9C66C}"/>
    <cellStyle name="Heading 3 2 26 4" xfId="3360" xr:uid="{8DDB7CE3-5CB3-4E78-B913-32DBF0748BF8}"/>
    <cellStyle name="Heading 3 2 26 4 2" xfId="3361" xr:uid="{24AF3C81-F7D4-4C6D-81BD-447D34420335}"/>
    <cellStyle name="Heading 3 2 27" xfId="3362" xr:uid="{606E8F71-B023-4E24-9B35-EF325B989DF5}"/>
    <cellStyle name="Heading 3 2 27 2" xfId="3363" xr:uid="{2E6793F7-98C1-48CC-BD2F-32EF73D6F634}"/>
    <cellStyle name="Heading 3 2 27 2 2" xfId="3364" xr:uid="{F5C3863B-4168-4E0A-9271-C861CCED2254}"/>
    <cellStyle name="Heading 3 2 27 3" xfId="3365" xr:uid="{1BF13D2C-B375-4358-8741-F338C7E20F58}"/>
    <cellStyle name="Heading 3 2 27 3 2" xfId="3366" xr:uid="{92F46C28-2FCF-4C11-A0AB-ACB03ED0ED9F}"/>
    <cellStyle name="Heading 3 2 27 4" xfId="3367" xr:uid="{3E055EC8-8C4B-49D9-80EF-365C091D6061}"/>
    <cellStyle name="Heading 3 2 27 4 2" xfId="3368" xr:uid="{FEC92ED4-0286-46F8-AE7A-91E03FD3F59D}"/>
    <cellStyle name="Heading 3 2 28" xfId="3369" xr:uid="{676E3384-1027-4D13-AD88-9A87248263BF}"/>
    <cellStyle name="Heading 3 2 28 2" xfId="3370" xr:uid="{F3614853-94F7-4295-847E-5CCC728E985B}"/>
    <cellStyle name="Heading 3 2 28 2 2" xfId="3371" xr:uid="{BF48C949-7985-4C6D-81F2-6B727AAEB425}"/>
    <cellStyle name="Heading 3 2 28 3" xfId="3372" xr:uid="{F7DCE2F3-019B-429A-B1F7-44127961B688}"/>
    <cellStyle name="Heading 3 2 28 3 2" xfId="3373" xr:uid="{FB7F134A-FA4B-4B01-97EA-276DAAE0CAE8}"/>
    <cellStyle name="Heading 3 2 28 4" xfId="3374" xr:uid="{ADB7DC69-D0AF-40A6-B25F-B279DC5C64A5}"/>
    <cellStyle name="Heading 3 2 28 4 2" xfId="3375" xr:uid="{7D2E97DA-759D-49E8-82EB-93CADEB1A46B}"/>
    <cellStyle name="Heading 3 2 29" xfId="3376" xr:uid="{D014235C-B0E9-40A1-838B-22528A51F0C3}"/>
    <cellStyle name="Heading 3 2 29 2" xfId="3377" xr:uid="{5FF74F40-7921-4F14-B801-6D5C30E50274}"/>
    <cellStyle name="Heading 3 2 29 2 2" xfId="3378" xr:uid="{713ABC80-5D71-4121-90A0-EB91AFA9D3EB}"/>
    <cellStyle name="Heading 3 2 29 3" xfId="3379" xr:uid="{E9B9B683-A949-4042-B935-F6B9173A1C0A}"/>
    <cellStyle name="Heading 3 2 29 3 2" xfId="3380" xr:uid="{06282274-EBDB-4E75-99CA-1214DA50881B}"/>
    <cellStyle name="Heading 3 2 29 4" xfId="3381" xr:uid="{D3CFC5CD-111E-4503-B89C-2FAC46259FF6}"/>
    <cellStyle name="Heading 3 2 29 4 2" xfId="3382" xr:uid="{51847BBC-F8EE-49D5-876E-11B0E5E1DBB0}"/>
    <cellStyle name="Heading 3 2 3" xfId="3383" xr:uid="{76D9993C-D936-49BE-A008-FCD15F14F28B}"/>
    <cellStyle name="Heading 3 2 3 10" xfId="3384" xr:uid="{25295C8A-110E-4150-8722-7ADCE1952D9C}"/>
    <cellStyle name="Heading 3 2 3 10 2" xfId="3385" xr:uid="{BF79A16C-5D7E-4702-9F4E-279BF46B50DA}"/>
    <cellStyle name="Heading 3 2 3 10 2 2" xfId="3386" xr:uid="{D5DF9B36-CC11-43B7-8941-39FE2F076DE9}"/>
    <cellStyle name="Heading 3 2 3 10 3" xfId="3387" xr:uid="{1C63839B-F7C3-44D4-8D37-ED8A7DC6484F}"/>
    <cellStyle name="Heading 3 2 3 10 3 2" xfId="3388" xr:uid="{F0C562D4-21C2-474D-9DDB-A0E3802E5E4C}"/>
    <cellStyle name="Heading 3 2 3 10 4" xfId="3389" xr:uid="{609EFF05-127F-404D-819D-09F730216208}"/>
    <cellStyle name="Heading 3 2 3 10 4 2" xfId="3390" xr:uid="{F83BDEE6-EEC6-4615-8A84-EA79E50FB772}"/>
    <cellStyle name="Heading 3 2 3 11" xfId="3391" xr:uid="{976690C1-A072-4E21-B7F4-5D09D254D70E}"/>
    <cellStyle name="Heading 3 2 3 11 2" xfId="3392" xr:uid="{222BA7C0-6972-4C1B-986B-0EC1DA83A781}"/>
    <cellStyle name="Heading 3 2 3 11 2 2" xfId="3393" xr:uid="{9610EED1-B599-45E9-A32A-F75FF44D59B9}"/>
    <cellStyle name="Heading 3 2 3 11 3" xfId="3394" xr:uid="{DF3CB432-D700-49DB-AAB9-686C4F949DF2}"/>
    <cellStyle name="Heading 3 2 3 11 3 2" xfId="3395" xr:uid="{A1D4652A-AE25-4121-9206-4F70B1B63612}"/>
    <cellStyle name="Heading 3 2 3 11 4" xfId="3396" xr:uid="{5E622B1F-37A6-484F-A17C-9EA33A00D82A}"/>
    <cellStyle name="Heading 3 2 3 11 4 2" xfId="3397" xr:uid="{B594269F-2156-490A-84D3-E56D60B6B539}"/>
    <cellStyle name="Heading 3 2 3 12" xfId="3398" xr:uid="{00B837AF-C893-4006-A90E-E774502BDBFA}"/>
    <cellStyle name="Heading 3 2 3 12 2" xfId="3399" xr:uid="{9239806F-591F-4389-8F99-D6A78735DCCB}"/>
    <cellStyle name="Heading 3 2 3 12 2 2" xfId="3400" xr:uid="{3BCACBB1-B315-4345-8946-E4E431A14262}"/>
    <cellStyle name="Heading 3 2 3 12 3" xfId="3401" xr:uid="{1CF29418-5DC7-4286-B901-91FF60F859C1}"/>
    <cellStyle name="Heading 3 2 3 12 3 2" xfId="3402" xr:uid="{F4C5DAE9-B6F2-4C46-9D87-7407D3C5853C}"/>
    <cellStyle name="Heading 3 2 3 12 4" xfId="3403" xr:uid="{95FF1706-7AD9-4711-95C0-47C30BB0050A}"/>
    <cellStyle name="Heading 3 2 3 12 4 2" xfId="3404" xr:uid="{234AFCEB-0E53-4579-B244-2584F4F2397B}"/>
    <cellStyle name="Heading 3 2 3 13" xfId="3405" xr:uid="{23DFD200-E258-42F8-9F35-0DABF0F6D262}"/>
    <cellStyle name="Heading 3 2 3 13 2" xfId="3406" xr:uid="{145B908F-C1BA-4356-A80B-AC8ED061DE39}"/>
    <cellStyle name="Heading 3 2 3 13 2 2" xfId="3407" xr:uid="{223D96EC-7FF9-4ED0-BCD2-7DCA84A230EB}"/>
    <cellStyle name="Heading 3 2 3 13 3" xfId="3408" xr:uid="{13CA9661-BFB4-4EB4-83CE-5ECB9CB475D3}"/>
    <cellStyle name="Heading 3 2 3 13 3 2" xfId="3409" xr:uid="{7FBF27B2-AD5A-40B6-A76D-366FA1F52250}"/>
    <cellStyle name="Heading 3 2 3 13 4" xfId="3410" xr:uid="{9938CA0D-BF14-4F53-9A14-CABF9063F18F}"/>
    <cellStyle name="Heading 3 2 3 13 4 2" xfId="3411" xr:uid="{DB4D81DF-2FAF-4975-845D-6981838784A2}"/>
    <cellStyle name="Heading 3 2 3 14" xfId="3412" xr:uid="{DB95B547-B8F5-47E4-81AB-2768E395D860}"/>
    <cellStyle name="Heading 3 2 3 14 2" xfId="3413" xr:uid="{A780E711-262C-47B0-9A84-BC2C0D1FD9A9}"/>
    <cellStyle name="Heading 3 2 3 14 2 2" xfId="3414" xr:uid="{53C1A375-D12B-476C-B8AD-7E025F388082}"/>
    <cellStyle name="Heading 3 2 3 14 3" xfId="3415" xr:uid="{3DEA12D1-F530-484C-A546-ACE54EC24043}"/>
    <cellStyle name="Heading 3 2 3 14 3 2" xfId="3416" xr:uid="{CCFC068B-3971-44EA-99BC-A5C4316EF95D}"/>
    <cellStyle name="Heading 3 2 3 14 4" xfId="3417" xr:uid="{7246DB9B-8116-4335-8EE3-58AF02C352BE}"/>
    <cellStyle name="Heading 3 2 3 14 4 2" xfId="3418" xr:uid="{20740FA4-A875-4992-92C0-92D46033E38B}"/>
    <cellStyle name="Heading 3 2 3 15" xfId="3419" xr:uid="{E7396039-8712-427F-BC5E-73E333E47BF3}"/>
    <cellStyle name="Heading 3 2 3 15 2" xfId="3420" xr:uid="{C48359FA-8658-4D74-BD54-871AB8B9CDDC}"/>
    <cellStyle name="Heading 3 2 3 15 2 2" xfId="3421" xr:uid="{23FB9276-58DA-4B0A-8C1F-56E07CF56D81}"/>
    <cellStyle name="Heading 3 2 3 15 3" xfId="3422" xr:uid="{F85C5E32-566C-4F2B-A18B-903E63866F33}"/>
    <cellStyle name="Heading 3 2 3 15 3 2" xfId="3423" xr:uid="{C18ED15E-3FEC-4F65-97D3-EA075220D7E3}"/>
    <cellStyle name="Heading 3 2 3 15 4" xfId="3424" xr:uid="{184225BE-0F20-401F-8C34-A85180190D8F}"/>
    <cellStyle name="Heading 3 2 3 15 4 2" xfId="3425" xr:uid="{3116B1F9-273B-4F44-956E-D470E8CF92C8}"/>
    <cellStyle name="Heading 3 2 3 16" xfId="3426" xr:uid="{ED51902C-C958-44DA-8E18-D18E4F63B86F}"/>
    <cellStyle name="Heading 3 2 3 16 2" xfId="3427" xr:uid="{3A78C67B-1DCC-42B9-884F-2BA94F7D323A}"/>
    <cellStyle name="Heading 3 2 3 17" xfId="3428" xr:uid="{AB0B9F47-B9EA-4F58-94B8-609748FDF3B6}"/>
    <cellStyle name="Heading 3 2 3 17 2" xfId="3429" xr:uid="{25090FD8-27BA-48D9-92F9-350581C52DDD}"/>
    <cellStyle name="Heading 3 2 3 18" xfId="3430" xr:uid="{67E0A4D8-F8E5-472B-AE55-6360A39EA5F9}"/>
    <cellStyle name="Heading 3 2 3 18 2" xfId="3431" xr:uid="{EE839421-6F14-49E2-A1BA-8F96268138DC}"/>
    <cellStyle name="Heading 3 2 3 19" xfId="3432" xr:uid="{B471D1B8-6E7F-4D8E-A116-E89FC691D27D}"/>
    <cellStyle name="Heading 3 2 3 2" xfId="3433" xr:uid="{1307BFBF-F472-46B3-8786-48F233B807A5}"/>
    <cellStyle name="Heading 3 2 3 2 2" xfId="3434" xr:uid="{E0B6713A-A114-4A28-9D4A-F89B74D17A4F}"/>
    <cellStyle name="Heading 3 2 3 2 2 2" xfId="3435" xr:uid="{E31F9AEE-95C5-4DD4-95B8-E4827B05C742}"/>
    <cellStyle name="Heading 3 2 3 2 3" xfId="3436" xr:uid="{4230C1B7-DB5B-44B9-BE63-F85862E234E8}"/>
    <cellStyle name="Heading 3 2 3 2 3 2" xfId="3437" xr:uid="{FE5A1BBC-CE31-4E7D-9D6C-891B819342F4}"/>
    <cellStyle name="Heading 3 2 3 2 4" xfId="3438" xr:uid="{E2814140-1922-4316-B0E1-1CD1C674C45B}"/>
    <cellStyle name="Heading 3 2 3 2 4 2" xfId="3439" xr:uid="{B871E52E-4A4E-4999-8FC5-BC2766A25C04}"/>
    <cellStyle name="Heading 3 2 3 20" xfId="3440" xr:uid="{7AC90F27-B885-42CB-B904-AFDC6B670524}"/>
    <cellStyle name="Heading 3 2 3 21" xfId="3441" xr:uid="{D1776C73-551D-4080-8705-549AEB2DA722}"/>
    <cellStyle name="Heading 3 2 3 22" xfId="3442" xr:uid="{2570AC66-8C69-4EFF-814D-6FFB26613971}"/>
    <cellStyle name="Heading 3 2 3 23" xfId="3443" xr:uid="{1034855A-A994-4724-BB50-3B5089C7578C}"/>
    <cellStyle name="Heading 3 2 3 24" xfId="3444" xr:uid="{71369B94-46F2-481E-8124-45384D3730AA}"/>
    <cellStyle name="Heading 3 2 3 25" xfId="3445" xr:uid="{3599FFB3-7E70-4DC3-8B6D-9406EA59B7DF}"/>
    <cellStyle name="Heading 3 2 3 3" xfId="3446" xr:uid="{6A5FEA25-3C19-4929-B86B-5C0327B9294B}"/>
    <cellStyle name="Heading 3 2 3 3 2" xfId="3447" xr:uid="{C38BDEF6-8925-41E9-9530-3602E02585A0}"/>
    <cellStyle name="Heading 3 2 3 3 2 2" xfId="3448" xr:uid="{B7551AA6-3BDC-4C54-8DA7-32501B9E7896}"/>
    <cellStyle name="Heading 3 2 3 3 3" xfId="3449" xr:uid="{30946F40-6C92-491F-A6BE-17F663572E2D}"/>
    <cellStyle name="Heading 3 2 3 3 3 2" xfId="3450" xr:uid="{2B449F14-48DA-4C90-8628-37E434F6B319}"/>
    <cellStyle name="Heading 3 2 3 3 4" xfId="3451" xr:uid="{EAF25EF2-FDE5-42D7-8C21-CC3681327A5B}"/>
    <cellStyle name="Heading 3 2 3 3 4 2" xfId="3452" xr:uid="{C98D7CB5-316C-41E0-A4F5-38D8347C950B}"/>
    <cellStyle name="Heading 3 2 3 4" xfId="3453" xr:uid="{24E08888-9080-4FA1-8BA8-C576A80D19B1}"/>
    <cellStyle name="Heading 3 2 3 4 2" xfId="3454" xr:uid="{EE58AFE9-97F4-41AC-832D-7B62448C3528}"/>
    <cellStyle name="Heading 3 2 3 4 2 2" xfId="3455" xr:uid="{A877045A-4CB7-4A18-BE01-9B830F55C4C1}"/>
    <cellStyle name="Heading 3 2 3 4 3" xfId="3456" xr:uid="{66C4F5A4-57A2-4D65-81F6-8BACCD11957B}"/>
    <cellStyle name="Heading 3 2 3 4 3 2" xfId="3457" xr:uid="{02C25E04-C1AA-4EB3-9B6C-6E7509CEDB07}"/>
    <cellStyle name="Heading 3 2 3 4 4" xfId="3458" xr:uid="{2066625F-CC8F-4227-8DF7-0071691E79B9}"/>
    <cellStyle name="Heading 3 2 3 4 4 2" xfId="3459" xr:uid="{172348EC-BEB5-4631-99A4-4C35F1930B3C}"/>
    <cellStyle name="Heading 3 2 3 5" xfId="3460" xr:uid="{6FD20E2E-1BC5-483B-9138-59FE652F4569}"/>
    <cellStyle name="Heading 3 2 3 5 2" xfId="3461" xr:uid="{E01CCF3F-0CF9-4159-A72C-4BF483D514CE}"/>
    <cellStyle name="Heading 3 2 3 5 2 2" xfId="3462" xr:uid="{A19D2415-A699-4A2C-AD15-6B284C46E5A2}"/>
    <cellStyle name="Heading 3 2 3 5 3" xfId="3463" xr:uid="{50BDF501-F949-40A0-B04B-E7C5F6235E8F}"/>
    <cellStyle name="Heading 3 2 3 5 3 2" xfId="3464" xr:uid="{1B49F926-72D7-485E-B11B-ECD0BD970D68}"/>
    <cellStyle name="Heading 3 2 3 5 4" xfId="3465" xr:uid="{A7A1E252-C5D4-4650-9777-BA253B4D6783}"/>
    <cellStyle name="Heading 3 2 3 5 4 2" xfId="3466" xr:uid="{D9AD8906-756F-48D9-8A4C-1E55E8244065}"/>
    <cellStyle name="Heading 3 2 3 6" xfId="3467" xr:uid="{B57C72DC-9E85-4068-9ED1-BE31F0644DF8}"/>
    <cellStyle name="Heading 3 2 3 6 2" xfId="3468" xr:uid="{A5CC918B-8CFD-42DC-9A6F-8DA553825628}"/>
    <cellStyle name="Heading 3 2 3 6 2 2" xfId="3469" xr:uid="{A33F7A03-7E21-44D8-B85A-C38ED0127A9B}"/>
    <cellStyle name="Heading 3 2 3 6 3" xfId="3470" xr:uid="{E83E69D1-7A56-4AE5-B627-6FD5F859B26C}"/>
    <cellStyle name="Heading 3 2 3 6 3 2" xfId="3471" xr:uid="{62CCD099-E952-4B1A-A5CB-4BA7CA430D02}"/>
    <cellStyle name="Heading 3 2 3 6 4" xfId="3472" xr:uid="{A7BF41F1-8AE3-4DAE-AF63-10FBF3E6FACE}"/>
    <cellStyle name="Heading 3 2 3 6 4 2" xfId="3473" xr:uid="{A188DC0E-82F6-46B7-929C-036231648334}"/>
    <cellStyle name="Heading 3 2 3 7" xfId="3474" xr:uid="{8958BAEE-9309-41B2-8C66-EFFF2ADE05BD}"/>
    <cellStyle name="Heading 3 2 3 7 2" xfId="3475" xr:uid="{FA3DFF8C-DF0E-4247-9A23-F066E1B53788}"/>
    <cellStyle name="Heading 3 2 3 7 2 2" xfId="3476" xr:uid="{5FC51C8F-8E8C-4C93-8AC6-1F7473737CC7}"/>
    <cellStyle name="Heading 3 2 3 7 3" xfId="3477" xr:uid="{C5CED1E7-0954-4121-9094-CAFF0FE46E92}"/>
    <cellStyle name="Heading 3 2 3 7 3 2" xfId="3478" xr:uid="{D6616B98-2237-45B6-9800-98D14A457B6B}"/>
    <cellStyle name="Heading 3 2 3 7 4" xfId="3479" xr:uid="{B3CA37C6-0EDB-4D99-9B1D-E22370CF50FA}"/>
    <cellStyle name="Heading 3 2 3 7 4 2" xfId="3480" xr:uid="{49C50F61-E1DB-4C45-A1B7-8673B40F1F04}"/>
    <cellStyle name="Heading 3 2 3 8" xfId="3481" xr:uid="{6C68241B-EA85-42C6-A4D3-C0E19325B339}"/>
    <cellStyle name="Heading 3 2 3 8 2" xfId="3482" xr:uid="{B0815B00-1ED9-4569-8A37-28D94E7BE04C}"/>
    <cellStyle name="Heading 3 2 3 8 2 2" xfId="3483" xr:uid="{973B2B1A-759C-402E-ADF9-93C16ADC8E29}"/>
    <cellStyle name="Heading 3 2 3 8 3" xfId="3484" xr:uid="{DD639501-A3E6-426F-8934-5204873C47A4}"/>
    <cellStyle name="Heading 3 2 3 8 3 2" xfId="3485" xr:uid="{2070F52E-4672-40FA-A004-C9275EDA19B1}"/>
    <cellStyle name="Heading 3 2 3 8 4" xfId="3486" xr:uid="{43337E02-9B56-44E6-9A95-290476A09A65}"/>
    <cellStyle name="Heading 3 2 3 8 4 2" xfId="3487" xr:uid="{B6A7A81A-564E-4CAE-A804-11D7D6CB9784}"/>
    <cellStyle name="Heading 3 2 3 9" xfId="3488" xr:uid="{F41C920A-3229-4D81-90F7-FBDE4A3FAF54}"/>
    <cellStyle name="Heading 3 2 3 9 2" xfId="3489" xr:uid="{8C56B2D7-C8CB-4140-90FA-245E0C013127}"/>
    <cellStyle name="Heading 3 2 3 9 2 2" xfId="3490" xr:uid="{7A9A3C0B-F6A9-48D2-9DDB-7E02BE4CABFF}"/>
    <cellStyle name="Heading 3 2 3 9 3" xfId="3491" xr:uid="{8CA32B7D-A945-43E2-8185-35D990D0891D}"/>
    <cellStyle name="Heading 3 2 3 9 3 2" xfId="3492" xr:uid="{D45AEFFA-D829-4AF1-B537-2B8F640FF899}"/>
    <cellStyle name="Heading 3 2 3 9 4" xfId="3493" xr:uid="{64D98675-C64F-42D1-B780-667439EE3074}"/>
    <cellStyle name="Heading 3 2 3 9 4 2" xfId="3494" xr:uid="{CDAD5EA7-6494-47B0-895E-290BCEBF37FB}"/>
    <cellStyle name="Heading 3 2 30" xfId="3495" xr:uid="{A064F4D9-9A1F-466E-A905-01F99CABD132}"/>
    <cellStyle name="Heading 3 2 30 2" xfId="3496" xr:uid="{2C1E4F66-98A8-4728-B041-3DA3492CDE7E}"/>
    <cellStyle name="Heading 3 2 30 2 2" xfId="3497" xr:uid="{EB01A214-C2C4-49DE-87DC-0C9CEFDE946B}"/>
    <cellStyle name="Heading 3 2 30 3" xfId="3498" xr:uid="{46DFA936-40CC-4B54-9D34-06B4A87D9A51}"/>
    <cellStyle name="Heading 3 2 30 3 2" xfId="3499" xr:uid="{7D58E6F9-2F91-4342-BC09-C0D772079DFA}"/>
    <cellStyle name="Heading 3 2 30 4" xfId="3500" xr:uid="{606059CF-A042-4318-8B89-9F71CC5C4EA1}"/>
    <cellStyle name="Heading 3 2 30 4 2" xfId="3501" xr:uid="{F2BB8296-7BBF-4942-84D3-000584972C24}"/>
    <cellStyle name="Heading 3 2 31" xfId="3502" xr:uid="{D8EA6F75-ECA0-424A-858F-F9BF2DECA7B0}"/>
    <cellStyle name="Heading 3 2 31 2" xfId="3503" xr:uid="{3298E952-7FE0-4643-AAF1-D30232E2011C}"/>
    <cellStyle name="Heading 3 2 31 2 2" xfId="3504" xr:uid="{28CC36AA-F0C5-4FA0-9A56-8C366CFEB306}"/>
    <cellStyle name="Heading 3 2 31 3" xfId="3505" xr:uid="{CC512AA9-8403-46A2-8D67-5E56CAF2DA00}"/>
    <cellStyle name="Heading 3 2 31 3 2" xfId="3506" xr:uid="{F1D9D89D-A05C-48AA-8E95-306D50C5A5CD}"/>
    <cellStyle name="Heading 3 2 31 4" xfId="3507" xr:uid="{AB4BA486-0D65-4621-AD36-8BD5C2E4C620}"/>
    <cellStyle name="Heading 3 2 31 4 2" xfId="3508" xr:uid="{409835E3-A995-4633-B4D9-3CDF68211D71}"/>
    <cellStyle name="Heading 3 2 32" xfId="3509" xr:uid="{933C1E14-F02D-47EF-A619-F3DA29F2E467}"/>
    <cellStyle name="Heading 3 2 32 2" xfId="3510" xr:uid="{5505EC34-C857-4CD3-8BD6-D18CCC4F5C1B}"/>
    <cellStyle name="Heading 3 2 32 2 2" xfId="3511" xr:uid="{3621EA71-6DF1-4F79-A099-614A9126D588}"/>
    <cellStyle name="Heading 3 2 32 3" xfId="3512" xr:uid="{B74A761E-D82F-4B3D-A5FB-917C2EAD3735}"/>
    <cellStyle name="Heading 3 2 32 3 2" xfId="3513" xr:uid="{12883970-0151-409C-946F-C9319ECAD461}"/>
    <cellStyle name="Heading 3 2 32 4" xfId="3514" xr:uid="{2D328F99-5C98-417E-AED7-106C23FFC660}"/>
    <cellStyle name="Heading 3 2 32 4 2" xfId="3515" xr:uid="{32E06C37-24FB-4780-B724-0579DB4F5C3F}"/>
    <cellStyle name="Heading 3 2 33" xfId="3516" xr:uid="{F8DE6DDB-6A3C-4BC0-8282-0A9B96ED328A}"/>
    <cellStyle name="Heading 3 2 33 2" xfId="3517" xr:uid="{4AD94E43-D930-4AE1-BB46-AE7F73222708}"/>
    <cellStyle name="Heading 3 2 33 2 2" xfId="3518" xr:uid="{2A88B87E-1B95-4A84-833A-1FB259DBBDA5}"/>
    <cellStyle name="Heading 3 2 33 3" xfId="3519" xr:uid="{5D17DBDF-AF18-4E5F-BB01-3229EA87A3DB}"/>
    <cellStyle name="Heading 3 2 33 3 2" xfId="3520" xr:uid="{3D34AA69-7662-409E-8098-596589910F34}"/>
    <cellStyle name="Heading 3 2 33 4" xfId="3521" xr:uid="{BE60C065-6479-446B-9F66-B24B0EBCD779}"/>
    <cellStyle name="Heading 3 2 33 4 2" xfId="3522" xr:uid="{749E6E4E-369A-4B29-98C1-6ECA07B91751}"/>
    <cellStyle name="Heading 3 2 34" xfId="3523" xr:uid="{3E22ADEC-D137-46C9-9BD7-1B4934C488A3}"/>
    <cellStyle name="Heading 3 2 34 2" xfId="3524" xr:uid="{A387DC44-8AA2-4FD7-A087-DD11F6FADA91}"/>
    <cellStyle name="Heading 3 2 34 2 2" xfId="3525" xr:uid="{6DE595CD-5561-42FD-9009-F26AE65B0101}"/>
    <cellStyle name="Heading 3 2 34 3" xfId="3526" xr:uid="{4F0E03B7-710D-42A5-8BE9-D626C173CF9C}"/>
    <cellStyle name="Heading 3 2 34 3 2" xfId="3527" xr:uid="{04644132-206C-41A2-BA1A-6FF40A82281C}"/>
    <cellStyle name="Heading 3 2 34 4" xfId="3528" xr:uid="{C736AFDD-7B1B-4005-A47F-6AD759881F3D}"/>
    <cellStyle name="Heading 3 2 34 4 2" xfId="3529" xr:uid="{82C8C90D-D9C0-4298-9BCC-01487BD62F8D}"/>
    <cellStyle name="Heading 3 2 35" xfId="3530" xr:uid="{AA7D9D8F-0061-4EF2-8AAF-DDBED7B4A0BE}"/>
    <cellStyle name="Heading 3 2 35 2" xfId="3531" xr:uid="{3E57E137-31A8-4ECC-8134-0B7DB59D4D45}"/>
    <cellStyle name="Heading 3 2 35 2 2" xfId="3532" xr:uid="{E3531F6E-BBD6-4A95-B2D7-458A8AD977DD}"/>
    <cellStyle name="Heading 3 2 35 3" xfId="3533" xr:uid="{8EA322F7-D389-4E7C-A828-837F98B50D8B}"/>
    <cellStyle name="Heading 3 2 35 3 2" xfId="3534" xr:uid="{27932269-9E42-45EE-8071-7A41260D9EF2}"/>
    <cellStyle name="Heading 3 2 35 4" xfId="3535" xr:uid="{00D95DC4-FE5C-4F5A-B52A-52410AF0D96C}"/>
    <cellStyle name="Heading 3 2 35 4 2" xfId="3536" xr:uid="{BD7AC149-7134-4753-86B5-07E2726F7367}"/>
    <cellStyle name="Heading 3 2 36" xfId="3537" xr:uid="{147E8C2F-5D7A-443E-8B00-6BE2C48C6E2A}"/>
    <cellStyle name="Heading 3 2 36 2" xfId="3538" xr:uid="{488204D9-A30C-42F9-BBBF-88988AFC3741}"/>
    <cellStyle name="Heading 3 2 36 2 2" xfId="3539" xr:uid="{AF66E2EA-AAB3-4802-9F5C-5AF228C8371C}"/>
    <cellStyle name="Heading 3 2 36 3" xfId="3540" xr:uid="{03B1C9A4-11FB-4864-AB6A-2E60BFD2506F}"/>
    <cellStyle name="Heading 3 2 36 3 2" xfId="3541" xr:uid="{06EA2634-B310-4F8E-AA1D-120211742F21}"/>
    <cellStyle name="Heading 3 2 36 4" xfId="3542" xr:uid="{FFB47DD8-5B74-4D09-BF2D-18FA24357CDD}"/>
    <cellStyle name="Heading 3 2 36 4 2" xfId="3543" xr:uid="{6F04B499-DCED-47E5-9FB6-224A443A3F79}"/>
    <cellStyle name="Heading 3 2 37" xfId="3544" xr:uid="{A16B7F69-D4B6-4609-AA39-5FBB6D9D6338}"/>
    <cellStyle name="Heading 3 2 37 2" xfId="3545" xr:uid="{43CE6110-6828-4AE4-B5CB-E04EDD6F61E0}"/>
    <cellStyle name="Heading 3 2 37 2 2" xfId="3546" xr:uid="{AE73E731-B183-4B90-BAD1-765C70ACC160}"/>
    <cellStyle name="Heading 3 2 37 3" xfId="3547" xr:uid="{20AF45A3-0CAE-4172-8F44-BCC2EDE55E05}"/>
    <cellStyle name="Heading 3 2 37 3 2" xfId="3548" xr:uid="{38D8C8C2-987C-430A-A83E-383482D69967}"/>
    <cellStyle name="Heading 3 2 37 4" xfId="3549" xr:uid="{10B23B6C-CC8E-4EC9-B042-0C3D317C0CB9}"/>
    <cellStyle name="Heading 3 2 37 4 2" xfId="3550" xr:uid="{1CC5B0AF-C361-4769-82CB-94FD570E90FF}"/>
    <cellStyle name="Heading 3 2 38" xfId="3551" xr:uid="{4B89BAA9-33F6-43FA-9F7E-0066A21B5EB8}"/>
    <cellStyle name="Heading 3 2 38 2" xfId="3552" xr:uid="{7EA18B35-B266-49B0-9BA2-BBA4C4044A76}"/>
    <cellStyle name="Heading 3 2 38 2 2" xfId="3553" xr:uid="{B72F5FFB-16C5-449E-B7DC-5EF974CFE173}"/>
    <cellStyle name="Heading 3 2 38 3" xfId="3554" xr:uid="{D0D1847C-9A40-4B42-90F9-CD562BF467EC}"/>
    <cellStyle name="Heading 3 2 38 3 2" xfId="3555" xr:uid="{5453866F-F3F1-4F31-A7CE-69460224D30D}"/>
    <cellStyle name="Heading 3 2 38 4" xfId="3556" xr:uid="{818A1FF8-F13D-42A3-9D5C-C60FF32179DD}"/>
    <cellStyle name="Heading 3 2 38 4 2" xfId="3557" xr:uid="{2F2E2435-83CB-4DD5-8FAF-F29CEBCFF4FF}"/>
    <cellStyle name="Heading 3 2 39" xfId="3558" xr:uid="{E20C318D-3240-47D9-911C-4499F145D9DA}"/>
    <cellStyle name="Heading 3 2 39 2" xfId="3559" xr:uid="{9A4F5AD0-B0EE-4E10-B815-C959E7F6894A}"/>
    <cellStyle name="Heading 3 2 39 2 2" xfId="3560" xr:uid="{7127189E-018A-44FE-8DEC-40BA611E21EC}"/>
    <cellStyle name="Heading 3 2 39 3" xfId="3561" xr:uid="{4EE7A22C-A854-4FEB-9E49-EDE600B2A95A}"/>
    <cellStyle name="Heading 3 2 39 3 2" xfId="3562" xr:uid="{FA61383B-D988-4EE1-BC43-71A3B9EF9F2F}"/>
    <cellStyle name="Heading 3 2 39 4" xfId="3563" xr:uid="{30F0D068-B301-4DA3-B7E5-010B993F8688}"/>
    <cellStyle name="Heading 3 2 39 4 2" xfId="3564" xr:uid="{CEFD45CA-5968-4B90-AE61-8BBF6E23E044}"/>
    <cellStyle name="Heading 3 2 4" xfId="3565" xr:uid="{F4ACF2E2-C419-412F-8042-AAF8A70DD8B5}"/>
    <cellStyle name="Heading 3 2 4 10" xfId="3566" xr:uid="{A42FBCE6-8243-4858-95FC-DDA7F24C23EB}"/>
    <cellStyle name="Heading 3 2 4 10 2" xfId="3567" xr:uid="{1FCFBA5E-91B6-4517-B5ED-2E1673EC4DEB}"/>
    <cellStyle name="Heading 3 2 4 10 2 2" xfId="3568" xr:uid="{A6594445-BB33-4B16-A533-0238C63FC669}"/>
    <cellStyle name="Heading 3 2 4 10 3" xfId="3569" xr:uid="{D32E75F0-016B-4654-8295-305132E5E2E1}"/>
    <cellStyle name="Heading 3 2 4 10 3 2" xfId="3570" xr:uid="{C18572A5-AB2A-4B3A-923F-F92E819DDB49}"/>
    <cellStyle name="Heading 3 2 4 10 4" xfId="3571" xr:uid="{88504E36-6E26-4F79-9FAF-727F835B2CC5}"/>
    <cellStyle name="Heading 3 2 4 10 4 2" xfId="3572" xr:uid="{DA5E8183-F4E0-49B5-AC51-A5C566CB8B22}"/>
    <cellStyle name="Heading 3 2 4 11" xfId="3573" xr:uid="{2C94F491-0E4D-4828-A124-7B7F561C2249}"/>
    <cellStyle name="Heading 3 2 4 11 2" xfId="3574" xr:uid="{9CFA14BB-D69C-4F3B-A58E-BB43FDF66659}"/>
    <cellStyle name="Heading 3 2 4 11 2 2" xfId="3575" xr:uid="{808659E7-55F5-4BCC-9BB8-DF3F37B5F663}"/>
    <cellStyle name="Heading 3 2 4 11 3" xfId="3576" xr:uid="{8AD1B4C3-D4CE-4685-91FC-BEC40EE9A16D}"/>
    <cellStyle name="Heading 3 2 4 11 3 2" xfId="3577" xr:uid="{EA171263-AF3B-482A-AA24-FF4B61FBDECE}"/>
    <cellStyle name="Heading 3 2 4 11 4" xfId="3578" xr:uid="{C02F8F38-284A-436A-BFAF-94CB9BE2A919}"/>
    <cellStyle name="Heading 3 2 4 11 4 2" xfId="3579" xr:uid="{8781A183-3952-4214-B2F8-4A089ABBE8E8}"/>
    <cellStyle name="Heading 3 2 4 12" xfId="3580" xr:uid="{F099F880-EF94-4B61-B5FB-1D22217E8079}"/>
    <cellStyle name="Heading 3 2 4 12 2" xfId="3581" xr:uid="{F60F6672-004A-46E9-BD59-4B485E5F35DB}"/>
    <cellStyle name="Heading 3 2 4 12 2 2" xfId="3582" xr:uid="{B2CE59B1-A0EA-4528-A3CA-45DEAE848816}"/>
    <cellStyle name="Heading 3 2 4 12 3" xfId="3583" xr:uid="{BA50A49D-AB3E-45A1-9198-006BA0E07253}"/>
    <cellStyle name="Heading 3 2 4 12 3 2" xfId="3584" xr:uid="{C6549C9F-46FD-4CCC-9B8D-649C2F48F1FE}"/>
    <cellStyle name="Heading 3 2 4 12 4" xfId="3585" xr:uid="{63852DE1-1811-47A7-B8A5-29FD3C97E87C}"/>
    <cellStyle name="Heading 3 2 4 12 4 2" xfId="3586" xr:uid="{AC7F0A63-25BF-430F-B88C-2CC3A0ABFA7F}"/>
    <cellStyle name="Heading 3 2 4 13" xfId="3587" xr:uid="{D7ACDAB9-C7AC-4F1E-88F8-04AC17036C29}"/>
    <cellStyle name="Heading 3 2 4 13 2" xfId="3588" xr:uid="{8B5723BE-3EEB-4D07-A00A-81B17E394E97}"/>
    <cellStyle name="Heading 3 2 4 13 2 2" xfId="3589" xr:uid="{24E058BD-96A2-400C-8BD9-CAFB126657D7}"/>
    <cellStyle name="Heading 3 2 4 13 3" xfId="3590" xr:uid="{011CE3A4-D652-4926-8F4E-A068BEE5F9DF}"/>
    <cellStyle name="Heading 3 2 4 13 3 2" xfId="3591" xr:uid="{1FCD11A4-AC4E-4177-ABBE-E3B13D14FC4B}"/>
    <cellStyle name="Heading 3 2 4 13 4" xfId="3592" xr:uid="{0D38A743-1508-4650-A770-C4251C0984BC}"/>
    <cellStyle name="Heading 3 2 4 13 4 2" xfId="3593" xr:uid="{08A0B3AE-2807-43F6-9435-9B4DE9247321}"/>
    <cellStyle name="Heading 3 2 4 14" xfId="3594" xr:uid="{EBE11EE6-E5B5-4B0C-B78F-ED0EE4903968}"/>
    <cellStyle name="Heading 3 2 4 14 2" xfId="3595" xr:uid="{F888717E-90C2-4989-8C31-5D82BBDCC854}"/>
    <cellStyle name="Heading 3 2 4 14 2 2" xfId="3596" xr:uid="{E6E340DF-E890-46AC-A13E-E1E07E8D9F1F}"/>
    <cellStyle name="Heading 3 2 4 14 3" xfId="3597" xr:uid="{3447DE93-3D00-40AF-BB9A-456F6D2E25A3}"/>
    <cellStyle name="Heading 3 2 4 14 3 2" xfId="3598" xr:uid="{1674D82B-1003-4D03-949F-01B48F717601}"/>
    <cellStyle name="Heading 3 2 4 14 4" xfId="3599" xr:uid="{6703FE89-FD79-4841-B432-B4EA6A509E67}"/>
    <cellStyle name="Heading 3 2 4 14 4 2" xfId="3600" xr:uid="{A7191B1E-FAA4-4EDC-9A8A-67E1C95A44C4}"/>
    <cellStyle name="Heading 3 2 4 15" xfId="3601" xr:uid="{7D045F1C-0C2C-4FDE-82D2-E52E1A0865E5}"/>
    <cellStyle name="Heading 3 2 4 15 2" xfId="3602" xr:uid="{31854694-83EA-4D32-9690-8FCDA1B54800}"/>
    <cellStyle name="Heading 3 2 4 15 2 2" xfId="3603" xr:uid="{6059A424-C4EF-4F56-B5CC-DFA386BB7235}"/>
    <cellStyle name="Heading 3 2 4 15 3" xfId="3604" xr:uid="{66D3582A-9A8F-4A4A-9E34-CB8A7629C6AC}"/>
    <cellStyle name="Heading 3 2 4 15 3 2" xfId="3605" xr:uid="{0CE62BA9-195A-424E-90FB-DCE1F4F9C70F}"/>
    <cellStyle name="Heading 3 2 4 15 4" xfId="3606" xr:uid="{E1D70DC3-FE82-4D15-B3A5-4CCDE5BDDBF7}"/>
    <cellStyle name="Heading 3 2 4 15 4 2" xfId="3607" xr:uid="{FDDE9B27-7E48-48B9-84E5-3D55738F7D97}"/>
    <cellStyle name="Heading 3 2 4 16" xfId="3608" xr:uid="{4E548C06-1964-4413-A241-2C833DA4B36B}"/>
    <cellStyle name="Heading 3 2 4 16 2" xfId="3609" xr:uid="{618FD01C-5529-4398-80AE-BFDB586CB0C6}"/>
    <cellStyle name="Heading 3 2 4 17" xfId="3610" xr:uid="{C517BC5F-CDB6-4CE4-A3B8-F07D1DFE95AD}"/>
    <cellStyle name="Heading 3 2 4 17 2" xfId="3611" xr:uid="{8FEF1A33-4BB9-41E2-BF96-6D7A4691F861}"/>
    <cellStyle name="Heading 3 2 4 18" xfId="3612" xr:uid="{D0341468-D205-47D1-9862-E4707E967E65}"/>
    <cellStyle name="Heading 3 2 4 18 2" xfId="3613" xr:uid="{8E295748-5887-4214-8306-F020C44CE8F7}"/>
    <cellStyle name="Heading 3 2 4 19" xfId="3614" xr:uid="{92A9EA82-BB05-476D-A4C2-ABE738A6623E}"/>
    <cellStyle name="Heading 3 2 4 2" xfId="3615" xr:uid="{20B3776F-AE3B-4E6F-ADA4-38C5FD7D25F5}"/>
    <cellStyle name="Heading 3 2 4 2 2" xfId="3616" xr:uid="{808DA745-5121-4F0E-89AD-F7BA46E4AD20}"/>
    <cellStyle name="Heading 3 2 4 2 2 2" xfId="3617" xr:uid="{A998A483-564D-4A26-8320-715D616850AE}"/>
    <cellStyle name="Heading 3 2 4 2 3" xfId="3618" xr:uid="{86BF910F-9299-453D-AF19-4D9158292381}"/>
    <cellStyle name="Heading 3 2 4 2 3 2" xfId="3619" xr:uid="{FB7D992D-0F08-46D5-A686-BBD7F53BB482}"/>
    <cellStyle name="Heading 3 2 4 2 4" xfId="3620" xr:uid="{4CDDC808-7621-4397-A9FD-D1D570FEFEE7}"/>
    <cellStyle name="Heading 3 2 4 2 4 2" xfId="3621" xr:uid="{40AC3807-724B-40B1-9A5B-FCDC6387F8BF}"/>
    <cellStyle name="Heading 3 2 4 20" xfId="3622" xr:uid="{78933979-96D7-4BB5-8CFE-3DF0A3E4C987}"/>
    <cellStyle name="Heading 3 2 4 21" xfId="3623" xr:uid="{CB8DEDCB-4BDC-40FF-87B7-F91F0DAEDA31}"/>
    <cellStyle name="Heading 3 2 4 22" xfId="3624" xr:uid="{65C631EA-0FBE-4DC2-BC56-E900E6CB1E45}"/>
    <cellStyle name="Heading 3 2 4 23" xfId="3625" xr:uid="{D2DD2CB9-2610-4DA1-8A0F-0DA505FE2372}"/>
    <cellStyle name="Heading 3 2 4 24" xfId="3626" xr:uid="{5CAAFAF8-B6C4-48A0-894E-B1E84BC3876D}"/>
    <cellStyle name="Heading 3 2 4 25" xfId="3627" xr:uid="{8A0BD450-B9B2-4917-B222-7B03CC398CCD}"/>
    <cellStyle name="Heading 3 2 4 3" xfId="3628" xr:uid="{E205D46E-406F-43B0-B69C-5115EBABCE09}"/>
    <cellStyle name="Heading 3 2 4 3 2" xfId="3629" xr:uid="{E6F0C24B-2E1D-49A5-A10A-E95ACA821122}"/>
    <cellStyle name="Heading 3 2 4 3 2 2" xfId="3630" xr:uid="{22B61739-8E02-4DE2-A28D-399C709805B4}"/>
    <cellStyle name="Heading 3 2 4 3 3" xfId="3631" xr:uid="{F0F977FF-9723-45A6-AA74-671868D16050}"/>
    <cellStyle name="Heading 3 2 4 3 3 2" xfId="3632" xr:uid="{AE765188-BB35-4B52-ACF4-18A9444581CC}"/>
    <cellStyle name="Heading 3 2 4 3 4" xfId="3633" xr:uid="{F78AA469-6E48-4B13-92C9-A7B6113F7F34}"/>
    <cellStyle name="Heading 3 2 4 3 4 2" xfId="3634" xr:uid="{B7F6C053-1BDE-4155-B3CB-31D9BD4476B3}"/>
    <cellStyle name="Heading 3 2 4 4" xfId="3635" xr:uid="{6781DFFB-E980-4B0C-9C37-3DBDAA67F325}"/>
    <cellStyle name="Heading 3 2 4 4 2" xfId="3636" xr:uid="{0DBA5150-0B9C-4025-84A3-5D3927005063}"/>
    <cellStyle name="Heading 3 2 4 4 2 2" xfId="3637" xr:uid="{80DB27C4-0D9F-4F5B-9D00-D78433999D6E}"/>
    <cellStyle name="Heading 3 2 4 4 3" xfId="3638" xr:uid="{59C066E6-0649-4239-8188-996BB92B0C2E}"/>
    <cellStyle name="Heading 3 2 4 4 3 2" xfId="3639" xr:uid="{6E58E68C-6CD1-4759-A4E5-95C84E3680C6}"/>
    <cellStyle name="Heading 3 2 4 4 4" xfId="3640" xr:uid="{19C7BBC7-A7B3-4FB6-995F-C84F11862022}"/>
    <cellStyle name="Heading 3 2 4 4 4 2" xfId="3641" xr:uid="{A648C3EC-7F61-4904-B931-83A898158FB9}"/>
    <cellStyle name="Heading 3 2 4 5" xfId="3642" xr:uid="{151592C3-D06F-41E2-8933-00703680DD9C}"/>
    <cellStyle name="Heading 3 2 4 5 2" xfId="3643" xr:uid="{5D6CC949-F918-4E3D-B63F-29ED27B16CEF}"/>
    <cellStyle name="Heading 3 2 4 5 2 2" xfId="3644" xr:uid="{1129C5BE-33E5-4B73-B862-77CDC58E618E}"/>
    <cellStyle name="Heading 3 2 4 5 3" xfId="3645" xr:uid="{91E0AED9-1AE9-48DD-BE9E-A56924291D52}"/>
    <cellStyle name="Heading 3 2 4 5 3 2" xfId="3646" xr:uid="{6EAF8FA9-3CB6-4942-B8C1-8B7D9C581F44}"/>
    <cellStyle name="Heading 3 2 4 5 4" xfId="3647" xr:uid="{714CAB71-6416-44EA-9FBA-7830CD32B125}"/>
    <cellStyle name="Heading 3 2 4 5 4 2" xfId="3648" xr:uid="{8FD32833-648A-4A5D-B883-20332C111E30}"/>
    <cellStyle name="Heading 3 2 4 6" xfId="3649" xr:uid="{12DCB9DA-D5B5-417D-970A-EE00D7D8C81D}"/>
    <cellStyle name="Heading 3 2 4 6 2" xfId="3650" xr:uid="{177B47B7-20CC-470D-B9EF-CE9E70BF5B16}"/>
    <cellStyle name="Heading 3 2 4 6 2 2" xfId="3651" xr:uid="{EAAE9172-F9BA-47B8-9CD9-8FB10FF66689}"/>
    <cellStyle name="Heading 3 2 4 6 3" xfId="3652" xr:uid="{3F820056-5644-4A8B-A8C4-6886E22A53EF}"/>
    <cellStyle name="Heading 3 2 4 6 3 2" xfId="3653" xr:uid="{53814CBE-6C14-469E-982E-5A456724100B}"/>
    <cellStyle name="Heading 3 2 4 6 4" xfId="3654" xr:uid="{EDFE355A-5E68-4470-A765-914BBCD9F44C}"/>
    <cellStyle name="Heading 3 2 4 6 4 2" xfId="3655" xr:uid="{62444A48-FA6C-4A47-8475-39D9EEE53631}"/>
    <cellStyle name="Heading 3 2 4 7" xfId="3656" xr:uid="{A47F3C34-A2AA-431B-8EB6-092C8DDF100B}"/>
    <cellStyle name="Heading 3 2 4 7 2" xfId="3657" xr:uid="{2FB20504-D28E-49EA-8B5C-9ABE85F873E8}"/>
    <cellStyle name="Heading 3 2 4 7 2 2" xfId="3658" xr:uid="{E9FD8521-5D6D-4C19-ABB2-C48F3B1D61E7}"/>
    <cellStyle name="Heading 3 2 4 7 3" xfId="3659" xr:uid="{5C6F56F2-2B08-4937-A4CC-824BEF52DE64}"/>
    <cellStyle name="Heading 3 2 4 7 3 2" xfId="3660" xr:uid="{8EFA5B4B-D473-454B-8EB5-6584CCD8DB4A}"/>
    <cellStyle name="Heading 3 2 4 7 4" xfId="3661" xr:uid="{78649C9C-ADF2-4D7F-9029-600ED50293B1}"/>
    <cellStyle name="Heading 3 2 4 7 4 2" xfId="3662" xr:uid="{E23D84DF-E9A6-4818-9F4B-B050F2B4D95F}"/>
    <cellStyle name="Heading 3 2 4 8" xfId="3663" xr:uid="{859BC023-B633-4F3B-B75B-C17599024F2C}"/>
    <cellStyle name="Heading 3 2 4 8 2" xfId="3664" xr:uid="{EAED0A4C-5F23-4600-87DB-ACD32A484E17}"/>
    <cellStyle name="Heading 3 2 4 8 2 2" xfId="3665" xr:uid="{2A1F55E0-3CBA-4A9F-BFEC-DF7F790545C4}"/>
    <cellStyle name="Heading 3 2 4 8 3" xfId="3666" xr:uid="{8A5744E7-177C-424A-BA30-84073CD72294}"/>
    <cellStyle name="Heading 3 2 4 8 3 2" xfId="3667" xr:uid="{503A1FD6-DAAD-4F73-B1C1-CE9CB7C86B6E}"/>
    <cellStyle name="Heading 3 2 4 8 4" xfId="3668" xr:uid="{4871D45C-ECE7-442A-952E-DE160F7F5DF7}"/>
    <cellStyle name="Heading 3 2 4 8 4 2" xfId="3669" xr:uid="{3808E56C-8640-41E7-9645-F4371D43253C}"/>
    <cellStyle name="Heading 3 2 4 9" xfId="3670" xr:uid="{CDF3456D-F182-4B5F-A967-08FFE66C63C4}"/>
    <cellStyle name="Heading 3 2 4 9 2" xfId="3671" xr:uid="{BFF640CA-B011-49A9-BC7D-B46CB3A0E9D7}"/>
    <cellStyle name="Heading 3 2 4 9 2 2" xfId="3672" xr:uid="{BA4EA4EF-474E-47AF-8069-3F4F4CAD4352}"/>
    <cellStyle name="Heading 3 2 4 9 3" xfId="3673" xr:uid="{A9AC4E4A-F8B4-4A98-BD81-665A5EEF9807}"/>
    <cellStyle name="Heading 3 2 4 9 3 2" xfId="3674" xr:uid="{C35457DC-EDB2-4D80-B88B-3F879867DA03}"/>
    <cellStyle name="Heading 3 2 4 9 4" xfId="3675" xr:uid="{A550EF1A-C859-4E47-8F46-7CE7863B9DC7}"/>
    <cellStyle name="Heading 3 2 4 9 4 2" xfId="3676" xr:uid="{FDAB91D8-650F-4FF7-9213-726F3D099E31}"/>
    <cellStyle name="Heading 3 2 40" xfId="3677" xr:uid="{E3CA561C-EE3B-4203-A859-72D39B8B0D32}"/>
    <cellStyle name="Heading 3 2 40 2" xfId="3678" xr:uid="{3B457D57-4A46-41D2-B5E3-99DE3FCB4B0E}"/>
    <cellStyle name="Heading 3 2 41" xfId="3679" xr:uid="{8FD97954-499C-477D-8D01-018D11741D5B}"/>
    <cellStyle name="Heading 3 2 41 2" xfId="3680" xr:uid="{496E969F-BD67-4118-929A-F37045113450}"/>
    <cellStyle name="Heading 3 2 42" xfId="3681" xr:uid="{8EA620D9-A450-4057-B10B-18A868746E15}"/>
    <cellStyle name="Heading 3 2 42 2" xfId="3682" xr:uid="{2A4CF450-96F0-4B50-A141-41078978AB56}"/>
    <cellStyle name="Heading 3 2 43" xfId="3683" xr:uid="{4D9DA89C-6148-4CDF-A19C-438D2044D30C}"/>
    <cellStyle name="Heading 3 2 44" xfId="3684" xr:uid="{EA089F58-2767-418D-A8D7-C55838A928B0}"/>
    <cellStyle name="Heading 3 2 45" xfId="3685" xr:uid="{0F7D7A2D-BBB3-438E-9EA5-53D76F5017A8}"/>
    <cellStyle name="Heading 3 2 46" xfId="3686" xr:uid="{B342CB82-AAC4-46AF-A43A-E56F48618AC4}"/>
    <cellStyle name="Heading 3 2 47" xfId="3687" xr:uid="{7CCBE9DE-DDE4-4575-ACB2-00DC156E6CF7}"/>
    <cellStyle name="Heading 3 2 48" xfId="3688" xr:uid="{B3F059E7-6CFC-4426-894E-D230D2573A77}"/>
    <cellStyle name="Heading 3 2 49" xfId="3689" xr:uid="{179A9DC7-81DD-4F35-8186-034F4187B6FA}"/>
    <cellStyle name="Heading 3 2 5" xfId="3690" xr:uid="{CFBBBFB1-FF4A-454A-B56E-6E3356B50E3A}"/>
    <cellStyle name="Heading 3 2 5 10" xfId="3691" xr:uid="{F971A816-1B0F-4A7F-8D16-4CADB906AEF9}"/>
    <cellStyle name="Heading 3 2 5 10 2" xfId="3692" xr:uid="{E896E989-C34C-46B0-9629-5ED3E3E55D2C}"/>
    <cellStyle name="Heading 3 2 5 10 2 2" xfId="3693" xr:uid="{0874E4EC-87B9-4548-AD81-D78639A800FA}"/>
    <cellStyle name="Heading 3 2 5 10 3" xfId="3694" xr:uid="{64C74112-CD95-4208-A8BA-A9FB2ADEA6D5}"/>
    <cellStyle name="Heading 3 2 5 10 3 2" xfId="3695" xr:uid="{D1C1C7E7-13C3-467E-B7E3-DC8D46B19F99}"/>
    <cellStyle name="Heading 3 2 5 10 4" xfId="3696" xr:uid="{E3B86AF3-E22A-4070-B0CA-09A6FCCBFFBB}"/>
    <cellStyle name="Heading 3 2 5 10 4 2" xfId="3697" xr:uid="{CE03E1CF-2D8D-47BC-83A5-ADAB7DECEEFB}"/>
    <cellStyle name="Heading 3 2 5 11" xfId="3698" xr:uid="{24E37E9F-B4D8-417F-B7A4-9123F24EF02C}"/>
    <cellStyle name="Heading 3 2 5 11 2" xfId="3699" xr:uid="{015777F2-D2C6-4575-9300-BDB5B2CF5B8B}"/>
    <cellStyle name="Heading 3 2 5 11 2 2" xfId="3700" xr:uid="{30350DC9-7747-4E1A-A8E6-0D37B330CD32}"/>
    <cellStyle name="Heading 3 2 5 11 3" xfId="3701" xr:uid="{F9D70998-423A-495A-A8D2-BEAFFB8CA8CF}"/>
    <cellStyle name="Heading 3 2 5 11 3 2" xfId="3702" xr:uid="{5C67A2C7-ADD7-48FB-A964-E4547B7E1686}"/>
    <cellStyle name="Heading 3 2 5 11 4" xfId="3703" xr:uid="{DB2C310E-45D5-4360-B5BB-273BE34DDE7D}"/>
    <cellStyle name="Heading 3 2 5 11 4 2" xfId="3704" xr:uid="{06AA8912-75F1-4EBA-BAF1-40C0714B79A2}"/>
    <cellStyle name="Heading 3 2 5 12" xfId="3705" xr:uid="{C1DB847C-D755-4D63-AE39-5416A5CDA769}"/>
    <cellStyle name="Heading 3 2 5 12 2" xfId="3706" xr:uid="{A96FBFE6-24C2-4D1F-8A3A-E14129CCA8C9}"/>
    <cellStyle name="Heading 3 2 5 12 2 2" xfId="3707" xr:uid="{F4B08EBD-B34F-4C52-A53C-E445D5C9A050}"/>
    <cellStyle name="Heading 3 2 5 12 3" xfId="3708" xr:uid="{55385B60-80E2-46DD-9DC3-EA7D0E4FE5F2}"/>
    <cellStyle name="Heading 3 2 5 12 3 2" xfId="3709" xr:uid="{B77BC55A-C416-4816-86A9-6ADF0453CE51}"/>
    <cellStyle name="Heading 3 2 5 12 4" xfId="3710" xr:uid="{7BA77E98-10B5-43CD-A4F4-6569B36FCFCC}"/>
    <cellStyle name="Heading 3 2 5 12 4 2" xfId="3711" xr:uid="{B7EB9184-C6DE-4512-99F3-F40252ACB138}"/>
    <cellStyle name="Heading 3 2 5 13" xfId="3712" xr:uid="{27196CEA-0B43-46D3-A9AE-14BAAC50BBFB}"/>
    <cellStyle name="Heading 3 2 5 13 2" xfId="3713" xr:uid="{873F5B08-34CB-4810-8889-4E281D052366}"/>
    <cellStyle name="Heading 3 2 5 13 2 2" xfId="3714" xr:uid="{6626C942-C3E1-4996-8094-585B10B79519}"/>
    <cellStyle name="Heading 3 2 5 13 3" xfId="3715" xr:uid="{18CEC0AC-3D56-4844-8728-21E889316417}"/>
    <cellStyle name="Heading 3 2 5 13 3 2" xfId="3716" xr:uid="{4672F72F-BC41-422D-9B92-321A2892D470}"/>
    <cellStyle name="Heading 3 2 5 13 4" xfId="3717" xr:uid="{05EE2A3B-3899-4CAE-A6FD-743A293C64C0}"/>
    <cellStyle name="Heading 3 2 5 13 4 2" xfId="3718" xr:uid="{5A1FDD54-7638-4CB1-8E1A-509F3B5D7BBB}"/>
    <cellStyle name="Heading 3 2 5 14" xfId="3719" xr:uid="{DCDAF5AB-19D6-4B82-A0D1-0E5DCB4BE04A}"/>
    <cellStyle name="Heading 3 2 5 14 2" xfId="3720" xr:uid="{B093FB62-3C3B-47C0-B53F-E413C181453F}"/>
    <cellStyle name="Heading 3 2 5 14 2 2" xfId="3721" xr:uid="{C67867C0-0144-4D16-A0E4-09FFCA6FEC8F}"/>
    <cellStyle name="Heading 3 2 5 14 3" xfId="3722" xr:uid="{2792C5E8-4836-42F9-A371-53BEE8E787FB}"/>
    <cellStyle name="Heading 3 2 5 14 3 2" xfId="3723" xr:uid="{3C964E6B-8933-421B-B73D-E8D2C5EFE92E}"/>
    <cellStyle name="Heading 3 2 5 14 4" xfId="3724" xr:uid="{794B5C21-994C-475A-9E0E-E0F9CEA4B597}"/>
    <cellStyle name="Heading 3 2 5 14 4 2" xfId="3725" xr:uid="{B0BD1C2D-2673-4327-91F0-B802259AA907}"/>
    <cellStyle name="Heading 3 2 5 15" xfId="3726" xr:uid="{8995079B-C45D-44F3-9300-1749327AD1A3}"/>
    <cellStyle name="Heading 3 2 5 15 2" xfId="3727" xr:uid="{F696E9B3-F2F2-47FA-BE61-B2191C42AD07}"/>
    <cellStyle name="Heading 3 2 5 15 2 2" xfId="3728" xr:uid="{C09E25CE-D7B5-4E17-BCA9-4AF637B51700}"/>
    <cellStyle name="Heading 3 2 5 15 3" xfId="3729" xr:uid="{62635085-E79D-4824-869E-A4211474840A}"/>
    <cellStyle name="Heading 3 2 5 15 3 2" xfId="3730" xr:uid="{DCDE1010-6C69-499F-8288-B3AC1C4DCA2F}"/>
    <cellStyle name="Heading 3 2 5 15 4" xfId="3731" xr:uid="{2DF5CA60-4C0D-4DBD-B69C-0A0670F178CA}"/>
    <cellStyle name="Heading 3 2 5 15 4 2" xfId="3732" xr:uid="{2B637964-CA04-4286-86F0-B07554D2D5D6}"/>
    <cellStyle name="Heading 3 2 5 16" xfId="3733" xr:uid="{AF4D5B0B-2C7C-411D-8DE1-F0D598728645}"/>
    <cellStyle name="Heading 3 2 5 16 2" xfId="3734" xr:uid="{1A328F63-0F47-4091-B9A9-E4FAD968B4E6}"/>
    <cellStyle name="Heading 3 2 5 17" xfId="3735" xr:uid="{4285C823-81A4-4E4A-9AB8-A61D3E7E3DDB}"/>
    <cellStyle name="Heading 3 2 5 17 2" xfId="3736" xr:uid="{AE0E03C5-D592-4CB9-9E47-4548D6A6C596}"/>
    <cellStyle name="Heading 3 2 5 18" xfId="3737" xr:uid="{A5C04DD1-2B60-4099-85A5-202D6EBE952B}"/>
    <cellStyle name="Heading 3 2 5 18 2" xfId="3738" xr:uid="{EA2CB8AE-2032-4890-93F8-6FBE67836F2F}"/>
    <cellStyle name="Heading 3 2 5 19" xfId="3739" xr:uid="{C2CAB773-760B-4ECC-9FBA-B0990E63EB3B}"/>
    <cellStyle name="Heading 3 2 5 2" xfId="3740" xr:uid="{C4A20D2C-0BC3-494F-8806-2F252A73DB79}"/>
    <cellStyle name="Heading 3 2 5 2 2" xfId="3741" xr:uid="{9D88D3F5-8ECF-43C3-9B1B-31E88CBDE153}"/>
    <cellStyle name="Heading 3 2 5 2 2 2" xfId="3742" xr:uid="{A10516E3-E18F-45D4-A848-C7AA663D6E07}"/>
    <cellStyle name="Heading 3 2 5 2 3" xfId="3743" xr:uid="{0062AD21-6550-462A-B783-72FE8CF97D79}"/>
    <cellStyle name="Heading 3 2 5 2 3 2" xfId="3744" xr:uid="{A2BF4ED8-37FB-4F8F-92F7-F87D278BDFF8}"/>
    <cellStyle name="Heading 3 2 5 2 4" xfId="3745" xr:uid="{6F26485C-BBBE-4F5B-AC3F-9B8F30E9C4BB}"/>
    <cellStyle name="Heading 3 2 5 2 4 2" xfId="3746" xr:uid="{A873CDEC-E935-401B-882B-8DDC705DB7E4}"/>
    <cellStyle name="Heading 3 2 5 20" xfId="3747" xr:uid="{0B32B6E7-1DCC-4ABE-AAC8-42C01DC51958}"/>
    <cellStyle name="Heading 3 2 5 21" xfId="3748" xr:uid="{D0BA2CA7-6E9D-4F01-86B9-EB0D62461CAC}"/>
    <cellStyle name="Heading 3 2 5 22" xfId="3749" xr:uid="{EFA825AE-67FB-4C36-9B13-D901DB601D69}"/>
    <cellStyle name="Heading 3 2 5 23" xfId="3750" xr:uid="{FF46987F-9A5D-46A8-9037-CCC60F794A12}"/>
    <cellStyle name="Heading 3 2 5 24" xfId="3751" xr:uid="{B8F72FE1-F755-4A51-A952-7582520ADC88}"/>
    <cellStyle name="Heading 3 2 5 25" xfId="3752" xr:uid="{BB628A7F-E962-4325-BDD4-C7A9B9399FF5}"/>
    <cellStyle name="Heading 3 2 5 3" xfId="3753" xr:uid="{358D9F34-3D8E-425E-9E21-65DFEA8752B0}"/>
    <cellStyle name="Heading 3 2 5 3 2" xfId="3754" xr:uid="{89DD66FA-8266-48FB-AC5F-4CC5DCF8D2AA}"/>
    <cellStyle name="Heading 3 2 5 3 2 2" xfId="3755" xr:uid="{201EE6AF-FF3A-4F07-A1B9-43364DACA1D1}"/>
    <cellStyle name="Heading 3 2 5 3 3" xfId="3756" xr:uid="{26FA8C3E-23EC-43D1-A260-CAEBB841BD2C}"/>
    <cellStyle name="Heading 3 2 5 3 3 2" xfId="3757" xr:uid="{943D49EF-37AE-4F55-B6D6-AF0752983828}"/>
    <cellStyle name="Heading 3 2 5 3 4" xfId="3758" xr:uid="{92635A96-A6FF-4A5B-94DF-6B97217CB0B9}"/>
    <cellStyle name="Heading 3 2 5 3 4 2" xfId="3759" xr:uid="{49F7AFA9-AA24-47AE-82EB-D6DD5B7E50C4}"/>
    <cellStyle name="Heading 3 2 5 4" xfId="3760" xr:uid="{9E1008D9-F929-4FF9-9FA1-4DD9090724AE}"/>
    <cellStyle name="Heading 3 2 5 4 2" xfId="3761" xr:uid="{E63F0C03-0321-4525-BEFB-989ACB106559}"/>
    <cellStyle name="Heading 3 2 5 4 2 2" xfId="3762" xr:uid="{A2EA1044-2342-4D43-982F-D217FA35BEFB}"/>
    <cellStyle name="Heading 3 2 5 4 3" xfId="3763" xr:uid="{FD49AB73-228D-492B-8342-B0EE98DBED86}"/>
    <cellStyle name="Heading 3 2 5 4 3 2" xfId="3764" xr:uid="{9BE6785C-E7B1-4A06-B57A-5EB1F4181AC9}"/>
    <cellStyle name="Heading 3 2 5 4 4" xfId="3765" xr:uid="{3B0AC5B2-5ECE-42BF-9B7D-BD7206FA5B68}"/>
    <cellStyle name="Heading 3 2 5 4 4 2" xfId="3766" xr:uid="{578E9393-B190-4029-BFF2-193616341BE7}"/>
    <cellStyle name="Heading 3 2 5 5" xfId="3767" xr:uid="{68189AC7-65C7-4AEF-BF25-BA35F2CC1715}"/>
    <cellStyle name="Heading 3 2 5 5 2" xfId="3768" xr:uid="{C5F58325-1BFF-48A2-A876-5AE6546D0505}"/>
    <cellStyle name="Heading 3 2 5 5 2 2" xfId="3769" xr:uid="{A04CA4E9-C002-45CA-933D-C603CCB534B7}"/>
    <cellStyle name="Heading 3 2 5 5 3" xfId="3770" xr:uid="{C31C912A-9828-43C9-B972-1C814ACEEE5E}"/>
    <cellStyle name="Heading 3 2 5 5 3 2" xfId="3771" xr:uid="{AC2BDB96-9B50-4546-B8D8-21D4CD4DCB58}"/>
    <cellStyle name="Heading 3 2 5 5 4" xfId="3772" xr:uid="{F56F1953-642C-4F1D-AF84-6DCDD2804A6D}"/>
    <cellStyle name="Heading 3 2 5 5 4 2" xfId="3773" xr:uid="{9CC2F263-7797-4BB1-9BC8-3FDE77E24275}"/>
    <cellStyle name="Heading 3 2 5 6" xfId="3774" xr:uid="{029DA61D-433B-412E-BD44-8A1CDF2CF6DD}"/>
    <cellStyle name="Heading 3 2 5 6 2" xfId="3775" xr:uid="{4AA28598-01A9-4DE2-8A6E-3590597C452B}"/>
    <cellStyle name="Heading 3 2 5 6 2 2" xfId="3776" xr:uid="{650A098B-B74C-4E4E-8A39-A81E9B617617}"/>
    <cellStyle name="Heading 3 2 5 6 3" xfId="3777" xr:uid="{FA30B4AE-15EF-44DB-BC38-23002A81E49C}"/>
    <cellStyle name="Heading 3 2 5 6 3 2" xfId="3778" xr:uid="{E0D339D8-7414-4C8F-A9E3-04D49E7D56EF}"/>
    <cellStyle name="Heading 3 2 5 6 4" xfId="3779" xr:uid="{A6272608-98A0-4929-96A2-68879C573F81}"/>
    <cellStyle name="Heading 3 2 5 6 4 2" xfId="3780" xr:uid="{B75F6338-B7AB-4F74-A07D-A1B292B89450}"/>
    <cellStyle name="Heading 3 2 5 7" xfId="3781" xr:uid="{9820ECE2-01EF-4E75-9DDB-A8272279C0AE}"/>
    <cellStyle name="Heading 3 2 5 7 2" xfId="3782" xr:uid="{C9B678E3-A6E8-4CD3-8ED1-75C3606347FA}"/>
    <cellStyle name="Heading 3 2 5 7 2 2" xfId="3783" xr:uid="{B0E0073D-9DB3-438D-B5F3-D79C58128FDD}"/>
    <cellStyle name="Heading 3 2 5 7 3" xfId="3784" xr:uid="{3E45B86A-51EA-4655-B786-902AFF4EAE4D}"/>
    <cellStyle name="Heading 3 2 5 7 3 2" xfId="3785" xr:uid="{14BF0005-FB96-411A-B765-EF99717786B1}"/>
    <cellStyle name="Heading 3 2 5 7 4" xfId="3786" xr:uid="{5CEF231E-AEB7-49B4-B373-B2490D8997B8}"/>
    <cellStyle name="Heading 3 2 5 7 4 2" xfId="3787" xr:uid="{B35BDC86-17C8-4B35-8CA5-911DA244A210}"/>
    <cellStyle name="Heading 3 2 5 8" xfId="3788" xr:uid="{469631B0-3522-4CD0-85BB-43CF11F9AF63}"/>
    <cellStyle name="Heading 3 2 5 8 2" xfId="3789" xr:uid="{ED180980-F38E-4A64-B70B-2FB0083AC692}"/>
    <cellStyle name="Heading 3 2 5 8 2 2" xfId="3790" xr:uid="{002460F5-158A-48FA-979C-9606CB244CD7}"/>
    <cellStyle name="Heading 3 2 5 8 3" xfId="3791" xr:uid="{3B5A3764-2DAC-4097-AB30-24D1E3EE6F3C}"/>
    <cellStyle name="Heading 3 2 5 8 3 2" xfId="3792" xr:uid="{2979D696-EDDC-4C04-9C4B-FBF9CD8795CC}"/>
    <cellStyle name="Heading 3 2 5 8 4" xfId="3793" xr:uid="{481F25A9-8652-40D7-BF7F-2E8B37AA7CD9}"/>
    <cellStyle name="Heading 3 2 5 8 4 2" xfId="3794" xr:uid="{8A7E9F2B-B6DE-4F09-9A42-7DB3DD866B42}"/>
    <cellStyle name="Heading 3 2 5 9" xfId="3795" xr:uid="{A81CD40E-EDBA-4C97-BCB0-515E28E7BBD0}"/>
    <cellStyle name="Heading 3 2 5 9 2" xfId="3796" xr:uid="{1E9E1908-9E57-43C3-BA2A-438BE30BB414}"/>
    <cellStyle name="Heading 3 2 5 9 2 2" xfId="3797" xr:uid="{4C230A9E-707B-426A-A746-ECF92384126E}"/>
    <cellStyle name="Heading 3 2 5 9 3" xfId="3798" xr:uid="{28D2C733-25AF-449D-A5EE-9D222F0A9F48}"/>
    <cellStyle name="Heading 3 2 5 9 3 2" xfId="3799" xr:uid="{3CAE4974-C37F-47E9-A196-5D0F5DAD2874}"/>
    <cellStyle name="Heading 3 2 5 9 4" xfId="3800" xr:uid="{93F80A48-CA1E-43EC-B454-E074E0D6F03E}"/>
    <cellStyle name="Heading 3 2 5 9 4 2" xfId="3801" xr:uid="{AC96E1FC-3A07-48E9-B37E-D873FCEAA0FE}"/>
    <cellStyle name="Heading 3 2 6" xfId="3802" xr:uid="{22C49C8F-76AD-4691-BB39-98B16310E2D2}"/>
    <cellStyle name="Heading 3 2 6 10" xfId="3803" xr:uid="{71413C6B-4DE0-4EBC-B788-57E69C895805}"/>
    <cellStyle name="Heading 3 2 6 10 2" xfId="3804" xr:uid="{74ADB25D-7592-48E7-A0E5-702B6B8BA6AD}"/>
    <cellStyle name="Heading 3 2 6 10 2 2" xfId="3805" xr:uid="{06B792F5-FB8D-4ED1-8E41-166D584D7939}"/>
    <cellStyle name="Heading 3 2 6 10 3" xfId="3806" xr:uid="{D977F9A3-9275-4648-A7F6-892DE4765698}"/>
    <cellStyle name="Heading 3 2 6 10 3 2" xfId="3807" xr:uid="{94843436-681A-420A-B5B2-4794C4991B83}"/>
    <cellStyle name="Heading 3 2 6 10 4" xfId="3808" xr:uid="{855DCA4C-9326-4157-B12F-D9C4F3B125E2}"/>
    <cellStyle name="Heading 3 2 6 10 4 2" xfId="3809" xr:uid="{5687D3AB-7285-43F5-BE59-BB410A27FFD6}"/>
    <cellStyle name="Heading 3 2 6 11" xfId="3810" xr:uid="{A29B6CE0-DAE8-46AE-BA8C-A42B570DCDEF}"/>
    <cellStyle name="Heading 3 2 6 11 2" xfId="3811" xr:uid="{C2F48E23-197A-4072-A49F-F05C1FF53F74}"/>
    <cellStyle name="Heading 3 2 6 11 2 2" xfId="3812" xr:uid="{71ADF730-AE41-4E12-B337-D210DC44E3E1}"/>
    <cellStyle name="Heading 3 2 6 11 3" xfId="3813" xr:uid="{94CE3068-A218-4EE8-8882-8D46EE7432FE}"/>
    <cellStyle name="Heading 3 2 6 11 3 2" xfId="3814" xr:uid="{586B1701-F01C-4555-94D3-80B3EAA4B131}"/>
    <cellStyle name="Heading 3 2 6 11 4" xfId="3815" xr:uid="{A9236365-3231-4915-8BB9-BF5BF8D70972}"/>
    <cellStyle name="Heading 3 2 6 11 4 2" xfId="3816" xr:uid="{4EC7D396-5098-4005-BC28-FCFD7E8710BA}"/>
    <cellStyle name="Heading 3 2 6 12" xfId="3817" xr:uid="{7DF5AFCB-E69E-414E-BDB8-B62BEA287DFD}"/>
    <cellStyle name="Heading 3 2 6 12 2" xfId="3818" xr:uid="{AEF199C2-A35F-4BE8-B653-39AB30B7439D}"/>
    <cellStyle name="Heading 3 2 6 12 2 2" xfId="3819" xr:uid="{84AA6A49-57C3-493B-81A9-F20B1E4FEE16}"/>
    <cellStyle name="Heading 3 2 6 12 3" xfId="3820" xr:uid="{9CAFF052-4F2A-4DDB-AC5B-CADC14563CDA}"/>
    <cellStyle name="Heading 3 2 6 12 3 2" xfId="3821" xr:uid="{1F9AA6EC-EC96-4FE3-BB5F-6A42E45D91CB}"/>
    <cellStyle name="Heading 3 2 6 12 4" xfId="3822" xr:uid="{9237C00C-185F-4311-B882-B675569A9E52}"/>
    <cellStyle name="Heading 3 2 6 12 4 2" xfId="3823" xr:uid="{31191235-8389-4F47-B567-89321C209A7D}"/>
    <cellStyle name="Heading 3 2 6 13" xfId="3824" xr:uid="{A9167DCC-DA02-4115-BF29-C37E278DFA25}"/>
    <cellStyle name="Heading 3 2 6 13 2" xfId="3825" xr:uid="{54E3A9C1-D477-4C83-A4C3-4320DCA4D3EC}"/>
    <cellStyle name="Heading 3 2 6 13 2 2" xfId="3826" xr:uid="{FE7FD296-2DB8-496D-87FB-92F1CB2FFA11}"/>
    <cellStyle name="Heading 3 2 6 13 3" xfId="3827" xr:uid="{578BE2A9-12E3-4FBB-B581-47D3B7A8194B}"/>
    <cellStyle name="Heading 3 2 6 13 3 2" xfId="3828" xr:uid="{203B4CF3-ECA3-46BB-9B07-1F45FB793D83}"/>
    <cellStyle name="Heading 3 2 6 13 4" xfId="3829" xr:uid="{847A0F86-1CE6-405D-AB2E-96618439A4D3}"/>
    <cellStyle name="Heading 3 2 6 13 4 2" xfId="3830" xr:uid="{41388544-A82D-42E9-A5AA-E32FE83C3DE7}"/>
    <cellStyle name="Heading 3 2 6 14" xfId="3831" xr:uid="{EBD085EA-F792-48C9-B005-5C486A36D7B7}"/>
    <cellStyle name="Heading 3 2 6 14 2" xfId="3832" xr:uid="{4D2EF59B-E272-48D3-A90A-ACCF6E3C668C}"/>
    <cellStyle name="Heading 3 2 6 14 2 2" xfId="3833" xr:uid="{FC298AE3-93C4-40E2-9933-32886BB50C23}"/>
    <cellStyle name="Heading 3 2 6 14 3" xfId="3834" xr:uid="{337FAD6E-A5D9-4D01-9EE7-8AF2B0B88A57}"/>
    <cellStyle name="Heading 3 2 6 14 3 2" xfId="3835" xr:uid="{D3E11188-D773-46AD-BA59-D525D9C794FF}"/>
    <cellStyle name="Heading 3 2 6 14 4" xfId="3836" xr:uid="{BA5B1650-7A2B-475A-896F-800E62079AAB}"/>
    <cellStyle name="Heading 3 2 6 14 4 2" xfId="3837" xr:uid="{9305BD0B-9EA2-4A65-BA5F-05D90FC51C79}"/>
    <cellStyle name="Heading 3 2 6 15" xfId="3838" xr:uid="{2F66A750-F4D4-4153-BCED-C96E977F1311}"/>
    <cellStyle name="Heading 3 2 6 15 2" xfId="3839" xr:uid="{13D03958-ACA5-4AF9-98CD-B6AAE1CA2A8B}"/>
    <cellStyle name="Heading 3 2 6 15 2 2" xfId="3840" xr:uid="{1AA1B25C-62B0-475E-AC8F-0D1F7EA43A29}"/>
    <cellStyle name="Heading 3 2 6 15 3" xfId="3841" xr:uid="{A61A36CF-B533-441E-84E8-4DD695D98906}"/>
    <cellStyle name="Heading 3 2 6 15 3 2" xfId="3842" xr:uid="{3E1A2925-3429-42D6-8E3D-4B478A17797A}"/>
    <cellStyle name="Heading 3 2 6 15 4" xfId="3843" xr:uid="{E1F009F5-2910-47BF-A269-7AC7ABC7EC9A}"/>
    <cellStyle name="Heading 3 2 6 15 4 2" xfId="3844" xr:uid="{55BD83C4-71E0-46E8-81E2-8DFF10D4D170}"/>
    <cellStyle name="Heading 3 2 6 16" xfId="3845" xr:uid="{1D0BAC22-2645-4C6E-85F0-91B4BFA3194A}"/>
    <cellStyle name="Heading 3 2 6 16 2" xfId="3846" xr:uid="{0A34FED3-1639-41D7-8F7E-2ECC33E76B2E}"/>
    <cellStyle name="Heading 3 2 6 17" xfId="3847" xr:uid="{19056236-9962-4AB4-BE78-CD3A66A2B58F}"/>
    <cellStyle name="Heading 3 2 6 17 2" xfId="3848" xr:uid="{5535A735-4C33-40B3-9289-BB0CC061FD6C}"/>
    <cellStyle name="Heading 3 2 6 18" xfId="3849" xr:uid="{C23739DA-87E4-46C6-94FD-83AA2603B389}"/>
    <cellStyle name="Heading 3 2 6 18 2" xfId="3850" xr:uid="{199B937A-02D6-415A-B500-6451ACBCE27A}"/>
    <cellStyle name="Heading 3 2 6 19" xfId="3851" xr:uid="{5355192C-4185-49BA-8B2A-2FEC22D68A6A}"/>
    <cellStyle name="Heading 3 2 6 2" xfId="3852" xr:uid="{632D03FC-86F3-4ED4-A4B9-29EBFE118FFE}"/>
    <cellStyle name="Heading 3 2 6 2 2" xfId="3853" xr:uid="{FAB51AF2-2FFF-4360-A2D1-F3CA1D41CAA6}"/>
    <cellStyle name="Heading 3 2 6 2 2 2" xfId="3854" xr:uid="{601EFFE8-91A5-4885-A5D6-A6551E9AA367}"/>
    <cellStyle name="Heading 3 2 6 2 3" xfId="3855" xr:uid="{EFCAE612-7D5A-4414-A626-1B1D1D732B61}"/>
    <cellStyle name="Heading 3 2 6 2 3 2" xfId="3856" xr:uid="{060820AA-37F6-4DE6-BD8E-EB4DFCE9E995}"/>
    <cellStyle name="Heading 3 2 6 2 4" xfId="3857" xr:uid="{B225F160-1E47-434B-8982-A4C69863F1A0}"/>
    <cellStyle name="Heading 3 2 6 2 4 2" xfId="3858" xr:uid="{6F33B0C7-D8D6-47B4-9D6D-D886EE4C6C02}"/>
    <cellStyle name="Heading 3 2 6 20" xfId="3859" xr:uid="{8BF64934-4B62-4777-AF47-4BD7E37C1870}"/>
    <cellStyle name="Heading 3 2 6 21" xfId="3860" xr:uid="{F3FE6AC7-6216-4798-8F77-D164DCEC11EB}"/>
    <cellStyle name="Heading 3 2 6 22" xfId="3861" xr:uid="{3F5A0541-002B-4B20-948E-DB76FFF12C0B}"/>
    <cellStyle name="Heading 3 2 6 23" xfId="3862" xr:uid="{0AA4AFF3-FD70-4C78-B27C-E5DDCA5226B4}"/>
    <cellStyle name="Heading 3 2 6 24" xfId="3863" xr:uid="{75D9B21E-D91A-49FB-80A7-F0CADB9F67D3}"/>
    <cellStyle name="Heading 3 2 6 25" xfId="3864" xr:uid="{ACE91AB5-9FB5-4B79-B6CF-C6A944834CDD}"/>
    <cellStyle name="Heading 3 2 6 3" xfId="3865" xr:uid="{60B683B3-31A5-4B2B-AFDD-71CE0CD064FF}"/>
    <cellStyle name="Heading 3 2 6 3 2" xfId="3866" xr:uid="{50B5B724-6A39-447E-AC23-89496F35224C}"/>
    <cellStyle name="Heading 3 2 6 3 2 2" xfId="3867" xr:uid="{F3F9A43F-8DF2-44A4-A7C7-CB0E86586709}"/>
    <cellStyle name="Heading 3 2 6 3 3" xfId="3868" xr:uid="{C31C71A0-877C-44CD-BD91-15A69654632A}"/>
    <cellStyle name="Heading 3 2 6 3 3 2" xfId="3869" xr:uid="{25B0648E-FA1D-421B-AFA0-B92994AC0FB7}"/>
    <cellStyle name="Heading 3 2 6 3 4" xfId="3870" xr:uid="{3968E8E0-AFE9-4636-AD97-A2FF9A4F9893}"/>
    <cellStyle name="Heading 3 2 6 3 4 2" xfId="3871" xr:uid="{B2A86763-B25F-480C-B13D-68F9BEBE427B}"/>
    <cellStyle name="Heading 3 2 6 4" xfId="3872" xr:uid="{02E1429A-EE3C-47C7-AE39-66100A724FF3}"/>
    <cellStyle name="Heading 3 2 6 4 2" xfId="3873" xr:uid="{8E5944C9-7024-49F6-B631-6B23A00DE340}"/>
    <cellStyle name="Heading 3 2 6 4 2 2" xfId="3874" xr:uid="{37948D8A-2A0B-4ADA-8173-8657F0BC4597}"/>
    <cellStyle name="Heading 3 2 6 4 3" xfId="3875" xr:uid="{6B5350B2-C827-4B26-BDB2-100235E9A1E8}"/>
    <cellStyle name="Heading 3 2 6 4 3 2" xfId="3876" xr:uid="{6B76362E-C517-4CEB-A635-C0A1A5D9F3AF}"/>
    <cellStyle name="Heading 3 2 6 4 4" xfId="3877" xr:uid="{34FE5543-B519-4F41-A31C-3B18C6C03300}"/>
    <cellStyle name="Heading 3 2 6 4 4 2" xfId="3878" xr:uid="{3CD81651-59BE-47A2-A567-A6BC71947B1C}"/>
    <cellStyle name="Heading 3 2 6 5" xfId="3879" xr:uid="{9C285242-84E3-4AB7-9B9A-26403074F6D8}"/>
    <cellStyle name="Heading 3 2 6 5 2" xfId="3880" xr:uid="{86FBEDE6-CB99-4FFD-9CBA-F768BDB934B9}"/>
    <cellStyle name="Heading 3 2 6 5 2 2" xfId="3881" xr:uid="{898E243D-50D0-477D-949D-236207A96B5D}"/>
    <cellStyle name="Heading 3 2 6 5 3" xfId="3882" xr:uid="{0EA4F44F-7116-4473-A969-33F25F8260EE}"/>
    <cellStyle name="Heading 3 2 6 5 3 2" xfId="3883" xr:uid="{81D63615-CD4B-4AF5-9F71-EAFA66C1162E}"/>
    <cellStyle name="Heading 3 2 6 5 4" xfId="3884" xr:uid="{E403A236-7681-47AC-8D2B-F2F3C9AF8637}"/>
    <cellStyle name="Heading 3 2 6 5 4 2" xfId="3885" xr:uid="{D95FCC6D-433D-4210-877A-4998BFD9F11E}"/>
    <cellStyle name="Heading 3 2 6 6" xfId="3886" xr:uid="{D11DBE37-87A9-4763-ACB1-9FD4721428FB}"/>
    <cellStyle name="Heading 3 2 6 6 2" xfId="3887" xr:uid="{76D59F19-A276-447D-9A3B-92D8EDE38E5D}"/>
    <cellStyle name="Heading 3 2 6 6 2 2" xfId="3888" xr:uid="{9FFEDCB9-7E43-4BAD-AE21-BF03BDC56B53}"/>
    <cellStyle name="Heading 3 2 6 6 3" xfId="3889" xr:uid="{E4B1D086-8CF3-45E2-A353-2D9C61D802A6}"/>
    <cellStyle name="Heading 3 2 6 6 3 2" xfId="3890" xr:uid="{7D886949-E881-4636-A2D4-D75F398BBA62}"/>
    <cellStyle name="Heading 3 2 6 6 4" xfId="3891" xr:uid="{7B7D6FB7-3CFB-4153-BAB6-FFBE5D60EDE5}"/>
    <cellStyle name="Heading 3 2 6 6 4 2" xfId="3892" xr:uid="{D60E1811-5CA6-4F30-A7E6-3F44B5D2CA36}"/>
    <cellStyle name="Heading 3 2 6 7" xfId="3893" xr:uid="{879C4829-2369-4563-9E5E-D1AB2172EE44}"/>
    <cellStyle name="Heading 3 2 6 7 2" xfId="3894" xr:uid="{C47EE985-950A-4B26-8702-962C52657CAD}"/>
    <cellStyle name="Heading 3 2 6 7 2 2" xfId="3895" xr:uid="{09117AA8-5B49-48CC-B9C8-2BFE8FEE2845}"/>
    <cellStyle name="Heading 3 2 6 7 3" xfId="3896" xr:uid="{D1A8065F-C4EE-4CF6-BBD1-F8C5C2F6E964}"/>
    <cellStyle name="Heading 3 2 6 7 3 2" xfId="3897" xr:uid="{79AA9770-77E4-4D7A-AFA5-194C422799A7}"/>
    <cellStyle name="Heading 3 2 6 7 4" xfId="3898" xr:uid="{AF6CB291-70F2-4D0F-8F37-83702E6FCA92}"/>
    <cellStyle name="Heading 3 2 6 7 4 2" xfId="3899" xr:uid="{1F3EE5E2-7D3E-43B5-B4E2-3F924A6469C8}"/>
    <cellStyle name="Heading 3 2 6 8" xfId="3900" xr:uid="{A08CA16B-83D2-43BA-94AE-DCCF729ADD16}"/>
    <cellStyle name="Heading 3 2 6 8 2" xfId="3901" xr:uid="{464D7663-F10A-4FEF-A1CF-3C28CA436398}"/>
    <cellStyle name="Heading 3 2 6 8 2 2" xfId="3902" xr:uid="{B7E32491-C9B4-4DC7-9B60-4806A2ABC00E}"/>
    <cellStyle name="Heading 3 2 6 8 3" xfId="3903" xr:uid="{DD30CB26-F782-4525-A945-285F05999F7F}"/>
    <cellStyle name="Heading 3 2 6 8 3 2" xfId="3904" xr:uid="{D6CF3EE7-7465-47F9-AE6E-BEAC95A97A58}"/>
    <cellStyle name="Heading 3 2 6 8 4" xfId="3905" xr:uid="{E64C41F1-C887-44EA-B70C-215EC2D054A7}"/>
    <cellStyle name="Heading 3 2 6 8 4 2" xfId="3906" xr:uid="{425F522C-6BD8-4932-98B9-1BF97D7F0D3D}"/>
    <cellStyle name="Heading 3 2 6 9" xfId="3907" xr:uid="{CA4B31F1-1034-4C6F-90E0-427B91A5E767}"/>
    <cellStyle name="Heading 3 2 6 9 2" xfId="3908" xr:uid="{F4AF56A5-CB05-4BA1-B37C-62ABF67089B3}"/>
    <cellStyle name="Heading 3 2 6 9 2 2" xfId="3909" xr:uid="{D268D652-CE22-49FA-9728-4339EEE77C2E}"/>
    <cellStyle name="Heading 3 2 6 9 3" xfId="3910" xr:uid="{59845E6D-1216-437D-88DE-D2EA1058B774}"/>
    <cellStyle name="Heading 3 2 6 9 3 2" xfId="3911" xr:uid="{AFF49A8C-A770-4ED1-A34A-C6F14994C698}"/>
    <cellStyle name="Heading 3 2 6 9 4" xfId="3912" xr:uid="{05871DDC-C15E-4A2C-B760-5BC1B262BFEA}"/>
    <cellStyle name="Heading 3 2 6 9 4 2" xfId="3913" xr:uid="{FB409752-D068-42A0-A23D-71693E1C9AE3}"/>
    <cellStyle name="Heading 3 2 7" xfId="3914" xr:uid="{800A799B-7DAF-4051-959A-60FEDC8FBADE}"/>
    <cellStyle name="Heading 3 2 7 10" xfId="3915" xr:uid="{4D111FDC-2FEF-438A-A5EF-2F3E614B1615}"/>
    <cellStyle name="Heading 3 2 7 10 2" xfId="3916" xr:uid="{9F106B96-9DA1-4CCD-A71C-1CC628B255A5}"/>
    <cellStyle name="Heading 3 2 7 10 2 2" xfId="3917" xr:uid="{6D80B19B-E76D-4EED-A58A-A7CE9F44C262}"/>
    <cellStyle name="Heading 3 2 7 10 3" xfId="3918" xr:uid="{B27AF8CC-F001-46A2-B3CD-D726391088C4}"/>
    <cellStyle name="Heading 3 2 7 10 3 2" xfId="3919" xr:uid="{33B2DC4A-0236-4753-BD72-905E7E66D1D5}"/>
    <cellStyle name="Heading 3 2 7 10 4" xfId="3920" xr:uid="{271B3CFE-9BCD-47A5-8C9A-726FBD1496D0}"/>
    <cellStyle name="Heading 3 2 7 10 4 2" xfId="3921" xr:uid="{D2557155-AC0E-4C56-8278-A64D347BE364}"/>
    <cellStyle name="Heading 3 2 7 11" xfId="3922" xr:uid="{C6BD3408-CF0D-45DB-B12E-F3AB836AF0C6}"/>
    <cellStyle name="Heading 3 2 7 11 2" xfId="3923" xr:uid="{296FC818-463C-4D3A-8D16-AAFCFAB1E2B9}"/>
    <cellStyle name="Heading 3 2 7 11 2 2" xfId="3924" xr:uid="{9F0473D8-5194-454C-97A1-EE82FEFFE8C6}"/>
    <cellStyle name="Heading 3 2 7 11 3" xfId="3925" xr:uid="{695C3680-6341-495F-B2C8-F8BAA059CBA3}"/>
    <cellStyle name="Heading 3 2 7 11 3 2" xfId="3926" xr:uid="{2B10D8AE-1307-4B66-B9BB-D0440F0712CC}"/>
    <cellStyle name="Heading 3 2 7 11 4" xfId="3927" xr:uid="{41033E54-8C07-4D17-B7FB-6D595C424E05}"/>
    <cellStyle name="Heading 3 2 7 11 4 2" xfId="3928" xr:uid="{4B0E49AF-A0F3-49EC-BAFD-040083C5CD92}"/>
    <cellStyle name="Heading 3 2 7 12" xfId="3929" xr:uid="{BDDA475A-9146-4503-8084-DF19F7EAC91A}"/>
    <cellStyle name="Heading 3 2 7 12 2" xfId="3930" xr:uid="{ADE9B22E-2E96-4F43-8087-83A6FABD503A}"/>
    <cellStyle name="Heading 3 2 7 12 2 2" xfId="3931" xr:uid="{856B368E-0AA8-4D69-93E9-9C7328F94BB1}"/>
    <cellStyle name="Heading 3 2 7 12 3" xfId="3932" xr:uid="{321DAAFE-FCE1-45DC-A8A0-2725D539B211}"/>
    <cellStyle name="Heading 3 2 7 12 3 2" xfId="3933" xr:uid="{0F2F64FF-A1C6-4BD0-8993-37D452876982}"/>
    <cellStyle name="Heading 3 2 7 12 4" xfId="3934" xr:uid="{FF8D131C-77C4-4723-9E19-5AEAAEA48515}"/>
    <cellStyle name="Heading 3 2 7 12 4 2" xfId="3935" xr:uid="{D655FED0-B805-4461-B2F8-33F6F021293D}"/>
    <cellStyle name="Heading 3 2 7 13" xfId="3936" xr:uid="{9B8941F6-ADC3-44FB-B70C-CA0B28D13585}"/>
    <cellStyle name="Heading 3 2 7 13 2" xfId="3937" xr:uid="{A66C974F-C763-4ED6-9884-4497DF3AFFEB}"/>
    <cellStyle name="Heading 3 2 7 13 2 2" xfId="3938" xr:uid="{1A4F5806-4F96-4841-9B2A-6C31D3BC48B0}"/>
    <cellStyle name="Heading 3 2 7 13 3" xfId="3939" xr:uid="{F5000310-5027-421E-8FDF-C414DF1CAD49}"/>
    <cellStyle name="Heading 3 2 7 13 3 2" xfId="3940" xr:uid="{04A3B9A7-7EBC-4867-A303-9292EF5FEF87}"/>
    <cellStyle name="Heading 3 2 7 13 4" xfId="3941" xr:uid="{A03E978E-C2ED-428D-BFAE-60EE06C7A517}"/>
    <cellStyle name="Heading 3 2 7 13 4 2" xfId="3942" xr:uid="{21DCDE7D-B889-44B7-9CD6-61BC10941A53}"/>
    <cellStyle name="Heading 3 2 7 14" xfId="3943" xr:uid="{882EC02A-06C6-43E4-B3D1-C0D719F1843E}"/>
    <cellStyle name="Heading 3 2 7 14 2" xfId="3944" xr:uid="{7F552098-0517-4EFE-A60C-91DCD1416132}"/>
    <cellStyle name="Heading 3 2 7 14 2 2" xfId="3945" xr:uid="{A17AFBFD-C666-4A41-8789-677BEECC2213}"/>
    <cellStyle name="Heading 3 2 7 14 3" xfId="3946" xr:uid="{CA41E4E5-7271-4B88-9F24-AD486B631ABA}"/>
    <cellStyle name="Heading 3 2 7 14 3 2" xfId="3947" xr:uid="{2F576E8C-2C3A-47B4-88C2-184E14AF41B9}"/>
    <cellStyle name="Heading 3 2 7 14 4" xfId="3948" xr:uid="{41953A17-7B59-46BB-BC74-6F24F23F2053}"/>
    <cellStyle name="Heading 3 2 7 14 4 2" xfId="3949" xr:uid="{5D305C60-5835-4B39-911D-7ACE122C502F}"/>
    <cellStyle name="Heading 3 2 7 15" xfId="3950" xr:uid="{E535E377-7703-48EA-9749-4B64D7D6BFA3}"/>
    <cellStyle name="Heading 3 2 7 15 2" xfId="3951" xr:uid="{25C37BCE-865B-4C43-AB6C-A38E80E637B2}"/>
    <cellStyle name="Heading 3 2 7 15 2 2" xfId="3952" xr:uid="{B4D3083A-1538-4F0B-9BEC-FD7E6B390DEB}"/>
    <cellStyle name="Heading 3 2 7 15 3" xfId="3953" xr:uid="{DC010096-7A93-4B3B-BA44-8B12DFA37E09}"/>
    <cellStyle name="Heading 3 2 7 15 3 2" xfId="3954" xr:uid="{F94836A5-940E-46EA-AFE3-20FBF6AE95CA}"/>
    <cellStyle name="Heading 3 2 7 15 4" xfId="3955" xr:uid="{3ED6038F-F2AE-48FD-9B02-F4713F708644}"/>
    <cellStyle name="Heading 3 2 7 15 4 2" xfId="3956" xr:uid="{F1D1392B-13F2-40E5-9F49-58786C65DCAF}"/>
    <cellStyle name="Heading 3 2 7 16" xfId="3957" xr:uid="{67610C43-A4A3-4687-9EF4-F32C4D879B6A}"/>
    <cellStyle name="Heading 3 2 7 16 2" xfId="3958" xr:uid="{786F83FA-56F2-4AC7-947A-83DA73721122}"/>
    <cellStyle name="Heading 3 2 7 17" xfId="3959" xr:uid="{A9944AAB-13C4-44FC-AB5F-75971403FB5F}"/>
    <cellStyle name="Heading 3 2 7 17 2" xfId="3960" xr:uid="{A4A805DA-E2E7-460B-B75C-1D1D4D6D0DA1}"/>
    <cellStyle name="Heading 3 2 7 18" xfId="3961" xr:uid="{1364F7AE-F809-4CC7-8870-699BEE6F6ECD}"/>
    <cellStyle name="Heading 3 2 7 18 2" xfId="3962" xr:uid="{1ABE29D4-D49E-4FD9-BEDA-235AA9147D53}"/>
    <cellStyle name="Heading 3 2 7 19" xfId="3963" xr:uid="{098E93E0-BE4F-4CCD-9649-4A6F8D662FA8}"/>
    <cellStyle name="Heading 3 2 7 2" xfId="3964" xr:uid="{13C5DF12-2E61-45A7-8BB4-4CB6BB9DA4CF}"/>
    <cellStyle name="Heading 3 2 7 2 2" xfId="3965" xr:uid="{2E113BF5-CB93-4EF9-834A-518336DB63FC}"/>
    <cellStyle name="Heading 3 2 7 2 2 2" xfId="3966" xr:uid="{8F7D5044-6DC9-4494-B801-C293C6766D3E}"/>
    <cellStyle name="Heading 3 2 7 2 3" xfId="3967" xr:uid="{D6D5B4E1-9C83-48B1-B0CC-7E2CF5B8B349}"/>
    <cellStyle name="Heading 3 2 7 2 3 2" xfId="3968" xr:uid="{90BE127B-25AC-4696-B886-29C37F8FBDD7}"/>
    <cellStyle name="Heading 3 2 7 2 4" xfId="3969" xr:uid="{C58CF68A-CA50-4D99-B830-B4E7554CFC63}"/>
    <cellStyle name="Heading 3 2 7 2 4 2" xfId="3970" xr:uid="{7F16E94E-EC5F-4737-9DB7-8140453AF73A}"/>
    <cellStyle name="Heading 3 2 7 20" xfId="3971" xr:uid="{DABD226C-335A-4D61-A434-C45EB0A97287}"/>
    <cellStyle name="Heading 3 2 7 21" xfId="3972" xr:uid="{B6C1C3E3-6981-4185-A1AD-BDC948B5C585}"/>
    <cellStyle name="Heading 3 2 7 22" xfId="3973" xr:uid="{8F46243D-12E1-43CD-BAEE-B9CD8C49B8CC}"/>
    <cellStyle name="Heading 3 2 7 23" xfId="3974" xr:uid="{A5E2CE1A-D698-42A2-B3EC-95FF6D35A35B}"/>
    <cellStyle name="Heading 3 2 7 24" xfId="3975" xr:uid="{6E09C986-633F-4A7D-8F4C-36CDB8361BC7}"/>
    <cellStyle name="Heading 3 2 7 25" xfId="3976" xr:uid="{59C8D825-5408-4BDE-80EC-41CDCBF76D76}"/>
    <cellStyle name="Heading 3 2 7 3" xfId="3977" xr:uid="{EFDDE13E-5C8B-46E3-AB47-9E4B83C1BC8F}"/>
    <cellStyle name="Heading 3 2 7 3 2" xfId="3978" xr:uid="{C067CE22-17BD-417E-B6F5-F038EE5551FF}"/>
    <cellStyle name="Heading 3 2 7 3 2 2" xfId="3979" xr:uid="{8A3824AD-1A93-4BAB-94AB-81B10ECE74A3}"/>
    <cellStyle name="Heading 3 2 7 3 3" xfId="3980" xr:uid="{F3B1ACB5-C6C3-4840-AE70-ACD31A140DED}"/>
    <cellStyle name="Heading 3 2 7 3 3 2" xfId="3981" xr:uid="{6343C44A-1C52-48E7-9705-36E5DB45E046}"/>
    <cellStyle name="Heading 3 2 7 3 4" xfId="3982" xr:uid="{2EC98113-1309-4763-9644-3C60FC27A852}"/>
    <cellStyle name="Heading 3 2 7 3 4 2" xfId="3983" xr:uid="{23078227-FA14-40CD-B2DD-BEC0563EE126}"/>
    <cellStyle name="Heading 3 2 7 4" xfId="3984" xr:uid="{DA728226-6C7B-4AEA-96A7-676714158148}"/>
    <cellStyle name="Heading 3 2 7 4 2" xfId="3985" xr:uid="{DEBED412-757E-4CCA-B32A-A8C670E5C3BE}"/>
    <cellStyle name="Heading 3 2 7 4 2 2" xfId="3986" xr:uid="{9C6E8A59-D87B-4936-A2C2-0E6E10B02CFB}"/>
    <cellStyle name="Heading 3 2 7 4 3" xfId="3987" xr:uid="{81947ECA-48A5-4995-8B59-F554D99BA931}"/>
    <cellStyle name="Heading 3 2 7 4 3 2" xfId="3988" xr:uid="{CEB88FA7-DA33-4318-AC5C-F110EE580F93}"/>
    <cellStyle name="Heading 3 2 7 4 4" xfId="3989" xr:uid="{9C5C4F25-72B0-46E1-AFAA-AB8FB7B38183}"/>
    <cellStyle name="Heading 3 2 7 4 4 2" xfId="3990" xr:uid="{703E4E1F-96A0-4292-949A-E6DB3128C223}"/>
    <cellStyle name="Heading 3 2 7 5" xfId="3991" xr:uid="{5320D928-A9C1-468E-B622-2B0F730F0177}"/>
    <cellStyle name="Heading 3 2 7 5 2" xfId="3992" xr:uid="{2AD812D7-D6E7-4CC2-B886-C7EA7B28143B}"/>
    <cellStyle name="Heading 3 2 7 5 2 2" xfId="3993" xr:uid="{19A85352-7C13-47B3-BD03-15F8ABACA65B}"/>
    <cellStyle name="Heading 3 2 7 5 3" xfId="3994" xr:uid="{E6998B2D-E2D4-4942-AE8B-94956444EEE5}"/>
    <cellStyle name="Heading 3 2 7 5 3 2" xfId="3995" xr:uid="{B4F1D9DC-155C-4494-A2C2-652A39FB2825}"/>
    <cellStyle name="Heading 3 2 7 5 4" xfId="3996" xr:uid="{260AD8E0-CCF0-4531-9976-CFAFFF992EA1}"/>
    <cellStyle name="Heading 3 2 7 5 4 2" xfId="3997" xr:uid="{02BBDD63-34CA-4E98-8AFC-1837BE35AC8E}"/>
    <cellStyle name="Heading 3 2 7 6" xfId="3998" xr:uid="{9ADD810F-EDC5-4A39-98C6-37AF3D0AFDE9}"/>
    <cellStyle name="Heading 3 2 7 6 2" xfId="3999" xr:uid="{9314B700-6823-4266-A910-B4159B2BB0C7}"/>
    <cellStyle name="Heading 3 2 7 6 2 2" xfId="4000" xr:uid="{BA40CEC1-C04B-4EBC-BBE7-4225D5BCAA26}"/>
    <cellStyle name="Heading 3 2 7 6 3" xfId="4001" xr:uid="{E70ABC56-94D1-4991-B421-1F0A55ECDA3C}"/>
    <cellStyle name="Heading 3 2 7 6 3 2" xfId="4002" xr:uid="{FC9D64B7-9671-4908-A790-6B4DE887FA55}"/>
    <cellStyle name="Heading 3 2 7 6 4" xfId="4003" xr:uid="{9641EB0F-9385-4A71-9AFE-192223845E78}"/>
    <cellStyle name="Heading 3 2 7 6 4 2" xfId="4004" xr:uid="{260D46CE-5254-4B06-B289-FCD1CAC93091}"/>
    <cellStyle name="Heading 3 2 7 7" xfId="4005" xr:uid="{9E291819-FFB6-4A8E-851E-D0F86C13CC56}"/>
    <cellStyle name="Heading 3 2 7 7 2" xfId="4006" xr:uid="{A0452691-AC52-433B-A9A2-FCE1E89DFE74}"/>
    <cellStyle name="Heading 3 2 7 7 2 2" xfId="4007" xr:uid="{9F29FFE4-57CE-4760-B386-049FC8E9511F}"/>
    <cellStyle name="Heading 3 2 7 7 3" xfId="4008" xr:uid="{C94C48F4-CCEB-41FD-8866-08257B46BECC}"/>
    <cellStyle name="Heading 3 2 7 7 3 2" xfId="4009" xr:uid="{62358F8A-84B6-4746-8E57-32538B963221}"/>
    <cellStyle name="Heading 3 2 7 7 4" xfId="4010" xr:uid="{E8D723C8-3F54-4AE2-B0BE-A93E23A72ACB}"/>
    <cellStyle name="Heading 3 2 7 7 4 2" xfId="4011" xr:uid="{CF2863AA-837F-41AF-9FCB-627FFBF599DF}"/>
    <cellStyle name="Heading 3 2 7 8" xfId="4012" xr:uid="{C8914EBE-C003-4C05-AFE4-8DC7A2032520}"/>
    <cellStyle name="Heading 3 2 7 8 2" xfId="4013" xr:uid="{7A2F2451-6DD9-4F5E-9013-5BCD101247B5}"/>
    <cellStyle name="Heading 3 2 7 8 2 2" xfId="4014" xr:uid="{ABB49500-1A55-414F-9276-92D2AABDB806}"/>
    <cellStyle name="Heading 3 2 7 8 3" xfId="4015" xr:uid="{791B5C03-0E11-43C7-A5E5-35FB0EFF96DE}"/>
    <cellStyle name="Heading 3 2 7 8 3 2" xfId="4016" xr:uid="{C374BDED-0EF3-4DF7-BFBF-CB89C6723EA1}"/>
    <cellStyle name="Heading 3 2 7 8 4" xfId="4017" xr:uid="{741FC712-7B27-4014-9C68-E2FD470394ED}"/>
    <cellStyle name="Heading 3 2 7 8 4 2" xfId="4018" xr:uid="{3B65A314-B01A-4426-BF16-49D0B76213F1}"/>
    <cellStyle name="Heading 3 2 7 9" xfId="4019" xr:uid="{B85D5B94-8906-4A4E-86B7-95E3C761D1F8}"/>
    <cellStyle name="Heading 3 2 7 9 2" xfId="4020" xr:uid="{F156A242-2682-4E2B-B15B-0D891408250E}"/>
    <cellStyle name="Heading 3 2 7 9 2 2" xfId="4021" xr:uid="{BD206305-C048-4CAD-9EC3-12E9A1043739}"/>
    <cellStyle name="Heading 3 2 7 9 3" xfId="4022" xr:uid="{C60DD2A1-19B7-4B34-9DDC-0B537D7604AB}"/>
    <cellStyle name="Heading 3 2 7 9 3 2" xfId="4023" xr:uid="{0E23D889-CC9C-421A-9AD0-9C037DD6DFBB}"/>
    <cellStyle name="Heading 3 2 7 9 4" xfId="4024" xr:uid="{2C1FD67F-29DA-441F-A4C3-7FB2A28B434B}"/>
    <cellStyle name="Heading 3 2 7 9 4 2" xfId="4025" xr:uid="{BE1C3D37-1F9E-42BC-A751-A172120E0FF5}"/>
    <cellStyle name="Heading 3 2 8" xfId="4026" xr:uid="{821B00A4-50E3-4B0B-BBAD-82BEFB6E2059}"/>
    <cellStyle name="Heading 3 2 8 10" xfId="4027" xr:uid="{B3216A6C-0EFC-4C0D-8D99-9560462E1015}"/>
    <cellStyle name="Heading 3 2 8 10 2" xfId="4028" xr:uid="{FC38E96D-5661-425E-8B24-370F3100B28E}"/>
    <cellStyle name="Heading 3 2 8 10 2 2" xfId="4029" xr:uid="{0C3D8C8D-08D2-44B5-9E11-4F09F3647274}"/>
    <cellStyle name="Heading 3 2 8 10 3" xfId="4030" xr:uid="{BA79130A-11A7-478F-BDF9-A8C1033D5AB1}"/>
    <cellStyle name="Heading 3 2 8 10 3 2" xfId="4031" xr:uid="{459F51E4-C8CC-44C1-B5D9-E7351B6B1608}"/>
    <cellStyle name="Heading 3 2 8 10 4" xfId="4032" xr:uid="{ED9C34BB-02B9-40E7-B6D4-BD1553BC310D}"/>
    <cellStyle name="Heading 3 2 8 10 4 2" xfId="4033" xr:uid="{47DEEFF4-B0FC-4A50-A4DA-BF95FAC1606B}"/>
    <cellStyle name="Heading 3 2 8 11" xfId="4034" xr:uid="{F660179E-D5DA-4CC0-8035-4C53357E759D}"/>
    <cellStyle name="Heading 3 2 8 11 2" xfId="4035" xr:uid="{37C6156C-BEC4-4ABB-A593-157FA07648F8}"/>
    <cellStyle name="Heading 3 2 8 11 2 2" xfId="4036" xr:uid="{4BD0F0B5-AC28-427C-8808-9C271553EFCF}"/>
    <cellStyle name="Heading 3 2 8 11 3" xfId="4037" xr:uid="{53703D23-460C-4271-B9DF-C76324D82E16}"/>
    <cellStyle name="Heading 3 2 8 11 3 2" xfId="4038" xr:uid="{F15903C9-E202-4970-AF9A-13727E351AEE}"/>
    <cellStyle name="Heading 3 2 8 11 4" xfId="4039" xr:uid="{959CC5E5-158B-4DDE-9417-B39CDE039EEF}"/>
    <cellStyle name="Heading 3 2 8 11 4 2" xfId="4040" xr:uid="{DCAFF24C-8348-4AA3-B163-717047960E50}"/>
    <cellStyle name="Heading 3 2 8 12" xfId="4041" xr:uid="{37F72950-A05C-4B8E-B129-9C064CDFAF0F}"/>
    <cellStyle name="Heading 3 2 8 12 2" xfId="4042" xr:uid="{BC68212C-172B-499A-8590-0801BF74DF0A}"/>
    <cellStyle name="Heading 3 2 8 12 2 2" xfId="4043" xr:uid="{7FFEFC17-237A-4EC0-BB92-2C19F72700A1}"/>
    <cellStyle name="Heading 3 2 8 12 3" xfId="4044" xr:uid="{32C22EA7-25D9-4B79-9720-1EFBD0A3EE7E}"/>
    <cellStyle name="Heading 3 2 8 12 3 2" xfId="4045" xr:uid="{004D6FFA-B46E-493E-B0A5-7EAE80F163D1}"/>
    <cellStyle name="Heading 3 2 8 12 4" xfId="4046" xr:uid="{080E2991-C4C5-47CC-9532-0C1C4CD088F3}"/>
    <cellStyle name="Heading 3 2 8 12 4 2" xfId="4047" xr:uid="{6398C668-F798-4B65-9908-24410971A536}"/>
    <cellStyle name="Heading 3 2 8 13" xfId="4048" xr:uid="{65215B6E-3B38-41CF-BF9B-C6F9AD1065D2}"/>
    <cellStyle name="Heading 3 2 8 13 2" xfId="4049" xr:uid="{6956F95C-4E87-41E3-9981-9A7DD4291E70}"/>
    <cellStyle name="Heading 3 2 8 13 2 2" xfId="4050" xr:uid="{2A978F13-7870-4B4E-90C6-2A4D612A6CA9}"/>
    <cellStyle name="Heading 3 2 8 13 3" xfId="4051" xr:uid="{044C0921-C7CD-4389-B8CE-7BDE7A1C8992}"/>
    <cellStyle name="Heading 3 2 8 13 3 2" xfId="4052" xr:uid="{0191E3F4-E6B0-40A5-A3E6-6130B11F2CEF}"/>
    <cellStyle name="Heading 3 2 8 13 4" xfId="4053" xr:uid="{ECAC05C8-D7F5-42EB-87E6-46AE8C4F8739}"/>
    <cellStyle name="Heading 3 2 8 13 4 2" xfId="4054" xr:uid="{1B5D3B5B-7C74-4EA1-942E-22F32A8B2FCE}"/>
    <cellStyle name="Heading 3 2 8 14" xfId="4055" xr:uid="{FF83CCDD-208B-477C-9631-854B2AFF3A79}"/>
    <cellStyle name="Heading 3 2 8 14 2" xfId="4056" xr:uid="{C11B4932-DF8D-4840-9589-A284F948DF03}"/>
    <cellStyle name="Heading 3 2 8 14 2 2" xfId="4057" xr:uid="{23484060-3F04-49FD-8881-87D12CD282CB}"/>
    <cellStyle name="Heading 3 2 8 14 3" xfId="4058" xr:uid="{60C88D46-EE04-417A-991D-F5F9F0E5CC0C}"/>
    <cellStyle name="Heading 3 2 8 14 3 2" xfId="4059" xr:uid="{407CDCCA-9F58-4D15-BABD-531AC85A17EA}"/>
    <cellStyle name="Heading 3 2 8 14 4" xfId="4060" xr:uid="{3DD3560D-384C-4918-BD4B-9EBC839B9C0C}"/>
    <cellStyle name="Heading 3 2 8 14 4 2" xfId="4061" xr:uid="{37C8CC2F-DA28-45BC-A923-BB8899B4EBE5}"/>
    <cellStyle name="Heading 3 2 8 15" xfId="4062" xr:uid="{CAB29309-F2D2-40E6-A690-E37BE6934038}"/>
    <cellStyle name="Heading 3 2 8 15 2" xfId="4063" xr:uid="{C62D2767-E5DD-4648-AF33-5C932BA04D0E}"/>
    <cellStyle name="Heading 3 2 8 15 2 2" xfId="4064" xr:uid="{C0756882-AD41-4392-8625-3CB482F59FDE}"/>
    <cellStyle name="Heading 3 2 8 15 3" xfId="4065" xr:uid="{B85B1176-494F-45CA-849E-FD38E8452338}"/>
    <cellStyle name="Heading 3 2 8 15 3 2" xfId="4066" xr:uid="{7738BE28-383B-48EE-9AD0-8EC0B1359F80}"/>
    <cellStyle name="Heading 3 2 8 15 4" xfId="4067" xr:uid="{341D5EDC-AC60-4DB2-835A-3B781CA84E93}"/>
    <cellStyle name="Heading 3 2 8 15 4 2" xfId="4068" xr:uid="{8643CAD0-7985-4ECF-BE9E-B6FFBC69AA69}"/>
    <cellStyle name="Heading 3 2 8 16" xfId="4069" xr:uid="{E7A958B5-08DD-402C-AF3B-CB3B52686DCE}"/>
    <cellStyle name="Heading 3 2 8 16 2" xfId="4070" xr:uid="{48742F4D-A16F-417C-B908-D48B5D0F9FD6}"/>
    <cellStyle name="Heading 3 2 8 17" xfId="4071" xr:uid="{882A0551-5E15-4A2E-A73E-893443EC96F3}"/>
    <cellStyle name="Heading 3 2 8 17 2" xfId="4072" xr:uid="{9A748E65-0A19-4FC7-B26B-57A997B17CB4}"/>
    <cellStyle name="Heading 3 2 8 18" xfId="4073" xr:uid="{5C4D1FB6-8F95-44FC-AF12-0E7AE6F5F0CC}"/>
    <cellStyle name="Heading 3 2 8 18 2" xfId="4074" xr:uid="{5D37968C-20B6-43D0-8B4B-7A7C43BB10B9}"/>
    <cellStyle name="Heading 3 2 8 19" xfId="4075" xr:uid="{016412E4-00D6-4DE4-84F5-5F39834BAF89}"/>
    <cellStyle name="Heading 3 2 8 2" xfId="4076" xr:uid="{42D8B563-005E-482C-975F-7BD1C83BB2D4}"/>
    <cellStyle name="Heading 3 2 8 2 2" xfId="4077" xr:uid="{36FBD0D4-7831-46FF-9637-AB915443AC8D}"/>
    <cellStyle name="Heading 3 2 8 2 2 2" xfId="4078" xr:uid="{27B224CA-D924-4512-B217-38A96CAE6954}"/>
    <cellStyle name="Heading 3 2 8 2 3" xfId="4079" xr:uid="{66C80BBD-ADA8-4DDE-8259-AA4173371CAF}"/>
    <cellStyle name="Heading 3 2 8 2 3 2" xfId="4080" xr:uid="{DDAF2F11-3C54-40EE-B2BE-EA9850752483}"/>
    <cellStyle name="Heading 3 2 8 2 4" xfId="4081" xr:uid="{5A39CD13-3B58-411A-A365-F65367AC333E}"/>
    <cellStyle name="Heading 3 2 8 2 4 2" xfId="4082" xr:uid="{1B4DCA52-72CD-4967-B731-0D169A6BB382}"/>
    <cellStyle name="Heading 3 2 8 20" xfId="4083" xr:uid="{7EE5F023-7E45-43BA-8658-6F6E62A78355}"/>
    <cellStyle name="Heading 3 2 8 21" xfId="4084" xr:uid="{EE42DEEB-B59E-444D-8FC9-A53F7F4088CB}"/>
    <cellStyle name="Heading 3 2 8 22" xfId="4085" xr:uid="{34365753-6CC3-4021-9708-9A3A0F408352}"/>
    <cellStyle name="Heading 3 2 8 23" xfId="4086" xr:uid="{3206ADCF-F0CA-4940-A693-2341A8006F90}"/>
    <cellStyle name="Heading 3 2 8 24" xfId="4087" xr:uid="{7BA7C919-05BB-4CF5-A025-DA2DD036FAC9}"/>
    <cellStyle name="Heading 3 2 8 25" xfId="4088" xr:uid="{ED6B8044-7E03-4BCE-9246-96450A7E618B}"/>
    <cellStyle name="Heading 3 2 8 3" xfId="4089" xr:uid="{6C60ADD1-67D1-4FC2-9C5C-30FA79F689A3}"/>
    <cellStyle name="Heading 3 2 8 3 2" xfId="4090" xr:uid="{3A483EC9-B1A2-4A4A-905B-63FF89AD15F8}"/>
    <cellStyle name="Heading 3 2 8 3 2 2" xfId="4091" xr:uid="{203B04AA-7984-4E08-AAB1-4A0DAEF53A60}"/>
    <cellStyle name="Heading 3 2 8 3 3" xfId="4092" xr:uid="{C01BC72D-DDF1-4317-BC76-E360B88859D7}"/>
    <cellStyle name="Heading 3 2 8 3 3 2" xfId="4093" xr:uid="{AD8540B4-8F88-48C1-B1AE-0FCADE36EBA7}"/>
    <cellStyle name="Heading 3 2 8 3 4" xfId="4094" xr:uid="{85348D4B-5E85-404A-8B54-11E32CCFE823}"/>
    <cellStyle name="Heading 3 2 8 3 4 2" xfId="4095" xr:uid="{11EC3C6B-52B9-46F5-9918-246662C12149}"/>
    <cellStyle name="Heading 3 2 8 4" xfId="4096" xr:uid="{A9367D37-10E1-45AE-B878-363F9EB1BDBF}"/>
    <cellStyle name="Heading 3 2 8 4 2" xfId="4097" xr:uid="{6E647F10-A658-4B93-ACA6-7E87648C1254}"/>
    <cellStyle name="Heading 3 2 8 4 2 2" xfId="4098" xr:uid="{3276B057-2F34-415E-AD47-FE4BBE2293EE}"/>
    <cellStyle name="Heading 3 2 8 4 3" xfId="4099" xr:uid="{9363E232-51B9-4826-A2B2-405093F64462}"/>
    <cellStyle name="Heading 3 2 8 4 3 2" xfId="4100" xr:uid="{BD1A811B-0379-4F20-AD6F-EA0BDBE5FCC9}"/>
    <cellStyle name="Heading 3 2 8 4 4" xfId="4101" xr:uid="{6B35F948-A7F2-4E8F-B1EE-8882F5EC28A9}"/>
    <cellStyle name="Heading 3 2 8 4 4 2" xfId="4102" xr:uid="{2AE2EF31-4490-4D13-ACD9-3ED91F27E51D}"/>
    <cellStyle name="Heading 3 2 8 5" xfId="4103" xr:uid="{FFE038A8-2658-4B04-B352-1AF8E77B9720}"/>
    <cellStyle name="Heading 3 2 8 5 2" xfId="4104" xr:uid="{F8906D44-777A-4EFA-804C-516209878064}"/>
    <cellStyle name="Heading 3 2 8 5 2 2" xfId="4105" xr:uid="{99511EF4-90FF-4CF4-B912-A38495164777}"/>
    <cellStyle name="Heading 3 2 8 5 3" xfId="4106" xr:uid="{A86FAB89-6EBF-4534-B311-0BBCA49F37F0}"/>
    <cellStyle name="Heading 3 2 8 5 3 2" xfId="4107" xr:uid="{E8A872B2-865B-4681-940D-717DC02E19BE}"/>
    <cellStyle name="Heading 3 2 8 5 4" xfId="4108" xr:uid="{0A1B73B5-8442-423E-9B2D-F1DE9FDFF65F}"/>
    <cellStyle name="Heading 3 2 8 5 4 2" xfId="4109" xr:uid="{6DBD19CE-F445-4129-A845-22F8F1F1B5ED}"/>
    <cellStyle name="Heading 3 2 8 6" xfId="4110" xr:uid="{2B8526DB-19AC-4899-B36D-7FA13C59868E}"/>
    <cellStyle name="Heading 3 2 8 6 2" xfId="4111" xr:uid="{38C0D8F7-628B-4093-BC49-1C4EA70885B4}"/>
    <cellStyle name="Heading 3 2 8 6 2 2" xfId="4112" xr:uid="{105D19CC-9EB8-46B0-A996-E9DDA4A2C1A6}"/>
    <cellStyle name="Heading 3 2 8 6 3" xfId="4113" xr:uid="{5419E2F4-92FD-4FF1-B81B-DB549BBB5B1B}"/>
    <cellStyle name="Heading 3 2 8 6 3 2" xfId="4114" xr:uid="{E1EF24FF-3190-47C4-8B5B-74994B6BDAB8}"/>
    <cellStyle name="Heading 3 2 8 6 4" xfId="4115" xr:uid="{B9E2034A-F072-4DAE-8D20-CF4309539AA1}"/>
    <cellStyle name="Heading 3 2 8 6 4 2" xfId="4116" xr:uid="{BD1ABF41-9B45-45D2-A600-046253CD0952}"/>
    <cellStyle name="Heading 3 2 8 7" xfId="4117" xr:uid="{4F617F3E-BF69-450F-8F5C-D84D46A7A362}"/>
    <cellStyle name="Heading 3 2 8 7 2" xfId="4118" xr:uid="{312B519C-C27B-43A9-B325-7983AB629E00}"/>
    <cellStyle name="Heading 3 2 8 7 2 2" xfId="4119" xr:uid="{2138B1CF-F3A4-4028-A123-01D06D0BE6B8}"/>
    <cellStyle name="Heading 3 2 8 7 3" xfId="4120" xr:uid="{8D487A4E-8B52-4A39-855C-A130AFA5A776}"/>
    <cellStyle name="Heading 3 2 8 7 3 2" xfId="4121" xr:uid="{22A776A2-59EB-4FCD-9AF5-E6D32B872C73}"/>
    <cellStyle name="Heading 3 2 8 7 4" xfId="4122" xr:uid="{2FE55650-8B14-4532-B575-B16A4D8369AB}"/>
    <cellStyle name="Heading 3 2 8 7 4 2" xfId="4123" xr:uid="{223449C7-5651-41E3-A1A7-C82D48153266}"/>
    <cellStyle name="Heading 3 2 8 8" xfId="4124" xr:uid="{F72B4643-10F1-4464-B9F8-E12B19F15289}"/>
    <cellStyle name="Heading 3 2 8 8 2" xfId="4125" xr:uid="{F9E085F8-A08B-4C38-B052-E16BF8D61BCF}"/>
    <cellStyle name="Heading 3 2 8 8 2 2" xfId="4126" xr:uid="{548FB90A-151D-4076-9B87-89D8451843FE}"/>
    <cellStyle name="Heading 3 2 8 8 3" xfId="4127" xr:uid="{C990B9AD-9D82-4C8E-988E-79ADDD1F4DFC}"/>
    <cellStyle name="Heading 3 2 8 8 3 2" xfId="4128" xr:uid="{22278772-E77A-4D0E-97D5-683541C65565}"/>
    <cellStyle name="Heading 3 2 8 8 4" xfId="4129" xr:uid="{F46EC59E-C6E0-4ACC-A33D-FBA05DAC77DF}"/>
    <cellStyle name="Heading 3 2 8 8 4 2" xfId="4130" xr:uid="{253E5E53-BF38-4857-87E9-2C4FD092D8C8}"/>
    <cellStyle name="Heading 3 2 8 9" xfId="4131" xr:uid="{E218E541-C2C2-4CC7-AF81-08D83D6F5568}"/>
    <cellStyle name="Heading 3 2 8 9 2" xfId="4132" xr:uid="{40A66FD0-B461-49DD-8C05-049D87304DAD}"/>
    <cellStyle name="Heading 3 2 8 9 2 2" xfId="4133" xr:uid="{1851D43E-CFAC-4324-8AA1-E5E5AB04342C}"/>
    <cellStyle name="Heading 3 2 8 9 3" xfId="4134" xr:uid="{CCE1C4BC-64B1-4F41-A208-7164CD8363D9}"/>
    <cellStyle name="Heading 3 2 8 9 3 2" xfId="4135" xr:uid="{26DD007C-C1E0-42DC-8CFF-D767750AB30B}"/>
    <cellStyle name="Heading 3 2 8 9 4" xfId="4136" xr:uid="{3E961382-0C3B-44A9-A4F3-91DB6B5A966A}"/>
    <cellStyle name="Heading 3 2 8 9 4 2" xfId="4137" xr:uid="{656CF918-A078-49E6-AEBE-2F4741DFBC39}"/>
    <cellStyle name="Heading 3 2 9" xfId="4138" xr:uid="{ED451B8D-06A3-4475-895F-C2D012930A48}"/>
    <cellStyle name="Heading 3 2 9 10" xfId="4139" xr:uid="{054BC0ED-3F4F-4A54-A20E-B5C4749C4281}"/>
    <cellStyle name="Heading 3 2 9 10 2" xfId="4140" xr:uid="{06B77D33-0F15-49C3-B2A0-B5412E52AFA3}"/>
    <cellStyle name="Heading 3 2 9 10 2 2" xfId="4141" xr:uid="{0212ECD5-6184-4F61-9693-8ED0D35EBF4A}"/>
    <cellStyle name="Heading 3 2 9 10 3" xfId="4142" xr:uid="{16ED51C8-D084-43FA-B476-ECFF0A7D4F75}"/>
    <cellStyle name="Heading 3 2 9 10 3 2" xfId="4143" xr:uid="{2868DD4F-88AE-42B8-80B0-94EDFD2864FF}"/>
    <cellStyle name="Heading 3 2 9 10 4" xfId="4144" xr:uid="{022505F6-C261-419D-A699-33B1C342F3B6}"/>
    <cellStyle name="Heading 3 2 9 10 4 2" xfId="4145" xr:uid="{BC8E6429-871B-4947-8AF0-AEA3A15969C8}"/>
    <cellStyle name="Heading 3 2 9 11" xfId="4146" xr:uid="{83CA96B6-6F53-4819-9BD9-6946891CFA41}"/>
    <cellStyle name="Heading 3 2 9 11 2" xfId="4147" xr:uid="{BA1A2853-FC7F-4101-A149-36C075C1F2F8}"/>
    <cellStyle name="Heading 3 2 9 11 2 2" xfId="4148" xr:uid="{41397F33-0186-4AA2-B235-7BEC2FEA1BF5}"/>
    <cellStyle name="Heading 3 2 9 11 3" xfId="4149" xr:uid="{CDEC2FBA-1E59-4C13-957F-153771C77B7D}"/>
    <cellStyle name="Heading 3 2 9 11 3 2" xfId="4150" xr:uid="{327D5640-640D-4B82-9970-397D13496091}"/>
    <cellStyle name="Heading 3 2 9 11 4" xfId="4151" xr:uid="{0D426594-4D64-41E8-91C4-4802DEC6A1A4}"/>
    <cellStyle name="Heading 3 2 9 11 4 2" xfId="4152" xr:uid="{0D6F0C8F-8290-428D-99F0-69CE037D7D65}"/>
    <cellStyle name="Heading 3 2 9 12" xfId="4153" xr:uid="{B4FDD43A-42FE-447A-8BBC-BF0C66EBC441}"/>
    <cellStyle name="Heading 3 2 9 12 2" xfId="4154" xr:uid="{FB5DF54B-298A-4B40-8273-5223F77E3B7C}"/>
    <cellStyle name="Heading 3 2 9 12 2 2" xfId="4155" xr:uid="{20C655CF-0CE5-415E-8F58-38BC1235C02E}"/>
    <cellStyle name="Heading 3 2 9 12 3" xfId="4156" xr:uid="{3A0C6B9A-68D6-4E99-95C2-B63258730073}"/>
    <cellStyle name="Heading 3 2 9 12 3 2" xfId="4157" xr:uid="{41A7A97F-B3EE-4AC0-AC0D-3666B7050B84}"/>
    <cellStyle name="Heading 3 2 9 12 4" xfId="4158" xr:uid="{5382A228-A6F5-4C0C-85D7-9B53ACBADBD6}"/>
    <cellStyle name="Heading 3 2 9 12 4 2" xfId="4159" xr:uid="{6E0AE735-D5C0-4CEF-8B7A-BE474F2EE30A}"/>
    <cellStyle name="Heading 3 2 9 13" xfId="4160" xr:uid="{04A5C4DC-4ADA-4BB2-BD06-D4E78DD9AF5E}"/>
    <cellStyle name="Heading 3 2 9 13 2" xfId="4161" xr:uid="{CC14A70C-7FCB-4B73-9E10-FE76FABD203D}"/>
    <cellStyle name="Heading 3 2 9 13 2 2" xfId="4162" xr:uid="{99F332D3-A26D-417A-A7B9-7ECBDAD2216D}"/>
    <cellStyle name="Heading 3 2 9 13 3" xfId="4163" xr:uid="{3DB95321-26CC-4FC0-9A4D-BD15F8C8A4A5}"/>
    <cellStyle name="Heading 3 2 9 13 3 2" xfId="4164" xr:uid="{1569BF59-B378-4636-9542-C7D79E4016BC}"/>
    <cellStyle name="Heading 3 2 9 13 4" xfId="4165" xr:uid="{2925CB70-D4E6-422D-AD97-0312694067D1}"/>
    <cellStyle name="Heading 3 2 9 13 4 2" xfId="4166" xr:uid="{26A14DF4-09EE-4253-B170-85A3026DA289}"/>
    <cellStyle name="Heading 3 2 9 14" xfId="4167" xr:uid="{FC0E96BD-FBC9-4262-A3F7-F2FD7FC39A01}"/>
    <cellStyle name="Heading 3 2 9 14 2" xfId="4168" xr:uid="{164E012B-D59F-49B1-BA7E-93E751709A0C}"/>
    <cellStyle name="Heading 3 2 9 14 2 2" xfId="4169" xr:uid="{BCE06015-46AB-4C54-8E81-CECB6B90903F}"/>
    <cellStyle name="Heading 3 2 9 14 3" xfId="4170" xr:uid="{5B3E3BAF-DB1B-4339-8881-8364F8F03484}"/>
    <cellStyle name="Heading 3 2 9 14 3 2" xfId="4171" xr:uid="{C9571453-3E73-4ABD-A72B-C7087C258504}"/>
    <cellStyle name="Heading 3 2 9 14 4" xfId="4172" xr:uid="{B38A04E8-E325-41F1-91D6-8D76DEF63492}"/>
    <cellStyle name="Heading 3 2 9 14 4 2" xfId="4173" xr:uid="{EA20DA40-B9EF-46C9-B09D-683C3DAA58E1}"/>
    <cellStyle name="Heading 3 2 9 15" xfId="4174" xr:uid="{096E539B-8CA8-41AF-BCAF-F2F70914362E}"/>
    <cellStyle name="Heading 3 2 9 15 2" xfId="4175" xr:uid="{1B2C2AE0-854B-4BF6-B1E4-D9FD5C2EA8F1}"/>
    <cellStyle name="Heading 3 2 9 15 2 2" xfId="4176" xr:uid="{814E0920-C9DD-450C-8840-037FA3A60A79}"/>
    <cellStyle name="Heading 3 2 9 15 3" xfId="4177" xr:uid="{7CF47B2D-8120-4E47-B9B5-CAC5A17F310A}"/>
    <cellStyle name="Heading 3 2 9 15 3 2" xfId="4178" xr:uid="{C8EE9E22-1A2F-40E8-AA65-1871E0D11F61}"/>
    <cellStyle name="Heading 3 2 9 15 4" xfId="4179" xr:uid="{6C841602-6D4A-4274-A535-968207534C32}"/>
    <cellStyle name="Heading 3 2 9 15 4 2" xfId="4180" xr:uid="{F7FAB0C3-47BB-48E8-9B4D-F216D208F0CF}"/>
    <cellStyle name="Heading 3 2 9 16" xfId="4181" xr:uid="{2853FB54-213E-4782-96EE-BF6649CEABCC}"/>
    <cellStyle name="Heading 3 2 9 16 2" xfId="4182" xr:uid="{319EB0E1-D285-4290-B351-27BA3CDD210C}"/>
    <cellStyle name="Heading 3 2 9 17" xfId="4183" xr:uid="{FE923F41-6B09-46CE-9500-DC51E4DD8DA0}"/>
    <cellStyle name="Heading 3 2 9 17 2" xfId="4184" xr:uid="{760F50A2-1836-44ED-A647-5B6DA561B41B}"/>
    <cellStyle name="Heading 3 2 9 18" xfId="4185" xr:uid="{24F188AF-3377-4871-A014-3FC55210145B}"/>
    <cellStyle name="Heading 3 2 9 18 2" xfId="4186" xr:uid="{8B409F13-7FFB-4587-AC7D-541B3C2B3236}"/>
    <cellStyle name="Heading 3 2 9 19" xfId="4187" xr:uid="{2F1486A4-80ED-4E3E-BD64-FA793F921FBA}"/>
    <cellStyle name="Heading 3 2 9 2" xfId="4188" xr:uid="{1229307C-2A42-4AE8-A5FC-3A6BB681A6E4}"/>
    <cellStyle name="Heading 3 2 9 2 2" xfId="4189" xr:uid="{BE4BFC6F-3F7B-49BE-9265-E154AC68C1C7}"/>
    <cellStyle name="Heading 3 2 9 2 2 2" xfId="4190" xr:uid="{03BA423A-F8DD-451F-9A96-085B8114E36F}"/>
    <cellStyle name="Heading 3 2 9 2 3" xfId="4191" xr:uid="{48C488FB-4052-46BF-801D-B184723966F0}"/>
    <cellStyle name="Heading 3 2 9 2 3 2" xfId="4192" xr:uid="{E0610EF2-B6F2-4C6C-B372-D1CB28C56A61}"/>
    <cellStyle name="Heading 3 2 9 2 4" xfId="4193" xr:uid="{D6C7B61B-ADA3-4A70-9A92-1A16DE810635}"/>
    <cellStyle name="Heading 3 2 9 2 4 2" xfId="4194" xr:uid="{E6085A4D-ED10-4A05-9BA1-CF44073A463C}"/>
    <cellStyle name="Heading 3 2 9 20" xfId="4195" xr:uid="{BB6D4D13-0C7D-4AC9-891C-CB5C17493E85}"/>
    <cellStyle name="Heading 3 2 9 21" xfId="4196" xr:uid="{D3E1B0A5-BA5B-4F0C-B958-9A0F2C81ADC2}"/>
    <cellStyle name="Heading 3 2 9 22" xfId="4197" xr:uid="{B0C63309-02D8-460C-96A6-7CDFAA8F87BE}"/>
    <cellStyle name="Heading 3 2 9 23" xfId="4198" xr:uid="{3ABF6489-EEF8-4FBC-9F85-10FACB93A9F5}"/>
    <cellStyle name="Heading 3 2 9 24" xfId="4199" xr:uid="{8C878B65-B319-4892-817F-AC57C16937C9}"/>
    <cellStyle name="Heading 3 2 9 25" xfId="4200" xr:uid="{1C10E3E6-8800-40DE-93B9-F178E6C55BC1}"/>
    <cellStyle name="Heading 3 2 9 3" xfId="4201" xr:uid="{B27A6ADE-C260-4272-97BC-B5B55DC25392}"/>
    <cellStyle name="Heading 3 2 9 3 2" xfId="4202" xr:uid="{74CFAEA7-21C0-452F-9200-1D0FA1EAABC7}"/>
    <cellStyle name="Heading 3 2 9 3 2 2" xfId="4203" xr:uid="{96D0D243-19A9-4C87-B62B-EAB777AB9AF1}"/>
    <cellStyle name="Heading 3 2 9 3 3" xfId="4204" xr:uid="{B706F4F9-B2AF-4297-AAFB-1825E5097FE1}"/>
    <cellStyle name="Heading 3 2 9 3 3 2" xfId="4205" xr:uid="{55435BFA-B262-4FBD-84D9-B95F7A4EEEC8}"/>
    <cellStyle name="Heading 3 2 9 3 4" xfId="4206" xr:uid="{28FC87CC-3555-471B-9A91-50DB659D079A}"/>
    <cellStyle name="Heading 3 2 9 3 4 2" xfId="4207" xr:uid="{67CCBB6B-7276-48F0-95EB-3B953CCEC3D9}"/>
    <cellStyle name="Heading 3 2 9 4" xfId="4208" xr:uid="{D38B7B4A-DF6C-4A5D-8BF8-5CA3579D3468}"/>
    <cellStyle name="Heading 3 2 9 4 2" xfId="4209" xr:uid="{E4935F1C-9D9D-499A-BA56-A5F2CCA47804}"/>
    <cellStyle name="Heading 3 2 9 4 2 2" xfId="4210" xr:uid="{9B3401BC-4BDD-4C01-A40D-F335300DB4C9}"/>
    <cellStyle name="Heading 3 2 9 4 3" xfId="4211" xr:uid="{54DEDEBC-3774-4BA9-8CAF-43519100BB02}"/>
    <cellStyle name="Heading 3 2 9 4 3 2" xfId="4212" xr:uid="{61D0C9B9-F5BC-4C35-82DD-439A0037CC1B}"/>
    <cellStyle name="Heading 3 2 9 4 4" xfId="4213" xr:uid="{BB116733-B354-4075-BB2F-3BB5533CF5BD}"/>
    <cellStyle name="Heading 3 2 9 4 4 2" xfId="4214" xr:uid="{28FC5F22-CED1-4A81-BBC1-ACB651B82F8F}"/>
    <cellStyle name="Heading 3 2 9 5" xfId="4215" xr:uid="{889C8F8C-740C-427F-B445-F1C53CB10BFF}"/>
    <cellStyle name="Heading 3 2 9 5 2" xfId="4216" xr:uid="{EEF81B98-0D69-43C9-A29D-02CA6E319307}"/>
    <cellStyle name="Heading 3 2 9 5 2 2" xfId="4217" xr:uid="{A5255FB5-48C4-4074-98F5-4FA990110AE6}"/>
    <cellStyle name="Heading 3 2 9 5 3" xfId="4218" xr:uid="{13524F60-625F-450F-B4DD-AB640FFA515B}"/>
    <cellStyle name="Heading 3 2 9 5 3 2" xfId="4219" xr:uid="{45410D4F-D6F8-4A49-9C24-9CCCD7514249}"/>
    <cellStyle name="Heading 3 2 9 5 4" xfId="4220" xr:uid="{25F5C6ED-165F-4310-A504-996A86B045FB}"/>
    <cellStyle name="Heading 3 2 9 5 4 2" xfId="4221" xr:uid="{984D5742-3B16-4E36-B5B9-843A193F7B68}"/>
    <cellStyle name="Heading 3 2 9 6" xfId="4222" xr:uid="{123AE68E-4E26-4A2A-AACB-53B5F39C0EE9}"/>
    <cellStyle name="Heading 3 2 9 6 2" xfId="4223" xr:uid="{DBCA02BF-D550-4B42-8C59-56F03639147F}"/>
    <cellStyle name="Heading 3 2 9 6 2 2" xfId="4224" xr:uid="{0D804AF1-6D66-44AE-BEF6-296AD876025F}"/>
    <cellStyle name="Heading 3 2 9 6 3" xfId="4225" xr:uid="{AFA468A5-54E0-4D09-95B7-9221ABD5AEED}"/>
    <cellStyle name="Heading 3 2 9 6 3 2" xfId="4226" xr:uid="{712E6DD8-6A7F-48C5-8A99-EF92470228AC}"/>
    <cellStyle name="Heading 3 2 9 6 4" xfId="4227" xr:uid="{7785AFC9-ACD3-488C-8E52-51CE03A302F8}"/>
    <cellStyle name="Heading 3 2 9 6 4 2" xfId="4228" xr:uid="{5CA5D3EF-E6F1-48BA-995A-C06B885EEE77}"/>
    <cellStyle name="Heading 3 2 9 7" xfId="4229" xr:uid="{5FAB52EB-60F8-495F-A8A8-3C56F8F5197A}"/>
    <cellStyle name="Heading 3 2 9 7 2" xfId="4230" xr:uid="{CAA3A727-A832-4ED7-A6B2-E9EF72D86ECB}"/>
    <cellStyle name="Heading 3 2 9 7 2 2" xfId="4231" xr:uid="{A8033BDC-6984-482A-BB4A-E64FD7D02D9D}"/>
    <cellStyle name="Heading 3 2 9 7 3" xfId="4232" xr:uid="{1A135C39-316E-4A2C-A522-B957E82627C9}"/>
    <cellStyle name="Heading 3 2 9 7 3 2" xfId="4233" xr:uid="{3F7F9477-1C0D-47C1-AB81-74DDC77025AB}"/>
    <cellStyle name="Heading 3 2 9 7 4" xfId="4234" xr:uid="{114797D4-8085-4D3E-A456-ABEBDF7BBB65}"/>
    <cellStyle name="Heading 3 2 9 7 4 2" xfId="4235" xr:uid="{D393BC73-C75A-41CA-999C-2C07A0D1FBD5}"/>
    <cellStyle name="Heading 3 2 9 8" xfId="4236" xr:uid="{4F143C0E-4F40-4ABE-B52C-086106A0A1E2}"/>
    <cellStyle name="Heading 3 2 9 8 2" xfId="4237" xr:uid="{08BDA52F-BD76-41A4-B4C8-2BFB40A351F7}"/>
    <cellStyle name="Heading 3 2 9 8 2 2" xfId="4238" xr:uid="{CA1DA948-3D41-44A9-88C7-23B47DE507A3}"/>
    <cellStyle name="Heading 3 2 9 8 3" xfId="4239" xr:uid="{E043BFA2-22D8-4626-8089-4F13AE80603A}"/>
    <cellStyle name="Heading 3 2 9 8 3 2" xfId="4240" xr:uid="{BD69F8D3-0E65-4F23-9067-146B58007C9C}"/>
    <cellStyle name="Heading 3 2 9 8 4" xfId="4241" xr:uid="{8D705EF2-0F21-41B2-8BB9-3ED555B552F3}"/>
    <cellStyle name="Heading 3 2 9 8 4 2" xfId="4242" xr:uid="{9C6F2676-C8F6-4FDC-A9C5-C25FFFC44078}"/>
    <cellStyle name="Heading 3 2 9 9" xfId="4243" xr:uid="{B2E77E63-EA5F-44C2-BB27-77B2202CD525}"/>
    <cellStyle name="Heading 3 2 9 9 2" xfId="4244" xr:uid="{52274896-5DC3-41DE-9ADF-5DE9116798FD}"/>
    <cellStyle name="Heading 3 2 9 9 2 2" xfId="4245" xr:uid="{7A48ADAF-BBDB-47B4-9811-0EFDE0D15D71}"/>
    <cellStyle name="Heading 3 2 9 9 3" xfId="4246" xr:uid="{E7335DB1-7361-4200-A3B5-FEB880D2F505}"/>
    <cellStyle name="Heading 3 2 9 9 3 2" xfId="4247" xr:uid="{CE66C0B3-EB8E-400A-B254-298724D6F6E6}"/>
    <cellStyle name="Heading 3 2 9 9 4" xfId="4248" xr:uid="{DC6E7FF2-2FF9-4D75-AAC7-45D04F325C2F}"/>
    <cellStyle name="Heading 3 2 9 9 4 2" xfId="4249" xr:uid="{E8A71F95-858C-487C-8E0E-F8B1A648525F}"/>
    <cellStyle name="Heading 3 3" xfId="4250" xr:uid="{CE0D4E10-095E-4C80-9528-D757105874F9}"/>
    <cellStyle name="Heading 3 3 10" xfId="4251" xr:uid="{41AFFB9A-D944-4FE3-B212-9B796FD889DA}"/>
    <cellStyle name="Heading 3 3 10 2" xfId="4252" xr:uid="{403D1DD4-8E58-49BE-A054-0FDF7F062DFA}"/>
    <cellStyle name="Heading 3 3 10 2 2" xfId="4253" xr:uid="{36630C2A-0937-42D3-B49C-5908E7E45D68}"/>
    <cellStyle name="Heading 3 3 10 3" xfId="4254" xr:uid="{2AD643EB-8087-465B-9EBF-84D0E5DC1452}"/>
    <cellStyle name="Heading 3 3 10 3 2" xfId="4255" xr:uid="{A638484D-4EB2-459D-B659-796E6678823F}"/>
    <cellStyle name="Heading 3 3 10 4" xfId="4256" xr:uid="{F0196451-5B59-442F-B613-6A780D752BDC}"/>
    <cellStyle name="Heading 3 3 10 4 2" xfId="4257" xr:uid="{F18A9230-B5D0-452E-8CC6-0AD50CE046B6}"/>
    <cellStyle name="Heading 3 3 11" xfId="4258" xr:uid="{C295B20D-4114-47D1-8BBE-AAE9A7F6023C}"/>
    <cellStyle name="Heading 3 3 11 2" xfId="4259" xr:uid="{150FD4BF-2A30-4AFD-A9E1-1E9F142CDED4}"/>
    <cellStyle name="Heading 3 3 11 2 2" xfId="4260" xr:uid="{D25FC150-7470-4CA4-9609-93F9C483DDE1}"/>
    <cellStyle name="Heading 3 3 11 3" xfId="4261" xr:uid="{20D8B2DC-E43F-4B8A-BA31-A0162687BD62}"/>
    <cellStyle name="Heading 3 3 11 3 2" xfId="4262" xr:uid="{CA6D0B5B-183B-4F88-9E72-EE932557F518}"/>
    <cellStyle name="Heading 3 3 11 4" xfId="4263" xr:uid="{F2F1FAB3-0500-41F7-AD37-272DAFE4B2F6}"/>
    <cellStyle name="Heading 3 3 11 4 2" xfId="4264" xr:uid="{46A055A0-0AD5-4C19-A837-0A954BDA8DF9}"/>
    <cellStyle name="Heading 3 3 12" xfId="4265" xr:uid="{7CAE1D1C-4F23-496C-B8EE-F7555CFF1885}"/>
    <cellStyle name="Heading 3 3 12 2" xfId="4266" xr:uid="{AD28A5FD-84F3-4853-A83E-43DBD573B08A}"/>
    <cellStyle name="Heading 3 3 12 2 2" xfId="4267" xr:uid="{ED25390B-39B7-4BB5-948C-F7892587ECD3}"/>
    <cellStyle name="Heading 3 3 12 3" xfId="4268" xr:uid="{4DAF073C-BC0E-43D4-847F-3160B08D2B13}"/>
    <cellStyle name="Heading 3 3 12 3 2" xfId="4269" xr:uid="{86CC1D49-A479-409E-95B0-EC1746F50BEB}"/>
    <cellStyle name="Heading 3 3 12 4" xfId="4270" xr:uid="{290F2DDC-0563-4ED8-863B-2350DAF69A49}"/>
    <cellStyle name="Heading 3 3 12 4 2" xfId="4271" xr:uid="{BCED83A9-DAE6-4323-AF44-1B1A605E4B84}"/>
    <cellStyle name="Heading 3 3 13" xfId="4272" xr:uid="{E383A8AB-56FF-4BB3-A3E5-C0B87CAF56CA}"/>
    <cellStyle name="Heading 3 3 13 2" xfId="4273" xr:uid="{8C9273DA-0F2D-4FB1-A159-C9C85096979C}"/>
    <cellStyle name="Heading 3 3 13 2 2" xfId="4274" xr:uid="{8E70EBDC-674D-4533-BB32-D6011CCED3E0}"/>
    <cellStyle name="Heading 3 3 13 3" xfId="4275" xr:uid="{BD2A3864-8119-4463-BDB4-4748C45D3981}"/>
    <cellStyle name="Heading 3 3 13 3 2" xfId="4276" xr:uid="{4D0FE137-76B6-4357-8684-E2A535D283F6}"/>
    <cellStyle name="Heading 3 3 13 4" xfId="4277" xr:uid="{83C95A5D-D96D-4356-8B3D-09320A491CB7}"/>
    <cellStyle name="Heading 3 3 13 4 2" xfId="4278" xr:uid="{1945EFE0-C376-4560-BA27-D9ACF5809235}"/>
    <cellStyle name="Heading 3 3 14" xfId="4279" xr:uid="{9D21897B-726E-4460-979B-B8EBEBF63837}"/>
    <cellStyle name="Heading 3 3 14 2" xfId="4280" xr:uid="{5105F9A4-A4FD-47BF-A828-14558F2DD529}"/>
    <cellStyle name="Heading 3 3 14 2 2" xfId="4281" xr:uid="{E3010E43-51D8-4D19-A615-C8DBCE69E42A}"/>
    <cellStyle name="Heading 3 3 14 3" xfId="4282" xr:uid="{C92C4B15-B4B1-4501-9DAF-4FD37DA6CC06}"/>
    <cellStyle name="Heading 3 3 14 3 2" xfId="4283" xr:uid="{0F4CE49E-BCE2-4085-90D2-306A862B10C1}"/>
    <cellStyle name="Heading 3 3 14 4" xfId="4284" xr:uid="{58D69DF3-DC24-4B23-AB41-D756B2B0680D}"/>
    <cellStyle name="Heading 3 3 14 4 2" xfId="4285" xr:uid="{C722568F-3379-4902-B295-641B0C54360A}"/>
    <cellStyle name="Heading 3 3 15" xfId="4286" xr:uid="{DB8C8DAD-B45D-4CA7-BBCA-B403B95A665B}"/>
    <cellStyle name="Heading 3 3 15 2" xfId="4287" xr:uid="{8E8D749F-84D8-4583-88C1-DD000D81B09B}"/>
    <cellStyle name="Heading 3 3 15 2 2" xfId="4288" xr:uid="{72B651BA-06FE-4A37-A4EA-02904E556FFE}"/>
    <cellStyle name="Heading 3 3 15 3" xfId="4289" xr:uid="{9592D4BC-DA1F-4731-8D83-47F5429EA4A4}"/>
    <cellStyle name="Heading 3 3 15 3 2" xfId="4290" xr:uid="{D02B7310-6020-4A02-8EA8-C710E5733C2B}"/>
    <cellStyle name="Heading 3 3 15 4" xfId="4291" xr:uid="{554BEC4C-FA87-43B7-90DC-9028EC0A1EE6}"/>
    <cellStyle name="Heading 3 3 15 4 2" xfId="4292" xr:uid="{0415D6BD-9E50-4A4F-A245-5F70CACFBB77}"/>
    <cellStyle name="Heading 3 3 16" xfId="4293" xr:uid="{0349092E-1D20-4044-8B5C-18A88D978EE1}"/>
    <cellStyle name="Heading 3 3 16 2" xfId="4294" xr:uid="{8450650E-BC5D-48FA-AFCF-A68E8CCF805C}"/>
    <cellStyle name="Heading 3 3 17" xfId="4295" xr:uid="{83AA44F8-CC71-4A69-99B7-11C1FAEF2C58}"/>
    <cellStyle name="Heading 3 3 17 2" xfId="4296" xr:uid="{77A4FCC3-0F5B-4352-A462-102C00AEA94E}"/>
    <cellStyle name="Heading 3 3 18" xfId="4297" xr:uid="{9AE8EC82-BEA0-48CF-9048-A4B96AB499CD}"/>
    <cellStyle name="Heading 3 3 18 2" xfId="4298" xr:uid="{4E570556-CA97-42F9-9BAE-EB415600F2BD}"/>
    <cellStyle name="Heading 3 3 19" xfId="4299" xr:uid="{82D3C30A-04FF-4E4C-B49F-E47A16039816}"/>
    <cellStyle name="Heading 3 3 2" xfId="4300" xr:uid="{6CB3A8E9-21F0-41CC-A645-1A0E4DD7461D}"/>
    <cellStyle name="Heading 3 3 2 2" xfId="4301" xr:uid="{B2DF917E-4F4D-4D7B-AE81-E0C2A2287C76}"/>
    <cellStyle name="Heading 3 3 2 2 2" xfId="4302" xr:uid="{B0B19A40-7904-4C77-B3B1-E5C572A01DF7}"/>
    <cellStyle name="Heading 3 3 2 3" xfId="4303" xr:uid="{E6B3CDEA-9E5D-4860-98CF-698BFED18304}"/>
    <cellStyle name="Heading 3 3 2 3 2" xfId="4304" xr:uid="{FF4F3CC2-BAE9-4B32-BC49-1827D9626D00}"/>
    <cellStyle name="Heading 3 3 2 4" xfId="4305" xr:uid="{AB50284B-6C7C-4F04-A56D-D4296D1B3853}"/>
    <cellStyle name="Heading 3 3 2 4 2" xfId="4306" xr:uid="{2D6ECF6E-0550-4C87-9928-7B0A42C2934B}"/>
    <cellStyle name="Heading 3 3 20" xfId="4307" xr:uid="{24ACAF54-1608-40B7-8767-232DC027F0F5}"/>
    <cellStyle name="Heading 3 3 21" xfId="4308" xr:uid="{F7712575-2735-4852-B3F9-ECDD0A918729}"/>
    <cellStyle name="Heading 3 3 22" xfId="4309" xr:uid="{D8C80C16-789D-4C89-803E-35BD3729D8A8}"/>
    <cellStyle name="Heading 3 3 23" xfId="4310" xr:uid="{4C5BF20C-EBF3-422B-9778-34572A83549B}"/>
    <cellStyle name="Heading 3 3 24" xfId="4311" xr:uid="{D636BC73-A1B8-456A-9145-97EDA5F00691}"/>
    <cellStyle name="Heading 3 3 25" xfId="4312" xr:uid="{85FCACED-E4BE-492F-8689-8C4A5EC0C07F}"/>
    <cellStyle name="Heading 3 3 3" xfId="4313" xr:uid="{924524F0-7EA9-4197-AE37-98D5F4263F5E}"/>
    <cellStyle name="Heading 3 3 3 2" xfId="4314" xr:uid="{9B691964-AADE-4C8E-9C02-CBFF09CF116F}"/>
    <cellStyle name="Heading 3 3 3 2 2" xfId="4315" xr:uid="{7C7F2492-E3B5-42B1-B096-60DC9826FEAC}"/>
    <cellStyle name="Heading 3 3 3 3" xfId="4316" xr:uid="{A2CAD013-844A-45C0-BC44-277D31EFA5BD}"/>
    <cellStyle name="Heading 3 3 3 3 2" xfId="4317" xr:uid="{A01A5893-C681-4C9D-BE92-074D792192B8}"/>
    <cellStyle name="Heading 3 3 3 4" xfId="4318" xr:uid="{CFDF1F41-5491-4181-9E29-A52099CD946D}"/>
    <cellStyle name="Heading 3 3 3 4 2" xfId="4319" xr:uid="{04D52E83-ABD9-4016-8FB3-3EEF76AE49FD}"/>
    <cellStyle name="Heading 3 3 4" xfId="4320" xr:uid="{307E75E0-274D-41B0-956D-B8034C79F29F}"/>
    <cellStyle name="Heading 3 3 4 2" xfId="4321" xr:uid="{456E47F6-4EFE-4387-9736-B63F22261F2C}"/>
    <cellStyle name="Heading 3 3 4 2 2" xfId="4322" xr:uid="{56869B19-6260-498C-B137-EB8100756D71}"/>
    <cellStyle name="Heading 3 3 4 3" xfId="4323" xr:uid="{5FA1978F-6D2E-4D7C-9C2F-7EE3709F61C3}"/>
    <cellStyle name="Heading 3 3 4 3 2" xfId="4324" xr:uid="{819104CA-8E0E-40F8-9AD8-BB1437E4D51D}"/>
    <cellStyle name="Heading 3 3 4 4" xfId="4325" xr:uid="{85838EE0-92B3-4122-8A40-9D0096DA0CCE}"/>
    <cellStyle name="Heading 3 3 4 4 2" xfId="4326" xr:uid="{8F3ECA21-5529-4BF2-8C69-5D7783A624CA}"/>
    <cellStyle name="Heading 3 3 5" xfId="4327" xr:uid="{B916463A-CF05-45D6-978A-6DED36652A0A}"/>
    <cellStyle name="Heading 3 3 5 2" xfId="4328" xr:uid="{39BA8CB9-9724-438D-B11A-394052AE5442}"/>
    <cellStyle name="Heading 3 3 5 2 2" xfId="4329" xr:uid="{ED6997D1-1B08-4618-A7EF-D7BBF9CFD691}"/>
    <cellStyle name="Heading 3 3 5 3" xfId="4330" xr:uid="{63E72CDB-8359-41C1-89CF-B16DDE37DC4E}"/>
    <cellStyle name="Heading 3 3 5 3 2" xfId="4331" xr:uid="{A9921DE7-EE1C-4A0D-89F6-AF7120CC0ED8}"/>
    <cellStyle name="Heading 3 3 5 4" xfId="4332" xr:uid="{63146A93-8855-4740-B03F-4E8C8702641A}"/>
    <cellStyle name="Heading 3 3 5 4 2" xfId="4333" xr:uid="{38DE31D6-5BFA-426F-9890-8AE7DBE1BCAD}"/>
    <cellStyle name="Heading 3 3 6" xfId="4334" xr:uid="{4D0C747D-8979-429A-AB2C-6D5BCE6D8008}"/>
    <cellStyle name="Heading 3 3 6 2" xfId="4335" xr:uid="{0EE16263-3EBC-424A-AEB5-67ED95D64007}"/>
    <cellStyle name="Heading 3 3 6 2 2" xfId="4336" xr:uid="{E4559F7C-C1B8-4305-965B-112E044B1083}"/>
    <cellStyle name="Heading 3 3 6 3" xfId="4337" xr:uid="{CDB2523C-CD2C-45F2-95A2-159DF4E2199B}"/>
    <cellStyle name="Heading 3 3 6 3 2" xfId="4338" xr:uid="{F3A54503-2FF4-4D91-95D5-ED16696C9498}"/>
    <cellStyle name="Heading 3 3 6 4" xfId="4339" xr:uid="{107D3FDD-C65E-40D7-93A8-24799881CEC3}"/>
    <cellStyle name="Heading 3 3 6 4 2" xfId="4340" xr:uid="{FC24AAD5-2052-4854-9429-A66822ED7D75}"/>
    <cellStyle name="Heading 3 3 7" xfId="4341" xr:uid="{C3C7220D-F130-45C2-98F1-260B8EBD8E6D}"/>
    <cellStyle name="Heading 3 3 7 2" xfId="4342" xr:uid="{8398FF6B-0D88-4CBE-AC1A-5EC920FEAA2D}"/>
    <cellStyle name="Heading 3 3 7 2 2" xfId="4343" xr:uid="{1431DDB0-8EAD-4AA0-AB28-74A2FC8CFA82}"/>
    <cellStyle name="Heading 3 3 7 3" xfId="4344" xr:uid="{BE466C4A-220A-4FB3-B959-DDAC5BF5D398}"/>
    <cellStyle name="Heading 3 3 7 3 2" xfId="4345" xr:uid="{1F7427AA-1666-4AEF-B8FF-05163B45DC72}"/>
    <cellStyle name="Heading 3 3 7 4" xfId="4346" xr:uid="{5D2FB1B1-F1C3-4B6B-B3F1-7CD4E9201EE9}"/>
    <cellStyle name="Heading 3 3 7 4 2" xfId="4347" xr:uid="{CE7F9FC0-0EDA-4D86-ACF6-886A65045C74}"/>
    <cellStyle name="Heading 3 3 8" xfId="4348" xr:uid="{4DF4F392-1624-406C-B5EC-EA8D81883C4D}"/>
    <cellStyle name="Heading 3 3 8 2" xfId="4349" xr:uid="{224E6CF1-CA4A-4F85-A656-5472B62F2EEA}"/>
    <cellStyle name="Heading 3 3 8 2 2" xfId="4350" xr:uid="{C03689B4-0F85-4724-AC60-BD9250838907}"/>
    <cellStyle name="Heading 3 3 8 3" xfId="4351" xr:uid="{AD45CD1E-A3E8-4805-B706-2ED9076F4F76}"/>
    <cellStyle name="Heading 3 3 8 3 2" xfId="4352" xr:uid="{A58F6CA9-8627-4D15-98AD-9CA2E1B92B04}"/>
    <cellStyle name="Heading 3 3 8 4" xfId="4353" xr:uid="{55E50378-32F3-4D0C-810E-BEADE9434AE7}"/>
    <cellStyle name="Heading 3 3 8 4 2" xfId="4354" xr:uid="{0C06CAB7-D350-4217-BA2C-8308CCAFC67F}"/>
    <cellStyle name="Heading 3 3 9" xfId="4355" xr:uid="{668432F0-6BE9-4ED9-A547-C63E79678482}"/>
    <cellStyle name="Heading 3 3 9 2" xfId="4356" xr:uid="{93276A3D-AA3A-4B70-8BF3-9AC38DCBDD82}"/>
    <cellStyle name="Heading 3 3 9 2 2" xfId="4357" xr:uid="{9420C6AC-3451-43BD-818C-E7BE505DFD88}"/>
    <cellStyle name="Heading 3 3 9 3" xfId="4358" xr:uid="{6805F067-BD9F-43DD-9320-2C3A4054453D}"/>
    <cellStyle name="Heading 3 3 9 3 2" xfId="4359" xr:uid="{9153AF88-06E6-4695-AB59-3BEED88EF7F4}"/>
    <cellStyle name="Heading 3 3 9 4" xfId="4360" xr:uid="{99D8FA33-71D2-4CB8-9C87-6906E7FCCC8B}"/>
    <cellStyle name="Heading 3 3 9 4 2" xfId="4361" xr:uid="{2EC74110-39D8-4E97-ABD1-7A0F898BD915}"/>
    <cellStyle name="Heading 3 4" xfId="4362" xr:uid="{01FBB81A-D830-4228-9B27-954018A11D60}"/>
    <cellStyle name="Heading 3 4 10" xfId="4363" xr:uid="{4EC2BFFE-6B35-4FFB-BBF3-38F175DDB1A3}"/>
    <cellStyle name="Heading 3 4 10 2" xfId="4364" xr:uid="{14D8B384-C453-45A6-B0B6-EA24A21C5B86}"/>
    <cellStyle name="Heading 3 4 10 2 2" xfId="4365" xr:uid="{EB179E57-212B-4147-AE24-D905F48D3828}"/>
    <cellStyle name="Heading 3 4 10 3" xfId="4366" xr:uid="{8F95D22A-37B8-4A7B-AFEA-37A098890D75}"/>
    <cellStyle name="Heading 3 4 10 3 2" xfId="4367" xr:uid="{FF5B53F9-7E88-4FC5-9946-4A97BF9E4ECE}"/>
    <cellStyle name="Heading 3 4 10 4" xfId="4368" xr:uid="{4AE0C204-DD96-412A-82D6-68EE9BF8E759}"/>
    <cellStyle name="Heading 3 4 10 4 2" xfId="4369" xr:uid="{AFEDDA73-B190-46A9-9F48-62144A49E412}"/>
    <cellStyle name="Heading 3 4 11" xfId="4370" xr:uid="{FD8280CC-BBDC-4718-88F5-25F5F050D133}"/>
    <cellStyle name="Heading 3 4 11 2" xfId="4371" xr:uid="{6CCC6EAC-B204-4856-AD0D-35E83DA7CA4D}"/>
    <cellStyle name="Heading 3 4 11 2 2" xfId="4372" xr:uid="{3B0BC607-B8E3-4A40-8637-FE9C53D0FCFA}"/>
    <cellStyle name="Heading 3 4 11 3" xfId="4373" xr:uid="{36C3880B-DD33-4AF0-95CC-CE60D0F860E4}"/>
    <cellStyle name="Heading 3 4 11 3 2" xfId="4374" xr:uid="{088F8CF2-BB48-4719-887A-0E1A62321DAB}"/>
    <cellStyle name="Heading 3 4 11 4" xfId="4375" xr:uid="{85D1ADA1-43B6-4ACF-8942-9968F7AAB7A0}"/>
    <cellStyle name="Heading 3 4 11 4 2" xfId="4376" xr:uid="{DF923524-ED06-4F14-9F8C-483522135B0E}"/>
    <cellStyle name="Heading 3 4 12" xfId="4377" xr:uid="{B761239F-79F9-489D-ACEE-B13E62E45720}"/>
    <cellStyle name="Heading 3 4 12 2" xfId="4378" xr:uid="{1D0137A0-247E-400E-994D-FEBCDAA3C6BC}"/>
    <cellStyle name="Heading 3 4 12 2 2" xfId="4379" xr:uid="{3966FBF5-D84E-4042-8CD7-45817B0D0256}"/>
    <cellStyle name="Heading 3 4 12 3" xfId="4380" xr:uid="{D0D48C43-3CFF-4BE4-BCB8-35CAC4AFBBD4}"/>
    <cellStyle name="Heading 3 4 12 3 2" xfId="4381" xr:uid="{98FA4FFC-F99B-4733-A959-CEF10020C826}"/>
    <cellStyle name="Heading 3 4 12 4" xfId="4382" xr:uid="{FD4C932D-6C48-443A-8C74-6DB29D7A305E}"/>
    <cellStyle name="Heading 3 4 12 4 2" xfId="4383" xr:uid="{19BFB5D7-959A-4965-84CA-1995AE95C00C}"/>
    <cellStyle name="Heading 3 4 13" xfId="4384" xr:uid="{FCE736BA-D93B-4178-B27A-ADA22AD44288}"/>
    <cellStyle name="Heading 3 4 13 2" xfId="4385" xr:uid="{53EB1B2D-52C6-4D23-9608-DA9BF4933274}"/>
    <cellStyle name="Heading 3 4 13 2 2" xfId="4386" xr:uid="{4D431917-6805-4CB4-B0A8-9C92A4ADED7B}"/>
    <cellStyle name="Heading 3 4 13 3" xfId="4387" xr:uid="{10904FF9-0AB2-48E4-B525-2D0E8466A7D9}"/>
    <cellStyle name="Heading 3 4 13 3 2" xfId="4388" xr:uid="{AFAC7780-9D8F-44DD-AB72-1B302C888FF6}"/>
    <cellStyle name="Heading 3 4 13 4" xfId="4389" xr:uid="{618299BC-DF8D-4E6F-AD2F-2899FC648067}"/>
    <cellStyle name="Heading 3 4 13 4 2" xfId="4390" xr:uid="{D702EF32-F385-4FFA-9FD6-6574ECBB70E1}"/>
    <cellStyle name="Heading 3 4 14" xfId="4391" xr:uid="{EEC7CC36-7097-49CD-AAF7-CCF06683644E}"/>
    <cellStyle name="Heading 3 4 14 2" xfId="4392" xr:uid="{AA395EAE-7084-49B6-980C-868C400D7E65}"/>
    <cellStyle name="Heading 3 4 14 2 2" xfId="4393" xr:uid="{424B8682-FBEE-4769-AAE4-7D38493A0311}"/>
    <cellStyle name="Heading 3 4 14 3" xfId="4394" xr:uid="{EC1D7280-7FBA-426E-8B4B-CCABA97F3D81}"/>
    <cellStyle name="Heading 3 4 14 3 2" xfId="4395" xr:uid="{6BDC6844-0F3B-48CE-9177-DDB4CE7C7FFF}"/>
    <cellStyle name="Heading 3 4 14 4" xfId="4396" xr:uid="{FF12A47E-A84B-415D-9456-86BA4AC2EA72}"/>
    <cellStyle name="Heading 3 4 14 4 2" xfId="4397" xr:uid="{47A85137-1B98-4B04-A122-B02DA25E8F00}"/>
    <cellStyle name="Heading 3 4 15" xfId="4398" xr:uid="{20E1962A-6EBE-4720-B323-FF7E380047E4}"/>
    <cellStyle name="Heading 3 4 15 2" xfId="4399" xr:uid="{5EA9A115-758D-4883-A22E-9B4A34B8F948}"/>
    <cellStyle name="Heading 3 4 15 2 2" xfId="4400" xr:uid="{9AFCDB30-2AB9-4A81-936D-DD310E9BD94F}"/>
    <cellStyle name="Heading 3 4 15 3" xfId="4401" xr:uid="{B6B00C35-F461-441C-9AEE-B4E2386C2CAB}"/>
    <cellStyle name="Heading 3 4 15 3 2" xfId="4402" xr:uid="{BA7B6FCF-8160-4558-A78D-7A18A241CA88}"/>
    <cellStyle name="Heading 3 4 15 4" xfId="4403" xr:uid="{879351A1-D018-4D88-9125-999DE4034C6F}"/>
    <cellStyle name="Heading 3 4 15 4 2" xfId="4404" xr:uid="{543F1A52-4DB7-4279-91E7-08C744DD4D09}"/>
    <cellStyle name="Heading 3 4 16" xfId="4405" xr:uid="{437C9EF5-133F-4214-AD62-0DCF8B885C2E}"/>
    <cellStyle name="Heading 3 4 16 2" xfId="4406" xr:uid="{D8ED0D1C-D0DB-4837-A3A7-882664A8892C}"/>
    <cellStyle name="Heading 3 4 17" xfId="4407" xr:uid="{80FE455B-A4DE-4473-A74C-D1A17D9378C1}"/>
    <cellStyle name="Heading 3 4 17 2" xfId="4408" xr:uid="{6585807E-E252-4C8F-AE98-5FF2D9AA181D}"/>
    <cellStyle name="Heading 3 4 18" xfId="4409" xr:uid="{34D2AD77-915A-494B-9CA8-7A10202C7A3F}"/>
    <cellStyle name="Heading 3 4 18 2" xfId="4410" xr:uid="{32F331F8-937B-4350-ABCC-E4D590084DAC}"/>
    <cellStyle name="Heading 3 4 19" xfId="4411" xr:uid="{DD37786F-BF78-4B04-96D7-1AAA7DDD0E5D}"/>
    <cellStyle name="Heading 3 4 2" xfId="4412" xr:uid="{FA43E792-B186-4B22-A050-7B1E485D365D}"/>
    <cellStyle name="Heading 3 4 2 2" xfId="4413" xr:uid="{1FB4E4C0-FF13-46C1-8F27-D6153947C238}"/>
    <cellStyle name="Heading 3 4 2 2 2" xfId="4414" xr:uid="{EC9A2157-6A24-4230-BC85-5F12527DF54D}"/>
    <cellStyle name="Heading 3 4 2 3" xfId="4415" xr:uid="{CD36F143-F744-4446-B8D8-82A6BA8C7655}"/>
    <cellStyle name="Heading 3 4 2 3 2" xfId="4416" xr:uid="{8EF637CA-08AF-4A22-9FE5-C1BFB9B1E078}"/>
    <cellStyle name="Heading 3 4 2 4" xfId="4417" xr:uid="{1276B5AE-78CB-48D1-8951-B50AAE8641D6}"/>
    <cellStyle name="Heading 3 4 2 4 2" xfId="4418" xr:uid="{6DE842A5-8DBF-4BAD-B4D1-F45BD96F753C}"/>
    <cellStyle name="Heading 3 4 20" xfId="4419" xr:uid="{A180CCC4-D4A0-4221-B55B-563421CFE01B}"/>
    <cellStyle name="Heading 3 4 21" xfId="4420" xr:uid="{2ECAE955-00E4-419A-BFE1-3B7172DE5CAE}"/>
    <cellStyle name="Heading 3 4 22" xfId="4421" xr:uid="{7E73DAEA-E275-40EE-A04B-4D3D6B73307F}"/>
    <cellStyle name="Heading 3 4 23" xfId="4422" xr:uid="{D7C9571D-A0DC-4C9A-A9FB-DF973E9BCB44}"/>
    <cellStyle name="Heading 3 4 24" xfId="4423" xr:uid="{F539D478-62AD-4470-B99A-6BF686B46273}"/>
    <cellStyle name="Heading 3 4 25" xfId="4424" xr:uid="{96F7E810-6338-4629-B160-2B5EEA591453}"/>
    <cellStyle name="Heading 3 4 3" xfId="4425" xr:uid="{60889FB7-FAED-45B3-A004-7AF9D7B241C7}"/>
    <cellStyle name="Heading 3 4 3 2" xfId="4426" xr:uid="{F6681B17-26DE-40A6-8D62-01DA519E61C1}"/>
    <cellStyle name="Heading 3 4 3 2 2" xfId="4427" xr:uid="{E6959A54-FEEC-41D4-A28A-0C94413E57F2}"/>
    <cellStyle name="Heading 3 4 3 3" xfId="4428" xr:uid="{D6D810C9-41F5-409E-B091-AF08F5A8C123}"/>
    <cellStyle name="Heading 3 4 3 3 2" xfId="4429" xr:uid="{B855239D-030D-4B6F-9F23-7DCD68AA598F}"/>
    <cellStyle name="Heading 3 4 3 4" xfId="4430" xr:uid="{AF932DE8-3738-4A8C-AD41-419E0A11C399}"/>
    <cellStyle name="Heading 3 4 3 4 2" xfId="4431" xr:uid="{0E192FBB-92E1-4DD3-AA3F-D5D78E68C1D2}"/>
    <cellStyle name="Heading 3 4 4" xfId="4432" xr:uid="{E6EB2C41-989B-4C71-83CB-F1046B5C94DE}"/>
    <cellStyle name="Heading 3 4 4 2" xfId="4433" xr:uid="{A195AAAD-C9AD-4A5C-8563-9DA8BA3AEEED}"/>
    <cellStyle name="Heading 3 4 4 2 2" xfId="4434" xr:uid="{F0BD7EBA-A387-4923-83F1-EB674FF9735C}"/>
    <cellStyle name="Heading 3 4 4 3" xfId="4435" xr:uid="{75F5EE54-23AA-48A6-AFB7-3045AF3B479D}"/>
    <cellStyle name="Heading 3 4 4 3 2" xfId="4436" xr:uid="{C20B1162-D8B0-4CFD-B2C0-3143B17A01F4}"/>
    <cellStyle name="Heading 3 4 4 4" xfId="4437" xr:uid="{580CD4DF-A6C4-4D76-AD9A-90E48743F183}"/>
    <cellStyle name="Heading 3 4 4 4 2" xfId="4438" xr:uid="{489A5C5A-C655-4D9A-880A-212CF7802DC2}"/>
    <cellStyle name="Heading 3 4 5" xfId="4439" xr:uid="{B1A0A08C-718A-441B-B05E-7642C5024A1B}"/>
    <cellStyle name="Heading 3 4 5 2" xfId="4440" xr:uid="{693103F1-B8D9-4DC9-AD8B-341DD797C975}"/>
    <cellStyle name="Heading 3 4 5 2 2" xfId="4441" xr:uid="{6F9520A7-6D55-41C8-8B7A-6A513E9B755F}"/>
    <cellStyle name="Heading 3 4 5 3" xfId="4442" xr:uid="{DCECC731-B4E1-4480-9564-8AB13577E107}"/>
    <cellStyle name="Heading 3 4 5 3 2" xfId="4443" xr:uid="{3682504F-1644-471F-9853-9C76B01C6E35}"/>
    <cellStyle name="Heading 3 4 5 4" xfId="4444" xr:uid="{B8C89CCF-7DBC-43A5-B44B-83B55DB0FAA8}"/>
    <cellStyle name="Heading 3 4 5 4 2" xfId="4445" xr:uid="{D29EB9E1-E83F-4854-A696-6D7003288B6B}"/>
    <cellStyle name="Heading 3 4 6" xfId="4446" xr:uid="{BB30AA83-3F23-4C0E-8783-EC1C37183214}"/>
    <cellStyle name="Heading 3 4 6 2" xfId="4447" xr:uid="{01377D8C-4C58-4889-B84D-0BAEC46B2101}"/>
    <cellStyle name="Heading 3 4 6 2 2" xfId="4448" xr:uid="{10DB535C-E1DD-4806-BE93-7F580C4AA8B1}"/>
    <cellStyle name="Heading 3 4 6 3" xfId="4449" xr:uid="{72B3460E-9A60-47B2-A66D-CA413E51CE97}"/>
    <cellStyle name="Heading 3 4 6 3 2" xfId="4450" xr:uid="{EF388E32-AF28-407A-A920-E98464F62370}"/>
    <cellStyle name="Heading 3 4 6 4" xfId="4451" xr:uid="{BA2BC595-4B9E-432C-A959-F9B763B5CD55}"/>
    <cellStyle name="Heading 3 4 6 4 2" xfId="4452" xr:uid="{53DB1C1E-8F6F-41B0-BE94-8B2CAC9D2856}"/>
    <cellStyle name="Heading 3 4 7" xfId="4453" xr:uid="{4FE70F12-D69C-40A8-B312-41C88D7C68AD}"/>
    <cellStyle name="Heading 3 4 7 2" xfId="4454" xr:uid="{1FC9EDBD-7474-49DD-A6DA-246F71FE7187}"/>
    <cellStyle name="Heading 3 4 7 2 2" xfId="4455" xr:uid="{DFE54A1A-694E-4629-9D37-41FD0EAC9A62}"/>
    <cellStyle name="Heading 3 4 7 3" xfId="4456" xr:uid="{B150F0C1-7A51-4C86-90D8-6DB9529668A9}"/>
    <cellStyle name="Heading 3 4 7 3 2" xfId="4457" xr:uid="{4DADFEB2-A5E3-4A32-8FB2-C30E42EDE2CE}"/>
    <cellStyle name="Heading 3 4 7 4" xfId="4458" xr:uid="{C297181E-43C2-48DF-BFB7-30BF1236BEF4}"/>
    <cellStyle name="Heading 3 4 7 4 2" xfId="4459" xr:uid="{7E721319-C2C7-44B7-B2DD-807807BB90DE}"/>
    <cellStyle name="Heading 3 4 8" xfId="4460" xr:uid="{4E8A5082-6DAA-42AC-A257-B0076EAC225F}"/>
    <cellStyle name="Heading 3 4 8 2" xfId="4461" xr:uid="{4712AEEE-61D9-424D-9BAD-5AE158CB1245}"/>
    <cellStyle name="Heading 3 4 8 2 2" xfId="4462" xr:uid="{EC67E60F-D482-4BE5-BCC7-B18DBC7B20EC}"/>
    <cellStyle name="Heading 3 4 8 3" xfId="4463" xr:uid="{B634DA0D-1107-41E0-A2DB-1A3938EED3D6}"/>
    <cellStyle name="Heading 3 4 8 3 2" xfId="4464" xr:uid="{A1DA67D1-704E-4B52-90B0-854A9E65139F}"/>
    <cellStyle name="Heading 3 4 8 4" xfId="4465" xr:uid="{8D10CB5A-0FC1-4244-87E7-E29BF9B47B1B}"/>
    <cellStyle name="Heading 3 4 8 4 2" xfId="4466" xr:uid="{0117F1DB-65BF-4357-B356-45058A6317A2}"/>
    <cellStyle name="Heading 3 4 9" xfId="4467" xr:uid="{51C19642-AC0E-4EF1-A1A0-73F1C5D84084}"/>
    <cellStyle name="Heading 3 4 9 2" xfId="4468" xr:uid="{76D1B428-D348-4B5B-AFCF-3AF5F75E28A1}"/>
    <cellStyle name="Heading 3 4 9 2 2" xfId="4469" xr:uid="{A6C5176E-F030-4632-A9CC-306A6990FB73}"/>
    <cellStyle name="Heading 3 4 9 3" xfId="4470" xr:uid="{225DFFD6-484D-49B2-8768-BE29663EB551}"/>
    <cellStyle name="Heading 3 4 9 3 2" xfId="4471" xr:uid="{7FD6B1BF-163B-4ECA-9D81-26E847A38D61}"/>
    <cellStyle name="Heading 3 4 9 4" xfId="4472" xr:uid="{302C15D5-1160-401F-9210-2281C676361F}"/>
    <cellStyle name="Heading 3 4 9 4 2" xfId="4473" xr:uid="{467AE71F-0659-4A47-9EDA-E16C7DD94498}"/>
    <cellStyle name="Heading 3 5" xfId="4474" xr:uid="{397BA340-584E-4085-973B-B7715E5B8940}"/>
    <cellStyle name="Heading 3 5 10" xfId="4475" xr:uid="{9F4103E0-922D-4D9D-B863-EC3581BF60AD}"/>
    <cellStyle name="Heading 3 5 10 2" xfId="4476" xr:uid="{ACC7F457-DC95-4418-A893-1AF5987FCFB8}"/>
    <cellStyle name="Heading 3 5 10 2 2" xfId="4477" xr:uid="{1C430698-A63F-46C4-B604-DE836C53624B}"/>
    <cellStyle name="Heading 3 5 10 3" xfId="4478" xr:uid="{E8854FBC-BC6F-4B6B-8409-B6AFCA77F4E6}"/>
    <cellStyle name="Heading 3 5 10 3 2" xfId="4479" xr:uid="{9E8EFBFD-F527-48F6-91D2-5954A3F727F5}"/>
    <cellStyle name="Heading 3 5 10 4" xfId="4480" xr:uid="{FACAC921-A9D9-468F-A3EF-165EC8E3B2C4}"/>
    <cellStyle name="Heading 3 5 10 4 2" xfId="4481" xr:uid="{7F6EB20E-3259-4DA7-B208-8FFF44B8B913}"/>
    <cellStyle name="Heading 3 5 11" xfId="4482" xr:uid="{56516104-F534-447D-9708-07F8B72F0367}"/>
    <cellStyle name="Heading 3 5 11 2" xfId="4483" xr:uid="{A19B4617-6608-40A7-982E-3BBA14345762}"/>
    <cellStyle name="Heading 3 5 11 2 2" xfId="4484" xr:uid="{0022697E-DCAF-4C1C-AF26-F6455AD347A4}"/>
    <cellStyle name="Heading 3 5 11 3" xfId="4485" xr:uid="{8D630F0D-C88F-47B6-94BD-9BA0A409AB0C}"/>
    <cellStyle name="Heading 3 5 11 3 2" xfId="4486" xr:uid="{472B33D5-CD9F-476F-9E82-EC7C4DBB93C8}"/>
    <cellStyle name="Heading 3 5 11 4" xfId="4487" xr:uid="{F1D7F360-87BB-49B2-A38E-8B1CEAB68A0E}"/>
    <cellStyle name="Heading 3 5 11 4 2" xfId="4488" xr:uid="{95E9D6E6-F7FB-4E11-89FA-F258FDDE065C}"/>
    <cellStyle name="Heading 3 5 12" xfId="4489" xr:uid="{A838C247-8289-4D34-8A44-F30445196059}"/>
    <cellStyle name="Heading 3 5 12 2" xfId="4490" xr:uid="{66A2C6B0-9281-4B4D-A559-28C0161A2C58}"/>
    <cellStyle name="Heading 3 5 12 2 2" xfId="4491" xr:uid="{B56D7FC5-638C-47AB-8C39-D4A7BE8E0CDC}"/>
    <cellStyle name="Heading 3 5 12 3" xfId="4492" xr:uid="{C4BD4DCB-2423-46B8-BBA0-07F9A136BC20}"/>
    <cellStyle name="Heading 3 5 12 3 2" xfId="4493" xr:uid="{7E71440E-6CD6-44F6-B19C-5CBCD428D859}"/>
    <cellStyle name="Heading 3 5 12 4" xfId="4494" xr:uid="{26282B96-6222-4F4F-AF9A-D3F432ACA5CA}"/>
    <cellStyle name="Heading 3 5 12 4 2" xfId="4495" xr:uid="{57007D76-0637-4BFF-A49C-AEA4127ABF53}"/>
    <cellStyle name="Heading 3 5 13" xfId="4496" xr:uid="{61CC6FA5-5C12-45AF-A61E-5DB50B2A2693}"/>
    <cellStyle name="Heading 3 5 13 2" xfId="4497" xr:uid="{9800B822-C7F2-404A-AA05-B672D05ADE7C}"/>
    <cellStyle name="Heading 3 5 13 2 2" xfId="4498" xr:uid="{2AE765E7-E076-4840-A1CD-525F99947DA8}"/>
    <cellStyle name="Heading 3 5 13 3" xfId="4499" xr:uid="{C421C4E5-8A3B-4371-B3BD-8AD6F928BBA6}"/>
    <cellStyle name="Heading 3 5 13 3 2" xfId="4500" xr:uid="{93ABC785-B689-4736-90BA-A60959068417}"/>
    <cellStyle name="Heading 3 5 13 4" xfId="4501" xr:uid="{B1022AF0-6BB4-4AF5-85AF-CBA241237E95}"/>
    <cellStyle name="Heading 3 5 13 4 2" xfId="4502" xr:uid="{99254441-97B0-42F9-B3B0-7203087676E4}"/>
    <cellStyle name="Heading 3 5 14" xfId="4503" xr:uid="{54F863E6-C6D4-4344-B098-18DB935BB081}"/>
    <cellStyle name="Heading 3 5 14 2" xfId="4504" xr:uid="{D247B339-46A2-4C55-82B4-7D7F3BDEE436}"/>
    <cellStyle name="Heading 3 5 14 2 2" xfId="4505" xr:uid="{7C59A8B6-DD23-4C4E-83FA-496EEE17DD60}"/>
    <cellStyle name="Heading 3 5 14 3" xfId="4506" xr:uid="{6D04BE28-2631-4237-8D0F-DCA9FC0A2D70}"/>
    <cellStyle name="Heading 3 5 14 3 2" xfId="4507" xr:uid="{9B74F15B-8C1F-497F-A43C-CECFCC556957}"/>
    <cellStyle name="Heading 3 5 14 4" xfId="4508" xr:uid="{C08D5A3F-2E60-4318-A4BE-543E78477C97}"/>
    <cellStyle name="Heading 3 5 14 4 2" xfId="4509" xr:uid="{954B543D-D9FB-44FF-861E-DF8243C1C0FA}"/>
    <cellStyle name="Heading 3 5 15" xfId="4510" xr:uid="{30F4DC1A-D820-4C67-BEEA-44012216AAC1}"/>
    <cellStyle name="Heading 3 5 15 2" xfId="4511" xr:uid="{7003ED47-7CD6-4D81-910D-018B338085D8}"/>
    <cellStyle name="Heading 3 5 15 2 2" xfId="4512" xr:uid="{935F5634-20ED-42DF-BCE7-84F247D5E0E7}"/>
    <cellStyle name="Heading 3 5 15 3" xfId="4513" xr:uid="{70089033-BA37-4CAE-9F40-CF3C4D5CA697}"/>
    <cellStyle name="Heading 3 5 15 3 2" xfId="4514" xr:uid="{6E9CE0FA-92D7-4E93-902D-60A2F01E8BFF}"/>
    <cellStyle name="Heading 3 5 15 4" xfId="4515" xr:uid="{81B7A83C-FD9D-4E64-9E85-CB084D5487C4}"/>
    <cellStyle name="Heading 3 5 15 4 2" xfId="4516" xr:uid="{4483EEFF-5A73-4E12-BB18-4701FED23DBE}"/>
    <cellStyle name="Heading 3 5 16" xfId="4517" xr:uid="{EEE73FE6-2DCF-4E19-B899-CE81F1C8026A}"/>
    <cellStyle name="Heading 3 5 16 2" xfId="4518" xr:uid="{D40924B8-8A3A-49F4-AD68-1853E853E3CA}"/>
    <cellStyle name="Heading 3 5 17" xfId="4519" xr:uid="{ACB3FDDB-9E01-474B-8344-416772D46F88}"/>
    <cellStyle name="Heading 3 5 17 2" xfId="4520" xr:uid="{D3D2E028-3D70-47D4-8603-2CE73A75528D}"/>
    <cellStyle name="Heading 3 5 18" xfId="4521" xr:uid="{BB720FE6-8FF3-4677-A1C5-E814F26A81D6}"/>
    <cellStyle name="Heading 3 5 18 2" xfId="4522" xr:uid="{07C39A6A-33F2-461B-B648-FA6BE18B514F}"/>
    <cellStyle name="Heading 3 5 19" xfId="4523" xr:uid="{D0B02B5B-E247-436E-99B1-7199B4FA750B}"/>
    <cellStyle name="Heading 3 5 2" xfId="4524" xr:uid="{DA199389-0F19-4A67-A367-FE8231665FD3}"/>
    <cellStyle name="Heading 3 5 2 2" xfId="4525" xr:uid="{828838C1-0771-4848-831F-5986D65B5910}"/>
    <cellStyle name="Heading 3 5 2 2 2" xfId="4526" xr:uid="{8EA411A8-03C2-4492-BBD3-5C1484D1D75C}"/>
    <cellStyle name="Heading 3 5 2 3" xfId="4527" xr:uid="{37C39686-745D-45C4-A681-3ED3174251A9}"/>
    <cellStyle name="Heading 3 5 2 3 2" xfId="4528" xr:uid="{A1CDE5D3-5EE0-4BAD-A9AF-0D962FF43D0E}"/>
    <cellStyle name="Heading 3 5 2 4" xfId="4529" xr:uid="{C2F27268-62A1-4D7E-BD44-5D81716AEEA5}"/>
    <cellStyle name="Heading 3 5 2 4 2" xfId="4530" xr:uid="{0B87E669-D3E3-4070-B84A-86453B1FE0C6}"/>
    <cellStyle name="Heading 3 5 20" xfId="4531" xr:uid="{D72A227D-74C9-4CE7-8895-B3BE6FB6E1D8}"/>
    <cellStyle name="Heading 3 5 21" xfId="4532" xr:uid="{15B183B1-9C6E-425D-98EE-17B064DA9442}"/>
    <cellStyle name="Heading 3 5 22" xfId="4533" xr:uid="{87A7F468-3C25-46FF-B9B3-4C4C95101844}"/>
    <cellStyle name="Heading 3 5 23" xfId="4534" xr:uid="{B277D92E-8206-48EE-9DEC-60F843921C09}"/>
    <cellStyle name="Heading 3 5 24" xfId="4535" xr:uid="{728B9A19-7E85-4B87-9BEA-9FD3CDAEFD55}"/>
    <cellStyle name="Heading 3 5 25" xfId="4536" xr:uid="{F6ED1BE8-200E-403B-9C10-BD7EA9847BA3}"/>
    <cellStyle name="Heading 3 5 3" xfId="4537" xr:uid="{48803F3D-54DD-46B7-BC98-135E9CE38F01}"/>
    <cellStyle name="Heading 3 5 3 2" xfId="4538" xr:uid="{084D77A8-5EFF-4E36-9197-CFD519F29FF4}"/>
    <cellStyle name="Heading 3 5 3 2 2" xfId="4539" xr:uid="{B26B34BA-A38E-4D82-B9D3-5685A4CB36CC}"/>
    <cellStyle name="Heading 3 5 3 3" xfId="4540" xr:uid="{E292612D-1D12-486D-A6C6-16E9E05FE4EB}"/>
    <cellStyle name="Heading 3 5 3 3 2" xfId="4541" xr:uid="{5DDADC24-2384-4943-B37F-B529E5AF4E55}"/>
    <cellStyle name="Heading 3 5 3 4" xfId="4542" xr:uid="{8118A839-95DB-483D-9172-A71E66683EAF}"/>
    <cellStyle name="Heading 3 5 3 4 2" xfId="4543" xr:uid="{5D4D12DC-D62A-4BB6-BF28-59A1D9BF845D}"/>
    <cellStyle name="Heading 3 5 4" xfId="4544" xr:uid="{BD70BC6E-170C-42C5-9D5F-4F714258BC9B}"/>
    <cellStyle name="Heading 3 5 4 2" xfId="4545" xr:uid="{966F9399-DEF1-46DE-81EC-69A811A0592E}"/>
    <cellStyle name="Heading 3 5 4 2 2" xfId="4546" xr:uid="{A5A60ED3-4B3F-4D36-90DA-0F5989A47557}"/>
    <cellStyle name="Heading 3 5 4 3" xfId="4547" xr:uid="{CA8167F6-6A4D-46EC-9BA0-091CA8DF9933}"/>
    <cellStyle name="Heading 3 5 4 3 2" xfId="4548" xr:uid="{00E2D22E-5034-40F7-A531-8619EB75CA86}"/>
    <cellStyle name="Heading 3 5 4 4" xfId="4549" xr:uid="{45191176-CA77-4FA8-A5F4-BC2F6975BF40}"/>
    <cellStyle name="Heading 3 5 4 4 2" xfId="4550" xr:uid="{3E37FD1A-DEA9-4854-997D-BAB60651F764}"/>
    <cellStyle name="Heading 3 5 5" xfId="4551" xr:uid="{0EE3F445-5C9A-444C-9A4B-091BDDF6463B}"/>
    <cellStyle name="Heading 3 5 5 2" xfId="4552" xr:uid="{3B0DE029-387F-401B-ABA4-D93A6D2DA9D8}"/>
    <cellStyle name="Heading 3 5 5 2 2" xfId="4553" xr:uid="{0F1583A0-9C5D-458C-8445-72D251AD99B6}"/>
    <cellStyle name="Heading 3 5 5 3" xfId="4554" xr:uid="{5102EA41-4FEA-48A0-93DD-91829D0EE374}"/>
    <cellStyle name="Heading 3 5 5 3 2" xfId="4555" xr:uid="{51D2108D-4B3A-4555-99EB-0C40D6C85F4F}"/>
    <cellStyle name="Heading 3 5 5 4" xfId="4556" xr:uid="{20574EB3-317C-4FF6-AC42-896EAC1B6CF6}"/>
    <cellStyle name="Heading 3 5 5 4 2" xfId="4557" xr:uid="{22C69C2F-E2C5-4796-8119-26029D90C0A7}"/>
    <cellStyle name="Heading 3 5 6" xfId="4558" xr:uid="{7C0181DC-92BF-4222-B255-31302A027AE1}"/>
    <cellStyle name="Heading 3 5 6 2" xfId="4559" xr:uid="{3951C182-B94E-45F7-8452-9570F93CF99A}"/>
    <cellStyle name="Heading 3 5 6 2 2" xfId="4560" xr:uid="{B050D356-3A3A-441B-BFDD-1C2EEAE6F0A6}"/>
    <cellStyle name="Heading 3 5 6 3" xfId="4561" xr:uid="{24F25FF2-69FB-4DE1-9342-4FC2C1EED824}"/>
    <cellStyle name="Heading 3 5 6 3 2" xfId="4562" xr:uid="{5457A719-8201-4D8F-BD22-D51CE19D269D}"/>
    <cellStyle name="Heading 3 5 6 4" xfId="4563" xr:uid="{A147A957-B8CB-46A1-9B15-A52A2C5EF8C5}"/>
    <cellStyle name="Heading 3 5 6 4 2" xfId="4564" xr:uid="{8B280E80-AED8-48AD-A17F-8A096EFAA94A}"/>
    <cellStyle name="Heading 3 5 7" xfId="4565" xr:uid="{F8A998FC-1919-49B4-80FF-DDEA81B5AFB3}"/>
    <cellStyle name="Heading 3 5 7 2" xfId="4566" xr:uid="{0ECD6EF6-5E7C-41A5-B21B-B3C5CB807C64}"/>
    <cellStyle name="Heading 3 5 7 2 2" xfId="4567" xr:uid="{BD6A8634-C88A-49EE-892E-9046B1DE9F2E}"/>
    <cellStyle name="Heading 3 5 7 3" xfId="4568" xr:uid="{7C39DFCE-09F6-40FC-9D34-F88623669F1C}"/>
    <cellStyle name="Heading 3 5 7 3 2" xfId="4569" xr:uid="{FFC9C09E-E1A7-44FD-973B-25AC162F6C4A}"/>
    <cellStyle name="Heading 3 5 7 4" xfId="4570" xr:uid="{C33E9847-5110-44F5-A4B8-790F86C9242B}"/>
    <cellStyle name="Heading 3 5 7 4 2" xfId="4571" xr:uid="{0012768C-EC1A-4CC4-B600-7FE8345A2572}"/>
    <cellStyle name="Heading 3 5 8" xfId="4572" xr:uid="{2160BE81-3EF9-44A2-9EAC-0F6B1CD7A338}"/>
    <cellStyle name="Heading 3 5 8 2" xfId="4573" xr:uid="{22C4AC43-CBFD-4D3A-8A68-AF4947C3E1EB}"/>
    <cellStyle name="Heading 3 5 8 2 2" xfId="4574" xr:uid="{CAE7CEF9-FD1C-4460-BEDA-2365C90E75EC}"/>
    <cellStyle name="Heading 3 5 8 3" xfId="4575" xr:uid="{F631391A-4CBE-4EC9-A69A-D999AAE46A47}"/>
    <cellStyle name="Heading 3 5 8 3 2" xfId="4576" xr:uid="{A678CE93-BA09-4BA6-BEDC-2A63665E1CB6}"/>
    <cellStyle name="Heading 3 5 8 4" xfId="4577" xr:uid="{D397DE78-B10A-44F9-B7B9-A0017FB6734F}"/>
    <cellStyle name="Heading 3 5 8 4 2" xfId="4578" xr:uid="{F5106532-4DFE-4993-BAD2-658BB399B0A8}"/>
    <cellStyle name="Heading 3 5 9" xfId="4579" xr:uid="{240D008F-FE1D-4F82-87B9-0D550CAB3263}"/>
    <cellStyle name="Heading 3 5 9 2" xfId="4580" xr:uid="{F44A0400-CAC8-45B5-9052-D1B1351CA379}"/>
    <cellStyle name="Heading 3 5 9 2 2" xfId="4581" xr:uid="{C4327045-CCB2-4161-926D-02ED8B810A7E}"/>
    <cellStyle name="Heading 3 5 9 3" xfId="4582" xr:uid="{7FBE2270-849D-4170-8A79-39E56844C62E}"/>
    <cellStyle name="Heading 3 5 9 3 2" xfId="4583" xr:uid="{A1D534C9-3C1A-4A54-A05F-336734EEA922}"/>
    <cellStyle name="Heading 3 5 9 4" xfId="4584" xr:uid="{726163DE-8FC2-4D92-9570-3D4AB69CF844}"/>
    <cellStyle name="Heading 3 5 9 4 2" xfId="4585" xr:uid="{DC1982FC-7CC0-4D75-B98B-93BFD36A838F}"/>
    <cellStyle name="Heading 3 6" xfId="4586" xr:uid="{EEC9886D-F64D-4CEF-B0FD-2F82FF7C15DE}"/>
    <cellStyle name="Heading 3 6 10" xfId="4587" xr:uid="{E6A4C47E-40AF-4AD8-9889-2010B518BC24}"/>
    <cellStyle name="Heading 3 6 10 2" xfId="4588" xr:uid="{54149FE8-A319-43FB-A177-E38702BE5D7D}"/>
    <cellStyle name="Heading 3 6 10 2 2" xfId="4589" xr:uid="{C46A5202-79B6-4046-A9F7-AFA6664F43D9}"/>
    <cellStyle name="Heading 3 6 10 3" xfId="4590" xr:uid="{985AAB96-954A-49F8-8DE2-39E3C473FE62}"/>
    <cellStyle name="Heading 3 6 10 3 2" xfId="4591" xr:uid="{4F4C1784-1084-4AF1-8D21-6E4421F9C01B}"/>
    <cellStyle name="Heading 3 6 10 4" xfId="4592" xr:uid="{74BF1D4A-CC53-4D77-B5E9-D9D0FFC8BC48}"/>
    <cellStyle name="Heading 3 6 10 4 2" xfId="4593" xr:uid="{94963A3B-C353-40BF-855A-8D28EF8B8299}"/>
    <cellStyle name="Heading 3 6 11" xfId="4594" xr:uid="{E8B0F477-ED28-432F-81B0-23323DBB4488}"/>
    <cellStyle name="Heading 3 6 11 2" xfId="4595" xr:uid="{C2E3FB7F-E553-4DC0-81D5-67EE024D986E}"/>
    <cellStyle name="Heading 3 6 11 2 2" xfId="4596" xr:uid="{3BA5BEBD-7541-45EC-9914-F107424C6037}"/>
    <cellStyle name="Heading 3 6 11 3" xfId="4597" xr:uid="{FFCF0C53-9FDD-4DB2-961D-783CCA12B331}"/>
    <cellStyle name="Heading 3 6 11 3 2" xfId="4598" xr:uid="{CBA781B3-7779-499C-BFF7-07EC0A7F43AA}"/>
    <cellStyle name="Heading 3 6 11 4" xfId="4599" xr:uid="{D83CC2D7-113A-4E45-97EA-A6715BEF0B2F}"/>
    <cellStyle name="Heading 3 6 11 4 2" xfId="4600" xr:uid="{F6C0237B-D729-4037-B36A-43AE1625B31A}"/>
    <cellStyle name="Heading 3 6 12" xfId="4601" xr:uid="{F894A916-83CA-4FBD-AD7C-10896867F15A}"/>
    <cellStyle name="Heading 3 6 12 2" xfId="4602" xr:uid="{536EA0D1-8812-44A7-960D-6E0E6E2C490C}"/>
    <cellStyle name="Heading 3 6 12 2 2" xfId="4603" xr:uid="{E48AB3E5-96F4-44D3-BF3C-7B62DAFF1309}"/>
    <cellStyle name="Heading 3 6 12 3" xfId="4604" xr:uid="{CD4F1F44-DB3C-4A41-9AE2-7C52EA263D93}"/>
    <cellStyle name="Heading 3 6 12 3 2" xfId="4605" xr:uid="{07CF84FD-22F8-4486-A652-895494803C60}"/>
    <cellStyle name="Heading 3 6 12 4" xfId="4606" xr:uid="{F89BB9B0-122D-45A9-9EED-49F1230A2D9D}"/>
    <cellStyle name="Heading 3 6 12 4 2" xfId="4607" xr:uid="{61ADE2A6-D316-4F2B-8D2C-ED973E4B152E}"/>
    <cellStyle name="Heading 3 6 13" xfId="4608" xr:uid="{5EE27E21-2F5D-4F29-B500-4AA62300545D}"/>
    <cellStyle name="Heading 3 6 13 2" xfId="4609" xr:uid="{8847BE51-9DBF-4E72-B1AE-CB6FC2680C51}"/>
    <cellStyle name="Heading 3 6 13 2 2" xfId="4610" xr:uid="{C0A386DD-1149-4987-87C0-3A38227A1EE0}"/>
    <cellStyle name="Heading 3 6 13 3" xfId="4611" xr:uid="{F94AFCD1-314E-452A-8F3D-58DD8F008D7A}"/>
    <cellStyle name="Heading 3 6 13 3 2" xfId="4612" xr:uid="{83E74032-9A51-4E72-B506-7264445B6479}"/>
    <cellStyle name="Heading 3 6 13 4" xfId="4613" xr:uid="{8CDB2BF4-35DC-40C0-87A8-C70C349797E6}"/>
    <cellStyle name="Heading 3 6 13 4 2" xfId="4614" xr:uid="{FF3C8EDF-AAF9-4369-A66D-0AC65D0B2248}"/>
    <cellStyle name="Heading 3 6 14" xfId="4615" xr:uid="{ABD2A5D3-FC4C-4B35-8BDE-F05B491D1482}"/>
    <cellStyle name="Heading 3 6 14 2" xfId="4616" xr:uid="{06E8E1C1-2E8F-4B34-BD77-D1FE6F15BFF6}"/>
    <cellStyle name="Heading 3 6 14 2 2" xfId="4617" xr:uid="{B3018F74-3F77-4E0B-9ED3-990D85FDF9F4}"/>
    <cellStyle name="Heading 3 6 14 3" xfId="4618" xr:uid="{F3A1375A-98B9-4503-B770-58D2355ECF2D}"/>
    <cellStyle name="Heading 3 6 14 3 2" xfId="4619" xr:uid="{43CB23BC-D37C-4EFC-94D7-7DAAA5195B83}"/>
    <cellStyle name="Heading 3 6 14 4" xfId="4620" xr:uid="{4084FB5F-8261-4F84-BCAA-1AB736B0D3BA}"/>
    <cellStyle name="Heading 3 6 14 4 2" xfId="4621" xr:uid="{4D47F1ED-E3B8-4F4D-921D-D8787BAE0A53}"/>
    <cellStyle name="Heading 3 6 15" xfId="4622" xr:uid="{8ED62002-1F2E-4E56-8D0F-1E34E5967C16}"/>
    <cellStyle name="Heading 3 6 15 2" xfId="4623" xr:uid="{7FE832F4-789A-4B17-9AC8-AF1DECFC183C}"/>
    <cellStyle name="Heading 3 6 15 2 2" xfId="4624" xr:uid="{CA7C403C-C307-4F3B-AF14-AF35873EF304}"/>
    <cellStyle name="Heading 3 6 15 3" xfId="4625" xr:uid="{9F7746C2-A9DF-4ABC-83E8-05D1988CBF85}"/>
    <cellStyle name="Heading 3 6 15 3 2" xfId="4626" xr:uid="{2BCB4455-EABF-4360-BE40-AC89F4D2561B}"/>
    <cellStyle name="Heading 3 6 15 4" xfId="4627" xr:uid="{F0F61B22-D897-41D9-B5B9-FCCCBCFE260A}"/>
    <cellStyle name="Heading 3 6 15 4 2" xfId="4628" xr:uid="{80B2C580-3372-4EFE-AB0E-A104589D8208}"/>
    <cellStyle name="Heading 3 6 16" xfId="4629" xr:uid="{04743D69-02C7-415D-9D7E-CCBB222211BD}"/>
    <cellStyle name="Heading 3 6 16 2" xfId="4630" xr:uid="{C31CFE9D-83AB-4AB8-AF63-6AAB759BD95C}"/>
    <cellStyle name="Heading 3 6 17" xfId="4631" xr:uid="{34AE9842-C813-425A-98EB-CB0619931211}"/>
    <cellStyle name="Heading 3 6 17 2" xfId="4632" xr:uid="{0DCA99F8-EC99-4DA1-9D09-AB4D8BA06656}"/>
    <cellStyle name="Heading 3 6 18" xfId="4633" xr:uid="{AC2592C6-2E44-4FD5-835B-9350A62605A5}"/>
    <cellStyle name="Heading 3 6 18 2" xfId="4634" xr:uid="{A79B3204-1F73-45B4-8B08-D59075C1F550}"/>
    <cellStyle name="Heading 3 6 19" xfId="4635" xr:uid="{C3A8C47E-46CA-4C73-B968-CC088ED53AE6}"/>
    <cellStyle name="Heading 3 6 2" xfId="4636" xr:uid="{3D07EB44-1097-42B6-9DF3-053362EB8CCF}"/>
    <cellStyle name="Heading 3 6 2 2" xfId="4637" xr:uid="{38B0E687-2B38-4D9D-8484-BFC85D273BDD}"/>
    <cellStyle name="Heading 3 6 2 2 2" xfId="4638" xr:uid="{4A3F43C8-CA66-415A-BF0D-3B010F0447BE}"/>
    <cellStyle name="Heading 3 6 2 3" xfId="4639" xr:uid="{32A1761C-0B20-4445-83FA-C1B9B20F6CDB}"/>
    <cellStyle name="Heading 3 6 2 3 2" xfId="4640" xr:uid="{94366621-CF47-4DE7-B78D-F7959BBF1F12}"/>
    <cellStyle name="Heading 3 6 2 4" xfId="4641" xr:uid="{08C0BC5B-2D9E-4ABB-A206-B7ED977E2564}"/>
    <cellStyle name="Heading 3 6 2 4 2" xfId="4642" xr:uid="{AB6CBCA9-5C6A-4CBC-BFC8-1E48BFD40172}"/>
    <cellStyle name="Heading 3 6 20" xfId="4643" xr:uid="{E045CA6C-6061-43A8-A06C-1F42F40DDB07}"/>
    <cellStyle name="Heading 3 6 21" xfId="4644" xr:uid="{ECB64DA2-93CE-4381-819E-AE80588DBDE5}"/>
    <cellStyle name="Heading 3 6 22" xfId="4645" xr:uid="{C6249866-C14A-42B5-98FA-3D11C76D92A8}"/>
    <cellStyle name="Heading 3 6 23" xfId="4646" xr:uid="{305582D2-05E6-432D-93DB-57C1E55CF665}"/>
    <cellStyle name="Heading 3 6 24" xfId="4647" xr:uid="{929A2AB5-DBAB-41A2-8F29-360B8D912B31}"/>
    <cellStyle name="Heading 3 6 25" xfId="4648" xr:uid="{2277083B-1BC0-4017-B498-7CC2AE5C6A5E}"/>
    <cellStyle name="Heading 3 6 3" xfId="4649" xr:uid="{8CFB4264-E903-4475-8459-C8B322B40E30}"/>
    <cellStyle name="Heading 3 6 3 2" xfId="4650" xr:uid="{4DF36D28-AB43-4A37-A58E-507D02E40A03}"/>
    <cellStyle name="Heading 3 6 3 2 2" xfId="4651" xr:uid="{2D112737-741D-4012-A33F-442EFE63F65E}"/>
    <cellStyle name="Heading 3 6 3 3" xfId="4652" xr:uid="{EC383555-9FD9-4F4B-814A-0430FB0BD583}"/>
    <cellStyle name="Heading 3 6 3 3 2" xfId="4653" xr:uid="{0BE86B56-9BB1-4773-991E-CECD774B0FE1}"/>
    <cellStyle name="Heading 3 6 3 4" xfId="4654" xr:uid="{CD24BA8D-83EF-47F4-A0B2-311A412C879A}"/>
    <cellStyle name="Heading 3 6 3 4 2" xfId="4655" xr:uid="{19ED5BED-522F-4855-B789-81605F14C9D1}"/>
    <cellStyle name="Heading 3 6 4" xfId="4656" xr:uid="{C84BEFE1-3A20-4750-9BD3-E99C3A1EE9B3}"/>
    <cellStyle name="Heading 3 6 4 2" xfId="4657" xr:uid="{82AE4CD4-8983-41FB-A5EF-BC6D4FF3EED3}"/>
    <cellStyle name="Heading 3 6 4 2 2" xfId="4658" xr:uid="{4EEAAEC9-BD46-41D0-9F31-52362AB1B52D}"/>
    <cellStyle name="Heading 3 6 4 3" xfId="4659" xr:uid="{DB35E3F5-3BE6-483A-9668-7EE3F31752C4}"/>
    <cellStyle name="Heading 3 6 4 3 2" xfId="4660" xr:uid="{1AB349A4-9464-4496-8CFF-9F76D76FFB61}"/>
    <cellStyle name="Heading 3 6 4 4" xfId="4661" xr:uid="{CA81AFCD-F051-48D6-AEE7-5B43FF2EF54B}"/>
    <cellStyle name="Heading 3 6 4 4 2" xfId="4662" xr:uid="{D49ADFB0-19E0-40D7-8E03-FA5CE6E3F2F9}"/>
    <cellStyle name="Heading 3 6 5" xfId="4663" xr:uid="{78D91DC5-D753-4E67-A7A8-C0B198C9625A}"/>
    <cellStyle name="Heading 3 6 5 2" xfId="4664" xr:uid="{DBAB6C2A-8847-436F-8900-736F09EC4690}"/>
    <cellStyle name="Heading 3 6 5 2 2" xfId="4665" xr:uid="{972B0C51-4D14-4298-947C-003D010D1D8C}"/>
    <cellStyle name="Heading 3 6 5 3" xfId="4666" xr:uid="{94296B78-D333-4D6E-8EE9-4DBF2B2C5E62}"/>
    <cellStyle name="Heading 3 6 5 3 2" xfId="4667" xr:uid="{7B5DAC29-65B8-4617-99B3-F76B89845D2C}"/>
    <cellStyle name="Heading 3 6 5 4" xfId="4668" xr:uid="{4540D958-FDC5-49FF-BB04-7B2BF93B490F}"/>
    <cellStyle name="Heading 3 6 5 4 2" xfId="4669" xr:uid="{B83A3E57-BC78-4712-888D-2E8D61FED99C}"/>
    <cellStyle name="Heading 3 6 6" xfId="4670" xr:uid="{A2FE5BC7-9DF8-488B-AB25-D61E21A327EA}"/>
    <cellStyle name="Heading 3 6 6 2" xfId="4671" xr:uid="{585EAC07-5B46-485C-BE92-10399C3833BA}"/>
    <cellStyle name="Heading 3 6 6 2 2" xfId="4672" xr:uid="{9A389822-6106-4DEA-8F2E-5DCD2FAB89AE}"/>
    <cellStyle name="Heading 3 6 6 3" xfId="4673" xr:uid="{113AAB91-1289-4CFB-8666-03191A292544}"/>
    <cellStyle name="Heading 3 6 6 3 2" xfId="4674" xr:uid="{6C978A53-6B93-46F5-B1CD-695AC419B27C}"/>
    <cellStyle name="Heading 3 6 6 4" xfId="4675" xr:uid="{08B1465C-24A0-43F0-A5FA-DE758ED6561C}"/>
    <cellStyle name="Heading 3 6 6 4 2" xfId="4676" xr:uid="{4B076AF5-F95A-4170-9304-C2930DC5C324}"/>
    <cellStyle name="Heading 3 6 7" xfId="4677" xr:uid="{5506ECB7-A331-49E3-8CB0-EE717AB5F06C}"/>
    <cellStyle name="Heading 3 6 7 2" xfId="4678" xr:uid="{5C2B3E9B-4C3D-4C25-BF72-DA93DABA220B}"/>
    <cellStyle name="Heading 3 6 7 2 2" xfId="4679" xr:uid="{815EE243-6E90-47BB-90ED-AB73EAF10FD6}"/>
    <cellStyle name="Heading 3 6 7 3" xfId="4680" xr:uid="{4D37C2A6-0FEC-45D9-AC02-EDBF8241E411}"/>
    <cellStyle name="Heading 3 6 7 3 2" xfId="4681" xr:uid="{B83977C1-C869-40E7-A1D1-DFD0E898EB39}"/>
    <cellStyle name="Heading 3 6 7 4" xfId="4682" xr:uid="{B74D8EFA-8C5E-451E-B69B-EF1D200330D7}"/>
    <cellStyle name="Heading 3 6 7 4 2" xfId="4683" xr:uid="{0A53FE76-8A9D-4C52-9DC3-CAF4F1F8FEED}"/>
    <cellStyle name="Heading 3 6 8" xfId="4684" xr:uid="{C512A21A-B7C1-4FD0-926B-597E7E526AEF}"/>
    <cellStyle name="Heading 3 6 8 2" xfId="4685" xr:uid="{CBFB5EFF-4E50-4B1E-8A06-D1015C644630}"/>
    <cellStyle name="Heading 3 6 8 2 2" xfId="4686" xr:uid="{B5A31245-B4F3-4B92-928E-FB9139CE28E8}"/>
    <cellStyle name="Heading 3 6 8 3" xfId="4687" xr:uid="{4A692E92-F66D-41E5-A611-5920E4DF94AE}"/>
    <cellStyle name="Heading 3 6 8 3 2" xfId="4688" xr:uid="{96A389C9-FA17-4171-AC10-F9480F58D3C4}"/>
    <cellStyle name="Heading 3 6 8 4" xfId="4689" xr:uid="{F11B1B40-1F04-41AD-A071-70EF3053F654}"/>
    <cellStyle name="Heading 3 6 8 4 2" xfId="4690" xr:uid="{AAB98E6D-8029-45B6-ADD6-A9D0126AFB99}"/>
    <cellStyle name="Heading 3 6 9" xfId="4691" xr:uid="{0111A0FD-A8ED-464F-AB43-1E25FEAA1763}"/>
    <cellStyle name="Heading 3 6 9 2" xfId="4692" xr:uid="{E02897ED-6427-44C6-B5F6-39D3DCC6EBAE}"/>
    <cellStyle name="Heading 3 6 9 2 2" xfId="4693" xr:uid="{4E56257C-92EE-48DF-8D82-5BB3852750EC}"/>
    <cellStyle name="Heading 3 6 9 3" xfId="4694" xr:uid="{E2CEEC2C-3FAE-4732-B8DA-F5C3782C34D2}"/>
    <cellStyle name="Heading 3 6 9 3 2" xfId="4695" xr:uid="{26E8B38A-CD55-4AA5-B0F6-1DCD560619CD}"/>
    <cellStyle name="Heading 3 6 9 4" xfId="4696" xr:uid="{69C7E292-0F19-4B1C-AC98-1141D74C2ADC}"/>
    <cellStyle name="Heading 3 6 9 4 2" xfId="4697" xr:uid="{9A0C2CD2-CB80-4B78-A95B-76B1FE88A308}"/>
    <cellStyle name="Heading 3 7" xfId="4698" xr:uid="{E65872CA-A6EC-4853-ACAA-CCC08C9960AA}"/>
    <cellStyle name="Heading 3 7 10" xfId="4699" xr:uid="{668B4D48-B4D9-4BE2-888B-BDC85AA3391A}"/>
    <cellStyle name="Heading 3 7 10 2" xfId="4700" xr:uid="{D526A837-6BA1-495F-A9BF-56A4EBDAC11E}"/>
    <cellStyle name="Heading 3 7 10 2 2" xfId="4701" xr:uid="{2BF0C799-9BE1-49C4-8220-4EFA3B9EC866}"/>
    <cellStyle name="Heading 3 7 10 3" xfId="4702" xr:uid="{6E99D8C4-6FE1-4CAC-9D08-032758B0A490}"/>
    <cellStyle name="Heading 3 7 10 3 2" xfId="4703" xr:uid="{A0164CA8-D256-4DAE-ABD7-CF81DD73490B}"/>
    <cellStyle name="Heading 3 7 10 4" xfId="4704" xr:uid="{0EB2B4A5-2751-43F1-8942-05DBEBEF84DF}"/>
    <cellStyle name="Heading 3 7 10 4 2" xfId="4705" xr:uid="{BC654B9F-2851-4938-9528-093C183707CA}"/>
    <cellStyle name="Heading 3 7 11" xfId="4706" xr:uid="{AA2CCC84-D6AC-419D-B9B1-A336060527FD}"/>
    <cellStyle name="Heading 3 7 11 2" xfId="4707" xr:uid="{16F4608D-4DF0-43CA-88F1-766D6945D8F6}"/>
    <cellStyle name="Heading 3 7 11 2 2" xfId="4708" xr:uid="{1CFBF7E3-D9B8-4E4C-9CE1-86ECCF8464F9}"/>
    <cellStyle name="Heading 3 7 11 3" xfId="4709" xr:uid="{B6335A5C-437E-4CF7-9CEE-8DB644733080}"/>
    <cellStyle name="Heading 3 7 11 3 2" xfId="4710" xr:uid="{23552AAC-1362-4DFF-AF18-6D55B5D6E322}"/>
    <cellStyle name="Heading 3 7 11 4" xfId="4711" xr:uid="{B09DFDDD-CDA3-4D77-8046-92AB37D6E169}"/>
    <cellStyle name="Heading 3 7 11 4 2" xfId="4712" xr:uid="{2752DE39-A1EA-44A8-B222-B4BA980498B3}"/>
    <cellStyle name="Heading 3 7 12" xfId="4713" xr:uid="{7C0A91D7-823F-4AEA-A9F4-9D3DCBFF28E8}"/>
    <cellStyle name="Heading 3 7 12 2" xfId="4714" xr:uid="{AC795DB7-10C7-4425-A10D-EFCD8F1D8716}"/>
    <cellStyle name="Heading 3 7 12 2 2" xfId="4715" xr:uid="{A5175736-9616-490D-8B97-33176EC3F015}"/>
    <cellStyle name="Heading 3 7 12 3" xfId="4716" xr:uid="{A5414F1B-052E-478D-9C42-02C7D9EE2A8A}"/>
    <cellStyle name="Heading 3 7 12 3 2" xfId="4717" xr:uid="{516BEA0D-0F05-4C24-81CB-E391D6A0450F}"/>
    <cellStyle name="Heading 3 7 12 4" xfId="4718" xr:uid="{A1473045-ACBF-4E04-B578-0FD8F7547258}"/>
    <cellStyle name="Heading 3 7 12 4 2" xfId="4719" xr:uid="{2634460B-972D-4098-A285-2D17B4F9B26A}"/>
    <cellStyle name="Heading 3 7 13" xfId="4720" xr:uid="{FBF2D609-F834-4420-AA8D-8BB0BB2DBD41}"/>
    <cellStyle name="Heading 3 7 13 2" xfId="4721" xr:uid="{0FDCBEFE-A444-4582-BAE5-ADEF20D72354}"/>
    <cellStyle name="Heading 3 7 13 2 2" xfId="4722" xr:uid="{8C4B569B-AB46-436E-963B-D002590EC603}"/>
    <cellStyle name="Heading 3 7 13 3" xfId="4723" xr:uid="{807826B1-6911-4532-8CBD-C7D6C1256AEA}"/>
    <cellStyle name="Heading 3 7 13 3 2" xfId="4724" xr:uid="{F395FCEC-C2FF-40B8-91AA-DB7CED2E79DB}"/>
    <cellStyle name="Heading 3 7 13 4" xfId="4725" xr:uid="{89DD04FE-E94E-4C83-A68F-7DD5F209082C}"/>
    <cellStyle name="Heading 3 7 13 4 2" xfId="4726" xr:uid="{F9CEE56C-09DF-4456-8EBE-CAC4A015C143}"/>
    <cellStyle name="Heading 3 7 14" xfId="4727" xr:uid="{4BC2D551-EA5C-457E-998F-E23E6D154FA1}"/>
    <cellStyle name="Heading 3 7 14 2" xfId="4728" xr:uid="{0F72F0D6-A8AB-475A-8A2A-9AFCE64846A7}"/>
    <cellStyle name="Heading 3 7 14 2 2" xfId="4729" xr:uid="{3380A76A-DD86-4D78-9918-6D332C2208F3}"/>
    <cellStyle name="Heading 3 7 14 3" xfId="4730" xr:uid="{8E907979-9000-4680-B89B-FFAA36C72D0B}"/>
    <cellStyle name="Heading 3 7 14 3 2" xfId="4731" xr:uid="{32E26AA7-841A-4345-A1ED-002D21BF6154}"/>
    <cellStyle name="Heading 3 7 14 4" xfId="4732" xr:uid="{BBA5C7A9-629B-493F-B825-0842934F0B5A}"/>
    <cellStyle name="Heading 3 7 14 4 2" xfId="4733" xr:uid="{F0D58074-76F5-4ADD-A01E-24D81EE84D49}"/>
    <cellStyle name="Heading 3 7 15" xfId="4734" xr:uid="{F164281A-0B8F-4B6F-B5F4-AA5645F02645}"/>
    <cellStyle name="Heading 3 7 15 2" xfId="4735" xr:uid="{BDE823D3-1092-4B2A-A280-397F228B67F9}"/>
    <cellStyle name="Heading 3 7 15 2 2" xfId="4736" xr:uid="{A9973873-47F9-4EA3-985F-6D6790E0B797}"/>
    <cellStyle name="Heading 3 7 15 3" xfId="4737" xr:uid="{0F091EFF-C749-41B6-A749-4964D19D0DB4}"/>
    <cellStyle name="Heading 3 7 15 3 2" xfId="4738" xr:uid="{41EEA361-308F-413B-900E-EC93CE738599}"/>
    <cellStyle name="Heading 3 7 15 4" xfId="4739" xr:uid="{C250FD2F-7934-4C9D-816D-8A24D7F6BF00}"/>
    <cellStyle name="Heading 3 7 15 4 2" xfId="4740" xr:uid="{594DBB0B-C112-4B5C-B2E8-86AD6A77DCEA}"/>
    <cellStyle name="Heading 3 7 16" xfId="4741" xr:uid="{9ABCA576-9D5A-417A-BE38-3DF88FDC0291}"/>
    <cellStyle name="Heading 3 7 16 2" xfId="4742" xr:uid="{225EAA77-A828-442E-A275-46219B186B79}"/>
    <cellStyle name="Heading 3 7 17" xfId="4743" xr:uid="{3645B2B4-DE7C-4FE6-A9EF-494FAE827B50}"/>
    <cellStyle name="Heading 3 7 17 2" xfId="4744" xr:uid="{808DA482-2CE3-4B53-ACB5-62C93C45F0D7}"/>
    <cellStyle name="Heading 3 7 18" xfId="4745" xr:uid="{8ABF4522-DBE2-4823-8866-C206694B435A}"/>
    <cellStyle name="Heading 3 7 18 2" xfId="4746" xr:uid="{ACEDB430-3007-49F7-BBCE-46EEAE4172A9}"/>
    <cellStyle name="Heading 3 7 19" xfId="4747" xr:uid="{BCAA2D19-D63A-4A1B-8153-4F7232856876}"/>
    <cellStyle name="Heading 3 7 2" xfId="4748" xr:uid="{713B5E66-D4C6-4191-BE54-875798F9E761}"/>
    <cellStyle name="Heading 3 7 2 2" xfId="4749" xr:uid="{EA972EC3-A6BF-4CF7-BBAA-1D5BD34C6DA9}"/>
    <cellStyle name="Heading 3 7 2 2 2" xfId="4750" xr:uid="{6E6AF0D3-3FBC-4B54-B4BC-48C10109A540}"/>
    <cellStyle name="Heading 3 7 2 3" xfId="4751" xr:uid="{433A5CAB-0FB2-4691-98A0-6AB8853F1786}"/>
    <cellStyle name="Heading 3 7 2 3 2" xfId="4752" xr:uid="{A7020F7D-2D91-48BB-A31F-4A9040AFF236}"/>
    <cellStyle name="Heading 3 7 2 4" xfId="4753" xr:uid="{18404571-9B4A-4B10-99F9-22EF7600A869}"/>
    <cellStyle name="Heading 3 7 2 4 2" xfId="4754" xr:uid="{A791C491-AED4-4920-BC68-E8D8A3414488}"/>
    <cellStyle name="Heading 3 7 20" xfId="4755" xr:uid="{E197D992-E25C-4B4A-ACE6-46B4A6FE7113}"/>
    <cellStyle name="Heading 3 7 21" xfId="4756" xr:uid="{27C2E475-EA10-4F70-8448-1107627ECC61}"/>
    <cellStyle name="Heading 3 7 22" xfId="4757" xr:uid="{307CE0A4-9AEA-45DA-ADE6-3948A81B3D8B}"/>
    <cellStyle name="Heading 3 7 23" xfId="4758" xr:uid="{CE0198C9-321E-4AE0-B812-174D9938939D}"/>
    <cellStyle name="Heading 3 7 24" xfId="4759" xr:uid="{3823EA47-FC4B-42CD-876D-D63B28ADCFF9}"/>
    <cellStyle name="Heading 3 7 25" xfId="4760" xr:uid="{867D4B50-065D-460C-B3AA-AC2E34387A16}"/>
    <cellStyle name="Heading 3 7 3" xfId="4761" xr:uid="{EA869DCE-02AD-434C-9B16-0DF1F1527CA8}"/>
    <cellStyle name="Heading 3 7 3 2" xfId="4762" xr:uid="{DAADB34B-E271-40C9-8B6A-529EA04FF9D9}"/>
    <cellStyle name="Heading 3 7 3 2 2" xfId="4763" xr:uid="{A09813B6-6918-4AE8-923D-4B4BDBAE89D3}"/>
    <cellStyle name="Heading 3 7 3 3" xfId="4764" xr:uid="{EF1EF57B-303C-4BF3-893A-E6312511D269}"/>
    <cellStyle name="Heading 3 7 3 3 2" xfId="4765" xr:uid="{DEBB33B2-4D2F-4E23-860F-40553E74FC83}"/>
    <cellStyle name="Heading 3 7 3 4" xfId="4766" xr:uid="{0EFEA2AA-DD80-4810-8C8E-46784A41086C}"/>
    <cellStyle name="Heading 3 7 3 4 2" xfId="4767" xr:uid="{09BC0F6E-ECC8-4999-BCF3-62425B11F212}"/>
    <cellStyle name="Heading 3 7 4" xfId="4768" xr:uid="{E7AB70C6-51AB-47C6-9694-109E78A043EB}"/>
    <cellStyle name="Heading 3 7 4 2" xfId="4769" xr:uid="{64AD09A3-5858-44E5-88EA-EAC82ABEEFD3}"/>
    <cellStyle name="Heading 3 7 4 2 2" xfId="4770" xr:uid="{6A499EF6-FA25-4B97-86CD-2EAFAB2F9D29}"/>
    <cellStyle name="Heading 3 7 4 3" xfId="4771" xr:uid="{29F3ADCF-E1A2-4C34-B97E-FBEC8B17401D}"/>
    <cellStyle name="Heading 3 7 4 3 2" xfId="4772" xr:uid="{B7C2C4FD-BE55-4ECA-A487-D00CC976D7D7}"/>
    <cellStyle name="Heading 3 7 4 4" xfId="4773" xr:uid="{AC719640-E720-42F3-993A-999826D3F58D}"/>
    <cellStyle name="Heading 3 7 4 4 2" xfId="4774" xr:uid="{3767EB6D-4D5D-4FE1-959A-7A97C48A28DE}"/>
    <cellStyle name="Heading 3 7 5" xfId="4775" xr:uid="{EEA9AD1C-FA84-4B69-9991-DFCEBFAC19F1}"/>
    <cellStyle name="Heading 3 7 5 2" xfId="4776" xr:uid="{85CEFB99-255D-4370-BA4D-9E14764B3084}"/>
    <cellStyle name="Heading 3 7 5 2 2" xfId="4777" xr:uid="{C31EAD1D-D5AE-44B0-B7DF-5134800A2CA8}"/>
    <cellStyle name="Heading 3 7 5 3" xfId="4778" xr:uid="{30532E68-61DE-47FE-8930-2EBEFA98F70B}"/>
    <cellStyle name="Heading 3 7 5 3 2" xfId="4779" xr:uid="{03B026FC-699C-4A1F-8A99-F82EE85252F0}"/>
    <cellStyle name="Heading 3 7 5 4" xfId="4780" xr:uid="{5BCFE009-86B8-49DD-A6FE-C79B9D866A34}"/>
    <cellStyle name="Heading 3 7 5 4 2" xfId="4781" xr:uid="{8AA87E3C-8D33-4E0E-BA0C-25F8AEB27F67}"/>
    <cellStyle name="Heading 3 7 6" xfId="4782" xr:uid="{E9713999-8947-463B-A115-25E230C54745}"/>
    <cellStyle name="Heading 3 7 6 2" xfId="4783" xr:uid="{BED825C3-2B7C-4DCB-B8F9-79262F1B2599}"/>
    <cellStyle name="Heading 3 7 6 2 2" xfId="4784" xr:uid="{C9EBE383-D4C0-43BE-9C80-D4FBA44211A0}"/>
    <cellStyle name="Heading 3 7 6 3" xfId="4785" xr:uid="{0B2BF4F6-DCAE-4291-AC8A-EFCF846A58EF}"/>
    <cellStyle name="Heading 3 7 6 3 2" xfId="4786" xr:uid="{DD49DC9F-0B77-4CD2-9AC9-047FC2A740A2}"/>
    <cellStyle name="Heading 3 7 6 4" xfId="4787" xr:uid="{FD9847C5-0255-4458-9B8F-DFDA1C7255BD}"/>
    <cellStyle name="Heading 3 7 6 4 2" xfId="4788" xr:uid="{85D65C5F-52D2-4FF2-A2E7-7D9FB655D369}"/>
    <cellStyle name="Heading 3 7 7" xfId="4789" xr:uid="{05E45D8E-6FD3-4D67-8AD4-76841CDED976}"/>
    <cellStyle name="Heading 3 7 7 2" xfId="4790" xr:uid="{98BBC13B-544B-4832-94C7-0A8EB58AFCA4}"/>
    <cellStyle name="Heading 3 7 7 2 2" xfId="4791" xr:uid="{B6EB805A-80DB-4D1A-891E-230885F4FCBC}"/>
    <cellStyle name="Heading 3 7 7 3" xfId="4792" xr:uid="{743E29D8-BA13-4B5E-905B-B23323515206}"/>
    <cellStyle name="Heading 3 7 7 3 2" xfId="4793" xr:uid="{C3E5AE20-9613-470D-8928-27DACCF7F0D6}"/>
    <cellStyle name="Heading 3 7 7 4" xfId="4794" xr:uid="{7ED748BF-8D1A-4AD9-8CA0-C8BADBCDA853}"/>
    <cellStyle name="Heading 3 7 7 4 2" xfId="4795" xr:uid="{1565A864-D3B8-4BD6-8F22-922065CC49CB}"/>
    <cellStyle name="Heading 3 7 8" xfId="4796" xr:uid="{0234458B-58D7-44A8-9C02-F8B6E7D9066A}"/>
    <cellStyle name="Heading 3 7 8 2" xfId="4797" xr:uid="{C4E88EEA-C2E5-42D6-ABF9-6645B85574DC}"/>
    <cellStyle name="Heading 3 7 8 2 2" xfId="4798" xr:uid="{C634C4BF-38FB-40C3-ACA5-86FD704A4BC2}"/>
    <cellStyle name="Heading 3 7 8 3" xfId="4799" xr:uid="{01AF4666-C232-494E-941A-B009F68145E9}"/>
    <cellStyle name="Heading 3 7 8 3 2" xfId="4800" xr:uid="{AFB5175F-3239-4050-B54E-1618F10FB9D0}"/>
    <cellStyle name="Heading 3 7 8 4" xfId="4801" xr:uid="{DF537F75-FA99-4E9A-83F9-7FA01998CE16}"/>
    <cellStyle name="Heading 3 7 8 4 2" xfId="4802" xr:uid="{BED9930D-079F-47AA-A3B5-7BCD911DC525}"/>
    <cellStyle name="Heading 3 7 9" xfId="4803" xr:uid="{4D4130D9-6476-41A4-9426-922A0D60AF58}"/>
    <cellStyle name="Heading 3 7 9 2" xfId="4804" xr:uid="{D73FF2B5-6079-49E6-977C-A7B63315DAA2}"/>
    <cellStyle name="Heading 3 7 9 2 2" xfId="4805" xr:uid="{8B10CBD7-26DD-462A-B853-6BB8994B85E9}"/>
    <cellStyle name="Heading 3 7 9 3" xfId="4806" xr:uid="{55C4F22A-5154-41FD-9637-79CA7CE7B738}"/>
    <cellStyle name="Heading 3 7 9 3 2" xfId="4807" xr:uid="{B50C6EA8-EDAA-4764-BE5C-4D7469C23FF6}"/>
    <cellStyle name="Heading 3 7 9 4" xfId="4808" xr:uid="{86BF4286-771A-4637-B327-6658133E5A65}"/>
    <cellStyle name="Heading 3 7 9 4 2" xfId="4809" xr:uid="{29ED319A-A774-4858-AD06-6D28B90DBBBF}"/>
    <cellStyle name="Heading 3 8" xfId="4810" xr:uid="{43946D2B-F3A0-4EF4-ADB5-F9CEAEEB4A25}"/>
    <cellStyle name="Heading 3 8 10" xfId="4811" xr:uid="{554E07F7-60A4-4A82-A661-5175CF91FC97}"/>
    <cellStyle name="Heading 3 8 10 2" xfId="4812" xr:uid="{96AEB3EC-C767-4DA4-B3B6-102ADB84C236}"/>
    <cellStyle name="Heading 3 8 10 2 2" xfId="4813" xr:uid="{A1736666-1DBC-4B76-B560-20656343293D}"/>
    <cellStyle name="Heading 3 8 10 3" xfId="4814" xr:uid="{15C537F0-7158-459D-A3FC-D5241DD03FBF}"/>
    <cellStyle name="Heading 3 8 10 3 2" xfId="4815" xr:uid="{742B632C-71CF-4CA9-9597-C92DF08C1444}"/>
    <cellStyle name="Heading 3 8 10 4" xfId="4816" xr:uid="{140998C9-0FD4-43AB-ABF2-74006658C30C}"/>
    <cellStyle name="Heading 3 8 10 4 2" xfId="4817" xr:uid="{EF679CBA-E942-4927-9164-C187F11CF8AC}"/>
    <cellStyle name="Heading 3 8 11" xfId="4818" xr:uid="{2C0BCDA4-34A8-440B-AADC-F2E4208F72D7}"/>
    <cellStyle name="Heading 3 8 11 2" xfId="4819" xr:uid="{0A87E4A2-9D5D-490F-B727-75D2A671AB30}"/>
    <cellStyle name="Heading 3 8 11 2 2" xfId="4820" xr:uid="{A5C9C89B-AF80-4B5A-A4E7-D6B3ECABDE6B}"/>
    <cellStyle name="Heading 3 8 11 3" xfId="4821" xr:uid="{BA20B4A6-D374-4699-BB5F-48223A5B50B9}"/>
    <cellStyle name="Heading 3 8 11 3 2" xfId="4822" xr:uid="{3EFF9023-6838-4275-A7E5-72FC296A12FA}"/>
    <cellStyle name="Heading 3 8 11 4" xfId="4823" xr:uid="{C2DF5BCE-E6AD-4A6C-BC5B-F47D5A1E3AB5}"/>
    <cellStyle name="Heading 3 8 11 4 2" xfId="4824" xr:uid="{ACF69B2A-0D1D-4813-8357-5AB463F2CF3B}"/>
    <cellStyle name="Heading 3 8 12" xfId="4825" xr:uid="{A27CF974-74D3-47BF-A88F-F91BAE36A679}"/>
    <cellStyle name="Heading 3 8 12 2" xfId="4826" xr:uid="{F540AEA3-A98C-4381-933A-D1D9AAC4F5E4}"/>
    <cellStyle name="Heading 3 8 12 2 2" xfId="4827" xr:uid="{3D568748-69E4-4E7E-8EB9-BCA6417094F6}"/>
    <cellStyle name="Heading 3 8 12 3" xfId="4828" xr:uid="{3C3944C6-4BBC-4856-B12F-E8287A94C1F0}"/>
    <cellStyle name="Heading 3 8 12 3 2" xfId="4829" xr:uid="{5D1736AC-5D47-4DEB-8BEC-235F4F1A3DD0}"/>
    <cellStyle name="Heading 3 8 12 4" xfId="4830" xr:uid="{1BEC89C9-B958-4311-B3A1-FA4A85AF521D}"/>
    <cellStyle name="Heading 3 8 12 4 2" xfId="4831" xr:uid="{1B00D51B-B27D-4F9D-9B32-EB7A1ABF9D4C}"/>
    <cellStyle name="Heading 3 8 13" xfId="4832" xr:uid="{876675D4-E10B-4F2F-8B22-727CC26FA7F5}"/>
    <cellStyle name="Heading 3 8 13 2" xfId="4833" xr:uid="{09A0F73E-F076-43E9-86A9-62EADB40B8F9}"/>
    <cellStyle name="Heading 3 8 13 2 2" xfId="4834" xr:uid="{D75C807D-8C98-46A3-91F5-34B842614B7F}"/>
    <cellStyle name="Heading 3 8 13 3" xfId="4835" xr:uid="{A0048FB6-51AB-42E2-BC1B-BCC6EF3F1D7A}"/>
    <cellStyle name="Heading 3 8 13 3 2" xfId="4836" xr:uid="{925ABF7B-A5F2-44F5-B715-FBFEA2CB6780}"/>
    <cellStyle name="Heading 3 8 13 4" xfId="4837" xr:uid="{8A337C09-A458-456A-A19A-BE596097A396}"/>
    <cellStyle name="Heading 3 8 13 4 2" xfId="4838" xr:uid="{5DFCBB78-CA13-496D-ADE7-DD324EAFB66A}"/>
    <cellStyle name="Heading 3 8 14" xfId="4839" xr:uid="{04FC9E99-565D-4111-9F4D-E41961ACE154}"/>
    <cellStyle name="Heading 3 8 14 2" xfId="4840" xr:uid="{B9083F26-5B65-41E6-8002-E2A3CC86E97A}"/>
    <cellStyle name="Heading 3 8 14 2 2" xfId="4841" xr:uid="{388881FD-F956-47B8-A924-CE185720B1DC}"/>
    <cellStyle name="Heading 3 8 14 3" xfId="4842" xr:uid="{6C5B7845-542C-4BD8-92BC-AAEC01BE23D0}"/>
    <cellStyle name="Heading 3 8 14 3 2" xfId="4843" xr:uid="{8B471D0D-39EC-4069-AED4-54BCD8467AD2}"/>
    <cellStyle name="Heading 3 8 14 4" xfId="4844" xr:uid="{FD0D21FB-AD99-4450-849E-9BD1726A6F12}"/>
    <cellStyle name="Heading 3 8 14 4 2" xfId="4845" xr:uid="{A4AF687B-9D73-4C75-942C-17BD5DD13466}"/>
    <cellStyle name="Heading 3 8 15" xfId="4846" xr:uid="{BCED2778-3D3C-4C03-8F19-4155087D2766}"/>
    <cellStyle name="Heading 3 8 15 2" xfId="4847" xr:uid="{EFC2FC94-4807-49E0-BBA5-69BC68ECCB7C}"/>
    <cellStyle name="Heading 3 8 15 2 2" xfId="4848" xr:uid="{ADC8D516-40FC-4296-9732-CD34DDC8D98A}"/>
    <cellStyle name="Heading 3 8 15 3" xfId="4849" xr:uid="{DB09C69C-B7A9-4967-B5B5-2DD6544C7F76}"/>
    <cellStyle name="Heading 3 8 15 3 2" xfId="4850" xr:uid="{F304110C-A416-425C-ADF2-FEF8C4EE0ED0}"/>
    <cellStyle name="Heading 3 8 15 4" xfId="4851" xr:uid="{36810F44-250B-4463-B927-6FAC77B6403A}"/>
    <cellStyle name="Heading 3 8 15 4 2" xfId="4852" xr:uid="{21B9CAF8-5E9D-45F9-9B31-8E20746EC116}"/>
    <cellStyle name="Heading 3 8 16" xfId="4853" xr:uid="{2D7C2423-820D-4CC8-AAE3-A397DFB52059}"/>
    <cellStyle name="Heading 3 8 16 2" xfId="4854" xr:uid="{6077E401-A79E-456F-91F1-D15F333AF406}"/>
    <cellStyle name="Heading 3 8 17" xfId="4855" xr:uid="{5EEE6F5D-64CD-4780-98F6-B1BE74488048}"/>
    <cellStyle name="Heading 3 8 17 2" xfId="4856" xr:uid="{57BD1752-4496-4882-B668-541F61125071}"/>
    <cellStyle name="Heading 3 8 18" xfId="4857" xr:uid="{35CB6CB2-B13E-4C28-8BF1-1EB758FF81C7}"/>
    <cellStyle name="Heading 3 8 18 2" xfId="4858" xr:uid="{CAA6E1D4-A491-43F0-B1DD-B246D172109C}"/>
    <cellStyle name="Heading 3 8 19" xfId="4859" xr:uid="{ED40EA14-14B2-483B-8C03-EE3A13267041}"/>
    <cellStyle name="Heading 3 8 2" xfId="4860" xr:uid="{20712FDE-1F1A-4591-BC21-652E40305696}"/>
    <cellStyle name="Heading 3 8 2 2" xfId="4861" xr:uid="{D9F934E6-0B02-423F-8789-C2F289BE852E}"/>
    <cellStyle name="Heading 3 8 2 2 2" xfId="4862" xr:uid="{F79BE9D3-AF0A-4775-B898-61BBDC82EC8B}"/>
    <cellStyle name="Heading 3 8 2 3" xfId="4863" xr:uid="{CE1DDBA4-B963-44D9-8584-F15F624F9A09}"/>
    <cellStyle name="Heading 3 8 2 3 2" xfId="4864" xr:uid="{6117B4B8-2CFE-4B2C-82B9-C5EE54C08B5D}"/>
    <cellStyle name="Heading 3 8 2 4" xfId="4865" xr:uid="{A9462358-B0AC-4C12-B12F-7298A2EF2643}"/>
    <cellStyle name="Heading 3 8 2 4 2" xfId="4866" xr:uid="{5F98F02E-1EED-463E-B225-57FCBF44A8ED}"/>
    <cellStyle name="Heading 3 8 20" xfId="4867" xr:uid="{E8F0C7E2-2FB9-4975-BAA5-2FE1095FA267}"/>
    <cellStyle name="Heading 3 8 21" xfId="4868" xr:uid="{7EC0B1DA-8D86-475D-9527-EB8E05E502DF}"/>
    <cellStyle name="Heading 3 8 22" xfId="4869" xr:uid="{766D44B0-F433-45AA-B84F-B4B749D5D01B}"/>
    <cellStyle name="Heading 3 8 23" xfId="4870" xr:uid="{EB089C57-7896-473C-A322-42B04A21CA23}"/>
    <cellStyle name="Heading 3 8 24" xfId="4871" xr:uid="{2C0649B2-3C21-4BAF-9C9F-4DD88A18EFAC}"/>
    <cellStyle name="Heading 3 8 25" xfId="4872" xr:uid="{2B2490D4-810F-475F-802F-6625DC4C1653}"/>
    <cellStyle name="Heading 3 8 3" xfId="4873" xr:uid="{EC2BE4FD-4F37-402B-AFC3-9197FE31A9E5}"/>
    <cellStyle name="Heading 3 8 3 2" xfId="4874" xr:uid="{27BA88D8-AF0D-4F19-84F6-818F6570E40B}"/>
    <cellStyle name="Heading 3 8 3 2 2" xfId="4875" xr:uid="{FC5F82B4-3422-4A0F-B7F9-22AB12A06E3A}"/>
    <cellStyle name="Heading 3 8 3 3" xfId="4876" xr:uid="{6ABB5736-17CA-4E5B-A280-A4521CE1AEE3}"/>
    <cellStyle name="Heading 3 8 3 3 2" xfId="4877" xr:uid="{99576028-DBF1-484D-ACC0-C2F04803FC3F}"/>
    <cellStyle name="Heading 3 8 3 4" xfId="4878" xr:uid="{1E15DA4B-CF49-4DAC-9C31-0A4A5B1B87BB}"/>
    <cellStyle name="Heading 3 8 3 4 2" xfId="4879" xr:uid="{0029090D-6F0A-4AD3-9F6E-73FC9771894C}"/>
    <cellStyle name="Heading 3 8 4" xfId="4880" xr:uid="{3EBB9EA4-9787-480A-BF4E-7B7C2471CCFB}"/>
    <cellStyle name="Heading 3 8 4 2" xfId="4881" xr:uid="{D8522136-12D5-4BB5-9D6C-1B9B09B8D6A0}"/>
    <cellStyle name="Heading 3 8 4 2 2" xfId="4882" xr:uid="{57A0A00C-29CC-4956-A653-B38646541C54}"/>
    <cellStyle name="Heading 3 8 4 3" xfId="4883" xr:uid="{D6C4678F-6E3B-4AD1-A56D-A7033766D561}"/>
    <cellStyle name="Heading 3 8 4 3 2" xfId="4884" xr:uid="{795C8CAA-BD52-4A07-93E6-7D7C1DB007F1}"/>
    <cellStyle name="Heading 3 8 4 4" xfId="4885" xr:uid="{74548684-BE86-4399-B2B3-85B374F09238}"/>
    <cellStyle name="Heading 3 8 4 4 2" xfId="4886" xr:uid="{45FC48BE-5A3F-4BD0-A380-FCF9414F5D1F}"/>
    <cellStyle name="Heading 3 8 5" xfId="4887" xr:uid="{28469138-AD85-415E-BDE4-EB773EC6348B}"/>
    <cellStyle name="Heading 3 8 5 2" xfId="4888" xr:uid="{ADEF5DB2-4A76-4A21-BB80-3F5BDE7E819C}"/>
    <cellStyle name="Heading 3 8 5 2 2" xfId="4889" xr:uid="{D670061D-2383-45D9-A18D-2E55461B2650}"/>
    <cellStyle name="Heading 3 8 5 3" xfId="4890" xr:uid="{FB842B9E-41B8-41E1-B968-E506496A07FD}"/>
    <cellStyle name="Heading 3 8 5 3 2" xfId="4891" xr:uid="{D423D18B-75E1-4E94-B05C-6ACE77E002B0}"/>
    <cellStyle name="Heading 3 8 5 4" xfId="4892" xr:uid="{7E713E26-242E-471B-A5DD-B5E324088440}"/>
    <cellStyle name="Heading 3 8 5 4 2" xfId="4893" xr:uid="{236D459C-83E1-4646-A991-E29936A31BC8}"/>
    <cellStyle name="Heading 3 8 6" xfId="4894" xr:uid="{632B0D6F-CD02-4D3D-8166-B7566181529C}"/>
    <cellStyle name="Heading 3 8 6 2" xfId="4895" xr:uid="{1E17C48D-70E8-419B-BC7A-C35308EECC0F}"/>
    <cellStyle name="Heading 3 8 6 2 2" xfId="4896" xr:uid="{37657F65-B27B-44A9-A6F9-B83586F5B366}"/>
    <cellStyle name="Heading 3 8 6 3" xfId="4897" xr:uid="{B012C685-E45E-4DE4-8D68-FB3D051439A4}"/>
    <cellStyle name="Heading 3 8 6 3 2" xfId="4898" xr:uid="{0036EFCF-6E30-4E2C-AF30-DC1213553E63}"/>
    <cellStyle name="Heading 3 8 6 4" xfId="4899" xr:uid="{8A5DA5B5-114A-494B-8012-FBCD1ED41EB2}"/>
    <cellStyle name="Heading 3 8 6 4 2" xfId="4900" xr:uid="{F1931546-C666-41DE-A764-C32CB7F4B456}"/>
    <cellStyle name="Heading 3 8 7" xfId="4901" xr:uid="{B2B9FFBE-CAE0-4A96-9A1E-288F97E6B3BD}"/>
    <cellStyle name="Heading 3 8 7 2" xfId="4902" xr:uid="{90FAB3FA-6599-4E7F-86AD-6FCEEB794A70}"/>
    <cellStyle name="Heading 3 8 7 2 2" xfId="4903" xr:uid="{13C2929B-CEDB-418A-8E8D-7672B8434337}"/>
    <cellStyle name="Heading 3 8 7 3" xfId="4904" xr:uid="{4759388A-448F-4D37-BE82-93ADC6C00862}"/>
    <cellStyle name="Heading 3 8 7 3 2" xfId="4905" xr:uid="{0E692FD1-7A27-48D8-B7D8-DC55F176979D}"/>
    <cellStyle name="Heading 3 8 7 4" xfId="4906" xr:uid="{BC3D4B83-F0EA-4178-99FF-6E720E2A7309}"/>
    <cellStyle name="Heading 3 8 7 4 2" xfId="4907" xr:uid="{D648E740-E181-414A-B3AF-2863C98FBBC8}"/>
    <cellStyle name="Heading 3 8 8" xfId="4908" xr:uid="{B2E6AF89-9689-4DBC-BF5B-3440710FA1FB}"/>
    <cellStyle name="Heading 3 8 8 2" xfId="4909" xr:uid="{A84CEE9C-14EF-4B36-B781-629BE22D2F91}"/>
    <cellStyle name="Heading 3 8 8 2 2" xfId="4910" xr:uid="{8EDC8E73-2B2E-4499-B6B9-06B37D65B46E}"/>
    <cellStyle name="Heading 3 8 8 3" xfId="4911" xr:uid="{21C21372-747E-4A88-94A9-658008B5663A}"/>
    <cellStyle name="Heading 3 8 8 3 2" xfId="4912" xr:uid="{5C615751-7D95-4E6F-86B1-4CEC4A464CE9}"/>
    <cellStyle name="Heading 3 8 8 4" xfId="4913" xr:uid="{B6CDA4EB-8230-4BEF-88E6-537229194B54}"/>
    <cellStyle name="Heading 3 8 8 4 2" xfId="4914" xr:uid="{3A672865-EE24-4F40-9029-1CB21A762D04}"/>
    <cellStyle name="Heading 3 8 9" xfId="4915" xr:uid="{7C648C60-30D4-4B0A-89A0-03FB3D223E39}"/>
    <cellStyle name="Heading 3 8 9 2" xfId="4916" xr:uid="{105CCC51-5DB7-47FA-BCBF-771874AA17DB}"/>
    <cellStyle name="Heading 3 8 9 2 2" xfId="4917" xr:uid="{663040E8-2F70-41A7-8BDD-4043BF03848C}"/>
    <cellStyle name="Heading 3 8 9 3" xfId="4918" xr:uid="{628BEB5B-FB54-4D32-9FD8-2B394353A45C}"/>
    <cellStyle name="Heading 3 8 9 3 2" xfId="4919" xr:uid="{F2F381A9-47D7-4F7C-AB0D-CA2A0E778151}"/>
    <cellStyle name="Heading 3 8 9 4" xfId="4920" xr:uid="{A608F981-854A-4B85-8380-66F982821F8E}"/>
    <cellStyle name="Heading 3 8 9 4 2" xfId="4921" xr:uid="{0ED4FD92-A8C2-4E28-AFF6-C616C1D009D1}"/>
    <cellStyle name="Heading 3 9" xfId="4922" xr:uid="{00BA1A7C-7A08-42C7-93D0-1EFBC8B91887}"/>
    <cellStyle name="Heading 3 9 10" xfId="4923" xr:uid="{7A1736F5-6E12-4406-9482-1D5938B8C229}"/>
    <cellStyle name="Heading 3 9 10 2" xfId="4924" xr:uid="{CE269B62-2AF6-4CE9-AB90-943B8CB2D344}"/>
    <cellStyle name="Heading 3 9 10 2 2" xfId="4925" xr:uid="{CFFB8A06-7897-4E18-8749-4E8E2E1247D3}"/>
    <cellStyle name="Heading 3 9 10 3" xfId="4926" xr:uid="{55B3D96D-9DCB-4B12-86F2-6D29D41F75E7}"/>
    <cellStyle name="Heading 3 9 10 3 2" xfId="4927" xr:uid="{684672E3-C4C9-48C4-9BC4-783C01491073}"/>
    <cellStyle name="Heading 3 9 10 4" xfId="4928" xr:uid="{7440B1E8-873C-4A14-A334-3614A33C41F0}"/>
    <cellStyle name="Heading 3 9 10 4 2" xfId="4929" xr:uid="{AC694B5F-0DBA-4425-8340-E2A91CCEB4DA}"/>
    <cellStyle name="Heading 3 9 11" xfId="4930" xr:uid="{75DF7992-CFC4-462C-AA0A-C1B1ADA75E4F}"/>
    <cellStyle name="Heading 3 9 11 2" xfId="4931" xr:uid="{EF50B153-01A1-4217-9249-CF843AF36274}"/>
    <cellStyle name="Heading 3 9 11 2 2" xfId="4932" xr:uid="{619AC729-DAAF-4C7F-974A-1A117D89B98D}"/>
    <cellStyle name="Heading 3 9 11 3" xfId="4933" xr:uid="{B991C6DD-5304-4F71-848C-50E16581BA0D}"/>
    <cellStyle name="Heading 3 9 11 3 2" xfId="4934" xr:uid="{F8357F83-6C4B-4985-A61E-FE0A4ED8FE54}"/>
    <cellStyle name="Heading 3 9 11 4" xfId="4935" xr:uid="{C6E66CFE-C329-437D-B5BC-7692C3E9C766}"/>
    <cellStyle name="Heading 3 9 11 4 2" xfId="4936" xr:uid="{787FCFBD-4A23-4BDB-B661-C7F78BA08C67}"/>
    <cellStyle name="Heading 3 9 12" xfId="4937" xr:uid="{35910577-A84F-4435-9023-20FFC12F6AED}"/>
    <cellStyle name="Heading 3 9 12 2" xfId="4938" xr:uid="{B5C7A642-9B25-4BC7-8B82-E2C3C0091583}"/>
    <cellStyle name="Heading 3 9 12 2 2" xfId="4939" xr:uid="{1B2C7B97-1C2B-4EDF-B959-7D44A25AFDA7}"/>
    <cellStyle name="Heading 3 9 12 3" xfId="4940" xr:uid="{239AFBD9-8D7A-4793-967E-4CC1CC87A545}"/>
    <cellStyle name="Heading 3 9 12 3 2" xfId="4941" xr:uid="{80907A84-D657-4532-98B6-B4CAA30B7238}"/>
    <cellStyle name="Heading 3 9 12 4" xfId="4942" xr:uid="{13D2ED19-8A7F-4FF1-B565-1E1D8D799769}"/>
    <cellStyle name="Heading 3 9 12 4 2" xfId="4943" xr:uid="{2D7DA8A6-7DE6-42E2-8E4D-A5D1B8C9754A}"/>
    <cellStyle name="Heading 3 9 13" xfId="4944" xr:uid="{79D6A0A7-755D-4193-A138-0534656CB131}"/>
    <cellStyle name="Heading 3 9 13 2" xfId="4945" xr:uid="{D355A8D0-86DD-4C8D-86F7-892915AFB0E9}"/>
    <cellStyle name="Heading 3 9 13 2 2" xfId="4946" xr:uid="{3928207F-D058-4699-BAAB-A25404D2FD8F}"/>
    <cellStyle name="Heading 3 9 13 3" xfId="4947" xr:uid="{773C750D-DE2B-42B4-BE37-D5FD6B8563D4}"/>
    <cellStyle name="Heading 3 9 13 3 2" xfId="4948" xr:uid="{6EE32492-1F5A-4880-A2BE-AB90C056DF7E}"/>
    <cellStyle name="Heading 3 9 13 4" xfId="4949" xr:uid="{E148A654-0330-4FC6-A6C2-C568A6996BEE}"/>
    <cellStyle name="Heading 3 9 13 4 2" xfId="4950" xr:uid="{9E3299B9-122E-4155-8C5F-F9731FCB3BA5}"/>
    <cellStyle name="Heading 3 9 14" xfId="4951" xr:uid="{37D4DD17-A39A-4EAF-9C6A-BF04DEDDDA4E}"/>
    <cellStyle name="Heading 3 9 14 2" xfId="4952" xr:uid="{42AF7113-5D57-4264-9A29-9D0F8FB7E39D}"/>
    <cellStyle name="Heading 3 9 14 2 2" xfId="4953" xr:uid="{EC2C3B42-5E09-49A2-AAA7-8753F29AE593}"/>
    <cellStyle name="Heading 3 9 14 3" xfId="4954" xr:uid="{056BC254-AE91-4E78-BDD6-3E474F9ACEFE}"/>
    <cellStyle name="Heading 3 9 14 3 2" xfId="4955" xr:uid="{5151E8B5-F46B-4C77-B50F-955C5E4FD2E0}"/>
    <cellStyle name="Heading 3 9 14 4" xfId="4956" xr:uid="{B91A7F53-8A47-4485-A8C6-B76DF4AD4BBE}"/>
    <cellStyle name="Heading 3 9 14 4 2" xfId="4957" xr:uid="{04FA616C-F40D-4D11-BDDE-9FB92BBBED90}"/>
    <cellStyle name="Heading 3 9 15" xfId="4958" xr:uid="{C8A33294-0124-4E25-9F10-592845AF4E95}"/>
    <cellStyle name="Heading 3 9 15 2" xfId="4959" xr:uid="{5F680628-1B49-47CD-A66C-4794CE4E64E5}"/>
    <cellStyle name="Heading 3 9 15 2 2" xfId="4960" xr:uid="{EF41ABFF-3957-4EFB-950E-771D87483E4F}"/>
    <cellStyle name="Heading 3 9 15 3" xfId="4961" xr:uid="{19198702-243C-4618-B7B7-3D30748DC6B9}"/>
    <cellStyle name="Heading 3 9 15 3 2" xfId="4962" xr:uid="{F34D085C-DE76-464A-A2FC-96480F4CC413}"/>
    <cellStyle name="Heading 3 9 15 4" xfId="4963" xr:uid="{6CC7AB32-938F-4A02-8D4D-C327CFFC888B}"/>
    <cellStyle name="Heading 3 9 15 4 2" xfId="4964" xr:uid="{F7069FC9-9863-4C8D-B0DF-78F665B7A614}"/>
    <cellStyle name="Heading 3 9 16" xfId="4965" xr:uid="{5B405EFC-B11A-4AEF-BE43-617F57D17757}"/>
    <cellStyle name="Heading 3 9 16 2" xfId="4966" xr:uid="{D0257661-66D0-403F-9628-EDC9A5CA8EFF}"/>
    <cellStyle name="Heading 3 9 17" xfId="4967" xr:uid="{D5BF1482-CA77-4722-88BC-115AB4C3A6D4}"/>
    <cellStyle name="Heading 3 9 17 2" xfId="4968" xr:uid="{C348E932-7B60-47AE-A77E-90D35F858C4C}"/>
    <cellStyle name="Heading 3 9 18" xfId="4969" xr:uid="{107FBB11-77C3-41B4-B0BF-18FF20934839}"/>
    <cellStyle name="Heading 3 9 18 2" xfId="4970" xr:uid="{50174479-08F6-45C9-9125-565A26E5C79F}"/>
    <cellStyle name="Heading 3 9 19" xfId="4971" xr:uid="{FCF138AB-7546-4D44-A09F-513698D94BF6}"/>
    <cellStyle name="Heading 3 9 2" xfId="4972" xr:uid="{0E23CD23-ABAD-47B0-B901-65F6BC61047A}"/>
    <cellStyle name="Heading 3 9 2 2" xfId="4973" xr:uid="{4FFF8FA5-3548-4B01-8DD3-91C14842D058}"/>
    <cellStyle name="Heading 3 9 2 2 2" xfId="4974" xr:uid="{2A17150B-1D71-439E-9F43-FEAE906FA1CA}"/>
    <cellStyle name="Heading 3 9 2 3" xfId="4975" xr:uid="{DDD2F046-FCD6-4FB4-B20D-DECDF26661AD}"/>
    <cellStyle name="Heading 3 9 2 3 2" xfId="4976" xr:uid="{2C74D758-0158-4535-BC83-AB23C91B7DDE}"/>
    <cellStyle name="Heading 3 9 2 4" xfId="4977" xr:uid="{3FC55564-2423-43E0-A296-FA17E26B47BB}"/>
    <cellStyle name="Heading 3 9 2 4 2" xfId="4978" xr:uid="{690F3FD5-33A1-4180-BFA8-51EC30B33DC7}"/>
    <cellStyle name="Heading 3 9 20" xfId="4979" xr:uid="{A5D0A2A7-A547-41B1-82CD-18BD83527F28}"/>
    <cellStyle name="Heading 3 9 21" xfId="4980" xr:uid="{F6EA9D44-24F8-499B-949E-2FC6ED41BB46}"/>
    <cellStyle name="Heading 3 9 22" xfId="4981" xr:uid="{7A029D37-47A5-49C9-9C25-0FDD2A72B893}"/>
    <cellStyle name="Heading 3 9 23" xfId="4982" xr:uid="{0643BF3D-3247-444B-97F0-E2E340289463}"/>
    <cellStyle name="Heading 3 9 24" xfId="4983" xr:uid="{71CED1C2-6477-479F-9517-8500423D7BF7}"/>
    <cellStyle name="Heading 3 9 25" xfId="4984" xr:uid="{2D1B6BBB-5385-4293-9509-4E3F407323AF}"/>
    <cellStyle name="Heading 3 9 3" xfId="4985" xr:uid="{97B5ECC6-EDC8-4BAD-B591-E4779CD389D7}"/>
    <cellStyle name="Heading 3 9 3 2" xfId="4986" xr:uid="{DDCE9ABA-CEDD-4CDA-9B6F-B7811054E603}"/>
    <cellStyle name="Heading 3 9 3 2 2" xfId="4987" xr:uid="{00F2AAC3-D3FC-4527-9CA8-9C68AA9F66EC}"/>
    <cellStyle name="Heading 3 9 3 3" xfId="4988" xr:uid="{D39E3E47-8E1B-4A90-AC66-57782A3F4964}"/>
    <cellStyle name="Heading 3 9 3 3 2" xfId="4989" xr:uid="{C69A2BC9-0A83-4AEA-B5D5-5CEC7643B250}"/>
    <cellStyle name="Heading 3 9 3 4" xfId="4990" xr:uid="{AB76254D-F3AC-419A-9ED8-7F4021C1E5BD}"/>
    <cellStyle name="Heading 3 9 3 4 2" xfId="4991" xr:uid="{12D4A078-BC7B-4E01-A641-2FAE9634E70B}"/>
    <cellStyle name="Heading 3 9 4" xfId="4992" xr:uid="{C8ECEEDB-D2B9-46B9-9009-4C63C4CA6019}"/>
    <cellStyle name="Heading 3 9 4 2" xfId="4993" xr:uid="{72CE4211-F8D2-4E28-B7BB-969E4C32A2F7}"/>
    <cellStyle name="Heading 3 9 4 2 2" xfId="4994" xr:uid="{6303037C-445B-42D6-81B3-47129465A48D}"/>
    <cellStyle name="Heading 3 9 4 3" xfId="4995" xr:uid="{88ECDB00-1C44-4855-A6C7-E1FB6C2539D2}"/>
    <cellStyle name="Heading 3 9 4 3 2" xfId="4996" xr:uid="{65140DE9-3EA3-4EC5-8B45-01E5A38EB1C4}"/>
    <cellStyle name="Heading 3 9 4 4" xfId="4997" xr:uid="{743300B1-DA00-4A06-82AB-2EF3062D15F7}"/>
    <cellStyle name="Heading 3 9 4 4 2" xfId="4998" xr:uid="{5A962D44-D023-4984-92D5-DA4350ECCAA4}"/>
    <cellStyle name="Heading 3 9 5" xfId="4999" xr:uid="{E637D701-2762-4188-B836-3C1A4E86185F}"/>
    <cellStyle name="Heading 3 9 5 2" xfId="5000" xr:uid="{795EA713-7F80-431B-B97F-75BA5771F52F}"/>
    <cellStyle name="Heading 3 9 5 2 2" xfId="5001" xr:uid="{4FD93A3B-2E7C-4DE3-B790-6C266261E441}"/>
    <cellStyle name="Heading 3 9 5 3" xfId="5002" xr:uid="{8343EBBB-7C12-4CE3-9050-B95A12C1F419}"/>
    <cellStyle name="Heading 3 9 5 3 2" xfId="5003" xr:uid="{DF62E2D2-AE80-4262-95DE-B2D33E12A302}"/>
    <cellStyle name="Heading 3 9 5 4" xfId="5004" xr:uid="{A53A6480-4448-43B9-8684-419EF6D16739}"/>
    <cellStyle name="Heading 3 9 5 4 2" xfId="5005" xr:uid="{E79B6422-420F-4C59-8E26-911248FE06C7}"/>
    <cellStyle name="Heading 3 9 6" xfId="5006" xr:uid="{DA0BF826-86CF-4955-9FE2-F4BAC37FCF50}"/>
    <cellStyle name="Heading 3 9 6 2" xfId="5007" xr:uid="{E3D532C9-C286-49DC-9C2C-C1A36030D5CF}"/>
    <cellStyle name="Heading 3 9 6 2 2" xfId="5008" xr:uid="{B3E7F6A5-916C-4954-844B-92C9327A8E96}"/>
    <cellStyle name="Heading 3 9 6 3" xfId="5009" xr:uid="{F258D499-2E56-4D96-AA40-531F17FA7B94}"/>
    <cellStyle name="Heading 3 9 6 3 2" xfId="5010" xr:uid="{C2350402-44B7-41E7-9921-83ED579DBAD4}"/>
    <cellStyle name="Heading 3 9 6 4" xfId="5011" xr:uid="{85CAB0DE-B7B0-4691-8057-C56011979ECA}"/>
    <cellStyle name="Heading 3 9 6 4 2" xfId="5012" xr:uid="{9E6FD383-662A-4691-ABC8-C45AB91506CA}"/>
    <cellStyle name="Heading 3 9 7" xfId="5013" xr:uid="{4576101F-91AA-48D6-A228-B1595AD2A5DA}"/>
    <cellStyle name="Heading 3 9 7 2" xfId="5014" xr:uid="{25DACB5B-F259-4F93-B336-48C8261E0D9F}"/>
    <cellStyle name="Heading 3 9 7 2 2" xfId="5015" xr:uid="{C0C880BC-74FC-434E-8DA9-72723DF1970F}"/>
    <cellStyle name="Heading 3 9 7 3" xfId="5016" xr:uid="{7782B5A3-A9AE-4DA4-849F-70835E559355}"/>
    <cellStyle name="Heading 3 9 7 3 2" xfId="5017" xr:uid="{BB679526-BEA1-4730-B00D-A06E93C8BB57}"/>
    <cellStyle name="Heading 3 9 7 4" xfId="5018" xr:uid="{F834B25A-92E3-46BD-872C-50C3B7DF36BA}"/>
    <cellStyle name="Heading 3 9 7 4 2" xfId="5019" xr:uid="{7D5F844B-0749-4297-B65D-784381B2B4F6}"/>
    <cellStyle name="Heading 3 9 8" xfId="5020" xr:uid="{B4B44EAD-00FB-4D2D-A82C-D6B64D4922CE}"/>
    <cellStyle name="Heading 3 9 8 2" xfId="5021" xr:uid="{DB153771-E5CA-4806-8C59-CD2E0E4D9717}"/>
    <cellStyle name="Heading 3 9 8 2 2" xfId="5022" xr:uid="{B8E63E48-EA02-4AFD-A655-FA7A19C06F00}"/>
    <cellStyle name="Heading 3 9 8 3" xfId="5023" xr:uid="{DB006609-3E34-43B5-9B8A-41A30A9CCA45}"/>
    <cellStyle name="Heading 3 9 8 3 2" xfId="5024" xr:uid="{384AF880-5897-4C3B-A15D-4AF43CC1BF64}"/>
    <cellStyle name="Heading 3 9 8 4" xfId="5025" xr:uid="{4E368481-7EC3-4231-8540-69E5911A00E9}"/>
    <cellStyle name="Heading 3 9 8 4 2" xfId="5026" xr:uid="{08ADF1BD-EF31-4983-A21D-5BB244BD2E84}"/>
    <cellStyle name="Heading 3 9 9" xfId="5027" xr:uid="{5FA6784A-36F9-45C9-8A57-744428B2D371}"/>
    <cellStyle name="Heading 3 9 9 2" xfId="5028" xr:uid="{E63B1D6A-71B4-4128-BA06-609B477F4CA4}"/>
    <cellStyle name="Heading 3 9 9 2 2" xfId="5029" xr:uid="{9EE249D7-D34F-4AD0-B3B7-2A46A3205CB5}"/>
    <cellStyle name="Heading 3 9 9 3" xfId="5030" xr:uid="{7DFE0331-1152-463D-9CD1-85ADAC11341E}"/>
    <cellStyle name="Heading 3 9 9 3 2" xfId="5031" xr:uid="{11E9E572-AEB0-4842-8B2A-18726D1E8F0A}"/>
    <cellStyle name="Heading 3 9 9 4" xfId="5032" xr:uid="{161304FF-E969-4588-83B8-D2B436F0A668}"/>
    <cellStyle name="Heading 3 9 9 4 2" xfId="5033" xr:uid="{66208913-E1F9-4D6F-8586-589B4F75E03B}"/>
    <cellStyle name="Heading 4 10" xfId="5034" xr:uid="{976D83E9-2D52-49D6-9C0F-AD4CA2D73EB2}"/>
    <cellStyle name="Heading 4 11" xfId="5035" xr:uid="{C4B08980-F17E-4C44-8654-38D5E7842DCF}"/>
    <cellStyle name="Heading 4 12" xfId="5036" xr:uid="{A774B95A-CAE2-4EF2-8AAC-C1CB88BE0E0A}"/>
    <cellStyle name="Heading 4 13" xfId="5037" xr:uid="{6B4AD462-A03B-4D93-839A-664FF8881089}"/>
    <cellStyle name="Heading 4 14" xfId="5038" xr:uid="{78F945CF-2617-4C75-A0DA-73986642B9EB}"/>
    <cellStyle name="Heading 4 15" xfId="5039" xr:uid="{46B84676-B738-4857-8A1F-55BC60DC9D0D}"/>
    <cellStyle name="Heading 4 16" xfId="5040" xr:uid="{7DBA9DEF-728B-46B2-8E7A-66CD9C80DFA8}"/>
    <cellStyle name="Heading 4 17" xfId="5041" xr:uid="{12FE85D4-0B4D-44A9-83E4-EA1B7C467F5A}"/>
    <cellStyle name="Heading 4 18" xfId="5042" xr:uid="{6F1AE678-F8BF-4AAC-82CF-EC91652CE1B7}"/>
    <cellStyle name="Heading 4 18 2" xfId="5043" xr:uid="{E850D23A-529A-4CE8-B8CE-B3BBC426F8DA}"/>
    <cellStyle name="Heading 4 19" xfId="5044" xr:uid="{9728C63E-470C-4137-9050-BC4B47E90A67}"/>
    <cellStyle name="Heading 4 19 2" xfId="5045" xr:uid="{2F2BB6FB-DE10-405C-91EE-13B4C23B9E5B}"/>
    <cellStyle name="Heading 4 2" xfId="5046" xr:uid="{AB66BB9F-C231-437C-BAF5-C67A20D0F2BC}"/>
    <cellStyle name="Heading 4 2 2" xfId="5047" xr:uid="{40F265CA-5576-4171-8AFC-CD2056E42863}"/>
    <cellStyle name="Heading 4 3" xfId="5048" xr:uid="{7353922B-3638-401E-A713-3209E7527CD2}"/>
    <cellStyle name="Heading 4 4" xfId="5049" xr:uid="{9A16E8CF-B1DB-44FC-BDF8-D17E3D78E063}"/>
    <cellStyle name="Heading 4 5" xfId="5050" xr:uid="{C07B7CEA-1959-4351-944F-5760D8FA032A}"/>
    <cellStyle name="Heading 4 6" xfId="5051" xr:uid="{D43996A0-D3C4-419A-8CB7-2560E96533F1}"/>
    <cellStyle name="Heading 4 7" xfId="5052" xr:uid="{2CC978B5-F4A1-45C2-B1B6-06E13D040331}"/>
    <cellStyle name="Heading 4 8" xfId="5053" xr:uid="{2C568803-9B41-4A1D-9424-7937438E0953}"/>
    <cellStyle name="Heading 4 9" xfId="5054" xr:uid="{CA597EB6-1C79-43A3-BB53-A07F5A324754}"/>
    <cellStyle name="Hyperlink 2" xfId="5055" xr:uid="{791E6609-4A93-40F0-AB9D-E73A6EAFFE60}"/>
    <cellStyle name="Hyperlink 3" xfId="5056" xr:uid="{B2B9962F-A39B-41A9-A7B6-C57E0ADAB4EA}"/>
    <cellStyle name="Hyperlink 4" xfId="30325" xr:uid="{652E0E54-081E-494B-B7FB-9DC855F745D4}"/>
    <cellStyle name="Input 10" xfId="5057" xr:uid="{E420E3AA-E098-408C-916F-F9B1A47E996D}"/>
    <cellStyle name="Input 10 10" xfId="11339" xr:uid="{EE91516C-03A3-4D63-9265-DFF123C6B47E}"/>
    <cellStyle name="Input 10 10 2" xfId="23201" xr:uid="{CF82BD95-D758-4C4C-8048-B0028E9C75C1}"/>
    <cellStyle name="Input 10 11" xfId="11274" xr:uid="{3152F487-FE63-45CC-8990-E0F2539D9BEA}"/>
    <cellStyle name="Input 10 11 2" xfId="23136" xr:uid="{E1B666FC-94F2-4BFD-AE61-626361D06C5F}"/>
    <cellStyle name="Input 10 12" xfId="11358" xr:uid="{5D23550E-D109-4776-9757-825E4CAB5E0A}"/>
    <cellStyle name="Input 10 12 2" xfId="23220" xr:uid="{BBEBFA0C-7667-473D-A33F-ABD9C3A6A60D}"/>
    <cellStyle name="Input 10 2" xfId="6806" xr:uid="{03DC2285-23AE-4D8A-AFF0-6C5258EDDCE5}"/>
    <cellStyle name="Input 10 2 10" xfId="16249" xr:uid="{A2EA0491-1F6B-4477-9A29-07B69637A49B}"/>
    <cellStyle name="Input 10 2 10 2" xfId="27996" xr:uid="{F32C8F1E-2ACA-47D7-B61B-B356DB6CCA69}"/>
    <cellStyle name="Input 10 2 11" xfId="17121" xr:uid="{34B92CB7-3283-4DD6-9874-F353E56463B4}"/>
    <cellStyle name="Input 10 2 11 2" xfId="28868" xr:uid="{F35028E7-FFF8-4202-91FC-59D4339ECBAF}"/>
    <cellStyle name="Input 10 2 2" xfId="7188" xr:uid="{F2C0FA5B-358D-4C08-9E5C-0DC58E09CF8A}"/>
    <cellStyle name="Input 10 2 2 10" xfId="15308" xr:uid="{4657AE11-FA8C-46AB-BF8F-0E501BC54383}"/>
    <cellStyle name="Input 10 2 2 10 2" xfId="27077" xr:uid="{C2A601BA-AF50-4292-9840-581C1743E501}"/>
    <cellStyle name="Input 10 2 2 2" xfId="8831" xr:uid="{CB58F8F6-B0F2-41BD-8C9C-F6BB2CD04265}"/>
    <cellStyle name="Input 10 2 2 2 2" xfId="13483" xr:uid="{A6FC1C87-6EE9-4EEF-8243-174CA8528855}"/>
    <cellStyle name="Input 10 2 2 2 2 2" xfId="25266" xr:uid="{487E1967-43F1-4759-8646-C56300F0AEB7}"/>
    <cellStyle name="Input 10 2 2 2 3" xfId="14487" xr:uid="{C64477E9-1357-402F-9633-28816F969AF6}"/>
    <cellStyle name="Input 10 2 2 2 3 2" xfId="26259" xr:uid="{02870FC9-A71E-4AA1-A679-690636C4162D}"/>
    <cellStyle name="Input 10 2 2 2 4" xfId="15445" xr:uid="{51AA6788-4313-48BB-8080-C8A984FED74A}"/>
    <cellStyle name="Input 10 2 2 2 4 2" xfId="27205" xr:uid="{9592684A-4EF1-44A1-B776-2BAC580F36EC}"/>
    <cellStyle name="Input 10 2 2 2 5" xfId="16370" xr:uid="{F902AC6B-B31E-4ED8-A585-883D31D4AE04}"/>
    <cellStyle name="Input 10 2 2 2 5 2" xfId="28117" xr:uid="{EC5E3095-D48F-4DBE-9425-631147743E02}"/>
    <cellStyle name="Input 10 2 2 2 6" xfId="17241" xr:uid="{00D48D4F-8228-40E1-8ECA-26952D3DDCE2}"/>
    <cellStyle name="Input 10 2 2 2 6 2" xfId="28984" xr:uid="{9A02AEF9-18EC-490C-972A-EAC9F042C6A3}"/>
    <cellStyle name="Input 10 2 2 2 7" xfId="18087" xr:uid="{C82D1DE4-8A8C-49C2-BC5C-72F90A181096}"/>
    <cellStyle name="Input 10 2 2 2 7 2" xfId="29808" xr:uid="{8B11138A-9B5B-48D7-BF6D-B6071778BBCD}"/>
    <cellStyle name="Input 10 2 2 2 8" xfId="18847" xr:uid="{56D38DE9-A2F9-4ACC-82B2-00F1368A8D7C}"/>
    <cellStyle name="Input 10 2 2 3" xfId="9673" xr:uid="{D0D581CB-FD20-45E7-A931-4C7CEBC7511C}"/>
    <cellStyle name="Input 10 2 2 3 2" xfId="14078" xr:uid="{BE01D8A0-F21D-4364-AA69-C09D6350F1A8}"/>
    <cellStyle name="Input 10 2 2 3 2 2" xfId="25851" xr:uid="{D0D05EEE-04E8-48AD-8A59-C7C8EEB161E0}"/>
    <cellStyle name="Input 10 2 2 3 3" xfId="15038" xr:uid="{50AB5521-7304-41B6-975C-C2D1173ABE36}"/>
    <cellStyle name="Input 10 2 2 3 3 2" xfId="26809" xr:uid="{4097E60F-A979-4955-A3C5-1F4460A6BE1E}"/>
    <cellStyle name="Input 10 2 2 3 4" xfId="15990" xr:uid="{1E92E403-7768-4FE0-895B-59DA106B811A}"/>
    <cellStyle name="Input 10 2 2 3 4 2" xfId="27737" xr:uid="{1043B774-067F-47C9-98C8-829E71A3CF91}"/>
    <cellStyle name="Input 10 2 2 3 5" xfId="16864" xr:uid="{B5CE57AF-5A3D-423F-A7FD-5541EC144184}"/>
    <cellStyle name="Input 10 2 2 3 5 2" xfId="28611" xr:uid="{9773EBB2-EF23-4D5F-B3B6-385694D7CE1E}"/>
    <cellStyle name="Input 10 2 2 3 6" xfId="17729" xr:uid="{58BCC385-ED3A-4057-9511-17AA5CAD14BC}"/>
    <cellStyle name="Input 10 2 2 3 6 2" xfId="29450" xr:uid="{1FD06534-3BB6-4CB8-AE04-EC66DA99C23D}"/>
    <cellStyle name="Input 10 2 2 3 7" xfId="18505" xr:uid="{915CB419-A43B-4A18-9B4B-C236B7BE185C}"/>
    <cellStyle name="Input 10 2 2 3 7 2" xfId="30226" xr:uid="{753ECAC7-C14F-4C8D-A9C6-53C7C5CDDDAE}"/>
    <cellStyle name="Input 10 2 2 3 8" xfId="19262" xr:uid="{5EC75410-390F-4295-A221-DB26F8440653}"/>
    <cellStyle name="Input 10 2 2 4" xfId="12455" xr:uid="{EDFDEFD5-CECB-4CE8-B9F3-5C6639051F24}"/>
    <cellStyle name="Input 10 2 2 4 2" xfId="24269" xr:uid="{00E349D6-BE7F-4483-A003-5BD4BC28F89C}"/>
    <cellStyle name="Input 10 2 2 5" xfId="10328" xr:uid="{1C759735-4825-43B3-B0ED-B538E49BAA88}"/>
    <cellStyle name="Input 10 2 2 5 2" xfId="22200" xr:uid="{172AE8AA-C371-420F-AED3-ACF90E4C8023}"/>
    <cellStyle name="Input 10 2 2 6" xfId="11683" xr:uid="{91F31A16-CF6F-4A16-8FC5-A63E4267247F}"/>
    <cellStyle name="Input 10 2 2 6 2" xfId="23522" xr:uid="{06CE0FAA-B140-40F7-B7A2-F8102B136577}"/>
    <cellStyle name="Input 10 2 2 7" xfId="11006" xr:uid="{7C81C65E-18CC-49BF-A0D0-A043D896F94C}"/>
    <cellStyle name="Input 10 2 2 7 2" xfId="22875" xr:uid="{A84FF50B-74E8-4121-8700-9E0BD973E3BD}"/>
    <cellStyle name="Input 10 2 2 8" xfId="13339" xr:uid="{E2C5F73E-737E-4773-BF6F-045314882A57}"/>
    <cellStyle name="Input 10 2 2 8 2" xfId="25122" xr:uid="{98EFF3DB-B5B6-4593-A42F-DA31038631F6}"/>
    <cellStyle name="Input 10 2 2 9" xfId="14350" xr:uid="{60C7212E-A04C-447E-B1DF-66A7A22F57CF}"/>
    <cellStyle name="Input 10 2 2 9 2" xfId="26122" xr:uid="{67F0F4E3-1D76-4298-AED1-880B0E745D20}"/>
    <cellStyle name="Input 10 2 3" xfId="8451" xr:uid="{2AC87636-62A1-4510-9FAE-713C12B89BE2}"/>
    <cellStyle name="Input 10 2 3 2" xfId="13193" xr:uid="{FC4B648E-C5D5-4D92-B4E0-03BB2B173AE8}"/>
    <cellStyle name="Input 10 2 3 2 2" xfId="24979" xr:uid="{2BF86753-3C7D-4DA5-88E8-C96E2F6E4A79}"/>
    <cellStyle name="Input 10 2 3 3" xfId="14213" xr:uid="{7AA5E990-1C94-4EDB-8D41-7604189617B1}"/>
    <cellStyle name="Input 10 2 3 3 2" xfId="25986" xr:uid="{D8E19102-0D66-4DF1-85BA-F380A5322D6E}"/>
    <cellStyle name="Input 10 2 3 4" xfId="15173" xr:uid="{D041D112-A77F-41E6-A419-CE65AE8AD0FB}"/>
    <cellStyle name="Input 10 2 3 4 2" xfId="26942" xr:uid="{EBB49254-46EC-400E-A49A-2BC3BF8E21B5}"/>
    <cellStyle name="Input 10 2 3 5" xfId="16122" xr:uid="{1D3BFD24-8481-4E00-9A0F-F5A6D59E84E5}"/>
    <cellStyle name="Input 10 2 3 5 2" xfId="27869" xr:uid="{94844685-BCE3-4A71-BFD3-BF832E00C58C}"/>
    <cellStyle name="Input 10 2 3 6" xfId="16995" xr:uid="{93CC3B39-6561-4452-A2FB-DF616786B751}"/>
    <cellStyle name="Input 10 2 3 6 2" xfId="28742" xr:uid="{993C2F03-929F-476D-A4BC-5113A93265F8}"/>
    <cellStyle name="Input 10 2 3 7" xfId="17860" xr:uid="{55B7E1B4-A7F7-42BD-A69D-F1913DB8B200}"/>
    <cellStyle name="Input 10 2 3 7 2" xfId="29581" xr:uid="{123F7FAA-20D2-47CE-A151-1EDFF28CDF1F}"/>
    <cellStyle name="Input 10 2 3 8" xfId="18636" xr:uid="{BEDE95F2-CB5A-45C8-8C28-A4501B48F9AD}"/>
    <cellStyle name="Input 10 2 4" xfId="9462" xr:uid="{4C48392A-3495-4C7A-9987-ED478258CB82}"/>
    <cellStyle name="Input 10 2 4 2" xfId="13867" xr:uid="{25A8B448-64E2-4168-A095-29ABC39DEA76}"/>
    <cellStyle name="Input 10 2 4 2 2" xfId="25640" xr:uid="{A92308CD-6EA3-422A-9C28-23FA22909BCC}"/>
    <cellStyle name="Input 10 2 4 3" xfId="14827" xr:uid="{ABD90CC8-AF8B-42D3-819F-A88C8B39246A}"/>
    <cellStyle name="Input 10 2 4 3 2" xfId="26598" xr:uid="{AEBE6CFF-6407-4821-8A14-11D13B829001}"/>
    <cellStyle name="Input 10 2 4 4" xfId="15779" xr:uid="{4B55EB65-A863-4726-BC3F-3AEDB7C6BD9F}"/>
    <cellStyle name="Input 10 2 4 4 2" xfId="27526" xr:uid="{8978999C-669E-4DF5-87BB-6D23570D4541}"/>
    <cellStyle name="Input 10 2 4 5" xfId="16653" xr:uid="{8AF4DE25-7819-4449-A586-35740BCD60C3}"/>
    <cellStyle name="Input 10 2 4 5 2" xfId="28400" xr:uid="{0C9BF9E8-B658-47BD-828B-66E05167AB39}"/>
    <cellStyle name="Input 10 2 4 6" xfId="17518" xr:uid="{A945B030-61F7-4CB1-B0F3-719F3CF8C8C1}"/>
    <cellStyle name="Input 10 2 4 6 2" xfId="29239" xr:uid="{B2C1EB8B-9301-4DD6-9056-201A4317DC66}"/>
    <cellStyle name="Input 10 2 4 7" xfId="18294" xr:uid="{053FA75A-3EEF-458D-A602-D0F3E7B21021}"/>
    <cellStyle name="Input 10 2 4 7 2" xfId="30015" xr:uid="{66C5313F-98DA-4C4C-81B2-20EE4463645E}"/>
    <cellStyle name="Input 10 2 4 8" xfId="19051" xr:uid="{C495BA76-4D13-4049-ACBA-08DAEDCFDE84}"/>
    <cellStyle name="Input 10 2 5" xfId="12164" xr:uid="{80807AB1-A61F-46FE-A95E-1601DEDDA0D0}"/>
    <cellStyle name="Input 10 2 5 2" xfId="23981" xr:uid="{0B9CFD05-B9A9-4286-9E8B-252E7F97D6AA}"/>
    <cellStyle name="Input 10 2 6" xfId="10603" xr:uid="{1880FEE3-6372-425D-93C7-4D0165655C8F}"/>
    <cellStyle name="Input 10 2 6 2" xfId="22475" xr:uid="{C095FA4F-0E08-40C9-8885-5F80675FE2F5}"/>
    <cellStyle name="Input 10 2 7" xfId="13351" xr:uid="{F15ABB74-C4C1-414D-8074-29DAEF9D2E29}"/>
    <cellStyle name="Input 10 2 7 2" xfId="25134" xr:uid="{7AF85A11-2BFF-4B28-A15D-219DF3620B6F}"/>
    <cellStyle name="Input 10 2 8" xfId="14360" xr:uid="{E3A6072C-3995-4FE5-8885-2EDF95990B2D}"/>
    <cellStyle name="Input 10 2 8 2" xfId="26132" xr:uid="{14DE7CC7-49DA-40BC-B600-1BC38F2DB72A}"/>
    <cellStyle name="Input 10 2 9" xfId="15318" xr:uid="{62B21FA9-5696-4573-A01B-BDE90A1DDD01}"/>
    <cellStyle name="Input 10 2 9 2" xfId="27082" xr:uid="{A920B008-EE7E-4EEC-93AD-6BA019A721B4}"/>
    <cellStyle name="Input 10 3" xfId="6947" xr:uid="{6946B094-FB64-4F9F-85C4-965C038869ED}"/>
    <cellStyle name="Input 10 3 10" xfId="17286" xr:uid="{5ADB681B-9A1F-4348-8F71-5BF199204D84}"/>
    <cellStyle name="Input 10 3 10 2" xfId="29029" xr:uid="{3BC777DD-5836-427C-A03A-3F65AB302949}"/>
    <cellStyle name="Input 10 3 2" xfId="8590" xr:uid="{7E5BF4A8-2EA9-4B34-8568-91BEDD3D95B7}"/>
    <cellStyle name="Input 10 3 2 2" xfId="13311" xr:uid="{85BF27F3-6EAC-41FF-AD69-6ABE3DC5BEE7}"/>
    <cellStyle name="Input 10 3 2 2 2" xfId="25094" xr:uid="{15B360B6-B165-476C-B779-F73EA1D8F15F}"/>
    <cellStyle name="Input 10 3 2 3" xfId="14325" xr:uid="{4C023B5E-7498-478E-BC41-23A33B975E3B}"/>
    <cellStyle name="Input 10 3 2 3 2" xfId="26097" xr:uid="{33DF97B3-79E6-4A91-9E12-9C822BEE009E}"/>
    <cellStyle name="Input 10 3 2 4" xfId="15283" xr:uid="{4E7D6483-90BE-4FBF-AFF6-8BA1E2881BFE}"/>
    <cellStyle name="Input 10 3 2 4 2" xfId="27052" xr:uid="{01C9942C-211F-4E66-8D65-51F7644FFEF7}"/>
    <cellStyle name="Input 10 3 2 5" xfId="16227" xr:uid="{EB6088FC-9DA5-4ED7-BAAD-E5F1839F3855}"/>
    <cellStyle name="Input 10 3 2 5 2" xfId="27974" xr:uid="{0AB7467D-24C0-43A0-9F3A-2BA9F0D4594A}"/>
    <cellStyle name="Input 10 3 2 6" xfId="17100" xr:uid="{1027A198-1CC4-4F27-836F-9883B810B48D}"/>
    <cellStyle name="Input 10 3 2 6 2" xfId="28847" xr:uid="{769E0C08-C154-4B18-AB84-488B2AE676FD}"/>
    <cellStyle name="Input 10 3 2 7" xfId="17965" xr:uid="{264863FF-F0DC-4D96-AFDD-6C0971C74D28}"/>
    <cellStyle name="Input 10 3 2 7 2" xfId="29686" xr:uid="{C9068A13-9865-48FE-974C-ED9FA60F0B99}"/>
    <cellStyle name="Input 10 3 2 8" xfId="18733" xr:uid="{90DDF126-6E7C-49F3-89D9-9D988A397DCA}"/>
    <cellStyle name="Input 10 3 3" xfId="9559" xr:uid="{DD0BF27E-17DD-4839-A1A7-045775386286}"/>
    <cellStyle name="Input 10 3 3 2" xfId="13964" xr:uid="{4102580D-A90F-4B9C-BE16-ACDB6E4D80BB}"/>
    <cellStyle name="Input 10 3 3 2 2" xfId="25737" xr:uid="{B379B034-550A-4DCC-A5D4-962CF609238F}"/>
    <cellStyle name="Input 10 3 3 3" xfId="14924" xr:uid="{3BA2676D-AD5B-4207-979E-1CB6877EE066}"/>
    <cellStyle name="Input 10 3 3 3 2" xfId="26695" xr:uid="{648B5A7B-7FFD-4974-9557-0770559A9999}"/>
    <cellStyle name="Input 10 3 3 4" xfId="15876" xr:uid="{03CB2E25-DED4-4869-8E09-D9471C57D00A}"/>
    <cellStyle name="Input 10 3 3 4 2" xfId="27623" xr:uid="{6458EBEE-866C-4EAB-8C6D-BCFA8ADC9248}"/>
    <cellStyle name="Input 10 3 3 5" xfId="16750" xr:uid="{0E935899-7E7E-4784-8538-0AEB751E989C}"/>
    <cellStyle name="Input 10 3 3 5 2" xfId="28497" xr:uid="{1347045F-C833-4465-9202-CF6830D69872}"/>
    <cellStyle name="Input 10 3 3 6" xfId="17615" xr:uid="{6BEFDF8E-5926-4C63-9023-E3F65B291106}"/>
    <cellStyle name="Input 10 3 3 6 2" xfId="29336" xr:uid="{B291EC04-A76C-432E-9BCE-14798EF447EE}"/>
    <cellStyle name="Input 10 3 3 7" xfId="18391" xr:uid="{9AE2E2E4-067E-4291-B94C-BB15CBB15A78}"/>
    <cellStyle name="Input 10 3 3 7 2" xfId="30112" xr:uid="{54218DAC-A386-404F-A5A0-61EF3102309C}"/>
    <cellStyle name="Input 10 3 3 8" xfId="19148" xr:uid="{490F9BD3-A333-4095-8765-4444EDB31560}"/>
    <cellStyle name="Input 10 3 4" xfId="12282" xr:uid="{872B902B-95B7-4084-B790-37AE936DBE5E}"/>
    <cellStyle name="Input 10 3 4 2" xfId="24098" xr:uid="{E47316E0-F027-4F2D-A4BB-3645700520B9}"/>
    <cellStyle name="Input 10 3 5" xfId="10490" xr:uid="{DF3BFDEB-B80C-47C5-93E2-DD789C150691}"/>
    <cellStyle name="Input 10 3 5 2" xfId="22362" xr:uid="{0868919B-E75E-4045-81E9-5B5A22AA25F1}"/>
    <cellStyle name="Input 10 3 6" xfId="13587" xr:uid="{9E4BA3BD-9AC6-4F28-9DB9-A6DAB04EF2CE}"/>
    <cellStyle name="Input 10 3 6 2" xfId="25363" xr:uid="{B50B5510-340B-43D6-B9BD-F146AB254E91}"/>
    <cellStyle name="Input 10 3 7" xfId="14565" xr:uid="{FCAFEF30-25DC-4C5B-851B-7C9D51C29208}"/>
    <cellStyle name="Input 10 3 7 2" xfId="26336" xr:uid="{4587A284-3233-4F7B-B20B-808B63E8327A}"/>
    <cellStyle name="Input 10 3 8" xfId="15518" xr:uid="{64163145-E2D3-4A93-BF7B-F232E1226AFB}"/>
    <cellStyle name="Input 10 3 8 2" xfId="27273" xr:uid="{7F7C2DC7-069B-41C9-8767-B9428836016E}"/>
    <cellStyle name="Input 10 3 9" xfId="16417" xr:uid="{487DDC4B-AF0A-4C12-B1FD-9DD6AE0B6C10}"/>
    <cellStyle name="Input 10 3 9 2" xfId="28164" xr:uid="{50974EB5-0F25-4FF5-8D2D-96838E321F00}"/>
    <cellStyle name="Input 10 4" xfId="7772" xr:uid="{A61072E3-46A2-436A-9111-E2C1F9AB4D68}"/>
    <cellStyle name="Input 10 4 2" xfId="12796" xr:uid="{5EE0DECD-EAE2-4276-A804-219FB4CE4529}"/>
    <cellStyle name="Input 10 4 2 2" xfId="24592" xr:uid="{52DC7F07-8D35-4941-B2DF-44942B3DE436}"/>
    <cellStyle name="Input 10 4 3" xfId="11967" xr:uid="{C98BD376-0584-49A9-ADCF-B993E602893E}"/>
    <cellStyle name="Input 10 4 3 2" xfId="23792" xr:uid="{181577F8-CBB9-4CDA-8148-653D4F3FA008}"/>
    <cellStyle name="Input 10 4 4" xfId="10768" xr:uid="{41570B44-A9F5-4107-8E29-E0A0FCC5A5E9}"/>
    <cellStyle name="Input 10 4 4 2" xfId="22639" xr:uid="{5AE3DD0E-E9C7-4198-9392-DFBC7B63F1F8}"/>
    <cellStyle name="Input 10 4 5" xfId="11554" xr:uid="{E30BAEE1-AFDB-4429-BFDC-D83B038383A8}"/>
    <cellStyle name="Input 10 4 5 2" xfId="23402" xr:uid="{04E86963-6ECE-4171-89D2-E2739BA4AA12}"/>
    <cellStyle name="Input 10 4 6" xfId="11107" xr:uid="{7F22D4F4-DA33-4787-B101-543744F01280}"/>
    <cellStyle name="Input 10 4 6 2" xfId="22976" xr:uid="{33711D8C-DCFC-4726-A489-E97553AE54E6}"/>
    <cellStyle name="Input 10 4 7" xfId="12498" xr:uid="{C8B7AEDC-D0F4-4FC6-B9D7-6E75009056E4}"/>
    <cellStyle name="Input 10 4 7 2" xfId="24311" xr:uid="{779D2657-10F4-4A27-A91B-4089C23CC7B7}"/>
    <cellStyle name="Input 10 4 8" xfId="10292" xr:uid="{D8308624-0305-4C83-9A56-9964FB054EC0}"/>
    <cellStyle name="Input 10 5" xfId="7771" xr:uid="{532F5AC2-67F6-4ACE-B523-F4D169445669}"/>
    <cellStyle name="Input 10 5 2" xfId="12795" xr:uid="{FEA96691-8D37-48AE-B2EB-2F39A6E04D85}"/>
    <cellStyle name="Input 10 5 2 2" xfId="24591" xr:uid="{0D6E2799-7F09-48AB-A0F1-4474143A20A0}"/>
    <cellStyle name="Input 10 5 3" xfId="10081" xr:uid="{F0B1BCF7-63E9-446A-A1ED-3F5885E861BC}"/>
    <cellStyle name="Input 10 5 3 2" xfId="21956" xr:uid="{A1B30819-021F-407F-BBC0-DB8BA4F7C7AE}"/>
    <cellStyle name="Input 10 5 4" xfId="13643" xr:uid="{98822E09-DA2D-4C6F-83E3-5C7F7B731D96}"/>
    <cellStyle name="Input 10 5 4 2" xfId="25419" xr:uid="{F0B007FC-A8A3-41E8-8034-E604A29F0607}"/>
    <cellStyle name="Input 10 5 5" xfId="14611" xr:uid="{C70FCBC6-7582-4DFE-A201-FD018442DD39}"/>
    <cellStyle name="Input 10 5 5 2" xfId="26382" xr:uid="{AE00A9D0-0D1A-4796-B847-5A49310D12A6}"/>
    <cellStyle name="Input 10 5 6" xfId="15563" xr:uid="{0B875E01-A4AC-4EA1-A7E0-95CCB2A254AE}"/>
    <cellStyle name="Input 10 5 6 2" xfId="27314" xr:uid="{B1FBBBA6-DF9E-450D-8D3A-0D0BB14177D3}"/>
    <cellStyle name="Input 10 5 7" xfId="16448" xr:uid="{69CAD8EB-3E28-458E-A667-D6997C58052F}"/>
    <cellStyle name="Input 10 5 7 2" xfId="28195" xr:uid="{82432E5A-6194-4A5B-942F-CD1C49DC1A60}"/>
    <cellStyle name="Input 10 5 8" xfId="17316" xr:uid="{831FEE43-29A5-473F-81D1-6DD8698BE5C6}"/>
    <cellStyle name="Input 10 6" xfId="11307" xr:uid="{CEE16FBF-A7D7-4C45-9D26-D6E761DC7880}"/>
    <cellStyle name="Input 10 6 2" xfId="23169" xr:uid="{E6146708-1EE6-48CE-B729-6C8ADEE15308}"/>
    <cellStyle name="Input 10 7" xfId="11306" xr:uid="{3BDB2AD1-7FB1-4BEE-967A-9CD22244FCA3}"/>
    <cellStyle name="Input 10 7 2" xfId="23168" xr:uid="{AB75D41B-B941-456A-8E59-3DA41CFEACB7}"/>
    <cellStyle name="Input 10 8" xfId="11320" xr:uid="{C24693D2-F7D2-4F92-9B67-9E4DC3278775}"/>
    <cellStyle name="Input 10 8 2" xfId="23182" xr:uid="{2B7B8808-9B0F-4CAF-84FC-FEEA1F5025E1}"/>
    <cellStyle name="Input 10 9" xfId="11293" xr:uid="{7157F22E-7F90-4F3B-A09D-53733BA50458}"/>
    <cellStyle name="Input 10 9 2" xfId="23155" xr:uid="{25DBD963-6EBD-4D16-8FFC-F79DD226DE34}"/>
    <cellStyle name="Input 11" xfId="5058" xr:uid="{4FFA2E79-B915-427D-92B3-0A024C9922FC}"/>
    <cellStyle name="Input 11 10" xfId="11572" xr:uid="{A944C7F7-AE75-4154-8E55-1690092837B5}"/>
    <cellStyle name="Input 11 10 2" xfId="23420" xr:uid="{46D1E3B8-C615-4870-8BC1-E3669089EFE7}"/>
    <cellStyle name="Input 11 11" xfId="11089" xr:uid="{6A95D465-F2DE-4812-8C74-6FA9BD887AC9}"/>
    <cellStyle name="Input 11 11 2" xfId="22958" xr:uid="{7BC36F41-9E31-4F19-8B33-6F4736FBFD17}"/>
    <cellStyle name="Input 11 12" xfId="12001" xr:uid="{DC7B7BF6-1094-451F-AFDC-E3C2DB87C613}"/>
    <cellStyle name="Input 11 12 2" xfId="23826" xr:uid="{675C6089-44DF-4014-BAB7-246B79C8999E}"/>
    <cellStyle name="Input 11 2" xfId="6805" xr:uid="{0AF04375-9274-4BCF-83E5-A5863AADA22B}"/>
    <cellStyle name="Input 11 2 10" xfId="10698" xr:uid="{87704BA6-17EB-49B1-B6F4-D040289D0C5D}"/>
    <cellStyle name="Input 11 2 10 2" xfId="22570" xr:uid="{BBD16A84-28E5-45C8-B1A4-B06ED4107C36}"/>
    <cellStyle name="Input 11 2 11" xfId="12856" xr:uid="{A24E5239-77EB-4C52-8F4E-86CACC7D76A1}"/>
    <cellStyle name="Input 11 2 11 2" xfId="24650" xr:uid="{03D13AA6-7527-4C18-88A0-E919E13B68AC}"/>
    <cellStyle name="Input 11 2 2" xfId="7189" xr:uid="{46CC8AC4-6BDD-4C4B-8ECB-70029F17BC91}"/>
    <cellStyle name="Input 11 2 2 10" xfId="12975" xr:uid="{2B207175-82B5-4317-93B6-5CA348C9FBB3}"/>
    <cellStyle name="Input 11 2 2 10 2" xfId="24767" xr:uid="{F6352B4E-A614-45CF-B781-640D54A2A970}"/>
    <cellStyle name="Input 11 2 2 2" xfId="8832" xr:uid="{C9EC0D79-DDA3-4D22-B02F-73ED295D3F8A}"/>
    <cellStyle name="Input 11 2 2 2 2" xfId="13484" xr:uid="{FFFD813A-8135-437A-A6F0-35C98028A1E0}"/>
    <cellStyle name="Input 11 2 2 2 2 2" xfId="25267" xr:uid="{C5BF0D75-81C1-4D70-907B-22DD01E65A0C}"/>
    <cellStyle name="Input 11 2 2 2 3" xfId="14488" xr:uid="{7FDAA2AA-BF1D-4121-8A33-E44170CE03F7}"/>
    <cellStyle name="Input 11 2 2 2 3 2" xfId="26260" xr:uid="{42628CE8-572A-417B-B765-872C3DBE1374}"/>
    <cellStyle name="Input 11 2 2 2 4" xfId="15446" xr:uid="{6141F25E-A935-4665-968A-BF088FE18179}"/>
    <cellStyle name="Input 11 2 2 2 4 2" xfId="27206" xr:uid="{6896BB5E-B9B2-44AC-A107-C721674D7917}"/>
    <cellStyle name="Input 11 2 2 2 5" xfId="16371" xr:uid="{5A2BA3A8-B43C-4A52-8AA7-4586DA345635}"/>
    <cellStyle name="Input 11 2 2 2 5 2" xfId="28118" xr:uid="{C9A41B83-2043-4CB6-B7E2-72F114F3A3A1}"/>
    <cellStyle name="Input 11 2 2 2 6" xfId="17242" xr:uid="{F57A378A-BCD5-4891-B1D8-035DBF84567A}"/>
    <cellStyle name="Input 11 2 2 2 6 2" xfId="28985" xr:uid="{4292612C-9801-4574-97B7-1BE56F9338CA}"/>
    <cellStyle name="Input 11 2 2 2 7" xfId="18088" xr:uid="{D914C197-4D50-455E-861C-DDA1BBE5CE16}"/>
    <cellStyle name="Input 11 2 2 2 7 2" xfId="29809" xr:uid="{824F7266-CE0D-4951-9CE7-E74EE02BAA85}"/>
    <cellStyle name="Input 11 2 2 2 8" xfId="18848" xr:uid="{76418BD4-B997-4703-8A4D-36599BFE6C82}"/>
    <cellStyle name="Input 11 2 2 3" xfId="9674" xr:uid="{2FC310F0-27BF-4597-A939-C158B8F92A36}"/>
    <cellStyle name="Input 11 2 2 3 2" xfId="14079" xr:uid="{A692E749-A458-4864-8F9B-E4AB75F4DA9B}"/>
    <cellStyle name="Input 11 2 2 3 2 2" xfId="25852" xr:uid="{4EBC12C3-8570-44D3-ADC0-A245C3509F28}"/>
    <cellStyle name="Input 11 2 2 3 3" xfId="15039" xr:uid="{F4AC958B-AC3E-4366-81C0-35157A457CED}"/>
    <cellStyle name="Input 11 2 2 3 3 2" xfId="26810" xr:uid="{9898D813-7825-4867-976F-09F136CA2B8C}"/>
    <cellStyle name="Input 11 2 2 3 4" xfId="15991" xr:uid="{4DD2A509-A6B8-47EE-9659-817EBD053280}"/>
    <cellStyle name="Input 11 2 2 3 4 2" xfId="27738" xr:uid="{C218EE1E-74D7-49C4-AA5D-67D4EA8150C1}"/>
    <cellStyle name="Input 11 2 2 3 5" xfId="16865" xr:uid="{A6947164-32A7-49A2-89F2-9F67BD059BD7}"/>
    <cellStyle name="Input 11 2 2 3 5 2" xfId="28612" xr:uid="{E3FF4AD2-8373-4D7B-9C75-210A2DC466FE}"/>
    <cellStyle name="Input 11 2 2 3 6" xfId="17730" xr:uid="{2C80C676-234C-4E73-BE88-2D85910A983A}"/>
    <cellStyle name="Input 11 2 2 3 6 2" xfId="29451" xr:uid="{9BC6C2DD-328D-44B5-93F8-8DA91AFF42F1}"/>
    <cellStyle name="Input 11 2 2 3 7" xfId="18506" xr:uid="{72E31C3E-12FA-4251-A1CE-84D9163FC955}"/>
    <cellStyle name="Input 11 2 2 3 7 2" xfId="30227" xr:uid="{F488AB41-66CC-4EAE-BF08-6E6F49B73A34}"/>
    <cellStyle name="Input 11 2 2 3 8" xfId="19263" xr:uid="{B20C12D3-BEA9-4E7C-8A58-64B650C0FDFB}"/>
    <cellStyle name="Input 11 2 2 4" xfId="12456" xr:uid="{50E77A80-6C04-432E-ABAF-B79B6CB86F92}"/>
    <cellStyle name="Input 11 2 2 4 2" xfId="24270" xr:uid="{9DA44D2E-249E-4F5B-B011-3B3FFAA5152B}"/>
    <cellStyle name="Input 11 2 2 5" xfId="10327" xr:uid="{9BE4B86A-6063-4974-93FE-9EFD9EF46CCB}"/>
    <cellStyle name="Input 11 2 2 5 2" xfId="22199" xr:uid="{6FBEE0FA-8759-4544-AD9F-CE765EEB3FE6}"/>
    <cellStyle name="Input 11 2 2 6" xfId="12068" xr:uid="{19AAEEB4-84CC-4A21-A88A-0ADB1E0D2140}"/>
    <cellStyle name="Input 11 2 2 6 2" xfId="23889" xr:uid="{994FFB5E-9079-4BF2-8161-8BFDDA47E713}"/>
    <cellStyle name="Input 11 2 2 7" xfId="10686" xr:uid="{65B98C82-52CB-45F0-900D-6D4CFE038236}"/>
    <cellStyle name="Input 11 2 2 7 2" xfId="22558" xr:uid="{29017806-6589-4A48-B47E-900A284804EF}"/>
    <cellStyle name="Input 11 2 2 8" xfId="11613" xr:uid="{F9F82320-1CF2-430C-82A5-58350D5490B1}"/>
    <cellStyle name="Input 11 2 2 8 2" xfId="23456" xr:uid="{2C437785-610E-4A55-B834-C2195BB7329C}"/>
    <cellStyle name="Input 11 2 2 9" xfId="11068" xr:uid="{4952DCC1-D3A0-4094-B121-1F8860F06AAB}"/>
    <cellStyle name="Input 11 2 2 9 2" xfId="22937" xr:uid="{CC457579-49D6-487C-A7C1-EA89FEF80FE5}"/>
    <cellStyle name="Input 11 2 3" xfId="8450" xr:uid="{5A47A175-FAB4-4B81-AB44-F5B4A27650E9}"/>
    <cellStyle name="Input 11 2 3 2" xfId="13192" xr:uid="{428ABCCA-BAA6-4F6E-9A94-7176BE867936}"/>
    <cellStyle name="Input 11 2 3 2 2" xfId="24978" xr:uid="{9006963D-FCBA-43C4-B0D8-A4FE9612BC52}"/>
    <cellStyle name="Input 11 2 3 3" xfId="14212" xr:uid="{3A026656-0F81-4456-9C6A-8CDB592B6C9A}"/>
    <cellStyle name="Input 11 2 3 3 2" xfId="25985" xr:uid="{C1E71790-812F-4193-B232-004D58733DF4}"/>
    <cellStyle name="Input 11 2 3 4" xfId="15172" xr:uid="{3C35DF8D-2F1D-4EBE-9FDF-0A42B3CC09B9}"/>
    <cellStyle name="Input 11 2 3 4 2" xfId="26941" xr:uid="{7D50ECC5-C089-4F8D-9C36-442FDF60B80B}"/>
    <cellStyle name="Input 11 2 3 5" xfId="16121" xr:uid="{CF979013-8CC2-4F69-A9CB-24F3F2F4A849}"/>
    <cellStyle name="Input 11 2 3 5 2" xfId="27868" xr:uid="{659A2727-372E-4491-A9E2-807A4F569A72}"/>
    <cellStyle name="Input 11 2 3 6" xfId="16994" xr:uid="{6E787DBC-31E4-43A1-B957-83D3587F6092}"/>
    <cellStyle name="Input 11 2 3 6 2" xfId="28741" xr:uid="{3808D835-CEDD-4EF4-A5E6-31F522CAEA8B}"/>
    <cellStyle name="Input 11 2 3 7" xfId="17859" xr:uid="{1105E52F-2556-47EE-A657-F2DD6654EBAC}"/>
    <cellStyle name="Input 11 2 3 7 2" xfId="29580" xr:uid="{81DB5427-6A51-4D69-8811-586CA0135C46}"/>
    <cellStyle name="Input 11 2 3 8" xfId="18635" xr:uid="{CC8E8E65-FE72-4DAC-A65E-CFDCB82BBBA4}"/>
    <cellStyle name="Input 11 2 4" xfId="9461" xr:uid="{A4129319-C0D7-4530-9AFE-2DAEA3DB2FBD}"/>
    <cellStyle name="Input 11 2 4 2" xfId="13866" xr:uid="{00A50311-AA82-49AA-88D7-23F98512F130}"/>
    <cellStyle name="Input 11 2 4 2 2" xfId="25639" xr:uid="{67E52208-78F8-4AF9-BD55-6845676F95DA}"/>
    <cellStyle name="Input 11 2 4 3" xfId="14826" xr:uid="{5BBB36B2-F01A-4A2E-B6ED-E8310142BB51}"/>
    <cellStyle name="Input 11 2 4 3 2" xfId="26597" xr:uid="{48F68F3F-189E-4530-BA7D-71E67385581B}"/>
    <cellStyle name="Input 11 2 4 4" xfId="15778" xr:uid="{0A20111B-D3FE-4D69-ABC6-0089AA35447F}"/>
    <cellStyle name="Input 11 2 4 4 2" xfId="27525" xr:uid="{0643EF7D-5DDA-409F-B64C-03F46FD494FE}"/>
    <cellStyle name="Input 11 2 4 5" xfId="16652" xr:uid="{A21D42B7-FB8B-4070-981C-EFD6EAE3DF3D}"/>
    <cellStyle name="Input 11 2 4 5 2" xfId="28399" xr:uid="{49D0E379-2A6E-416C-8BF4-C0E4E30D933C}"/>
    <cellStyle name="Input 11 2 4 6" xfId="17517" xr:uid="{BFE6E913-C300-429E-98E8-BE07C6DB065C}"/>
    <cellStyle name="Input 11 2 4 6 2" xfId="29238" xr:uid="{FE73552F-AE53-4D7C-9A6D-88B5F34946F5}"/>
    <cellStyle name="Input 11 2 4 7" xfId="18293" xr:uid="{2A3C899C-2228-4C34-850A-CD5EE27768AC}"/>
    <cellStyle name="Input 11 2 4 7 2" xfId="30014" xr:uid="{EB7BAEF1-F515-40CD-9785-D42DA4DA9904}"/>
    <cellStyle name="Input 11 2 4 8" xfId="19050" xr:uid="{6CAF6A19-1C44-42A5-9A22-5F4239707710}"/>
    <cellStyle name="Input 11 2 5" xfId="12163" xr:uid="{DE5628ED-E023-4ABA-BA09-50BAACBE0328}"/>
    <cellStyle name="Input 11 2 5 2" xfId="23980" xr:uid="{430C42E0-3957-4FEB-A547-FF957EA65DC8}"/>
    <cellStyle name="Input 11 2 6" xfId="10604" xr:uid="{2A876E73-14E0-429C-91D4-1F58A2A20ABF}"/>
    <cellStyle name="Input 11 2 6 2" xfId="22476" xr:uid="{72A82AC7-5582-4C7B-845F-EE1B7F0426F6}"/>
    <cellStyle name="Input 11 2 7" xfId="12318" xr:uid="{82CE5AF6-A18D-48B2-9CD4-FD9FBA44CC21}"/>
    <cellStyle name="Input 11 2 7 2" xfId="24134" xr:uid="{7C8DD06C-34C5-4658-988C-ED6E97E8393F}"/>
    <cellStyle name="Input 11 2 8" xfId="10458" xr:uid="{F462ECA4-3411-4E6E-859F-22F76816C173}"/>
    <cellStyle name="Input 11 2 8 2" xfId="22330" xr:uid="{09C0E981-4CA5-4151-9EA5-028FB748E38C}"/>
    <cellStyle name="Input 11 2 9" xfId="12056" xr:uid="{88362A17-9E33-432D-9F30-78FBF29138C6}"/>
    <cellStyle name="Input 11 2 9 2" xfId="23877" xr:uid="{F8492625-FBE5-46D6-AE83-B41B19CD6ADE}"/>
    <cellStyle name="Input 11 3" xfId="6948" xr:uid="{F98A1D1E-A55F-414E-9CBD-CB970DEE340F}"/>
    <cellStyle name="Input 11 3 10" xfId="12538" xr:uid="{6CCB3C90-E23A-452D-9D23-3968B1336C40}"/>
    <cellStyle name="Input 11 3 10 2" xfId="24347" xr:uid="{10306277-29CE-427E-8CBC-E129A226EC3F}"/>
    <cellStyle name="Input 11 3 2" xfId="8591" xr:uid="{A72B5C2B-281D-4BA0-93B7-E9D162CBB136}"/>
    <cellStyle name="Input 11 3 2 2" xfId="13312" xr:uid="{BE132B5C-6D3C-41C6-A036-0E53E031F7AA}"/>
    <cellStyle name="Input 11 3 2 2 2" xfId="25095" xr:uid="{C06DACF1-6918-4AC8-8E9E-624149E9345B}"/>
    <cellStyle name="Input 11 3 2 3" xfId="14326" xr:uid="{7E633B21-C5DD-4DA9-AFAA-91209643389D}"/>
    <cellStyle name="Input 11 3 2 3 2" xfId="26098" xr:uid="{4BAB40EF-E8E4-48DA-9806-1FF383173A80}"/>
    <cellStyle name="Input 11 3 2 4" xfId="15284" xr:uid="{13B2C700-028E-49DF-918F-EE13A78C1D17}"/>
    <cellStyle name="Input 11 3 2 4 2" xfId="27053" xr:uid="{80E811ED-33F8-4D95-9363-BE2291F428BC}"/>
    <cellStyle name="Input 11 3 2 5" xfId="16228" xr:uid="{7AC84280-5A2B-4510-AAE8-CF02F4A457AC}"/>
    <cellStyle name="Input 11 3 2 5 2" xfId="27975" xr:uid="{37C82F71-A2B0-427A-827F-F71809BE6100}"/>
    <cellStyle name="Input 11 3 2 6" xfId="17101" xr:uid="{F3B21C39-F66F-4060-A692-2D371AAF364F}"/>
    <cellStyle name="Input 11 3 2 6 2" xfId="28848" xr:uid="{B6DFA3F9-6BFF-40B0-8777-4F1D8EF75EE2}"/>
    <cellStyle name="Input 11 3 2 7" xfId="17966" xr:uid="{D82028F0-FF1E-4603-A602-420CED1A8349}"/>
    <cellStyle name="Input 11 3 2 7 2" xfId="29687" xr:uid="{E7FBF6AD-55EC-4394-8F7F-C75F5F9B1202}"/>
    <cellStyle name="Input 11 3 2 8" xfId="18734" xr:uid="{ADD67E28-CBA1-4671-B9B6-4E87EB995A8B}"/>
    <cellStyle name="Input 11 3 3" xfId="9560" xr:uid="{2D4C1B88-790B-46E1-ACE3-D44937EC958D}"/>
    <cellStyle name="Input 11 3 3 2" xfId="13965" xr:uid="{FE2084A3-0FD8-4FCC-8E7D-E0DE844C76A5}"/>
    <cellStyle name="Input 11 3 3 2 2" xfId="25738" xr:uid="{2784971D-EC72-4360-AE63-8CBFD8FA6463}"/>
    <cellStyle name="Input 11 3 3 3" xfId="14925" xr:uid="{3D006122-371A-4181-ACBE-BED028A96853}"/>
    <cellStyle name="Input 11 3 3 3 2" xfId="26696" xr:uid="{3270EA50-9270-4525-946F-5AAF7DE05B15}"/>
    <cellStyle name="Input 11 3 3 4" xfId="15877" xr:uid="{C0C00345-2EA8-492D-B3F8-E74F43059CDB}"/>
    <cellStyle name="Input 11 3 3 4 2" xfId="27624" xr:uid="{628AA6D7-70D0-4A07-AD6C-EBEB48DE329C}"/>
    <cellStyle name="Input 11 3 3 5" xfId="16751" xr:uid="{941D7449-7318-4479-B1D1-FCE66D6349B3}"/>
    <cellStyle name="Input 11 3 3 5 2" xfId="28498" xr:uid="{4371BA56-718E-4002-A37D-2CC3E1F8D40D}"/>
    <cellStyle name="Input 11 3 3 6" xfId="17616" xr:uid="{5846995D-C5CC-4B41-9FC5-EEB3EBF4A0D6}"/>
    <cellStyle name="Input 11 3 3 6 2" xfId="29337" xr:uid="{EF1F75A0-2B19-4E1A-9F00-E9AFD1B0C0BD}"/>
    <cellStyle name="Input 11 3 3 7" xfId="18392" xr:uid="{FF7CCC52-FDB0-4771-971E-904FBB0F0933}"/>
    <cellStyle name="Input 11 3 3 7 2" xfId="30113" xr:uid="{2136C8B8-6931-4517-B847-029C2EB08A60}"/>
    <cellStyle name="Input 11 3 3 8" xfId="19149" xr:uid="{F9F6DA8B-0E36-4B60-94FE-C47D4E37E39E}"/>
    <cellStyle name="Input 11 3 4" xfId="12283" xr:uid="{CF324528-3C0E-42B1-A8D6-A9CB58316E6B}"/>
    <cellStyle name="Input 11 3 4 2" xfId="24099" xr:uid="{DF723099-CFD8-4EE5-AEFE-B15A8A9859F8}"/>
    <cellStyle name="Input 11 3 5" xfId="10489" xr:uid="{CD5279E3-68A2-4C40-8E92-58544ECE0BF8}"/>
    <cellStyle name="Input 11 3 5 2" xfId="22361" xr:uid="{80A3630C-0F71-4300-87FC-A1C4E203111E}"/>
    <cellStyle name="Input 11 3 6" xfId="13083" xr:uid="{38FD5824-E15A-46D6-91D2-255231ABD1DE}"/>
    <cellStyle name="Input 11 3 6 2" xfId="24872" xr:uid="{CAC572AB-732B-4747-AAAE-ACF7C01B4334}"/>
    <cellStyle name="Input 11 3 7" xfId="9846" xr:uid="{52C9906F-776C-4232-9558-CC554D28F7B3}"/>
    <cellStyle name="Input 11 3 7 2" xfId="21722" xr:uid="{86E43D91-AC94-4FA2-B4B5-F8DC3C3B78BF}"/>
    <cellStyle name="Input 11 3 8" xfId="12118" xr:uid="{D88825DE-45C4-40B4-9FE6-520D17EC4A31}"/>
    <cellStyle name="Input 11 3 8 2" xfId="23935" xr:uid="{9A9BE461-3C7A-4984-9811-9ABD53A7723E}"/>
    <cellStyle name="Input 11 3 9" xfId="10647" xr:uid="{E854466E-83C4-417A-8BB4-17B165757EE7}"/>
    <cellStyle name="Input 11 3 9 2" xfId="22519" xr:uid="{4F331056-FB23-4F8D-B6E3-0D52D26384C8}"/>
    <cellStyle name="Input 11 4" xfId="7773" xr:uid="{AC1D0125-23C3-4271-9F77-52F136FBE18D}"/>
    <cellStyle name="Input 11 4 2" xfId="12797" xr:uid="{14CA2284-3358-4799-8C1B-22490D853975}"/>
    <cellStyle name="Input 11 4 2 2" xfId="24593" xr:uid="{EA1CB3CB-7EFF-4C03-BBB5-AB36C5E90FB8}"/>
    <cellStyle name="Input 11 4 3" xfId="10080" xr:uid="{E45E9BFF-B9DB-4366-A7E8-13F93B04D914}"/>
    <cellStyle name="Input 11 4 3 2" xfId="21955" xr:uid="{D54AC9B4-5540-4AC1-B3BE-2962059E9ECC}"/>
    <cellStyle name="Input 11 4 4" xfId="13119" xr:uid="{A1D4EF00-CAA9-477A-BA70-6EAFCF0B462C}"/>
    <cellStyle name="Input 11 4 4 2" xfId="24907" xr:uid="{4BFF1647-3C83-45FA-B5C1-D4275EC4D333}"/>
    <cellStyle name="Input 11 4 5" xfId="9818" xr:uid="{F5E44CBE-FA75-4E8C-A4EF-4BE326AFBEC0}"/>
    <cellStyle name="Input 11 4 5 2" xfId="21694" xr:uid="{591465FB-BF64-40C9-B543-54EC32E28152}"/>
    <cellStyle name="Input 11 4 6" xfId="13015" xr:uid="{9CB368EA-D53A-4986-A031-5D5609296B49}"/>
    <cellStyle name="Input 11 4 6 2" xfId="24807" xr:uid="{E2D64D0A-A82B-4511-834D-2AD01DF01164}"/>
    <cellStyle name="Input 11 4 7" xfId="9893" xr:uid="{03E19054-4413-401E-8016-38DF4BB16C97}"/>
    <cellStyle name="Input 11 4 7 2" xfId="21769" xr:uid="{B60AA8A4-7555-41ED-A04D-026EDD255A70}"/>
    <cellStyle name="Input 11 4 8" xfId="12655" xr:uid="{15CE34CF-850F-494B-942B-4D40CB84A055}"/>
    <cellStyle name="Input 11 5" xfId="7770" xr:uid="{03C9456D-5C56-4DEE-8D97-E0ED129226E7}"/>
    <cellStyle name="Input 11 5 2" xfId="12794" xr:uid="{06E2BC6C-CFC6-4AAA-A6D9-2B7FD55A7734}"/>
    <cellStyle name="Input 11 5 2 2" xfId="24590" xr:uid="{BADAF218-DDD3-4849-ADE1-E4B5980CD1CA}"/>
    <cellStyle name="Input 11 5 3" xfId="10082" xr:uid="{4BD375DC-5257-440C-A291-388AA3E4D956}"/>
    <cellStyle name="Input 11 5 3 2" xfId="21957" xr:uid="{B654AED7-D3B0-47E1-8C74-C6304D7FE121}"/>
    <cellStyle name="Input 11 5 4" xfId="12623" xr:uid="{7D4B38A0-204D-419A-9D9E-089BE5CE3099}"/>
    <cellStyle name="Input 11 5 4 2" xfId="24428" xr:uid="{EC82E815-168E-4665-BEF6-7B833B438630}"/>
    <cellStyle name="Input 11 5 5" xfId="10196" xr:uid="{1E07CEF2-88CC-44CC-A5E5-601187CE597F}"/>
    <cellStyle name="Input 11 5 5 2" xfId="22071" xr:uid="{8B625964-3F6A-47A6-98DA-3C7C977CF29E}"/>
    <cellStyle name="Input 11 5 6" xfId="12338" xr:uid="{BFB35F1A-E2E6-4EC1-BB58-A52CBA913842}"/>
    <cellStyle name="Input 11 5 6 2" xfId="24153" xr:uid="{562EFAB7-7DFB-4BB2-A12B-E80DEAD8EE9F}"/>
    <cellStyle name="Input 11 5 7" xfId="10441" xr:uid="{D919BD77-5AFC-45F7-8F8C-EF39DF779A56}"/>
    <cellStyle name="Input 11 5 7 2" xfId="22313" xr:uid="{C90DB6DF-0CF2-4E25-9B50-BC1B29133C6F}"/>
    <cellStyle name="Input 11 5 8" xfId="11648" xr:uid="{27AF404C-F9FB-4496-8F2C-D7461E8AE689}"/>
    <cellStyle name="Input 11 6" xfId="11308" xr:uid="{6422F1F5-192A-4F15-BFD4-8890EF6323AA}"/>
    <cellStyle name="Input 11 6 2" xfId="23170" xr:uid="{4BFBF63D-AB38-40A7-8BEE-A75C8F69989B}"/>
    <cellStyle name="Input 11 7" xfId="11305" xr:uid="{3E0E973B-37C8-495D-9448-31AFE615A92A}"/>
    <cellStyle name="Input 11 7 2" xfId="23167" xr:uid="{565E1712-D29D-4982-AC85-4C1391735128}"/>
    <cellStyle name="Input 11 8" xfId="11988" xr:uid="{39426776-BD36-4B4C-83BB-CA82EB65B25A}"/>
    <cellStyle name="Input 11 8 2" xfId="23813" xr:uid="{0BE9F9A0-3471-4544-B2FD-408B887E5883}"/>
    <cellStyle name="Input 11 9" xfId="10748" xr:uid="{F2B65954-8810-4FA5-ADAD-ECF88C975FBA}"/>
    <cellStyle name="Input 11 9 2" xfId="22619" xr:uid="{C005631F-80EE-48D8-B59C-04B53A034F38}"/>
    <cellStyle name="Input 12" xfId="5059" xr:uid="{C4C8CE27-80DE-4952-8BDD-0BF8A0C3BA44}"/>
    <cellStyle name="Input 12 10" xfId="11347" xr:uid="{4B72A0CE-386D-4FB2-A1B7-C96DD0571405}"/>
    <cellStyle name="Input 12 10 2" xfId="23209" xr:uid="{31F76976-857A-4C84-9458-B82AADEF285E}"/>
    <cellStyle name="Input 12 11" xfId="11266" xr:uid="{2F56DEDA-CD9B-4A6C-AEF5-39BDE83E0F9B}"/>
    <cellStyle name="Input 12 11 2" xfId="23128" xr:uid="{F0020F90-5DF0-42F5-B497-57FD80B66FD5}"/>
    <cellStyle name="Input 12 12" xfId="11366" xr:uid="{4F43C046-F848-4458-97FA-A32C615497EB}"/>
    <cellStyle name="Input 12 12 2" xfId="23228" xr:uid="{827976A7-E4EB-4935-8479-ACB256DE11AB}"/>
    <cellStyle name="Input 12 2" xfId="6804" xr:uid="{D710E481-8C82-4E15-ADD9-413F9AE3122F}"/>
    <cellStyle name="Input 12 2 10" xfId="11973" xr:uid="{C1A63664-11BB-4497-89B5-74BE7DBCC2D2}"/>
    <cellStyle name="Input 12 2 10 2" xfId="23798" xr:uid="{CF19DDF5-E2C4-4030-A9FF-5458B03A2EA6}"/>
    <cellStyle name="Input 12 2 11" xfId="10762" xr:uid="{9BBE1912-D338-4020-8671-B84536ECD63A}"/>
    <cellStyle name="Input 12 2 11 2" xfId="22633" xr:uid="{4F1B2630-BA01-489B-BD9B-DF01D6D923BA}"/>
    <cellStyle name="Input 12 2 2" xfId="7190" xr:uid="{7FE8649F-FFC7-4CAA-AA34-0C37E7B80462}"/>
    <cellStyle name="Input 12 2 2 10" xfId="13341" xr:uid="{D860A034-2FFC-407A-ABEF-AC302BF2ED45}"/>
    <cellStyle name="Input 12 2 2 10 2" xfId="25124" xr:uid="{4DC87363-D9B0-4AF4-9E75-959AE4E24ECE}"/>
    <cellStyle name="Input 12 2 2 2" xfId="8833" xr:uid="{8024C91A-B725-4442-BE3A-FDD09BAA1454}"/>
    <cellStyle name="Input 12 2 2 2 2" xfId="13485" xr:uid="{B1D8796B-B06C-4C77-A74F-565091F7B96C}"/>
    <cellStyle name="Input 12 2 2 2 2 2" xfId="25268" xr:uid="{DCFCD831-2244-4D9F-940A-6E26C9B77298}"/>
    <cellStyle name="Input 12 2 2 2 3" xfId="14489" xr:uid="{E385DBF5-CB0D-4508-8AD5-C901A14503D0}"/>
    <cellStyle name="Input 12 2 2 2 3 2" xfId="26261" xr:uid="{CCE35FA1-37E8-42F5-AEE5-A8C302987531}"/>
    <cellStyle name="Input 12 2 2 2 4" xfId="15447" xr:uid="{88063A28-FFCE-414A-A110-89EBCFD44138}"/>
    <cellStyle name="Input 12 2 2 2 4 2" xfId="27207" xr:uid="{DB173F38-06BE-4885-946B-1F4A9126AA41}"/>
    <cellStyle name="Input 12 2 2 2 5" xfId="16372" xr:uid="{56E1A25D-798E-4AF3-9957-0B9BFA887807}"/>
    <cellStyle name="Input 12 2 2 2 5 2" xfId="28119" xr:uid="{0AABED38-C1B1-4822-85A0-E467ED0A905F}"/>
    <cellStyle name="Input 12 2 2 2 6" xfId="17243" xr:uid="{9FDCAC83-849F-4CAD-9C7D-D75124803A8B}"/>
    <cellStyle name="Input 12 2 2 2 6 2" xfId="28986" xr:uid="{C3306492-AC45-49E1-8EF5-DA440B66E12E}"/>
    <cellStyle name="Input 12 2 2 2 7" xfId="18089" xr:uid="{3D35A122-6E7A-490D-B102-AF9431965B2E}"/>
    <cellStyle name="Input 12 2 2 2 7 2" xfId="29810" xr:uid="{ADEF953B-8928-4037-80AB-D453FCB422A7}"/>
    <cellStyle name="Input 12 2 2 2 8" xfId="18849" xr:uid="{B179E00B-B5C8-4C59-8E01-65569807CF3A}"/>
    <cellStyle name="Input 12 2 2 3" xfId="9675" xr:uid="{BDEC15CE-3A26-4CFD-8221-BAAC3B3707EB}"/>
    <cellStyle name="Input 12 2 2 3 2" xfId="14080" xr:uid="{91986078-5B0D-4297-BB7A-1C6B4114DF68}"/>
    <cellStyle name="Input 12 2 2 3 2 2" xfId="25853" xr:uid="{AB96C265-A9CA-47DB-B890-A45AC2DE8AA6}"/>
    <cellStyle name="Input 12 2 2 3 3" xfId="15040" xr:uid="{F0AA3B47-B726-4879-9BC0-56A2575A2788}"/>
    <cellStyle name="Input 12 2 2 3 3 2" xfId="26811" xr:uid="{6763B676-33BD-4A1E-9624-B97A7CB2596F}"/>
    <cellStyle name="Input 12 2 2 3 4" xfId="15992" xr:uid="{1144FEBB-9C98-418F-B81E-6A767F9ED6D8}"/>
    <cellStyle name="Input 12 2 2 3 4 2" xfId="27739" xr:uid="{F99F14A3-BD0F-483C-9FA2-5627506C52F3}"/>
    <cellStyle name="Input 12 2 2 3 5" xfId="16866" xr:uid="{59CBB423-FFE5-48D3-B897-957B8DB8338C}"/>
    <cellStyle name="Input 12 2 2 3 5 2" xfId="28613" xr:uid="{60C1C113-5B6F-4B04-A3B2-02BD4D084448}"/>
    <cellStyle name="Input 12 2 2 3 6" xfId="17731" xr:uid="{F72E165C-06EE-4EB5-BC0B-B864303E064E}"/>
    <cellStyle name="Input 12 2 2 3 6 2" xfId="29452" xr:uid="{B13D9A6D-6F03-43D1-ABCF-7DAD99EBAF67}"/>
    <cellStyle name="Input 12 2 2 3 7" xfId="18507" xr:uid="{D222EE29-18C8-4C31-9D95-87C78D70E3A4}"/>
    <cellStyle name="Input 12 2 2 3 7 2" xfId="30228" xr:uid="{1A986ED9-071C-44D7-B0DF-4C0F1654083F}"/>
    <cellStyle name="Input 12 2 2 3 8" xfId="19264" xr:uid="{52FD5A21-0644-4373-8061-0C6F4B35A9C2}"/>
    <cellStyle name="Input 12 2 2 4" xfId="12457" xr:uid="{4929A598-96E0-4B48-BA82-3C43BDD7053A}"/>
    <cellStyle name="Input 12 2 2 4 2" xfId="24271" xr:uid="{9E94F994-8193-41AC-B9A8-F028397DE899}"/>
    <cellStyle name="Input 12 2 2 5" xfId="10326" xr:uid="{85CC4195-161C-4B2F-9947-FA3919710DB7}"/>
    <cellStyle name="Input 12 2 2 5 2" xfId="22198" xr:uid="{7F6FC90E-CC08-4A61-9E79-A8008972734C}"/>
    <cellStyle name="Input 12 2 2 6" xfId="12592" xr:uid="{14DEC59F-DCAF-43C9-B568-5ED55797EA41}"/>
    <cellStyle name="Input 12 2 2 6 2" xfId="24397" xr:uid="{8EC4EADA-31FC-4546-B584-2E2EB5D90ECC}"/>
    <cellStyle name="Input 12 2 2 7" xfId="10221" xr:uid="{1094EEA0-C860-420C-B7A9-A6A94F9992B1}"/>
    <cellStyle name="Input 12 2 2 7 2" xfId="22096" xr:uid="{31674A13-2FFF-4FF0-A295-1D246CDD36C7}"/>
    <cellStyle name="Input 12 2 2 8" xfId="11718" xr:uid="{FED4EB2D-2096-488C-8CAD-5902D8FB3ECC}"/>
    <cellStyle name="Input 12 2 2 8 2" xfId="23549" xr:uid="{2764B1B9-B857-4446-95E1-C4A452E6113F}"/>
    <cellStyle name="Input 12 2 2 9" xfId="10983" xr:uid="{ADB9674B-72C4-4D53-B9D5-C4D7B1F63502}"/>
    <cellStyle name="Input 12 2 2 9 2" xfId="22852" xr:uid="{0C2A8AD0-1899-4162-AD8F-EC0B91192B75}"/>
    <cellStyle name="Input 12 2 3" xfId="8449" xr:uid="{CB11FBB5-F5CE-46CC-BABE-982EEE3E1B14}"/>
    <cellStyle name="Input 12 2 3 2" xfId="13191" xr:uid="{4127F244-91F4-4E56-80E2-CBD7522349DE}"/>
    <cellStyle name="Input 12 2 3 2 2" xfId="24977" xr:uid="{B06BD630-2D38-40A8-B620-979B8800E9EF}"/>
    <cellStyle name="Input 12 2 3 3" xfId="14211" xr:uid="{DFB68685-35ED-4EE7-8A7A-9AEAD99C3DAF}"/>
    <cellStyle name="Input 12 2 3 3 2" xfId="25984" xr:uid="{829AA453-88DE-43BD-AB6E-B674372B7FA5}"/>
    <cellStyle name="Input 12 2 3 4" xfId="15171" xr:uid="{11584266-244F-4AA8-B78C-24A3D8CD9EC8}"/>
    <cellStyle name="Input 12 2 3 4 2" xfId="26940" xr:uid="{CDAB18DC-F548-46D3-8111-7FB000C7E028}"/>
    <cellStyle name="Input 12 2 3 5" xfId="16120" xr:uid="{4F2F1557-CE2E-456E-A93A-7C90E5E46CEB}"/>
    <cellStyle name="Input 12 2 3 5 2" xfId="27867" xr:uid="{4091A62D-5400-4B3D-B8A9-66E16E2B659D}"/>
    <cellStyle name="Input 12 2 3 6" xfId="16993" xr:uid="{F5DEFF3B-0587-4311-904D-94E1C2ABD839}"/>
    <cellStyle name="Input 12 2 3 6 2" xfId="28740" xr:uid="{6E38BA76-C310-4F53-BD05-5A9836BFB9E1}"/>
    <cellStyle name="Input 12 2 3 7" xfId="17858" xr:uid="{B2945DA4-A378-490D-AEB1-DBF577ADB491}"/>
    <cellStyle name="Input 12 2 3 7 2" xfId="29579" xr:uid="{EA5F4759-B13E-445C-83ED-ABF2C1C0671E}"/>
    <cellStyle name="Input 12 2 3 8" xfId="18634" xr:uid="{477AC6A8-2619-4540-81B6-2936CF8923D1}"/>
    <cellStyle name="Input 12 2 4" xfId="9460" xr:uid="{69D60899-1D89-4A12-B88F-B058FDABA135}"/>
    <cellStyle name="Input 12 2 4 2" xfId="13865" xr:uid="{E4B687CF-C888-4895-9F1B-F7105AA72981}"/>
    <cellStyle name="Input 12 2 4 2 2" xfId="25638" xr:uid="{200A4B34-CBB8-4037-8084-144F729C3C8E}"/>
    <cellStyle name="Input 12 2 4 3" xfId="14825" xr:uid="{D22A5637-1782-4196-AC01-3744DBED43B9}"/>
    <cellStyle name="Input 12 2 4 3 2" xfId="26596" xr:uid="{34D8F434-4C28-44AF-99E4-8FA7F750DB5A}"/>
    <cellStyle name="Input 12 2 4 4" xfId="15777" xr:uid="{062CFD3F-947F-44E2-B484-5C529499F36E}"/>
    <cellStyle name="Input 12 2 4 4 2" xfId="27524" xr:uid="{51F17803-7DE7-45CD-9511-23721A9236E6}"/>
    <cellStyle name="Input 12 2 4 5" xfId="16651" xr:uid="{96BEB809-14CA-43E5-8EE8-9F196796BEF2}"/>
    <cellStyle name="Input 12 2 4 5 2" xfId="28398" xr:uid="{37EBAB2C-FC91-43EC-8C42-771A979AC154}"/>
    <cellStyle name="Input 12 2 4 6" xfId="17516" xr:uid="{44ADD871-FD44-4F72-804F-1FEFBA3F0059}"/>
    <cellStyle name="Input 12 2 4 6 2" xfId="29237" xr:uid="{41CE96F3-2DE4-4CCC-977D-CC2BE871025A}"/>
    <cellStyle name="Input 12 2 4 7" xfId="18292" xr:uid="{E68E9F47-B033-4C6F-A668-84FA1C68A290}"/>
    <cellStyle name="Input 12 2 4 7 2" xfId="30013" xr:uid="{4390F582-C5C0-4E91-975D-944E16E5AF14}"/>
    <cellStyle name="Input 12 2 4 8" xfId="19049" xr:uid="{1581E3D3-34F9-436E-83D4-EF72C740B2F2}"/>
    <cellStyle name="Input 12 2 5" xfId="12162" xr:uid="{05DF9DC8-5B1D-4FD1-94FA-FF0A10000C0E}"/>
    <cellStyle name="Input 12 2 5 2" xfId="23979" xr:uid="{70932F02-5DAC-44E8-ABFA-62657AE57645}"/>
    <cellStyle name="Input 12 2 6" xfId="10605" xr:uid="{06D6747F-4132-4358-8BEB-5ABD16E9025F}"/>
    <cellStyle name="Input 12 2 6 2" xfId="22477" xr:uid="{F3D1CF4A-F60E-4C76-AB3F-9669F4FC5C48}"/>
    <cellStyle name="Input 12 2 7" xfId="12983" xr:uid="{FFF56880-8057-40B2-B047-625C7868A34D}"/>
    <cellStyle name="Input 12 2 7 2" xfId="24775" xr:uid="{F4B172D6-217B-4A14-88A1-CE5C6EBCD1B2}"/>
    <cellStyle name="Input 12 2 8" xfId="9919" xr:uid="{48A17190-EC50-4D50-AFAF-94B3985D3878}"/>
    <cellStyle name="Input 12 2 8 2" xfId="21795" xr:uid="{630EB58C-BDAC-4A9A-A8FA-AA032F86A797}"/>
    <cellStyle name="Input 12 2 9" xfId="12648" xr:uid="{388D1ECB-FB41-470A-879A-C02FC6523EB7}"/>
    <cellStyle name="Input 12 2 9 2" xfId="24450" xr:uid="{0FD99C8D-EBE6-4AC7-AFDD-00547C0B2A0A}"/>
    <cellStyle name="Input 12 3" xfId="6949" xr:uid="{E301AA37-5BA8-4DC7-B7DC-27F9AD93257F}"/>
    <cellStyle name="Input 12 3 10" xfId="15488" xr:uid="{08A07683-EEAC-4116-A2B0-B00FC38E31A6}"/>
    <cellStyle name="Input 12 3 10 2" xfId="27244" xr:uid="{49C709B4-C4DD-4EDA-A43C-C0DE68AC0514}"/>
    <cellStyle name="Input 12 3 2" xfId="8592" xr:uid="{6D85D34F-2441-4B8C-B10D-B1A5A4BA4E6D}"/>
    <cellStyle name="Input 12 3 2 2" xfId="13313" xr:uid="{A1B285DF-72BE-4D6A-9814-1DF3ABE69541}"/>
    <cellStyle name="Input 12 3 2 2 2" xfId="25096" xr:uid="{C7DE709F-8410-4741-AC47-EBC2D0F07C3E}"/>
    <cellStyle name="Input 12 3 2 3" xfId="14327" xr:uid="{8D2057F1-41AD-44FD-A617-73DFE38566BE}"/>
    <cellStyle name="Input 12 3 2 3 2" xfId="26099" xr:uid="{55C2AD3C-7BA4-4CBC-A8B8-66598CA03543}"/>
    <cellStyle name="Input 12 3 2 4" xfId="15285" xr:uid="{7FEF56A8-B386-4C65-9CD2-C6E14F41C2F7}"/>
    <cellStyle name="Input 12 3 2 4 2" xfId="27054" xr:uid="{7F37DB54-312E-4CCD-AC8C-65C74FEE6876}"/>
    <cellStyle name="Input 12 3 2 5" xfId="16229" xr:uid="{315A389B-49D1-48CC-9489-E656F488E16B}"/>
    <cellStyle name="Input 12 3 2 5 2" xfId="27976" xr:uid="{DD6CDB16-7B84-4E5D-A4A2-69DB2C788ADE}"/>
    <cellStyle name="Input 12 3 2 6" xfId="17102" xr:uid="{F2FBD947-5631-463D-A80C-A2E996E44CAE}"/>
    <cellStyle name="Input 12 3 2 6 2" xfId="28849" xr:uid="{9370A7EA-07D1-4E5F-A716-5D8FBEE4C0CA}"/>
    <cellStyle name="Input 12 3 2 7" xfId="17967" xr:uid="{2324481A-1536-4E26-BA75-F46E73E43C2B}"/>
    <cellStyle name="Input 12 3 2 7 2" xfId="29688" xr:uid="{B4A18D9E-254B-407F-8E52-E18CF8D98730}"/>
    <cellStyle name="Input 12 3 2 8" xfId="18735" xr:uid="{2B497E90-D00A-40C3-A6D5-4ACDF9FD36E7}"/>
    <cellStyle name="Input 12 3 3" xfId="9561" xr:uid="{78F00A07-EDAE-41DD-B98C-EE1D014A610D}"/>
    <cellStyle name="Input 12 3 3 2" xfId="13966" xr:uid="{C16B3E97-2318-42E4-84F1-8F52E0140680}"/>
    <cellStyle name="Input 12 3 3 2 2" xfId="25739" xr:uid="{D427D915-FB7B-4C87-9469-ADA021FA00D4}"/>
    <cellStyle name="Input 12 3 3 3" xfId="14926" xr:uid="{131FAAB7-0951-412D-BC84-C65CEDDD06FA}"/>
    <cellStyle name="Input 12 3 3 3 2" xfId="26697" xr:uid="{317621A4-8BFB-411A-AEF0-F726E3CBEFFD}"/>
    <cellStyle name="Input 12 3 3 4" xfId="15878" xr:uid="{8FF4E118-E99F-4301-912C-70CD54925F0E}"/>
    <cellStyle name="Input 12 3 3 4 2" xfId="27625" xr:uid="{298CE7A5-66D7-4983-9D7E-19C49B1928F8}"/>
    <cellStyle name="Input 12 3 3 5" xfId="16752" xr:uid="{90BDA361-2059-4DA9-A1A2-4CC9ED585684}"/>
    <cellStyle name="Input 12 3 3 5 2" xfId="28499" xr:uid="{8475B9F4-4206-466C-8795-501173374648}"/>
    <cellStyle name="Input 12 3 3 6" xfId="17617" xr:uid="{A2A45701-5D28-4124-B0DE-384E20194ACE}"/>
    <cellStyle name="Input 12 3 3 6 2" xfId="29338" xr:uid="{0B317221-D847-4F91-8B4F-4F4A90009581}"/>
    <cellStyle name="Input 12 3 3 7" xfId="18393" xr:uid="{CBB07278-771B-4AB9-9BE6-0016955CA873}"/>
    <cellStyle name="Input 12 3 3 7 2" xfId="30114" xr:uid="{75C976FE-EE13-470F-9BC1-F8A9CE38E5C6}"/>
    <cellStyle name="Input 12 3 3 8" xfId="19150" xr:uid="{71DA3B2C-847D-4117-9998-BAA7149B5867}"/>
    <cellStyle name="Input 12 3 4" xfId="12284" xr:uid="{1B1F04C6-8125-41A1-98EC-6ACF49BE04CC}"/>
    <cellStyle name="Input 12 3 4 2" xfId="24100" xr:uid="{2D056A76-7AB0-4782-9DCF-C265686D5073}"/>
    <cellStyle name="Input 12 3 5" xfId="10488" xr:uid="{E2CD9CC3-A108-4599-A4B6-7089A16F6DCF}"/>
    <cellStyle name="Input 12 3 5 2" xfId="22360" xr:uid="{88CDAC64-3E8B-490E-80E3-30DEB073F46C}"/>
    <cellStyle name="Input 12 3 6" xfId="12052" xr:uid="{53C69A7D-0319-4895-92D3-8B8A7B5F8A29}"/>
    <cellStyle name="Input 12 3 6 2" xfId="23873" xr:uid="{E940A14F-18A2-49C8-A68E-C96D082C7985}"/>
    <cellStyle name="Input 12 3 7" xfId="10702" xr:uid="{DFA12799-217F-4172-973B-9E645917B9B9}"/>
    <cellStyle name="Input 12 3 7 2" xfId="22574" xr:uid="{57FF65F3-C686-4BA7-B6AF-46A1E1707AEA}"/>
    <cellStyle name="Input 12 3 8" xfId="13554" xr:uid="{BDE3A90A-15E5-4108-8B12-D46EF10D3732}"/>
    <cellStyle name="Input 12 3 8 2" xfId="25330" xr:uid="{1EE3D987-7ECB-4CE4-8DBB-3085F2FDAA2E}"/>
    <cellStyle name="Input 12 3 9" xfId="14535" xr:uid="{C43FED0B-3213-407A-9477-CFFA88B6F6A5}"/>
    <cellStyle name="Input 12 3 9 2" xfId="26306" xr:uid="{4B119053-9867-448F-BD0C-CBBC962F53AF}"/>
    <cellStyle name="Input 12 4" xfId="7774" xr:uid="{57ABCD22-C672-4EB2-B95B-400D7F7D4E12}"/>
    <cellStyle name="Input 12 4 2" xfId="12798" xr:uid="{8F5C827A-9187-4AB9-89DF-C680E2B52F7A}"/>
    <cellStyle name="Input 12 4 2 2" xfId="24594" xr:uid="{B3BDB1B3-4F86-4434-B576-FB136B25B59E}"/>
    <cellStyle name="Input 12 4 3" xfId="10079" xr:uid="{87B43789-B00C-48B7-A3D0-50F34E67750B}"/>
    <cellStyle name="Input 12 4 3 2" xfId="21954" xr:uid="{53AAB789-953D-4991-A2D3-0B61379C52A2}"/>
    <cellStyle name="Input 12 4 4" xfId="11983" xr:uid="{ACA683BF-F1A0-4BE1-9F10-AC0749C900A8}"/>
    <cellStyle name="Input 12 4 4 2" xfId="23808" xr:uid="{5EC87AEE-8B2D-4F26-829B-4DFE9FC20BE6}"/>
    <cellStyle name="Input 12 4 5" xfId="10753" xr:uid="{F99D1B47-9F4E-40C1-BB9F-C2D1F0C95A9A}"/>
    <cellStyle name="Input 12 4 5 2" xfId="22624" xr:uid="{377A0CC2-5C47-41D9-AD91-D3CB74CB3626}"/>
    <cellStyle name="Input 12 4 6" xfId="11567" xr:uid="{F1A50909-3707-4022-9347-D9123C288515}"/>
    <cellStyle name="Input 12 4 6 2" xfId="23415" xr:uid="{4FADAF16-ED2A-421B-8A5D-12D7855D3C37}"/>
    <cellStyle name="Input 12 4 7" xfId="11094" xr:uid="{C24BD3D4-68D1-4245-9403-2F45A153F7CF}"/>
    <cellStyle name="Input 12 4 7 2" xfId="22963" xr:uid="{717A4037-24BF-469E-8F9A-AE30CC4C8C38}"/>
    <cellStyle name="Input 12 4 8" xfId="12822" xr:uid="{FEAC52B8-E9D1-4ED5-B3C5-08BA87827283}"/>
    <cellStyle name="Input 12 5" xfId="7769" xr:uid="{65B9E13F-01FD-4904-96EB-B1BE8DDF6900}"/>
    <cellStyle name="Input 12 5 2" xfId="12793" xr:uid="{D90EFB75-ACEC-49D1-ACEB-948F4AE5AB67}"/>
    <cellStyle name="Input 12 5 2 2" xfId="24589" xr:uid="{78CD6EAE-E593-4CDF-8D27-2F435E2ECF87}"/>
    <cellStyle name="Input 12 5 3" xfId="10083" xr:uid="{E216BDFA-4038-4902-8E79-02E13F73B3BC}"/>
    <cellStyle name="Input 12 5 3 2" xfId="21958" xr:uid="{9E84881C-0075-419A-945A-03CFDC7F4953}"/>
    <cellStyle name="Input 12 5 4" xfId="12087" xr:uid="{9E6D1ED8-E861-41EB-B33B-B582A45987B2}"/>
    <cellStyle name="Input 12 5 4 2" xfId="23908" xr:uid="{154FA6C3-3FDD-4406-84DB-E4F4A825EAD4}"/>
    <cellStyle name="Input 12 5 5" xfId="10670" xr:uid="{5E09DA45-E6F0-4AF6-BF44-5DA46518C978}"/>
    <cellStyle name="Input 12 5 5 2" xfId="22542" xr:uid="{73630FDA-457D-4B6E-8303-DCD64C5B6FBD}"/>
    <cellStyle name="Input 12 5 6" xfId="13558" xr:uid="{EC85D9F2-F7E3-438D-BC76-19CDD36EAFAF}"/>
    <cellStyle name="Input 12 5 6 2" xfId="25334" xr:uid="{9D900A25-1BE8-4762-A77A-0861D2954820}"/>
    <cellStyle name="Input 12 5 7" xfId="14538" xr:uid="{7E1013B8-AF11-439E-B60B-3001B1B27073}"/>
    <cellStyle name="Input 12 5 7 2" xfId="26309" xr:uid="{888C9D01-DA4F-4BA5-821B-0C54591C38F2}"/>
    <cellStyle name="Input 12 5 8" xfId="15491" xr:uid="{C7A4F8C6-07C5-479B-BAFC-C7151575FA8D}"/>
    <cellStyle name="Input 12 6" xfId="11309" xr:uid="{239FD530-0EDB-48BC-A88B-FAFA2EE2F58A}"/>
    <cellStyle name="Input 12 6 2" xfId="23171" xr:uid="{53B0CAD4-1271-442F-B4CF-C215DA81DE45}"/>
    <cellStyle name="Input 12 7" xfId="11304" xr:uid="{BB20A044-39CD-43EB-B6A5-2C3222529040}"/>
    <cellStyle name="Input 12 7 2" xfId="23166" xr:uid="{08D84544-F391-470D-97E7-359F59B597D7}"/>
    <cellStyle name="Input 12 8" xfId="11328" xr:uid="{26DDD448-9C52-4150-863E-0143C836E49B}"/>
    <cellStyle name="Input 12 8 2" xfId="23190" xr:uid="{6AF36B5E-9652-466A-9795-E706FD1DCBE1}"/>
    <cellStyle name="Input 12 9" xfId="11285" xr:uid="{51C91C53-B3AE-4010-921F-E872830FF112}"/>
    <cellStyle name="Input 12 9 2" xfId="23147" xr:uid="{537422E0-7DAC-44AD-80CE-1F01EE2066C9}"/>
    <cellStyle name="Input 13" xfId="5060" xr:uid="{A77948DD-B883-42A5-8D11-602D10EA9B6F}"/>
    <cellStyle name="Input 13 10" xfId="11348" xr:uid="{24C1FCE6-4DF9-4DB5-8BCD-8614A609FF20}"/>
    <cellStyle name="Input 13 10 2" xfId="23210" xr:uid="{22A38EF9-7559-45F0-9D97-209FD7B62404}"/>
    <cellStyle name="Input 13 11" xfId="11265" xr:uid="{4A247FD0-A2EC-40FC-9B33-AC40BE8FEA54}"/>
    <cellStyle name="Input 13 11 2" xfId="23127" xr:uid="{FE13F4E5-E2B5-46C7-A18F-5FD5EB51303B}"/>
    <cellStyle name="Input 13 12" xfId="11367" xr:uid="{22A575D8-0D3A-4469-AD89-7871D5E3D2C7}"/>
    <cellStyle name="Input 13 12 2" xfId="23229" xr:uid="{A2A3B612-C53C-47CF-891D-608212F01D1D}"/>
    <cellStyle name="Input 13 2" xfId="6803" xr:uid="{F43B8072-9058-4A28-A465-FF2A84EFBFB1}"/>
    <cellStyle name="Input 13 2 10" xfId="16397" xr:uid="{98150CB1-1B61-45C6-AA07-EAAE43ECAC20}"/>
    <cellStyle name="Input 13 2 10 2" xfId="28144" xr:uid="{15F161D4-28CF-42DB-A17F-C3E760E551B8}"/>
    <cellStyle name="Input 13 2 11" xfId="17268" xr:uid="{D4E924C6-2800-4B47-9121-9235F55645B6}"/>
    <cellStyle name="Input 13 2 11 2" xfId="29011" xr:uid="{D6FDFCE6-2AF5-416D-A50C-92AD9E302469}"/>
    <cellStyle name="Input 13 2 2" xfId="7191" xr:uid="{D42D418F-F5F3-4E73-9E1E-F4A4EC539943}"/>
    <cellStyle name="Input 13 2 2 10" xfId="17303" xr:uid="{69F15684-1E81-4944-B6BC-4E34E6B8D0C8}"/>
    <cellStyle name="Input 13 2 2 10 2" xfId="29046" xr:uid="{9F903C80-5894-4765-89A4-64276C41F045}"/>
    <cellStyle name="Input 13 2 2 2" xfId="8834" xr:uid="{BF4F2801-2ABF-427B-B387-7FF206B764BF}"/>
    <cellStyle name="Input 13 2 2 2 2" xfId="13486" xr:uid="{DB9A80C4-2152-44A3-A401-52231939BE16}"/>
    <cellStyle name="Input 13 2 2 2 2 2" xfId="25269" xr:uid="{60F4EAF3-9300-4359-B236-CEC31EDA5B96}"/>
    <cellStyle name="Input 13 2 2 2 3" xfId="14490" xr:uid="{9C43245B-CEC9-4C5B-B8CC-7A9705EC3D0E}"/>
    <cellStyle name="Input 13 2 2 2 3 2" xfId="26262" xr:uid="{5C6B7BDC-7711-4700-9D32-36971BFC7A14}"/>
    <cellStyle name="Input 13 2 2 2 4" xfId="15448" xr:uid="{11D1CF03-8383-442A-97EA-0940AB1B7DE1}"/>
    <cellStyle name="Input 13 2 2 2 4 2" xfId="27208" xr:uid="{847BAC03-5236-46A0-AF55-901430B2BD58}"/>
    <cellStyle name="Input 13 2 2 2 5" xfId="16373" xr:uid="{23553580-719D-4DB9-8D83-2737A533B360}"/>
    <cellStyle name="Input 13 2 2 2 5 2" xfId="28120" xr:uid="{35D3857B-336F-4C85-B043-1EEBD9FE3045}"/>
    <cellStyle name="Input 13 2 2 2 6" xfId="17244" xr:uid="{57C36560-7373-4F36-9CAE-59C2E0275F99}"/>
    <cellStyle name="Input 13 2 2 2 6 2" xfId="28987" xr:uid="{40DB32B0-90FC-4AF3-857F-548FD417EEDE}"/>
    <cellStyle name="Input 13 2 2 2 7" xfId="18090" xr:uid="{69BADF3D-232F-46AF-8EB5-438FD7A924E8}"/>
    <cellStyle name="Input 13 2 2 2 7 2" xfId="29811" xr:uid="{80D56DF9-983E-4DC9-9718-26ECDF430EB9}"/>
    <cellStyle name="Input 13 2 2 2 8" xfId="18850" xr:uid="{3B713171-D691-4326-9BC5-80B4EDA0167F}"/>
    <cellStyle name="Input 13 2 2 3" xfId="9676" xr:uid="{3F2572F7-0505-4FCE-866B-2980CBFD485F}"/>
    <cellStyle name="Input 13 2 2 3 2" xfId="14081" xr:uid="{714F81A3-D284-4BAA-AA29-3D1BEBCF28EE}"/>
    <cellStyle name="Input 13 2 2 3 2 2" xfId="25854" xr:uid="{462A2552-17FD-4D72-A94D-A17E2188C74A}"/>
    <cellStyle name="Input 13 2 2 3 3" xfId="15041" xr:uid="{A39652C3-B25C-4E0E-A521-47FC93655C19}"/>
    <cellStyle name="Input 13 2 2 3 3 2" xfId="26812" xr:uid="{8C327780-66BD-416C-8A95-B20152373EC9}"/>
    <cellStyle name="Input 13 2 2 3 4" xfId="15993" xr:uid="{D22A1495-A12A-4E24-A5CA-E6DA56CDB6CA}"/>
    <cellStyle name="Input 13 2 2 3 4 2" xfId="27740" xr:uid="{ED1A16CA-D2CD-4E35-962A-B2F4023EECF0}"/>
    <cellStyle name="Input 13 2 2 3 5" xfId="16867" xr:uid="{5720CFD8-833A-4D36-B61C-E2124FE53B5A}"/>
    <cellStyle name="Input 13 2 2 3 5 2" xfId="28614" xr:uid="{C97495A8-A16F-421E-BEC0-B0821E1D8C83}"/>
    <cellStyle name="Input 13 2 2 3 6" xfId="17732" xr:uid="{9FBFC67F-3395-4483-B175-FCE0C9FBDD38}"/>
    <cellStyle name="Input 13 2 2 3 6 2" xfId="29453" xr:uid="{A68D66F3-A74C-4C08-8145-CAFD6AE36D0F}"/>
    <cellStyle name="Input 13 2 2 3 7" xfId="18508" xr:uid="{BC8376AF-8A97-4E01-BA55-573F97FEDD8C}"/>
    <cellStyle name="Input 13 2 2 3 7 2" xfId="30229" xr:uid="{16AAACDF-1B2F-4DC1-A506-A538DCF384AE}"/>
    <cellStyle name="Input 13 2 2 3 8" xfId="19265" xr:uid="{955CCBB8-9CD6-4F33-8805-3F7230A0F8C8}"/>
    <cellStyle name="Input 13 2 2 4" xfId="12458" xr:uid="{2A6FD670-CF3B-474B-9EFB-80E5916A9B06}"/>
    <cellStyle name="Input 13 2 2 4 2" xfId="24272" xr:uid="{2C5F5C74-844D-4CA7-A253-ECECEB48E44D}"/>
    <cellStyle name="Input 13 2 2 5" xfId="10325" xr:uid="{3F1BC9B8-5859-4CA6-9098-DAF409B082C8}"/>
    <cellStyle name="Input 13 2 2 5 2" xfId="22197" xr:uid="{CB932124-57D0-4E6A-A91A-5DD92DDBD52E}"/>
    <cellStyle name="Input 13 2 2 6" xfId="13611" xr:uid="{9B1BFBEC-F81A-42EE-BB5B-F99EB117BBA7}"/>
    <cellStyle name="Input 13 2 2 6 2" xfId="25387" xr:uid="{38A46EDC-4096-498F-BA4A-F7944359FE91}"/>
    <cellStyle name="Input 13 2 2 7" xfId="14587" xr:uid="{F79B3AF2-8A87-4EEC-88C4-FBF380D7BA13}"/>
    <cellStyle name="Input 13 2 2 7 2" xfId="26358" xr:uid="{2DAC904F-7725-4A11-9A3C-7C5AC7D73D6B}"/>
    <cellStyle name="Input 13 2 2 8" xfId="15539" xr:uid="{63B78252-B897-4437-A9FA-50F660A96191}"/>
    <cellStyle name="Input 13 2 2 8 2" xfId="27294" xr:uid="{F080D105-7885-4899-AAF7-C509EE1B3F7B}"/>
    <cellStyle name="Input 13 2 2 9" xfId="16434" xr:uid="{4D45B276-05BC-4D9E-8086-C92AD11F7F5E}"/>
    <cellStyle name="Input 13 2 2 9 2" xfId="28181" xr:uid="{013BCB7F-F633-4C30-8998-A30996DC1508}"/>
    <cellStyle name="Input 13 2 3" xfId="8448" xr:uid="{AA3E2F30-2DF5-4114-A1F2-3F87F072F9CE}"/>
    <cellStyle name="Input 13 2 3 2" xfId="13190" xr:uid="{888F52A8-D86D-43D8-81A4-61C65000988E}"/>
    <cellStyle name="Input 13 2 3 2 2" xfId="24976" xr:uid="{3541D52C-4A0D-4A2D-8F03-3863EA595CC7}"/>
    <cellStyle name="Input 13 2 3 3" xfId="14210" xr:uid="{E560CE89-3AED-4D11-92B4-FB0EF3136CF1}"/>
    <cellStyle name="Input 13 2 3 3 2" xfId="25983" xr:uid="{BB25217D-7C33-464A-BE96-D99D0345D35B}"/>
    <cellStyle name="Input 13 2 3 4" xfId="15170" xr:uid="{70BE625F-CC51-4DDD-A4D2-0CEE35B482CC}"/>
    <cellStyle name="Input 13 2 3 4 2" xfId="26939" xr:uid="{0E0E134D-FCA9-4BF5-B602-7D235F7A5496}"/>
    <cellStyle name="Input 13 2 3 5" xfId="16119" xr:uid="{15ABF8AD-DEFC-4E8B-9530-6A0E798A67E3}"/>
    <cellStyle name="Input 13 2 3 5 2" xfId="27866" xr:uid="{84B3214D-92C8-4015-A23D-3A6BECF8222B}"/>
    <cellStyle name="Input 13 2 3 6" xfId="16992" xr:uid="{C9BB325D-645D-444E-8552-44B6FD23A5F6}"/>
    <cellStyle name="Input 13 2 3 6 2" xfId="28739" xr:uid="{D0ABD90A-D5F4-47AE-8F4B-F0F9929555EB}"/>
    <cellStyle name="Input 13 2 3 7" xfId="17857" xr:uid="{4149EBD5-E4A6-4F1B-84BA-684797B71D4A}"/>
    <cellStyle name="Input 13 2 3 7 2" xfId="29578" xr:uid="{356EA3AD-897C-472A-96A0-C47940BD4B8E}"/>
    <cellStyle name="Input 13 2 3 8" xfId="18633" xr:uid="{1B9BC64E-5C6C-4F30-ABE8-37DA40C051F4}"/>
    <cellStyle name="Input 13 2 4" xfId="9459" xr:uid="{1B5A8289-7BFF-4774-AF30-93D6F638D23F}"/>
    <cellStyle name="Input 13 2 4 2" xfId="13864" xr:uid="{EC3CC82E-D646-4E82-9D48-EECF3D9A02D0}"/>
    <cellStyle name="Input 13 2 4 2 2" xfId="25637" xr:uid="{6DB9FAB4-50CB-49DA-95D8-0078D3CB9CE6}"/>
    <cellStyle name="Input 13 2 4 3" xfId="14824" xr:uid="{FBAC9FFD-0550-45D0-B0D8-ECFD3994DE4D}"/>
    <cellStyle name="Input 13 2 4 3 2" xfId="26595" xr:uid="{53C09744-EB00-4042-9C18-45E52E180234}"/>
    <cellStyle name="Input 13 2 4 4" xfId="15776" xr:uid="{E6C64E98-CD7F-4815-B903-5BCE87CE772F}"/>
    <cellStyle name="Input 13 2 4 4 2" xfId="27523" xr:uid="{7BCBE176-A654-41CE-B15F-31434E5F2CD6}"/>
    <cellStyle name="Input 13 2 4 5" xfId="16650" xr:uid="{6374658F-5EBC-4655-B4C0-6AF9E7FB38F3}"/>
    <cellStyle name="Input 13 2 4 5 2" xfId="28397" xr:uid="{EB08792C-A284-4C85-BDAB-F3F36F1ACB80}"/>
    <cellStyle name="Input 13 2 4 6" xfId="17515" xr:uid="{CB1C240B-48C7-4B32-98C7-8251271DD9D5}"/>
    <cellStyle name="Input 13 2 4 6 2" xfId="29236" xr:uid="{1563FAFE-7077-466F-92B2-F2A9DAFD4E7A}"/>
    <cellStyle name="Input 13 2 4 7" xfId="18291" xr:uid="{A5F7904D-1D75-42CE-A159-8E4808EFAF46}"/>
    <cellStyle name="Input 13 2 4 7 2" xfId="30012" xr:uid="{B158840F-24FB-4412-A2BD-EBA6D430156C}"/>
    <cellStyle name="Input 13 2 4 8" xfId="19048" xr:uid="{0DEFF968-4607-4E96-9135-5E8790186112}"/>
    <cellStyle name="Input 13 2 5" xfId="12161" xr:uid="{1C79A853-0951-45A6-832D-3AB701CA330B}"/>
    <cellStyle name="Input 13 2 5 2" xfId="23978" xr:uid="{D31AF9ED-3AFB-4319-8832-75F2768A20BE}"/>
    <cellStyle name="Input 13 2 6" xfId="10606" xr:uid="{566528A1-F242-4184-B646-7D9B7F9AF430}"/>
    <cellStyle name="Input 13 2 6 2" xfId="22478" xr:uid="{8CC7E90D-1595-47FE-9018-5DCD598660D4}"/>
    <cellStyle name="Input 13 2 7" xfId="13567" xr:uid="{18B4A26B-BEA0-4868-9E5D-4E5A406AD6E2}"/>
    <cellStyle name="Input 13 2 7 2" xfId="25343" xr:uid="{469D0684-0C1B-4D58-8CC9-D431E1DB643F}"/>
    <cellStyle name="Input 13 2 8" xfId="14545" xr:uid="{8DDABF0D-4C6A-4F68-8592-03D7CC0151FA}"/>
    <cellStyle name="Input 13 2 8 2" xfId="26316" xr:uid="{6FDB2335-D665-4D1D-B805-D5AF92168530}"/>
    <cellStyle name="Input 13 2 9" xfId="15498" xr:uid="{9FD831B4-AD8B-425A-AB99-1124410F89E4}"/>
    <cellStyle name="Input 13 2 9 2" xfId="27253" xr:uid="{05D4ADCE-EDCD-4ECA-A81D-A42D6D7B127C}"/>
    <cellStyle name="Input 13 3" xfId="6950" xr:uid="{4BFBC940-6CA5-44F7-8DA1-7949919B4926}"/>
    <cellStyle name="Input 13 3 10" xfId="15332" xr:uid="{4A3AAE3A-7EA3-44D8-A466-92008A486952}"/>
    <cellStyle name="Input 13 3 10 2" xfId="27096" xr:uid="{9A56EA46-81A9-49CF-BB60-B50E9C82CCAD}"/>
    <cellStyle name="Input 13 3 2" xfId="8593" xr:uid="{4B2AEAAF-9FEB-4D36-B0CB-3BCD511290D4}"/>
    <cellStyle name="Input 13 3 2 2" xfId="13314" xr:uid="{58400BBC-1EFF-4E8F-9372-C19458B77E86}"/>
    <cellStyle name="Input 13 3 2 2 2" xfId="25097" xr:uid="{91BB646A-DFFC-4501-B915-F7D5E6AA7924}"/>
    <cellStyle name="Input 13 3 2 3" xfId="14328" xr:uid="{AA54CF28-C709-4386-BFF4-777DBC57FCFD}"/>
    <cellStyle name="Input 13 3 2 3 2" xfId="26100" xr:uid="{F99036FF-D9DA-4932-B1CE-6D8E7F64B7E9}"/>
    <cellStyle name="Input 13 3 2 4" xfId="15286" xr:uid="{6E713843-60E5-4930-B400-9E35BFE5D4BE}"/>
    <cellStyle name="Input 13 3 2 4 2" xfId="27055" xr:uid="{FADFEE4C-4A0B-4C44-A382-137893E076F9}"/>
    <cellStyle name="Input 13 3 2 5" xfId="16230" xr:uid="{443C1183-5DB9-4E92-B180-9641F1E7FAF3}"/>
    <cellStyle name="Input 13 3 2 5 2" xfId="27977" xr:uid="{3672C0EC-144B-4353-8EF8-E1976A9F3A49}"/>
    <cellStyle name="Input 13 3 2 6" xfId="17103" xr:uid="{F699D824-82B4-4CAD-952A-4294614620D2}"/>
    <cellStyle name="Input 13 3 2 6 2" xfId="28850" xr:uid="{E279B5DD-F755-4811-BAAB-EED8F6AEA2DD}"/>
    <cellStyle name="Input 13 3 2 7" xfId="17968" xr:uid="{A86AF77C-3D12-468F-B8A2-62A27F871940}"/>
    <cellStyle name="Input 13 3 2 7 2" xfId="29689" xr:uid="{E1A81924-8701-4FAE-98DF-FF5A1BC16E59}"/>
    <cellStyle name="Input 13 3 2 8" xfId="18736" xr:uid="{0B262D7C-8E24-4CE6-B4BD-CEA704DFEE56}"/>
    <cellStyle name="Input 13 3 3" xfId="9562" xr:uid="{AD7F7A4C-E8FD-4099-8C75-302BF0678280}"/>
    <cellStyle name="Input 13 3 3 2" xfId="13967" xr:uid="{B474CACB-A047-4167-814E-85FA9876F040}"/>
    <cellStyle name="Input 13 3 3 2 2" xfId="25740" xr:uid="{A34817C6-5393-4AC9-A442-0D3AEA51F03C}"/>
    <cellStyle name="Input 13 3 3 3" xfId="14927" xr:uid="{3BA86627-15F6-4114-8EC4-8C700F667A21}"/>
    <cellStyle name="Input 13 3 3 3 2" xfId="26698" xr:uid="{CEBF1F87-DA9C-4FFF-8740-EF29A1D4649D}"/>
    <cellStyle name="Input 13 3 3 4" xfId="15879" xr:uid="{89D1FE0A-2272-49F6-BC51-FEBEC9216A03}"/>
    <cellStyle name="Input 13 3 3 4 2" xfId="27626" xr:uid="{C8A5C2CC-CC4A-4621-A898-E90011CEE885}"/>
    <cellStyle name="Input 13 3 3 5" xfId="16753" xr:uid="{44BDBBBD-6D5B-40BC-9FB0-B16854E5D4B0}"/>
    <cellStyle name="Input 13 3 3 5 2" xfId="28500" xr:uid="{162ADD85-7FF4-42A6-BA0E-4CF68627390D}"/>
    <cellStyle name="Input 13 3 3 6" xfId="17618" xr:uid="{0293F396-2EA4-4EAD-B2E8-E10074BBA7C5}"/>
    <cellStyle name="Input 13 3 3 6 2" xfId="29339" xr:uid="{7C83B843-8B9D-456C-B8E1-8A0B498D4998}"/>
    <cellStyle name="Input 13 3 3 7" xfId="18394" xr:uid="{AD02E6C1-86F2-47AB-BAE5-84E0F41533BF}"/>
    <cellStyle name="Input 13 3 3 7 2" xfId="30115" xr:uid="{720C6F9A-4E21-4716-ACB3-E863D3A17D2E}"/>
    <cellStyle name="Input 13 3 3 8" xfId="19151" xr:uid="{418D5CEC-5E55-4BF4-8300-1C3EA27BE4AE}"/>
    <cellStyle name="Input 13 3 4" xfId="12285" xr:uid="{D6EA37F5-F878-4E9D-ADA1-FB78A1D69A4F}"/>
    <cellStyle name="Input 13 3 4 2" xfId="24101" xr:uid="{EB5CC2DD-5DFF-4B6F-8008-41CAE0E046D9}"/>
    <cellStyle name="Input 13 3 5" xfId="10487" xr:uid="{0A755C78-D1A9-4FED-9D89-1B5128CA9273}"/>
    <cellStyle name="Input 13 3 5 2" xfId="22359" xr:uid="{377D6340-FB49-4E96-8AB1-DF84649B8B07}"/>
    <cellStyle name="Input 13 3 6" xfId="12567" xr:uid="{F16CC278-CFAC-48A5-B3BF-6A96D83534B2}"/>
    <cellStyle name="Input 13 3 6 2" xfId="24376" xr:uid="{676E472B-BBA5-4F4E-94D8-7C128352E5BC}"/>
    <cellStyle name="Input 13 3 7" xfId="10240" xr:uid="{C670289B-C868-4E97-ADA0-A250C31996A6}"/>
    <cellStyle name="Input 13 3 7 2" xfId="22115" xr:uid="{567D7034-5230-4969-A974-FF5DA4DA2555}"/>
    <cellStyle name="Input 13 3 8" xfId="13366" xr:uid="{E6D9A23F-06E0-4220-864E-BBF2808A0ACF}"/>
    <cellStyle name="Input 13 3 8 2" xfId="25149" xr:uid="{01FA78E4-00C4-4201-8683-E1E4F7A262AE}"/>
    <cellStyle name="Input 13 3 9" xfId="14374" xr:uid="{ED147993-19E8-4F6E-A5EB-7C1862DBBC4A}"/>
    <cellStyle name="Input 13 3 9 2" xfId="26146" xr:uid="{29ED3948-DAD3-4ECA-ACEB-1AD9C02461BD}"/>
    <cellStyle name="Input 13 4" xfId="7775" xr:uid="{3A00ACBD-7FAA-4382-A2BD-67FE92A8D7FE}"/>
    <cellStyle name="Input 13 4 2" xfId="12799" xr:uid="{2168AB71-2FAB-4BDD-ABF3-5755C1EEFBE6}"/>
    <cellStyle name="Input 13 4 2 2" xfId="24595" xr:uid="{66C999F9-8400-4A88-81D3-F2825362D734}"/>
    <cellStyle name="Input 13 4 3" xfId="10078" xr:uid="{FC599BD9-0E38-46DE-A609-8586E4F69AC6}"/>
    <cellStyle name="Input 13 4 3 2" xfId="21953" xr:uid="{E2325A94-3618-4D2A-A577-8F9E8F23D7BE}"/>
    <cellStyle name="Input 13 4 4" xfId="11946" xr:uid="{29EC86B5-0570-4CB7-B06F-AAC6B6CDD519}"/>
    <cellStyle name="Input 13 4 4 2" xfId="23772" xr:uid="{FDC2CD6A-DF30-4F0C-AB10-D1FF52750406}"/>
    <cellStyle name="Input 13 4 5" xfId="10785" xr:uid="{1C12846C-2CC4-4F83-BB45-B3A06F8452B9}"/>
    <cellStyle name="Input 13 4 5 2" xfId="22655" xr:uid="{2C2A58B0-3C4B-4008-9E0C-EF9F485184A5}"/>
    <cellStyle name="Input 13 4 6" xfId="11539" xr:uid="{407163FD-FB0C-4546-B1BD-309DDF6332E5}"/>
    <cellStyle name="Input 13 4 6 2" xfId="23387" xr:uid="{DCB09773-0420-46B5-ABA3-582973A0806D}"/>
    <cellStyle name="Input 13 4 7" xfId="11120" xr:uid="{B5CEE1E5-2F37-4F10-BC53-AF40D7E2F534}"/>
    <cellStyle name="Input 13 4 7 2" xfId="22988" xr:uid="{54D93F1B-5417-4D1C-BB57-964785C958E9}"/>
    <cellStyle name="Input 13 4 8" xfId="12972" xr:uid="{626D8221-4213-45FC-B15E-0EA50AC5C56F}"/>
    <cellStyle name="Input 13 5" xfId="7768" xr:uid="{F9D8A362-E644-4F16-B26F-1A5B58E4B293}"/>
    <cellStyle name="Input 13 5 2" xfId="12792" xr:uid="{39E3FA2E-1B4C-4DCA-8C25-2A38A30F6CCC}"/>
    <cellStyle name="Input 13 5 2 2" xfId="24588" xr:uid="{7B020BBE-40BA-4A03-92CD-B0324AAE5A88}"/>
    <cellStyle name="Input 13 5 3" xfId="10084" xr:uid="{93574F01-95E5-4652-9D74-3C5ABC5ED64A}"/>
    <cellStyle name="Input 13 5 3 2" xfId="21959" xr:uid="{5C642B3F-F200-43C3-BAEF-4864B4FC9A9B}"/>
    <cellStyle name="Input 13 5 4" xfId="11898" xr:uid="{74E13375-F06B-4EF6-A1ED-608C9F939ADA}"/>
    <cellStyle name="Input 13 5 4 2" xfId="23725" xr:uid="{512D7993-B822-4F79-923B-E8915D8F3721}"/>
    <cellStyle name="Input 13 5 5" xfId="10821" xr:uid="{18C0090A-ABA3-4847-A381-99CF708637DE}"/>
    <cellStyle name="Input 13 5 5 2" xfId="22691" xr:uid="{D639A830-F86D-4C3D-AA62-9FDD00918E28}"/>
    <cellStyle name="Input 13 5 6" xfId="11503" xr:uid="{64379913-23A1-4B6A-8C68-00A75E7E74A8}"/>
    <cellStyle name="Input 13 5 6 2" xfId="23357" xr:uid="{DEB97A8F-B759-410C-A02E-A7DF35774ED3}"/>
    <cellStyle name="Input 13 5 7" xfId="11138" xr:uid="{E01DE3EA-B018-4758-82CF-18DCD67EDB2D}"/>
    <cellStyle name="Input 13 5 7 2" xfId="23006" xr:uid="{11FD3A6C-A854-41F3-BC60-629A480DC4C1}"/>
    <cellStyle name="Input 13 5 8" xfId="11379" xr:uid="{78D637EE-0710-4A0D-AC61-0C09BA4DB22B}"/>
    <cellStyle name="Input 13 6" xfId="11310" xr:uid="{3F799FF5-AAC2-443B-A69D-D4B6669EB9B9}"/>
    <cellStyle name="Input 13 6 2" xfId="23172" xr:uid="{0206C288-033E-4202-9CBE-640533F3DFB3}"/>
    <cellStyle name="Input 13 7" xfId="11303" xr:uid="{410A33DE-F67A-484C-A082-1702FAD77B6C}"/>
    <cellStyle name="Input 13 7 2" xfId="23165" xr:uid="{8B542B5F-1D30-4C45-8683-26E507F597EC}"/>
    <cellStyle name="Input 13 8" xfId="11329" xr:uid="{88A0101B-DF64-41D8-8F8B-851B712F53C1}"/>
    <cellStyle name="Input 13 8 2" xfId="23191" xr:uid="{ECF9F061-7CEA-476C-8676-FAD64310F96E}"/>
    <cellStyle name="Input 13 9" xfId="11284" xr:uid="{07FC53AD-9C8A-4B41-B051-361653072E53}"/>
    <cellStyle name="Input 13 9 2" xfId="23146" xr:uid="{13F90DEB-42B6-4FD2-991A-C20A4A0B4DF7}"/>
    <cellStyle name="Input 14" xfId="5061" xr:uid="{C56BABB1-7C23-4D0A-8FF4-27775BD9576F}"/>
    <cellStyle name="Input 14 10" xfId="11349" xr:uid="{20464543-0AED-4F9D-8C80-F0E7BB7F17CE}"/>
    <cellStyle name="Input 14 10 2" xfId="23211" xr:uid="{61BF2B67-CE66-42FA-BF17-BBC500885AB8}"/>
    <cellStyle name="Input 14 11" xfId="11264" xr:uid="{0EF3A32D-BD37-40BB-BDC3-0393C3FF9E65}"/>
    <cellStyle name="Input 14 11 2" xfId="23126" xr:uid="{91419D14-6DF3-4B34-B1BA-00CE33F01619}"/>
    <cellStyle name="Input 14 12" xfId="11368" xr:uid="{BC5FE886-5000-4433-8B5C-D7A0F33201D3}"/>
    <cellStyle name="Input 14 12 2" xfId="23230" xr:uid="{90F4F2B5-A892-40CC-BEC8-6DC59848F936}"/>
    <cellStyle name="Input 14 2" xfId="6802" xr:uid="{C72746B8-C9A1-4067-B3B2-CE8DCBEE9903}"/>
    <cellStyle name="Input 14 2 10" xfId="10996" xr:uid="{9F3D0973-B134-4FB2-8C79-26FC8628B6E4}"/>
    <cellStyle name="Input 14 2 10 2" xfId="22865" xr:uid="{77BC3761-9A94-4824-9645-0D7941B6AC6D}"/>
    <cellStyle name="Input 14 2 11" xfId="12978" xr:uid="{3F462984-CEF0-4AC5-B020-2679439C2FB2}"/>
    <cellStyle name="Input 14 2 11 2" xfId="24770" xr:uid="{4B1B666C-7C23-42C1-864E-FA9823C66E3F}"/>
    <cellStyle name="Input 14 2 2" xfId="7192" xr:uid="{3533218D-715F-4F59-9AB5-FFD7C7DE3FFB}"/>
    <cellStyle name="Input 14 2 2 10" xfId="13060" xr:uid="{0ED57A65-5DC8-421F-9D42-01860F564B66}"/>
    <cellStyle name="Input 14 2 2 10 2" xfId="24850" xr:uid="{EE149E03-C6FC-4449-97F5-946BB89EE60E}"/>
    <cellStyle name="Input 14 2 2 2" xfId="8835" xr:uid="{B02A09AC-6D34-4B80-B883-058A52D93DD1}"/>
    <cellStyle name="Input 14 2 2 2 2" xfId="13487" xr:uid="{888B1E2E-7C8A-4623-9797-87FB078C758A}"/>
    <cellStyle name="Input 14 2 2 2 2 2" xfId="25270" xr:uid="{6DA50D06-C4F6-4A98-8245-9A4DF52FF520}"/>
    <cellStyle name="Input 14 2 2 2 3" xfId="14491" xr:uid="{793FA41A-FAE4-4DC6-A26E-3A070103949E}"/>
    <cellStyle name="Input 14 2 2 2 3 2" xfId="26263" xr:uid="{C27EFEB9-2181-4388-9D31-40FD7D178CE4}"/>
    <cellStyle name="Input 14 2 2 2 4" xfId="15449" xr:uid="{BCF5DDA4-4CF1-446F-80EA-F5BC45178F22}"/>
    <cellStyle name="Input 14 2 2 2 4 2" xfId="27209" xr:uid="{7A060E67-EDE4-4549-BBCF-7D20FFA6603E}"/>
    <cellStyle name="Input 14 2 2 2 5" xfId="16374" xr:uid="{4B4D058A-775A-46CA-9BB5-1A416676A12D}"/>
    <cellStyle name="Input 14 2 2 2 5 2" xfId="28121" xr:uid="{700B09D3-EA52-4F24-9F9D-E6FA6A9CDFC3}"/>
    <cellStyle name="Input 14 2 2 2 6" xfId="17245" xr:uid="{61FB42D0-BCED-4978-9D27-B0E869F57C0D}"/>
    <cellStyle name="Input 14 2 2 2 6 2" xfId="28988" xr:uid="{A3AC9EBA-EFF7-4CCB-91AB-CC01505CEA47}"/>
    <cellStyle name="Input 14 2 2 2 7" xfId="18091" xr:uid="{5BA6F25F-A3C7-4910-8438-2EE0AAAA9609}"/>
    <cellStyle name="Input 14 2 2 2 7 2" xfId="29812" xr:uid="{9437CF18-2744-4CD0-A4DC-C874DE302959}"/>
    <cellStyle name="Input 14 2 2 2 8" xfId="18851" xr:uid="{476375E4-C02B-4FC7-A7D9-65244F01A06F}"/>
    <cellStyle name="Input 14 2 2 3" xfId="9677" xr:uid="{6210C1CE-7923-4500-9922-1C450A87F793}"/>
    <cellStyle name="Input 14 2 2 3 2" xfId="14082" xr:uid="{D4D5B3C6-0159-4274-8575-1080CB65610E}"/>
    <cellStyle name="Input 14 2 2 3 2 2" xfId="25855" xr:uid="{F9FE3351-B82B-454C-9D80-465DFF686A98}"/>
    <cellStyle name="Input 14 2 2 3 3" xfId="15042" xr:uid="{EC74BACC-63BA-4A55-9EE9-DF393A2616B6}"/>
    <cellStyle name="Input 14 2 2 3 3 2" xfId="26813" xr:uid="{64B641F6-A588-402A-80A1-D9C4385499D8}"/>
    <cellStyle name="Input 14 2 2 3 4" xfId="15994" xr:uid="{CDC02FAA-BA20-4639-B7D3-7C38BCB8CB37}"/>
    <cellStyle name="Input 14 2 2 3 4 2" xfId="27741" xr:uid="{7FCBD01F-19FF-433E-A0A0-2228DBC64294}"/>
    <cellStyle name="Input 14 2 2 3 5" xfId="16868" xr:uid="{669A454D-EFE8-460A-913D-B672456AA3C5}"/>
    <cellStyle name="Input 14 2 2 3 5 2" xfId="28615" xr:uid="{9D8AE123-E0D9-473A-9105-F9548611A161}"/>
    <cellStyle name="Input 14 2 2 3 6" xfId="17733" xr:uid="{46ECA79A-F300-43FA-AFA6-D7E293357135}"/>
    <cellStyle name="Input 14 2 2 3 6 2" xfId="29454" xr:uid="{896395C8-625D-47BE-941A-734B5C5DDE82}"/>
    <cellStyle name="Input 14 2 2 3 7" xfId="18509" xr:uid="{0438634E-5F43-431B-B2CA-B041714C3EFA}"/>
    <cellStyle name="Input 14 2 2 3 7 2" xfId="30230" xr:uid="{F1A3237A-1D66-4C0A-8A44-604F32C7C655}"/>
    <cellStyle name="Input 14 2 2 3 8" xfId="19266" xr:uid="{B07B8700-E72E-42B6-A4D8-C8444E375818}"/>
    <cellStyle name="Input 14 2 2 4" xfId="12459" xr:uid="{C80E300B-16B8-4BD4-8EDD-B97D41EA3532}"/>
    <cellStyle name="Input 14 2 2 4 2" xfId="24273" xr:uid="{685D68BD-A9A2-453C-B737-F2E8E0DA23F5}"/>
    <cellStyle name="Input 14 2 2 5" xfId="10324" xr:uid="{D63026A3-4DB8-4D84-8ABC-C13F287976D6}"/>
    <cellStyle name="Input 14 2 2 5 2" xfId="22196" xr:uid="{E038E3F4-3F2F-408E-B7F0-78E10F235B54}"/>
    <cellStyle name="Input 14 2 2 6" xfId="13100" xr:uid="{80AA7303-44F5-46BB-908A-94D727DAE1B8}"/>
    <cellStyle name="Input 14 2 2 6 2" xfId="24888" xr:uid="{86BABACB-028A-4AB2-AC64-ABD07345C75D}"/>
    <cellStyle name="Input 14 2 2 7" xfId="9832" xr:uid="{B25790C3-BDF8-4EC6-A159-6F92533A4002}"/>
    <cellStyle name="Input 14 2 2 7 2" xfId="21708" xr:uid="{20AA4F3C-B340-4DBA-862E-0E7D8A026AB2}"/>
    <cellStyle name="Input 14 2 2 8" xfId="12120" xr:uid="{16135798-331D-48CE-B05B-459E24531FCC}"/>
    <cellStyle name="Input 14 2 2 8 2" xfId="23937" xr:uid="{24188A80-90C5-4DF7-98EA-3EAA02870B99}"/>
    <cellStyle name="Input 14 2 2 9" xfId="10645" xr:uid="{755BA831-BB86-4B61-BA84-BFB01C10906F}"/>
    <cellStyle name="Input 14 2 2 9 2" xfId="22517" xr:uid="{016CB1E3-146D-46C6-8C17-637EFAC4B09C}"/>
    <cellStyle name="Input 14 2 3" xfId="8447" xr:uid="{D87A2FE4-5B03-4214-BC4B-C695C52F47A8}"/>
    <cellStyle name="Input 14 2 3 2" xfId="13189" xr:uid="{458AF60B-3D72-4C4E-A7D7-50372219B80D}"/>
    <cellStyle name="Input 14 2 3 2 2" xfId="24975" xr:uid="{920CBE0D-8F11-44DF-9E30-C1757643DF69}"/>
    <cellStyle name="Input 14 2 3 3" xfId="14209" xr:uid="{52659041-1C69-41F0-A750-3D219FC5212B}"/>
    <cellStyle name="Input 14 2 3 3 2" xfId="25982" xr:uid="{8D9D0000-AFE7-4E8A-8BAC-94746A81A880}"/>
    <cellStyle name="Input 14 2 3 4" xfId="15169" xr:uid="{9B86B88E-683C-496C-97CE-CF69E683A7E0}"/>
    <cellStyle name="Input 14 2 3 4 2" xfId="26938" xr:uid="{F616E144-76C9-4411-A792-9D1BE74ADEF9}"/>
    <cellStyle name="Input 14 2 3 5" xfId="16118" xr:uid="{25143981-7313-4EC0-9A89-9036D9E683F5}"/>
    <cellStyle name="Input 14 2 3 5 2" xfId="27865" xr:uid="{579F408D-1210-4FC0-A903-1876B9BB1625}"/>
    <cellStyle name="Input 14 2 3 6" xfId="16991" xr:uid="{96423C2C-D16A-4B03-815A-75279A120D58}"/>
    <cellStyle name="Input 14 2 3 6 2" xfId="28738" xr:uid="{EAFB428D-EE24-429F-8990-074C30C94946}"/>
    <cellStyle name="Input 14 2 3 7" xfId="17856" xr:uid="{1A576A7E-1F38-4899-864A-7AC9AEB1D309}"/>
    <cellStyle name="Input 14 2 3 7 2" xfId="29577" xr:uid="{6468D247-B87E-4B20-96F3-26E1C817EA15}"/>
    <cellStyle name="Input 14 2 3 8" xfId="18632" xr:uid="{1731AE09-A51C-43E9-B871-9CBE6DB64986}"/>
    <cellStyle name="Input 14 2 4" xfId="9458" xr:uid="{C091EA9C-93F8-4C05-A508-31CA681929D1}"/>
    <cellStyle name="Input 14 2 4 2" xfId="13863" xr:uid="{2AFD7D59-3D82-41D7-BAC5-C3EDF33A96D1}"/>
    <cellStyle name="Input 14 2 4 2 2" xfId="25636" xr:uid="{AB95A3DC-06D0-43B1-8E7D-4BE785515E33}"/>
    <cellStyle name="Input 14 2 4 3" xfId="14823" xr:uid="{5866BA9C-AD7A-4F07-BAE9-E3015E8918A9}"/>
    <cellStyle name="Input 14 2 4 3 2" xfId="26594" xr:uid="{BAEDD726-82B7-40DC-9266-188CAD4F3B64}"/>
    <cellStyle name="Input 14 2 4 4" xfId="15775" xr:uid="{2EA11AEB-4C17-4324-B14C-D444CF4314FF}"/>
    <cellStyle name="Input 14 2 4 4 2" xfId="27522" xr:uid="{93C823E6-4FC1-4978-BA0F-C6AADDA818C0}"/>
    <cellStyle name="Input 14 2 4 5" xfId="16649" xr:uid="{E17C44EB-CE3A-4E20-AACF-B5558966CA47}"/>
    <cellStyle name="Input 14 2 4 5 2" xfId="28396" xr:uid="{AABC8367-1111-4695-962F-F00D672EAF17}"/>
    <cellStyle name="Input 14 2 4 6" xfId="17514" xr:uid="{1DCAA6A2-D40B-4AAC-8E14-931662567C5C}"/>
    <cellStyle name="Input 14 2 4 6 2" xfId="29235" xr:uid="{C0CD4FEB-7A74-4885-BECB-EF08ECD01B89}"/>
    <cellStyle name="Input 14 2 4 7" xfId="18290" xr:uid="{33F4C8A7-3E95-4D64-8D74-AFB90192BD9B}"/>
    <cellStyle name="Input 14 2 4 7 2" xfId="30011" xr:uid="{1D83207D-0D14-4FCA-98F0-428F11F635C1}"/>
    <cellStyle name="Input 14 2 4 8" xfId="19047" xr:uid="{8B38873D-33F8-4105-83B4-B1ACA76E8AA5}"/>
    <cellStyle name="Input 14 2 5" xfId="12160" xr:uid="{DD3F5228-9DE7-437B-8B1C-8F0C98629B4D}"/>
    <cellStyle name="Input 14 2 5 2" xfId="23977" xr:uid="{28551468-D955-46D3-8A85-08C11757F85E}"/>
    <cellStyle name="Input 14 2 6" xfId="10607" xr:uid="{19B6CEB8-9C17-4959-92B0-584C999291D2}"/>
    <cellStyle name="Input 14 2 6 2" xfId="22479" xr:uid="{7355DA61-1B82-4550-8104-FF22253BF585}"/>
    <cellStyle name="Input 14 2 7" xfId="12545" xr:uid="{EA54B0D8-9071-4A09-A201-DAA8A867AD37}"/>
    <cellStyle name="Input 14 2 7 2" xfId="24354" xr:uid="{F25ED02B-44C8-4D44-99B8-CDBE18E12866}"/>
    <cellStyle name="Input 14 2 8" xfId="10261" xr:uid="{1C899E79-79FB-4F6F-911E-11D63970B6A8}"/>
    <cellStyle name="Input 14 2 8 2" xfId="22136" xr:uid="{0BC5C394-CF80-4A5F-87CB-D164B79CFBA5}"/>
    <cellStyle name="Input 14 2 9" xfId="11703" xr:uid="{0A008060-92C7-4353-A5DD-A59004F57C30}"/>
    <cellStyle name="Input 14 2 9 2" xfId="23536" xr:uid="{2D568830-51F2-4719-B543-96625927A547}"/>
    <cellStyle name="Input 14 3" xfId="6951" xr:uid="{2FDBD0C5-D2A5-4FBC-9F6E-49881D7B0134}"/>
    <cellStyle name="Input 14 3 10" xfId="17287" xr:uid="{8496477A-561A-45BB-A628-CADC75B8D22A}"/>
    <cellStyle name="Input 14 3 10 2" xfId="29030" xr:uid="{343495B7-8768-4453-A3D1-F54E5CF6CA5B}"/>
    <cellStyle name="Input 14 3 2" xfId="8594" xr:uid="{3F404FD0-680B-4EF7-9730-4BB0CDBC071C}"/>
    <cellStyle name="Input 14 3 2 2" xfId="13315" xr:uid="{859436E8-DDF0-4DDA-8266-774F4A289337}"/>
    <cellStyle name="Input 14 3 2 2 2" xfId="25098" xr:uid="{AAF26DB3-4250-4828-980E-DE05103185DB}"/>
    <cellStyle name="Input 14 3 2 3" xfId="14329" xr:uid="{99E11EB1-8B09-4870-8C5D-7673EC4B106F}"/>
    <cellStyle name="Input 14 3 2 3 2" xfId="26101" xr:uid="{9A3F49E7-A088-47E4-B4ED-420B882F02D0}"/>
    <cellStyle name="Input 14 3 2 4" xfId="15287" xr:uid="{3E682263-79E2-4430-B2BD-0162EA3AD8DC}"/>
    <cellStyle name="Input 14 3 2 4 2" xfId="27056" xr:uid="{818E327D-4D4C-4969-877F-C61BF3A3BCB8}"/>
    <cellStyle name="Input 14 3 2 5" xfId="16231" xr:uid="{4EAD88BF-D490-4AE3-A348-D35BA195020D}"/>
    <cellStyle name="Input 14 3 2 5 2" xfId="27978" xr:uid="{D3DF36D5-B74D-4964-911A-8915F467B450}"/>
    <cellStyle name="Input 14 3 2 6" xfId="17104" xr:uid="{B14334FA-244A-4486-8D13-CD6FDF25DD8D}"/>
    <cellStyle name="Input 14 3 2 6 2" xfId="28851" xr:uid="{3FCF64DA-FBC1-464D-996D-6FCAA654095D}"/>
    <cellStyle name="Input 14 3 2 7" xfId="17969" xr:uid="{50CF36D5-AE24-47F6-BF41-14471DBA53DA}"/>
    <cellStyle name="Input 14 3 2 7 2" xfId="29690" xr:uid="{53C6119E-75E7-4D11-AC64-F093D1AE77FB}"/>
    <cellStyle name="Input 14 3 2 8" xfId="18737" xr:uid="{1753112F-0453-45C0-B58B-D5B0EE06306A}"/>
    <cellStyle name="Input 14 3 3" xfId="9563" xr:uid="{1E460569-42A1-4D2C-A536-4C8D43436754}"/>
    <cellStyle name="Input 14 3 3 2" xfId="13968" xr:uid="{422F1329-87B0-475C-A2C9-FF969578204E}"/>
    <cellStyle name="Input 14 3 3 2 2" xfId="25741" xr:uid="{BA288062-5D8E-42D1-9F38-788F29CEF555}"/>
    <cellStyle name="Input 14 3 3 3" xfId="14928" xr:uid="{2D6EF3E8-9C46-4226-BE81-089AD99F1D7F}"/>
    <cellStyle name="Input 14 3 3 3 2" xfId="26699" xr:uid="{BD87ACF5-91E0-49B3-A24C-1941176AD6EF}"/>
    <cellStyle name="Input 14 3 3 4" xfId="15880" xr:uid="{92E0DC2C-63FB-46A7-B6E5-70FFBF7E2E4C}"/>
    <cellStyle name="Input 14 3 3 4 2" xfId="27627" xr:uid="{05E86579-38BF-4A49-BEE1-D6650BCAC809}"/>
    <cellStyle name="Input 14 3 3 5" xfId="16754" xr:uid="{7CACF17F-B5E1-4921-B8AD-3C29F9635558}"/>
    <cellStyle name="Input 14 3 3 5 2" xfId="28501" xr:uid="{CDCC23F1-B0D6-448A-B9CF-7213640B3273}"/>
    <cellStyle name="Input 14 3 3 6" xfId="17619" xr:uid="{E68F3FFA-C493-4A46-A9D3-28E76305B07E}"/>
    <cellStyle name="Input 14 3 3 6 2" xfId="29340" xr:uid="{D2B3FA77-2B94-4F53-BBB6-F0D045DD70D0}"/>
    <cellStyle name="Input 14 3 3 7" xfId="18395" xr:uid="{81AA08E3-0CF9-4666-A148-42C0411A3CC0}"/>
    <cellStyle name="Input 14 3 3 7 2" xfId="30116" xr:uid="{081BC860-F016-45E2-95DF-7E77BC04DA96}"/>
    <cellStyle name="Input 14 3 3 8" xfId="19152" xr:uid="{2304BB6F-65CB-47DA-AFCF-546613945EDB}"/>
    <cellStyle name="Input 14 3 4" xfId="12286" xr:uid="{7C2402A7-3C51-42B1-BE91-AA3F1AB087D0}"/>
    <cellStyle name="Input 14 3 4 2" xfId="24102" xr:uid="{14C456B7-13F7-44F4-8BCB-A401B941ADFF}"/>
    <cellStyle name="Input 14 3 5" xfId="10486" xr:uid="{8B6D3A34-2C37-4838-BCF9-1EA9801AF41F}"/>
    <cellStyle name="Input 14 3 5 2" xfId="22358" xr:uid="{AD3BB5E1-0ADA-4911-A097-68EC9488F34F}"/>
    <cellStyle name="Input 14 3 6" xfId="13588" xr:uid="{830C145C-2E68-44D1-92EF-8A57FD58FA9E}"/>
    <cellStyle name="Input 14 3 6 2" xfId="25364" xr:uid="{BFE9988C-8149-42EA-A3DB-EB11F6805119}"/>
    <cellStyle name="Input 14 3 7" xfId="14566" xr:uid="{86130F32-1FD5-461D-B073-65B01A4E34AD}"/>
    <cellStyle name="Input 14 3 7 2" xfId="26337" xr:uid="{813AB698-C3CE-4AAE-A4D7-0D3187E8B411}"/>
    <cellStyle name="Input 14 3 8" xfId="15519" xr:uid="{7A084522-2BD5-4B5D-B35A-F90E8153D907}"/>
    <cellStyle name="Input 14 3 8 2" xfId="27274" xr:uid="{DDAB42A0-3F90-49E0-824B-6AFC87EDC047}"/>
    <cellStyle name="Input 14 3 9" xfId="16418" xr:uid="{E8B83E67-032A-4E78-84CB-D1D663BF5219}"/>
    <cellStyle name="Input 14 3 9 2" xfId="28165" xr:uid="{4358BC7B-6371-4241-ADF9-94E92F1FA7CE}"/>
    <cellStyle name="Input 14 4" xfId="7776" xr:uid="{301B19A3-BEF7-447F-91DA-FFF4D96F1C5F}"/>
    <cellStyle name="Input 14 4 2" xfId="12800" xr:uid="{44D77A4F-AC3A-4816-836C-BE9E8D4F8AA8}"/>
    <cellStyle name="Input 14 4 2 2" xfId="24596" xr:uid="{042698F3-45C2-4B46-A286-17B7F2F9FAB3}"/>
    <cellStyle name="Input 14 4 3" xfId="10077" xr:uid="{BBE65E0B-DCA3-48ED-B711-BDE907199AD4}"/>
    <cellStyle name="Input 14 4 3 2" xfId="21952" xr:uid="{A3F84A7B-514C-4C25-8747-0E0C9F712DCA}"/>
    <cellStyle name="Input 14 4 4" xfId="12624" xr:uid="{D4F2AF2F-1C6A-49F6-8DDE-CF9B414B7D45}"/>
    <cellStyle name="Input 14 4 4 2" xfId="24429" xr:uid="{BEDE93B3-87C1-4C80-BD1D-F408D7762602}"/>
    <cellStyle name="Input 14 4 5" xfId="10195" xr:uid="{0FC99874-22FF-4824-A23F-F3CB822201F9}"/>
    <cellStyle name="Input 14 4 5 2" xfId="22070" xr:uid="{CD47D5F8-B3BC-47F2-BCBD-1AC7C2036934}"/>
    <cellStyle name="Input 14 4 6" xfId="13369" xr:uid="{9249E8C9-4D19-44E9-B967-756C0F76DE18}"/>
    <cellStyle name="Input 14 4 6 2" xfId="25152" xr:uid="{956603D6-6398-4058-88DE-16C6D5ADEB47}"/>
    <cellStyle name="Input 14 4 7" xfId="14376" xr:uid="{75534BB4-1DFE-440B-B6BD-3113932C6AE0}"/>
    <cellStyle name="Input 14 4 7 2" xfId="26148" xr:uid="{8A20563B-CEB3-4E31-990A-8DF44DDDA890}"/>
    <cellStyle name="Input 14 4 8" xfId="15334" xr:uid="{B5285A92-C498-4D37-8566-CA0F1E513FAA}"/>
    <cellStyle name="Input 14 5" xfId="7767" xr:uid="{5B89F1DE-2E71-4B2D-B204-B5C41883FEBF}"/>
    <cellStyle name="Input 14 5 2" xfId="12791" xr:uid="{D0EC724B-198D-4721-BCE8-FC08478E461A}"/>
    <cellStyle name="Input 14 5 2 2" xfId="24587" xr:uid="{01DDC7EB-2FF3-4C7E-8646-DD9DAF120BCD}"/>
    <cellStyle name="Input 14 5 3" xfId="10085" xr:uid="{590B626A-78D1-41CD-AECF-6E158F48C224}"/>
    <cellStyle name="Input 14 5 3 2" xfId="21960" xr:uid="{726581C3-0718-4F9D-8A6A-66BA5C473D12}"/>
    <cellStyle name="Input 14 5 4" xfId="13118" xr:uid="{7AEE21B0-5B23-4CA3-A0EF-7AA3115C9BD9}"/>
    <cellStyle name="Input 14 5 4 2" xfId="24906" xr:uid="{09DF306F-B53D-42E3-B250-2DFA9D4528F2}"/>
    <cellStyle name="Input 14 5 5" xfId="9819" xr:uid="{E589DCB3-41C8-48EF-884C-33A536749139}"/>
    <cellStyle name="Input 14 5 5 2" xfId="21695" xr:uid="{E625D88E-DBC7-49B4-B027-FF0AB9C01A35}"/>
    <cellStyle name="Input 14 5 6" xfId="13455" xr:uid="{9D537F4C-C43C-41B7-8162-AF4B57BB1666}"/>
    <cellStyle name="Input 14 5 6 2" xfId="25238" xr:uid="{4923854B-E6D8-49EA-AD92-7BAABF9431D5}"/>
    <cellStyle name="Input 14 5 7" xfId="14461" xr:uid="{93B32638-3452-42EB-8AA1-F8BD00D973A5}"/>
    <cellStyle name="Input 14 5 7 2" xfId="26233" xr:uid="{4FFB4020-F121-4CD8-926B-0EA2A3839A37}"/>
    <cellStyle name="Input 14 5 8" xfId="15419" xr:uid="{DAB52928-1E6B-4407-A954-2D8C19A6328C}"/>
    <cellStyle name="Input 14 6" xfId="11311" xr:uid="{4EB93A8B-7018-46BC-A750-50F4CE97D1E6}"/>
    <cellStyle name="Input 14 6 2" xfId="23173" xr:uid="{168A4B15-3669-4E65-BF28-CB353267FC82}"/>
    <cellStyle name="Input 14 7" xfId="11302" xr:uid="{971308B5-E96A-4D18-A9FF-3926A6599984}"/>
    <cellStyle name="Input 14 7 2" xfId="23164" xr:uid="{279F37B2-5204-4194-8888-967E5EBF50D0}"/>
    <cellStyle name="Input 14 8" xfId="11330" xr:uid="{9D4B5C62-C76A-4692-AED8-ACC0B93DD398}"/>
    <cellStyle name="Input 14 8 2" xfId="23192" xr:uid="{A6607EAC-7F62-4796-A991-783C82349E2D}"/>
    <cellStyle name="Input 14 9" xfId="11283" xr:uid="{786DA8E9-0551-4D19-B260-53BDDBEF5BB7}"/>
    <cellStyle name="Input 14 9 2" xfId="23145" xr:uid="{E83C6E22-F47A-440A-A029-EBB751E28D50}"/>
    <cellStyle name="Input 15" xfId="5062" xr:uid="{4CFCEDCE-F1E8-46EA-AC7E-89A2BC02988F}"/>
    <cellStyle name="Input 15 10" xfId="11350" xr:uid="{7047C11D-C946-494E-8161-8F70D05D4E80}"/>
    <cellStyle name="Input 15 10 2" xfId="23212" xr:uid="{9FA38C5C-C246-474E-B6CC-951759376F38}"/>
    <cellStyle name="Input 15 11" xfId="11263" xr:uid="{58C3A53E-BC50-4CA0-8B22-0DAA8A89CCAB}"/>
    <cellStyle name="Input 15 11 2" xfId="23125" xr:uid="{E46A4336-1156-4B35-BEE6-26A1687E71DC}"/>
    <cellStyle name="Input 15 12" xfId="11369" xr:uid="{D6AC9295-F34D-4B92-8A71-CF71A4297945}"/>
    <cellStyle name="Input 15 12 2" xfId="23231" xr:uid="{2CCE2B99-EAF8-4D50-BCAB-A4F246FE8670}"/>
    <cellStyle name="Input 15 2" xfId="6801" xr:uid="{5FECB443-FC59-4298-BDAE-E93D48323FC8}"/>
    <cellStyle name="Input 15 2 10" xfId="11135" xr:uid="{A1464CE4-08E2-4B00-BF11-84B57BDD0D1C}"/>
    <cellStyle name="Input 15 2 10 2" xfId="23003" xr:uid="{23657EFD-EB3B-4C89-A068-ED9905E53EBD}"/>
    <cellStyle name="Input 15 2 11" xfId="13518" xr:uid="{2F67D001-F68B-4B71-A7F2-53E9C1844233}"/>
    <cellStyle name="Input 15 2 11 2" xfId="25299" xr:uid="{B9354AFA-08F8-45DB-BA03-20A65024E422}"/>
    <cellStyle name="Input 15 2 2" xfId="7193" xr:uid="{2566C09D-4AF0-44AB-AB20-9258B72B067F}"/>
    <cellStyle name="Input 15 2 2 10" xfId="11590" xr:uid="{7455C8E9-46B7-4F96-99B9-6C2FBC7D8CD7}"/>
    <cellStyle name="Input 15 2 2 10 2" xfId="23436" xr:uid="{2FE40172-1126-4F2E-A169-2D73FA2F31DE}"/>
    <cellStyle name="Input 15 2 2 2" xfId="8836" xr:uid="{C183FF93-F35D-432E-AA76-531B229F2BB5}"/>
    <cellStyle name="Input 15 2 2 2 2" xfId="13488" xr:uid="{DDE7C65A-17C6-4B6A-83A1-996304507219}"/>
    <cellStyle name="Input 15 2 2 2 2 2" xfId="25271" xr:uid="{1D29E15E-58F8-4F3F-80DB-BA7CC8B697D4}"/>
    <cellStyle name="Input 15 2 2 2 3" xfId="14492" xr:uid="{BAFAF3FD-190D-49D6-B870-7AC1C2F0C0F6}"/>
    <cellStyle name="Input 15 2 2 2 3 2" xfId="26264" xr:uid="{62A0BF2D-CF33-4279-8A5E-D967BAD9C93B}"/>
    <cellStyle name="Input 15 2 2 2 4" xfId="15450" xr:uid="{FA73D365-C60A-475E-8321-FDB1152E46D0}"/>
    <cellStyle name="Input 15 2 2 2 4 2" xfId="27210" xr:uid="{387BEB41-0973-4D7A-A174-B5A375982D1F}"/>
    <cellStyle name="Input 15 2 2 2 5" xfId="16375" xr:uid="{0F098124-31B1-4232-8BA6-00252FE74B33}"/>
    <cellStyle name="Input 15 2 2 2 5 2" xfId="28122" xr:uid="{FCC896D4-B287-41AA-B75E-94D3EA8F3F6D}"/>
    <cellStyle name="Input 15 2 2 2 6" xfId="17246" xr:uid="{784C4B5F-D9D4-47AE-8E35-D9111E09D21C}"/>
    <cellStyle name="Input 15 2 2 2 6 2" xfId="28989" xr:uid="{CDBC746B-8B0A-4A40-9B9C-0057F8E56012}"/>
    <cellStyle name="Input 15 2 2 2 7" xfId="18092" xr:uid="{9B00547A-6CF6-41E9-A768-1D8159CEBB7F}"/>
    <cellStyle name="Input 15 2 2 2 7 2" xfId="29813" xr:uid="{F27F5B33-1361-4D77-8871-3D337B7F6F90}"/>
    <cellStyle name="Input 15 2 2 2 8" xfId="18852" xr:uid="{C7B3DCBA-F566-4825-8948-9FCF7C4717DC}"/>
    <cellStyle name="Input 15 2 2 3" xfId="9678" xr:uid="{07538899-60CA-4749-9E2A-91174139E1D1}"/>
    <cellStyle name="Input 15 2 2 3 2" xfId="14083" xr:uid="{06E32D44-7423-490D-9DBE-BDC3CC7E649A}"/>
    <cellStyle name="Input 15 2 2 3 2 2" xfId="25856" xr:uid="{3BD37B9F-0B83-43DD-9127-16A82225E958}"/>
    <cellStyle name="Input 15 2 2 3 3" xfId="15043" xr:uid="{56967BCE-29B3-426D-8EB4-1C92E2EC836C}"/>
    <cellStyle name="Input 15 2 2 3 3 2" xfId="26814" xr:uid="{392B0EEA-CFF8-4DBF-8358-9A2A879B1097}"/>
    <cellStyle name="Input 15 2 2 3 4" xfId="15995" xr:uid="{3F8C571E-8912-4FDB-9972-F0D341281890}"/>
    <cellStyle name="Input 15 2 2 3 4 2" xfId="27742" xr:uid="{5BEDF1E8-27E0-4192-8C13-118A77B0E60B}"/>
    <cellStyle name="Input 15 2 2 3 5" xfId="16869" xr:uid="{5B7BDF40-5965-4BE8-AEA2-76E6B1B35CDA}"/>
    <cellStyle name="Input 15 2 2 3 5 2" xfId="28616" xr:uid="{34C6C6E6-9AF5-4013-AF9E-C3927DEBB312}"/>
    <cellStyle name="Input 15 2 2 3 6" xfId="17734" xr:uid="{D3268D49-8C54-4F18-8742-C39B99E2825C}"/>
    <cellStyle name="Input 15 2 2 3 6 2" xfId="29455" xr:uid="{9537548F-B679-45EF-9AE0-1146D50217E8}"/>
    <cellStyle name="Input 15 2 2 3 7" xfId="18510" xr:uid="{27261B87-003D-415B-B9C8-3372CB8DA57E}"/>
    <cellStyle name="Input 15 2 2 3 7 2" xfId="30231" xr:uid="{03BA786F-19D9-4461-8868-8616476CDA5E}"/>
    <cellStyle name="Input 15 2 2 3 8" xfId="19267" xr:uid="{33FAA5F0-115A-4BBA-8E22-A9AD9C3304E0}"/>
    <cellStyle name="Input 15 2 2 4" xfId="12460" xr:uid="{495AC40B-6258-4CF4-AB25-E31569938D87}"/>
    <cellStyle name="Input 15 2 2 4 2" xfId="24274" xr:uid="{A0D203A7-F74B-4178-8949-657C60C1704F}"/>
    <cellStyle name="Input 15 2 2 5" xfId="10323" xr:uid="{BE912D87-FBC7-40F2-8827-C22241AD9F4C}"/>
    <cellStyle name="Input 15 2 2 5 2" xfId="22195" xr:uid="{8AE03C70-170E-430D-8E72-6E74AC5FEDBD}"/>
    <cellStyle name="Input 15 2 2 6" xfId="12069" xr:uid="{30B643CE-3C5D-47D2-A524-E76A7E89A0BB}"/>
    <cellStyle name="Input 15 2 2 6 2" xfId="23890" xr:uid="{7F432AE3-B3FA-4D4E-8360-0593B38DA250}"/>
    <cellStyle name="Input 15 2 2 7" xfId="10685" xr:uid="{9A166E44-C376-4258-A9D5-6E9E4DA70885}"/>
    <cellStyle name="Input 15 2 2 7 2" xfId="22557" xr:uid="{23011131-DD03-46EF-BE44-7656F2EC1823}"/>
    <cellStyle name="Input 15 2 2 8" xfId="12024" xr:uid="{58BBFF42-B168-4193-BD6D-FB052A5EB817}"/>
    <cellStyle name="Input 15 2 2 8 2" xfId="23845" xr:uid="{9D79BE13-1352-46F3-B7F3-F564A316C323}"/>
    <cellStyle name="Input 15 2 2 9" xfId="10726" xr:uid="{99E31DA2-9CD9-426D-8928-21495C37D156}"/>
    <cellStyle name="Input 15 2 2 9 2" xfId="22598" xr:uid="{9F47F451-67F0-47C8-8E38-9A79F9B86626}"/>
    <cellStyle name="Input 15 2 3" xfId="8446" xr:uid="{A2513E90-CA8A-4F78-A349-11D17292BF17}"/>
    <cellStyle name="Input 15 2 3 2" xfId="13188" xr:uid="{D8F84BD9-29E2-46D9-A54C-406A3DBF83C3}"/>
    <cellStyle name="Input 15 2 3 2 2" xfId="24974" xr:uid="{7A877ABC-EA95-48FE-AE24-44676052870A}"/>
    <cellStyle name="Input 15 2 3 3" xfId="14208" xr:uid="{B79B3AA1-99AE-45CB-A093-132B23398BC5}"/>
    <cellStyle name="Input 15 2 3 3 2" xfId="25981" xr:uid="{2DF708AD-47F6-4F65-97A3-7A66633C78BB}"/>
    <cellStyle name="Input 15 2 3 4" xfId="15168" xr:uid="{AF3E2DE5-EF82-4922-BB4E-37E4240C5C7C}"/>
    <cellStyle name="Input 15 2 3 4 2" xfId="26937" xr:uid="{9FD87D7C-2393-48D4-8B6F-CF9A21106E08}"/>
    <cellStyle name="Input 15 2 3 5" xfId="16117" xr:uid="{72911A2D-A93B-41C7-A69F-14C54223E487}"/>
    <cellStyle name="Input 15 2 3 5 2" xfId="27864" xr:uid="{3AD280EE-BF70-422E-BFEB-E64808819EB1}"/>
    <cellStyle name="Input 15 2 3 6" xfId="16990" xr:uid="{1181B384-1A89-4425-AC60-9DAECA578D4A}"/>
    <cellStyle name="Input 15 2 3 6 2" xfId="28737" xr:uid="{05AA12A1-D12D-45D2-A417-F7E062A4FD4D}"/>
    <cellStyle name="Input 15 2 3 7" xfId="17855" xr:uid="{255DFC37-E23B-47B5-BFFC-CC1A149028B4}"/>
    <cellStyle name="Input 15 2 3 7 2" xfId="29576" xr:uid="{27DA3C9C-447E-4666-9EFF-3C0FB4B40F28}"/>
    <cellStyle name="Input 15 2 3 8" xfId="18631" xr:uid="{03CDF9DD-0EF4-44FB-B06F-03212C50BEA4}"/>
    <cellStyle name="Input 15 2 4" xfId="9457" xr:uid="{A6D56531-400D-4825-B670-C077944F3669}"/>
    <cellStyle name="Input 15 2 4 2" xfId="13862" xr:uid="{B4345568-F07C-4063-B1BA-98526D084B2B}"/>
    <cellStyle name="Input 15 2 4 2 2" xfId="25635" xr:uid="{8EE96882-AC8E-462D-9D8A-6BE7DBF9284C}"/>
    <cellStyle name="Input 15 2 4 3" xfId="14822" xr:uid="{47ED5581-22C1-4B9F-A95F-8AA61B60D619}"/>
    <cellStyle name="Input 15 2 4 3 2" xfId="26593" xr:uid="{436DB254-4F62-4E91-9328-7BF1F955041A}"/>
    <cellStyle name="Input 15 2 4 4" xfId="15774" xr:uid="{1B194125-2C87-47CA-9DB5-5342CF680136}"/>
    <cellStyle name="Input 15 2 4 4 2" xfId="27521" xr:uid="{1092F699-4DAE-4212-AE71-EB0B1364D090}"/>
    <cellStyle name="Input 15 2 4 5" xfId="16648" xr:uid="{D0CAB314-BC8A-4EB4-A0A0-EEB15A9B84C8}"/>
    <cellStyle name="Input 15 2 4 5 2" xfId="28395" xr:uid="{E51CB506-67E3-471B-8E26-52B54F9AB77F}"/>
    <cellStyle name="Input 15 2 4 6" xfId="17513" xr:uid="{2FC3C30F-002A-4856-B095-5F4D7D1D1F09}"/>
    <cellStyle name="Input 15 2 4 6 2" xfId="29234" xr:uid="{1700B110-1CC8-477F-B5C6-1A4C9EFC0344}"/>
    <cellStyle name="Input 15 2 4 7" xfId="18289" xr:uid="{97D09524-6443-48DD-B751-1DB8B6A3D982}"/>
    <cellStyle name="Input 15 2 4 7 2" xfId="30010" xr:uid="{CB791B09-B9AF-4C84-A2A8-DF0209A2DB77}"/>
    <cellStyle name="Input 15 2 4 8" xfId="19046" xr:uid="{E257B780-13BF-4B3D-A3E0-1ACE88FF5132}"/>
    <cellStyle name="Input 15 2 5" xfId="12159" xr:uid="{10465A4F-38AD-4FF2-99E0-215B9B609395}"/>
    <cellStyle name="Input 15 2 5 2" xfId="23976" xr:uid="{E2901511-069F-4625-BA4B-5515E55C1BD8}"/>
    <cellStyle name="Input 15 2 6" xfId="10608" xr:uid="{3041D106-CBF7-4F1B-9D02-D4B7E6118726}"/>
    <cellStyle name="Input 15 2 6 2" xfId="22480" xr:uid="{F0911F6A-2151-45B3-9DB1-376291ED7D29}"/>
    <cellStyle name="Input 15 2 7" xfId="11924" xr:uid="{36A03F99-6EB6-48C8-95DB-A81AA0DFA973}"/>
    <cellStyle name="Input 15 2 7 2" xfId="23750" xr:uid="{C4D45D4E-0B9A-44F5-9AE3-860266072B51}"/>
    <cellStyle name="Input 15 2 8" xfId="10805" xr:uid="{0D744DBB-8E69-4D5E-99C1-49B371E7E589}"/>
    <cellStyle name="Input 15 2 8 2" xfId="22675" xr:uid="{CFEE4213-5785-4FB9-893F-A36EBADCAAE0}"/>
    <cellStyle name="Input 15 2 9" xfId="11519" xr:uid="{E17BC870-4A40-4E01-A55C-CFC7DEF981C4}"/>
    <cellStyle name="Input 15 2 9 2" xfId="23370" xr:uid="{91D1B160-2C10-4D44-93E5-4BDC438F5D76}"/>
    <cellStyle name="Input 15 3" xfId="6952" xr:uid="{26A0CA00-8113-4DDE-99B8-38042A1A6D3B}"/>
    <cellStyle name="Input 15 3 10" xfId="9885" xr:uid="{AD6109E2-2616-4FA4-B016-AE0C750800C8}"/>
    <cellStyle name="Input 15 3 10 2" xfId="21761" xr:uid="{68C0942C-49D1-418C-BDF0-1A1BBE1AAAB4}"/>
    <cellStyle name="Input 15 3 2" xfId="8595" xr:uid="{CB045A54-EA74-4E58-82DB-DA872D14F69B}"/>
    <cellStyle name="Input 15 3 2 2" xfId="13316" xr:uid="{46540280-AE81-419C-9262-BA08EF2215C0}"/>
    <cellStyle name="Input 15 3 2 2 2" xfId="25099" xr:uid="{B07CDFC2-04C5-4964-A8E7-176BF3E3B7D5}"/>
    <cellStyle name="Input 15 3 2 3" xfId="14330" xr:uid="{618746C6-CBC4-4F2B-8ECA-E6F975C556A7}"/>
    <cellStyle name="Input 15 3 2 3 2" xfId="26102" xr:uid="{F8ED6FCC-2B97-471C-A909-796689607ABB}"/>
    <cellStyle name="Input 15 3 2 4" xfId="15288" xr:uid="{9F88A4A8-6D3E-468E-AF12-6F94F3E84B50}"/>
    <cellStyle name="Input 15 3 2 4 2" xfId="27057" xr:uid="{0072B26B-FE57-4DAE-866D-3F6FCDE89188}"/>
    <cellStyle name="Input 15 3 2 5" xfId="16232" xr:uid="{AC160B66-EB0F-4EFC-9DA4-173115321089}"/>
    <cellStyle name="Input 15 3 2 5 2" xfId="27979" xr:uid="{CC754BA8-106F-4F2C-A245-79B965B5DC3B}"/>
    <cellStyle name="Input 15 3 2 6" xfId="17105" xr:uid="{E23F7432-5365-4249-BD4F-2D65EBBB4DE5}"/>
    <cellStyle name="Input 15 3 2 6 2" xfId="28852" xr:uid="{6E1193AE-0B03-4C4C-AB6C-DA8F490C9451}"/>
    <cellStyle name="Input 15 3 2 7" xfId="17970" xr:uid="{DF7BE447-00BB-4F73-9BC1-388E79B62794}"/>
    <cellStyle name="Input 15 3 2 7 2" xfId="29691" xr:uid="{EB25DBCE-031F-47FA-9D69-E32D1D7C98FF}"/>
    <cellStyle name="Input 15 3 2 8" xfId="18738" xr:uid="{481460A9-BC2D-4784-8E7A-0E6B82893F1D}"/>
    <cellStyle name="Input 15 3 3" xfId="9564" xr:uid="{CF44C0EF-93CC-43FE-91A4-7EACBDE45049}"/>
    <cellStyle name="Input 15 3 3 2" xfId="13969" xr:uid="{ABC51329-112D-449A-AAE4-003D3579AF45}"/>
    <cellStyle name="Input 15 3 3 2 2" xfId="25742" xr:uid="{F35208D1-FC98-4B6A-8A79-C287081ED20A}"/>
    <cellStyle name="Input 15 3 3 3" xfId="14929" xr:uid="{4B0F4911-E3CD-4692-8714-A0BABE962BED}"/>
    <cellStyle name="Input 15 3 3 3 2" xfId="26700" xr:uid="{CB62BED3-7AFB-40A2-AFEC-833DE1B7DD2B}"/>
    <cellStyle name="Input 15 3 3 4" xfId="15881" xr:uid="{41CD9FC1-112C-4728-ABFA-451778E28BFC}"/>
    <cellStyle name="Input 15 3 3 4 2" xfId="27628" xr:uid="{10150A53-897F-40AA-AA81-1F6959C13049}"/>
    <cellStyle name="Input 15 3 3 5" xfId="16755" xr:uid="{43B90C1E-D675-428B-9054-5207B74682E7}"/>
    <cellStyle name="Input 15 3 3 5 2" xfId="28502" xr:uid="{A7710C5D-C42C-4746-B7F4-9BB86FBAEEBE}"/>
    <cellStyle name="Input 15 3 3 6" xfId="17620" xr:uid="{42EA5EDE-23B1-4357-9B09-01C25603C741}"/>
    <cellStyle name="Input 15 3 3 6 2" xfId="29341" xr:uid="{58E2DFF7-725D-4FF8-B1AF-15E64528FA79}"/>
    <cellStyle name="Input 15 3 3 7" xfId="18396" xr:uid="{B04D0614-581E-4A25-AC41-D7F9AEB5D37C}"/>
    <cellStyle name="Input 15 3 3 7 2" xfId="30117" xr:uid="{07A067EF-D3B8-4325-8B24-FD4B2D36509F}"/>
    <cellStyle name="Input 15 3 3 8" xfId="19153" xr:uid="{17AB2D3F-AA95-47F6-B81D-DD296FC5253C}"/>
    <cellStyle name="Input 15 3 4" xfId="12287" xr:uid="{5EF16B3E-29AC-44BC-97D1-9D475F9C0676}"/>
    <cellStyle name="Input 15 3 4 2" xfId="24103" xr:uid="{0AD9ADAC-E0E4-4303-9BAF-1384703F6249}"/>
    <cellStyle name="Input 15 3 5" xfId="10485" xr:uid="{2A83ED11-60C3-4922-8BF5-57BC9FC4D78D}"/>
    <cellStyle name="Input 15 3 5 2" xfId="22357" xr:uid="{94BB2FEE-7867-48CD-9018-51D8B2E3668A}"/>
    <cellStyle name="Input 15 3 6" xfId="13084" xr:uid="{17244B76-630B-4957-8431-AF0C0571712E}"/>
    <cellStyle name="Input 15 3 6 2" xfId="24873" xr:uid="{696183AB-EEB9-4D3F-9E11-822D265F2916}"/>
    <cellStyle name="Input 15 3 7" xfId="9845" xr:uid="{FACB07F0-1F82-4FA2-B6AE-DE0FED305514}"/>
    <cellStyle name="Input 15 3 7 2" xfId="21721" xr:uid="{FB651ADB-D05B-481F-AFF6-5367EF8001F7}"/>
    <cellStyle name="Input 15 3 8" xfId="12657" xr:uid="{255C4964-C0E9-4440-A829-BCB3BD150537}"/>
    <cellStyle name="Input 15 3 8 2" xfId="24456" xr:uid="{DA80606C-5DE4-4A2B-B2B2-FDF9B82CC29D}"/>
    <cellStyle name="Input 15 3 9" xfId="13024" xr:uid="{9E10153C-A00D-4704-A6B1-5C41D9C8A132}"/>
    <cellStyle name="Input 15 3 9 2" xfId="24816" xr:uid="{4CB1BCE8-D9EA-420D-B98F-204525228B04}"/>
    <cellStyle name="Input 15 4" xfId="7777" xr:uid="{69C7A952-6166-4AC7-BE49-8492B40FA67C}"/>
    <cellStyle name="Input 15 4 2" xfId="12801" xr:uid="{EC7CE8A7-0915-4913-B152-D05E902C1FD5}"/>
    <cellStyle name="Input 15 4 2 2" xfId="24597" xr:uid="{D6F64AC1-FB75-4B3E-81DD-24F47CB62B04}"/>
    <cellStyle name="Input 15 4 3" xfId="10076" xr:uid="{43D3E1EE-FFFB-47E0-9D83-33879A7651C9}"/>
    <cellStyle name="Input 15 4 3 2" xfId="21951" xr:uid="{1946B2D5-7753-45FD-9A22-649BC30BCA32}"/>
    <cellStyle name="Input 15 4 4" xfId="13644" xr:uid="{61840C1D-42F3-461F-909B-C598AA835725}"/>
    <cellStyle name="Input 15 4 4 2" xfId="25420" xr:uid="{B8B1E883-1F7C-408F-86E5-A91570DE1AA5}"/>
    <cellStyle name="Input 15 4 5" xfId="14612" xr:uid="{C53C3F27-E095-4891-BF52-9E78BA85AB1A}"/>
    <cellStyle name="Input 15 4 5 2" xfId="26383" xr:uid="{9629339E-3668-4099-A1B8-522528D202BC}"/>
    <cellStyle name="Input 15 4 6" xfId="15564" xr:uid="{EFA31934-DA13-48DC-A0CC-6B107C9BB609}"/>
    <cellStyle name="Input 15 4 6 2" xfId="27315" xr:uid="{E0BA145B-2A72-4F32-8376-6FE2308C6DE4}"/>
    <cellStyle name="Input 15 4 7" xfId="16449" xr:uid="{96983E2B-7AE2-4146-A10C-3A64D93B4BC6}"/>
    <cellStyle name="Input 15 4 7 2" xfId="28196" xr:uid="{ABF50561-BD9F-4C8B-8E6E-288AC7529866}"/>
    <cellStyle name="Input 15 4 8" xfId="17317" xr:uid="{E0B81529-58D9-4808-B1D0-8B3329E66678}"/>
    <cellStyle name="Input 15 5" xfId="7766" xr:uid="{36F77C64-ACE0-47CD-8F2D-67B6F70EA1AB}"/>
    <cellStyle name="Input 15 5 2" xfId="12790" xr:uid="{3FD4D9F5-7CD9-4BD5-B6FE-8ABA44DBB447}"/>
    <cellStyle name="Input 15 5 2 2" xfId="24586" xr:uid="{137CAB60-667C-45C1-B81E-A02872F0CD13}"/>
    <cellStyle name="Input 15 5 3" xfId="10086" xr:uid="{E1968ED4-0D9E-4B64-AA5F-4F57B5689902}"/>
    <cellStyle name="Input 15 5 3 2" xfId="21961" xr:uid="{D5BE78C5-4477-4CED-ABE0-236DC45A8ADE}"/>
    <cellStyle name="Input 15 5 4" xfId="13641" xr:uid="{6A0EABE1-69A3-4F7C-9020-57E04A79F034}"/>
    <cellStyle name="Input 15 5 4 2" xfId="25417" xr:uid="{180B5E27-EB34-4DF0-B30F-36B021DE528E}"/>
    <cellStyle name="Input 15 5 5" xfId="14609" xr:uid="{58821C65-D3D5-4097-9F7C-AE796AC7E661}"/>
    <cellStyle name="Input 15 5 5 2" xfId="26380" xr:uid="{E42870B1-0236-46C1-A6A1-4EDF94D29A60}"/>
    <cellStyle name="Input 15 5 6" xfId="15561" xr:uid="{83771F7F-99D9-45A6-8725-FCDF425A390F}"/>
    <cellStyle name="Input 15 5 6 2" xfId="27312" xr:uid="{DD03DF9A-E9DF-4F82-A7D8-D9F4057D9A85}"/>
    <cellStyle name="Input 15 5 7" xfId="16446" xr:uid="{F58FA6E3-9C02-4BEB-82E1-010018ADC61A}"/>
    <cellStyle name="Input 15 5 7 2" xfId="28193" xr:uid="{ECA02337-9A44-4D58-B95A-DD642E99475B}"/>
    <cellStyle name="Input 15 5 8" xfId="17314" xr:uid="{32E0FF9F-E425-4CBB-A9AB-3FB617A4FFE9}"/>
    <cellStyle name="Input 15 6" xfId="11312" xr:uid="{85FFAEDC-539A-40AF-8D94-8F1D2C32068B}"/>
    <cellStyle name="Input 15 6 2" xfId="23174" xr:uid="{A93E605B-4403-47BF-8B8F-1B6D92B58421}"/>
    <cellStyle name="Input 15 7" xfId="11301" xr:uid="{9E5100C2-248B-4754-B83C-8BE0E756EE65}"/>
    <cellStyle name="Input 15 7 2" xfId="23163" xr:uid="{852F1074-A9F8-4488-838C-7EBC28D4161E}"/>
    <cellStyle name="Input 15 8" xfId="11331" xr:uid="{14751D1E-45C6-4084-BA03-29B7E810C2BC}"/>
    <cellStyle name="Input 15 8 2" xfId="23193" xr:uid="{1A68016C-FC94-4E5F-BDA0-8E0B85B575B2}"/>
    <cellStyle name="Input 15 9" xfId="11282" xr:uid="{3FAE6E92-6B9E-4D21-AE42-4344D83FE632}"/>
    <cellStyle name="Input 15 9 2" xfId="23144" xr:uid="{0C4F76CE-2821-452F-B1EC-F2651858BF7A}"/>
    <cellStyle name="Input 16" xfId="5063" xr:uid="{5C98F3DB-EDE2-4723-9169-ED4A55596234}"/>
    <cellStyle name="Input 16 10" xfId="11351" xr:uid="{3CCDCFF4-0FFB-4C56-A31D-43F622EC2A70}"/>
    <cellStyle name="Input 16 10 2" xfId="23213" xr:uid="{70AF2CE6-674E-4BCD-8D9B-C66B21A654C0}"/>
    <cellStyle name="Input 16 11" xfId="11262" xr:uid="{15F4AA5C-1525-42B8-84A7-F63D3FBD9433}"/>
    <cellStyle name="Input 16 11 2" xfId="23124" xr:uid="{88A30E1B-BAC6-4F1E-86D9-7A0D818F4942}"/>
    <cellStyle name="Input 16 12" xfId="9781" xr:uid="{96765FC8-82A7-4818-9B6A-C48DF7D58FBF}"/>
    <cellStyle name="Input 16 12 2" xfId="21657" xr:uid="{0689C895-FBAA-4C3D-8D2D-5B2F0F5C0820}"/>
    <cellStyle name="Input 16 2" xfId="6800" xr:uid="{EFA134A1-D193-4BDE-A679-658347A37691}"/>
    <cellStyle name="Input 16 2 10" xfId="10926" xr:uid="{0B368541-4B7B-4449-B508-D72070F0A5B9}"/>
    <cellStyle name="Input 16 2 10 2" xfId="22795" xr:uid="{6BF5FCED-34CE-48E5-8CEB-C0AC1ABACD94}"/>
    <cellStyle name="Input 16 2 11" xfId="12527" xr:uid="{8F582790-3397-4F01-9701-DFBFB789193B}"/>
    <cellStyle name="Input 16 2 11 2" xfId="24337" xr:uid="{B37C58DB-4CC1-4CEB-8686-C4E68B71D72E}"/>
    <cellStyle name="Input 16 2 2" xfId="7194" xr:uid="{A8974230-459D-4D5A-8F9D-FEA213E2388F}"/>
    <cellStyle name="Input 16 2 2 10" xfId="12315" xr:uid="{D2FB2742-B980-4EDF-9524-21A030234DE1}"/>
    <cellStyle name="Input 16 2 2 10 2" xfId="24131" xr:uid="{13704EF8-10E2-43EA-A885-08341C18F561}"/>
    <cellStyle name="Input 16 2 2 2" xfId="8837" xr:uid="{1076B280-946B-4B5B-8776-6293AA16CC79}"/>
    <cellStyle name="Input 16 2 2 2 2" xfId="13489" xr:uid="{8D0EF05B-04CF-4676-8389-B091F040789E}"/>
    <cellStyle name="Input 16 2 2 2 2 2" xfId="25272" xr:uid="{4321700D-EA37-4BE8-AEDB-DFF12ADFEE66}"/>
    <cellStyle name="Input 16 2 2 2 3" xfId="14493" xr:uid="{650CB689-7CC8-4503-9868-1568921E4F50}"/>
    <cellStyle name="Input 16 2 2 2 3 2" xfId="26265" xr:uid="{B45DCF22-99BC-4FD8-AEEF-CF49AD628FED}"/>
    <cellStyle name="Input 16 2 2 2 4" xfId="15451" xr:uid="{A34E8644-6630-49B4-ADAC-51FB64D037D7}"/>
    <cellStyle name="Input 16 2 2 2 4 2" xfId="27211" xr:uid="{F7C266A2-73C4-4E64-A090-9C0804781AA8}"/>
    <cellStyle name="Input 16 2 2 2 5" xfId="16376" xr:uid="{3634D2BC-6C90-4401-8F0D-E1B1D2B66433}"/>
    <cellStyle name="Input 16 2 2 2 5 2" xfId="28123" xr:uid="{790D68FB-EECF-4883-B039-C2CB7A800518}"/>
    <cellStyle name="Input 16 2 2 2 6" xfId="17247" xr:uid="{6F90CBF3-3669-47DA-83CB-8A2FE9F7ACB3}"/>
    <cellStyle name="Input 16 2 2 2 6 2" xfId="28990" xr:uid="{1AC0B272-9FC5-4CE8-BBAD-A6A7486D2A19}"/>
    <cellStyle name="Input 16 2 2 2 7" xfId="18093" xr:uid="{D07B9E10-F871-48B5-93B0-F71AEA1F5450}"/>
    <cellStyle name="Input 16 2 2 2 7 2" xfId="29814" xr:uid="{30D9B149-F0CF-428F-91BE-6A71D9E888A0}"/>
    <cellStyle name="Input 16 2 2 2 8" xfId="18853" xr:uid="{C200017A-00D0-4CFE-BBD3-D258A278390F}"/>
    <cellStyle name="Input 16 2 2 3" xfId="9679" xr:uid="{B040C424-0027-441E-BC46-512CDBB9E51F}"/>
    <cellStyle name="Input 16 2 2 3 2" xfId="14084" xr:uid="{EA52AD78-EDB3-4B51-8D10-19F6757F325C}"/>
    <cellStyle name="Input 16 2 2 3 2 2" xfId="25857" xr:uid="{2EBE4C8F-2006-4C3B-948E-147227F6B441}"/>
    <cellStyle name="Input 16 2 2 3 3" xfId="15044" xr:uid="{78F84BCF-BB16-46F5-A0E8-E6C99990E667}"/>
    <cellStyle name="Input 16 2 2 3 3 2" xfId="26815" xr:uid="{5213D661-2ABB-4FBE-8EB3-097F633FF30C}"/>
    <cellStyle name="Input 16 2 2 3 4" xfId="15996" xr:uid="{EB6D0B14-F718-4F2C-834C-59801A458733}"/>
    <cellStyle name="Input 16 2 2 3 4 2" xfId="27743" xr:uid="{F01E79E5-9443-4203-BA71-AE485E497AF6}"/>
    <cellStyle name="Input 16 2 2 3 5" xfId="16870" xr:uid="{F2BABF91-9A1A-4C70-B11A-3CB5F9B5058B}"/>
    <cellStyle name="Input 16 2 2 3 5 2" xfId="28617" xr:uid="{8A1ACEE3-0D5C-4342-9825-D2F54690601D}"/>
    <cellStyle name="Input 16 2 2 3 6" xfId="17735" xr:uid="{E549E2EA-98B2-4F6F-A3A3-7A13B9DD4CDA}"/>
    <cellStyle name="Input 16 2 2 3 6 2" xfId="29456" xr:uid="{366C3C0F-9E53-4DCF-ABC8-856D1201C985}"/>
    <cellStyle name="Input 16 2 2 3 7" xfId="18511" xr:uid="{65850634-5D89-41ED-8A00-31FCB1F150C7}"/>
    <cellStyle name="Input 16 2 2 3 7 2" xfId="30232" xr:uid="{224E9877-8A0D-4EA9-8406-137FB8185267}"/>
    <cellStyle name="Input 16 2 2 3 8" xfId="19268" xr:uid="{CC17A529-556B-43B7-A9EF-DBD8AF660245}"/>
    <cellStyle name="Input 16 2 2 4" xfId="12461" xr:uid="{5C34B736-70C9-4C3B-AD3A-9F71DF93C436}"/>
    <cellStyle name="Input 16 2 2 4 2" xfId="24275" xr:uid="{E1EF0129-81BD-415F-9701-DDB2E3495355}"/>
    <cellStyle name="Input 16 2 2 5" xfId="10322" xr:uid="{BFA87EE2-BF29-406A-981D-D1543143CBB1}"/>
    <cellStyle name="Input 16 2 2 5 2" xfId="22194" xr:uid="{EB8226E7-CB5F-446A-974D-4C742ED57FC4}"/>
    <cellStyle name="Input 16 2 2 6" xfId="12593" xr:uid="{4E2E7DFB-BC6A-4A5C-A11E-4CF54A874F75}"/>
    <cellStyle name="Input 16 2 2 6 2" xfId="24398" xr:uid="{29D9B252-93CC-4B99-929E-E860A86CF3BC}"/>
    <cellStyle name="Input 16 2 2 7" xfId="10220" xr:uid="{E0BE69E2-5C69-4DEB-9B45-5636EFBF48B8}"/>
    <cellStyle name="Input 16 2 2 7 2" xfId="22095" xr:uid="{F40EBA58-BC8F-44D7-8349-0518CFE61402}"/>
    <cellStyle name="Input 16 2 2 8" xfId="12078" xr:uid="{A9417BC1-934F-47CD-B1E1-A70429033A00}"/>
    <cellStyle name="Input 16 2 2 8 2" xfId="23899" xr:uid="{C0B6CFAA-B3E1-44E6-BA4D-32D7640B963C}"/>
    <cellStyle name="Input 16 2 2 9" xfId="10679" xr:uid="{C859716E-DE70-4AD9-BE7A-D205E48EE87F}"/>
    <cellStyle name="Input 16 2 2 9 2" xfId="22551" xr:uid="{7B6905F3-43A3-476E-8ACC-0A6B259923AD}"/>
    <cellStyle name="Input 16 2 3" xfId="8445" xr:uid="{8DE2FCAD-D0AE-4A3C-9BE2-610842E0F987}"/>
    <cellStyle name="Input 16 2 3 2" xfId="13187" xr:uid="{9FAF24B4-A942-4F60-8474-1C854EDD1587}"/>
    <cellStyle name="Input 16 2 3 2 2" xfId="24973" xr:uid="{6E251A96-0AED-4B7A-A06C-6E1E012E4B94}"/>
    <cellStyle name="Input 16 2 3 3" xfId="14207" xr:uid="{B7FFFD73-1DFE-4E5B-902C-817AA397BA1A}"/>
    <cellStyle name="Input 16 2 3 3 2" xfId="25980" xr:uid="{F80EECCC-08A4-4B7E-A85E-28C95C5BF533}"/>
    <cellStyle name="Input 16 2 3 4" xfId="15167" xr:uid="{922F733A-23CC-4EF9-A336-7F1EB289A563}"/>
    <cellStyle name="Input 16 2 3 4 2" xfId="26936" xr:uid="{FA687E27-F2F4-45D6-BD7A-E8ED06F10E2E}"/>
    <cellStyle name="Input 16 2 3 5" xfId="16116" xr:uid="{8FC67074-48A7-4845-B913-4D80017B38C1}"/>
    <cellStyle name="Input 16 2 3 5 2" xfId="27863" xr:uid="{0B7A25D1-D38C-4611-BB18-E8A801B7BEB7}"/>
    <cellStyle name="Input 16 2 3 6" xfId="16989" xr:uid="{E2F37EBB-98E6-421E-B614-68A43A053491}"/>
    <cellStyle name="Input 16 2 3 6 2" xfId="28736" xr:uid="{6477C5EC-1B8B-4C89-BD11-486936F3597F}"/>
    <cellStyle name="Input 16 2 3 7" xfId="17854" xr:uid="{68C20CB2-56C2-4015-AABC-CD3BD8D723A1}"/>
    <cellStyle name="Input 16 2 3 7 2" xfId="29575" xr:uid="{8D6B0E30-9B3F-41B4-8099-F15727270BB4}"/>
    <cellStyle name="Input 16 2 3 8" xfId="18630" xr:uid="{2B0F9753-77DD-4167-9912-5ADC33D4D534}"/>
    <cellStyle name="Input 16 2 4" xfId="9456" xr:uid="{2FAF2779-79E2-46C8-AAD9-3EB7775D9E3D}"/>
    <cellStyle name="Input 16 2 4 2" xfId="13861" xr:uid="{0B06D73F-9CB5-48F6-B57C-8FCAF0F11E32}"/>
    <cellStyle name="Input 16 2 4 2 2" xfId="25634" xr:uid="{05749EA5-B8BB-4F0E-BA2D-AE19010C2D0E}"/>
    <cellStyle name="Input 16 2 4 3" xfId="14821" xr:uid="{F3EDDD5B-3A14-403C-88C8-7FB2FCB2599C}"/>
    <cellStyle name="Input 16 2 4 3 2" xfId="26592" xr:uid="{FDC8953B-5399-4F3D-AD34-E45C8AA36851}"/>
    <cellStyle name="Input 16 2 4 4" xfId="15773" xr:uid="{2F6CC581-FB36-41F3-A171-2C8D049191CA}"/>
    <cellStyle name="Input 16 2 4 4 2" xfId="27520" xr:uid="{DFC85BDE-04C9-4692-8FDB-BB4184B66070}"/>
    <cellStyle name="Input 16 2 4 5" xfId="16647" xr:uid="{7E75B986-79AD-4ABD-8E6E-F97D98AC2A48}"/>
    <cellStyle name="Input 16 2 4 5 2" xfId="28394" xr:uid="{82A64813-C40A-408A-96DB-4CD9B039E845}"/>
    <cellStyle name="Input 16 2 4 6" xfId="17512" xr:uid="{6B2364A6-0C7E-40A0-A0FC-78F802CA983B}"/>
    <cellStyle name="Input 16 2 4 6 2" xfId="29233" xr:uid="{261E3E25-BC6E-426D-A31D-2E402E731D03}"/>
    <cellStyle name="Input 16 2 4 7" xfId="18288" xr:uid="{F2496706-073D-4B94-98D3-20C85E686DC2}"/>
    <cellStyle name="Input 16 2 4 7 2" xfId="30009" xr:uid="{09AA757B-9183-4F75-A992-63E6E27A2E0E}"/>
    <cellStyle name="Input 16 2 4 8" xfId="19045" xr:uid="{1BE30754-D8AB-409E-A31A-8C413C333F3C}"/>
    <cellStyle name="Input 16 2 5" xfId="12158" xr:uid="{0FCF242A-7BE9-4183-9EB4-14496878037F}"/>
    <cellStyle name="Input 16 2 5 2" xfId="23975" xr:uid="{8CF2521E-10A0-4AFF-92A4-589E9D88CC42}"/>
    <cellStyle name="Input 16 2 6" xfId="10609" xr:uid="{4B0A50D8-AA0C-456A-B384-922F7365DE69}"/>
    <cellStyle name="Input 16 2 6 2" xfId="22481" xr:uid="{1E1E9B80-33B6-4CD3-9DC3-2C3F240FB5E5}"/>
    <cellStyle name="Input 16 2 7" xfId="13065" xr:uid="{BAA6EC37-E9DB-4A19-91D3-3B55287E45F5}"/>
    <cellStyle name="Input 16 2 7 2" xfId="24854" xr:uid="{6B4E8A22-66BA-4D8F-B34F-18B6293009B8}"/>
    <cellStyle name="Input 16 2 8" xfId="9863" xr:uid="{E6C88AE0-37FB-4D0D-A404-AD1DFFAA058B}"/>
    <cellStyle name="Input 16 2 8 2" xfId="21739" xr:uid="{D6BF037D-D498-4CCC-BCBC-C0314F28C897}"/>
    <cellStyle name="Input 16 2 9" xfId="11788" xr:uid="{6E6F6C60-0F5F-42EF-A4C9-8380CC8FA9F7}"/>
    <cellStyle name="Input 16 2 9 2" xfId="23616" xr:uid="{715B6BFF-E680-4486-AF81-6155C8596732}"/>
    <cellStyle name="Input 16 3" xfId="6953" xr:uid="{964340F2-FFF4-481E-A435-3A3625B1781B}"/>
    <cellStyle name="Input 16 3 10" xfId="12819" xr:uid="{6BCA6629-D0F6-4CF0-864A-B30CCC891982}"/>
    <cellStyle name="Input 16 3 10 2" xfId="24615" xr:uid="{3FCFE603-76BE-4FA7-958D-4A655244C407}"/>
    <cellStyle name="Input 16 3 2" xfId="8596" xr:uid="{80A4502B-1E07-4F97-9A97-C4A247FF5FF6}"/>
    <cellStyle name="Input 16 3 2 2" xfId="13317" xr:uid="{E8DA231C-A099-4816-A271-264A2763C241}"/>
    <cellStyle name="Input 16 3 2 2 2" xfId="25100" xr:uid="{D44E3529-12EE-4F73-B8D6-C37C3D42E325}"/>
    <cellStyle name="Input 16 3 2 3" xfId="14331" xr:uid="{2D542386-A1F1-4A1D-82EA-DC4908748C91}"/>
    <cellStyle name="Input 16 3 2 3 2" xfId="26103" xr:uid="{464A330D-5B42-4BDD-AC29-18CE30B8693F}"/>
    <cellStyle name="Input 16 3 2 4" xfId="15289" xr:uid="{D4EC6BB2-52AA-42BC-B2B6-F015C0096A3C}"/>
    <cellStyle name="Input 16 3 2 4 2" xfId="27058" xr:uid="{F6EE5D4D-498E-486A-B6A4-D12D4783BC05}"/>
    <cellStyle name="Input 16 3 2 5" xfId="16233" xr:uid="{3980DEA0-6F7F-4F3D-A252-2132D76C644F}"/>
    <cellStyle name="Input 16 3 2 5 2" xfId="27980" xr:uid="{63E24526-5AF2-4F71-BBCB-6C8550864C60}"/>
    <cellStyle name="Input 16 3 2 6" xfId="17106" xr:uid="{CAB39DA5-EEFF-4936-8B20-3A4E53FBF00B}"/>
    <cellStyle name="Input 16 3 2 6 2" xfId="28853" xr:uid="{B1AF574E-743F-4F1B-8779-7319A0514897}"/>
    <cellStyle name="Input 16 3 2 7" xfId="17971" xr:uid="{F9622E44-79F8-434E-AE3B-2C800BA6B037}"/>
    <cellStyle name="Input 16 3 2 7 2" xfId="29692" xr:uid="{10B84FBB-50C2-4D38-BCD7-8388991D3E67}"/>
    <cellStyle name="Input 16 3 2 8" xfId="18739" xr:uid="{8E8161F4-5F04-423F-BF66-E6EB0CFCF511}"/>
    <cellStyle name="Input 16 3 3" xfId="9565" xr:uid="{4384E46D-484A-4C01-BA98-79986B8BC555}"/>
    <cellStyle name="Input 16 3 3 2" xfId="13970" xr:uid="{C62CD4D0-BB0F-4DD0-A65D-7C62226A050D}"/>
    <cellStyle name="Input 16 3 3 2 2" xfId="25743" xr:uid="{44B308FC-7B93-4971-9406-A6D0280F514E}"/>
    <cellStyle name="Input 16 3 3 3" xfId="14930" xr:uid="{D5233D3A-C7C2-48BE-A4AF-A563D97E1A6D}"/>
    <cellStyle name="Input 16 3 3 3 2" xfId="26701" xr:uid="{74E0DF19-17DB-48CB-8AE8-8A3FB2B067FE}"/>
    <cellStyle name="Input 16 3 3 4" xfId="15882" xr:uid="{BE6403A8-2314-4FE5-B14B-B0DDDC5BC9A9}"/>
    <cellStyle name="Input 16 3 3 4 2" xfId="27629" xr:uid="{3E29324D-B599-472E-8590-7D5AE9FEDA73}"/>
    <cellStyle name="Input 16 3 3 5" xfId="16756" xr:uid="{5B82E4DA-E4B3-4E03-81E5-DC343EF8E2F5}"/>
    <cellStyle name="Input 16 3 3 5 2" xfId="28503" xr:uid="{353FBBD7-CB78-47AD-BA1B-E0199C8228DC}"/>
    <cellStyle name="Input 16 3 3 6" xfId="17621" xr:uid="{AF0B55CA-5B0A-4A3F-A07E-0284544901E3}"/>
    <cellStyle name="Input 16 3 3 6 2" xfId="29342" xr:uid="{DC45BA5A-0ACD-4615-BC9E-4C9711E53BD7}"/>
    <cellStyle name="Input 16 3 3 7" xfId="18397" xr:uid="{F092D65E-21E6-4794-9536-DB89C87B962F}"/>
    <cellStyle name="Input 16 3 3 7 2" xfId="30118" xr:uid="{4B46838C-F4A2-472D-92C9-0CB88AAC87F5}"/>
    <cellStyle name="Input 16 3 3 8" xfId="19154" xr:uid="{EFE86F83-0EF8-4343-A431-4FC10F274405}"/>
    <cellStyle name="Input 16 3 4" xfId="12288" xr:uid="{C4AD5B13-56B4-4A75-9F6E-784A6C2E9FCE}"/>
    <cellStyle name="Input 16 3 4 2" xfId="24104" xr:uid="{0A5B0053-99C5-4949-95D0-1E73C81156CF}"/>
    <cellStyle name="Input 16 3 5" xfId="10484" xr:uid="{4DA7D53A-5B6D-430B-B541-0DA644FF2AC8}"/>
    <cellStyle name="Input 16 3 5 2" xfId="22356" xr:uid="{AEA8787E-A72A-464E-B65A-74757FC24390}"/>
    <cellStyle name="Input 16 3 6" xfId="11933" xr:uid="{71A37EB2-6B61-460A-8B92-A78E0D587C33}"/>
    <cellStyle name="Input 16 3 6 2" xfId="23759" xr:uid="{1C01E863-C9AF-42C8-8CDD-614A60B0D5D5}"/>
    <cellStyle name="Input 16 3 7" xfId="10797" xr:uid="{9D28082F-585C-49E4-A2E7-6393C963C11D}"/>
    <cellStyle name="Input 16 3 7 2" xfId="22667" xr:uid="{45ACE5F6-2006-4FBE-9C4A-C99F562E632D}"/>
    <cellStyle name="Input 16 3 8" xfId="11527" xr:uid="{CFF0580D-7E3F-41E8-8A55-426B65B0BB67}"/>
    <cellStyle name="Input 16 3 8 2" xfId="23377" xr:uid="{6332B03F-B645-447F-89C0-37A15BED6519}"/>
    <cellStyle name="Input 16 3 9" xfId="11129" xr:uid="{663088EA-BC1C-44DB-B2A0-7A4856B1942F}"/>
    <cellStyle name="Input 16 3 9 2" xfId="22997" xr:uid="{88AFB96F-1F6F-45B9-ADE4-59263B4D3134}"/>
    <cellStyle name="Input 16 4" xfId="7778" xr:uid="{BFD27B96-A2AB-4F76-ADFF-EF4A99F4FAB0}"/>
    <cellStyle name="Input 16 4 2" xfId="12802" xr:uid="{FB28F150-7BE7-40AF-8C49-76EF23674666}"/>
    <cellStyle name="Input 16 4 2 2" xfId="24598" xr:uid="{D5CF285D-7AF1-40D0-9914-CE72D6E1BD95}"/>
    <cellStyle name="Input 16 4 3" xfId="10075" xr:uid="{D3319B94-8B9A-4F00-BCDB-4DA7A8E58F9C}"/>
    <cellStyle name="Input 16 4 3 2" xfId="21950" xr:uid="{3F456D83-D625-4CFB-9A06-6115A5ED6129}"/>
    <cellStyle name="Input 16 4 4" xfId="13008" xr:uid="{9ADB02FD-8EC9-4F98-ACEC-CF318C252F63}"/>
    <cellStyle name="Input 16 4 4 2" xfId="24800" xr:uid="{8181A57D-04DD-4E39-A565-A8F20C093C4A}"/>
    <cellStyle name="Input 16 4 5" xfId="9897" xr:uid="{54DDEBDD-F2AF-4216-A477-55ABEE4CE0DF}"/>
    <cellStyle name="Input 16 4 5 2" xfId="21773" xr:uid="{6395FB2B-F905-4039-910B-7E255EA39DF6}"/>
    <cellStyle name="Input 16 4 6" xfId="13147" xr:uid="{AA12DA55-8BCA-488A-8B5F-00A684826617}"/>
    <cellStyle name="Input 16 4 6 2" xfId="24933" xr:uid="{1A934094-0022-4A06-882C-5F56B261EF1B}"/>
    <cellStyle name="Input 16 4 7" xfId="9796" xr:uid="{58209090-5DA8-4033-A344-A7E2A2A5FAE5}"/>
    <cellStyle name="Input 16 4 7 2" xfId="21672" xr:uid="{8FEC43F0-AD15-49F8-827F-06A5218C560C}"/>
    <cellStyle name="Input 16 4 8" xfId="12388" xr:uid="{E9E4BCFD-1828-4AE1-876B-C207505B29E3}"/>
    <cellStyle name="Input 16 5" xfId="7765" xr:uid="{73D6954D-2E25-4AB7-AF67-45D90A41EAE4}"/>
    <cellStyle name="Input 16 5 2" xfId="12789" xr:uid="{3F984661-7478-4CFF-AD78-3811E8631567}"/>
    <cellStyle name="Input 16 5 2 2" xfId="24585" xr:uid="{32D2798C-442C-4A89-82C1-F56471104E5E}"/>
    <cellStyle name="Input 16 5 3" xfId="10087" xr:uid="{0A0C3F1A-208F-4B23-9A53-92C10D9F6B32}"/>
    <cellStyle name="Input 16 5 3 2" xfId="21962" xr:uid="{7F7A45D6-9F43-412C-BDF8-AA0BF93FBA06}"/>
    <cellStyle name="Input 16 5 4" xfId="12621" xr:uid="{24747974-458A-4D6B-97C7-CFEA4EE3716C}"/>
    <cellStyle name="Input 16 5 4 2" xfId="24426" xr:uid="{CC1AE94D-9F76-4B15-99F5-B2629B47AC2A}"/>
    <cellStyle name="Input 16 5 5" xfId="10198" xr:uid="{C28CB924-D585-43D3-909F-A5BE293DDF1B}"/>
    <cellStyle name="Input 16 5 5 2" xfId="22073" xr:uid="{5A74871C-238D-42F7-AE07-322B50B8A451}"/>
    <cellStyle name="Input 16 5 6" xfId="13628" xr:uid="{988BFE09-A71E-4E51-84D8-096CBDEBE896}"/>
    <cellStyle name="Input 16 5 6 2" xfId="25404" xr:uid="{9A6442AE-253E-432A-A444-2FFD11ED24F5}"/>
    <cellStyle name="Input 16 5 7" xfId="14597" xr:uid="{C93063B5-3BFB-418C-8BBC-42C98D3EF3F0}"/>
    <cellStyle name="Input 16 5 7 2" xfId="26368" xr:uid="{82B5FFC2-A449-42A4-84FB-AC2892C541CB}"/>
    <cellStyle name="Input 16 5 8" xfId="15549" xr:uid="{8437EE47-E0A9-49B0-ADF5-EF71A268D0A1}"/>
    <cellStyle name="Input 16 6" xfId="11313" xr:uid="{BA0140B4-1671-476B-9294-5D6FE6DAB395}"/>
    <cellStyle name="Input 16 6 2" xfId="23175" xr:uid="{AFDC07DF-E6DA-4E46-81E6-CBE8C72EA309}"/>
    <cellStyle name="Input 16 7" xfId="11300" xr:uid="{B20D9A65-30C9-4297-9638-4596A921E8A7}"/>
    <cellStyle name="Input 16 7 2" xfId="23162" xr:uid="{CD4E3F87-52CB-4583-B5DC-7D2A7353CFBC}"/>
    <cellStyle name="Input 16 8" xfId="11332" xr:uid="{F74935A9-1E20-449E-B2C3-EED0151C2160}"/>
    <cellStyle name="Input 16 8 2" xfId="23194" xr:uid="{24601FD9-D1C2-40BD-A75F-DDBA684ABBC3}"/>
    <cellStyle name="Input 16 9" xfId="11281" xr:uid="{5F5B6E5D-5C02-43C4-9D32-7C98181C0DD0}"/>
    <cellStyle name="Input 16 9 2" xfId="23143" xr:uid="{460E4E1D-5369-4B4B-A5AF-A654FFBA116C}"/>
    <cellStyle name="Input 17" xfId="5064" xr:uid="{35FEE958-2455-4F67-BA56-6AD60AB21A76}"/>
    <cellStyle name="Input 17 10" xfId="11352" xr:uid="{A94BF2CE-AFD8-488B-B009-83D3D58D44CF}"/>
    <cellStyle name="Input 17 10 2" xfId="23214" xr:uid="{6EEF21F1-A9CB-4635-8E06-C2EFC507882A}"/>
    <cellStyle name="Input 17 11" xfId="11261" xr:uid="{0F4D3CA8-8C49-492C-A2DC-71C5AFD476C8}"/>
    <cellStyle name="Input 17 11 2" xfId="23123" xr:uid="{05DB1261-ACF9-4CAC-AB3F-B5D9C8A5DF00}"/>
    <cellStyle name="Input 17 12" xfId="9790" xr:uid="{043CB455-ABA5-45B6-B9F5-432CBB549427}"/>
    <cellStyle name="Input 17 12 2" xfId="21666" xr:uid="{3B166BCE-0544-464A-815D-46A2C65ECE72}"/>
    <cellStyle name="Input 17 2" xfId="6799" xr:uid="{D6998885-867D-4D05-88CD-832F506BC12B}"/>
    <cellStyle name="Input 17 2 10" xfId="16396" xr:uid="{E38DDC74-D9B1-4278-9B36-B12B81925AE1}"/>
    <cellStyle name="Input 17 2 10 2" xfId="28143" xr:uid="{19B719EE-8EA1-46F2-B08A-8FDD1CEC4493}"/>
    <cellStyle name="Input 17 2 11" xfId="17267" xr:uid="{4DD757F1-7ED2-42DE-B88B-1F5595790786}"/>
    <cellStyle name="Input 17 2 11 2" xfId="29010" xr:uid="{EE1FDCFE-3A88-41B2-8562-0F3D3E74058F}"/>
    <cellStyle name="Input 17 2 2" xfId="7195" xr:uid="{F40D2357-3A53-4F99-B54D-10FAC801BE9A}"/>
    <cellStyle name="Input 17 2 2 10" xfId="17304" xr:uid="{F25F30EB-DE1A-4582-ACBB-C60CEE4ACF85}"/>
    <cellStyle name="Input 17 2 2 10 2" xfId="29047" xr:uid="{6E0361BB-20EE-48CA-932D-B2152CE3B8E4}"/>
    <cellStyle name="Input 17 2 2 2" xfId="8838" xr:uid="{CE2C1EAD-C209-447A-B237-D7839E8779FD}"/>
    <cellStyle name="Input 17 2 2 2 2" xfId="13490" xr:uid="{6539AEBB-EB8D-4F46-B7A5-2736237A528F}"/>
    <cellStyle name="Input 17 2 2 2 2 2" xfId="25273" xr:uid="{78D62BC2-C986-41FB-B04A-11C576E945EF}"/>
    <cellStyle name="Input 17 2 2 2 3" xfId="14494" xr:uid="{EC6AB2FC-935B-45E1-ADBB-8041F1CD88BD}"/>
    <cellStyle name="Input 17 2 2 2 3 2" xfId="26266" xr:uid="{7E760146-83A4-480B-85A3-CD2BA271135A}"/>
    <cellStyle name="Input 17 2 2 2 4" xfId="15452" xr:uid="{2C74DB01-FADA-4616-8905-78BCE801A5E0}"/>
    <cellStyle name="Input 17 2 2 2 4 2" xfId="27212" xr:uid="{29116374-54F0-4F14-966C-B2065A1A7BC3}"/>
    <cellStyle name="Input 17 2 2 2 5" xfId="16377" xr:uid="{33D2779B-E399-4C7C-B5EF-EAA0D46E1D13}"/>
    <cellStyle name="Input 17 2 2 2 5 2" xfId="28124" xr:uid="{483A9B4B-93A8-49BC-9086-0A5A5A7C267C}"/>
    <cellStyle name="Input 17 2 2 2 6" xfId="17248" xr:uid="{6AC3E731-B587-4FA2-B35C-9F0FB7C997DE}"/>
    <cellStyle name="Input 17 2 2 2 6 2" xfId="28991" xr:uid="{97C2D284-7CCB-44CB-A903-F5B42A1990ED}"/>
    <cellStyle name="Input 17 2 2 2 7" xfId="18094" xr:uid="{F3D5E379-BBA5-4941-A836-15589FCB136A}"/>
    <cellStyle name="Input 17 2 2 2 7 2" xfId="29815" xr:uid="{97C05C77-FD06-4E0F-9BAA-6BEC1F0E8823}"/>
    <cellStyle name="Input 17 2 2 2 8" xfId="18854" xr:uid="{0895B6A1-03F3-4FF8-8A5A-541AC050C25D}"/>
    <cellStyle name="Input 17 2 2 3" xfId="9680" xr:uid="{72CE9677-9264-4A2A-BC99-984272AAFD88}"/>
    <cellStyle name="Input 17 2 2 3 2" xfId="14085" xr:uid="{F3AF2960-F814-4D00-A10F-05D617A3488F}"/>
    <cellStyle name="Input 17 2 2 3 2 2" xfId="25858" xr:uid="{E211C0B5-CBE1-40E3-8D7D-CC7575C363E2}"/>
    <cellStyle name="Input 17 2 2 3 3" xfId="15045" xr:uid="{ECD501F5-189A-4B1F-AD05-A5966169A7B1}"/>
    <cellStyle name="Input 17 2 2 3 3 2" xfId="26816" xr:uid="{5FE80E61-4933-448C-B0BA-00C2A8E4E055}"/>
    <cellStyle name="Input 17 2 2 3 4" xfId="15997" xr:uid="{0DCC0A27-8BAE-427F-95CC-CBFEF040CC47}"/>
    <cellStyle name="Input 17 2 2 3 4 2" xfId="27744" xr:uid="{BBEBD97E-69A3-405F-B238-3B5D0019EF82}"/>
    <cellStyle name="Input 17 2 2 3 5" xfId="16871" xr:uid="{E2067D84-EE26-40E3-BD50-D90DF4052B6C}"/>
    <cellStyle name="Input 17 2 2 3 5 2" xfId="28618" xr:uid="{9E09C42A-211F-4D08-8A07-37B04DC5DB54}"/>
    <cellStyle name="Input 17 2 2 3 6" xfId="17736" xr:uid="{E1971409-FD3D-4CC2-961D-9FE5889185E1}"/>
    <cellStyle name="Input 17 2 2 3 6 2" xfId="29457" xr:uid="{B533106E-095E-4700-852E-F1EC48AA1455}"/>
    <cellStyle name="Input 17 2 2 3 7" xfId="18512" xr:uid="{326CF32B-422E-4A4B-9E2A-F7498DA8D5BC}"/>
    <cellStyle name="Input 17 2 2 3 7 2" xfId="30233" xr:uid="{2696F2E7-DA90-4616-BA02-1AD397CF7737}"/>
    <cellStyle name="Input 17 2 2 3 8" xfId="19269" xr:uid="{80970642-48B9-4CA1-A6D1-79FC82AD6CCA}"/>
    <cellStyle name="Input 17 2 2 4" xfId="12462" xr:uid="{A24E1561-5F40-4CC8-B4C9-252292F18822}"/>
    <cellStyle name="Input 17 2 2 4 2" xfId="24276" xr:uid="{63B67C91-177E-4A59-A6DC-42073DEA55DC}"/>
    <cellStyle name="Input 17 2 2 5" xfId="10321" xr:uid="{8FA8029B-DEAC-4E6B-8AE8-7B7D45F0C1AA}"/>
    <cellStyle name="Input 17 2 2 5 2" xfId="22193" xr:uid="{B60226EE-BF52-49C6-B6D3-CC3E45026B38}"/>
    <cellStyle name="Input 17 2 2 6" xfId="13612" xr:uid="{3D5E95E4-6B4C-40B8-8F0E-BDEEA6C6EAD5}"/>
    <cellStyle name="Input 17 2 2 6 2" xfId="25388" xr:uid="{81415529-4BD6-4F52-8E7F-55DFB8171ADA}"/>
    <cellStyle name="Input 17 2 2 7" xfId="14588" xr:uid="{E27C3939-3C35-4814-80E1-26FEA24AC465}"/>
    <cellStyle name="Input 17 2 2 7 2" xfId="26359" xr:uid="{6E7F32FC-5999-480A-9610-C95FBE5B8446}"/>
    <cellStyle name="Input 17 2 2 8" xfId="15540" xr:uid="{37438DC6-D9C8-4BC0-A711-48D5CB070C7C}"/>
    <cellStyle name="Input 17 2 2 8 2" xfId="27295" xr:uid="{F9D7182C-DF25-4C0F-AFEA-9C7315064FCE}"/>
    <cellStyle name="Input 17 2 2 9" xfId="16435" xr:uid="{B2F67014-1CBD-4AB2-8C37-805B5C1E0CF2}"/>
    <cellStyle name="Input 17 2 2 9 2" xfId="28182" xr:uid="{8563E110-F11D-49E0-97A8-9185FAD2FB50}"/>
    <cellStyle name="Input 17 2 3" xfId="8444" xr:uid="{4A67A362-6E5F-4C98-B859-D815C3CF6566}"/>
    <cellStyle name="Input 17 2 3 2" xfId="13186" xr:uid="{D610B731-C1A1-4B18-9407-3251307BCC2B}"/>
    <cellStyle name="Input 17 2 3 2 2" xfId="24972" xr:uid="{DCF4D867-72C3-4F2F-A84F-D84D2EC6DA71}"/>
    <cellStyle name="Input 17 2 3 3" xfId="14206" xr:uid="{4E2159C6-5AE5-4A9B-BC14-5437E17F4E00}"/>
    <cellStyle name="Input 17 2 3 3 2" xfId="25979" xr:uid="{15F3C2AE-FD24-4C3F-8B54-090C11125C52}"/>
    <cellStyle name="Input 17 2 3 4" xfId="15166" xr:uid="{AAADA114-D385-4EAD-852A-B4B22DAA9DF0}"/>
    <cellStyle name="Input 17 2 3 4 2" xfId="26935" xr:uid="{7C58C874-518A-482D-B4EE-528C8615C776}"/>
    <cellStyle name="Input 17 2 3 5" xfId="16115" xr:uid="{47876C65-68AE-471B-BD1A-F8F13617BFD5}"/>
    <cellStyle name="Input 17 2 3 5 2" xfId="27862" xr:uid="{AAD5C5C0-05E1-4674-A57B-2C35191D6F15}"/>
    <cellStyle name="Input 17 2 3 6" xfId="16988" xr:uid="{0AF652E9-A3C7-459B-A370-B2A790CB7FD7}"/>
    <cellStyle name="Input 17 2 3 6 2" xfId="28735" xr:uid="{1FC2D277-C9A4-48C0-ABC9-8F586B8E184D}"/>
    <cellStyle name="Input 17 2 3 7" xfId="17853" xr:uid="{5384461F-59D2-4798-9091-FFB4743D48A8}"/>
    <cellStyle name="Input 17 2 3 7 2" xfId="29574" xr:uid="{1BB6802F-044A-47D6-9694-E153592F5BEF}"/>
    <cellStyle name="Input 17 2 3 8" xfId="18629" xr:uid="{8F5B5A77-E1B5-4A1C-964A-1F332DC37A4E}"/>
    <cellStyle name="Input 17 2 4" xfId="9455" xr:uid="{25A627C2-3DAA-4520-9BBC-451C45324122}"/>
    <cellStyle name="Input 17 2 4 2" xfId="13860" xr:uid="{66AE643E-D728-4FE6-AF6F-B67D70A04687}"/>
    <cellStyle name="Input 17 2 4 2 2" xfId="25633" xr:uid="{185EB13A-E3D3-4D83-AF7B-B2E4CD5F3448}"/>
    <cellStyle name="Input 17 2 4 3" xfId="14820" xr:uid="{6EDA2C7D-3195-44AE-AF18-13A568E9AE56}"/>
    <cellStyle name="Input 17 2 4 3 2" xfId="26591" xr:uid="{129DC98C-B3F3-4525-BF80-F40082EAE20D}"/>
    <cellStyle name="Input 17 2 4 4" xfId="15772" xr:uid="{FDCC3661-60C6-4E7B-B606-EB4CCFD2507D}"/>
    <cellStyle name="Input 17 2 4 4 2" xfId="27519" xr:uid="{C2264588-AEAA-4216-9A7E-28B9900FEAEB}"/>
    <cellStyle name="Input 17 2 4 5" xfId="16646" xr:uid="{6D704AB6-0398-4B40-A87E-39EDCC4C5FC3}"/>
    <cellStyle name="Input 17 2 4 5 2" xfId="28393" xr:uid="{05920171-129A-4117-BED5-D8144769E69C}"/>
    <cellStyle name="Input 17 2 4 6" xfId="17511" xr:uid="{C1B00F79-CCBB-4177-8970-909CE4D155FB}"/>
    <cellStyle name="Input 17 2 4 6 2" xfId="29232" xr:uid="{A350106A-A94A-4C02-8BEF-3054F6A111A0}"/>
    <cellStyle name="Input 17 2 4 7" xfId="18287" xr:uid="{5E868A00-34B6-411A-B5FC-CEE9F9A3AC36}"/>
    <cellStyle name="Input 17 2 4 7 2" xfId="30008" xr:uid="{843DD9EC-C16F-44FC-A3CA-AEA3B2B724B4}"/>
    <cellStyle name="Input 17 2 4 8" xfId="19044" xr:uid="{A1D92D4B-83E7-4EB8-9C67-87AB3FB4DF5E}"/>
    <cellStyle name="Input 17 2 5" xfId="12157" xr:uid="{A6977B65-E1DC-48FD-99C6-CDF36A68D2F0}"/>
    <cellStyle name="Input 17 2 5 2" xfId="23974" xr:uid="{4DBDE380-F0BA-4201-9443-78668C4ADA0C}"/>
    <cellStyle name="Input 17 2 6" xfId="10610" xr:uid="{D17C9475-2ACF-499D-B9BE-026C85A86F53}"/>
    <cellStyle name="Input 17 2 6 2" xfId="22482" xr:uid="{D75E26B4-1141-48D0-B675-0E4D624CEB0F}"/>
    <cellStyle name="Input 17 2 7" xfId="13566" xr:uid="{A9CDA63B-E577-4C4C-94BC-C37FC0B7FAE3}"/>
    <cellStyle name="Input 17 2 7 2" xfId="25342" xr:uid="{4D55CCF3-3B6D-44BF-8DEB-21221C96F298}"/>
    <cellStyle name="Input 17 2 8" xfId="14544" xr:uid="{3595BB87-118B-40EC-AA46-AC91B7CBCA1C}"/>
    <cellStyle name="Input 17 2 8 2" xfId="26315" xr:uid="{1E07EE5C-DA7E-4136-8E2B-96483740F627}"/>
    <cellStyle name="Input 17 2 9" xfId="15497" xr:uid="{B660149F-3A6F-4A6C-BEE3-5206ABCD78DF}"/>
    <cellStyle name="Input 17 2 9 2" xfId="27252" xr:uid="{2CF426CF-C9C2-4C13-AC8B-199CF04ED8F4}"/>
    <cellStyle name="Input 17 3" xfId="6954" xr:uid="{C7906CA2-2696-43DE-8CDA-B9B4943C27CB}"/>
    <cellStyle name="Input 17 3 10" xfId="13655" xr:uid="{F6D348A1-F300-4148-BDBF-AA3CACB49213}"/>
    <cellStyle name="Input 17 3 10 2" xfId="25430" xr:uid="{597AE0EA-A931-40EB-BA26-D4E1A23EB160}"/>
    <cellStyle name="Input 17 3 2" xfId="8597" xr:uid="{69F8BA06-BA09-48C1-9A87-AFAE2E932FF1}"/>
    <cellStyle name="Input 17 3 2 2" xfId="13318" xr:uid="{6F612609-5F5D-40A4-B588-B1E1E8B8C29E}"/>
    <cellStyle name="Input 17 3 2 2 2" xfId="25101" xr:uid="{C818E6FD-95A5-46D9-9A92-AAD7A507FAF8}"/>
    <cellStyle name="Input 17 3 2 3" xfId="14332" xr:uid="{09DF27C3-3EBB-4ED5-94A1-732F558CA4FC}"/>
    <cellStyle name="Input 17 3 2 3 2" xfId="26104" xr:uid="{1C6112BB-B6C8-4072-95AC-1544B4738A17}"/>
    <cellStyle name="Input 17 3 2 4" xfId="15290" xr:uid="{3E247384-538B-4732-BB39-3290EF4C531D}"/>
    <cellStyle name="Input 17 3 2 4 2" xfId="27059" xr:uid="{55CCCA25-ED63-4C2D-B56D-F5CDEBD04345}"/>
    <cellStyle name="Input 17 3 2 5" xfId="16234" xr:uid="{8B1EEB53-BB78-49AA-8719-7BF7275207C2}"/>
    <cellStyle name="Input 17 3 2 5 2" xfId="27981" xr:uid="{07BC6A0F-C910-4B8E-8668-0BED6BCCBC21}"/>
    <cellStyle name="Input 17 3 2 6" xfId="17107" xr:uid="{68B7B1E9-86C5-4BC3-8A4A-0587D4B79309}"/>
    <cellStyle name="Input 17 3 2 6 2" xfId="28854" xr:uid="{D3173E0F-7F0B-4B3E-BB46-9463B8A5E4AA}"/>
    <cellStyle name="Input 17 3 2 7" xfId="17972" xr:uid="{242266F7-85BC-450A-AEB6-18BE80688F6F}"/>
    <cellStyle name="Input 17 3 2 7 2" xfId="29693" xr:uid="{D77CD457-325F-4313-AFE7-D642088F030F}"/>
    <cellStyle name="Input 17 3 2 8" xfId="18740" xr:uid="{A1B162C9-8525-48D4-A6D5-00887508D202}"/>
    <cellStyle name="Input 17 3 3" xfId="9566" xr:uid="{63752E62-F18B-4900-9ACC-51A0A7660931}"/>
    <cellStyle name="Input 17 3 3 2" xfId="13971" xr:uid="{42B3745E-9284-4AA2-A7CF-6BA2AD6212BE}"/>
    <cellStyle name="Input 17 3 3 2 2" xfId="25744" xr:uid="{B4A977E9-ED34-404F-9792-B3B80DED0528}"/>
    <cellStyle name="Input 17 3 3 3" xfId="14931" xr:uid="{632D491C-B16E-4012-B127-17D99E57E07A}"/>
    <cellStyle name="Input 17 3 3 3 2" xfId="26702" xr:uid="{AB8EF223-E958-4D8E-9540-CB700C397253}"/>
    <cellStyle name="Input 17 3 3 4" xfId="15883" xr:uid="{2109E1A6-7B74-44F9-AFAC-956E458A028A}"/>
    <cellStyle name="Input 17 3 3 4 2" xfId="27630" xr:uid="{F69372EA-6309-439B-93FF-2500C934F249}"/>
    <cellStyle name="Input 17 3 3 5" xfId="16757" xr:uid="{DA589FEA-AFC4-47D0-A910-5780CE48A2C8}"/>
    <cellStyle name="Input 17 3 3 5 2" xfId="28504" xr:uid="{35698003-0CDF-4A0B-B7D5-2FC018A89C2F}"/>
    <cellStyle name="Input 17 3 3 6" xfId="17622" xr:uid="{A619B939-17DF-4281-999C-6E05F20EF615}"/>
    <cellStyle name="Input 17 3 3 6 2" xfId="29343" xr:uid="{CDB1EF94-1FF9-45BF-AA6B-F12462DD5805}"/>
    <cellStyle name="Input 17 3 3 7" xfId="18398" xr:uid="{1A7CBE02-2FAA-40AF-BAA4-FAADAD27E4D7}"/>
    <cellStyle name="Input 17 3 3 7 2" xfId="30119" xr:uid="{EAD08B0A-D28E-4FDC-8625-797B78E63B4B}"/>
    <cellStyle name="Input 17 3 3 8" xfId="19155" xr:uid="{AAA37621-9B2F-4B3B-B182-0600AA0204F5}"/>
    <cellStyle name="Input 17 3 4" xfId="12289" xr:uid="{8A6182C7-4777-4DBE-A10E-250C529DF27A}"/>
    <cellStyle name="Input 17 3 4 2" xfId="24105" xr:uid="{A433A3E8-EC70-4D4B-B58F-5BB37E89181C}"/>
    <cellStyle name="Input 17 3 5" xfId="10483" xr:uid="{4DD48856-10C2-44FC-B4EA-14C597E1F93C}"/>
    <cellStyle name="Input 17 3 5 2" xfId="22355" xr:uid="{71257A03-969A-43AA-A277-982025E613F5}"/>
    <cellStyle name="Input 17 3 6" xfId="12568" xr:uid="{CF92CD99-76C7-49CB-BCE2-91BF14C8FBD4}"/>
    <cellStyle name="Input 17 3 6 2" xfId="24377" xr:uid="{0586ABC0-BADA-4CDA-A74F-9883746B4B58}"/>
    <cellStyle name="Input 17 3 7" xfId="10239" xr:uid="{CF5A6667-C2D1-4588-BE97-C03F23699972}"/>
    <cellStyle name="Input 17 3 7 2" xfId="22114" xr:uid="{466AF2CB-C28D-4F63-9372-3EC115B1FBF9}"/>
    <cellStyle name="Input 17 3 8" xfId="12877" xr:uid="{39777F08-AF15-4EE4-AAA8-0B83D0FEBFDC}"/>
    <cellStyle name="Input 17 3 8 2" xfId="24671" xr:uid="{361B427A-16D5-4AD0-AABE-89B771353306}"/>
    <cellStyle name="Input 17 3 9" xfId="10010" xr:uid="{94A99E59-88FD-4E07-9D64-924E9E49087E}"/>
    <cellStyle name="Input 17 3 9 2" xfId="21885" xr:uid="{B906BA3C-31EB-4546-8730-C041DDCE002B}"/>
    <cellStyle name="Input 17 4" xfId="7779" xr:uid="{8B557DA9-8ABD-49CB-8AF7-183BFF0B1979}"/>
    <cellStyle name="Input 17 4 2" xfId="12803" xr:uid="{61E023F4-01EB-4013-AC2C-35A543182CE2}"/>
    <cellStyle name="Input 17 4 2 2" xfId="24599" xr:uid="{4A5AE2E4-CAF7-414E-ADA5-1BD9596FA52C}"/>
    <cellStyle name="Input 17 4 3" xfId="10074" xr:uid="{D37AD39F-F13F-433B-BE7C-20857321D2AE}"/>
    <cellStyle name="Input 17 4 3 2" xfId="21949" xr:uid="{7B5E8779-7CE9-4DFB-B412-F0EF9E827449}"/>
    <cellStyle name="Input 17 4 4" xfId="12622" xr:uid="{6028A98E-E1B6-466F-90C5-88C98E22DB22}"/>
    <cellStyle name="Input 17 4 4 2" xfId="24427" xr:uid="{747325D4-DB68-4F82-8D52-4A52112D30DD}"/>
    <cellStyle name="Input 17 4 5" xfId="10197" xr:uid="{6B8603A0-B269-4E96-8761-E229F982A7FE}"/>
    <cellStyle name="Input 17 4 5 2" xfId="22072" xr:uid="{0DAA1ED8-9757-4697-B79D-029818363E05}"/>
    <cellStyle name="Input 17 4 6" xfId="13002" xr:uid="{F47A9AA1-98D9-41D4-8359-A4A1ABD6A365}"/>
    <cellStyle name="Input 17 4 6 2" xfId="24794" xr:uid="{4B6A2DA7-2B00-4A7E-8499-2ACEF93C3A09}"/>
    <cellStyle name="Input 17 4 7" xfId="9903" xr:uid="{A29CF57D-A154-49BF-9A52-330D127D58FE}"/>
    <cellStyle name="Input 17 4 7 2" xfId="21779" xr:uid="{822CE28D-1438-47DE-9CF4-3B0B74566408}"/>
    <cellStyle name="Input 17 4 8" xfId="12115" xr:uid="{015BF065-2064-4FBC-ADC5-567AA4974AB2}"/>
    <cellStyle name="Input 17 5" xfId="7764" xr:uid="{8C2B9CCB-9985-4ADB-904A-D971A24B36D4}"/>
    <cellStyle name="Input 17 5 2" xfId="12788" xr:uid="{FF7FADFA-1D78-4A36-8127-00853AD52DEF}"/>
    <cellStyle name="Input 17 5 2 2" xfId="24584" xr:uid="{5E4F5B0A-C55D-4189-BA30-BA253DBEA713}"/>
    <cellStyle name="Input 17 5 3" xfId="10088" xr:uid="{DF4492F7-E05F-4180-9421-AD6883B25027}"/>
    <cellStyle name="Input 17 5 3 2" xfId="21963" xr:uid="{2678F35F-332D-4B79-84C8-20FFA3487CF2}"/>
    <cellStyle name="Input 17 5 4" xfId="12086" xr:uid="{6E1930E1-39E7-4489-BC78-A99E73169F3C}"/>
    <cellStyle name="Input 17 5 4 2" xfId="23907" xr:uid="{B059C4E2-1195-4DCB-B92B-185E1F0EBE4D}"/>
    <cellStyle name="Input 17 5 5" xfId="10671" xr:uid="{BDDA1578-428A-4ABD-886F-C38A9BBBBFEE}"/>
    <cellStyle name="Input 17 5 5 2" xfId="22543" xr:uid="{3E6ACCBC-6D69-419C-AE46-32965FB5F17F}"/>
    <cellStyle name="Input 17 5 6" xfId="12535" xr:uid="{3805C52A-237E-406D-8B2F-EF4E58E680EC}"/>
    <cellStyle name="Input 17 5 6 2" xfId="24344" xr:uid="{868ADE6F-A1B3-42CD-A240-BD33C2C7F8CB}"/>
    <cellStyle name="Input 17 5 7" xfId="10269" xr:uid="{19487E59-D288-4352-98FD-F28B639F7FD5}"/>
    <cellStyle name="Input 17 5 7 2" xfId="22144" xr:uid="{DD7E3E09-AC49-4BB1-B843-4F4DE6D9242E}"/>
    <cellStyle name="Input 17 5 8" xfId="11696" xr:uid="{1283EF30-310D-4BBC-9B84-B07ADD417E52}"/>
    <cellStyle name="Input 17 6" xfId="11314" xr:uid="{EB6ED6DF-D5A5-4B19-9136-A9FAF3C73C83}"/>
    <cellStyle name="Input 17 6 2" xfId="23176" xr:uid="{C2AE15F3-1AFB-4BC8-8434-5E3C571E7CC7}"/>
    <cellStyle name="Input 17 7" xfId="11299" xr:uid="{397DBD89-56CC-4D3D-87AB-0E13F88509F3}"/>
    <cellStyle name="Input 17 7 2" xfId="23161" xr:uid="{E70C94CE-D784-4F03-8FA7-567985A88C27}"/>
    <cellStyle name="Input 17 8" xfId="11333" xr:uid="{7A7E8C1B-AB57-4607-AFFA-51AA2F188009}"/>
    <cellStyle name="Input 17 8 2" xfId="23195" xr:uid="{B67CF2DA-26EA-4096-9CA3-BD98354FEF32}"/>
    <cellStyle name="Input 17 9" xfId="11280" xr:uid="{97756918-5A68-4FAE-AD6F-9D7457815281}"/>
    <cellStyle name="Input 17 9 2" xfId="23142" xr:uid="{B88F886B-257E-492D-9713-A866111320E8}"/>
    <cellStyle name="Input 18" xfId="5065" xr:uid="{4AF4B977-8B76-4440-B65B-09476DEF3C65}"/>
    <cellStyle name="Input 18 10" xfId="11279" xr:uid="{4F8EE492-6399-4859-A575-8AC14DDE398A}"/>
    <cellStyle name="Input 18 10 2" xfId="23141" xr:uid="{11528D8B-86C9-47AB-8AAD-04E0A997A3CD}"/>
    <cellStyle name="Input 18 11" xfId="11353" xr:uid="{A5FB343E-9E3F-4CE9-8DD0-6200596A30DA}"/>
    <cellStyle name="Input 18 11 2" xfId="23215" xr:uid="{C5ABCACE-7D63-42F2-8049-EF306A164C0E}"/>
    <cellStyle name="Input 18 12" xfId="11260" xr:uid="{BCDA01FC-37F7-4885-B4A1-0DC3BAEBD9D5}"/>
    <cellStyle name="Input 18 12 2" xfId="23122" xr:uid="{6C64943F-65B2-4F72-AC2D-758C8C6DAE72}"/>
    <cellStyle name="Input 18 13" xfId="11370" xr:uid="{A67F71C6-7AB3-4C93-BBF6-E9448E8E2610}"/>
    <cellStyle name="Input 18 13 2" xfId="23232" xr:uid="{703EDAD9-3F32-41A9-BB8B-14886AE126B6}"/>
    <cellStyle name="Input 18 2" xfId="5066" xr:uid="{AC2B974B-E0EB-49A0-BE39-024939FE3BC0}"/>
    <cellStyle name="Input 18 2 10" xfId="11354" xr:uid="{01D5838F-0EFE-4C4E-8BFA-863525A579D3}"/>
    <cellStyle name="Input 18 2 10 2" xfId="23216" xr:uid="{05AFA70E-862D-477E-863A-93A464C14024}"/>
    <cellStyle name="Input 18 2 11" xfId="11259" xr:uid="{BD747423-EBB7-4F5A-9471-406098E77C8B}"/>
    <cellStyle name="Input 18 2 11 2" xfId="23121" xr:uid="{EC33F115-15D1-4F7E-BFC4-21D8D1359EFB}"/>
    <cellStyle name="Input 18 2 12" xfId="11371" xr:uid="{3E36E3CD-D089-4C33-8238-D3FE0A521E0B}"/>
    <cellStyle name="Input 18 2 12 2" xfId="23233" xr:uid="{913BA7A8-C58D-4074-9BE4-681D206EF9DF}"/>
    <cellStyle name="Input 18 2 2" xfId="6797" xr:uid="{1440681B-D60B-4A7F-9AB6-C5B6A0EA7DA8}"/>
    <cellStyle name="Input 18 2 2 10" xfId="11083" xr:uid="{B8E1F88D-435A-4E61-9382-ABDE832BA2E5}"/>
    <cellStyle name="Input 18 2 2 10 2" xfId="22952" xr:uid="{A761C33D-92EE-4EED-B30A-3474A59C2648}"/>
    <cellStyle name="Input 18 2 2 11" xfId="12501" xr:uid="{54AE3961-2B44-4EC0-8221-F56A822661B3}"/>
    <cellStyle name="Input 18 2 2 11 2" xfId="24313" xr:uid="{BE3833C4-EEA0-47C5-BF2B-0E7008A269F7}"/>
    <cellStyle name="Input 18 2 2 2" xfId="7196" xr:uid="{CD67F073-5ACA-4580-B4D4-AF40395B2C88}"/>
    <cellStyle name="Input 18 2 2 2 10" xfId="14319" xr:uid="{BA134B7C-B15F-4430-8E77-52DFF4658417}"/>
    <cellStyle name="Input 18 2 2 2 10 2" xfId="26091" xr:uid="{13569C35-6234-4C65-AD6C-2572CCAF26C7}"/>
    <cellStyle name="Input 18 2 2 2 2" xfId="8839" xr:uid="{35CD6C6B-37E4-4F56-90F5-BB851EA31324}"/>
    <cellStyle name="Input 18 2 2 2 2 2" xfId="13491" xr:uid="{6E3F9AC4-D3E0-4D8D-8562-92ED37F407A5}"/>
    <cellStyle name="Input 18 2 2 2 2 2 2" xfId="25274" xr:uid="{9FFBDE1F-7B9F-4F6A-86A6-E6E8F503EBEE}"/>
    <cellStyle name="Input 18 2 2 2 2 3" xfId="14495" xr:uid="{991F733B-7886-4448-B072-60D0538B71B2}"/>
    <cellStyle name="Input 18 2 2 2 2 3 2" xfId="26267" xr:uid="{676F9841-39E9-4352-AC4C-23BF1A3B7DAB}"/>
    <cellStyle name="Input 18 2 2 2 2 4" xfId="15453" xr:uid="{78B7025F-FC36-4F31-85DD-778BB0E2E686}"/>
    <cellStyle name="Input 18 2 2 2 2 4 2" xfId="27213" xr:uid="{81237E7C-C8EB-4F33-B232-E6BBE62B0DFF}"/>
    <cellStyle name="Input 18 2 2 2 2 5" xfId="16378" xr:uid="{B5AE5648-37FB-41CB-A802-3E25DED6C3FD}"/>
    <cellStyle name="Input 18 2 2 2 2 5 2" xfId="28125" xr:uid="{AC849269-A9B9-4714-B573-7F020B7360F5}"/>
    <cellStyle name="Input 18 2 2 2 2 6" xfId="17249" xr:uid="{820701FA-2111-4A68-A6BD-992DBB8A15A0}"/>
    <cellStyle name="Input 18 2 2 2 2 6 2" xfId="28992" xr:uid="{AA54DE33-C257-4652-81BE-1C83797C027C}"/>
    <cellStyle name="Input 18 2 2 2 2 7" xfId="18095" xr:uid="{C96DA192-3DC8-4635-8527-DDF641E1D3D9}"/>
    <cellStyle name="Input 18 2 2 2 2 7 2" xfId="29816" xr:uid="{5B8705C0-5195-4A2F-A4BC-CF5E053D4E2B}"/>
    <cellStyle name="Input 18 2 2 2 2 8" xfId="18855" xr:uid="{5734E784-EEE3-40A3-8FA6-6D73C5372F71}"/>
    <cellStyle name="Input 18 2 2 2 3" xfId="9681" xr:uid="{C7132250-7BCF-4727-A4C6-FEAE38434F10}"/>
    <cellStyle name="Input 18 2 2 2 3 2" xfId="14086" xr:uid="{879C2F69-AB9E-4EF5-BDD1-842AC668DC13}"/>
    <cellStyle name="Input 18 2 2 2 3 2 2" xfId="25859" xr:uid="{8E9F1D54-0293-42BD-87EC-2DD0ACCF8666}"/>
    <cellStyle name="Input 18 2 2 2 3 3" xfId="15046" xr:uid="{B213B572-BB20-47BA-9CF3-8798C6F28411}"/>
    <cellStyle name="Input 18 2 2 2 3 3 2" xfId="26817" xr:uid="{921B1DB5-2652-4150-ACD9-AA6F3BD8A54A}"/>
    <cellStyle name="Input 18 2 2 2 3 4" xfId="15998" xr:uid="{FE169DED-27D0-4D67-B653-EAA345CBB29A}"/>
    <cellStyle name="Input 18 2 2 2 3 4 2" xfId="27745" xr:uid="{642E12FF-A364-405B-92C3-780D6EE4D797}"/>
    <cellStyle name="Input 18 2 2 2 3 5" xfId="16872" xr:uid="{FADD8112-D7A7-432D-8147-861DE11FAE77}"/>
    <cellStyle name="Input 18 2 2 2 3 5 2" xfId="28619" xr:uid="{629100D2-DA33-470F-9B24-50B54EFFB69F}"/>
    <cellStyle name="Input 18 2 2 2 3 6" xfId="17737" xr:uid="{3EEDCF20-1628-49F2-85A6-CD7AAD12343F}"/>
    <cellStyle name="Input 18 2 2 2 3 6 2" xfId="29458" xr:uid="{0C8179C2-C819-431C-A728-954323200251}"/>
    <cellStyle name="Input 18 2 2 2 3 7" xfId="18513" xr:uid="{52CA143A-C5BC-4113-98DB-61E17970D643}"/>
    <cellStyle name="Input 18 2 2 2 3 7 2" xfId="30234" xr:uid="{7293316D-260E-413A-9266-9B4FB87A3C3D}"/>
    <cellStyle name="Input 18 2 2 2 3 8" xfId="19270" xr:uid="{31048817-1AFE-4697-B25A-860C53F1822C}"/>
    <cellStyle name="Input 18 2 2 2 4" xfId="12463" xr:uid="{6ED5B4EC-1CC6-4229-BAC1-FB96553A547F}"/>
    <cellStyle name="Input 18 2 2 2 4 2" xfId="24277" xr:uid="{57EA9ACB-3087-4493-AA59-69FBEA0BF222}"/>
    <cellStyle name="Input 18 2 2 2 5" xfId="10320" xr:uid="{30A4754E-C4ED-44B0-8658-6C72E036C81F}"/>
    <cellStyle name="Input 18 2 2 2 5 2" xfId="22192" xr:uid="{3117EC08-5DF7-4E80-B46C-0909870ABB5E}"/>
    <cellStyle name="Input 18 2 2 2 6" xfId="13101" xr:uid="{910F1D0B-21F3-4C23-86C4-79D817445864}"/>
    <cellStyle name="Input 18 2 2 2 6 2" xfId="24889" xr:uid="{4AE2A983-220C-40A4-B05A-1916AAE6602E}"/>
    <cellStyle name="Input 18 2 2 2 7" xfId="9831" xr:uid="{3C24B4BC-188E-4ACE-B043-D451CD32612E}"/>
    <cellStyle name="Input 18 2 2 2 7 2" xfId="21707" xr:uid="{F5D8EB92-6870-43A3-81CA-19107D353E59}"/>
    <cellStyle name="Input 18 2 2 2 8" xfId="12698" xr:uid="{08894AE3-C5AA-4657-8B7D-152D51627E2D}"/>
    <cellStyle name="Input 18 2 2 2 8 2" xfId="24497" xr:uid="{045AC6F2-5BE6-43C2-B46D-6C7B78A0B5A8}"/>
    <cellStyle name="Input 18 2 2 2 9" xfId="13305" xr:uid="{E5DADE59-F90D-4991-B27F-0EE648BE8E2A}"/>
    <cellStyle name="Input 18 2 2 2 9 2" xfId="25088" xr:uid="{02F7A3CA-5A83-4826-9212-8B037489A499}"/>
    <cellStyle name="Input 18 2 2 3" xfId="8442" xr:uid="{A11C6F18-32A1-4AC4-9764-6B07B945A4B9}"/>
    <cellStyle name="Input 18 2 2 3 2" xfId="13184" xr:uid="{4611D023-4BBC-4ADD-90D5-A1BB0B49287A}"/>
    <cellStyle name="Input 18 2 2 3 2 2" xfId="24970" xr:uid="{8178830B-47DC-4570-B76E-C9B78172CF7C}"/>
    <cellStyle name="Input 18 2 2 3 3" xfId="14204" xr:uid="{79803AEC-D917-4113-A8E8-063404808FF9}"/>
    <cellStyle name="Input 18 2 2 3 3 2" xfId="25977" xr:uid="{A84C3461-1A36-432A-88F1-DF168B7D1AB2}"/>
    <cellStyle name="Input 18 2 2 3 4" xfId="15164" xr:uid="{64703C45-6CC9-4729-BA32-94C38D54E8C9}"/>
    <cellStyle name="Input 18 2 2 3 4 2" xfId="26933" xr:uid="{2E853054-E590-47D5-BF34-98C9FD040949}"/>
    <cellStyle name="Input 18 2 2 3 5" xfId="16113" xr:uid="{ECDB19CC-EA64-470A-BAF1-2D827CF8F894}"/>
    <cellStyle name="Input 18 2 2 3 5 2" xfId="27860" xr:uid="{8C0600ED-D517-4ECB-9AC5-1B272205DED0}"/>
    <cellStyle name="Input 18 2 2 3 6" xfId="16986" xr:uid="{9240B9A9-30C1-4A1D-A38F-9A6315E16CC0}"/>
    <cellStyle name="Input 18 2 2 3 6 2" xfId="28733" xr:uid="{85DFC7C6-0571-48AB-86D5-BE531DB19583}"/>
    <cellStyle name="Input 18 2 2 3 7" xfId="17851" xr:uid="{F1D4DFAC-A1D5-4938-9F93-1D074E704EA9}"/>
    <cellStyle name="Input 18 2 2 3 7 2" xfId="29572" xr:uid="{7DA650B1-6865-429A-BD43-BE178080063A}"/>
    <cellStyle name="Input 18 2 2 3 8" xfId="18627" xr:uid="{7C3314C0-E584-4236-9743-BC9A14D363AF}"/>
    <cellStyle name="Input 18 2 2 4" xfId="9453" xr:uid="{9636C689-F617-43E5-94AD-671EAE5E54EF}"/>
    <cellStyle name="Input 18 2 2 4 2" xfId="13858" xr:uid="{ABD44D67-668D-47D6-9B37-1CB582EF5A39}"/>
    <cellStyle name="Input 18 2 2 4 2 2" xfId="25631" xr:uid="{129EE2A7-71AD-407B-AA2A-4DA7AAA1ADC1}"/>
    <cellStyle name="Input 18 2 2 4 3" xfId="14818" xr:uid="{19903462-6A19-4508-B9C0-AC77BB920824}"/>
    <cellStyle name="Input 18 2 2 4 3 2" xfId="26589" xr:uid="{BDC366FB-88DD-403B-ADC5-73F074579037}"/>
    <cellStyle name="Input 18 2 2 4 4" xfId="15770" xr:uid="{AB96545A-74C8-47CB-85F3-96C7E6CD9265}"/>
    <cellStyle name="Input 18 2 2 4 4 2" xfId="27517" xr:uid="{12AF1B4A-6144-44BE-AFCB-2455DBA92989}"/>
    <cellStyle name="Input 18 2 2 4 5" xfId="16644" xr:uid="{B1F3B2D6-0DB1-45DE-8C39-A522C156C0CA}"/>
    <cellStyle name="Input 18 2 2 4 5 2" xfId="28391" xr:uid="{BE330FE5-476A-4105-A113-6728ED160296}"/>
    <cellStyle name="Input 18 2 2 4 6" xfId="17509" xr:uid="{D3822C87-8143-47E7-A50C-7751A0FD994C}"/>
    <cellStyle name="Input 18 2 2 4 6 2" xfId="29230" xr:uid="{3BCDBB52-1455-4BAA-A240-04717B776D9A}"/>
    <cellStyle name="Input 18 2 2 4 7" xfId="18285" xr:uid="{D0E318F1-7B01-4B3C-8E8C-83AF4CF0060B}"/>
    <cellStyle name="Input 18 2 2 4 7 2" xfId="30006" xr:uid="{007F0A71-BAD4-4AEE-BE7A-FFDC49E5A961}"/>
    <cellStyle name="Input 18 2 2 4 8" xfId="19042" xr:uid="{9D596F45-FF45-4AB0-B9CA-205E3F184F03}"/>
    <cellStyle name="Input 18 2 2 5" xfId="12155" xr:uid="{E3BE2E2D-FC80-4A64-9F45-3A7880F649E5}"/>
    <cellStyle name="Input 18 2 2 5 2" xfId="23972" xr:uid="{17332A55-B5B9-442C-BE31-AB6D6D7B7CC0}"/>
    <cellStyle name="Input 18 2 2 6" xfId="10612" xr:uid="{59C9FA0C-51F1-45C4-A402-712CAA85EE63}"/>
    <cellStyle name="Input 18 2 2 6 2" xfId="22484" xr:uid="{0952BFB4-03B6-414B-A99A-5B7FC64ADE9A}"/>
    <cellStyle name="Input 18 2 2 7" xfId="12032" xr:uid="{76AD9017-B710-4569-8F4F-B3FB9124207E}"/>
    <cellStyle name="Input 18 2 2 7 2" xfId="23853" xr:uid="{48190EFC-494F-45BD-8159-52479831E8EC}"/>
    <cellStyle name="Input 18 2 2 8" xfId="10720" xr:uid="{2D4704B3-1ADD-4699-A83D-815000F39545}"/>
    <cellStyle name="Input 18 2 2 8 2" xfId="22592" xr:uid="{A58967BE-141E-449E-ACDD-34227738B34B}"/>
    <cellStyle name="Input 18 2 2 9" xfId="11596" xr:uid="{E1CDC762-C245-4029-BFB9-9B0DB0A10BFB}"/>
    <cellStyle name="Input 18 2 2 9 2" xfId="23440" xr:uid="{582E3ACA-47F7-4B00-AD6A-7E83B6E3D8A8}"/>
    <cellStyle name="Input 18 2 3" xfId="6956" xr:uid="{E164A193-6E82-4AA7-8DA0-B1E537CBC482}"/>
    <cellStyle name="Input 18 2 3 10" xfId="12321" xr:uid="{3B9AF186-8905-4A2D-A9F2-D5CDCF06A7B9}"/>
    <cellStyle name="Input 18 2 3 10 2" xfId="24137" xr:uid="{04875E7C-1CAB-4B75-8938-7433B9EC9FCD}"/>
    <cellStyle name="Input 18 2 3 2" xfId="8599" xr:uid="{D81ABBB4-F017-4884-888D-9B99E7769993}"/>
    <cellStyle name="Input 18 2 3 2 2" xfId="13320" xr:uid="{B99BE79D-513B-4DC6-B813-C231FFE17FE1}"/>
    <cellStyle name="Input 18 2 3 2 2 2" xfId="25103" xr:uid="{7EB7AD59-21C8-448B-971D-523F86FB6F40}"/>
    <cellStyle name="Input 18 2 3 2 3" xfId="14334" xr:uid="{7BF90B15-2A95-42CB-925E-204964E7DFE0}"/>
    <cellStyle name="Input 18 2 3 2 3 2" xfId="26106" xr:uid="{22F9A5CD-BF71-44FE-A81F-E042E1BD1B53}"/>
    <cellStyle name="Input 18 2 3 2 4" xfId="15292" xr:uid="{07AF01D2-3016-49D3-9CB3-03DE5E97D2C6}"/>
    <cellStyle name="Input 18 2 3 2 4 2" xfId="27061" xr:uid="{D3330D61-A2CB-4EC7-B054-26CB289FD1FB}"/>
    <cellStyle name="Input 18 2 3 2 5" xfId="16236" xr:uid="{8DE50DCB-E555-4AF9-80DF-6197FCEC2F22}"/>
    <cellStyle name="Input 18 2 3 2 5 2" xfId="27983" xr:uid="{A60499B5-D094-4BF6-823A-D63C13C37A90}"/>
    <cellStyle name="Input 18 2 3 2 6" xfId="17109" xr:uid="{2B272B51-5CA3-4A75-A913-B944879C4827}"/>
    <cellStyle name="Input 18 2 3 2 6 2" xfId="28856" xr:uid="{A2B608F8-A281-4F6F-A06C-D7375DF84AA9}"/>
    <cellStyle name="Input 18 2 3 2 7" xfId="17974" xr:uid="{A5D6FA61-76D0-409A-B1D5-5C28177C8749}"/>
    <cellStyle name="Input 18 2 3 2 7 2" xfId="29695" xr:uid="{375F3055-EB19-41FE-B709-80C843CA2A6A}"/>
    <cellStyle name="Input 18 2 3 2 8" xfId="18742" xr:uid="{76972AF9-013E-4626-99AD-449C498E617B}"/>
    <cellStyle name="Input 18 2 3 3" xfId="9568" xr:uid="{F90E2442-8F50-4C67-9677-7A0EDCB66221}"/>
    <cellStyle name="Input 18 2 3 3 2" xfId="13973" xr:uid="{961F0661-74A8-4DFA-B122-47B072490748}"/>
    <cellStyle name="Input 18 2 3 3 2 2" xfId="25746" xr:uid="{7FFDA69E-C00C-4F97-B932-150C5B595FF6}"/>
    <cellStyle name="Input 18 2 3 3 3" xfId="14933" xr:uid="{CF52844A-E874-457E-8D04-9CE5B7AD2C0E}"/>
    <cellStyle name="Input 18 2 3 3 3 2" xfId="26704" xr:uid="{DA2E4AC1-A8B0-4F96-8B42-0A1796D28F92}"/>
    <cellStyle name="Input 18 2 3 3 4" xfId="15885" xr:uid="{8A2134D8-9FAD-4530-A637-03466B33C986}"/>
    <cellStyle name="Input 18 2 3 3 4 2" xfId="27632" xr:uid="{2A661EFA-B651-4669-A1D9-9E6ABB922535}"/>
    <cellStyle name="Input 18 2 3 3 5" xfId="16759" xr:uid="{1B5378BB-5A7F-436B-8BD6-0AAA1F48240E}"/>
    <cellStyle name="Input 18 2 3 3 5 2" xfId="28506" xr:uid="{5848886E-BA77-4B6A-9CDC-42D0257CC996}"/>
    <cellStyle name="Input 18 2 3 3 6" xfId="17624" xr:uid="{00C64D52-C078-4FDA-9610-D22427756FCA}"/>
    <cellStyle name="Input 18 2 3 3 6 2" xfId="29345" xr:uid="{6E63E491-6A25-4787-8C8A-6F2DBAEE3A72}"/>
    <cellStyle name="Input 18 2 3 3 7" xfId="18400" xr:uid="{382BE14C-C706-41BB-8923-608BAA7DB012}"/>
    <cellStyle name="Input 18 2 3 3 7 2" xfId="30121" xr:uid="{0338B432-EEAA-40CF-8550-3EF2CB9ADBFF}"/>
    <cellStyle name="Input 18 2 3 3 8" xfId="19157" xr:uid="{835EA930-3B6E-4A9F-BB66-D9E2ABA5117F}"/>
    <cellStyle name="Input 18 2 3 4" xfId="12291" xr:uid="{8FAAC0F0-464F-4AA1-BD4A-C3EBC52FA05A}"/>
    <cellStyle name="Input 18 2 3 4 2" xfId="24107" xr:uid="{FDA2204D-810A-4D11-9CFD-FC56CF69BF48}"/>
    <cellStyle name="Input 18 2 3 5" xfId="10481" xr:uid="{822DC2A2-B9F1-44B1-B1E1-A213FA04418B}"/>
    <cellStyle name="Input 18 2 3 5 2" xfId="22353" xr:uid="{C8BAA900-306D-4E14-B958-8B932DFF8AFB}"/>
    <cellStyle name="Input 18 2 3 6" xfId="12990" xr:uid="{11D2DE58-C7F1-463B-9AA7-1F9FB342FE4A}"/>
    <cellStyle name="Input 18 2 3 6 2" xfId="24782" xr:uid="{4218031C-6C1E-476D-A7E3-1671C935FBA6}"/>
    <cellStyle name="Input 18 2 3 7" xfId="9913" xr:uid="{DFA8FE58-B2E5-47A2-911F-5F2C60B8E6AE}"/>
    <cellStyle name="Input 18 2 3 7 2" xfId="21789" xr:uid="{E419BF35-7FE3-44A0-AE69-59AA45EDBBA3}"/>
    <cellStyle name="Input 18 2 3 8" xfId="12346" xr:uid="{2D1AEDE7-3D34-4C7C-9F1F-546E997FC819}"/>
    <cellStyle name="Input 18 2 3 8 2" xfId="24161" xr:uid="{E9652ADE-C654-4B67-8B32-91A392D6FE36}"/>
    <cellStyle name="Input 18 2 3 9" xfId="10434" xr:uid="{0932F452-8E25-467D-8013-9D99CA8365A9}"/>
    <cellStyle name="Input 18 2 3 9 2" xfId="22306" xr:uid="{1AF6AF4C-CCC0-42E8-AE3F-A488F9CDD722}"/>
    <cellStyle name="Input 18 2 4" xfId="7781" xr:uid="{501F97AF-AB7F-408B-9E73-0B301730B0BF}"/>
    <cellStyle name="Input 18 2 4 2" xfId="12805" xr:uid="{BF635A88-0D2F-4216-8F58-4B79F22FC44A}"/>
    <cellStyle name="Input 18 2 4 2 2" xfId="24601" xr:uid="{6CEEC95F-49B5-4CE5-B97D-A5EEB9870F65}"/>
    <cellStyle name="Input 18 2 4 3" xfId="10072" xr:uid="{ACAAB59F-C22B-41B9-9E2C-F09777F61A71}"/>
    <cellStyle name="Input 18 2 4 3 2" xfId="21947" xr:uid="{16D8F443-1FF2-47AC-AD29-AE5C487842D0}"/>
    <cellStyle name="Input 18 2 4 4" xfId="12962" xr:uid="{382E18EA-7B89-4D87-820F-E26E18324F1D}"/>
    <cellStyle name="Input 18 2 4 4 2" xfId="24756" xr:uid="{063EF548-E38B-4728-98C9-C92F8C4BB9D0}"/>
    <cellStyle name="Input 18 2 4 5" xfId="9932" xr:uid="{1CB18603-3595-4C8D-90B4-4F0374F2DCB5}"/>
    <cellStyle name="Input 18 2 4 5 2" xfId="21807" xr:uid="{9A9E09C0-26F7-47E4-8667-628B95CA8DCE}"/>
    <cellStyle name="Input 18 2 4 6" xfId="11776" xr:uid="{802441F9-21C8-4F0A-9961-724D282EB5D5}"/>
    <cellStyle name="Input 18 2 4 6 2" xfId="23604" xr:uid="{0DF95B4C-E67C-4B3B-9F10-5630D2987649}"/>
    <cellStyle name="Input 18 2 4 7" xfId="10931" xr:uid="{B16DAE44-B0AD-48E1-980E-307F9BE09D3A}"/>
    <cellStyle name="Input 18 2 4 7 2" xfId="22800" xr:uid="{CF05ACEA-797B-4C85-9B45-2856C50F5499}"/>
    <cellStyle name="Input 18 2 4 8" xfId="12018" xr:uid="{8A5BF154-3047-488F-843E-3156AF07E814}"/>
    <cellStyle name="Input 18 2 5" xfId="7762" xr:uid="{AC06D830-FFBE-49AE-82C4-6A455036A240}"/>
    <cellStyle name="Input 18 2 5 2" xfId="12786" xr:uid="{70471C65-0B25-4595-B672-937B74C24CD7}"/>
    <cellStyle name="Input 18 2 5 2 2" xfId="24582" xr:uid="{4E465525-5C81-40DF-851C-5D3CF6899397}"/>
    <cellStyle name="Input 18 2 5 3" xfId="10090" xr:uid="{C3DCAAC9-A41C-47A7-9B01-B1E9E445965F}"/>
    <cellStyle name="Input 18 2 5 3 2" xfId="21965" xr:uid="{AA74DE7D-EA7F-4AFE-8F6B-CA480477A061}"/>
    <cellStyle name="Input 18 2 5 4" xfId="13454" xr:uid="{C32E3F16-9A3D-4D9D-BAD4-2C4E34D61ED4}"/>
    <cellStyle name="Input 18 2 5 4 2" xfId="25237" xr:uid="{E81767BF-6658-4C5A-9FD4-7A2E6D0CD508}"/>
    <cellStyle name="Input 18 2 5 5" xfId="14460" xr:uid="{160ED268-61DC-4EFA-BC82-23CCFED3E890}"/>
    <cellStyle name="Input 18 2 5 5 2" xfId="26232" xr:uid="{0FDA6E19-8E75-4412-B064-65E759585AA3}"/>
    <cellStyle name="Input 18 2 5 6" xfId="15418" xr:uid="{9516C5E4-22D9-4EC8-8E3D-07F9F831DC31}"/>
    <cellStyle name="Input 18 2 5 6 2" xfId="27179" xr:uid="{622635B4-C840-4F2F-8AF1-10424063F6BD}"/>
    <cellStyle name="Input 18 2 5 7" xfId="16344" xr:uid="{D77E9F50-CFED-4D45-9937-F549BBC25D5C}"/>
    <cellStyle name="Input 18 2 5 7 2" xfId="28091" xr:uid="{64742418-9FE1-4AE8-A99C-A6451B507AAD}"/>
    <cellStyle name="Input 18 2 5 8" xfId="17215" xr:uid="{4FBEDDEA-00AD-4B70-A51A-B50D7496AF1D}"/>
    <cellStyle name="Input 18 2 6" xfId="11316" xr:uid="{046A0710-E2A9-47D8-8832-5F2F8C775B46}"/>
    <cellStyle name="Input 18 2 6 2" xfId="23178" xr:uid="{F9680232-164C-4725-B83A-E4F9393492FA}"/>
    <cellStyle name="Input 18 2 7" xfId="11297" xr:uid="{D949D0E4-11EB-4E3D-BD56-9EB1BD5B2B5F}"/>
    <cellStyle name="Input 18 2 7 2" xfId="23159" xr:uid="{8C5C9235-C1F5-4AA0-A58A-12D512C5C901}"/>
    <cellStyle name="Input 18 2 8" xfId="11335" xr:uid="{E8F58EC2-2718-4A5A-96BE-0388E162FE03}"/>
    <cellStyle name="Input 18 2 8 2" xfId="23197" xr:uid="{CFF6FB89-DF9A-4104-ABC2-7D3B8B9BE094}"/>
    <cellStyle name="Input 18 2 9" xfId="11278" xr:uid="{2F058A92-813E-4C34-BBC1-338E39CAED7F}"/>
    <cellStyle name="Input 18 2 9 2" xfId="23140" xr:uid="{6940748D-8CA6-488D-B24F-F3B84CAA103F}"/>
    <cellStyle name="Input 18 3" xfId="6798" xr:uid="{5B31A9A3-08A6-41CC-8480-877CA0F1D173}"/>
    <cellStyle name="Input 18 3 10" xfId="10997" xr:uid="{3F772312-11BF-4BDE-B58B-7B7B0996189B}"/>
    <cellStyle name="Input 18 3 10 2" xfId="22866" xr:uid="{D850760C-8C7C-40ED-8DE8-5E8976276A18}"/>
    <cellStyle name="Input 18 3 11" xfId="13540" xr:uid="{0E45DCFF-A397-4DC1-B17E-3E00A352257B}"/>
    <cellStyle name="Input 18 3 11 2" xfId="25317" xr:uid="{A0316694-38E9-41B4-8E38-57EAAE07FE23}"/>
    <cellStyle name="Input 18 3 2" xfId="7197" xr:uid="{8BB25445-54C3-4B24-8519-8B824878C298}"/>
    <cellStyle name="Input 18 3 2 10" xfId="13035" xr:uid="{C16BB992-57C2-4FDD-B961-1693F13F87F3}"/>
    <cellStyle name="Input 18 3 2 10 2" xfId="24827" xr:uid="{8B490D37-8DFF-45E7-8AC1-9C60FE7E6E77}"/>
    <cellStyle name="Input 18 3 2 2" xfId="8840" xr:uid="{725B20C2-10E1-4CD1-8718-30EC0E39A3B3}"/>
    <cellStyle name="Input 18 3 2 2 2" xfId="13492" xr:uid="{8BA461EC-8011-479B-8DB8-06977201F644}"/>
    <cellStyle name="Input 18 3 2 2 2 2" xfId="25275" xr:uid="{19727B05-7A8D-48B9-9626-C1A864D9D610}"/>
    <cellStyle name="Input 18 3 2 2 3" xfId="14496" xr:uid="{1BDC2493-DE52-49A1-87D2-0E62E403710C}"/>
    <cellStyle name="Input 18 3 2 2 3 2" xfId="26268" xr:uid="{1A318D04-F8C1-4B6F-B17D-3DCCCE045DDE}"/>
    <cellStyle name="Input 18 3 2 2 4" xfId="15454" xr:uid="{044BF2D1-90A9-4C2B-B0FF-360FEE3172FE}"/>
    <cellStyle name="Input 18 3 2 2 4 2" xfId="27214" xr:uid="{31BCE17F-E16E-43D7-85D6-158C35715AC7}"/>
    <cellStyle name="Input 18 3 2 2 5" xfId="16379" xr:uid="{DBE9904F-7727-4B58-9C95-72B8E1DEBB3E}"/>
    <cellStyle name="Input 18 3 2 2 5 2" xfId="28126" xr:uid="{B7BEC5DC-AAE5-4C55-9A8F-15194BB67C8A}"/>
    <cellStyle name="Input 18 3 2 2 6" xfId="17250" xr:uid="{71C5F25E-618B-4182-BA05-A1E384078EA0}"/>
    <cellStyle name="Input 18 3 2 2 6 2" xfId="28993" xr:uid="{8EA4D083-1FD9-4082-B7FE-8AD219CF7C32}"/>
    <cellStyle name="Input 18 3 2 2 7" xfId="18096" xr:uid="{34F61354-0D61-46F0-BC75-26DB27F1BAA5}"/>
    <cellStyle name="Input 18 3 2 2 7 2" xfId="29817" xr:uid="{7899B9F6-7725-4F44-BEC8-AC3CD0FE456A}"/>
    <cellStyle name="Input 18 3 2 2 8" xfId="18856" xr:uid="{4F1C1B31-91C8-4FC6-865B-DD6E983DBB1B}"/>
    <cellStyle name="Input 18 3 2 3" xfId="9682" xr:uid="{40FB4055-EE0B-4D0D-80F8-44F72AA317C2}"/>
    <cellStyle name="Input 18 3 2 3 2" xfId="14087" xr:uid="{8259B5BB-990A-494E-AF29-A9976E8C73CA}"/>
    <cellStyle name="Input 18 3 2 3 2 2" xfId="25860" xr:uid="{AEC0F990-B2CC-4187-ABD0-E6BC77E89D49}"/>
    <cellStyle name="Input 18 3 2 3 3" xfId="15047" xr:uid="{2BA1CB2A-EC6F-4B18-8923-2BBA28335A9C}"/>
    <cellStyle name="Input 18 3 2 3 3 2" xfId="26818" xr:uid="{A903381C-AAC0-4F45-9DB5-9A4059E7F675}"/>
    <cellStyle name="Input 18 3 2 3 4" xfId="15999" xr:uid="{D15E4575-9E32-41DE-89AC-24C6CFC99940}"/>
    <cellStyle name="Input 18 3 2 3 4 2" xfId="27746" xr:uid="{90606F69-06E9-40DC-A3F7-C78D7E3F17E4}"/>
    <cellStyle name="Input 18 3 2 3 5" xfId="16873" xr:uid="{1623FD25-6F90-44EB-9349-B6672446A45F}"/>
    <cellStyle name="Input 18 3 2 3 5 2" xfId="28620" xr:uid="{A8AD2E83-1B73-4167-A8C3-6EFCA7C9F08B}"/>
    <cellStyle name="Input 18 3 2 3 6" xfId="17738" xr:uid="{8DDD3D0F-2D8E-4F68-BF5A-6AA42B642C37}"/>
    <cellStyle name="Input 18 3 2 3 6 2" xfId="29459" xr:uid="{D9DF88D4-56CE-4D48-A051-6108B8BC45A4}"/>
    <cellStyle name="Input 18 3 2 3 7" xfId="18514" xr:uid="{2829608D-4839-449A-B274-4187771EB7EA}"/>
    <cellStyle name="Input 18 3 2 3 7 2" xfId="30235" xr:uid="{1190ACB2-7556-419D-A7B2-19442BFCA04E}"/>
    <cellStyle name="Input 18 3 2 3 8" xfId="19271" xr:uid="{13B8C335-37D5-4ED5-A72E-7B7419BC7D93}"/>
    <cellStyle name="Input 18 3 2 4" xfId="12464" xr:uid="{95FFE8F8-9177-409C-B65F-55CE12D11FF9}"/>
    <cellStyle name="Input 18 3 2 4 2" xfId="24278" xr:uid="{035EE49C-03EA-4ADC-9DF5-EE6E83B18899}"/>
    <cellStyle name="Input 18 3 2 5" xfId="10319" xr:uid="{0E4CE3BC-A3D4-49AA-8A24-2F37D13FC3C5}"/>
    <cellStyle name="Input 18 3 2 5 2" xfId="22191" xr:uid="{F7AF7BA5-E049-4B46-895E-4A9AAEEFF66C}"/>
    <cellStyle name="Input 18 3 2 6" xfId="11940" xr:uid="{18D07FB0-7B61-4BFB-8060-B06B86F99397}"/>
    <cellStyle name="Input 18 3 2 6 2" xfId="23766" xr:uid="{E90B5D98-75A8-4631-8CFE-29202DA03A4C}"/>
    <cellStyle name="Input 18 3 2 7" xfId="10791" xr:uid="{5244401F-EFBA-4532-A9D5-5F328A6DC031}"/>
    <cellStyle name="Input 18 3 2 7 2" xfId="22661" xr:uid="{E842BC00-B064-4F1C-AB13-4B164352EAD4}"/>
    <cellStyle name="Input 18 3 2 8" xfId="11533" xr:uid="{7CA7E692-303A-4E0B-B61D-21C0D64F5E36}"/>
    <cellStyle name="Input 18 3 2 8 2" xfId="23383" xr:uid="{1851B935-98A0-4814-B7AC-3FE3ACE8CBCB}"/>
    <cellStyle name="Input 18 3 2 9" xfId="11123" xr:uid="{5A773CDC-F453-4404-8C7E-4CB0020DF4A8}"/>
    <cellStyle name="Input 18 3 2 9 2" xfId="22991" xr:uid="{CE7863DE-F7E8-4896-B245-845A48121D95}"/>
    <cellStyle name="Input 18 3 3" xfId="8443" xr:uid="{840D1F86-50FA-4923-8378-D226AFEBF46D}"/>
    <cellStyle name="Input 18 3 3 2" xfId="13185" xr:uid="{248607AC-FAC4-4645-AB94-5E3F919E0E99}"/>
    <cellStyle name="Input 18 3 3 2 2" xfId="24971" xr:uid="{894EED45-3215-416A-A189-4C460B8B85E9}"/>
    <cellStyle name="Input 18 3 3 3" xfId="14205" xr:uid="{BA9CA29D-2A57-46D8-A729-86C40676069D}"/>
    <cellStyle name="Input 18 3 3 3 2" xfId="25978" xr:uid="{E3816B57-B270-4B31-B409-935B05D78593}"/>
    <cellStyle name="Input 18 3 3 4" xfId="15165" xr:uid="{A4A79EB8-5B6B-4C34-9E10-A292E38C3E03}"/>
    <cellStyle name="Input 18 3 3 4 2" xfId="26934" xr:uid="{BF75EDD7-F618-486A-ADCC-7E33AC08531C}"/>
    <cellStyle name="Input 18 3 3 5" xfId="16114" xr:uid="{C3FE7583-0768-443D-9E51-E34B7117B792}"/>
    <cellStyle name="Input 18 3 3 5 2" xfId="27861" xr:uid="{4D9BF64B-767D-4B39-93EA-39D87AC0C68D}"/>
    <cellStyle name="Input 18 3 3 6" xfId="16987" xr:uid="{0A58AF92-9EF2-447C-B95B-6559C07C8829}"/>
    <cellStyle name="Input 18 3 3 6 2" xfId="28734" xr:uid="{889AC79C-83FC-4C1D-B779-714EB96C7382}"/>
    <cellStyle name="Input 18 3 3 7" xfId="17852" xr:uid="{A7DC6258-6860-41A0-BA56-D84ABE9317C0}"/>
    <cellStyle name="Input 18 3 3 7 2" xfId="29573" xr:uid="{6DD5AD66-CECA-4B93-95FB-124F859F826C}"/>
    <cellStyle name="Input 18 3 3 8" xfId="18628" xr:uid="{A76280CE-4846-4244-829F-2E83F120804A}"/>
    <cellStyle name="Input 18 3 4" xfId="9454" xr:uid="{5248657F-D6BC-4F68-BC02-721712E3000E}"/>
    <cellStyle name="Input 18 3 4 2" xfId="13859" xr:uid="{A038A177-744D-43DD-BD19-535322913D48}"/>
    <cellStyle name="Input 18 3 4 2 2" xfId="25632" xr:uid="{0A6CC04C-32B5-4061-A6FB-8463D706964D}"/>
    <cellStyle name="Input 18 3 4 3" xfId="14819" xr:uid="{424F1286-7BC3-4A8A-8477-D35638CCA584}"/>
    <cellStyle name="Input 18 3 4 3 2" xfId="26590" xr:uid="{E68195FB-589A-41EB-9C33-690A54083464}"/>
    <cellStyle name="Input 18 3 4 4" xfId="15771" xr:uid="{29E72711-5918-499A-B36A-3789CA8F42A0}"/>
    <cellStyle name="Input 18 3 4 4 2" xfId="27518" xr:uid="{28FB8B1A-C5AE-450F-8445-9F477BCCB02C}"/>
    <cellStyle name="Input 18 3 4 5" xfId="16645" xr:uid="{42A1F822-82A0-450B-892A-1BCEBC413778}"/>
    <cellStyle name="Input 18 3 4 5 2" xfId="28392" xr:uid="{DF5AAED7-68CC-49AB-A157-4B82A7397563}"/>
    <cellStyle name="Input 18 3 4 6" xfId="17510" xr:uid="{DBE290DD-9026-4DB0-8707-DA97F42D7C87}"/>
    <cellStyle name="Input 18 3 4 6 2" xfId="29231" xr:uid="{5C73A557-6354-456A-94E2-F29D46E34038}"/>
    <cellStyle name="Input 18 3 4 7" xfId="18286" xr:uid="{4F747030-2324-4478-AC67-D1BCF921FD17}"/>
    <cellStyle name="Input 18 3 4 7 2" xfId="30007" xr:uid="{48CA52C3-9E95-4837-9058-D2EB39F27C12}"/>
    <cellStyle name="Input 18 3 4 8" xfId="19043" xr:uid="{12EB6612-13B8-49E1-8B7C-85B7B24FAFE9}"/>
    <cellStyle name="Input 18 3 5" xfId="12156" xr:uid="{59C807E3-D65C-4B20-B3AB-B31C3F0CF98D}"/>
    <cellStyle name="Input 18 3 5 2" xfId="23973" xr:uid="{7F22BD8B-F01E-4538-AA26-308F8313D07F}"/>
    <cellStyle name="Input 18 3 6" xfId="10611" xr:uid="{51B291CA-E5C0-4E5D-A1EE-BB988675FB2A}"/>
    <cellStyle name="Input 18 3 6 2" xfId="22483" xr:uid="{F3BA130F-DD20-4BB0-873C-AF1F57A28339}"/>
    <cellStyle name="Input 18 3 7" xfId="12544" xr:uid="{F2A6469B-455B-446A-92DD-3CCC03D502CF}"/>
    <cellStyle name="Input 18 3 7 2" xfId="24353" xr:uid="{7C83600F-8DA8-46C0-B6FE-610152267704}"/>
    <cellStyle name="Input 18 3 8" xfId="10262" xr:uid="{9A6A6366-78B3-4402-9B1A-173B40E89FF5}"/>
    <cellStyle name="Input 18 3 8 2" xfId="22137" xr:uid="{1345A7B9-A622-424B-8B48-B45E000050D1}"/>
    <cellStyle name="Input 18 3 9" xfId="11702" xr:uid="{93D82016-ACE7-4E61-ADC0-0128D7704559}"/>
    <cellStyle name="Input 18 3 9 2" xfId="23535" xr:uid="{2EBD2991-AB8E-4CAA-83EF-D4718F7026BA}"/>
    <cellStyle name="Input 18 4" xfId="6955" xr:uid="{F492ACF4-9078-4C09-BD3F-8F1FB5B3D119}"/>
    <cellStyle name="Input 18 4 10" xfId="17288" xr:uid="{1D89BF0F-0F4C-48D1-A8CC-D748EB2BD4B8}"/>
    <cellStyle name="Input 18 4 10 2" xfId="29031" xr:uid="{DAFD0A40-C49F-4D97-AE8B-0649C5EBD52E}"/>
    <cellStyle name="Input 18 4 2" xfId="8598" xr:uid="{8639D9C0-C054-4F92-A90F-02A0623CDA09}"/>
    <cellStyle name="Input 18 4 2 2" xfId="13319" xr:uid="{B017DA58-6A43-4272-9FE3-1A9C6CF1D96E}"/>
    <cellStyle name="Input 18 4 2 2 2" xfId="25102" xr:uid="{54287867-2C8F-4A6E-8698-FD19B5E69D5F}"/>
    <cellStyle name="Input 18 4 2 3" xfId="14333" xr:uid="{4BC1C972-6DC6-45C4-B8FA-28CE75B3D111}"/>
    <cellStyle name="Input 18 4 2 3 2" xfId="26105" xr:uid="{26F23E6E-F453-42A7-80AA-D2EC71D46144}"/>
    <cellStyle name="Input 18 4 2 4" xfId="15291" xr:uid="{5D41112F-1AD0-4A5E-8A8A-F0A50F094DFF}"/>
    <cellStyle name="Input 18 4 2 4 2" xfId="27060" xr:uid="{58011EF1-56AB-49D2-B13F-378E19DC8F0E}"/>
    <cellStyle name="Input 18 4 2 5" xfId="16235" xr:uid="{DE593B65-9CDE-48C5-9195-67FB62065D9B}"/>
    <cellStyle name="Input 18 4 2 5 2" xfId="27982" xr:uid="{4A4AF11F-199A-4EA1-A3D6-AE001F294978}"/>
    <cellStyle name="Input 18 4 2 6" xfId="17108" xr:uid="{A56C4C9D-18B2-474B-8FE7-0D0151DDD655}"/>
    <cellStyle name="Input 18 4 2 6 2" xfId="28855" xr:uid="{7E2C99E8-1349-4BE0-84CA-C7B372C312E3}"/>
    <cellStyle name="Input 18 4 2 7" xfId="17973" xr:uid="{F8C9C089-1F07-4C0D-93FB-3C7144BE9AD1}"/>
    <cellStyle name="Input 18 4 2 7 2" xfId="29694" xr:uid="{9997A70C-7206-42EE-8FD6-783369413600}"/>
    <cellStyle name="Input 18 4 2 8" xfId="18741" xr:uid="{EAB85FD8-C3A3-4083-9569-13407767EE2C}"/>
    <cellStyle name="Input 18 4 3" xfId="9567" xr:uid="{B2C1ACB3-4506-49B9-B97B-A35D83C21060}"/>
    <cellStyle name="Input 18 4 3 2" xfId="13972" xr:uid="{B15621CB-E534-4229-89F8-3E4FD325057F}"/>
    <cellStyle name="Input 18 4 3 2 2" xfId="25745" xr:uid="{9B903C87-F466-4896-BBFB-A53910E47BBC}"/>
    <cellStyle name="Input 18 4 3 3" xfId="14932" xr:uid="{C713B33E-5E8B-4AE4-B1CB-C5C36E4C7508}"/>
    <cellStyle name="Input 18 4 3 3 2" xfId="26703" xr:uid="{C3CABCC7-ECC2-4A42-86E9-E80562E09D79}"/>
    <cellStyle name="Input 18 4 3 4" xfId="15884" xr:uid="{1663C1E0-ABD2-44DA-82C8-2C78F942A277}"/>
    <cellStyle name="Input 18 4 3 4 2" xfId="27631" xr:uid="{569EBF59-B55C-4C5B-9A3B-A87A3576C83D}"/>
    <cellStyle name="Input 18 4 3 5" xfId="16758" xr:uid="{C2449312-F739-4074-A520-345C860AA7B8}"/>
    <cellStyle name="Input 18 4 3 5 2" xfId="28505" xr:uid="{E4E86B80-88F8-48B8-AC72-BFDAC74BB2F1}"/>
    <cellStyle name="Input 18 4 3 6" xfId="17623" xr:uid="{9E17DE5F-319D-40CF-8DCC-E53C506BD421}"/>
    <cellStyle name="Input 18 4 3 6 2" xfId="29344" xr:uid="{5ED5B83A-F7CA-4EBC-A4F3-99E37FAEE698}"/>
    <cellStyle name="Input 18 4 3 7" xfId="18399" xr:uid="{6A8480D1-7F21-44BB-B0BA-736F73FD1436}"/>
    <cellStyle name="Input 18 4 3 7 2" xfId="30120" xr:uid="{9F2E269F-B081-4CF5-9BAF-34BFDC7E13B8}"/>
    <cellStyle name="Input 18 4 3 8" xfId="19156" xr:uid="{C761662B-7B55-46B4-B02D-65B38CB464FA}"/>
    <cellStyle name="Input 18 4 4" xfId="12290" xr:uid="{E1410D50-C824-4FE7-8B6E-06F9DD99EEF2}"/>
    <cellStyle name="Input 18 4 4 2" xfId="24106" xr:uid="{2620AB4B-E665-4372-BB89-4EE80D587CAD}"/>
    <cellStyle name="Input 18 4 5" xfId="10482" xr:uid="{734E6C85-F175-4069-88DF-5D43DE9550DA}"/>
    <cellStyle name="Input 18 4 5 2" xfId="22354" xr:uid="{F897AEC0-B2E6-4A3B-AA79-AF7C40F631A6}"/>
    <cellStyle name="Input 18 4 6" xfId="13589" xr:uid="{EA56B7F6-525C-42FC-A149-61E44BC3C3DF}"/>
    <cellStyle name="Input 18 4 6 2" xfId="25365" xr:uid="{7F447B14-5BB8-4B1D-995B-A82029E79AE0}"/>
    <cellStyle name="Input 18 4 7" xfId="14567" xr:uid="{7C43D05A-D13F-4B3D-86F7-AB6D3636F95F}"/>
    <cellStyle name="Input 18 4 7 2" xfId="26338" xr:uid="{927370E8-5532-46CF-B41C-3F820307AE4F}"/>
    <cellStyle name="Input 18 4 8" xfId="15520" xr:uid="{15E87E42-E104-431D-90E6-774A8F3B8271}"/>
    <cellStyle name="Input 18 4 8 2" xfId="27275" xr:uid="{D3641CD8-4EA9-4520-8254-8F43E389B7D5}"/>
    <cellStyle name="Input 18 4 9" xfId="16419" xr:uid="{BDFA0BF1-FBD5-4B47-B679-2CE22CF273E7}"/>
    <cellStyle name="Input 18 4 9 2" xfId="28166" xr:uid="{71BAE554-746A-42C6-B1EA-CD85BFAB0FB0}"/>
    <cellStyle name="Input 18 5" xfId="7780" xr:uid="{2A3C3F1D-FA24-4734-BCFF-9B8A84C72207}"/>
    <cellStyle name="Input 18 5 2" xfId="12804" xr:uid="{2FCE12CE-58D1-46A1-97C1-06C2A17AF71C}"/>
    <cellStyle name="Input 18 5 2 2" xfId="24600" xr:uid="{43CCD59B-B208-4340-BFD6-01E5BCFAFF18}"/>
    <cellStyle name="Input 18 5 3" xfId="10073" xr:uid="{D364A6C6-0F9F-437C-878A-204CBF22A9D9}"/>
    <cellStyle name="Input 18 5 3 2" xfId="21948" xr:uid="{44EED6C4-D765-4658-BDE1-EC36637708FE}"/>
    <cellStyle name="Input 18 5 4" xfId="13642" xr:uid="{5DA73FFE-F331-4EA8-AF7E-4C3C2B781B4B}"/>
    <cellStyle name="Input 18 5 4 2" xfId="25418" xr:uid="{B09CE935-4D02-4541-A11E-7E7631C9B60B}"/>
    <cellStyle name="Input 18 5 5" xfId="14610" xr:uid="{9AF585AF-C63D-4629-AA64-407F89FC0B3D}"/>
    <cellStyle name="Input 18 5 5 2" xfId="26381" xr:uid="{75F2BBDD-79D6-4E7F-9CE4-BB00F3A13B94}"/>
    <cellStyle name="Input 18 5 6" xfId="15562" xr:uid="{2DF8BD15-A771-44BF-8DA8-2888DA7C1A0B}"/>
    <cellStyle name="Input 18 5 6 2" xfId="27313" xr:uid="{52EA9CC3-D419-4C16-8270-90166312E607}"/>
    <cellStyle name="Input 18 5 7" xfId="16447" xr:uid="{8C0C504C-492E-4A52-BD44-9B4AFB22FE60}"/>
    <cellStyle name="Input 18 5 7 2" xfId="28194" xr:uid="{977BA047-11A1-490A-A1F7-497EE47C0DC1}"/>
    <cellStyle name="Input 18 5 8" xfId="17315" xr:uid="{234AF72C-591A-4569-91E6-1436120925C8}"/>
    <cellStyle name="Input 18 6" xfId="7763" xr:uid="{06543E63-E505-4A0A-BDE1-83FE1CADA617}"/>
    <cellStyle name="Input 18 6 2" xfId="12787" xr:uid="{7D6FB431-11D1-4742-9A3E-C3E525A5A206}"/>
    <cellStyle name="Input 18 6 2 2" xfId="24583" xr:uid="{A4B01508-232F-4D20-8238-2B750C1F28A7}"/>
    <cellStyle name="Input 18 6 3" xfId="10089" xr:uid="{9BABA58B-1FFD-42CA-81BE-780EE14A6544}"/>
    <cellStyle name="Input 18 6 3 2" xfId="21964" xr:uid="{4FE68320-35C3-4703-8116-BDFCFAA3CB1C}"/>
    <cellStyle name="Input 18 6 4" xfId="13019" xr:uid="{E69EA8C8-B7B0-4A9E-9E2B-FF30DD23D319}"/>
    <cellStyle name="Input 18 6 4 2" xfId="24811" xr:uid="{6D9603FC-86F3-42E3-A6C8-80355765C879}"/>
    <cellStyle name="Input 18 6 5" xfId="9889" xr:uid="{6BBE99DF-4234-4D0E-A711-46644B433571}"/>
    <cellStyle name="Input 18 6 5 2" xfId="21765" xr:uid="{A18473E3-9AC1-4EA6-8ACE-4E997C3CDC7E}"/>
    <cellStyle name="Input 18 6 6" xfId="9780" xr:uid="{9BF61CAF-818D-4F15-99F6-7D0865FF6E51}"/>
    <cellStyle name="Input 18 6 6 2" xfId="21656" xr:uid="{3E5BCEF4-5557-4E90-B9BD-29A9B83E5EEC}"/>
    <cellStyle name="Input 18 6 7" xfId="11890" xr:uid="{FAF93760-890D-4925-AC3E-19AC873231D7}"/>
    <cellStyle name="Input 18 6 7 2" xfId="23717" xr:uid="{6B8A3AC7-3E50-4EB1-9B8C-6F192A8A6D69}"/>
    <cellStyle name="Input 18 6 8" xfId="10829" xr:uid="{0F3158F6-33D4-416B-A520-FA64C7570BEA}"/>
    <cellStyle name="Input 18 7" xfId="11315" xr:uid="{D161FE72-FD8C-47FA-B42F-D0FCE0E45AAF}"/>
    <cellStyle name="Input 18 7 2" xfId="23177" xr:uid="{0A93C60C-C6D6-4A4A-B353-0C98953E2091}"/>
    <cellStyle name="Input 18 8" xfId="11298" xr:uid="{52BA6ACD-563D-421D-94B1-F0A17831DD38}"/>
    <cellStyle name="Input 18 8 2" xfId="23160" xr:uid="{8E9A1B47-A4C4-4BDB-9327-C8F0AEDAC9DC}"/>
    <cellStyle name="Input 18 9" xfId="11334" xr:uid="{4C60B321-679A-4917-9AD6-52A1DC6C6B4C}"/>
    <cellStyle name="Input 18 9 2" xfId="23196" xr:uid="{AE4A5C2F-A9A0-463D-85A4-25BF13F6788D}"/>
    <cellStyle name="Input 19" xfId="5067" xr:uid="{D0A77783-FE83-4DBE-91F4-570F85AF6F61}"/>
    <cellStyle name="Input 19 10" xfId="11277" xr:uid="{67080C39-7795-432D-B807-0E15D0F70523}"/>
    <cellStyle name="Input 19 10 2" xfId="23139" xr:uid="{E5D26F35-EF6D-40A4-906D-9969841B4A6A}"/>
    <cellStyle name="Input 19 11" xfId="11355" xr:uid="{6E35C8E2-4EAC-4CFB-B25A-956FD52F44FA}"/>
    <cellStyle name="Input 19 11 2" xfId="23217" xr:uid="{9044965A-8F7F-4D07-83CD-497107753B80}"/>
    <cellStyle name="Input 19 12" xfId="11258" xr:uid="{EBBF4ADF-A739-4A1A-8B0C-7AC1C4375A02}"/>
    <cellStyle name="Input 19 12 2" xfId="23120" xr:uid="{6B3FFDAA-C1D2-475D-A287-A618026404C8}"/>
    <cellStyle name="Input 19 13" xfId="11372" xr:uid="{FDB185EA-3087-4744-A120-E848C1987F0E}"/>
    <cellStyle name="Input 19 13 2" xfId="23234" xr:uid="{EDDC4506-8104-4898-8F38-35F36315D3B2}"/>
    <cellStyle name="Input 19 2" xfId="5068" xr:uid="{5BF69589-9906-4AAC-9DC2-842D848AFE09}"/>
    <cellStyle name="Input 19 2 10" xfId="11356" xr:uid="{F59F5039-D3D5-48DC-AE06-6D8443CD6AF3}"/>
    <cellStyle name="Input 19 2 10 2" xfId="23218" xr:uid="{DA3E9CA4-F233-4F97-90BE-654AF027947C}"/>
    <cellStyle name="Input 19 2 11" xfId="11257" xr:uid="{4FEB8A47-C136-4274-9DC3-A36EF2F0783B}"/>
    <cellStyle name="Input 19 2 11 2" xfId="23119" xr:uid="{14921593-BFFA-46B9-8A8F-B4B6F3A293F8}"/>
    <cellStyle name="Input 19 2 12" xfId="11373" xr:uid="{A67D4E33-DFC4-43F5-B315-7B3326E1F4AF}"/>
    <cellStyle name="Input 19 2 12 2" xfId="23235" xr:uid="{8CBF17DC-86CF-42F9-89C1-277D905DB5BC}"/>
    <cellStyle name="Input 19 2 2" xfId="6795" xr:uid="{43962BA7-9616-4C96-9126-B21D57C8705A}"/>
    <cellStyle name="Input 19 2 2 10" xfId="16395" xr:uid="{EAA940B2-7EEB-4E7F-904C-B1AFB43C0B02}"/>
    <cellStyle name="Input 19 2 2 10 2" xfId="28142" xr:uid="{800129C3-E232-40FB-9046-CCBE3C51C798}"/>
    <cellStyle name="Input 19 2 2 11" xfId="17266" xr:uid="{2E45AE7C-CC2D-473B-9C90-862EF91245B9}"/>
    <cellStyle name="Input 19 2 2 11 2" xfId="29009" xr:uid="{3A0285A9-4CA3-4728-84F2-B83CDE7EF735}"/>
    <cellStyle name="Input 19 2 2 2" xfId="7198" xr:uid="{04660D30-B854-4174-8C36-C41EDF68CB6D}"/>
    <cellStyle name="Input 19 2 2 2 10" xfId="12606" xr:uid="{19AAD964-6022-42FB-9791-085B1105F4F0}"/>
    <cellStyle name="Input 19 2 2 2 10 2" xfId="24411" xr:uid="{2A038696-8E01-4999-B8DF-D666EC5DBF6D}"/>
    <cellStyle name="Input 19 2 2 2 2" xfId="8841" xr:uid="{6EDB68EB-7F05-4680-A63E-B3E1208C6715}"/>
    <cellStyle name="Input 19 2 2 2 2 2" xfId="13493" xr:uid="{AAEA3BF4-2386-498E-9E7A-6E29DE2E50BD}"/>
    <cellStyle name="Input 19 2 2 2 2 2 2" xfId="25276" xr:uid="{37EC021D-0DF9-4A2B-89AD-234F497AE781}"/>
    <cellStyle name="Input 19 2 2 2 2 3" xfId="14497" xr:uid="{F093B060-6810-43CA-89AC-113996E4372F}"/>
    <cellStyle name="Input 19 2 2 2 2 3 2" xfId="26269" xr:uid="{577BC9E5-65CF-4783-9BC8-A9D1980C5E8F}"/>
    <cellStyle name="Input 19 2 2 2 2 4" xfId="15455" xr:uid="{C5480009-70A6-42E3-A881-F007DAE497DF}"/>
    <cellStyle name="Input 19 2 2 2 2 4 2" xfId="27215" xr:uid="{8AF8DB7F-6387-4D1B-A3BA-238BDF5FDB6D}"/>
    <cellStyle name="Input 19 2 2 2 2 5" xfId="16380" xr:uid="{05DD7DBE-4348-488E-81B4-41C6DEF75068}"/>
    <cellStyle name="Input 19 2 2 2 2 5 2" xfId="28127" xr:uid="{22B1221E-6958-4699-94EB-BF739C8A6C64}"/>
    <cellStyle name="Input 19 2 2 2 2 6" xfId="17251" xr:uid="{3BD8BB5E-1621-4551-8822-4066CA95800D}"/>
    <cellStyle name="Input 19 2 2 2 2 6 2" xfId="28994" xr:uid="{BBDCB255-66C0-4DCD-AAD8-3651C67BEA1B}"/>
    <cellStyle name="Input 19 2 2 2 2 7" xfId="18097" xr:uid="{F4BA9F37-1005-4DC8-9FF0-6D6D038482BC}"/>
    <cellStyle name="Input 19 2 2 2 2 7 2" xfId="29818" xr:uid="{E411056D-DC4C-409A-8E14-C8D0BD3E6894}"/>
    <cellStyle name="Input 19 2 2 2 2 8" xfId="18857" xr:uid="{BFA8216B-048A-4F82-86CD-B3B64023895B}"/>
    <cellStyle name="Input 19 2 2 2 3" xfId="9683" xr:uid="{F673E799-5146-4DE4-AEFD-258E826B0311}"/>
    <cellStyle name="Input 19 2 2 2 3 2" xfId="14088" xr:uid="{99AFE5E6-05C5-442C-80C0-147C71E76511}"/>
    <cellStyle name="Input 19 2 2 2 3 2 2" xfId="25861" xr:uid="{BD45067B-0670-4A20-AC0C-53A9F039D3F2}"/>
    <cellStyle name="Input 19 2 2 2 3 3" xfId="15048" xr:uid="{BAA145C6-B889-4674-A4CD-ACA4DC50968C}"/>
    <cellStyle name="Input 19 2 2 2 3 3 2" xfId="26819" xr:uid="{17B30D47-05F6-434E-9E5D-39A5996C3916}"/>
    <cellStyle name="Input 19 2 2 2 3 4" xfId="16000" xr:uid="{5ADC2739-14DA-42E2-8AE6-AE87531EE7E6}"/>
    <cellStyle name="Input 19 2 2 2 3 4 2" xfId="27747" xr:uid="{46123184-5B29-46DF-ACFD-BE4ADC7F2FEA}"/>
    <cellStyle name="Input 19 2 2 2 3 5" xfId="16874" xr:uid="{F09931C1-6536-4FE1-AFAB-4B36684DCC22}"/>
    <cellStyle name="Input 19 2 2 2 3 5 2" xfId="28621" xr:uid="{13E62E2F-3B14-4253-A10B-70BFE8AEFFFE}"/>
    <cellStyle name="Input 19 2 2 2 3 6" xfId="17739" xr:uid="{5D405009-873C-4B25-BEBD-BC67E42B4DDD}"/>
    <cellStyle name="Input 19 2 2 2 3 6 2" xfId="29460" xr:uid="{AF51E35E-B128-4698-8D24-A6BE795EF372}"/>
    <cellStyle name="Input 19 2 2 2 3 7" xfId="18515" xr:uid="{7FE06C10-7FE0-4872-964D-BE95BE00676C}"/>
    <cellStyle name="Input 19 2 2 2 3 7 2" xfId="30236" xr:uid="{4389CA4B-990F-47B3-A36B-1C3F81D8F1DE}"/>
    <cellStyle name="Input 19 2 2 2 3 8" xfId="19272" xr:uid="{48C8F29C-02C4-44DA-878F-A22844A87E4D}"/>
    <cellStyle name="Input 19 2 2 2 4" xfId="12465" xr:uid="{9EB5FD6A-DB0B-4358-A2F7-6D47480ECCD3}"/>
    <cellStyle name="Input 19 2 2 2 4 2" xfId="24279" xr:uid="{4DC8738E-EF07-48C0-A379-EFAE5D08B96A}"/>
    <cellStyle name="Input 19 2 2 2 5" xfId="10318" xr:uid="{46E5118F-E3C7-4B28-B401-9485003BFF3E}"/>
    <cellStyle name="Input 19 2 2 2 5 2" xfId="22190" xr:uid="{0A9CB671-AE66-4EAA-9445-EC0125A4DF22}"/>
    <cellStyle name="Input 19 2 2 2 6" xfId="12594" xr:uid="{975437AB-8DCC-475D-AFF5-E8069E35E2E7}"/>
    <cellStyle name="Input 19 2 2 2 6 2" xfId="24399" xr:uid="{9BF8A196-FF19-4B9F-8194-45A234081F8E}"/>
    <cellStyle name="Input 19 2 2 2 7" xfId="10219" xr:uid="{90B4EB60-DD26-4C5A-901B-EAE1933CEFA6}"/>
    <cellStyle name="Input 19 2 2 2 7 2" xfId="22094" xr:uid="{4E73582F-E179-4945-BDE6-141AEEAA2C8F}"/>
    <cellStyle name="Input 19 2 2 2 8" xfId="12604" xr:uid="{758FD301-B2AB-49C5-AD1B-7375FE72A697}"/>
    <cellStyle name="Input 19 2 2 2 8 2" xfId="24409" xr:uid="{AA6F6A02-DF80-484A-8C41-6D5340A84648}"/>
    <cellStyle name="Input 19 2 2 2 9" xfId="10212" xr:uid="{2C174A56-07FF-42B6-832D-51AC01F680C8}"/>
    <cellStyle name="Input 19 2 2 2 9 2" xfId="22087" xr:uid="{CE61C677-7431-493C-9308-AC2D99ACEB88}"/>
    <cellStyle name="Input 19 2 2 3" xfId="8440" xr:uid="{094AD6AD-5849-4DC0-A973-CB2D89D0662D}"/>
    <cellStyle name="Input 19 2 2 3 2" xfId="13182" xr:uid="{5BD27BED-F5FE-42F9-BB33-E271A9A0FC3C}"/>
    <cellStyle name="Input 19 2 2 3 2 2" xfId="24968" xr:uid="{3859F868-D0BF-4F3A-A400-D54A294CA748}"/>
    <cellStyle name="Input 19 2 2 3 3" xfId="14202" xr:uid="{2DB8A74F-2E95-4816-B039-00B13288A1CB}"/>
    <cellStyle name="Input 19 2 2 3 3 2" xfId="25975" xr:uid="{F83729A2-8F09-4408-A9F0-30C7628EE10B}"/>
    <cellStyle name="Input 19 2 2 3 4" xfId="15162" xr:uid="{C1CF93E7-1C80-4D31-9776-DDB5AB1E5879}"/>
    <cellStyle name="Input 19 2 2 3 4 2" xfId="26931" xr:uid="{1BA2D066-B904-4401-B652-B21ACCB1B67C}"/>
    <cellStyle name="Input 19 2 2 3 5" xfId="16111" xr:uid="{C7B83941-A8CA-4625-B6D0-AB6CAD88C52C}"/>
    <cellStyle name="Input 19 2 2 3 5 2" xfId="27858" xr:uid="{560774E9-41F1-44B0-81FC-C9DDBEF7132A}"/>
    <cellStyle name="Input 19 2 2 3 6" xfId="16984" xr:uid="{D335F89F-3CF4-4132-AAE1-1BCBB76A76E4}"/>
    <cellStyle name="Input 19 2 2 3 6 2" xfId="28731" xr:uid="{C963B39C-52ED-447E-929B-851D7EC4FFB2}"/>
    <cellStyle name="Input 19 2 2 3 7" xfId="17849" xr:uid="{23047FB4-8C7C-4B19-8CA6-D4835ECE9699}"/>
    <cellStyle name="Input 19 2 2 3 7 2" xfId="29570" xr:uid="{38BEFF4D-B789-4423-B404-EF0552AA7239}"/>
    <cellStyle name="Input 19 2 2 3 8" xfId="18625" xr:uid="{5F0A914F-D523-4DC6-A827-128D38CBB7D3}"/>
    <cellStyle name="Input 19 2 2 4" xfId="9451" xr:uid="{B3C33012-4395-4F34-B3BA-08B4179E5A9C}"/>
    <cellStyle name="Input 19 2 2 4 2" xfId="13856" xr:uid="{8077E28A-47BA-4201-977C-5BB4C3322558}"/>
    <cellStyle name="Input 19 2 2 4 2 2" xfId="25629" xr:uid="{A2AB2907-4EC0-46A4-96AA-28FACBECC274}"/>
    <cellStyle name="Input 19 2 2 4 3" xfId="14816" xr:uid="{CEDEEA70-A9FF-4E6A-BB2A-814EB5E6ED00}"/>
    <cellStyle name="Input 19 2 2 4 3 2" xfId="26587" xr:uid="{E16060C1-10FE-4E89-B135-9579A6FA2A9E}"/>
    <cellStyle name="Input 19 2 2 4 4" xfId="15768" xr:uid="{CEBA0A19-356A-4FCB-877A-791E28DD05F5}"/>
    <cellStyle name="Input 19 2 2 4 4 2" xfId="27515" xr:uid="{FE1D29A1-287B-4CBB-B0EA-764AE23E6016}"/>
    <cellStyle name="Input 19 2 2 4 5" xfId="16642" xr:uid="{D7CEFCA8-2E52-4B55-BC8C-C262309A4F64}"/>
    <cellStyle name="Input 19 2 2 4 5 2" xfId="28389" xr:uid="{7BC24F3C-93D4-4E07-9D1F-692A0B342C8A}"/>
    <cellStyle name="Input 19 2 2 4 6" xfId="17507" xr:uid="{9A32004E-4ED4-4041-B109-088C7354FF83}"/>
    <cellStyle name="Input 19 2 2 4 6 2" xfId="29228" xr:uid="{CD7D57ED-945B-42E8-9AF0-68560DF035EA}"/>
    <cellStyle name="Input 19 2 2 4 7" xfId="18283" xr:uid="{62A6446C-3F5F-42B6-BE3D-0123B7CA1EDA}"/>
    <cellStyle name="Input 19 2 2 4 7 2" xfId="30004" xr:uid="{139ABCCA-5CCA-46DD-ABAB-998AC1CF69DF}"/>
    <cellStyle name="Input 19 2 2 4 8" xfId="19040" xr:uid="{31BBC8F4-B1F7-4931-BA98-D903788A10FC}"/>
    <cellStyle name="Input 19 2 2 5" xfId="12153" xr:uid="{9F9D6D28-C377-41E5-9036-0C924C29E8EB}"/>
    <cellStyle name="Input 19 2 2 5 2" xfId="23970" xr:uid="{29101C93-259B-493D-A9CF-BB9F4A9FA6B5}"/>
    <cellStyle name="Input 19 2 2 6" xfId="10614" xr:uid="{3788F9B2-1841-441E-98EF-2B078925D38E}"/>
    <cellStyle name="Input 19 2 2 6 2" xfId="22486" xr:uid="{CDD44546-4187-4533-BCF8-AAAFBFAF8BAB}"/>
    <cellStyle name="Input 19 2 2 7" xfId="13565" xr:uid="{823E47F4-026D-4226-B719-B947F7FC41E4}"/>
    <cellStyle name="Input 19 2 2 7 2" xfId="25341" xr:uid="{2C278BE4-4D93-47F3-B48F-7DDCFF418771}"/>
    <cellStyle name="Input 19 2 2 8" xfId="14543" xr:uid="{F8C92FFC-A7C3-4BBE-8A94-9D0FB3379E02}"/>
    <cellStyle name="Input 19 2 2 8 2" xfId="26314" xr:uid="{BB440673-BFD0-4C75-A3EC-38F6998B5A1B}"/>
    <cellStyle name="Input 19 2 2 9" xfId="15496" xr:uid="{8C6608B3-5B31-4C86-8B92-8A41199A78EC}"/>
    <cellStyle name="Input 19 2 2 9 2" xfId="27251" xr:uid="{11F4EBD9-83EB-4946-8688-97E8F2AF4C46}"/>
    <cellStyle name="Input 19 2 3" xfId="6958" xr:uid="{2DF9A2D6-735C-4BD9-94D2-53B4A594C1BB}"/>
    <cellStyle name="Input 19 2 3 10" xfId="17128" xr:uid="{0097AF9A-0E38-4008-A64E-2BA457F7C951}"/>
    <cellStyle name="Input 19 2 3 10 2" xfId="28875" xr:uid="{086B2E21-5C29-4F63-AAA5-BFE4F2DA42B2}"/>
    <cellStyle name="Input 19 2 3 2" xfId="8601" xr:uid="{932161F5-32FB-495A-BEFD-583EEFE41CC9}"/>
    <cellStyle name="Input 19 2 3 2 2" xfId="13322" xr:uid="{C99CEF5C-A44B-4867-A2EE-4303BF7C15A2}"/>
    <cellStyle name="Input 19 2 3 2 2 2" xfId="25105" xr:uid="{8D97E731-6725-4523-8383-C95A3668CEC9}"/>
    <cellStyle name="Input 19 2 3 2 3" xfId="14336" xr:uid="{179ECBFC-7625-4C26-A3E1-90FA55CB5826}"/>
    <cellStyle name="Input 19 2 3 2 3 2" xfId="26108" xr:uid="{DFBE72B8-2E40-4EDC-A994-0D3B490FB879}"/>
    <cellStyle name="Input 19 2 3 2 4" xfId="15294" xr:uid="{8F5F8C07-3BFB-45D7-B37B-39FEE4B7A8C4}"/>
    <cellStyle name="Input 19 2 3 2 4 2" xfId="27063" xr:uid="{592E8A61-A1D3-4D58-97EA-7422006542A3}"/>
    <cellStyle name="Input 19 2 3 2 5" xfId="16238" xr:uid="{4D3E86A3-3FD8-451B-AAD1-86C50A57C037}"/>
    <cellStyle name="Input 19 2 3 2 5 2" xfId="27985" xr:uid="{9B2C5966-973B-47E2-A9C2-F90A80C63919}"/>
    <cellStyle name="Input 19 2 3 2 6" xfId="17111" xr:uid="{04C5550F-F3D3-4C71-B7EB-5473A47A601A}"/>
    <cellStyle name="Input 19 2 3 2 6 2" xfId="28858" xr:uid="{3CF04164-669D-4B90-BF47-75165BF886A1}"/>
    <cellStyle name="Input 19 2 3 2 7" xfId="17976" xr:uid="{BD872B19-0D95-4096-95D4-4A1056048BBD}"/>
    <cellStyle name="Input 19 2 3 2 7 2" xfId="29697" xr:uid="{0B8606AB-0458-483C-A1F3-013AB91975A1}"/>
    <cellStyle name="Input 19 2 3 2 8" xfId="18744" xr:uid="{22D51B58-3442-41D8-900A-EB21E882352C}"/>
    <cellStyle name="Input 19 2 3 3" xfId="9570" xr:uid="{E604125E-9A7C-4FA5-AC54-C505131B6A91}"/>
    <cellStyle name="Input 19 2 3 3 2" xfId="13975" xr:uid="{A1706DFE-C667-4A43-89DC-87DC59BA62C9}"/>
    <cellStyle name="Input 19 2 3 3 2 2" xfId="25748" xr:uid="{DEABB59F-5E90-4A01-8FC1-85153227CAB2}"/>
    <cellStyle name="Input 19 2 3 3 3" xfId="14935" xr:uid="{C3A5C6A9-A755-498A-B8FE-3D9FF283A5C7}"/>
    <cellStyle name="Input 19 2 3 3 3 2" xfId="26706" xr:uid="{07E27CAA-66FF-4378-BFC1-76F59F31C942}"/>
    <cellStyle name="Input 19 2 3 3 4" xfId="15887" xr:uid="{731088BE-2795-4719-A355-6687488D97A7}"/>
    <cellStyle name="Input 19 2 3 3 4 2" xfId="27634" xr:uid="{DE70CDAC-8363-4E7E-A7F7-37E5C5B6B9BB}"/>
    <cellStyle name="Input 19 2 3 3 5" xfId="16761" xr:uid="{71FD787F-8011-4C36-85CB-C06E51797E0F}"/>
    <cellStyle name="Input 19 2 3 3 5 2" xfId="28508" xr:uid="{762DF754-C44D-4DD5-8CF4-F6E1443B0A85}"/>
    <cellStyle name="Input 19 2 3 3 6" xfId="17626" xr:uid="{633B682A-64DA-4987-8C5C-69A8C40A225E}"/>
    <cellStyle name="Input 19 2 3 3 6 2" xfId="29347" xr:uid="{0077F368-8E01-4D07-85FB-7B27DE36758D}"/>
    <cellStyle name="Input 19 2 3 3 7" xfId="18402" xr:uid="{5E43844E-355C-4F66-A5F2-8BD305AF2C93}"/>
    <cellStyle name="Input 19 2 3 3 7 2" xfId="30123" xr:uid="{C1344E1C-C365-40CE-A61A-A0C723C67A71}"/>
    <cellStyle name="Input 19 2 3 3 8" xfId="19159" xr:uid="{DCDEDF5A-F0E0-4ABC-A130-4AB5DD8F0107}"/>
    <cellStyle name="Input 19 2 3 4" xfId="12293" xr:uid="{BF9B6A0C-3EB2-4C9A-A973-02D95726B60D}"/>
    <cellStyle name="Input 19 2 3 4 2" xfId="24109" xr:uid="{77A397B2-966E-47B4-AB1F-D92C1D90CE85}"/>
    <cellStyle name="Input 19 2 3 5" xfId="10479" xr:uid="{1E284B8F-87B4-44D0-A007-CA7A1B2F300B}"/>
    <cellStyle name="Input 19 2 3 5 2" xfId="22351" xr:uid="{F1216AE4-B2A2-4F5C-B251-BE5993A9C99C}"/>
    <cellStyle name="Input 19 2 3 6" xfId="13358" xr:uid="{347069C6-40E5-47BF-8B70-EACC89008F7D}"/>
    <cellStyle name="Input 19 2 3 6 2" xfId="25141" xr:uid="{3018E4A1-5495-4DFE-8DA3-C04A61364295}"/>
    <cellStyle name="Input 19 2 3 7" xfId="14367" xr:uid="{E60AA427-AF73-42A1-9385-4D59192516BA}"/>
    <cellStyle name="Input 19 2 3 7 2" xfId="26139" xr:uid="{439F06EF-A536-4246-AA21-13601F891355}"/>
    <cellStyle name="Input 19 2 3 8" xfId="15325" xr:uid="{2F35D75B-CF21-4AE6-BC8D-C6F38F4510CE}"/>
    <cellStyle name="Input 19 2 3 8 2" xfId="27089" xr:uid="{80C19B00-5188-40D4-B95C-71A2AAA2C74A}"/>
    <cellStyle name="Input 19 2 3 9" xfId="16256" xr:uid="{82C679ED-B703-41B3-95D9-D46D15CB9F61}"/>
    <cellStyle name="Input 19 2 3 9 2" xfId="28003" xr:uid="{B15730BE-B0B5-4C33-A5DE-12027AD20428}"/>
    <cellStyle name="Input 19 2 4" xfId="7783" xr:uid="{F9261A56-C521-4F26-B20C-1BC7E5D224F5}"/>
    <cellStyle name="Input 19 2 4 2" xfId="12807" xr:uid="{9516769F-B40C-4391-8257-5A411B1F83B8}"/>
    <cellStyle name="Input 19 2 4 2 2" xfId="24603" xr:uid="{72583EC3-263A-41B5-959E-7FF93D1029F0}"/>
    <cellStyle name="Input 19 2 4 3" xfId="10070" xr:uid="{C2DE445F-585B-4377-BD11-500D5FA36266}"/>
    <cellStyle name="Input 19 2 4 3 2" xfId="21945" xr:uid="{2EF76960-8BBA-4BF6-ADA1-17E77BBB98CC}"/>
    <cellStyle name="Input 19 2 4 4" xfId="11980" xr:uid="{B923C5B7-CCD9-43C4-8476-83455A69407C}"/>
    <cellStyle name="Input 19 2 4 4 2" xfId="23805" xr:uid="{4963CD76-26AF-4FAC-A6B7-692B466B8B1F}"/>
    <cellStyle name="Input 19 2 4 5" xfId="10756" xr:uid="{8F5443E6-5596-4023-8B1E-F68AB69191F6}"/>
    <cellStyle name="Input 19 2 4 5 2" xfId="22627" xr:uid="{484BED4B-DBB7-4D4D-BA38-E61DCB8E85F8}"/>
    <cellStyle name="Input 19 2 4 6" xfId="11565" xr:uid="{5619C6A1-CB0D-4E08-84B9-B108788325C8}"/>
    <cellStyle name="Input 19 2 4 6 2" xfId="23413" xr:uid="{C9882C36-4936-4A92-83D3-2B6769885260}"/>
    <cellStyle name="Input 19 2 4 7" xfId="11096" xr:uid="{2C1B35F2-43A3-45D1-9D5A-2A13D8E1A061}"/>
    <cellStyle name="Input 19 2 4 7 2" xfId="22965" xr:uid="{95B3102B-75BA-4777-8165-692F890D7925}"/>
    <cellStyle name="Input 19 2 4 8" xfId="13037" xr:uid="{71585576-6B3E-43A6-BA0E-6FA14801B4A8}"/>
    <cellStyle name="Input 19 2 5" xfId="7760" xr:uid="{4C1C5445-8313-4FC3-9FA3-6D93983CFDD5}"/>
    <cellStyle name="Input 19 2 5 2" xfId="12784" xr:uid="{BD39A56F-CE75-489E-9B71-943398BFDBC9}"/>
    <cellStyle name="Input 19 2 5 2 2" xfId="24580" xr:uid="{27E9BEE9-7BF9-4CAD-A734-D86B2B63D2AB}"/>
    <cellStyle name="Input 19 2 5 3" xfId="10092" xr:uid="{11D42F22-E361-4A67-8D4B-29FFE9EA0C77}"/>
    <cellStyle name="Input 19 2 5 3 2" xfId="21967" xr:uid="{FD32CC0E-EBA4-414C-8935-B367D5C3D56A}"/>
    <cellStyle name="Input 19 2 5 4" xfId="13117" xr:uid="{75FB5211-B818-462E-8FCD-362520E15C2D}"/>
    <cellStyle name="Input 19 2 5 4 2" xfId="24905" xr:uid="{2196C565-79C6-455D-BF90-73E706AD60DD}"/>
    <cellStyle name="Input 19 2 5 5" xfId="9820" xr:uid="{799ADF44-BCE7-4CCD-B663-928D228A110D}"/>
    <cellStyle name="Input 19 2 5 5 2" xfId="21696" xr:uid="{4B90387B-41B4-4CBC-83FE-1C3B93AC960C}"/>
    <cellStyle name="Input 19 2 5 6" xfId="12428" xr:uid="{836DD4B6-5B4A-4A3E-837D-BFA12C05B2DE}"/>
    <cellStyle name="Input 19 2 5 6 2" xfId="24242" xr:uid="{636EC364-8C19-4A35-BB82-B73CB57CAFEE}"/>
    <cellStyle name="Input 19 2 5 7" xfId="10354" xr:uid="{3B2B0CD8-1C12-4E09-BCE1-1AB35EC22E55}"/>
    <cellStyle name="Input 19 2 5 7 2" xfId="22226" xr:uid="{14BB65A8-BF46-4FD6-99E2-AA5CF6D6F27A}"/>
    <cellStyle name="Input 19 2 5 8" xfId="12587" xr:uid="{03A9E4C4-230D-4EE9-AFD9-509ABC613CC3}"/>
    <cellStyle name="Input 19 2 6" xfId="11318" xr:uid="{A113E21C-E0CB-41B6-9DD5-01B74D1F0482}"/>
    <cellStyle name="Input 19 2 6 2" xfId="23180" xr:uid="{4F95962F-4F45-4345-9BB8-040619886A67}"/>
    <cellStyle name="Input 19 2 7" xfId="11295" xr:uid="{A9E4CE9B-FC6B-4C1C-8E24-AFA639839678}"/>
    <cellStyle name="Input 19 2 7 2" xfId="23157" xr:uid="{390467A2-0AB2-4A8E-8473-00AB770CC63E}"/>
    <cellStyle name="Input 19 2 8" xfId="11337" xr:uid="{880592B8-5BAC-402A-AD14-5921F1F84AFF}"/>
    <cellStyle name="Input 19 2 8 2" xfId="23199" xr:uid="{FC9AC03C-41BE-44CB-BF2C-B2B4D10F3631}"/>
    <cellStyle name="Input 19 2 9" xfId="11276" xr:uid="{6BCFCF6D-BE1D-45E0-B2C8-8525C40D9A39}"/>
    <cellStyle name="Input 19 2 9 2" xfId="23138" xr:uid="{CB2977D0-9346-467B-B63F-5DF61BFFDDB5}"/>
    <cellStyle name="Input 19 3" xfId="6796" xr:uid="{2B47C824-EA2F-462A-BFA6-0E691172D4F1}"/>
    <cellStyle name="Input 19 3 10" xfId="10927" xr:uid="{F4E0219E-6A78-4592-8CBE-258B8CD24617}"/>
    <cellStyle name="Input 19 3 10 2" xfId="22796" xr:uid="{E14D22B7-9E65-45A2-845F-3A5EF921E6CE}"/>
    <cellStyle name="Input 19 3 11" xfId="12019" xr:uid="{138A21DA-E0AC-47F4-A739-1C6AB10C4DED}"/>
    <cellStyle name="Input 19 3 11 2" xfId="23840" xr:uid="{FD03E475-70A9-43BD-8EC2-39520573FDFE}"/>
    <cellStyle name="Input 19 3 2" xfId="7199" xr:uid="{F4D24AB9-0F35-4467-AC4D-E9531D04A6B4}"/>
    <cellStyle name="Input 19 3 2 10" xfId="17305" xr:uid="{7D4D3EE8-0CDE-43A8-860B-6622EDF99186}"/>
    <cellStyle name="Input 19 3 2 10 2" xfId="29048" xr:uid="{CD217B26-5770-4AC4-A940-35B8A744631F}"/>
    <cellStyle name="Input 19 3 2 2" xfId="8842" xr:uid="{F5013F2C-3723-4F60-89C1-C0DCF9D56554}"/>
    <cellStyle name="Input 19 3 2 2 2" xfId="13494" xr:uid="{D40E6EEE-3717-499A-8B7D-E6A63EC2403D}"/>
    <cellStyle name="Input 19 3 2 2 2 2" xfId="25277" xr:uid="{7C88954C-AF8C-416D-A6B8-5B80A9D8716F}"/>
    <cellStyle name="Input 19 3 2 2 3" xfId="14498" xr:uid="{965A73E9-2BD9-4D51-88EE-5FD009927EA1}"/>
    <cellStyle name="Input 19 3 2 2 3 2" xfId="26270" xr:uid="{BE41781A-15DF-48C2-990E-D050ECAC7208}"/>
    <cellStyle name="Input 19 3 2 2 4" xfId="15456" xr:uid="{02FEBB99-64F2-4D31-AB3E-9AF6AAD1CC13}"/>
    <cellStyle name="Input 19 3 2 2 4 2" xfId="27216" xr:uid="{71F70E8C-D2F9-4E0B-9E00-C05787048D0A}"/>
    <cellStyle name="Input 19 3 2 2 5" xfId="16381" xr:uid="{B2BF250E-0B60-4A19-80AD-53C4AD772D5E}"/>
    <cellStyle name="Input 19 3 2 2 5 2" xfId="28128" xr:uid="{444D733C-897C-4120-B9A3-19F768598C1E}"/>
    <cellStyle name="Input 19 3 2 2 6" xfId="17252" xr:uid="{15C1854F-1195-4947-B71F-E0E4F27AF9DD}"/>
    <cellStyle name="Input 19 3 2 2 6 2" xfId="28995" xr:uid="{F11555CA-77AC-458C-9F02-261BCA34C5EE}"/>
    <cellStyle name="Input 19 3 2 2 7" xfId="18098" xr:uid="{59BB477D-251A-43A6-90D1-E7F147E05134}"/>
    <cellStyle name="Input 19 3 2 2 7 2" xfId="29819" xr:uid="{62AF1657-AD62-446E-9428-5BDBA3EFD565}"/>
    <cellStyle name="Input 19 3 2 2 8" xfId="18858" xr:uid="{46B41F63-772F-4168-A0FD-A771B81717FB}"/>
    <cellStyle name="Input 19 3 2 3" xfId="9684" xr:uid="{F447B0B2-870C-4329-850C-5D730E9F027F}"/>
    <cellStyle name="Input 19 3 2 3 2" xfId="14089" xr:uid="{C00CC18A-B77A-47EC-BBCE-E5FADEC2DEB6}"/>
    <cellStyle name="Input 19 3 2 3 2 2" xfId="25862" xr:uid="{0604534E-5ADE-4482-93B7-EF8365B7EB34}"/>
    <cellStyle name="Input 19 3 2 3 3" xfId="15049" xr:uid="{544001D7-501D-42EE-AB77-9CC96634725D}"/>
    <cellStyle name="Input 19 3 2 3 3 2" xfId="26820" xr:uid="{EF19D830-F834-49E6-A31A-B2D32D99132D}"/>
    <cellStyle name="Input 19 3 2 3 4" xfId="16001" xr:uid="{B3DC4807-E990-4FE4-A9C9-88D5BFEFA3FC}"/>
    <cellStyle name="Input 19 3 2 3 4 2" xfId="27748" xr:uid="{38AEAD56-3029-4F79-9C11-8FDEF49B92DC}"/>
    <cellStyle name="Input 19 3 2 3 5" xfId="16875" xr:uid="{01BA6A11-C7C8-4D70-95BA-E4AC9426AFAC}"/>
    <cellStyle name="Input 19 3 2 3 5 2" xfId="28622" xr:uid="{FF00DBA6-5D9D-4BA8-BBB3-5F991ACF3C0C}"/>
    <cellStyle name="Input 19 3 2 3 6" xfId="17740" xr:uid="{58314C31-E001-4AB7-9E5F-1630466BC948}"/>
    <cellStyle name="Input 19 3 2 3 6 2" xfId="29461" xr:uid="{A8DD02BF-3D6A-4550-96B9-FB2B6B0E2974}"/>
    <cellStyle name="Input 19 3 2 3 7" xfId="18516" xr:uid="{F5D1205D-2689-4BF2-B255-33D823B8CD7A}"/>
    <cellStyle name="Input 19 3 2 3 7 2" xfId="30237" xr:uid="{D9129BF4-6C71-4985-B5C8-5141142BC76F}"/>
    <cellStyle name="Input 19 3 2 3 8" xfId="19273" xr:uid="{BA3EDEE9-FF30-4F58-A87C-5328ACB87EEA}"/>
    <cellStyle name="Input 19 3 2 4" xfId="12466" xr:uid="{A5359978-3C2D-437C-8FDA-5D0B6297734F}"/>
    <cellStyle name="Input 19 3 2 4 2" xfId="24280" xr:uid="{7936F7CB-8067-4583-8518-8AEAC19FA956}"/>
    <cellStyle name="Input 19 3 2 5" xfId="10317" xr:uid="{92BF3A6D-4CE1-4AB7-82DE-11F6C71427C4}"/>
    <cellStyle name="Input 19 3 2 5 2" xfId="22189" xr:uid="{57772B39-3F97-41E1-91C0-ECBA23C80DE5}"/>
    <cellStyle name="Input 19 3 2 6" xfId="13613" xr:uid="{5CC2C7DB-52DB-4F6C-9D62-24BB7DD9A974}"/>
    <cellStyle name="Input 19 3 2 6 2" xfId="25389" xr:uid="{43C13795-DEF5-4506-BB70-97ED28FE209A}"/>
    <cellStyle name="Input 19 3 2 7" xfId="14589" xr:uid="{39EB4EAD-EDE7-4137-8955-E3C0E9ECC614}"/>
    <cellStyle name="Input 19 3 2 7 2" xfId="26360" xr:uid="{A5876AD1-3989-4FBC-A971-FB27D9BD95BE}"/>
    <cellStyle name="Input 19 3 2 8" xfId="15541" xr:uid="{42E7B8E8-4787-41A8-B6DB-007B4EC399A3}"/>
    <cellStyle name="Input 19 3 2 8 2" xfId="27296" xr:uid="{7064BD32-5769-478D-AB43-3B4BA049268A}"/>
    <cellStyle name="Input 19 3 2 9" xfId="16436" xr:uid="{006E73A7-D736-4673-B99B-06950F45619C}"/>
    <cellStyle name="Input 19 3 2 9 2" xfId="28183" xr:uid="{C0D2227E-54BD-4E0C-A11B-66B82B309289}"/>
    <cellStyle name="Input 19 3 3" xfId="8441" xr:uid="{A99D9972-2326-4F75-9EC5-DF5B0928E4F0}"/>
    <cellStyle name="Input 19 3 3 2" xfId="13183" xr:uid="{3F511CC5-F79C-4500-99C2-950B85FF07E6}"/>
    <cellStyle name="Input 19 3 3 2 2" xfId="24969" xr:uid="{0475BC13-D529-474F-9AE8-5188CCA50786}"/>
    <cellStyle name="Input 19 3 3 3" xfId="14203" xr:uid="{7B09DFA6-0BC7-42AD-9C0C-875479BE2F2F}"/>
    <cellStyle name="Input 19 3 3 3 2" xfId="25976" xr:uid="{F03ACFCB-510D-4C62-B101-AAB1D4098585}"/>
    <cellStyle name="Input 19 3 3 4" xfId="15163" xr:uid="{37021A34-0F34-42E8-BCD0-E6FD8C050D09}"/>
    <cellStyle name="Input 19 3 3 4 2" xfId="26932" xr:uid="{0DEA8AC3-7E39-443B-9258-1526A9BCDD41}"/>
    <cellStyle name="Input 19 3 3 5" xfId="16112" xr:uid="{2F8262FB-5BFF-4029-877F-8E9E461FCF42}"/>
    <cellStyle name="Input 19 3 3 5 2" xfId="27859" xr:uid="{3C0AA85D-2123-4D27-AFDC-6F5FB1B4DC00}"/>
    <cellStyle name="Input 19 3 3 6" xfId="16985" xr:uid="{44D2C219-7CCB-4727-837A-2A845992AB63}"/>
    <cellStyle name="Input 19 3 3 6 2" xfId="28732" xr:uid="{DC32EA1D-84DC-442F-BF7D-48FEAA759C4B}"/>
    <cellStyle name="Input 19 3 3 7" xfId="17850" xr:uid="{6F5E7AF3-4FC1-4D0A-AE4C-406BBAD7451D}"/>
    <cellStyle name="Input 19 3 3 7 2" xfId="29571" xr:uid="{D31F7592-641E-47CB-8370-20AB621FA0C8}"/>
    <cellStyle name="Input 19 3 3 8" xfId="18626" xr:uid="{61E1F739-F975-4707-8613-B42FA4AC8518}"/>
    <cellStyle name="Input 19 3 4" xfId="9452" xr:uid="{60BFDEE6-B4AA-4490-9FC8-425AC0B6CB63}"/>
    <cellStyle name="Input 19 3 4 2" xfId="13857" xr:uid="{E5FF4B6F-94F2-48D7-B552-64559AA32197}"/>
    <cellStyle name="Input 19 3 4 2 2" xfId="25630" xr:uid="{2AF11732-1382-4FE9-BD0A-94127071DE26}"/>
    <cellStyle name="Input 19 3 4 3" xfId="14817" xr:uid="{91FE91D8-2897-4BD3-B10C-345A5E0663B8}"/>
    <cellStyle name="Input 19 3 4 3 2" xfId="26588" xr:uid="{36B7A6A4-72B8-4B1D-866A-3C629E1D5232}"/>
    <cellStyle name="Input 19 3 4 4" xfId="15769" xr:uid="{40E354E1-C885-40E0-8D97-BAC91962AC1F}"/>
    <cellStyle name="Input 19 3 4 4 2" xfId="27516" xr:uid="{2410F54C-8780-4793-B31B-90FA0EA2C025}"/>
    <cellStyle name="Input 19 3 4 5" xfId="16643" xr:uid="{8E0AA3D1-D479-4048-B658-3D0C0B338CEB}"/>
    <cellStyle name="Input 19 3 4 5 2" xfId="28390" xr:uid="{E7068F43-9981-48D9-B37D-54917A8D732E}"/>
    <cellStyle name="Input 19 3 4 6" xfId="17508" xr:uid="{9BE23925-D42C-4174-B71F-9D75C76E3FA3}"/>
    <cellStyle name="Input 19 3 4 6 2" xfId="29229" xr:uid="{D8B06E78-0E1A-415D-BE18-B3398351E916}"/>
    <cellStyle name="Input 19 3 4 7" xfId="18284" xr:uid="{967E18B4-B34E-4430-9C3D-DEE18962B8B3}"/>
    <cellStyle name="Input 19 3 4 7 2" xfId="30005" xr:uid="{DD9A3D53-6394-4BD6-A4F4-CDE8DEFF2023}"/>
    <cellStyle name="Input 19 3 4 8" xfId="19041" xr:uid="{C963B291-0605-4470-B517-818C8AAC9274}"/>
    <cellStyle name="Input 19 3 5" xfId="12154" xr:uid="{04B3079D-0ECE-4211-8DBF-ADE3378B45CD}"/>
    <cellStyle name="Input 19 3 5 2" xfId="23971" xr:uid="{53AEDD13-98D2-4B70-B163-4F0D99D4F634}"/>
    <cellStyle name="Input 19 3 6" xfId="10613" xr:uid="{682865F8-FEB3-4463-B0F6-0688CADF7547}"/>
    <cellStyle name="Input 19 3 6 2" xfId="22485" xr:uid="{CE19EBF2-6FD6-42AC-9B29-CD73F268A84D}"/>
    <cellStyle name="Input 19 3 7" xfId="13064" xr:uid="{D957E2E4-5140-4C6E-9993-AB3D1E51695B}"/>
    <cellStyle name="Input 19 3 7 2" xfId="24853" xr:uid="{7059F150-A0A1-4358-BDD4-79A7E5E76890}"/>
    <cellStyle name="Input 19 3 8" xfId="9864" xr:uid="{F378156A-6719-48C3-B654-B9972B740400}"/>
    <cellStyle name="Input 19 3 8 2" xfId="21740" xr:uid="{53510F30-837B-47D1-9142-29200D0C10C8}"/>
    <cellStyle name="Input 19 3 9" xfId="11787" xr:uid="{4FE8E375-9CDA-49BC-B519-E91D1F1D976B}"/>
    <cellStyle name="Input 19 3 9 2" xfId="23615" xr:uid="{9C97F7D8-2E50-44D4-9CF0-633E0636D9B3}"/>
    <cellStyle name="Input 19 4" xfId="6957" xr:uid="{A87D1F8C-F121-41E4-B9DD-757B2857A33E}"/>
    <cellStyle name="Input 19 4 10" xfId="13594" xr:uid="{6669B1F5-894A-4327-9CDB-FDF8BB7DD99C}"/>
    <cellStyle name="Input 19 4 10 2" xfId="25370" xr:uid="{FCFDDE86-9B36-4380-94FC-D05F9D1D2BF0}"/>
    <cellStyle name="Input 19 4 2" xfId="8600" xr:uid="{24DD1ACB-54C2-483C-8955-9EBF88399BE3}"/>
    <cellStyle name="Input 19 4 2 2" xfId="13321" xr:uid="{51CF84CC-59DE-4232-9722-8E9DD8D0372B}"/>
    <cellStyle name="Input 19 4 2 2 2" xfId="25104" xr:uid="{BB5EAA0D-7F16-4D56-ADEB-47971D3BFA56}"/>
    <cellStyle name="Input 19 4 2 3" xfId="14335" xr:uid="{1D48E21A-6A63-44FF-A632-013447F1021F}"/>
    <cellStyle name="Input 19 4 2 3 2" xfId="26107" xr:uid="{12D06FC8-2707-4F18-BF23-B2275FC13CB4}"/>
    <cellStyle name="Input 19 4 2 4" xfId="15293" xr:uid="{C85AFA43-372A-45BC-BB21-5A882A5E034A}"/>
    <cellStyle name="Input 19 4 2 4 2" xfId="27062" xr:uid="{AE1A41E9-9D54-416D-9D50-06F32478BC73}"/>
    <cellStyle name="Input 19 4 2 5" xfId="16237" xr:uid="{6C350FEC-C094-4A05-B6A6-305D51A9252A}"/>
    <cellStyle name="Input 19 4 2 5 2" xfId="27984" xr:uid="{BB9F3450-3081-4C74-96B4-26E607634249}"/>
    <cellStyle name="Input 19 4 2 6" xfId="17110" xr:uid="{930C4AA2-FE02-45D5-B965-FE0D7D02447E}"/>
    <cellStyle name="Input 19 4 2 6 2" xfId="28857" xr:uid="{503D7B43-967D-4428-8302-6C473A80BE82}"/>
    <cellStyle name="Input 19 4 2 7" xfId="17975" xr:uid="{6423CE70-894F-42C0-92FA-9B40D78A341E}"/>
    <cellStyle name="Input 19 4 2 7 2" xfId="29696" xr:uid="{0425CBA3-7F03-4294-8266-241FF5002DED}"/>
    <cellStyle name="Input 19 4 2 8" xfId="18743" xr:uid="{878D0DBC-E216-4C87-8CE1-F34FB50243EC}"/>
    <cellStyle name="Input 19 4 3" xfId="9569" xr:uid="{2EE632F1-90B9-45D9-96E6-A7E31099D9A8}"/>
    <cellStyle name="Input 19 4 3 2" xfId="13974" xr:uid="{58ED5B84-C4A4-4BE1-B94C-C53EAA1722BE}"/>
    <cellStyle name="Input 19 4 3 2 2" xfId="25747" xr:uid="{F562007F-7595-4971-895E-DE2DA655659A}"/>
    <cellStyle name="Input 19 4 3 3" xfId="14934" xr:uid="{997A568F-54F4-4212-8A20-D0F96B6B6E65}"/>
    <cellStyle name="Input 19 4 3 3 2" xfId="26705" xr:uid="{D436CBC7-3ED1-4C0F-8EFE-D5DE5124B1BA}"/>
    <cellStyle name="Input 19 4 3 4" xfId="15886" xr:uid="{8BB1EA4A-3101-4BA8-BA5B-065EC028BC4E}"/>
    <cellStyle name="Input 19 4 3 4 2" xfId="27633" xr:uid="{526766FD-2207-4973-AEA9-4B6E6A4AFB14}"/>
    <cellStyle name="Input 19 4 3 5" xfId="16760" xr:uid="{3030D867-06E4-4D4A-88DC-39F5D5D6AB1F}"/>
    <cellStyle name="Input 19 4 3 5 2" xfId="28507" xr:uid="{C68E99AC-F366-4F99-A9BF-EBD711271498}"/>
    <cellStyle name="Input 19 4 3 6" xfId="17625" xr:uid="{A1F4CB6C-135B-49D7-AF63-1DF45A142B51}"/>
    <cellStyle name="Input 19 4 3 6 2" xfId="29346" xr:uid="{C9339DFC-9C4B-42E7-944B-0AFEEC33A8C0}"/>
    <cellStyle name="Input 19 4 3 7" xfId="18401" xr:uid="{5AB2529C-B958-4B37-AA53-C839BA714FA0}"/>
    <cellStyle name="Input 19 4 3 7 2" xfId="30122" xr:uid="{4D3CADBF-CF17-43FE-A47D-979EF9E191CD}"/>
    <cellStyle name="Input 19 4 3 8" xfId="19158" xr:uid="{4E0AB532-8DEB-457E-8BBB-86D6A82ED236}"/>
    <cellStyle name="Input 19 4 4" xfId="12292" xr:uid="{2ECF4AAA-D6E4-47ED-8AA5-C98E4B259EDC}"/>
    <cellStyle name="Input 19 4 4 2" xfId="24108" xr:uid="{910F0880-7E90-4E3B-8203-5EA6E988EC6A}"/>
    <cellStyle name="Input 19 4 5" xfId="10480" xr:uid="{5012B7D7-DE5C-4550-8210-89F019FB9F34}"/>
    <cellStyle name="Input 19 4 5 2" xfId="22352" xr:uid="{71E0E84F-9609-43A3-8097-E739E7231DB8}"/>
    <cellStyle name="Input 19 4 6" xfId="12327" xr:uid="{13EC1265-EAF2-4113-B221-022BA6476B4A}"/>
    <cellStyle name="Input 19 4 6 2" xfId="24143" xr:uid="{781EB33D-1549-4C8A-AEC4-5DDCC1C075D3}"/>
    <cellStyle name="Input 19 4 7" xfId="10450" xr:uid="{D8A51E09-EE44-44C9-AB02-8C01A03768F8}"/>
    <cellStyle name="Input 19 4 7 2" xfId="22322" xr:uid="{A81D820C-C6D4-410C-95C1-6C729220235A}"/>
    <cellStyle name="Input 19 4 8" xfId="12322" xr:uid="{F524B977-56EE-4AE7-82C5-DD5022911ADC}"/>
    <cellStyle name="Input 19 4 8 2" xfId="24138" xr:uid="{F9DED867-CF72-4426-8AB6-3167B5792EEE}"/>
    <cellStyle name="Input 19 4 9" xfId="10455" xr:uid="{F147A001-433F-42B5-9551-330DE07F2E64}"/>
    <cellStyle name="Input 19 4 9 2" xfId="22327" xr:uid="{0ECF7BE1-6221-40E0-963A-CDF268A87CB7}"/>
    <cellStyle name="Input 19 5" xfId="7782" xr:uid="{DEBEF4A9-3CA4-4A17-9B2B-ABD9139FD1E4}"/>
    <cellStyle name="Input 19 5 2" xfId="12806" xr:uid="{41416C01-9A07-4EB4-B853-7F7CBAFD06ED}"/>
    <cellStyle name="Input 19 5 2 2" xfId="24602" xr:uid="{2BA628D2-48BD-4D8E-9E60-718B8172A0A3}"/>
    <cellStyle name="Input 19 5 3" xfId="10071" xr:uid="{22D4BB58-4EEA-4D0E-90BB-793C8D347465}"/>
    <cellStyle name="Input 19 5 3 2" xfId="21946" xr:uid="{65FC6F1E-B6F8-4878-A836-8070F201CDC1}"/>
    <cellStyle name="Input 19 5 4" xfId="9786" xr:uid="{8C9460F0-105A-46C7-AEC0-736010E125A6}"/>
    <cellStyle name="Input 19 5 4 2" xfId="21662" xr:uid="{5A0CAFF7-5B8B-408D-966D-565B9825929A}"/>
    <cellStyle name="Input 19 5 5" xfId="11852" xr:uid="{73D6F050-2F64-40F6-832F-55A28B89F8B4}"/>
    <cellStyle name="Input 19 5 5 2" xfId="23679" xr:uid="{C741FDA9-8F73-456F-A77C-A4C27866B80A}"/>
    <cellStyle name="Input 19 5 6" xfId="10867" xr:uid="{22FC4188-1695-4ABC-B3AB-6582CC70A9A3}"/>
    <cellStyle name="Input 19 5 6 2" xfId="22736" xr:uid="{7557BA6E-9E9F-45A3-BCFF-A452854163D9}"/>
    <cellStyle name="Input 19 5 7" xfId="11463" xr:uid="{06D8EA09-C8E0-4812-BD21-A544A8313A5D}"/>
    <cellStyle name="Input 19 5 7 2" xfId="23317" xr:uid="{93C33B62-0D4F-4FDC-B491-BF7EBA1961FC}"/>
    <cellStyle name="Input 19 5 8" xfId="11178" xr:uid="{5BDA83A1-7D04-44BA-BF04-4EA01BDD441B}"/>
    <cellStyle name="Input 19 6" xfId="7761" xr:uid="{94E5AFC8-E2E7-4060-BE7F-43A0DC8346B4}"/>
    <cellStyle name="Input 19 6 2" xfId="12785" xr:uid="{50A53B20-E257-4DD8-A204-BDC82CED71FB}"/>
    <cellStyle name="Input 19 6 2 2" xfId="24581" xr:uid="{7C312E8F-3FB8-4DB6-BDF8-501A8143F926}"/>
    <cellStyle name="Input 19 6 3" xfId="10091" xr:uid="{A21F9484-832B-424D-94F8-B7E9AC352CE9}"/>
    <cellStyle name="Input 19 6 3 2" xfId="21966" xr:uid="{356B2181-3BA6-4B10-A0BD-610CEF29BB35}"/>
    <cellStyle name="Input 19 6 4" xfId="12426" xr:uid="{3EBADD68-F4E9-4087-864A-E295F4CDBD2D}"/>
    <cellStyle name="Input 19 6 4 2" xfId="24240" xr:uid="{3ED9CFF2-FE8F-48D3-AB8B-0C8F9D2C778C}"/>
    <cellStyle name="Input 19 6 5" xfId="10356" xr:uid="{999CEA3E-9683-437F-9550-241494DEA595}"/>
    <cellStyle name="Input 19 6 5 2" xfId="22228" xr:uid="{0FB49071-2413-4E64-A70C-2ECE847D875D}"/>
    <cellStyle name="Input 19 6 6" xfId="11680" xr:uid="{8B9A9AB1-58BB-4221-9B25-9C7FDA5FBEB2}"/>
    <cellStyle name="Input 19 6 6 2" xfId="23519" xr:uid="{6D5B5E0B-7AF6-4DA3-AB8B-82E2B02E8594}"/>
    <cellStyle name="Input 19 6 7" xfId="11008" xr:uid="{05124593-ACB0-4696-856E-5114F2C00415}"/>
    <cellStyle name="Input 19 6 7 2" xfId="22877" xr:uid="{05B3AA49-724F-40CD-B8F1-BB38881CACFE}"/>
    <cellStyle name="Input 19 6 8" xfId="13538" xr:uid="{C88442B2-D517-4767-AD63-70844A080BF2}"/>
    <cellStyle name="Input 19 7" xfId="11317" xr:uid="{AF347AD2-7115-4723-BB51-76D6C8FC2066}"/>
    <cellStyle name="Input 19 7 2" xfId="23179" xr:uid="{34BD19D9-EDD5-49B5-BA2D-8C939443A6CF}"/>
    <cellStyle name="Input 19 8" xfId="11296" xr:uid="{3D251C02-3350-44AC-92E2-FAB946069DE5}"/>
    <cellStyle name="Input 19 8 2" xfId="23158" xr:uid="{4070E306-13AE-41C5-B4C6-8CFFB2C08AFB}"/>
    <cellStyle name="Input 19 9" xfId="11336" xr:uid="{3B14E596-0201-478F-A5CE-13AE91073BC7}"/>
    <cellStyle name="Input 19 9 2" xfId="23198" xr:uid="{71BF708E-93D8-4602-BE39-70A0DE93162D}"/>
    <cellStyle name="Input 2" xfId="5069" xr:uid="{2B8382BF-3101-4911-8F01-157D0F044792}"/>
    <cellStyle name="Input 2 10" xfId="11275" xr:uid="{D8D4DDAF-86F0-4321-90E8-A3408808DE2C}"/>
    <cellStyle name="Input 2 10 2" xfId="23137" xr:uid="{60148275-5F75-4C47-9067-FD036087BADB}"/>
    <cellStyle name="Input 2 11" xfId="11357" xr:uid="{5F54DA49-E847-4FF7-A947-258B8E469FC8}"/>
    <cellStyle name="Input 2 11 2" xfId="23219" xr:uid="{EC20BAD6-D2A3-439E-A791-FF1D178000B7}"/>
    <cellStyle name="Input 2 12" xfId="11256" xr:uid="{7115B43E-2EF6-4030-B7BF-2D09F56F0EC9}"/>
    <cellStyle name="Input 2 12 2" xfId="23118" xr:uid="{F109EDE5-9B7B-4B15-A6A8-B94BD11E6C15}"/>
    <cellStyle name="Input 2 13" xfId="11989" xr:uid="{04B4D46C-DDD6-43DF-B68C-B1371AB2DC3B}"/>
    <cellStyle name="Input 2 13 2" xfId="23814" xr:uid="{667CF15E-6759-4258-91D6-07AFA0A0C2D4}"/>
    <cellStyle name="Input 2 2" xfId="5070" xr:uid="{0665E5C1-B46E-4C57-883C-B501761CBD13}"/>
    <cellStyle name="Input 2 3" xfId="6794" xr:uid="{55B75829-B431-4ED4-BA5D-78D3328F2867}"/>
    <cellStyle name="Input 2 3 10" xfId="10998" xr:uid="{3256437D-0F42-4CD2-90B3-58D4D9EE6BA1}"/>
    <cellStyle name="Input 2 3 10 2" xfId="22867" xr:uid="{5C693005-CD6A-4D78-AA5A-E459043B50D1}"/>
    <cellStyle name="Input 2 3 11" xfId="12514" xr:uid="{117B8049-4EFD-4AD0-8AAB-3B8EE764B32D}"/>
    <cellStyle name="Input 2 3 11 2" xfId="24324" xr:uid="{1DF1CB7C-B368-4254-8A8C-F1BB70AF871F}"/>
    <cellStyle name="Input 2 3 2" xfId="7200" xr:uid="{507D91ED-673B-4663-969C-C3942A268AE4}"/>
    <cellStyle name="Input 2 3 2 10" xfId="13368" xr:uid="{35D29AD3-A384-474C-ADB0-E6171C004A6D}"/>
    <cellStyle name="Input 2 3 2 10 2" xfId="25151" xr:uid="{0FFF800C-1710-41B6-B61C-CC71CE108420}"/>
    <cellStyle name="Input 2 3 2 2" xfId="8843" xr:uid="{BCF291A1-B463-4EEE-ADD2-A3559B604299}"/>
    <cellStyle name="Input 2 3 2 2 2" xfId="13495" xr:uid="{24BE0CD7-100A-4AEE-A9F4-EAEEAC96BB9C}"/>
    <cellStyle name="Input 2 3 2 2 2 2" xfId="25278" xr:uid="{ECB669D5-2C5F-4002-99CA-8395C2037B1D}"/>
    <cellStyle name="Input 2 3 2 2 3" xfId="14499" xr:uid="{A3F78B12-D418-4D3D-9561-58CF62657215}"/>
    <cellStyle name="Input 2 3 2 2 3 2" xfId="26271" xr:uid="{D9E8D4BF-3C8C-4C29-AFF3-7EB0E83ECDB8}"/>
    <cellStyle name="Input 2 3 2 2 4" xfId="15457" xr:uid="{1C4BDDB0-27FF-412F-BE36-B066BC1FE04B}"/>
    <cellStyle name="Input 2 3 2 2 4 2" xfId="27217" xr:uid="{22B55B5B-BD86-4E83-B429-4761216B7308}"/>
    <cellStyle name="Input 2 3 2 2 5" xfId="16382" xr:uid="{8126BEFB-D566-4FCC-9944-C532F8D2E389}"/>
    <cellStyle name="Input 2 3 2 2 5 2" xfId="28129" xr:uid="{1509211E-9A23-45FD-B7DA-78A18B276C72}"/>
    <cellStyle name="Input 2 3 2 2 6" xfId="17253" xr:uid="{FD37E027-3993-4C10-A75D-A71F6F55E411}"/>
    <cellStyle name="Input 2 3 2 2 6 2" xfId="28996" xr:uid="{99053108-0CEF-4078-9131-C150363C0BC1}"/>
    <cellStyle name="Input 2 3 2 2 7" xfId="18099" xr:uid="{42CD9A41-DAAD-4E5F-99C8-B59CF158DA66}"/>
    <cellStyle name="Input 2 3 2 2 7 2" xfId="29820" xr:uid="{C70A8F3E-925E-4C09-A908-8C5F63769C0B}"/>
    <cellStyle name="Input 2 3 2 2 8" xfId="18859" xr:uid="{8F6D423C-DFA8-41AD-BC7E-938E6AF6DB65}"/>
    <cellStyle name="Input 2 3 2 3" xfId="9685" xr:uid="{915C643D-FAE7-43F3-B222-6A29C5B47033}"/>
    <cellStyle name="Input 2 3 2 3 2" xfId="14090" xr:uid="{DA7DC01B-EE92-4B2E-9841-54B066307802}"/>
    <cellStyle name="Input 2 3 2 3 2 2" xfId="25863" xr:uid="{3A7735D6-61CC-4E3A-B068-3A665B72D18D}"/>
    <cellStyle name="Input 2 3 2 3 3" xfId="15050" xr:uid="{4B662EA6-FF8B-4351-81CB-484841701ADE}"/>
    <cellStyle name="Input 2 3 2 3 3 2" xfId="26821" xr:uid="{BD0AC3AF-96D9-4643-86E8-694CC14C0633}"/>
    <cellStyle name="Input 2 3 2 3 4" xfId="16002" xr:uid="{3CEEA29C-9265-4A72-84E8-EE9FB3D9A44F}"/>
    <cellStyle name="Input 2 3 2 3 4 2" xfId="27749" xr:uid="{B8BD1EA2-3A60-4091-8E38-DB3AA341E938}"/>
    <cellStyle name="Input 2 3 2 3 5" xfId="16876" xr:uid="{979D2498-68C8-4068-A012-027FC4E243ED}"/>
    <cellStyle name="Input 2 3 2 3 5 2" xfId="28623" xr:uid="{BD06802F-C8AC-4075-91D9-ACC75C89A380}"/>
    <cellStyle name="Input 2 3 2 3 6" xfId="17741" xr:uid="{E7C8793A-F666-47D9-8FFA-6E97985FFCA2}"/>
    <cellStyle name="Input 2 3 2 3 6 2" xfId="29462" xr:uid="{8B0B6098-176C-4F2F-8046-3AA66C22530A}"/>
    <cellStyle name="Input 2 3 2 3 7" xfId="18517" xr:uid="{BC96C935-45DA-4AF8-9EBC-99AE32207EBA}"/>
    <cellStyle name="Input 2 3 2 3 7 2" xfId="30238" xr:uid="{FA4E2D30-9924-417B-8B34-1DD44D27458F}"/>
    <cellStyle name="Input 2 3 2 3 8" xfId="19274" xr:uid="{1A11DE20-BE0D-4E56-AFF8-D2545FABA423}"/>
    <cellStyle name="Input 2 3 2 4" xfId="12467" xr:uid="{0B609A57-4B2F-4E2C-A482-DF80BC25E937}"/>
    <cellStyle name="Input 2 3 2 4 2" xfId="24281" xr:uid="{6C304329-D39E-47A1-AEBA-13F88F23428A}"/>
    <cellStyle name="Input 2 3 2 5" xfId="10316" xr:uid="{FBF20B83-221C-4B51-A94D-1E3036140196}"/>
    <cellStyle name="Input 2 3 2 5 2" xfId="22188" xr:uid="{B2557E64-E5D7-43D9-9F42-31DFA26B916A}"/>
    <cellStyle name="Input 2 3 2 6" xfId="12997" xr:uid="{AB5D9420-861A-4107-8063-511ACFED981B}"/>
    <cellStyle name="Input 2 3 2 6 2" xfId="24789" xr:uid="{14756C9A-92D5-4AA5-AFC2-08198214C809}"/>
    <cellStyle name="Input 2 3 2 7" xfId="9907" xr:uid="{E184DC49-7309-4EDB-9956-F5043408EC41}"/>
    <cellStyle name="Input 2 3 2 7 2" xfId="21783" xr:uid="{3564ACE0-C044-4AB7-913A-43536C149F51}"/>
    <cellStyle name="Input 2 3 2 8" xfId="12651" xr:uid="{0130207E-6424-4F9B-9628-957E1C7F3812}"/>
    <cellStyle name="Input 2 3 2 8 2" xfId="24453" xr:uid="{2086C5C3-3B07-4D66-8ACC-4450294F1116}"/>
    <cellStyle name="Input 2 3 2 9" xfId="10174" xr:uid="{99B91415-4D2E-4A45-8431-87B7DB09E967}"/>
    <cellStyle name="Input 2 3 2 9 2" xfId="22049" xr:uid="{036852A2-E468-46A2-8B7F-0B725F26FBCD}"/>
    <cellStyle name="Input 2 3 3" xfId="8439" xr:uid="{A3DE02BF-71D5-4BB2-9F94-0ECB2A5B1C6A}"/>
    <cellStyle name="Input 2 3 3 2" xfId="13181" xr:uid="{B58F9C9D-C648-47FE-AE00-BAD9F2AB06DD}"/>
    <cellStyle name="Input 2 3 3 2 2" xfId="24967" xr:uid="{A6CED375-E4A8-40BF-B7AD-3AAFB1B7B111}"/>
    <cellStyle name="Input 2 3 3 3" xfId="14201" xr:uid="{7E790D45-D5E4-4C5C-ABD2-18DFB637B9E9}"/>
    <cellStyle name="Input 2 3 3 3 2" xfId="25974" xr:uid="{32E66B2C-179E-4C5E-ADBF-3BA8BC945387}"/>
    <cellStyle name="Input 2 3 3 4" xfId="15161" xr:uid="{0715D48A-1F17-4AD9-A4CE-A6460778E9AB}"/>
    <cellStyle name="Input 2 3 3 4 2" xfId="26930" xr:uid="{DB28B0F3-9152-4946-BA42-41DABDEA4E4C}"/>
    <cellStyle name="Input 2 3 3 5" xfId="16110" xr:uid="{0AA23E02-31EB-4029-973C-8FA372A733D6}"/>
    <cellStyle name="Input 2 3 3 5 2" xfId="27857" xr:uid="{D12E6085-1BA9-42FB-AA44-DB449E380CD5}"/>
    <cellStyle name="Input 2 3 3 6" xfId="16983" xr:uid="{3B340092-B337-43E6-A3AC-CBF898620E89}"/>
    <cellStyle name="Input 2 3 3 6 2" xfId="28730" xr:uid="{B58C358C-8139-479B-BF79-503C330D5CCD}"/>
    <cellStyle name="Input 2 3 3 7" xfId="17848" xr:uid="{DD273809-4027-48C0-94BE-A1309693BEE1}"/>
    <cellStyle name="Input 2 3 3 7 2" xfId="29569" xr:uid="{542ABB68-4A13-406B-ABEC-B4E1706A6989}"/>
    <cellStyle name="Input 2 3 3 8" xfId="18624" xr:uid="{E0BF61B4-3409-472B-8D99-A11481A15370}"/>
    <cellStyle name="Input 2 3 4" xfId="9450" xr:uid="{9B2BDEE0-E567-47CB-9D38-90777008515F}"/>
    <cellStyle name="Input 2 3 4 2" xfId="13855" xr:uid="{863B3EBB-736B-4D7C-9D15-360448993BF0}"/>
    <cellStyle name="Input 2 3 4 2 2" xfId="25628" xr:uid="{67B88F6B-7555-4A95-9D0C-5B6CB120BA95}"/>
    <cellStyle name="Input 2 3 4 3" xfId="14815" xr:uid="{4BBA697A-2D2D-45F2-958D-BD14A236668C}"/>
    <cellStyle name="Input 2 3 4 3 2" xfId="26586" xr:uid="{340625DC-A0BE-467A-A68E-1A12FA81D808}"/>
    <cellStyle name="Input 2 3 4 4" xfId="15767" xr:uid="{8974534E-E1BB-4F90-85DE-7F4743D584FD}"/>
    <cellStyle name="Input 2 3 4 4 2" xfId="27514" xr:uid="{69CB433D-36AE-4628-A62F-1C2CE334A2FF}"/>
    <cellStyle name="Input 2 3 4 5" xfId="16641" xr:uid="{5FC9B306-74F7-43D7-81B7-02121D22A2D9}"/>
    <cellStyle name="Input 2 3 4 5 2" xfId="28388" xr:uid="{E9157CA0-073D-49BB-B259-01431BB3A141}"/>
    <cellStyle name="Input 2 3 4 6" xfId="17506" xr:uid="{BB0E9CAF-F06C-4E92-B104-F5D0C59950F3}"/>
    <cellStyle name="Input 2 3 4 6 2" xfId="29227" xr:uid="{62D5CEA2-D06F-4F4F-8B30-377F0D91CEB2}"/>
    <cellStyle name="Input 2 3 4 7" xfId="18282" xr:uid="{02B29D1A-653A-4622-8C36-AB27FDFBEB45}"/>
    <cellStyle name="Input 2 3 4 7 2" xfId="30003" xr:uid="{42677787-E1BB-47B0-9693-F4CC94655E57}"/>
    <cellStyle name="Input 2 3 4 8" xfId="19039" xr:uid="{F748A876-A0C8-462D-A0DA-F02A0627AD5C}"/>
    <cellStyle name="Input 2 3 5" xfId="12152" xr:uid="{CA6AC62B-4643-4FC7-9BA6-5BD0726F8FA2}"/>
    <cellStyle name="Input 2 3 5 2" xfId="23969" xr:uid="{3838EA16-98D2-4130-9CA2-735266D0731E}"/>
    <cellStyle name="Input 2 3 6" xfId="10615" xr:uid="{FEED5DAE-D5E0-4031-9D75-0C9C46CEE698}"/>
    <cellStyle name="Input 2 3 6 2" xfId="22487" xr:uid="{363B8CD4-60E9-4D52-995A-4EC019525DCB}"/>
    <cellStyle name="Input 2 3 7" xfId="12543" xr:uid="{0F81F65A-9E2A-403F-BDF0-D0E265CCDD60}"/>
    <cellStyle name="Input 2 3 7 2" xfId="24352" xr:uid="{521FF805-2425-496B-A518-E46E16BA19A2}"/>
    <cellStyle name="Input 2 3 8" xfId="10263" xr:uid="{E9D084A2-A2C4-4F1A-98C1-81EE5100E7F3}"/>
    <cellStyle name="Input 2 3 8 2" xfId="22138" xr:uid="{D87CF846-50CD-492C-A17A-D1600083DE46}"/>
    <cellStyle name="Input 2 3 9" xfId="11701" xr:uid="{20F52E4E-DDEB-42C7-B102-D68735FFFCC7}"/>
    <cellStyle name="Input 2 3 9 2" xfId="23534" xr:uid="{4F4FBFC2-E2CA-4491-8399-6B89DDC04DF5}"/>
    <cellStyle name="Input 2 4" xfId="6959" xr:uid="{17EC6CAF-4A2E-4097-A848-13092FC3B5B3}"/>
    <cellStyle name="Input 2 4 10" xfId="13559" xr:uid="{9EFBA554-E99B-4D6A-A139-72C17CDA3E34}"/>
    <cellStyle name="Input 2 4 10 2" xfId="25335" xr:uid="{043DB9F0-C316-4398-A3FE-D2D02CF9F796}"/>
    <cellStyle name="Input 2 4 2" xfId="8602" xr:uid="{3DF4466C-6392-442B-967C-6B375EF7309B}"/>
    <cellStyle name="Input 2 4 2 2" xfId="13323" xr:uid="{F009E139-9C72-4FC2-8108-F6E808567EE3}"/>
    <cellStyle name="Input 2 4 2 2 2" xfId="25106" xr:uid="{8A866477-9912-4294-B951-1A63F35EB77B}"/>
    <cellStyle name="Input 2 4 2 3" xfId="14337" xr:uid="{720AD7A3-0CB0-4C89-8594-D36648F7CE2F}"/>
    <cellStyle name="Input 2 4 2 3 2" xfId="26109" xr:uid="{A1E58AA0-B134-418A-8CB9-2AA5A90BF0D5}"/>
    <cellStyle name="Input 2 4 2 4" xfId="15295" xr:uid="{2D0B94BD-FDB1-45AB-8B0A-9453FCE0C2F3}"/>
    <cellStyle name="Input 2 4 2 4 2" xfId="27064" xr:uid="{99B83D3F-E76A-4D53-B481-D5E03A1621AC}"/>
    <cellStyle name="Input 2 4 2 5" xfId="16239" xr:uid="{CA6B1A2D-A6A3-42BB-B091-DC1AAD2EFADC}"/>
    <cellStyle name="Input 2 4 2 5 2" xfId="27986" xr:uid="{8588366B-E765-4423-9403-43AECCAF084A}"/>
    <cellStyle name="Input 2 4 2 6" xfId="17112" xr:uid="{8426714C-FD6B-43AE-9DBF-FC3119CEF7F2}"/>
    <cellStyle name="Input 2 4 2 6 2" xfId="28859" xr:uid="{5DA46555-8398-4E58-961C-8742499CD107}"/>
    <cellStyle name="Input 2 4 2 7" xfId="17977" xr:uid="{3789BB46-DFE2-4F57-B5BD-2A36C9143B55}"/>
    <cellStyle name="Input 2 4 2 7 2" xfId="29698" xr:uid="{3FDD132C-5463-4376-A32C-0A4654B10A1E}"/>
    <cellStyle name="Input 2 4 2 8" xfId="18745" xr:uid="{19431C96-6415-4119-84F4-D7993517A3CC}"/>
    <cellStyle name="Input 2 4 3" xfId="9571" xr:uid="{1C7AECCB-FE8C-42D4-9ED0-84B3A4171955}"/>
    <cellStyle name="Input 2 4 3 2" xfId="13976" xr:uid="{3B4848D5-8219-4E52-A20A-B1DE0B6AC2A0}"/>
    <cellStyle name="Input 2 4 3 2 2" xfId="25749" xr:uid="{FA0A0396-35BC-4AB1-BF0D-6D863A28C7A9}"/>
    <cellStyle name="Input 2 4 3 3" xfId="14936" xr:uid="{A48ED25E-0AD8-45A0-B744-4E37E0C7CA4C}"/>
    <cellStyle name="Input 2 4 3 3 2" xfId="26707" xr:uid="{34DECA7E-ED08-41D9-971B-94BAEFA9A131}"/>
    <cellStyle name="Input 2 4 3 4" xfId="15888" xr:uid="{FE5E379A-D568-43D1-8D51-22560617F42F}"/>
    <cellStyle name="Input 2 4 3 4 2" xfId="27635" xr:uid="{BB1A9B8F-FF26-43C5-B873-0FBF40F2310A}"/>
    <cellStyle name="Input 2 4 3 5" xfId="16762" xr:uid="{BFF069F8-6508-4C63-8DD8-030043246713}"/>
    <cellStyle name="Input 2 4 3 5 2" xfId="28509" xr:uid="{475BFB22-710D-4EFD-A3E6-0B192F076949}"/>
    <cellStyle name="Input 2 4 3 6" xfId="17627" xr:uid="{4EC8B631-55D7-4900-9607-441C8BA5C532}"/>
    <cellStyle name="Input 2 4 3 6 2" xfId="29348" xr:uid="{C76A1211-5391-485F-B340-EF258F1130B0}"/>
    <cellStyle name="Input 2 4 3 7" xfId="18403" xr:uid="{B421AC69-94F6-4825-802E-B2A06D57F61F}"/>
    <cellStyle name="Input 2 4 3 7 2" xfId="30124" xr:uid="{9BA53DF4-8B22-4061-BF94-72096520270C}"/>
    <cellStyle name="Input 2 4 3 8" xfId="19160" xr:uid="{4817B6C8-B189-4858-BE40-FA1A28AD690B}"/>
    <cellStyle name="Input 2 4 4" xfId="12294" xr:uid="{A34B688C-79A0-471C-AE96-1F892E557D90}"/>
    <cellStyle name="Input 2 4 4 2" xfId="24110" xr:uid="{9A895C42-209A-4055-A03B-7F9AC26AFF72}"/>
    <cellStyle name="Input 2 4 5" xfId="10478" xr:uid="{8BD174D0-8EF6-4027-9470-C39240343611}"/>
    <cellStyle name="Input 2 4 5 2" xfId="22350" xr:uid="{84248788-9CEB-46AB-9F55-9CE7D2B62DB9}"/>
    <cellStyle name="Input 2 4 6" xfId="12869" xr:uid="{6197949F-C30E-4D57-B7F6-DC5A16CEB306}"/>
    <cellStyle name="Input 2 4 6 2" xfId="24663" xr:uid="{3C8ECD55-F808-49A7-A901-D4691B288409}"/>
    <cellStyle name="Input 2 4 7" xfId="10017" xr:uid="{E24C5B83-DAF7-446B-8165-C8C9D4F7F7C5}"/>
    <cellStyle name="Input 2 4 7 2" xfId="21892" xr:uid="{FC92D5B0-37E4-4390-85A8-832E7D3761DD}"/>
    <cellStyle name="Input 2 4 8" xfId="12101" xr:uid="{BBA08549-FBDB-47CD-95FC-726882D660E6}"/>
    <cellStyle name="Input 2 4 8 2" xfId="23920" xr:uid="{5591D0E8-8803-4B04-ACD0-AF5352F23B41}"/>
    <cellStyle name="Input 2 4 9" xfId="10660" xr:uid="{A4DE8E52-197A-4BE7-9BDD-45AFC4A70D1D}"/>
    <cellStyle name="Input 2 4 9 2" xfId="22532" xr:uid="{C117533F-B6BD-42BA-BA9B-5380B172B8B2}"/>
    <cellStyle name="Input 2 5" xfId="7784" xr:uid="{EE75CA76-CE96-4850-8AB2-ABC5C3688F47}"/>
    <cellStyle name="Input 2 5 2" xfId="12808" xr:uid="{9FA28CD4-6D8A-4F88-9FC3-66CC6DCB7836}"/>
    <cellStyle name="Input 2 5 2 2" xfId="24604" xr:uid="{F2189D21-529A-49A6-A103-46F089596946}"/>
    <cellStyle name="Input 2 5 3" xfId="10069" xr:uid="{2836B92C-B196-4B91-80E6-B9F1F462F417}"/>
    <cellStyle name="Input 2 5 3 2" xfId="21944" xr:uid="{BFE6EC11-D78F-4E57-867D-6146D48A16EE}"/>
    <cellStyle name="Input 2 5 4" xfId="9787" xr:uid="{8FCDBD5F-6306-4BA3-9715-6561176DDDAC}"/>
    <cellStyle name="Input 2 5 4 2" xfId="21663" xr:uid="{066A72F4-9C4C-4593-88A8-99AC1881EE7B}"/>
    <cellStyle name="Input 2 5 5" xfId="11851" xr:uid="{02077375-C1AB-4CB6-A5C4-0D918685E4C4}"/>
    <cellStyle name="Input 2 5 5 2" xfId="23678" xr:uid="{A291B109-FF12-4BCE-879E-CB7E9A124226}"/>
    <cellStyle name="Input 2 5 6" xfId="10868" xr:uid="{F11F1E3A-E905-41E6-AE66-180A4ED1FBBE}"/>
    <cellStyle name="Input 2 5 6 2" xfId="22737" xr:uid="{82D87FA5-C177-4A5C-82E9-F5C41F90960D}"/>
    <cellStyle name="Input 2 5 7" xfId="11462" xr:uid="{BED042FC-9C2B-4564-A734-824B44DBB7C8}"/>
    <cellStyle name="Input 2 5 7 2" xfId="23316" xr:uid="{D5F3A66C-6D9A-41F6-AFE6-E968BAB61F31}"/>
    <cellStyle name="Input 2 5 8" xfId="11179" xr:uid="{7E5A75C9-620F-4B91-A72C-BDD970F508E5}"/>
    <cellStyle name="Input 2 6" xfId="7759" xr:uid="{A85F64E4-52A9-49E1-B8A8-BD844335703A}"/>
    <cellStyle name="Input 2 6 2" xfId="12783" xr:uid="{19148100-D4FC-4D66-A0D8-E3420D2CCDA9}"/>
    <cellStyle name="Input 2 6 2 2" xfId="24579" xr:uid="{1C5B5A24-29E0-4C3C-B679-E3CC0C652FE6}"/>
    <cellStyle name="Input 2 6 3" xfId="10093" xr:uid="{F1AB63F6-B597-4469-BA87-EC07EBB15E92}"/>
    <cellStyle name="Input 2 6 3 2" xfId="21968" xr:uid="{BD19B545-ABC9-4242-B10B-546E06ECF645}"/>
    <cellStyle name="Input 2 6 4" xfId="13640" xr:uid="{6D63995F-2A4A-4694-A27B-F9266CDBF6AB}"/>
    <cellStyle name="Input 2 6 4 2" xfId="25416" xr:uid="{A0AFA1C4-3E6B-4A89-92F2-9D8BD78DED67}"/>
    <cellStyle name="Input 2 6 5" xfId="14608" xr:uid="{7C947377-191F-46BA-97CF-E625D459631B}"/>
    <cellStyle name="Input 2 6 5 2" xfId="26379" xr:uid="{80891BEF-2800-4104-A125-01ABAD57089C}"/>
    <cellStyle name="Input 2 6 6" xfId="15560" xr:uid="{3BA26E91-F169-4175-9E0D-6BA0BC75E5F3}"/>
    <cellStyle name="Input 2 6 6 2" xfId="27311" xr:uid="{D7DD52C7-E7DE-4FC6-BEDD-0F1A62E52E5A}"/>
    <cellStyle name="Input 2 6 7" xfId="16445" xr:uid="{FA0CE416-499F-4A86-876B-787EDA05BCDC}"/>
    <cellStyle name="Input 2 6 7 2" xfId="28192" xr:uid="{808D7356-2E8D-419E-953F-DBACA6F920A3}"/>
    <cellStyle name="Input 2 6 8" xfId="17313" xr:uid="{2ABB4CAC-67AB-4BB9-A83D-B964C8B9CC3E}"/>
    <cellStyle name="Input 2 7" xfId="11319" xr:uid="{25EA6DE2-526B-4B54-8259-EF5BF2729979}"/>
    <cellStyle name="Input 2 7 2" xfId="23181" xr:uid="{7070B9AF-FA9B-4A5F-A890-299F30FB0800}"/>
    <cellStyle name="Input 2 8" xfId="11294" xr:uid="{D069693D-40AB-41EE-9C3B-845343EFC57D}"/>
    <cellStyle name="Input 2 8 2" xfId="23156" xr:uid="{6835A16C-FE75-46D7-BF36-55FD317C74BA}"/>
    <cellStyle name="Input 2 9" xfId="11338" xr:uid="{994FA554-A571-4A52-BD87-F5713D6A32C2}"/>
    <cellStyle name="Input 2 9 2" xfId="23200" xr:uid="{04625944-BC96-4D7C-848C-8D951E23B73C}"/>
    <cellStyle name="Input 3" xfId="5071" xr:uid="{049A971D-04BB-4B3B-9011-765EFC74796A}"/>
    <cellStyle name="Input 3 10" xfId="11359" xr:uid="{577D6E2E-D08A-4826-B382-81256D241FD3}"/>
    <cellStyle name="Input 3 10 2" xfId="23221" xr:uid="{5470BA4C-B1E7-401D-B3C6-4BAC2C8AF7D2}"/>
    <cellStyle name="Input 3 11" xfId="11255" xr:uid="{11BEC785-F810-4452-ACAB-236E3CC9F677}"/>
    <cellStyle name="Input 3 11 2" xfId="23117" xr:uid="{063C0513-7B33-4663-AD9A-714348CE948E}"/>
    <cellStyle name="Input 3 12" xfId="13457" xr:uid="{0DD7DAC4-275A-4C81-86AB-3BB6E44E541E}"/>
    <cellStyle name="Input 3 12 2" xfId="25240" xr:uid="{092E07F2-EDFB-48EE-A536-7EAA99E0C552}"/>
    <cellStyle name="Input 3 2" xfId="6793" xr:uid="{0183894D-4605-4DFB-B3D0-5261504BCAD6}"/>
    <cellStyle name="Input 3 2 10" xfId="11084" xr:uid="{58BB9F07-3C70-410A-8020-DB1CAB720243}"/>
    <cellStyle name="Input 3 2 10 2" xfId="22953" xr:uid="{AB79956E-BB78-489E-BC81-3F47576AB92B}"/>
    <cellStyle name="Input 3 2 11" xfId="12002" xr:uid="{ECDEBF85-AD48-4A8C-AB82-C886C3330910}"/>
    <cellStyle name="Input 3 2 11 2" xfId="23827" xr:uid="{3EAAE697-ED21-4EC1-918B-5C45E2B84215}"/>
    <cellStyle name="Input 3 2 2" xfId="7201" xr:uid="{953882CD-77EA-4CD3-84D5-E38B39D7FDE1}"/>
    <cellStyle name="Input 3 2 2 10" xfId="9778" xr:uid="{62FA3C5F-CEE5-49E0-8E41-1AFD4E748625}"/>
    <cellStyle name="Input 3 2 2 10 2" xfId="21654" xr:uid="{97898219-56FF-4EB1-A28E-1255DD5A7BA9}"/>
    <cellStyle name="Input 3 2 2 2" xfId="8844" xr:uid="{5FFD43E7-8032-4DD5-B692-92FC797DDC0B}"/>
    <cellStyle name="Input 3 2 2 2 2" xfId="13496" xr:uid="{85C11D89-2EAB-4196-9924-D7BA0F7CBABC}"/>
    <cellStyle name="Input 3 2 2 2 2 2" xfId="25279" xr:uid="{98D43DF6-2EDD-4B23-AC37-9618A4FFB04B}"/>
    <cellStyle name="Input 3 2 2 2 3" xfId="14500" xr:uid="{86C2C63D-6431-4203-A679-02A4D6C522CF}"/>
    <cellStyle name="Input 3 2 2 2 3 2" xfId="26272" xr:uid="{B834CFDF-B996-46B9-B0C7-C850F7FB8A94}"/>
    <cellStyle name="Input 3 2 2 2 4" xfId="15458" xr:uid="{5D1D2653-EC31-47DA-AEAF-4CDA5D794C42}"/>
    <cellStyle name="Input 3 2 2 2 4 2" xfId="27218" xr:uid="{4D29F0A3-C7F1-4DB6-94B1-C9585DC0E18B}"/>
    <cellStyle name="Input 3 2 2 2 5" xfId="16383" xr:uid="{64C4D705-D754-4486-AB28-ABB760D75670}"/>
    <cellStyle name="Input 3 2 2 2 5 2" xfId="28130" xr:uid="{6B9DDF43-AD5A-41DF-A669-7A0E6EBDB7A3}"/>
    <cellStyle name="Input 3 2 2 2 6" xfId="17254" xr:uid="{E10F18BA-CB86-474E-8C11-097A406E1F68}"/>
    <cellStyle name="Input 3 2 2 2 6 2" xfId="28997" xr:uid="{ED02B234-A2BC-4FDA-8D09-3F44F9C599D9}"/>
    <cellStyle name="Input 3 2 2 2 7" xfId="18100" xr:uid="{25005C37-E07D-435E-B11B-86CBDDF8E7FD}"/>
    <cellStyle name="Input 3 2 2 2 7 2" xfId="29821" xr:uid="{0294B73C-3603-4F81-AE79-3B99CFCFE2D5}"/>
    <cellStyle name="Input 3 2 2 2 8" xfId="18860" xr:uid="{9D9C3F3A-D367-4C10-87D8-0011698B07BA}"/>
    <cellStyle name="Input 3 2 2 3" xfId="9686" xr:uid="{AB33C1E0-22A6-4593-8896-0296B308C624}"/>
    <cellStyle name="Input 3 2 2 3 2" xfId="14091" xr:uid="{68774F0E-7677-488F-BDB6-326E0AC41497}"/>
    <cellStyle name="Input 3 2 2 3 2 2" xfId="25864" xr:uid="{683502B1-38C2-45E1-A1AD-83606D26FDE7}"/>
    <cellStyle name="Input 3 2 2 3 3" xfId="15051" xr:uid="{01B19B41-EA50-4AD8-9DF5-6B02AA220996}"/>
    <cellStyle name="Input 3 2 2 3 3 2" xfId="26822" xr:uid="{7B2C3339-72A1-4B18-82D1-E8273F4DD16C}"/>
    <cellStyle name="Input 3 2 2 3 4" xfId="16003" xr:uid="{135D9CF2-6B49-4446-BB76-C07E62BE3A18}"/>
    <cellStyle name="Input 3 2 2 3 4 2" xfId="27750" xr:uid="{4D06D39D-704F-4488-8623-061CA171D641}"/>
    <cellStyle name="Input 3 2 2 3 5" xfId="16877" xr:uid="{C197499B-B4C5-4FAE-BACF-9EC182F35295}"/>
    <cellStyle name="Input 3 2 2 3 5 2" xfId="28624" xr:uid="{3B0CF6F8-241F-4FDE-B3DB-256C229FB155}"/>
    <cellStyle name="Input 3 2 2 3 6" xfId="17742" xr:uid="{5F33B93A-A250-456E-BC16-498CBE9C04C2}"/>
    <cellStyle name="Input 3 2 2 3 6 2" xfId="29463" xr:uid="{037ECF15-C8B8-49DF-9FA0-EEEB7394211F}"/>
    <cellStyle name="Input 3 2 2 3 7" xfId="18518" xr:uid="{02F99C4F-0DB9-4EEF-A72F-136DD3244ED3}"/>
    <cellStyle name="Input 3 2 2 3 7 2" xfId="30239" xr:uid="{96E1F3F1-D8C3-4C54-AF4D-C500FD0F6B49}"/>
    <cellStyle name="Input 3 2 2 3 8" xfId="19275" xr:uid="{74F51DB6-F3EB-44EE-9BC9-464B56ACE349}"/>
    <cellStyle name="Input 3 2 2 4" xfId="12468" xr:uid="{9B8F55F8-F4FB-4F03-AE9C-4076C8720DC8}"/>
    <cellStyle name="Input 3 2 2 4 2" xfId="24282" xr:uid="{C8CDA7BE-4E53-47D1-B0AE-E067E738EF9D}"/>
    <cellStyle name="Input 3 2 2 5" xfId="10315" xr:uid="{865B43C7-2543-42FA-BACF-F796FC83139D}"/>
    <cellStyle name="Input 3 2 2 5 2" xfId="22187" xr:uid="{18168A39-0811-4882-B7F3-54A9411731E9}"/>
    <cellStyle name="Input 3 2 2 6" xfId="12333" xr:uid="{A2604254-DE48-4264-9173-954B73E30B48}"/>
    <cellStyle name="Input 3 2 2 6 2" xfId="24149" xr:uid="{25B486B9-2131-4CA3-98D4-33FC4D242EC8}"/>
    <cellStyle name="Input 3 2 2 7" xfId="10444" xr:uid="{A4A5FEB6-7628-41E5-9EAB-21D283CAE7FD}"/>
    <cellStyle name="Input 3 2 2 7 2" xfId="22316" xr:uid="{C6793006-5C65-4AFA-9FC8-8937EBDA4E99}"/>
    <cellStyle name="Input 3 2 2 8" xfId="13090" xr:uid="{754368C2-9A23-4D1E-A604-A0628D3BED75}"/>
    <cellStyle name="Input 3 2 2 8 2" xfId="24878" xr:uid="{CD33A41C-8265-4155-B0B7-F58B0EBC7C2A}"/>
    <cellStyle name="Input 3 2 2 9" xfId="9842" xr:uid="{B0F4EC33-FA76-4A70-B605-F7934B83FA29}"/>
    <cellStyle name="Input 3 2 2 9 2" xfId="21718" xr:uid="{22D559EF-460D-4B39-902B-8897002FBF84}"/>
    <cellStyle name="Input 3 2 3" xfId="8438" xr:uid="{9FB0BCA1-F365-4841-B13E-8117FCA91E95}"/>
    <cellStyle name="Input 3 2 3 2" xfId="13180" xr:uid="{F7C34C37-E358-4A60-9888-A0694417B3E4}"/>
    <cellStyle name="Input 3 2 3 2 2" xfId="24966" xr:uid="{337D8C5F-29D8-4556-B97C-9FEB1ECB1BB7}"/>
    <cellStyle name="Input 3 2 3 3" xfId="14200" xr:uid="{1A28C7AC-899F-4B59-A0A2-4F1907364A68}"/>
    <cellStyle name="Input 3 2 3 3 2" xfId="25973" xr:uid="{984393DD-2A64-4AA8-8AD0-712C0EEF9640}"/>
    <cellStyle name="Input 3 2 3 4" xfId="15160" xr:uid="{F724BF95-7038-44FA-AD3D-760278D57CF6}"/>
    <cellStyle name="Input 3 2 3 4 2" xfId="26929" xr:uid="{B1CDA482-2790-4632-B76D-4965865D06D1}"/>
    <cellStyle name="Input 3 2 3 5" xfId="16109" xr:uid="{1051A427-A165-4539-A532-C60B8BF37B62}"/>
    <cellStyle name="Input 3 2 3 5 2" xfId="27856" xr:uid="{87718822-ECDC-4962-A111-D9F146015C2C}"/>
    <cellStyle name="Input 3 2 3 6" xfId="16982" xr:uid="{9F9CC903-1155-4BD3-A5D7-7F3623F4A326}"/>
    <cellStyle name="Input 3 2 3 6 2" xfId="28729" xr:uid="{53547D81-FF12-48DE-AC04-49F2381E7D5C}"/>
    <cellStyle name="Input 3 2 3 7" xfId="17847" xr:uid="{4958B0E0-67F5-4CE8-82AF-75D6F258F8A4}"/>
    <cellStyle name="Input 3 2 3 7 2" xfId="29568" xr:uid="{73396A2E-29B9-43B8-A568-F7A1BEBBA41E}"/>
    <cellStyle name="Input 3 2 3 8" xfId="18623" xr:uid="{7178027E-8754-418F-ADA2-565DBC3CB251}"/>
    <cellStyle name="Input 3 2 4" xfId="9449" xr:uid="{96643BDD-F328-4DDB-B2D6-17F42F334B76}"/>
    <cellStyle name="Input 3 2 4 2" xfId="13854" xr:uid="{B79A0678-331D-4AAF-9EAD-0243CA53CFB2}"/>
    <cellStyle name="Input 3 2 4 2 2" xfId="25627" xr:uid="{34EFA862-0F32-4E16-8ED1-F40E42B38683}"/>
    <cellStyle name="Input 3 2 4 3" xfId="14814" xr:uid="{BD7BD812-4829-4FA7-AA4E-6F9880324C39}"/>
    <cellStyle name="Input 3 2 4 3 2" xfId="26585" xr:uid="{9886B651-5485-4A23-BC29-AA30CFADAB78}"/>
    <cellStyle name="Input 3 2 4 4" xfId="15766" xr:uid="{1E538E1B-9407-41F3-B468-2DBD51795A4E}"/>
    <cellStyle name="Input 3 2 4 4 2" xfId="27513" xr:uid="{20544BF9-125B-4716-8CCC-8987BABA55B6}"/>
    <cellStyle name="Input 3 2 4 5" xfId="16640" xr:uid="{3516DBCD-2DFF-4369-9D34-4837AB3B2A9F}"/>
    <cellStyle name="Input 3 2 4 5 2" xfId="28387" xr:uid="{2C2481BF-8D68-4EB2-8A63-3C335E6E4D93}"/>
    <cellStyle name="Input 3 2 4 6" xfId="17505" xr:uid="{47D0DB09-2E60-4C8A-9412-FE5C347ED66A}"/>
    <cellStyle name="Input 3 2 4 6 2" xfId="29226" xr:uid="{A208AEA0-CE38-40C3-95B8-651C56B60EAD}"/>
    <cellStyle name="Input 3 2 4 7" xfId="18281" xr:uid="{2FED9646-0750-4F3F-8844-E3078F649E05}"/>
    <cellStyle name="Input 3 2 4 7 2" xfId="30002" xr:uid="{88F7E83D-6451-40B9-A5F5-9AA041AE0585}"/>
    <cellStyle name="Input 3 2 4 8" xfId="19038" xr:uid="{86C15D6B-B042-4D27-BEC5-8EE771FDC688}"/>
    <cellStyle name="Input 3 2 5" xfId="12151" xr:uid="{B3527560-F4BA-4C55-8A7F-1DAE1590FC7F}"/>
    <cellStyle name="Input 3 2 5 2" xfId="23968" xr:uid="{0E5E76F7-1332-4367-95A3-6E057024EBA9}"/>
    <cellStyle name="Input 3 2 6" xfId="10616" xr:uid="{15D89B69-1965-4D07-AA3F-BDC67A9C98DA}"/>
    <cellStyle name="Input 3 2 6 2" xfId="22488" xr:uid="{64485DE1-9690-42DD-B23A-99E3F35D5340}"/>
    <cellStyle name="Input 3 2 7" xfId="12031" xr:uid="{7FFC48CB-927E-4F28-B1A0-717390265321}"/>
    <cellStyle name="Input 3 2 7 2" xfId="23852" xr:uid="{1D45E803-4943-4D0E-AB09-BD155F7C5071}"/>
    <cellStyle name="Input 3 2 8" xfId="10721" xr:uid="{2E1983C0-CC08-40E4-93C7-0E6396B96345}"/>
    <cellStyle name="Input 3 2 8 2" xfId="22593" xr:uid="{55A823CD-10F5-4D7F-B267-FA7DF57CC59E}"/>
    <cellStyle name="Input 3 2 9" xfId="11595" xr:uid="{D3F4FA12-626B-4D1C-AD33-3954F955CE35}"/>
    <cellStyle name="Input 3 2 9 2" xfId="23439" xr:uid="{67E804EE-F632-444E-9702-7275C326D00E}"/>
    <cellStyle name="Input 3 3" xfId="6960" xr:uid="{519990B7-CD03-4DDD-8798-B643415DD101}"/>
    <cellStyle name="Input 3 3 10" xfId="13271" xr:uid="{2DCA2BBC-F349-40F1-BDE8-6772EBEA31A9}"/>
    <cellStyle name="Input 3 3 10 2" xfId="25056" xr:uid="{F4E4655E-4669-4E48-AFD5-DC746FD39A9F}"/>
    <cellStyle name="Input 3 3 2" xfId="8603" xr:uid="{47809E7A-2DBE-476E-87F0-40F5380415AC}"/>
    <cellStyle name="Input 3 3 2 2" xfId="13324" xr:uid="{C7AA89D1-EA0B-4E32-BB1D-0F57015B1B55}"/>
    <cellStyle name="Input 3 3 2 2 2" xfId="25107" xr:uid="{8C012745-F6C5-429D-9931-A6E389A242E5}"/>
    <cellStyle name="Input 3 3 2 3" xfId="14338" xr:uid="{2B14A69F-79F6-46E2-968D-EA8E629DD2A2}"/>
    <cellStyle name="Input 3 3 2 3 2" xfId="26110" xr:uid="{199B6582-3E96-4AF3-AC28-E9ED214EB5FC}"/>
    <cellStyle name="Input 3 3 2 4" xfId="15296" xr:uid="{3E5B49C8-4444-4965-B714-32DBD94B74A6}"/>
    <cellStyle name="Input 3 3 2 4 2" xfId="27065" xr:uid="{B05B9E4A-F269-497E-BEDB-549233DF14AA}"/>
    <cellStyle name="Input 3 3 2 5" xfId="16240" xr:uid="{4388D6D5-BB1A-43FF-9F4B-12B8639744F2}"/>
    <cellStyle name="Input 3 3 2 5 2" xfId="27987" xr:uid="{528B9994-11FD-41B6-845C-2A2F7A70E047}"/>
    <cellStyle name="Input 3 3 2 6" xfId="17113" xr:uid="{B3C935AE-4D78-4F18-8774-F4BEAD266750}"/>
    <cellStyle name="Input 3 3 2 6 2" xfId="28860" xr:uid="{19208D8D-8F4E-4795-8BF9-76D69C8F9168}"/>
    <cellStyle name="Input 3 3 2 7" xfId="17978" xr:uid="{E4A88EEC-C17C-41F9-A2E7-DFB04601C28F}"/>
    <cellStyle name="Input 3 3 2 7 2" xfId="29699" xr:uid="{4A23E759-BD11-428E-891D-E5EE473B4604}"/>
    <cellStyle name="Input 3 3 2 8" xfId="18746" xr:uid="{CF9B6DF0-4094-4C49-ABE9-2827C3DE82E7}"/>
    <cellStyle name="Input 3 3 3" xfId="9572" xr:uid="{04F30CDA-DD1A-4BEB-9C59-F8F5CA01FCD0}"/>
    <cellStyle name="Input 3 3 3 2" xfId="13977" xr:uid="{33867D0D-69CC-451F-BF16-FE7AAC282F62}"/>
    <cellStyle name="Input 3 3 3 2 2" xfId="25750" xr:uid="{11868850-D8F6-44FD-8812-002AAFA1545E}"/>
    <cellStyle name="Input 3 3 3 3" xfId="14937" xr:uid="{8ABCAB54-A100-4CEF-99DB-53A5E1B536E6}"/>
    <cellStyle name="Input 3 3 3 3 2" xfId="26708" xr:uid="{522E3BF8-F015-4B43-9B60-1B9D27CDAE25}"/>
    <cellStyle name="Input 3 3 3 4" xfId="15889" xr:uid="{FBF14857-E499-4BCB-8267-51FC5DF7482C}"/>
    <cellStyle name="Input 3 3 3 4 2" xfId="27636" xr:uid="{C09A6E97-3433-42B1-A67C-89841520755F}"/>
    <cellStyle name="Input 3 3 3 5" xfId="16763" xr:uid="{591E7E99-FF6D-412C-B753-2DA8133A3F50}"/>
    <cellStyle name="Input 3 3 3 5 2" xfId="28510" xr:uid="{548E09B1-0C33-4A6B-9E42-91E5CFBEAA0C}"/>
    <cellStyle name="Input 3 3 3 6" xfId="17628" xr:uid="{A6671529-891A-46E2-959C-D8D80AEE1FA5}"/>
    <cellStyle name="Input 3 3 3 6 2" xfId="29349" xr:uid="{C229BB78-1BB3-4C4D-8CFF-1271BF019F36}"/>
    <cellStyle name="Input 3 3 3 7" xfId="18404" xr:uid="{3C25BC7B-CA33-413C-994C-8B591EAC4496}"/>
    <cellStyle name="Input 3 3 3 7 2" xfId="30125" xr:uid="{1DAB9073-7787-48D2-9030-078E4277011B}"/>
    <cellStyle name="Input 3 3 3 8" xfId="19161" xr:uid="{6430AE8E-6073-4183-BF14-0310D6DD6CC0}"/>
    <cellStyle name="Input 3 3 4" xfId="12295" xr:uid="{C1C9F735-41AA-484A-BE7C-6BC33FBE2193}"/>
    <cellStyle name="Input 3 3 4 2" xfId="24111" xr:uid="{EBC7F086-2685-4EDE-99CB-9EFF7BD14AE9}"/>
    <cellStyle name="Input 3 3 5" xfId="10477" xr:uid="{6A4CE006-07F3-45E8-9C76-C29C846A1763}"/>
    <cellStyle name="Input 3 3 5 2" xfId="22349" xr:uid="{F700851C-E9AC-4E75-A836-2CCFEEE12BF3}"/>
    <cellStyle name="Input 3 3 6" xfId="12053" xr:uid="{51785EC9-103D-4374-A928-A19FDFA5544B}"/>
    <cellStyle name="Input 3 3 6 2" xfId="23874" xr:uid="{A76F7EC6-61D4-4B83-9B35-E40B3ED1843F}"/>
    <cellStyle name="Input 3 3 7" xfId="10701" xr:uid="{96A68031-0EEB-43F6-8AE0-4911EFEEF16A}"/>
    <cellStyle name="Input 3 3 7 2" xfId="22573" xr:uid="{C02A9A66-F284-4019-A2BA-A30CA8430FAC}"/>
    <cellStyle name="Input 3 3 8" xfId="13056" xr:uid="{1CD56D06-61BE-4B2E-9284-DFCD0A061C4A}"/>
    <cellStyle name="Input 3 3 8 2" xfId="24846" xr:uid="{2CD00777-2B1D-476D-BB26-1273D45515F1}"/>
    <cellStyle name="Input 3 3 9" xfId="9869" xr:uid="{3DF3366A-3DD7-42E4-80C4-4C70DADD2DB8}"/>
    <cellStyle name="Input 3 3 9 2" xfId="21745" xr:uid="{35DE0BC1-603B-49CA-9F2A-8C406DECCA41}"/>
    <cellStyle name="Input 3 4" xfId="7785" xr:uid="{AA857A27-8E2E-4FBE-9DEA-1E39A4DF49BD}"/>
    <cellStyle name="Input 3 4 2" xfId="12809" xr:uid="{5489AFDE-7BF2-4404-8861-D3B5A2503BFB}"/>
    <cellStyle name="Input 3 4 2 2" xfId="24605" xr:uid="{3AA2CCFC-FCD5-4A40-BDD6-52FC49EBFF7F}"/>
    <cellStyle name="Input 3 4 3" xfId="10068" xr:uid="{50923266-785C-4CF7-89B8-FA85C222961A}"/>
    <cellStyle name="Input 3 4 3 2" xfId="21943" xr:uid="{1F1BCF1A-EA42-4275-A7C6-193C3E1F008B}"/>
    <cellStyle name="Input 3 4 4" xfId="11981" xr:uid="{CCC5ED0D-F260-4B0D-A7C5-64DEC1DA98D3}"/>
    <cellStyle name="Input 3 4 4 2" xfId="23806" xr:uid="{3B7E9DE1-95EA-4A43-9CE8-064D95A54DDB}"/>
    <cellStyle name="Input 3 4 5" xfId="10755" xr:uid="{9AB4A2B3-ABC4-4F98-B8AF-A35654BB568E}"/>
    <cellStyle name="Input 3 4 5 2" xfId="22626" xr:uid="{4B8DE4D9-5187-42F0-A15A-5ACAD7FF9B42}"/>
    <cellStyle name="Input 3 4 6" xfId="11566" xr:uid="{5FCE1ED3-A47A-4688-B75A-A362E627A522}"/>
    <cellStyle name="Input 3 4 6 2" xfId="23414" xr:uid="{E78DF2C7-915D-4F0C-AB79-A3A4293546DD}"/>
    <cellStyle name="Input 3 4 7" xfId="11095" xr:uid="{D01A7051-6505-48C5-94B8-BC5101D48B4C}"/>
    <cellStyle name="Input 3 4 7 2" xfId="22964" xr:uid="{A33C9789-450B-4724-ADFD-47DCA8D005BE}"/>
    <cellStyle name="Input 3 4 8" xfId="11913" xr:uid="{064223C8-A462-4EC1-85D5-858845EB206B}"/>
    <cellStyle name="Input 3 5" xfId="7758" xr:uid="{27352A81-CAF5-4263-9435-499B85161A01}"/>
    <cellStyle name="Input 3 5 2" xfId="12782" xr:uid="{FCA09ACE-03DD-4F25-9E30-24BC1F86AB45}"/>
    <cellStyle name="Input 3 5 2 2" xfId="24578" xr:uid="{ED593E3C-D7DD-4AC2-B59A-495D1E067473}"/>
    <cellStyle name="Input 3 5 3" xfId="10094" xr:uid="{AA027BE7-943A-4ACA-89C8-754B3B5B61DF}"/>
    <cellStyle name="Input 3 5 3 2" xfId="21969" xr:uid="{8B0EEBAC-4537-4A3E-A507-FE7E1615D528}"/>
    <cellStyle name="Input 3 5 4" xfId="12620" xr:uid="{ED28B8CC-509D-4D1A-B99A-BCEF488BAC42}"/>
    <cellStyle name="Input 3 5 4 2" xfId="24425" xr:uid="{56BAE826-1ED4-47B2-BF3E-0CF457773435}"/>
    <cellStyle name="Input 3 5 5" xfId="10199" xr:uid="{D91B441A-42E2-400E-A685-9F6D2BAFB26E}"/>
    <cellStyle name="Input 3 5 5 2" xfId="22074" xr:uid="{388BE280-3EA4-4810-B6FC-762D75C12A84}"/>
    <cellStyle name="Input 3 5 6" xfId="12609" xr:uid="{C15CAE46-CC40-400E-8A41-7A9B05601C0E}"/>
    <cellStyle name="Input 3 5 6 2" xfId="24414" xr:uid="{C96E8970-540F-4402-B7F6-3646A793B8C3}"/>
    <cellStyle name="Input 3 5 7" xfId="10209" xr:uid="{23FFB420-DBFD-4308-AB3D-6E7462BAB625}"/>
    <cellStyle name="Input 3 5 7 2" xfId="22084" xr:uid="{43084A6F-A4B6-46F0-B3DA-193A68EA87CE}"/>
    <cellStyle name="Input 3 5 8" xfId="12336" xr:uid="{C2739A4F-409D-4F92-A5A9-8B65B5238AF7}"/>
    <cellStyle name="Input 3 6" xfId="11321" xr:uid="{F161AE99-4EB3-4FCB-9C6A-BEA2A1702510}"/>
    <cellStyle name="Input 3 6 2" xfId="23183" xr:uid="{FE37BA63-C892-435D-A723-A78A07D209CE}"/>
    <cellStyle name="Input 3 7" xfId="11292" xr:uid="{BEEEFE72-C2A6-4F01-A83C-0462CC920A19}"/>
    <cellStyle name="Input 3 7 2" xfId="23154" xr:uid="{04FB0EEE-B41D-4FAD-943A-9B857FB9061C}"/>
    <cellStyle name="Input 3 8" xfId="11340" xr:uid="{7DBEBBF3-FFD5-49B3-BB41-8CB249E8EAD1}"/>
    <cellStyle name="Input 3 8 2" xfId="23202" xr:uid="{E329AC9E-FFD0-42DD-9915-45AB95A07BD7}"/>
    <cellStyle name="Input 3 9" xfId="11273" xr:uid="{48F99AE7-6B34-4F6A-82A2-2DA3282C0916}"/>
    <cellStyle name="Input 3 9 2" xfId="23135" xr:uid="{FA4F30CF-1F8D-45DF-8D83-3B7BCF2A919A}"/>
    <cellStyle name="Input 4" xfId="5072" xr:uid="{4D5C71A2-9177-4B34-8B55-852E842B98EC}"/>
    <cellStyle name="Input 4 10" xfId="11360" xr:uid="{23CC2BC5-7BC4-49FB-A88E-D0EAC8D2253A}"/>
    <cellStyle name="Input 4 10 2" xfId="23222" xr:uid="{0048D6DB-F0CA-49A8-9C78-FA01FBB5BFD5}"/>
    <cellStyle name="Input 4 11" xfId="11254" xr:uid="{DBA4E5B7-C3A9-409D-9EA2-A329ABF414D2}"/>
    <cellStyle name="Input 4 11 2" xfId="23116" xr:uid="{57966A9A-5EA7-47AC-A1A7-BC0A9CF0B95B}"/>
    <cellStyle name="Input 4 12" xfId="13025" xr:uid="{833AF772-799D-4236-B451-6AE785656D39}"/>
    <cellStyle name="Input 4 12 2" xfId="24817" xr:uid="{6D1F3D76-4289-48C4-BE44-A135985F35E9}"/>
    <cellStyle name="Input 4 2" xfId="6792" xr:uid="{C95C6425-0D6D-4B48-846B-1D58934D1675}"/>
    <cellStyle name="Input 4 2 10" xfId="10057" xr:uid="{78BE0E07-24B4-4919-8AFA-AEB2476E9158}"/>
    <cellStyle name="Input 4 2 10 2" xfId="21932" xr:uid="{1B647D7A-DCA3-4E63-9289-32FC77F013DF}"/>
    <cellStyle name="Input 4 2 11" xfId="12091" xr:uid="{BF0F9C71-1526-4470-9457-140DAC743682}"/>
    <cellStyle name="Input 4 2 11 2" xfId="23912" xr:uid="{E29B10D7-51DB-4956-9E19-D0FBA684AEBF}"/>
    <cellStyle name="Input 4 2 2" xfId="7202" xr:uid="{701A72A7-5C1E-42F2-B958-733E145B7845}"/>
    <cellStyle name="Input 4 2 2 10" xfId="17133" xr:uid="{FA2B3F36-2853-4102-831D-58CC09ECE82C}"/>
    <cellStyle name="Input 4 2 2 10 2" xfId="28880" xr:uid="{6477A626-5D7E-4ED3-8EB1-C42F0AD65089}"/>
    <cellStyle name="Input 4 2 2 2" xfId="8845" xr:uid="{5A3532F4-4D80-497D-95DE-80B3D70EBD31}"/>
    <cellStyle name="Input 4 2 2 2 2" xfId="13497" xr:uid="{AFF2D657-00C9-4FF7-B946-A0139C3366E0}"/>
    <cellStyle name="Input 4 2 2 2 2 2" xfId="25280" xr:uid="{2471228B-383C-49A1-B0F3-AA3BFC84597D}"/>
    <cellStyle name="Input 4 2 2 2 3" xfId="14501" xr:uid="{51433FB9-3D66-44F2-949B-9286DB3A825A}"/>
    <cellStyle name="Input 4 2 2 2 3 2" xfId="26273" xr:uid="{0C3C5CEC-E769-44AA-B950-FA55D06E622D}"/>
    <cellStyle name="Input 4 2 2 2 4" xfId="15459" xr:uid="{0BF3A3DF-A4AC-447C-A3E1-D4B457FBBB55}"/>
    <cellStyle name="Input 4 2 2 2 4 2" xfId="27219" xr:uid="{37943CEA-0D32-419B-A7EA-1D0E6C6521BD}"/>
    <cellStyle name="Input 4 2 2 2 5" xfId="16384" xr:uid="{C763AE24-F16B-49C4-8C91-C7FA09B13618}"/>
    <cellStyle name="Input 4 2 2 2 5 2" xfId="28131" xr:uid="{930CC56B-A23D-4C13-8F78-B48339ABCB3D}"/>
    <cellStyle name="Input 4 2 2 2 6" xfId="17255" xr:uid="{F2B1B132-AC8A-465B-B1CF-CB055F722391}"/>
    <cellStyle name="Input 4 2 2 2 6 2" xfId="28998" xr:uid="{0A20F5D9-3FC3-4E1B-977D-D307AD032FB7}"/>
    <cellStyle name="Input 4 2 2 2 7" xfId="18101" xr:uid="{90285E5F-942E-4441-8B1A-BC059BA4A69A}"/>
    <cellStyle name="Input 4 2 2 2 7 2" xfId="29822" xr:uid="{E2393B49-B73B-4A35-BDA7-69C572C7D262}"/>
    <cellStyle name="Input 4 2 2 2 8" xfId="18861" xr:uid="{329BDC4D-9706-4BEF-ABF8-59C942879C0E}"/>
    <cellStyle name="Input 4 2 2 3" xfId="9687" xr:uid="{8E8502FC-076E-4472-8446-13D270672D69}"/>
    <cellStyle name="Input 4 2 2 3 2" xfId="14092" xr:uid="{2052F4E5-6107-417B-AC59-B5BF51F2DD26}"/>
    <cellStyle name="Input 4 2 2 3 2 2" xfId="25865" xr:uid="{6CB645F8-4A87-4092-96EF-462B5AF6EEB1}"/>
    <cellStyle name="Input 4 2 2 3 3" xfId="15052" xr:uid="{9067DB33-21D2-4B74-B94E-BCF9BC4F1A6B}"/>
    <cellStyle name="Input 4 2 2 3 3 2" xfId="26823" xr:uid="{D6BD30D5-F509-4CEA-B6E9-91C1C1BA212F}"/>
    <cellStyle name="Input 4 2 2 3 4" xfId="16004" xr:uid="{B8E4A2DA-1F71-45BE-92B1-E572E3E300BF}"/>
    <cellStyle name="Input 4 2 2 3 4 2" xfId="27751" xr:uid="{CD5587BC-A7E6-4EEC-B217-2524372E16DA}"/>
    <cellStyle name="Input 4 2 2 3 5" xfId="16878" xr:uid="{1A97C4C9-8F11-4C80-B234-5850180C5519}"/>
    <cellStyle name="Input 4 2 2 3 5 2" xfId="28625" xr:uid="{6C23B473-EE71-4F5B-8CEA-8C983127E14B}"/>
    <cellStyle name="Input 4 2 2 3 6" xfId="17743" xr:uid="{860088D6-112B-49BC-A144-E24AB01EC572}"/>
    <cellStyle name="Input 4 2 2 3 6 2" xfId="29464" xr:uid="{1ED7CD97-0840-491F-B0A7-0602C99507A1}"/>
    <cellStyle name="Input 4 2 2 3 7" xfId="18519" xr:uid="{2922878C-7413-4386-BB6F-34CE18DC34DE}"/>
    <cellStyle name="Input 4 2 2 3 7 2" xfId="30240" xr:uid="{7166E7CE-E99D-4AA3-8227-EB07E46C774F}"/>
    <cellStyle name="Input 4 2 2 3 8" xfId="19276" xr:uid="{962E1AA2-66BB-4E3D-83AF-AF7B7A508239}"/>
    <cellStyle name="Input 4 2 2 4" xfId="12469" xr:uid="{6CA3C9A0-B27F-44C3-987E-518649537C27}"/>
    <cellStyle name="Input 4 2 2 4 2" xfId="24283" xr:uid="{8EB16F76-05BE-4E33-9633-9B3F57D2FC55}"/>
    <cellStyle name="Input 4 2 2 5" xfId="10314" xr:uid="{6EC95835-62F0-4F25-90E8-DB15D71E5FB5}"/>
    <cellStyle name="Input 4 2 2 5 2" xfId="22186" xr:uid="{4C157888-1811-4FF1-BDBC-ACDAED6E27B3}"/>
    <cellStyle name="Input 4 2 2 6" xfId="13364" xr:uid="{44A884EE-81EB-47D9-A87D-7769AD9DA2F8}"/>
    <cellStyle name="Input 4 2 2 6 2" xfId="25147" xr:uid="{71055C13-9F56-4465-A6CB-614116058400}"/>
    <cellStyle name="Input 4 2 2 7" xfId="14373" xr:uid="{0C30C14C-597B-4973-998D-7B356833A855}"/>
    <cellStyle name="Input 4 2 2 7 2" xfId="26145" xr:uid="{DF4AA864-29EB-4A17-8450-ADB80807E3CF}"/>
    <cellStyle name="Input 4 2 2 8" xfId="15331" xr:uid="{279EA3A1-1C4E-456F-BAEC-096EFCF9A04A}"/>
    <cellStyle name="Input 4 2 2 8 2" xfId="27095" xr:uid="{B9748BF5-0028-4DEE-AFA9-A6D444FF2018}"/>
    <cellStyle name="Input 4 2 2 9" xfId="16262" xr:uid="{CC11B706-B1EF-454E-A15B-24BC78E09517}"/>
    <cellStyle name="Input 4 2 2 9 2" xfId="28009" xr:uid="{2E8E4752-85EA-4338-8CE5-B92B6458FA64}"/>
    <cellStyle name="Input 4 2 3" xfId="8437" xr:uid="{DBB32877-69C8-48A2-9EA5-44025CF65E9E}"/>
    <cellStyle name="Input 4 2 3 2" xfId="13179" xr:uid="{DF1CD4ED-6650-4636-B389-A7363F7327D4}"/>
    <cellStyle name="Input 4 2 3 2 2" xfId="24965" xr:uid="{D123154E-1A6E-436D-A4C6-C41B67C74E2D}"/>
    <cellStyle name="Input 4 2 3 3" xfId="14199" xr:uid="{9604A267-1F35-4CD5-95FA-418303C061BC}"/>
    <cellStyle name="Input 4 2 3 3 2" xfId="25972" xr:uid="{CA86DBBC-8A89-4E67-B4ED-021AE7AD1852}"/>
    <cellStyle name="Input 4 2 3 4" xfId="15159" xr:uid="{5B8A179B-3329-4CB9-803B-2F435CE9827E}"/>
    <cellStyle name="Input 4 2 3 4 2" xfId="26928" xr:uid="{AF746787-BBEE-417C-B03E-36383208A899}"/>
    <cellStyle name="Input 4 2 3 5" xfId="16108" xr:uid="{23175F69-624F-4E09-B6D2-453BD976519A}"/>
    <cellStyle name="Input 4 2 3 5 2" xfId="27855" xr:uid="{21ECC711-D936-44CC-AB1B-09D7A6A8CEC2}"/>
    <cellStyle name="Input 4 2 3 6" xfId="16981" xr:uid="{B39B354E-5129-4670-AA93-EC18387BD1D3}"/>
    <cellStyle name="Input 4 2 3 6 2" xfId="28728" xr:uid="{F3C491BA-A888-4AA3-AA4B-E206CA754116}"/>
    <cellStyle name="Input 4 2 3 7" xfId="17846" xr:uid="{EED9DE6F-9134-4581-A000-86E57CD94C19}"/>
    <cellStyle name="Input 4 2 3 7 2" xfId="29567" xr:uid="{CDDEA839-CE06-4CC3-A97E-C4608C4471E4}"/>
    <cellStyle name="Input 4 2 3 8" xfId="18622" xr:uid="{21541A09-3EEE-4811-AA16-D76A651D4AFC}"/>
    <cellStyle name="Input 4 2 4" xfId="9448" xr:uid="{68264C18-6A42-46B3-8076-AEE102D826C3}"/>
    <cellStyle name="Input 4 2 4 2" xfId="13853" xr:uid="{EACB1962-F214-4EBE-AE68-FF103778B60C}"/>
    <cellStyle name="Input 4 2 4 2 2" xfId="25626" xr:uid="{07719E74-DF4F-45B1-9968-C0543188F8FE}"/>
    <cellStyle name="Input 4 2 4 3" xfId="14813" xr:uid="{BB02BBBA-1FD1-4678-9C78-B5CB6D079265}"/>
    <cellStyle name="Input 4 2 4 3 2" xfId="26584" xr:uid="{66D68F48-16CF-4C46-AC29-6A3C939A7E71}"/>
    <cellStyle name="Input 4 2 4 4" xfId="15765" xr:uid="{7026DDB5-F13D-4C6A-A191-51034C67E9D6}"/>
    <cellStyle name="Input 4 2 4 4 2" xfId="27512" xr:uid="{29F3E0F3-31D6-4462-BF94-3055FA39FF59}"/>
    <cellStyle name="Input 4 2 4 5" xfId="16639" xr:uid="{F7910D8C-3D50-4ECF-A129-234E3A7DAD51}"/>
    <cellStyle name="Input 4 2 4 5 2" xfId="28386" xr:uid="{ADCD03AE-C935-4A56-BB61-380A28717AEE}"/>
    <cellStyle name="Input 4 2 4 6" xfId="17504" xr:uid="{C60847C5-4680-472B-8B6A-922B3BA2B144}"/>
    <cellStyle name="Input 4 2 4 6 2" xfId="29225" xr:uid="{49BACE93-C4BC-44E5-9391-FD8129DD0C6A}"/>
    <cellStyle name="Input 4 2 4 7" xfId="18280" xr:uid="{2BB0F1CA-73F6-4866-9054-B7F3E54C86D3}"/>
    <cellStyle name="Input 4 2 4 7 2" xfId="30001" xr:uid="{922EC611-C537-41B8-8085-55689127D0D9}"/>
    <cellStyle name="Input 4 2 4 8" xfId="19037" xr:uid="{11611ED8-8304-4DF5-B28E-4747D2B44696}"/>
    <cellStyle name="Input 4 2 5" xfId="12150" xr:uid="{1FA3233B-89AF-435D-9B9A-A41544FF8E73}"/>
    <cellStyle name="Input 4 2 5 2" xfId="23967" xr:uid="{FBF104D0-26AC-4E6B-B726-AA277A582653}"/>
    <cellStyle name="Input 4 2 6" xfId="10617" xr:uid="{BB3F4D76-2B5D-4E70-A4B2-6E9187E007BC}"/>
    <cellStyle name="Input 4 2 6 2" xfId="22489" xr:uid="{910AC299-75FA-42A0-B2EF-525BFB71D8D4}"/>
    <cellStyle name="Input 4 2 7" xfId="11625" xr:uid="{280BE2F5-B0BD-4848-AE39-BEE0BF64D1F7}"/>
    <cellStyle name="Input 4 2 7 2" xfId="23467" xr:uid="{BB8F97C0-A13A-4D52-9D78-4ED4733D5B83}"/>
    <cellStyle name="Input 4 2 8" xfId="11058" xr:uid="{9F36E466-89DB-41B6-B3F2-84DF7A09EEEB}"/>
    <cellStyle name="Input 4 2 8 2" xfId="22927" xr:uid="{4B688A7A-3C6F-4B14-AFB7-8CE6AE6E3310}"/>
    <cellStyle name="Input 4 2 9" xfId="12824" xr:uid="{207BF388-6A4A-49BF-AA4F-308C8587F521}"/>
    <cellStyle name="Input 4 2 9 2" xfId="24618" xr:uid="{02A87251-EAC3-4478-8FAF-02F8391A8873}"/>
    <cellStyle name="Input 4 3" xfId="6961" xr:uid="{D10DE8D3-185E-4373-81BE-C626869EAE29}"/>
    <cellStyle name="Input 4 3 10" xfId="11588" xr:uid="{B9F9A5A2-4558-4F7C-975F-821123573DF9}"/>
    <cellStyle name="Input 4 3 10 2" xfId="23434" xr:uid="{65E02337-7B51-4379-8C06-4497B327AACB}"/>
    <cellStyle name="Input 4 3 2" xfId="8604" xr:uid="{BA781FBD-052C-49A7-A834-DDCA8114820B}"/>
    <cellStyle name="Input 4 3 2 2" xfId="13325" xr:uid="{09AB8D4F-D80D-4615-A035-77ED2A7A7E77}"/>
    <cellStyle name="Input 4 3 2 2 2" xfId="25108" xr:uid="{76B5286A-A106-4840-97A2-AB13666CE01C}"/>
    <cellStyle name="Input 4 3 2 3" xfId="14339" xr:uid="{03A08B4F-9562-4BC4-AE05-5F39BD3BC01B}"/>
    <cellStyle name="Input 4 3 2 3 2" xfId="26111" xr:uid="{EBDE6847-FAA6-40CC-B93B-46AD48D41CFC}"/>
    <cellStyle name="Input 4 3 2 4" xfId="15297" xr:uid="{1CF6C0A8-6604-4286-9AD3-AD894648EA6D}"/>
    <cellStyle name="Input 4 3 2 4 2" xfId="27066" xr:uid="{867ABE89-8322-4FE1-A9F8-C590B6BDA3E0}"/>
    <cellStyle name="Input 4 3 2 5" xfId="16241" xr:uid="{AE020F04-3D6D-4ED6-95C6-5DCA46696786}"/>
    <cellStyle name="Input 4 3 2 5 2" xfId="27988" xr:uid="{FBC11205-416D-422C-AEA6-50FEF0786E3C}"/>
    <cellStyle name="Input 4 3 2 6" xfId="17114" xr:uid="{9131D5EB-4ECC-46E1-B1D6-B55C13B4BE5A}"/>
    <cellStyle name="Input 4 3 2 6 2" xfId="28861" xr:uid="{F44D4491-BC7B-4845-B5D0-00F614968F47}"/>
    <cellStyle name="Input 4 3 2 7" xfId="17979" xr:uid="{8BC6F63F-9A15-4980-A9CA-6459898974FF}"/>
    <cellStyle name="Input 4 3 2 7 2" xfId="29700" xr:uid="{7429FFD6-95FA-4D0E-8AC7-A2CDD9D28078}"/>
    <cellStyle name="Input 4 3 2 8" xfId="18747" xr:uid="{78775FFA-3008-498D-83E7-BB61BCF0A53B}"/>
    <cellStyle name="Input 4 3 3" xfId="9573" xr:uid="{6B8AA7FC-85DF-42D2-B5AC-2EB21C5CD0E4}"/>
    <cellStyle name="Input 4 3 3 2" xfId="13978" xr:uid="{772CD4CB-5628-4BA5-B56C-A8E95545CC44}"/>
    <cellStyle name="Input 4 3 3 2 2" xfId="25751" xr:uid="{0E049B76-8CD3-4A27-81DB-B1B731F94D03}"/>
    <cellStyle name="Input 4 3 3 3" xfId="14938" xr:uid="{F45B6B99-3EAE-4707-BCF6-B392997192D8}"/>
    <cellStyle name="Input 4 3 3 3 2" xfId="26709" xr:uid="{88329583-16A5-4799-970E-2AEB04D10597}"/>
    <cellStyle name="Input 4 3 3 4" xfId="15890" xr:uid="{1FF89458-C0CB-4134-A770-20E7F759BB1C}"/>
    <cellStyle name="Input 4 3 3 4 2" xfId="27637" xr:uid="{F3B7FB9F-0C0D-456D-BF85-6A4089F66A74}"/>
    <cellStyle name="Input 4 3 3 5" xfId="16764" xr:uid="{13A9CE4B-5905-43B0-94DB-7E9881ABEC94}"/>
    <cellStyle name="Input 4 3 3 5 2" xfId="28511" xr:uid="{E3610393-06ED-4DE7-90E5-BBCC8DA059FA}"/>
    <cellStyle name="Input 4 3 3 6" xfId="17629" xr:uid="{077B9369-E003-42A1-A4B8-1AD3F5CF4D7C}"/>
    <cellStyle name="Input 4 3 3 6 2" xfId="29350" xr:uid="{DDBA990D-B980-4919-9754-614CFF7A4227}"/>
    <cellStyle name="Input 4 3 3 7" xfId="18405" xr:uid="{904E2F62-2FC3-4A6C-B1C1-109B158EC297}"/>
    <cellStyle name="Input 4 3 3 7 2" xfId="30126" xr:uid="{694D15E7-620D-4F4F-959F-1660D64DAF95}"/>
    <cellStyle name="Input 4 3 3 8" xfId="19162" xr:uid="{3D4A26F5-FB8C-4CAD-8B4B-32EF41371E80}"/>
    <cellStyle name="Input 4 3 4" xfId="12296" xr:uid="{E5E1254A-39B4-42DA-B3BB-54614F7C8506}"/>
    <cellStyle name="Input 4 3 4 2" xfId="24112" xr:uid="{8B49BC2F-A076-4A52-A4FD-C7E583C8E60F}"/>
    <cellStyle name="Input 4 3 5" xfId="10476" xr:uid="{C4E8E8C1-4610-4E37-9C62-1359CD078D86}"/>
    <cellStyle name="Input 4 3 5 2" xfId="22348" xr:uid="{02C7023F-AD66-4FD7-B6EA-DC350B3CB870}"/>
    <cellStyle name="Input 4 3 6" xfId="12054" xr:uid="{75E4D576-E2E1-400F-A9AF-0455BC1E90A7}"/>
    <cellStyle name="Input 4 3 6 2" xfId="23875" xr:uid="{8A50571D-6226-4DA2-A7A0-9BE65BAAF13C}"/>
    <cellStyle name="Input 4 3 7" xfId="10700" xr:uid="{687E4103-EF0B-4AF9-A273-7195855AA59E}"/>
    <cellStyle name="Input 4 3 7 2" xfId="22572" xr:uid="{E75C66A2-5BD9-4701-863D-55F74779E520}"/>
    <cellStyle name="Input 4 3 8" xfId="12022" xr:uid="{8C5A5D9A-6AF4-4B57-B31C-6365588B082F}"/>
    <cellStyle name="Input 4 3 8 2" xfId="23843" xr:uid="{51094773-E924-496A-BC4A-83E543FB8EAE}"/>
    <cellStyle name="Input 4 3 9" xfId="10728" xr:uid="{0F4CC09F-B42D-43C7-9F31-5416CD3FDA1B}"/>
    <cellStyle name="Input 4 3 9 2" xfId="22600" xr:uid="{BE7D70E8-3B12-4B41-8F86-D1119ACC1994}"/>
    <cellStyle name="Input 4 4" xfId="7786" xr:uid="{3F7C303D-5198-4466-9460-33A1A20A6DDC}"/>
    <cellStyle name="Input 4 4 2" xfId="12810" xr:uid="{A24A0897-3D65-48A1-9F53-39D75FC2BE48}"/>
    <cellStyle name="Input 4 4 2 2" xfId="24606" xr:uid="{7BB33DA4-C4CF-4403-94C8-0EEBEE2B7F85}"/>
    <cellStyle name="Input 4 4 3" xfId="10067" xr:uid="{E5A3EB48-8C72-4C72-8878-F274536C1D18}"/>
    <cellStyle name="Input 4 4 3 2" xfId="21942" xr:uid="{5ECADAAB-D6B4-4826-A5A2-A383E1E48728}"/>
    <cellStyle name="Input 4 4 4" xfId="11750" xr:uid="{E022CF8C-B884-4703-B244-AA46F37D0B06}"/>
    <cellStyle name="Input 4 4 4 2" xfId="23579" xr:uid="{B632787A-CF9A-4D7B-81CB-CA29FC9469FB}"/>
    <cellStyle name="Input 4 4 5" xfId="10956" xr:uid="{DD49AD5B-FDB3-4FFD-8975-54C986C96040}"/>
    <cellStyle name="Input 4 4 5 2" xfId="22825" xr:uid="{9686D0EA-A171-463D-BF72-4BDD43F477D3}"/>
    <cellStyle name="Input 4 4 6" xfId="12522" xr:uid="{FAB95248-FF98-4FD5-9E2B-0C82A79F5DA9}"/>
    <cellStyle name="Input 4 4 6 2" xfId="24332" xr:uid="{B5D63526-D403-4931-A2A4-69B64B013D17}"/>
    <cellStyle name="Input 4 4 7" xfId="10279" xr:uid="{352D73C8-39D9-4CAA-BA51-48851D1189EF}"/>
    <cellStyle name="Input 4 4 7 2" xfId="22154" xr:uid="{23A9614C-7E85-49B9-9150-B2F138509F91}"/>
    <cellStyle name="Input 4 4 8" xfId="11689" xr:uid="{65B5CD13-1643-47D2-85E6-BF1BE2273FEA}"/>
    <cellStyle name="Input 4 5" xfId="7757" xr:uid="{3FD68A7A-9585-4B8E-BA18-703B735FFB52}"/>
    <cellStyle name="Input 4 5 2" xfId="12781" xr:uid="{C7684BD0-3832-4FA4-B265-6045434C0729}"/>
    <cellStyle name="Input 4 5 2 2" xfId="24577" xr:uid="{A5383E39-AFA4-4B4E-B8AE-54DD6F9A87A0}"/>
    <cellStyle name="Input 4 5 3" xfId="10095" xr:uid="{4EB3B95A-2970-4237-BAAD-2F297CDDBD46}"/>
    <cellStyle name="Input 4 5 3 2" xfId="21970" xr:uid="{AA3EBAE9-6464-49F9-8D74-522370F66C7B}"/>
    <cellStyle name="Input 4 5 4" xfId="12085" xr:uid="{83FA67A7-4408-417D-9542-2D66BB087437}"/>
    <cellStyle name="Input 4 5 4 2" xfId="23906" xr:uid="{48A14E52-7D03-4540-B3B0-4CDCD382EBB9}"/>
    <cellStyle name="Input 4 5 5" xfId="10672" xr:uid="{3DA2E164-B367-4588-813B-761D5F6219D8}"/>
    <cellStyle name="Input 4 5 5 2" xfId="22544" xr:uid="{CA442FA4-BBA4-463B-8191-3779A0B7978C}"/>
    <cellStyle name="Input 4 5 6" xfId="12025" xr:uid="{2D94E909-4754-493D-9A05-F46A771CDD82}"/>
    <cellStyle name="Input 4 5 6 2" xfId="23846" xr:uid="{6D4F880B-395F-4C5B-BAA1-36C48223573E}"/>
    <cellStyle name="Input 4 5 7" xfId="10725" xr:uid="{1FD5528C-A87D-48C7-B086-21A89BC60C93}"/>
    <cellStyle name="Input 4 5 7 2" xfId="22597" xr:uid="{31121312-8537-49F0-A9E8-3230218443D7}"/>
    <cellStyle name="Input 4 5 8" xfId="11591" xr:uid="{B0120720-91A6-4487-9950-A5A5966A7550}"/>
    <cellStyle name="Input 4 6" xfId="11322" xr:uid="{D2C27097-9BB3-4DE1-B2DB-052ACEB7463A}"/>
    <cellStyle name="Input 4 6 2" xfId="23184" xr:uid="{5F65CCA6-9FFE-4AEB-B5C8-C3746AB70872}"/>
    <cellStyle name="Input 4 7" xfId="11291" xr:uid="{CFF5EC38-12B1-4244-A11F-0B5D263588D0}"/>
    <cellStyle name="Input 4 7 2" xfId="23153" xr:uid="{B4F53967-26D1-4B6E-A993-AE30270A6508}"/>
    <cellStyle name="Input 4 8" xfId="11341" xr:uid="{5B5DC7AC-A9A2-4AFE-94F4-CFA0B5439155}"/>
    <cellStyle name="Input 4 8 2" xfId="23203" xr:uid="{1B8F522F-729F-4BFE-A723-1F8186BF27FD}"/>
    <cellStyle name="Input 4 9" xfId="11272" xr:uid="{BDEF8692-9996-4701-A83A-AA24DFE12085}"/>
    <cellStyle name="Input 4 9 2" xfId="23134" xr:uid="{48E2A809-F009-43D9-B08C-AFBE8D90FAAD}"/>
    <cellStyle name="Input 5" xfId="5073" xr:uid="{C09A2F7B-432D-408B-BBB1-577C715C4189}"/>
    <cellStyle name="Input 5 10" xfId="11361" xr:uid="{1B3E54DA-664E-41B8-A9DF-669058941F84}"/>
    <cellStyle name="Input 5 10 2" xfId="23223" xr:uid="{49779BA1-070B-443C-92D3-384BA5AD19FB}"/>
    <cellStyle name="Input 5 11" xfId="11253" xr:uid="{1EEF4C86-8DF2-4505-83AC-92729B02A7BF}"/>
    <cellStyle name="Input 5 11 2" xfId="23115" xr:uid="{93E873CB-414D-4A0F-94FB-337252BA6FA3}"/>
    <cellStyle name="Input 5 12" xfId="11990" xr:uid="{7966A944-E015-4DCF-B662-D201B4B08D1A}"/>
    <cellStyle name="Input 5 12 2" xfId="23815" xr:uid="{73DF96FC-C7EA-427F-BFAB-9BCCCCD6F446}"/>
    <cellStyle name="Input 5 2" xfId="6791" xr:uid="{F3135C6B-839A-480E-A37A-7609B5E39F84}"/>
    <cellStyle name="Input 5 2 10" xfId="10189" xr:uid="{32DDC1BD-787F-4030-A03D-846F89362396}"/>
    <cellStyle name="Input 5 2 10 2" xfId="22064" xr:uid="{E71D56B3-AFF8-490D-86BE-4DDD8E7CD3D8}"/>
    <cellStyle name="Input 5 2 11" xfId="12881" xr:uid="{23661C9C-FCE6-47AA-B564-E228943E7C58}"/>
    <cellStyle name="Input 5 2 11 2" xfId="24675" xr:uid="{8BFCBA71-BE22-4EFC-9C85-3BFBB2FB572E}"/>
    <cellStyle name="Input 5 2 2" xfId="7203" xr:uid="{A0570E7C-3BB9-441A-B344-9258CED331E6}"/>
    <cellStyle name="Input 5 2 2 10" xfId="12028" xr:uid="{69AE3E99-CD51-4C11-AF1A-C35167DFCEFF}"/>
    <cellStyle name="Input 5 2 2 10 2" xfId="23849" xr:uid="{3A6A8115-0B51-4FA7-BDF7-E5A2AFA0A482}"/>
    <cellStyle name="Input 5 2 2 2" xfId="8846" xr:uid="{59B6F002-DD23-49E8-8836-7BD05DB75375}"/>
    <cellStyle name="Input 5 2 2 2 2" xfId="13498" xr:uid="{893D2165-E0DF-4584-9661-7F68B0ABBB21}"/>
    <cellStyle name="Input 5 2 2 2 2 2" xfId="25281" xr:uid="{945DF75E-45B3-4330-B122-BA80F2535DCB}"/>
    <cellStyle name="Input 5 2 2 2 3" xfId="14502" xr:uid="{BC066570-3F25-45DC-A43D-965BD927FBAC}"/>
    <cellStyle name="Input 5 2 2 2 3 2" xfId="26274" xr:uid="{C195C89E-1EA6-4A07-921A-52DA63D5293B}"/>
    <cellStyle name="Input 5 2 2 2 4" xfId="15460" xr:uid="{58B55633-FDB3-4306-A1C7-A7DAD4C7831F}"/>
    <cellStyle name="Input 5 2 2 2 4 2" xfId="27220" xr:uid="{9BB23498-6702-4B14-BF40-D97459A481B7}"/>
    <cellStyle name="Input 5 2 2 2 5" xfId="16385" xr:uid="{57D4D0BE-96E7-4656-A59D-A01B46D39F70}"/>
    <cellStyle name="Input 5 2 2 2 5 2" xfId="28132" xr:uid="{455972D2-B3BA-4276-A69D-DBF1A4F18898}"/>
    <cellStyle name="Input 5 2 2 2 6" xfId="17256" xr:uid="{93526B22-CF59-4F47-BA8F-A6AC0A2C71C1}"/>
    <cellStyle name="Input 5 2 2 2 6 2" xfId="28999" xr:uid="{38562A6B-CDAC-41C7-B25C-288D6AD6B0A2}"/>
    <cellStyle name="Input 5 2 2 2 7" xfId="18102" xr:uid="{D21AD570-2752-4427-9E6F-C33F866133FE}"/>
    <cellStyle name="Input 5 2 2 2 7 2" xfId="29823" xr:uid="{A081CA0A-D206-426A-8CAA-DA556BE943B3}"/>
    <cellStyle name="Input 5 2 2 2 8" xfId="18862" xr:uid="{92C2E42E-3793-49C2-952B-D7C28E6CFE5F}"/>
    <cellStyle name="Input 5 2 2 3" xfId="9688" xr:uid="{16EFA816-0390-4A61-BD56-82CC1D1A9D46}"/>
    <cellStyle name="Input 5 2 2 3 2" xfId="14093" xr:uid="{8AD0015E-DF79-4248-9745-DC37492EC6C4}"/>
    <cellStyle name="Input 5 2 2 3 2 2" xfId="25866" xr:uid="{D8D818FB-068C-47AD-AD6D-AC4CAC649042}"/>
    <cellStyle name="Input 5 2 2 3 3" xfId="15053" xr:uid="{F4345E60-EC80-4209-AF68-279687EC94F1}"/>
    <cellStyle name="Input 5 2 2 3 3 2" xfId="26824" xr:uid="{73C60C0F-4BE1-4CA4-A1D1-AF6B60742A50}"/>
    <cellStyle name="Input 5 2 2 3 4" xfId="16005" xr:uid="{026BC0E5-73A6-467E-BAB6-45CDEF9F750C}"/>
    <cellStyle name="Input 5 2 2 3 4 2" xfId="27752" xr:uid="{0FD47DB7-06E3-46F6-8C72-E610FF821C84}"/>
    <cellStyle name="Input 5 2 2 3 5" xfId="16879" xr:uid="{15EF3300-AFFD-45D6-95AD-254BFA377747}"/>
    <cellStyle name="Input 5 2 2 3 5 2" xfId="28626" xr:uid="{72FBC8DA-8DA0-4534-9016-40EF342A2E82}"/>
    <cellStyle name="Input 5 2 2 3 6" xfId="17744" xr:uid="{2288D316-6DCA-4918-9F3C-D185A88DEAED}"/>
    <cellStyle name="Input 5 2 2 3 6 2" xfId="29465" xr:uid="{AD1C9F04-E8A4-4374-A2F4-864C793199B4}"/>
    <cellStyle name="Input 5 2 2 3 7" xfId="18520" xr:uid="{A9988165-84AF-4F12-BC5D-9121EEBDF9F2}"/>
    <cellStyle name="Input 5 2 2 3 7 2" xfId="30241" xr:uid="{BB196D65-C175-4DC3-9AA5-636D8A579C6B}"/>
    <cellStyle name="Input 5 2 2 3 8" xfId="19277" xr:uid="{EA2A8FED-B873-4943-B508-549C3C041EE5}"/>
    <cellStyle name="Input 5 2 2 4" xfId="12470" xr:uid="{8AC88322-4CFD-4030-8459-B4A6F4D6094A}"/>
    <cellStyle name="Input 5 2 2 4 2" xfId="24284" xr:uid="{35756ADB-6FD3-4903-A487-25BD5EC967DF}"/>
    <cellStyle name="Input 5 2 2 5" xfId="10313" xr:uid="{64FBDF67-AB59-45D7-A5D4-D6510016C3C7}"/>
    <cellStyle name="Input 5 2 2 5 2" xfId="22185" xr:uid="{63E390F5-2204-403E-9BE4-BA45B17D50CA}"/>
    <cellStyle name="Input 5 2 2 6" xfId="12875" xr:uid="{CC801DC1-9430-472D-9774-51B830E9DF34}"/>
    <cellStyle name="Input 5 2 2 6 2" xfId="24669" xr:uid="{48806E81-4871-415E-B316-11EE56E9F372}"/>
    <cellStyle name="Input 5 2 2 7" xfId="10011" xr:uid="{A9B78655-D686-44B2-A507-544CEAC3A8DA}"/>
    <cellStyle name="Input 5 2 2 7 2" xfId="21886" xr:uid="{1B1FFD00-CCB0-4020-96B2-6FB0C20CB237}"/>
    <cellStyle name="Input 5 2 2 8" xfId="12102" xr:uid="{E4EF194A-F75B-4669-8270-6253EDAF6D05}"/>
    <cellStyle name="Input 5 2 2 8 2" xfId="23921" xr:uid="{C2A40BC6-1011-4E24-A221-18041A5F91F0}"/>
    <cellStyle name="Input 5 2 2 9" xfId="10659" xr:uid="{A015682E-74CF-4D91-B392-0AEADD79BD33}"/>
    <cellStyle name="Input 5 2 2 9 2" xfId="22531" xr:uid="{B5553815-2CF9-4872-851A-55221372F247}"/>
    <cellStyle name="Input 5 2 3" xfId="8436" xr:uid="{EDC31B70-0EF4-41E1-AFDA-CE52F887BACB}"/>
    <cellStyle name="Input 5 2 3 2" xfId="13178" xr:uid="{4A11D47C-75B6-4AFC-A042-EDC48990D4B7}"/>
    <cellStyle name="Input 5 2 3 2 2" xfId="24964" xr:uid="{0AD79E49-4562-4FB7-9839-9737548B000B}"/>
    <cellStyle name="Input 5 2 3 3" xfId="14198" xr:uid="{84B05DB3-7466-4BEA-8096-165A136D3C5B}"/>
    <cellStyle name="Input 5 2 3 3 2" xfId="25971" xr:uid="{CF89D54B-58B7-4058-943B-AE2317497420}"/>
    <cellStyle name="Input 5 2 3 4" xfId="15158" xr:uid="{A72B9721-296E-49FB-AD5A-D10E5E3DCED1}"/>
    <cellStyle name="Input 5 2 3 4 2" xfId="26927" xr:uid="{FBF01F96-1145-4CEF-840A-BC2DAD3953F7}"/>
    <cellStyle name="Input 5 2 3 5" xfId="16107" xr:uid="{43D1C1B1-AEF6-4A6D-B0B9-76E48C65F34A}"/>
    <cellStyle name="Input 5 2 3 5 2" xfId="27854" xr:uid="{8C7E4A5B-7988-409C-A2A0-F6B2A3156B73}"/>
    <cellStyle name="Input 5 2 3 6" xfId="16980" xr:uid="{BB161CCA-3A6A-46DB-BBB3-6CAC4E1D8BC0}"/>
    <cellStyle name="Input 5 2 3 6 2" xfId="28727" xr:uid="{7E5CED4A-E377-48A8-BA54-382B61F06566}"/>
    <cellStyle name="Input 5 2 3 7" xfId="17845" xr:uid="{A2D173B5-CD86-492E-9139-DA4F2E33F984}"/>
    <cellStyle name="Input 5 2 3 7 2" xfId="29566" xr:uid="{9777427C-B516-4C50-A4CB-B3DA83F45F8D}"/>
    <cellStyle name="Input 5 2 3 8" xfId="18621" xr:uid="{318B7F3F-018B-4E3F-BDC3-4452778DACEE}"/>
    <cellStyle name="Input 5 2 4" xfId="9447" xr:uid="{EA7805F3-DA0B-4785-A7DB-A99EC54FE227}"/>
    <cellStyle name="Input 5 2 4 2" xfId="13852" xr:uid="{52395A81-9A9F-4E2A-811E-2A0BC50A9700}"/>
    <cellStyle name="Input 5 2 4 2 2" xfId="25625" xr:uid="{8B988339-617D-4767-89CD-2FF61884A5ED}"/>
    <cellStyle name="Input 5 2 4 3" xfId="14812" xr:uid="{843BBE88-15CC-4137-B452-6C1E287D9027}"/>
    <cellStyle name="Input 5 2 4 3 2" xfId="26583" xr:uid="{87B5CE3A-FC2D-43B0-AAC3-4DC22C30EE8B}"/>
    <cellStyle name="Input 5 2 4 4" xfId="15764" xr:uid="{D3429EF0-8E6B-47F9-B511-F9847EC6ECC4}"/>
    <cellStyle name="Input 5 2 4 4 2" xfId="27511" xr:uid="{691E9282-FBEB-4BBC-92B0-D200C65A5620}"/>
    <cellStyle name="Input 5 2 4 5" xfId="16638" xr:uid="{52794B23-D300-4414-A9B6-91A3238D061A}"/>
    <cellStyle name="Input 5 2 4 5 2" xfId="28385" xr:uid="{95151498-0436-4014-A162-A5F116621850}"/>
    <cellStyle name="Input 5 2 4 6" xfId="17503" xr:uid="{94807BDE-3361-496E-B3C9-11A0FC8E01B4}"/>
    <cellStyle name="Input 5 2 4 6 2" xfId="29224" xr:uid="{6A10D717-4D51-41EF-A378-DF5A98C8B3C4}"/>
    <cellStyle name="Input 5 2 4 7" xfId="18279" xr:uid="{AEEC11E1-7B77-4CD3-A6DA-468CA1C5045D}"/>
    <cellStyle name="Input 5 2 4 7 2" xfId="30000" xr:uid="{061BD4E4-CA52-4980-A802-412D9E19CF4C}"/>
    <cellStyle name="Input 5 2 4 8" xfId="19036" xr:uid="{3EA278EF-294D-45BE-BD9B-8C518C16C458}"/>
    <cellStyle name="Input 5 2 5" xfId="12149" xr:uid="{836DD1DD-13A7-4A1A-A78A-27C323EF176C}"/>
    <cellStyle name="Input 5 2 5 2" xfId="23966" xr:uid="{E24A1B57-C2B2-4D3B-9B38-8E07DF96E0CB}"/>
    <cellStyle name="Input 5 2 6" xfId="10618" xr:uid="{44F1F5B3-0EBF-43A1-B62C-2AD7E534BFEC}"/>
    <cellStyle name="Input 5 2 6 2" xfId="22490" xr:uid="{17E20F30-0AEC-4814-88C3-1D85E6E95BB0}"/>
    <cellStyle name="Input 5 2 7" xfId="12864" xr:uid="{4ED3B28C-03D0-4E6E-97D9-9243BC4DF5BE}"/>
    <cellStyle name="Input 5 2 7 2" xfId="24658" xr:uid="{46299034-5575-4D34-8D8D-35247AC1762D}"/>
    <cellStyle name="Input 5 2 8" xfId="10022" xr:uid="{12B2414B-989F-410B-9DD9-2AA25B724BD1}"/>
    <cellStyle name="Input 5 2 8 2" xfId="21897" xr:uid="{5BBD79F8-37B7-4D4F-B561-60E6930884AE}"/>
    <cellStyle name="Input 5 2 9" xfId="12634" xr:uid="{045589F7-1287-4A42-A70D-E18F1B8C3180}"/>
    <cellStyle name="Input 5 2 9 2" xfId="24437" xr:uid="{0F46DAC3-B4EA-47AC-A03F-FD46AE488A47}"/>
    <cellStyle name="Input 5 3" xfId="6962" xr:uid="{3F079168-03D5-4EBC-9EAB-692A9CE59B9D}"/>
    <cellStyle name="Input 5 3 10" xfId="11923" xr:uid="{4119B601-494F-4D8A-AC12-09D39BFF9ED3}"/>
    <cellStyle name="Input 5 3 10 2" xfId="23749" xr:uid="{06D5A4BB-C0E9-4148-BC09-D22F47AAAA96}"/>
    <cellStyle name="Input 5 3 2" xfId="8605" xr:uid="{CC49374A-F5DF-49CF-B7BF-AA2C796BF122}"/>
    <cellStyle name="Input 5 3 2 2" xfId="13326" xr:uid="{E40A8D04-7D43-40E0-B428-F6431C7C5AF6}"/>
    <cellStyle name="Input 5 3 2 2 2" xfId="25109" xr:uid="{905615F8-3140-4111-B6C8-C0D31CEEF23B}"/>
    <cellStyle name="Input 5 3 2 3" xfId="14340" xr:uid="{60C7CB3D-B173-44A1-BFE5-F28048FD590B}"/>
    <cellStyle name="Input 5 3 2 3 2" xfId="26112" xr:uid="{FB2926C7-E323-4FA6-9D29-BF4204F21F3C}"/>
    <cellStyle name="Input 5 3 2 4" xfId="15298" xr:uid="{48BC57F2-7A83-481F-9724-B485F64969F8}"/>
    <cellStyle name="Input 5 3 2 4 2" xfId="27067" xr:uid="{8C817F71-8213-4E0D-9538-B7C1826E5C40}"/>
    <cellStyle name="Input 5 3 2 5" xfId="16242" xr:uid="{6228AD7A-5855-49CC-A0A2-674522702A69}"/>
    <cellStyle name="Input 5 3 2 5 2" xfId="27989" xr:uid="{53C376FA-06C8-47F7-ACB3-BA6E3ED95637}"/>
    <cellStyle name="Input 5 3 2 6" xfId="17115" xr:uid="{311A8312-9826-4A92-A1D8-699BF41A35A1}"/>
    <cellStyle name="Input 5 3 2 6 2" xfId="28862" xr:uid="{B8D9161C-7C2B-4E02-87EF-EBF6861034A2}"/>
    <cellStyle name="Input 5 3 2 7" xfId="17980" xr:uid="{CDA16DBF-34C4-450B-B1CC-85D4D68C2ADB}"/>
    <cellStyle name="Input 5 3 2 7 2" xfId="29701" xr:uid="{5D28248C-2053-4507-B439-9FA297A8BC62}"/>
    <cellStyle name="Input 5 3 2 8" xfId="18748" xr:uid="{07EB3F16-0148-4825-9A77-2134197BBC6B}"/>
    <cellStyle name="Input 5 3 3" xfId="9574" xr:uid="{7CE70EA7-BC95-49D9-8023-99DA7723D8F8}"/>
    <cellStyle name="Input 5 3 3 2" xfId="13979" xr:uid="{F1BA9113-FFCA-492C-AED9-8561248C768F}"/>
    <cellStyle name="Input 5 3 3 2 2" xfId="25752" xr:uid="{533E780C-C706-46D3-BEFB-956E0DFDC366}"/>
    <cellStyle name="Input 5 3 3 3" xfId="14939" xr:uid="{58483079-BEF8-43F7-80F0-AC743B5B3E18}"/>
    <cellStyle name="Input 5 3 3 3 2" xfId="26710" xr:uid="{3E4853B3-6756-4EC6-8991-D8CF7D787104}"/>
    <cellStyle name="Input 5 3 3 4" xfId="15891" xr:uid="{FE3C546A-97EF-4016-8DEF-89E45C0C56A0}"/>
    <cellStyle name="Input 5 3 3 4 2" xfId="27638" xr:uid="{B1D97855-D978-47D5-A4BF-D9DDC42BBB21}"/>
    <cellStyle name="Input 5 3 3 5" xfId="16765" xr:uid="{AD613A99-0D99-4639-BF03-0818425AF9B0}"/>
    <cellStyle name="Input 5 3 3 5 2" xfId="28512" xr:uid="{6B3E2080-7761-43EF-B58F-CAA2242909C4}"/>
    <cellStyle name="Input 5 3 3 6" xfId="17630" xr:uid="{59DB6EC8-9FCF-4C13-ACA6-8A1E5EE7356C}"/>
    <cellStyle name="Input 5 3 3 6 2" xfId="29351" xr:uid="{DD3D7071-C892-4A6D-B6E2-48A7011FE751}"/>
    <cellStyle name="Input 5 3 3 7" xfId="18406" xr:uid="{E2412855-ED3F-43C2-A63E-52C44D9948C4}"/>
    <cellStyle name="Input 5 3 3 7 2" xfId="30127" xr:uid="{D530578E-5C34-434A-A988-B5C9C0C44013}"/>
    <cellStyle name="Input 5 3 3 8" xfId="19163" xr:uid="{AF1C5C39-8C3E-4E25-A31B-1B5521B3B69E}"/>
    <cellStyle name="Input 5 3 4" xfId="12297" xr:uid="{45970A52-0FE2-4ED7-B115-5156B809C785}"/>
    <cellStyle name="Input 5 3 4 2" xfId="24113" xr:uid="{782085BE-D0CA-437B-A40E-86427EB82E37}"/>
    <cellStyle name="Input 5 3 5" xfId="10475" xr:uid="{8374439A-9A81-4C08-BDA5-447E2D2C77A8}"/>
    <cellStyle name="Input 5 3 5 2" xfId="22347" xr:uid="{54C79A7A-DF3C-4ADA-9ED1-67260EF92A24}"/>
    <cellStyle name="Input 5 3 6" xfId="12569" xr:uid="{7F72DBF8-605B-4DEC-B183-08A6A0E5F0FC}"/>
    <cellStyle name="Input 5 3 6 2" xfId="24378" xr:uid="{160BD5C4-D441-4159-A427-ED27265ED422}"/>
    <cellStyle name="Input 5 3 7" xfId="10238" xr:uid="{3DAB4985-706C-4F7F-B6BB-807D212A33B2}"/>
    <cellStyle name="Input 5 3 7 2" xfId="22113" xr:uid="{7C47965B-697B-46C2-9E46-D7BF0DF0CC40}"/>
    <cellStyle name="Input 5 3 8" xfId="12075" xr:uid="{FE9B8B64-69A9-40BF-84A7-DE8D76CF4D73}"/>
    <cellStyle name="Input 5 3 8 2" xfId="23896" xr:uid="{6A342C2E-481E-41A4-8E09-4729E25B3CEE}"/>
    <cellStyle name="Input 5 3 9" xfId="10682" xr:uid="{BAD7D924-886A-47E7-9072-C0F684D3FC64}"/>
    <cellStyle name="Input 5 3 9 2" xfId="22554" xr:uid="{431C19B7-9C8A-4E88-864C-136AF80FDD96}"/>
    <cellStyle name="Input 5 4" xfId="7787" xr:uid="{C624520B-25C0-4C12-814B-4CA0272E9A2D}"/>
    <cellStyle name="Input 5 4 2" xfId="12811" xr:uid="{2209B03F-6DF7-4659-A34A-6E7E1E35ECB5}"/>
    <cellStyle name="Input 5 4 2 2" xfId="24607" xr:uid="{496B4ACB-CC0B-456C-A3F2-4D65A816261C}"/>
    <cellStyle name="Input 5 4 3" xfId="10066" xr:uid="{60A8F25B-0FCA-4198-BBB9-5515A70EC3BD}"/>
    <cellStyle name="Input 5 4 3 2" xfId="21941" xr:uid="{50B3188A-3AD8-41B5-958B-AB6BAB288C75}"/>
    <cellStyle name="Input 5 4 4" xfId="12088" xr:uid="{38ABC6BE-A049-446E-A575-13ED367CB434}"/>
    <cellStyle name="Input 5 4 4 2" xfId="23909" xr:uid="{6F391CAA-6327-4D51-8070-50093479E154}"/>
    <cellStyle name="Input 5 4 5" xfId="10669" xr:uid="{1D4E848F-A2B5-4E3D-8B4D-A454150587F2}"/>
    <cellStyle name="Input 5 4 5 2" xfId="22541" xr:uid="{FAE7AEA7-293C-4E6D-B700-5DF9B09F6A3A}"/>
    <cellStyle name="Input 5 4 6" xfId="13059" xr:uid="{D3491DC1-3CFF-455B-A248-C23544A28A12}"/>
    <cellStyle name="Input 5 4 6 2" xfId="24849" xr:uid="{A75BA08E-3970-4184-A2DA-7CC26CB96C3C}"/>
    <cellStyle name="Input 5 4 7" xfId="9866" xr:uid="{126399B0-F799-4523-B09A-EE0E7C0FE78A}"/>
    <cellStyle name="Input 5 4 7 2" xfId="21742" xr:uid="{BCF27329-C2C0-45D8-A82E-FFC46638BBA5}"/>
    <cellStyle name="Input 5 4 8" xfId="13272" xr:uid="{C973AECD-8CAB-4B9D-9405-2F84424C3062}"/>
    <cellStyle name="Input 5 5" xfId="7756" xr:uid="{393FA8F2-AC41-4EBB-8798-44178B073138}"/>
    <cellStyle name="Input 5 5 2" xfId="12780" xr:uid="{79D2C9EC-663D-4ACA-868D-FF45F1780668}"/>
    <cellStyle name="Input 5 5 2 2" xfId="24576" xr:uid="{9F633203-8DC2-49B0-9C51-FE4F1316CA07}"/>
    <cellStyle name="Input 5 5 3" xfId="10096" xr:uid="{D0CEDBC1-4DA2-4132-8BB7-4C9A18C4F24A}"/>
    <cellStyle name="Input 5 5 3 2" xfId="21971" xr:uid="{EDE96148-0F9F-44F3-899D-176C04D57831}"/>
    <cellStyle name="Input 5 5 4" xfId="11979" xr:uid="{CBBAF190-153C-43D7-A8A2-0996D55D90FC}"/>
    <cellStyle name="Input 5 5 4 2" xfId="23804" xr:uid="{E9955AEF-0105-4048-97EE-985951974598}"/>
    <cellStyle name="Input 5 5 5" xfId="10757" xr:uid="{54F515F8-B6EF-44A4-A220-ADC189D199FD}"/>
    <cellStyle name="Input 5 5 5 2" xfId="22628" xr:uid="{7F7594C1-7BC0-4A4D-82CF-37EE0364D5BB}"/>
    <cellStyle name="Input 5 5 6" xfId="11564" xr:uid="{872549F9-6BD2-499E-A5B7-F028E81DA48E}"/>
    <cellStyle name="Input 5 5 6 2" xfId="23412" xr:uid="{56B23D9B-52B9-4F4D-BF65-11CB2E2D7FC4}"/>
    <cellStyle name="Input 5 5 7" xfId="11097" xr:uid="{B32F14D8-1012-44A2-A4EC-14FE0969F838}"/>
    <cellStyle name="Input 5 5 7 2" xfId="22966" xr:uid="{6A04E72A-65A6-4041-9280-15C075C175CC}"/>
    <cellStyle name="Input 5 5 8" xfId="13525" xr:uid="{97AC5186-BE74-429F-8346-BE77A6C6B466}"/>
    <cellStyle name="Input 5 6" xfId="11323" xr:uid="{D6CE8246-03CD-4463-A226-15D2EFF6760C}"/>
    <cellStyle name="Input 5 6 2" xfId="23185" xr:uid="{F838DFD1-6E40-4700-9500-60F39A64FEBB}"/>
    <cellStyle name="Input 5 7" xfId="11290" xr:uid="{4C0D583B-7BE0-4686-B479-9248213EEBC8}"/>
    <cellStyle name="Input 5 7 2" xfId="23152" xr:uid="{4BD38F22-203C-41CB-82D3-D5DB473B005C}"/>
    <cellStyle name="Input 5 8" xfId="11342" xr:uid="{C6B3613B-9CAC-449F-9340-810011C0A12C}"/>
    <cellStyle name="Input 5 8 2" xfId="23204" xr:uid="{A50D6483-3889-451F-849D-1E3422D24456}"/>
    <cellStyle name="Input 5 9" xfId="11271" xr:uid="{E48B03C7-0442-47F0-9FDC-7810BF888B01}"/>
    <cellStyle name="Input 5 9 2" xfId="23133" xr:uid="{2137E560-CED3-4AFD-8B3B-794C7D6131B9}"/>
    <cellStyle name="Input 6" xfId="5074" xr:uid="{D6268B6E-018B-4102-98F5-29935909F9D2}"/>
    <cellStyle name="Input 6 10" xfId="11362" xr:uid="{34A83C36-E28A-4D11-928C-18B7DB57D7A7}"/>
    <cellStyle name="Input 6 10 2" xfId="23224" xr:uid="{5C3E8B6E-3B2D-49A5-9F59-588F3A38226D}"/>
    <cellStyle name="Input 6 11" xfId="11252" xr:uid="{C558966C-6BA1-482E-9561-2595C06CD477}"/>
    <cellStyle name="Input 6 11 2" xfId="23114" xr:uid="{967AA8E4-66C0-46B6-A830-EDC8835CC585}"/>
    <cellStyle name="Input 6 12" xfId="12475" xr:uid="{90AA420D-5B50-4DE7-BAAB-2CE74D9F34DA}"/>
    <cellStyle name="Input 6 12 2" xfId="24289" xr:uid="{C014169C-2116-46C2-A922-19927385BF85}"/>
    <cellStyle name="Input 6 2" xfId="6790" xr:uid="{1D6E0D30-47BE-4C13-83DF-8DB4CDBBC9DD}"/>
    <cellStyle name="Input 6 2 10" xfId="16251" xr:uid="{28E89F97-A7FD-4ED1-AFF0-30ECFEC9CDAF}"/>
    <cellStyle name="Input 6 2 10 2" xfId="27998" xr:uid="{80D01C35-C1C7-4E4F-945A-96F64A8B1AD3}"/>
    <cellStyle name="Input 6 2 11" xfId="17123" xr:uid="{BFD3BCBC-6392-45A6-8807-F88AA3C3419E}"/>
    <cellStyle name="Input 6 2 11 2" xfId="28870" xr:uid="{6181643B-D113-4B4F-9C99-60567FA3DD09}"/>
    <cellStyle name="Input 6 2 2" xfId="7204" xr:uid="{4FC6E35C-1AFA-4C55-9190-8F75E5443767}"/>
    <cellStyle name="Input 6 2 2 10" xfId="11947" xr:uid="{47DA53F7-DA09-4C14-A308-7DE8ADF23CAB}"/>
    <cellStyle name="Input 6 2 2 10 2" xfId="23773" xr:uid="{4B1A6BDE-CA33-4802-93DC-C39A34A87ABD}"/>
    <cellStyle name="Input 6 2 2 2" xfId="8847" xr:uid="{8B842D1F-487D-4B96-B9E3-479663A60FA4}"/>
    <cellStyle name="Input 6 2 2 2 2" xfId="13499" xr:uid="{A50F7F2A-84CB-4508-BA2E-44F21CBCD246}"/>
    <cellStyle name="Input 6 2 2 2 2 2" xfId="25282" xr:uid="{F6B23B7D-F667-4852-9FCD-58BDFA15428B}"/>
    <cellStyle name="Input 6 2 2 2 3" xfId="14503" xr:uid="{3E6A5407-AF70-4E1E-AECE-696580F165CB}"/>
    <cellStyle name="Input 6 2 2 2 3 2" xfId="26275" xr:uid="{943838A4-EA76-4B12-9F0B-A28E653D6EC5}"/>
    <cellStyle name="Input 6 2 2 2 4" xfId="15461" xr:uid="{28AE404D-1987-4561-AB3D-F9B01E3969C3}"/>
    <cellStyle name="Input 6 2 2 2 4 2" xfId="27221" xr:uid="{7F9811B2-972A-4074-B9F6-1C8C694A9E38}"/>
    <cellStyle name="Input 6 2 2 2 5" xfId="16386" xr:uid="{CB295E30-A435-4973-B1FC-5537506554E9}"/>
    <cellStyle name="Input 6 2 2 2 5 2" xfId="28133" xr:uid="{4135EAAC-D2F4-4706-8D34-96A84CBB78C3}"/>
    <cellStyle name="Input 6 2 2 2 6" xfId="17257" xr:uid="{3B94862F-A147-4C5E-BAC3-ADCA1808B280}"/>
    <cellStyle name="Input 6 2 2 2 6 2" xfId="29000" xr:uid="{E79675D6-8208-4A7D-9821-252E68EFDB3B}"/>
    <cellStyle name="Input 6 2 2 2 7" xfId="18103" xr:uid="{272359B5-8FBF-4D0C-B172-B92472F63D3D}"/>
    <cellStyle name="Input 6 2 2 2 7 2" xfId="29824" xr:uid="{57582B3F-2E2D-4F1A-B99A-21ADAFE52562}"/>
    <cellStyle name="Input 6 2 2 2 8" xfId="18863" xr:uid="{6AAAB914-55EA-47AE-B4C6-839BFC447A05}"/>
    <cellStyle name="Input 6 2 2 3" xfId="9689" xr:uid="{0905755C-B15E-44A3-9022-46BC40FF9CD6}"/>
    <cellStyle name="Input 6 2 2 3 2" xfId="14094" xr:uid="{BAD1344D-3268-44D0-BA5F-7FA1893E48DB}"/>
    <cellStyle name="Input 6 2 2 3 2 2" xfId="25867" xr:uid="{4E2795E6-524C-4C59-8A72-2AFE2B608D43}"/>
    <cellStyle name="Input 6 2 2 3 3" xfId="15054" xr:uid="{2F0833EF-DFEF-4550-A4DC-9E516B318A6B}"/>
    <cellStyle name="Input 6 2 2 3 3 2" xfId="26825" xr:uid="{7CF77C33-F38A-4937-ABB5-1300FF782265}"/>
    <cellStyle name="Input 6 2 2 3 4" xfId="16006" xr:uid="{41A52206-89B5-4D19-A1A0-CA2010CEE998}"/>
    <cellStyle name="Input 6 2 2 3 4 2" xfId="27753" xr:uid="{E8223E3D-9BDC-4B87-A876-3D18CFDC9BE0}"/>
    <cellStyle name="Input 6 2 2 3 5" xfId="16880" xr:uid="{C4555ABE-0A18-43F9-B752-E04F7D15D4BC}"/>
    <cellStyle name="Input 6 2 2 3 5 2" xfId="28627" xr:uid="{BDC8EA8D-BF49-4AAF-9397-60C3F1662745}"/>
    <cellStyle name="Input 6 2 2 3 6" xfId="17745" xr:uid="{EB0B62B5-ACA8-4968-90BA-A925531A1EA3}"/>
    <cellStyle name="Input 6 2 2 3 6 2" xfId="29466" xr:uid="{8F297B65-D4E2-4F64-AA31-8AA46DB0B2E3}"/>
    <cellStyle name="Input 6 2 2 3 7" xfId="18521" xr:uid="{2A5B9967-AE91-446C-8920-282E7B97ED93}"/>
    <cellStyle name="Input 6 2 2 3 7 2" xfId="30242" xr:uid="{DEAA26F8-C1FF-41D6-BCCA-955C87B89F6B}"/>
    <cellStyle name="Input 6 2 2 3 8" xfId="19278" xr:uid="{778E8B0C-DE8C-496E-9C54-BA73F9B439D7}"/>
    <cellStyle name="Input 6 2 2 4" xfId="12471" xr:uid="{D35FE44C-C2C7-4E68-8598-630AA8E0E143}"/>
    <cellStyle name="Input 6 2 2 4 2" xfId="24285" xr:uid="{D53D4B57-D0B3-4385-8026-26FD4FDEF337}"/>
    <cellStyle name="Input 6 2 2 5" xfId="10312" xr:uid="{CBDC14FD-8796-4C53-8A6C-6B651CDE639C}"/>
    <cellStyle name="Input 6 2 2 5 2" xfId="22184" xr:uid="{31F1AE33-2A28-4D94-9080-1698A0C9185A}"/>
    <cellStyle name="Input 6 2 2 6" xfId="11684" xr:uid="{B115752E-A99B-4EC1-ADD2-88BEEE1CA395}"/>
    <cellStyle name="Input 6 2 2 6 2" xfId="23523" xr:uid="{8613B123-1986-44FD-8CF5-AF4A6481C015}"/>
    <cellStyle name="Input 6 2 2 7" xfId="11005" xr:uid="{4F12BCBA-16DB-4D1A-8959-1FEF83E36D39}"/>
    <cellStyle name="Input 6 2 2 7 2" xfId="22874" xr:uid="{EC797BAF-E8A6-44D9-ABDA-A60AD652C0FD}"/>
    <cellStyle name="Input 6 2 2 8" xfId="12827" xr:uid="{D3F3FF10-68C5-41C6-9E32-B0C5D4980F52}"/>
    <cellStyle name="Input 6 2 2 8 2" xfId="24621" xr:uid="{C14F1FB8-E60C-498E-943C-DA7732C0A6E4}"/>
    <cellStyle name="Input 6 2 2 9" xfId="10054" xr:uid="{2514CEA2-D256-40EC-8B60-3768590200C7}"/>
    <cellStyle name="Input 6 2 2 9 2" xfId="21929" xr:uid="{25296D6B-FB46-441A-BD0D-2ED536E67EDA}"/>
    <cellStyle name="Input 6 2 3" xfId="8435" xr:uid="{CDC98065-119F-4DC4-AFD9-5FBDB194AB87}"/>
    <cellStyle name="Input 6 2 3 2" xfId="13177" xr:uid="{93C87A19-FF29-4DEC-8174-F55FA0A4212C}"/>
    <cellStyle name="Input 6 2 3 2 2" xfId="24963" xr:uid="{2350EFEC-248D-4007-BA3F-7498D5C34691}"/>
    <cellStyle name="Input 6 2 3 3" xfId="14197" xr:uid="{E622A6B8-6428-4CE1-85F1-72E6EC3018DF}"/>
    <cellStyle name="Input 6 2 3 3 2" xfId="25970" xr:uid="{26178D64-6ECE-40A6-A36F-DF6A58DDD756}"/>
    <cellStyle name="Input 6 2 3 4" xfId="15157" xr:uid="{BB2FBD1A-DC05-4E8A-BED6-90FA14552B89}"/>
    <cellStyle name="Input 6 2 3 4 2" xfId="26926" xr:uid="{7C36EE40-7366-475F-B6A9-9BF6735518F3}"/>
    <cellStyle name="Input 6 2 3 5" xfId="16106" xr:uid="{8C4FDDEE-543F-41B4-ADD5-26B267F51A39}"/>
    <cellStyle name="Input 6 2 3 5 2" xfId="27853" xr:uid="{909C0ABC-9D5A-4B7F-86F4-6AD64A3C555B}"/>
    <cellStyle name="Input 6 2 3 6" xfId="16979" xr:uid="{D934108B-FBC0-4D58-A7AF-2D8E70FBD794}"/>
    <cellStyle name="Input 6 2 3 6 2" xfId="28726" xr:uid="{2CFE1571-F2EC-4937-AE4B-276F689C0FBA}"/>
    <cellStyle name="Input 6 2 3 7" xfId="17844" xr:uid="{5A1B13C7-8DBC-439F-883C-2B40A22748BD}"/>
    <cellStyle name="Input 6 2 3 7 2" xfId="29565" xr:uid="{F4449B51-E115-42AB-A8DF-4EDAA8CD35CF}"/>
    <cellStyle name="Input 6 2 3 8" xfId="18620" xr:uid="{A12AB12E-F715-471E-AD32-662E46954E70}"/>
    <cellStyle name="Input 6 2 4" xfId="9446" xr:uid="{4A73BF8C-A3ED-4FF1-9C41-6CCD358E9E7B}"/>
    <cellStyle name="Input 6 2 4 2" xfId="13851" xr:uid="{EA7D1FBD-2961-4BA7-96C8-9BFCC4519748}"/>
    <cellStyle name="Input 6 2 4 2 2" xfId="25624" xr:uid="{4C153172-7835-4BA3-AC57-996A9F12F3CB}"/>
    <cellStyle name="Input 6 2 4 3" xfId="14811" xr:uid="{688994B5-3D7E-4E7C-90C3-2503C91B38E0}"/>
    <cellStyle name="Input 6 2 4 3 2" xfId="26582" xr:uid="{C13825D1-D2C5-4099-9E70-2585526C47DB}"/>
    <cellStyle name="Input 6 2 4 4" xfId="15763" xr:uid="{09207656-442C-4F63-B9DC-10E312C78901}"/>
    <cellStyle name="Input 6 2 4 4 2" xfId="27510" xr:uid="{0B76E75A-05AE-4ED7-85E3-28A3EBE892DA}"/>
    <cellStyle name="Input 6 2 4 5" xfId="16637" xr:uid="{DE1F3A5A-5DCD-4DAA-9013-CAF7A076BAA0}"/>
    <cellStyle name="Input 6 2 4 5 2" xfId="28384" xr:uid="{9A46525B-E660-4725-AE2E-4B3D05843139}"/>
    <cellStyle name="Input 6 2 4 6" xfId="17502" xr:uid="{3B9C1D90-D361-49B9-8400-E23CF0F9948B}"/>
    <cellStyle name="Input 6 2 4 6 2" xfId="29223" xr:uid="{9DFB0E8E-B403-4C81-B295-769C9FEEB8EA}"/>
    <cellStyle name="Input 6 2 4 7" xfId="18278" xr:uid="{9BDD96AE-0BF1-4AC4-AD27-0D0635335DB5}"/>
    <cellStyle name="Input 6 2 4 7 2" xfId="29999" xr:uid="{F00043F8-413B-4037-81EB-229088564FE7}"/>
    <cellStyle name="Input 6 2 4 8" xfId="19035" xr:uid="{0DC7DC11-C386-49DA-96AD-8F6E80A9D167}"/>
    <cellStyle name="Input 6 2 5" xfId="12148" xr:uid="{27CEF493-23B7-4233-B9A4-D11EC760427C}"/>
    <cellStyle name="Input 6 2 5 2" xfId="23965" xr:uid="{95A4B8F9-DE0D-4AF2-BD16-DDD5AA31F0FD}"/>
    <cellStyle name="Input 6 2 6" xfId="10619" xr:uid="{188663DC-1CBF-40D7-8BC8-3A0345E35F6D}"/>
    <cellStyle name="Input 6 2 6 2" xfId="22491" xr:uid="{3A420C50-3E80-4937-BF3C-7BBFAB526701}"/>
    <cellStyle name="Input 6 2 7" xfId="13353" xr:uid="{CEC28D22-C272-4C23-9D57-4AE4BB94C5BE}"/>
    <cellStyle name="Input 6 2 7 2" xfId="25136" xr:uid="{D82B63FF-2AEE-4E97-8E40-193FB3FF9FD0}"/>
    <cellStyle name="Input 6 2 8" xfId="14362" xr:uid="{3B006331-B30F-4DD4-9B3B-AF95170F4982}"/>
    <cellStyle name="Input 6 2 8 2" xfId="26134" xr:uid="{CC1E88B8-4C00-4ABE-96CF-5F851F77F614}"/>
    <cellStyle name="Input 6 2 9" xfId="15320" xr:uid="{1487CCE9-40EF-438E-97E9-0D8F19F9F7F4}"/>
    <cellStyle name="Input 6 2 9 2" xfId="27084" xr:uid="{6400BE8E-7E98-45AF-AEEC-D68F4051933B}"/>
    <cellStyle name="Input 6 3" xfId="6963" xr:uid="{25ADBA24-5DEB-4A88-9419-0CFB4C0DDD46}"/>
    <cellStyle name="Input 6 3 10" xfId="17289" xr:uid="{638B7937-1CA1-4C47-A23F-C5140B00AB26}"/>
    <cellStyle name="Input 6 3 10 2" xfId="29032" xr:uid="{97B96D4B-D660-44DB-AE2A-17729FABB17C}"/>
    <cellStyle name="Input 6 3 2" xfId="8606" xr:uid="{8C6531F7-CE00-470A-B527-54411B7AFC21}"/>
    <cellStyle name="Input 6 3 2 2" xfId="13327" xr:uid="{97EEA86D-F3B8-4036-8AE4-59F86E8455D9}"/>
    <cellStyle name="Input 6 3 2 2 2" xfId="25110" xr:uid="{4BCAB106-4F79-4258-B1C6-128379C286D9}"/>
    <cellStyle name="Input 6 3 2 3" xfId="14341" xr:uid="{89081A42-6984-4348-A119-DE90F2E71C84}"/>
    <cellStyle name="Input 6 3 2 3 2" xfId="26113" xr:uid="{B8F525B7-559E-4A70-B57F-7BF72EE55166}"/>
    <cellStyle name="Input 6 3 2 4" xfId="15299" xr:uid="{1244D14D-1E1D-470B-BBE3-1B7840973CCF}"/>
    <cellStyle name="Input 6 3 2 4 2" xfId="27068" xr:uid="{8E0B3C95-53D5-45F6-AF95-EB2CB31C7C91}"/>
    <cellStyle name="Input 6 3 2 5" xfId="16243" xr:uid="{0F2F2377-7C45-47C2-B77C-28917D9E9E4E}"/>
    <cellStyle name="Input 6 3 2 5 2" xfId="27990" xr:uid="{34341613-A554-4DD8-B397-1BA68156D372}"/>
    <cellStyle name="Input 6 3 2 6" xfId="17116" xr:uid="{3D072C86-D336-48C9-88F2-9F59D0956DD2}"/>
    <cellStyle name="Input 6 3 2 6 2" xfId="28863" xr:uid="{E3F99824-E4B5-42CB-A998-66D731D53E49}"/>
    <cellStyle name="Input 6 3 2 7" xfId="17981" xr:uid="{1C0F9505-D78D-4449-B3D8-88AC8C140D65}"/>
    <cellStyle name="Input 6 3 2 7 2" xfId="29702" xr:uid="{35CD5F2E-515B-40A1-BAE7-935F1DC4E91E}"/>
    <cellStyle name="Input 6 3 2 8" xfId="18749" xr:uid="{3BA82320-EB39-4A27-AA0B-D00681F1E54F}"/>
    <cellStyle name="Input 6 3 3" xfId="9575" xr:uid="{B4CDEED7-91E9-46C3-BD11-3FB333D8BA71}"/>
    <cellStyle name="Input 6 3 3 2" xfId="13980" xr:uid="{170D436C-914F-4F67-9C97-63EF42E7DB79}"/>
    <cellStyle name="Input 6 3 3 2 2" xfId="25753" xr:uid="{20385554-51D6-417B-80E4-A3325294E797}"/>
    <cellStyle name="Input 6 3 3 3" xfId="14940" xr:uid="{06FBB811-B62C-47B7-9DA4-E4D0F1DBA55E}"/>
    <cellStyle name="Input 6 3 3 3 2" xfId="26711" xr:uid="{4A7FA4EF-5D89-4B5A-9FBA-D6155F8AC747}"/>
    <cellStyle name="Input 6 3 3 4" xfId="15892" xr:uid="{B9EEA72E-4A05-4139-B727-C016B960F04E}"/>
    <cellStyle name="Input 6 3 3 4 2" xfId="27639" xr:uid="{784DCA6D-A7EB-45F8-BB01-6B2BAC26A7C1}"/>
    <cellStyle name="Input 6 3 3 5" xfId="16766" xr:uid="{AC2AE323-559D-4F6E-9625-043373166F7D}"/>
    <cellStyle name="Input 6 3 3 5 2" xfId="28513" xr:uid="{2889D344-7937-4434-8B85-1E2A98D0B3A6}"/>
    <cellStyle name="Input 6 3 3 6" xfId="17631" xr:uid="{637A59CF-77B6-4792-B8C7-02B5D74A7F1F}"/>
    <cellStyle name="Input 6 3 3 6 2" xfId="29352" xr:uid="{46158492-168D-4F1A-B7B8-508B2E27F2CB}"/>
    <cellStyle name="Input 6 3 3 7" xfId="18407" xr:uid="{A677A602-D395-44CD-9A6B-3CAFA222D3C6}"/>
    <cellStyle name="Input 6 3 3 7 2" xfId="30128" xr:uid="{365511DD-8DA5-4C9F-AA88-10B9E922A05A}"/>
    <cellStyle name="Input 6 3 3 8" xfId="19164" xr:uid="{7C736275-0292-463D-A469-D2C7E1787711}"/>
    <cellStyle name="Input 6 3 4" xfId="12298" xr:uid="{EF7320A0-21F4-4C1D-A7CF-6C4FA5C047C9}"/>
    <cellStyle name="Input 6 3 4 2" xfId="24114" xr:uid="{44260DE4-E2AB-4C83-87C6-6371316CBBB3}"/>
    <cellStyle name="Input 6 3 5" xfId="10474" xr:uid="{0E7DC289-0AE5-4689-AA95-A532FDF86BE3}"/>
    <cellStyle name="Input 6 3 5 2" xfId="22346" xr:uid="{44A2671C-FE0C-41F5-937F-60BF0AABB3E9}"/>
    <cellStyle name="Input 6 3 6" xfId="13590" xr:uid="{3DCC3073-36D1-4DC2-86E6-134F3FDD908A}"/>
    <cellStyle name="Input 6 3 6 2" xfId="25366" xr:uid="{17AE838C-F93C-4F45-B5DE-1651367722A9}"/>
    <cellStyle name="Input 6 3 7" xfId="14568" xr:uid="{CABCE97B-9A22-481D-AEB3-CBE48CC69155}"/>
    <cellStyle name="Input 6 3 7 2" xfId="26339" xr:uid="{5DAB9233-71C0-460A-9650-381F78955783}"/>
    <cellStyle name="Input 6 3 8" xfId="15521" xr:uid="{4341003B-EDEC-4952-9DE8-6FB388622EFF}"/>
    <cellStyle name="Input 6 3 8 2" xfId="27276" xr:uid="{B0066F87-94D8-443D-AE91-D172145DDEA2}"/>
    <cellStyle name="Input 6 3 9" xfId="16420" xr:uid="{CA49C909-7B5C-47C5-A737-21CF2CF53C1D}"/>
    <cellStyle name="Input 6 3 9 2" xfId="28167" xr:uid="{39995372-7EE1-4D5D-A5E5-86B37115F023}"/>
    <cellStyle name="Input 6 4" xfId="7788" xr:uid="{C41B96AC-AFF2-435C-8F80-717A9D71E0F2}"/>
    <cellStyle name="Input 6 4 2" xfId="12812" xr:uid="{8EBDF8FC-4368-48EF-8FEB-B29639D2671F}"/>
    <cellStyle name="Input 6 4 2 2" xfId="24608" xr:uid="{232088E2-D620-4707-8E6D-59BC3FC1B37B}"/>
    <cellStyle name="Input 6 4 3" xfId="10065" xr:uid="{7402627E-86C4-465C-9744-5C4F3047FB92}"/>
    <cellStyle name="Input 6 4 3 2" xfId="21940" xr:uid="{D63707D8-3B18-49AD-9C33-65A2706E5D4B}"/>
    <cellStyle name="Input 6 4 4" xfId="12625" xr:uid="{D6CA6BBE-CB4A-460E-9E81-15ABCB8FA80A}"/>
    <cellStyle name="Input 6 4 4 2" xfId="24430" xr:uid="{182D0135-819E-4514-BD26-189CE0BCB863}"/>
    <cellStyle name="Input 6 4 5" xfId="10194" xr:uid="{BAA0953A-2974-4506-B2AD-179C57C2C230}"/>
    <cellStyle name="Input 6 4 5 2" xfId="22069" xr:uid="{A96B9024-DCBD-415C-8058-C90450069B1A}"/>
    <cellStyle name="Input 6 4 6" xfId="12880" xr:uid="{B6226A4B-EE1B-4B94-89B4-EA0AA5943211}"/>
    <cellStyle name="Input 6 4 6 2" xfId="24674" xr:uid="{8BC274B3-9842-4CCB-B928-AF1632677405}"/>
    <cellStyle name="Input 6 4 7" xfId="10008" xr:uid="{432288CB-1EB6-4DDE-A389-A76F95899C73}"/>
    <cellStyle name="Input 6 4 7 2" xfId="21883" xr:uid="{07E1BAAB-5F2B-4E90-BD9D-25C94EB4AC5D}"/>
    <cellStyle name="Input 6 4 8" xfId="12103" xr:uid="{20BEDB72-60B9-43C3-9AFA-F22520938802}"/>
    <cellStyle name="Input 6 5" xfId="7755" xr:uid="{301D14EB-6DF6-414D-A638-AF9CEFC54D35}"/>
    <cellStyle name="Input 6 5 2" xfId="12779" xr:uid="{1B3541A2-8853-4BF1-A645-5016AC4BEF12}"/>
    <cellStyle name="Input 6 5 2 2" xfId="24575" xr:uid="{BAA208B7-B15F-4B6B-A041-EC1D8DC83A4A}"/>
    <cellStyle name="Input 6 5 3" xfId="10097" xr:uid="{32E428E6-4240-4886-AE5E-596255EB1D37}"/>
    <cellStyle name="Input 6 5 3 2" xfId="21972" xr:uid="{62C1CA49-FD3E-4B2E-8784-0C9013311C8C}"/>
    <cellStyle name="Input 6 5 4" xfId="11955" xr:uid="{C050A056-4BD3-41DB-8C40-E09EF394B4E1}"/>
    <cellStyle name="Input 6 5 4 2" xfId="23781" xr:uid="{99323DAF-79BF-458D-BD17-7224B3FAC2A3}"/>
    <cellStyle name="Input 6 5 5" xfId="10779" xr:uid="{413BB689-CBA2-45BC-8B42-AC43E3B597D9}"/>
    <cellStyle name="Input 6 5 5 2" xfId="22649" xr:uid="{DEAEA0AC-138D-4700-9C8E-17E669216541}"/>
    <cellStyle name="Input 6 5 6" xfId="11545" xr:uid="{4613ABE5-954F-4906-B4A4-58207412AC5E}"/>
    <cellStyle name="Input 6 5 6 2" xfId="23393" xr:uid="{3F30596D-398B-441B-8D12-A0D26D1F4501}"/>
    <cellStyle name="Input 6 5 7" xfId="11115" xr:uid="{E121BB37-59F2-4B88-8F85-3F17AEE66BBC}"/>
    <cellStyle name="Input 6 5 7 2" xfId="22983" xr:uid="{6F36DFE0-5134-4979-8546-9701316CCA00}"/>
    <cellStyle name="Input 6 5 8" xfId="12495" xr:uid="{7D5DF0D6-1CAA-4FC2-8249-CD662ADEF16E}"/>
    <cellStyle name="Input 6 6" xfId="11324" xr:uid="{1AFB511D-3519-49CF-8541-A4A5620E2703}"/>
    <cellStyle name="Input 6 6 2" xfId="23186" xr:uid="{5DF128E8-C468-48DA-9050-9C47296EC887}"/>
    <cellStyle name="Input 6 7" xfId="11289" xr:uid="{8CAB721F-CC48-482F-AE82-BB6D9A1C1602}"/>
    <cellStyle name="Input 6 7 2" xfId="23151" xr:uid="{46A6A7F9-CCE4-4534-96D6-6ACAFCF638ED}"/>
    <cellStyle name="Input 6 8" xfId="11343" xr:uid="{8CE658B3-2226-4C31-A0F3-4AE5435B2C05}"/>
    <cellStyle name="Input 6 8 2" xfId="23205" xr:uid="{A7D86E6C-B66D-4708-B055-81D1B9104CE2}"/>
    <cellStyle name="Input 6 9" xfId="11270" xr:uid="{76637F6D-D42E-4D67-B900-5CBA6E846EA2}"/>
    <cellStyle name="Input 6 9 2" xfId="23132" xr:uid="{27D90987-C98A-440A-97E1-C339C4D0D74C}"/>
    <cellStyle name="Input 7" xfId="5075" xr:uid="{C75888B4-E7D2-44AD-8CDB-BB69629CD687}"/>
    <cellStyle name="Input 7 10" xfId="11363" xr:uid="{F86622FC-D5D7-4E11-ABFF-EACF559A868E}"/>
    <cellStyle name="Input 7 10 2" xfId="23225" xr:uid="{2696D8DF-217D-4970-B313-DAEC73135931}"/>
    <cellStyle name="Input 7 11" xfId="11251" xr:uid="{68F76438-9E5A-4E9E-A2BF-A5A0CFC65D45}"/>
    <cellStyle name="Input 7 11 2" xfId="23113" xr:uid="{A6AE4114-ED57-490E-9301-011A42A68D80}"/>
    <cellStyle name="Input 7 12" xfId="13503" xr:uid="{0CE465CD-592B-4556-9E01-E136D044F1CB}"/>
    <cellStyle name="Input 7 12 2" xfId="25286" xr:uid="{5DC00B0B-6DC8-4435-B2A6-58567F6121E4}"/>
    <cellStyle name="Input 7 2" xfId="6789" xr:uid="{53E5B75C-91EF-4DFA-A7A2-C506238A3D40}"/>
    <cellStyle name="Input 7 2 10" xfId="10697" xr:uid="{75929B55-636F-4C03-9BEE-00517D7B8B5C}"/>
    <cellStyle name="Input 7 2 10 2" xfId="22569" xr:uid="{FC4DA6F4-60A3-4DB6-8DD6-74A9FC6B0B1C}"/>
    <cellStyle name="Input 7 2 11" xfId="11612" xr:uid="{FB42C391-8CC5-4588-8309-CF6782BA6D7E}"/>
    <cellStyle name="Input 7 2 11 2" xfId="23455" xr:uid="{8E3DE9F2-6447-4B98-923D-A1769102BD1E}"/>
    <cellStyle name="Input 7 2 2" xfId="7205" xr:uid="{54DD4149-2100-47A1-976E-4B778030CE94}"/>
    <cellStyle name="Input 7 2 2 10" xfId="11907" xr:uid="{588C07B7-DEF3-493C-A47A-E26E71DAB6A3}"/>
    <cellStyle name="Input 7 2 2 10 2" xfId="23734" xr:uid="{93E5CF74-32EA-41D1-AC83-A7550AC6EDEC}"/>
    <cellStyle name="Input 7 2 2 2" xfId="8848" xr:uid="{47A87453-2BB8-4C31-83F6-A955165688E3}"/>
    <cellStyle name="Input 7 2 2 2 2" xfId="13500" xr:uid="{02FD211D-5A22-426E-B86C-E5439482838E}"/>
    <cellStyle name="Input 7 2 2 2 2 2" xfId="25283" xr:uid="{84824077-38A5-4910-805F-05A35AD363C8}"/>
    <cellStyle name="Input 7 2 2 2 3" xfId="14504" xr:uid="{DBBE57FB-6276-4435-81A8-DB55E923E607}"/>
    <cellStyle name="Input 7 2 2 2 3 2" xfId="26276" xr:uid="{14F05DF0-3160-4279-AC25-9DD74AFD830B}"/>
    <cellStyle name="Input 7 2 2 2 4" xfId="15462" xr:uid="{43562B94-C2B4-419E-B1FA-2798531D2938}"/>
    <cellStyle name="Input 7 2 2 2 4 2" xfId="27222" xr:uid="{E24B4DE4-A0B3-47C3-89B8-19D931BEF453}"/>
    <cellStyle name="Input 7 2 2 2 5" xfId="16387" xr:uid="{DCC7E401-C3D3-4E9F-A860-B19B73FE17DC}"/>
    <cellStyle name="Input 7 2 2 2 5 2" xfId="28134" xr:uid="{20861AA3-ADD7-4CD0-B62C-4926599BFC58}"/>
    <cellStyle name="Input 7 2 2 2 6" xfId="17258" xr:uid="{A9B8F67E-AEB7-40D9-B010-074D3A335628}"/>
    <cellStyle name="Input 7 2 2 2 6 2" xfId="29001" xr:uid="{19EEE781-CF93-4798-A8A9-D6AFE6523B95}"/>
    <cellStyle name="Input 7 2 2 2 7" xfId="18104" xr:uid="{501E8AA9-7925-4E46-93DD-2A147AD1C343}"/>
    <cellStyle name="Input 7 2 2 2 7 2" xfId="29825" xr:uid="{08B5931C-4D3B-4974-8FC5-2FC8DF5B3E94}"/>
    <cellStyle name="Input 7 2 2 2 8" xfId="18864" xr:uid="{D6BE6F1D-0BCD-44E0-AF52-CA41507F1BF6}"/>
    <cellStyle name="Input 7 2 2 3" xfId="9690" xr:uid="{A3384464-9F82-4D6A-A22B-20A98C109C5E}"/>
    <cellStyle name="Input 7 2 2 3 2" xfId="14095" xr:uid="{DBD48D24-DA94-4A95-862D-1E7D3AB4B4B0}"/>
    <cellStyle name="Input 7 2 2 3 2 2" xfId="25868" xr:uid="{12AC474B-F4BE-43A0-83DC-54653615B451}"/>
    <cellStyle name="Input 7 2 2 3 3" xfId="15055" xr:uid="{5BF97677-BC2F-4450-B290-195B53221EB0}"/>
    <cellStyle name="Input 7 2 2 3 3 2" xfId="26826" xr:uid="{4DDC3FE4-20B4-49F2-BE16-3F0B3F6EB53A}"/>
    <cellStyle name="Input 7 2 2 3 4" xfId="16007" xr:uid="{8CCE956A-16AC-4572-8B20-287645A31122}"/>
    <cellStyle name="Input 7 2 2 3 4 2" xfId="27754" xr:uid="{8A868DC0-F63F-416F-AB35-32EBDF1DB57B}"/>
    <cellStyle name="Input 7 2 2 3 5" xfId="16881" xr:uid="{F9E81A9B-7E79-4EDD-9205-39A3A0F466FB}"/>
    <cellStyle name="Input 7 2 2 3 5 2" xfId="28628" xr:uid="{14CC268E-D841-4379-A14F-75CC04A263B3}"/>
    <cellStyle name="Input 7 2 2 3 6" xfId="17746" xr:uid="{5913617F-1667-4A20-97C5-A113AF3B5C02}"/>
    <cellStyle name="Input 7 2 2 3 6 2" xfId="29467" xr:uid="{3750C6F5-2716-4EB5-81BA-41DCC4C28BF4}"/>
    <cellStyle name="Input 7 2 2 3 7" xfId="18522" xr:uid="{8FBBB2EE-F904-4B16-8721-6A070F7CF2AF}"/>
    <cellStyle name="Input 7 2 2 3 7 2" xfId="30243" xr:uid="{738410F4-FBEF-43D9-8552-67E8BA7404C7}"/>
    <cellStyle name="Input 7 2 2 3 8" xfId="19279" xr:uid="{CBAB995D-C137-4256-A1C8-7D7BB9E63D84}"/>
    <cellStyle name="Input 7 2 2 4" xfId="12472" xr:uid="{C9BA9B49-B0E4-46BF-80E4-CC263CDFBA55}"/>
    <cellStyle name="Input 7 2 2 4 2" xfId="24286" xr:uid="{B7D57F9A-D81C-4BEA-B21A-43F97F4FB437}"/>
    <cellStyle name="Input 7 2 2 5" xfId="10311" xr:uid="{2C348C98-BFE0-4AC2-972F-05E8EB311937}"/>
    <cellStyle name="Input 7 2 2 5 2" xfId="22183" xr:uid="{A6171C5F-EB37-4DE6-85A2-FBFED5C3CA30}"/>
    <cellStyle name="Input 7 2 2 6" xfId="11685" xr:uid="{DF63901A-E522-4FF1-9A8D-A8390DC9D25F}"/>
    <cellStyle name="Input 7 2 2 6 2" xfId="23524" xr:uid="{B7A43BF4-C849-494B-B87E-22CBD8C49032}"/>
    <cellStyle name="Input 7 2 2 7" xfId="11004" xr:uid="{2A4F04CC-AE10-427A-92A2-4ECFA00822AB}"/>
    <cellStyle name="Input 7 2 2 7 2" xfId="22873" xr:uid="{A39725C3-4898-4568-8FCE-E7F10CDE010A}"/>
    <cellStyle name="Input 7 2 2 8" xfId="11404" xr:uid="{17940E33-A5D1-46B5-B829-23DD0753980D}"/>
    <cellStyle name="Input 7 2 2 8 2" xfId="23262" xr:uid="{C944824A-F27A-480A-9607-FF2675B91A08}"/>
    <cellStyle name="Input 7 2 2 9" xfId="11226" xr:uid="{5F3F86EB-43FF-464B-9EA2-006850A522C4}"/>
    <cellStyle name="Input 7 2 2 9 2" xfId="23088" xr:uid="{4EA0F0E2-282F-413F-A18D-3123ADC14969}"/>
    <cellStyle name="Input 7 2 3" xfId="8434" xr:uid="{70BA37CB-AA3B-4D78-93CC-1B195E37714E}"/>
    <cellStyle name="Input 7 2 3 2" xfId="13176" xr:uid="{F52CE223-603A-49B4-B292-80EF0B1D4B97}"/>
    <cellStyle name="Input 7 2 3 2 2" xfId="24962" xr:uid="{F9FAF969-112E-4833-9781-5981945B1676}"/>
    <cellStyle name="Input 7 2 3 3" xfId="14196" xr:uid="{A8E72CEE-77D9-4941-AE0C-9FD1402D1397}"/>
    <cellStyle name="Input 7 2 3 3 2" xfId="25969" xr:uid="{CE180A74-00F1-4A53-80F3-DDC734092E3B}"/>
    <cellStyle name="Input 7 2 3 4" xfId="15156" xr:uid="{493D5E61-B2B9-417A-A41B-7EC078606364}"/>
    <cellStyle name="Input 7 2 3 4 2" xfId="26925" xr:uid="{7311B93C-0A0C-4FB2-B6FE-696F1F40978F}"/>
    <cellStyle name="Input 7 2 3 5" xfId="16105" xr:uid="{BC863E9E-AB91-40D8-A2F6-946F6044A48A}"/>
    <cellStyle name="Input 7 2 3 5 2" xfId="27852" xr:uid="{9763D6CB-4C7C-4F68-B02B-65361181C4C7}"/>
    <cellStyle name="Input 7 2 3 6" xfId="16978" xr:uid="{17153CAC-3E83-420B-8BF0-60EA9EC67542}"/>
    <cellStyle name="Input 7 2 3 6 2" xfId="28725" xr:uid="{FDA90616-F740-4AFC-93A8-60D9D532CFC5}"/>
    <cellStyle name="Input 7 2 3 7" xfId="17843" xr:uid="{06D67453-6046-4853-B903-94C5864AD9A4}"/>
    <cellStyle name="Input 7 2 3 7 2" xfId="29564" xr:uid="{6A25388B-90C2-437B-93B8-E2D3F3DAD406}"/>
    <cellStyle name="Input 7 2 3 8" xfId="18619" xr:uid="{73C130EE-2498-4C55-A764-AD3FC91087DC}"/>
    <cellStyle name="Input 7 2 4" xfId="9445" xr:uid="{A4424A34-3D44-4EF5-9091-F8BE64305630}"/>
    <cellStyle name="Input 7 2 4 2" xfId="13850" xr:uid="{D3526036-230E-4AFC-BC57-EFC053BCDBC9}"/>
    <cellStyle name="Input 7 2 4 2 2" xfId="25623" xr:uid="{F458B0CA-563A-42D8-9B24-738EE1FBB0F8}"/>
    <cellStyle name="Input 7 2 4 3" xfId="14810" xr:uid="{10C30A48-ED1B-40AA-9A6F-6680AB951E17}"/>
    <cellStyle name="Input 7 2 4 3 2" xfId="26581" xr:uid="{F2F660FA-97A4-4AAA-81EA-C2D0EC44640E}"/>
    <cellStyle name="Input 7 2 4 4" xfId="15762" xr:uid="{CD7A0648-6E38-4646-B1DE-C08F11C5F411}"/>
    <cellStyle name="Input 7 2 4 4 2" xfId="27509" xr:uid="{99D6D959-97C7-45BC-A7B0-39E1469AFBD0}"/>
    <cellStyle name="Input 7 2 4 5" xfId="16636" xr:uid="{625CF3FC-45D4-4C4B-A2D6-3DA5F6976F59}"/>
    <cellStyle name="Input 7 2 4 5 2" xfId="28383" xr:uid="{BA7DDB4D-D6EF-4C79-A8E2-388FED0B7707}"/>
    <cellStyle name="Input 7 2 4 6" xfId="17501" xr:uid="{DE757FA1-ED15-4DB9-9D34-77FFCBAA1B45}"/>
    <cellStyle name="Input 7 2 4 6 2" xfId="29222" xr:uid="{931438B2-5CFB-4FAF-A9C2-9D41DA81702C}"/>
    <cellStyle name="Input 7 2 4 7" xfId="18277" xr:uid="{216D8D7E-1ECE-44DA-8D26-C0A7A0A6A3A1}"/>
    <cellStyle name="Input 7 2 4 7 2" xfId="29998" xr:uid="{62BCD92B-8E2D-4133-ADE2-CCAB8E6D6F81}"/>
    <cellStyle name="Input 7 2 4 8" xfId="19034" xr:uid="{002E09EE-319D-4A95-AC63-AFC68A6A83F3}"/>
    <cellStyle name="Input 7 2 5" xfId="12147" xr:uid="{8731E2C6-7464-461E-9DD2-E413C7966110}"/>
    <cellStyle name="Input 7 2 5 2" xfId="23964" xr:uid="{C28079B4-BFD9-454D-9DD9-A26679EB54E3}"/>
    <cellStyle name="Input 7 2 6" xfId="10620" xr:uid="{A9975B0F-8531-4B45-A486-167E154E71A3}"/>
    <cellStyle name="Input 7 2 6 2" xfId="22492" xr:uid="{F4A4547E-7F95-4201-AA79-ED217AFF3074}"/>
    <cellStyle name="Input 7 2 7" xfId="12320" xr:uid="{B0DB5D7B-5C9C-4AA3-AF51-692470C08016}"/>
    <cellStyle name="Input 7 2 7 2" xfId="24136" xr:uid="{630918B5-466D-4A20-9974-1AEC518BC968}"/>
    <cellStyle name="Input 7 2 8" xfId="10456" xr:uid="{5C6AB2F1-3DBC-484B-9D5E-1CF7E4BE4404}"/>
    <cellStyle name="Input 7 2 8 2" xfId="22328" xr:uid="{188629A1-AAB1-4E2F-8A30-E1071415A5D6}"/>
    <cellStyle name="Input 7 2 9" xfId="12057" xr:uid="{13B9039B-17AA-439A-8250-4AA9BFE3D62D}"/>
    <cellStyle name="Input 7 2 9 2" xfId="23878" xr:uid="{C40B90BA-887E-4712-A3E9-2788116F9900}"/>
    <cellStyle name="Input 7 3" xfId="6964" xr:uid="{D8D21CDE-7646-45C1-9D42-C45F07622458}"/>
    <cellStyle name="Input 7 3 10" xfId="11847" xr:uid="{8650F32F-7785-4150-89D5-36AFFAC5A9BA}"/>
    <cellStyle name="Input 7 3 10 2" xfId="23674" xr:uid="{0B8771C5-5553-4746-B1E9-9817281AA4C0}"/>
    <cellStyle name="Input 7 3 2" xfId="8607" xr:uid="{AC0B2931-0578-4752-A134-BDDEF7DB258F}"/>
    <cellStyle name="Input 7 3 2 2" xfId="13328" xr:uid="{3C87C6CD-FB15-4EA7-B36F-0D9CF32BE105}"/>
    <cellStyle name="Input 7 3 2 2 2" xfId="25111" xr:uid="{F8C38050-976E-4D0E-9BB5-E062819F05D5}"/>
    <cellStyle name="Input 7 3 2 3" xfId="14342" xr:uid="{E1032590-4058-4959-97F9-CDBDD033E86E}"/>
    <cellStyle name="Input 7 3 2 3 2" xfId="26114" xr:uid="{28FA1E00-4635-4BA0-AE00-1981E3726FD9}"/>
    <cellStyle name="Input 7 3 2 4" xfId="15300" xr:uid="{7C2DC993-9AEA-41ED-A54F-8692714BFF2B}"/>
    <cellStyle name="Input 7 3 2 4 2" xfId="27069" xr:uid="{FEC729FF-8D1A-4B37-8667-C3C33ED204DC}"/>
    <cellStyle name="Input 7 3 2 5" xfId="16244" xr:uid="{DE346661-412C-4D9A-86E3-BF662B7F3EF1}"/>
    <cellStyle name="Input 7 3 2 5 2" xfId="27991" xr:uid="{7CC8F791-BF73-4EEF-A6F2-6266AD4B7E98}"/>
    <cellStyle name="Input 7 3 2 6" xfId="17117" xr:uid="{B3D7EA7C-ED02-4CE7-BF74-BA5C2725B206}"/>
    <cellStyle name="Input 7 3 2 6 2" xfId="28864" xr:uid="{5EC4F766-DDCE-4549-A8CC-630E82C24114}"/>
    <cellStyle name="Input 7 3 2 7" xfId="17982" xr:uid="{3CFD9549-3F1D-4C65-99F7-3457214B04C0}"/>
    <cellStyle name="Input 7 3 2 7 2" xfId="29703" xr:uid="{B13BF0ED-6450-48BA-BE3B-7B9A73B33F7E}"/>
    <cellStyle name="Input 7 3 2 8" xfId="18750" xr:uid="{D8C43D46-121F-4DF6-BDC3-C30DF53AFB50}"/>
    <cellStyle name="Input 7 3 3" xfId="9576" xr:uid="{1753FC31-6E9A-4333-A8F2-EA37E5E738D6}"/>
    <cellStyle name="Input 7 3 3 2" xfId="13981" xr:uid="{71D78848-C6E7-4356-9A0B-D6DE119B0025}"/>
    <cellStyle name="Input 7 3 3 2 2" xfId="25754" xr:uid="{C2F9E70C-CD47-4CD3-821D-CA7FD9E3D8B1}"/>
    <cellStyle name="Input 7 3 3 3" xfId="14941" xr:uid="{04A07D49-8DB9-4B57-80F0-75E9A98E2E13}"/>
    <cellStyle name="Input 7 3 3 3 2" xfId="26712" xr:uid="{1EBC25F2-3CEC-4C1A-8710-76116BCF5410}"/>
    <cellStyle name="Input 7 3 3 4" xfId="15893" xr:uid="{D74C0314-B8ED-4469-BC00-7426EA6D1B2A}"/>
    <cellStyle name="Input 7 3 3 4 2" xfId="27640" xr:uid="{41E9F912-7178-493C-8CB2-DF568E9EE7E1}"/>
    <cellStyle name="Input 7 3 3 5" xfId="16767" xr:uid="{EB45F8D4-D5BF-47B4-AA17-9604817F86D4}"/>
    <cellStyle name="Input 7 3 3 5 2" xfId="28514" xr:uid="{6476DD04-7BCC-4CB4-ADD0-B7E55B8854D1}"/>
    <cellStyle name="Input 7 3 3 6" xfId="17632" xr:uid="{3154EDD8-3005-4D4B-9455-973E53615057}"/>
    <cellStyle name="Input 7 3 3 6 2" xfId="29353" xr:uid="{5F4B09FD-5BC4-4984-B8D6-E1534751200E}"/>
    <cellStyle name="Input 7 3 3 7" xfId="18408" xr:uid="{8BCF1472-0889-440A-B100-8AE029EA0F8F}"/>
    <cellStyle name="Input 7 3 3 7 2" xfId="30129" xr:uid="{54B55B38-11FB-4F34-9F5F-A72BA4BFF054}"/>
    <cellStyle name="Input 7 3 3 8" xfId="19165" xr:uid="{843E3F43-E343-4506-8E9D-3D72F9E0079E}"/>
    <cellStyle name="Input 7 3 4" xfId="12299" xr:uid="{97212B2C-C487-467D-AAB2-7C9F04031325}"/>
    <cellStyle name="Input 7 3 4 2" xfId="24115" xr:uid="{006F9F81-3038-4FE3-9716-B948EB3B7C0C}"/>
    <cellStyle name="Input 7 3 5" xfId="10473" xr:uid="{FF3F0CC4-10D4-4914-BAA4-4B9BE259D681}"/>
    <cellStyle name="Input 7 3 5 2" xfId="22345" xr:uid="{92982CA2-4385-4FCD-B921-5E6FB66C710F}"/>
    <cellStyle name="Input 7 3 6" xfId="13085" xr:uid="{2BF605E2-E2C5-4275-B563-67A12677EFDD}"/>
    <cellStyle name="Input 7 3 6 2" xfId="24874" xr:uid="{170F1AAA-5A1A-43A7-AFD4-DC403BE482DE}"/>
    <cellStyle name="Input 7 3 7" xfId="9844" xr:uid="{72DAE4DC-51E6-4AAE-9486-32EC6E7D2EDA}"/>
    <cellStyle name="Input 7 3 7 2" xfId="21720" xr:uid="{AA403F0D-B676-4339-9A3E-4D9E6D87D8CD}"/>
    <cellStyle name="Input 7 3 8" xfId="13151" xr:uid="{C6FE3CCC-15A9-4D97-867E-B843853028F0}"/>
    <cellStyle name="Input 7 3 8 2" xfId="24937" xr:uid="{4F7E588A-162B-4684-B842-4CB08650A654}"/>
    <cellStyle name="Input 7 3 9" xfId="9793" xr:uid="{978A5711-6DBF-434D-AFBA-888C03AA7D5F}"/>
    <cellStyle name="Input 7 3 9 2" xfId="21669" xr:uid="{A5786BEF-70A6-4490-B832-C6151F524212}"/>
    <cellStyle name="Input 7 4" xfId="7789" xr:uid="{55AB9BF4-3DDE-4B01-8404-89DC4EE5AF82}"/>
    <cellStyle name="Input 7 4 2" xfId="12813" xr:uid="{60D1C0E4-988D-40F6-A21E-7C5CD8E7D21E}"/>
    <cellStyle name="Input 7 4 2 2" xfId="24609" xr:uid="{BE508B78-8DA1-4718-B9D2-2E850F8D647F}"/>
    <cellStyle name="Input 7 4 3" xfId="10064" xr:uid="{A8DF8EA2-F68F-413B-8E62-6572EA57C0F2}"/>
    <cellStyle name="Input 7 4 3 2" xfId="21939" xr:uid="{EF3CE7B6-4CF4-4C68-AE8A-8C83ADBF50C3}"/>
    <cellStyle name="Input 7 4 4" xfId="13645" xr:uid="{BBA48418-B118-43D0-A67E-4B72561B83EE}"/>
    <cellStyle name="Input 7 4 4 2" xfId="25421" xr:uid="{246A0A33-D8B4-40AE-AAEB-9DC1FC846553}"/>
    <cellStyle name="Input 7 4 5" xfId="14613" xr:uid="{AC9F73DC-01FD-472B-A6FD-711EA16F5C3A}"/>
    <cellStyle name="Input 7 4 5 2" xfId="26384" xr:uid="{40DE6E19-FF4F-4F76-BB61-8D54C6E6E08D}"/>
    <cellStyle name="Input 7 4 6" xfId="15565" xr:uid="{4D92BEA0-CBF1-4ED0-B50A-9E68B35647A9}"/>
    <cellStyle name="Input 7 4 6 2" xfId="27316" xr:uid="{5AEF2410-E5D5-4916-8E19-E329107DA37C}"/>
    <cellStyle name="Input 7 4 7" xfId="16450" xr:uid="{67084276-2DB6-4C3B-8741-A3B85D5B0B52}"/>
    <cellStyle name="Input 7 4 7 2" xfId="28197" xr:uid="{BAC8EFB6-0BD0-422C-800C-CFAB19B1B392}"/>
    <cellStyle name="Input 7 4 8" xfId="17318" xr:uid="{06EA293D-88BB-43D8-A4F4-C8153D89B1B3}"/>
    <cellStyle name="Input 7 5" xfId="7754" xr:uid="{03B2C146-B911-4B9D-BF48-684C914503DE}"/>
    <cellStyle name="Input 7 5 2" xfId="12778" xr:uid="{C1CAFF08-9391-49DC-98EB-80CEBA65D0CD}"/>
    <cellStyle name="Input 7 5 2 2" xfId="24574" xr:uid="{9C833D39-1998-4B50-9833-F41D5698EB10}"/>
    <cellStyle name="Input 7 5 3" xfId="10098" xr:uid="{40A7153A-D387-46E3-A7E2-220003636C70}"/>
    <cellStyle name="Input 7 5 3 2" xfId="21973" xr:uid="{A91C2E36-1D10-4CF7-8931-57F130C62909}"/>
    <cellStyle name="Input 7 5 4" xfId="11749" xr:uid="{8E00C0D6-DD08-4159-B89C-ED373BB5C3F8}"/>
    <cellStyle name="Input 7 5 4 2" xfId="23578" xr:uid="{2D1655B0-5A18-4B53-8298-665A0E60A17D}"/>
    <cellStyle name="Input 7 5 5" xfId="10957" xr:uid="{DD021154-5A0E-4CA0-BA44-439EC19C44DC}"/>
    <cellStyle name="Input 7 5 5 2" xfId="22826" xr:uid="{C87B580B-CE7D-4199-B8EE-04D4F4ED0C6F}"/>
    <cellStyle name="Input 7 5 6" xfId="11920" xr:uid="{B6BBB05C-A435-4B61-A1C8-76BB8702AD0B}"/>
    <cellStyle name="Input 7 5 6 2" xfId="23746" xr:uid="{01463691-D87F-4E4E-A98D-29786C01B42C}"/>
    <cellStyle name="Input 7 5 7" xfId="10808" xr:uid="{E906D495-ACA1-440E-985E-4FEF4D91B52B}"/>
    <cellStyle name="Input 7 5 7 2" xfId="22678" xr:uid="{8AB883C5-658D-4C45-8F66-605827AD2FC6}"/>
    <cellStyle name="Input 7 5 8" xfId="11516" xr:uid="{2E30A108-27E0-4D0E-9DEF-398EE5A72B12}"/>
    <cellStyle name="Input 7 6" xfId="11325" xr:uid="{42BAAA3F-249B-48AE-9403-AC54F39FD125}"/>
    <cellStyle name="Input 7 6 2" xfId="23187" xr:uid="{0A651A1F-BBEB-4C1B-B234-003DF8820C50}"/>
    <cellStyle name="Input 7 7" xfId="11288" xr:uid="{8CD80C90-8225-486A-B6CD-C70D6A1FE867}"/>
    <cellStyle name="Input 7 7 2" xfId="23150" xr:uid="{D5C43496-EF34-426A-AD75-0A0DF75C9CC6}"/>
    <cellStyle name="Input 7 8" xfId="11344" xr:uid="{6CB128BF-21D9-4515-AB8F-3E7A5D29744C}"/>
    <cellStyle name="Input 7 8 2" xfId="23206" xr:uid="{1F1B70B3-E927-419D-9F35-D7634D380D72}"/>
    <cellStyle name="Input 7 9" xfId="11269" xr:uid="{51BE822D-9EDA-4150-A88B-8C5C3999A22D}"/>
    <cellStyle name="Input 7 9 2" xfId="23131" xr:uid="{3055AEEF-E8E5-4BBA-BD93-B3F9DB6E2799}"/>
    <cellStyle name="Input 8" xfId="5076" xr:uid="{17065F11-A068-4EA0-8A11-B4179FE8515F}"/>
    <cellStyle name="Input 8 10" xfId="11364" xr:uid="{25D9F6E6-AB2D-45B3-AA43-CAD4501B0D77}"/>
    <cellStyle name="Input 8 10 2" xfId="23226" xr:uid="{E1B6EA76-167D-408D-966C-47AC06F56F1A}"/>
    <cellStyle name="Input 8 11" xfId="11250" xr:uid="{E3909E2A-6AF1-4018-A521-C0043C58F6C3}"/>
    <cellStyle name="Input 8 11 2" xfId="23112" xr:uid="{BE933051-C6F2-4213-BC51-169FE6FEC5FD}"/>
    <cellStyle name="Input 8 12" xfId="13026" xr:uid="{95EED67C-B4C4-4941-AB7C-99703447DB33}"/>
    <cellStyle name="Input 8 12 2" xfId="24818" xr:uid="{52F6CA38-DB3F-4714-B348-F6B9D75C21F9}"/>
    <cellStyle name="Input 8 2" xfId="6788" xr:uid="{F489A070-CC28-4F73-8DF2-29B17C217442}"/>
    <cellStyle name="Input 8 2 10" xfId="10176" xr:uid="{6A802F28-2F09-486D-9377-FB712CB6A9C2}"/>
    <cellStyle name="Input 8 2 10 2" xfId="22051" xr:uid="{B126B958-D291-4670-A4D4-B6C8CBABDE34}"/>
    <cellStyle name="Input 8 2 11" xfId="13632" xr:uid="{33CD0FC6-5471-4CED-95D2-1F60B1FBD1DE}"/>
    <cellStyle name="Input 8 2 11 2" xfId="25408" xr:uid="{E137500F-7BEA-412A-85F4-0731EAE8C7E5}"/>
    <cellStyle name="Input 8 2 2" xfId="7206" xr:uid="{377D3DCC-BB7C-494A-9035-2E7333F8DE43}"/>
    <cellStyle name="Input 8 2 2 10" xfId="11695" xr:uid="{FEC2294C-E751-4CF6-A0CC-F61A5439E0B1}"/>
    <cellStyle name="Input 8 2 2 10 2" xfId="23529" xr:uid="{9553F21B-7C33-42B6-88D4-C603B43252DD}"/>
    <cellStyle name="Input 8 2 2 2" xfId="8849" xr:uid="{EBA0BDA4-257D-48E1-BFDB-D5A409491B4F}"/>
    <cellStyle name="Input 8 2 2 2 2" xfId="13501" xr:uid="{74DE199C-0D09-4170-A64D-542DA897CEDF}"/>
    <cellStyle name="Input 8 2 2 2 2 2" xfId="25284" xr:uid="{DFD97873-66D0-491D-9300-E08F06E39EA1}"/>
    <cellStyle name="Input 8 2 2 2 3" xfId="14505" xr:uid="{ADE976F5-EE65-4A99-AF61-4C6A39450E5F}"/>
    <cellStyle name="Input 8 2 2 2 3 2" xfId="26277" xr:uid="{B4388007-0526-4C4D-8E21-3D88C9B244C2}"/>
    <cellStyle name="Input 8 2 2 2 4" xfId="15463" xr:uid="{E1311F5A-0294-43DF-BD31-1E00DE899B20}"/>
    <cellStyle name="Input 8 2 2 2 4 2" xfId="27223" xr:uid="{40F3B141-0850-4839-A4C9-E3D5796F2046}"/>
    <cellStyle name="Input 8 2 2 2 5" xfId="16388" xr:uid="{D01C03CE-DFBE-4EFB-A4DE-7F6BB291C29D}"/>
    <cellStyle name="Input 8 2 2 2 5 2" xfId="28135" xr:uid="{D6E17890-1DE5-4440-9F3F-942377F551FF}"/>
    <cellStyle name="Input 8 2 2 2 6" xfId="17259" xr:uid="{86E168E7-B947-46D8-9D97-910CC99429CD}"/>
    <cellStyle name="Input 8 2 2 2 6 2" xfId="29002" xr:uid="{FC2A8AE0-18E3-4662-8EBE-2CC02C5054D2}"/>
    <cellStyle name="Input 8 2 2 2 7" xfId="18105" xr:uid="{371B0E40-E326-43DA-AA76-FF2E760E78C4}"/>
    <cellStyle name="Input 8 2 2 2 7 2" xfId="29826" xr:uid="{CFDB5BDF-77FE-4F6B-A1DA-511EEBC0283F}"/>
    <cellStyle name="Input 8 2 2 2 8" xfId="18865" xr:uid="{201761DA-375A-4F86-9C95-41A8106D8A20}"/>
    <cellStyle name="Input 8 2 2 3" xfId="9691" xr:uid="{D1E7F32E-742B-4489-8892-D70816C502E0}"/>
    <cellStyle name="Input 8 2 2 3 2" xfId="14096" xr:uid="{02CDA941-0297-49E1-B904-C6BB9602C1D6}"/>
    <cellStyle name="Input 8 2 2 3 2 2" xfId="25869" xr:uid="{FD52A216-B6C9-45D0-9493-F5F0054FB024}"/>
    <cellStyle name="Input 8 2 2 3 3" xfId="15056" xr:uid="{A0FC9F2D-267D-4420-BB4A-C9206F9662A2}"/>
    <cellStyle name="Input 8 2 2 3 3 2" xfId="26827" xr:uid="{92B6FB51-8A66-4184-9683-E1FE0CF28127}"/>
    <cellStyle name="Input 8 2 2 3 4" xfId="16008" xr:uid="{4E565116-BC75-4C8D-A2A9-69EC643160CC}"/>
    <cellStyle name="Input 8 2 2 3 4 2" xfId="27755" xr:uid="{26B41967-EB1A-4FF0-B8DD-AC1B83809D76}"/>
    <cellStyle name="Input 8 2 2 3 5" xfId="16882" xr:uid="{C464ACAD-2FFF-47FE-855A-BAB92D0CB516}"/>
    <cellStyle name="Input 8 2 2 3 5 2" xfId="28629" xr:uid="{03362AE8-9058-423C-A116-874C827F9252}"/>
    <cellStyle name="Input 8 2 2 3 6" xfId="17747" xr:uid="{94E17380-B516-4FAD-8DF7-98525AD62294}"/>
    <cellStyle name="Input 8 2 2 3 6 2" xfId="29468" xr:uid="{E609CEF7-6350-42E1-9B3A-AC30A3B6EB5B}"/>
    <cellStyle name="Input 8 2 2 3 7" xfId="18523" xr:uid="{D1EE59C8-503D-4E69-AFD3-9459BB0204F0}"/>
    <cellStyle name="Input 8 2 2 3 7 2" xfId="30244" xr:uid="{74DC208A-5444-4D74-B0C0-57EB5C00412A}"/>
    <cellStyle name="Input 8 2 2 3 8" xfId="19280" xr:uid="{BF489D2D-E6DA-4DE3-A10C-7DCE6F417342}"/>
    <cellStyle name="Input 8 2 2 4" xfId="12473" xr:uid="{4E1C4172-1D38-40DA-9989-8872ADE09632}"/>
    <cellStyle name="Input 8 2 2 4 2" xfId="24287" xr:uid="{5CFC457A-F2FA-4FD0-A7A2-B18FA025A48F}"/>
    <cellStyle name="Input 8 2 2 5" xfId="10310" xr:uid="{AB6EC810-61C1-474E-928A-B39534C3DC21}"/>
    <cellStyle name="Input 8 2 2 5 2" xfId="22182" xr:uid="{27629420-AC5C-43BD-8D96-E7706A335F70}"/>
    <cellStyle name="Input 8 2 2 6" xfId="12070" xr:uid="{773A36D3-06EA-4162-99B6-765FA819728D}"/>
    <cellStyle name="Input 8 2 2 6 2" xfId="23891" xr:uid="{BF87708F-F4B5-49C5-85E4-7BC200B8FA0F}"/>
    <cellStyle name="Input 8 2 2 7" xfId="10684" xr:uid="{F2967ABB-3021-44E7-A899-AB5DBB00A89D}"/>
    <cellStyle name="Input 8 2 2 7 2" xfId="22556" xr:uid="{0B878D7C-4928-4B83-905C-2222EA02F987}"/>
    <cellStyle name="Input 8 2 2 8" xfId="12533" xr:uid="{1C2361E2-DA5E-4B87-BCCC-FE882A8282AB}"/>
    <cellStyle name="Input 8 2 2 8 2" xfId="24343" xr:uid="{616AE38B-C12F-4960-ADD3-4171967D4CE1}"/>
    <cellStyle name="Input 8 2 2 9" xfId="10270" xr:uid="{DAD0C577-0ED2-48E3-8D79-5CF02570BCF2}"/>
    <cellStyle name="Input 8 2 2 9 2" xfId="22145" xr:uid="{06918FB7-F951-41C2-A045-F197F7F02081}"/>
    <cellStyle name="Input 8 2 3" xfId="8433" xr:uid="{943A8531-57AA-4FEF-AFDE-DE1F031555DD}"/>
    <cellStyle name="Input 8 2 3 2" xfId="13175" xr:uid="{2A2828C8-DBC6-4BE4-A290-E799A3884A43}"/>
    <cellStyle name="Input 8 2 3 2 2" xfId="24961" xr:uid="{90DF1673-6FD1-4EB5-87F3-2140C8E3DE5E}"/>
    <cellStyle name="Input 8 2 3 3" xfId="14195" xr:uid="{AB3CC14D-6EB3-4543-855F-F4B8DC6FB49A}"/>
    <cellStyle name="Input 8 2 3 3 2" xfId="25968" xr:uid="{50A297C0-7600-4F9E-A665-20347A6D88BE}"/>
    <cellStyle name="Input 8 2 3 4" xfId="15155" xr:uid="{4ABBFCCA-C91F-4FAE-BEC7-1E3E1A53BA91}"/>
    <cellStyle name="Input 8 2 3 4 2" xfId="26924" xr:uid="{2E736F12-22A7-43E3-9E9B-CD946B3BC892}"/>
    <cellStyle name="Input 8 2 3 5" xfId="16104" xr:uid="{05EEC424-7EA8-4AFF-9D5B-F29A58381BD0}"/>
    <cellStyle name="Input 8 2 3 5 2" xfId="27851" xr:uid="{F01E7241-F879-41DC-8675-451DEB290BB8}"/>
    <cellStyle name="Input 8 2 3 6" xfId="16977" xr:uid="{EAB0E29D-A90C-469F-8E92-1B079CD94121}"/>
    <cellStyle name="Input 8 2 3 6 2" xfId="28724" xr:uid="{3D4FBAC5-4BD4-4189-91BF-ED5FB1D40AEA}"/>
    <cellStyle name="Input 8 2 3 7" xfId="17842" xr:uid="{9ACC119C-946A-4148-ADC3-FD86BFAD6292}"/>
    <cellStyle name="Input 8 2 3 7 2" xfId="29563" xr:uid="{1DFC7AE1-9D16-4654-A7B2-58E81E8589E5}"/>
    <cellStyle name="Input 8 2 3 8" xfId="18618" xr:uid="{B3BCC40A-632B-4C48-A267-F939DBCEDB16}"/>
    <cellStyle name="Input 8 2 4" xfId="9444" xr:uid="{8D4A6AFA-6C1C-4C08-B819-D779B06AF063}"/>
    <cellStyle name="Input 8 2 4 2" xfId="13849" xr:uid="{DA00037F-E772-4F5E-8DA5-432294ED1F7F}"/>
    <cellStyle name="Input 8 2 4 2 2" xfId="25622" xr:uid="{CE761F22-0190-4061-A9C8-7D49AAB220FC}"/>
    <cellStyle name="Input 8 2 4 3" xfId="14809" xr:uid="{A69E6AD0-38E7-4E2F-BFAC-DF91C24F0CB9}"/>
    <cellStyle name="Input 8 2 4 3 2" xfId="26580" xr:uid="{BC4C5F93-CEBC-488D-AC72-B7F9C856A675}"/>
    <cellStyle name="Input 8 2 4 4" xfId="15761" xr:uid="{DDC99162-0540-465C-B4EA-1C7A870BCBF2}"/>
    <cellStyle name="Input 8 2 4 4 2" xfId="27508" xr:uid="{437C863A-6B1B-4BBC-912A-B3329FA16054}"/>
    <cellStyle name="Input 8 2 4 5" xfId="16635" xr:uid="{5AB4F5B7-407A-42EC-AB0A-F6F978766345}"/>
    <cellStyle name="Input 8 2 4 5 2" xfId="28382" xr:uid="{9E6D3646-7372-4D42-89BA-607AC5D0B94A}"/>
    <cellStyle name="Input 8 2 4 6" xfId="17500" xr:uid="{3533286A-A368-4160-A662-3C39860B5798}"/>
    <cellStyle name="Input 8 2 4 6 2" xfId="29221" xr:uid="{F50B5CA0-BF2D-482F-905E-2F4B6147AAD1}"/>
    <cellStyle name="Input 8 2 4 7" xfId="18276" xr:uid="{61ABB4D7-32B1-47BC-9003-6A8D86709401}"/>
    <cellStyle name="Input 8 2 4 7 2" xfId="29997" xr:uid="{A3D356D6-2801-4D9D-AD12-36E8AE44FF44}"/>
    <cellStyle name="Input 8 2 4 8" xfId="19033" xr:uid="{2AE411FB-FB6F-4394-99C1-4934FB1D1DA6}"/>
    <cellStyle name="Input 8 2 5" xfId="12146" xr:uid="{495EC823-5E92-4258-8FE1-68044F8CD95B}"/>
    <cellStyle name="Input 8 2 5 2" xfId="23963" xr:uid="{A6A40363-59CF-4822-BE25-4161B7FE8AA2}"/>
    <cellStyle name="Input 8 2 6" xfId="10621" xr:uid="{A39D72D4-5B0B-4D65-B8BE-F26ED23DCFE9}"/>
    <cellStyle name="Input 8 2 6 2" xfId="22493" xr:uid="{8E8EA559-5A87-460C-A54C-908086D68BA9}"/>
    <cellStyle name="Input 8 2 7" xfId="12985" xr:uid="{B6311C9B-E37A-4524-914E-E19894BD6813}"/>
    <cellStyle name="Input 8 2 7 2" xfId="24777" xr:uid="{92491972-87D0-4B4C-881E-E2DB6B308B6C}"/>
    <cellStyle name="Input 8 2 8" xfId="9917" xr:uid="{DA97CA42-CA8C-49BC-B5DD-DDFF52A4B787}"/>
    <cellStyle name="Input 8 2 8 2" xfId="21793" xr:uid="{7C80F98F-0D70-4C93-B8C4-483F81459A31}"/>
    <cellStyle name="Input 8 2 9" xfId="12649" xr:uid="{41CC82C7-E0E6-4E4B-9A6F-D015BD2BF0E2}"/>
    <cellStyle name="Input 8 2 9 2" xfId="24451" xr:uid="{32274ECF-E946-4EFD-8C23-53C47F94ABF5}"/>
    <cellStyle name="Input 8 3" xfId="6965" xr:uid="{C857DF8B-E4C2-443D-9188-21F58143C5FB}"/>
    <cellStyle name="Input 8 3 10" xfId="13021" xr:uid="{77BD2F79-B6E5-4189-8963-A9717BA659BE}"/>
    <cellStyle name="Input 8 3 10 2" xfId="24813" xr:uid="{DEDE6C9D-38EA-48CC-88AA-BB8168498A5A}"/>
    <cellStyle name="Input 8 3 2" xfId="8608" xr:uid="{ED71E524-90E2-4085-8419-0C1C3F451152}"/>
    <cellStyle name="Input 8 3 2 2" xfId="13329" xr:uid="{4377C125-793E-4E62-B552-FE0DDE8E56A7}"/>
    <cellStyle name="Input 8 3 2 2 2" xfId="25112" xr:uid="{0A9E6B6E-8AB1-412D-AA45-6FBE987F2FD4}"/>
    <cellStyle name="Input 8 3 2 3" xfId="14343" xr:uid="{1DEE3565-4DCF-42F6-AC6C-E154FA7B5495}"/>
    <cellStyle name="Input 8 3 2 3 2" xfId="26115" xr:uid="{2EB83F1A-437F-461D-A840-72853D6AB2B8}"/>
    <cellStyle name="Input 8 3 2 4" xfId="15301" xr:uid="{073283B5-63D4-4AFA-9437-418792235605}"/>
    <cellStyle name="Input 8 3 2 4 2" xfId="27070" xr:uid="{25C71C3B-EE2D-4D62-9FEC-C5326B3B6DFF}"/>
    <cellStyle name="Input 8 3 2 5" xfId="16245" xr:uid="{F3B38F62-A157-4BA0-85E1-E847460BC203}"/>
    <cellStyle name="Input 8 3 2 5 2" xfId="27992" xr:uid="{B3234830-FE82-463D-9E95-CB8C2B14A867}"/>
    <cellStyle name="Input 8 3 2 6" xfId="17118" xr:uid="{F6B05213-C7FD-4B48-A424-769BEBDC7E20}"/>
    <cellStyle name="Input 8 3 2 6 2" xfId="28865" xr:uid="{0E9F3EB6-2802-4BAC-9197-01DE3499AC45}"/>
    <cellStyle name="Input 8 3 2 7" xfId="17983" xr:uid="{479F2F77-220C-4A8F-97B7-9B090E4AF87A}"/>
    <cellStyle name="Input 8 3 2 7 2" xfId="29704" xr:uid="{BC0F746F-7052-44EC-B11C-AAF8AA026D8A}"/>
    <cellStyle name="Input 8 3 2 8" xfId="18751" xr:uid="{14A52B6E-7F4E-4847-84F6-7CC8E7F97523}"/>
    <cellStyle name="Input 8 3 3" xfId="9577" xr:uid="{D480E518-A9E8-4EFF-B6B4-10FE5042D36C}"/>
    <cellStyle name="Input 8 3 3 2" xfId="13982" xr:uid="{B0A3E946-5ECE-415D-974A-4233752C3C99}"/>
    <cellStyle name="Input 8 3 3 2 2" xfId="25755" xr:uid="{C4447348-9AE8-43D8-B59A-6BEB34CA86B3}"/>
    <cellStyle name="Input 8 3 3 3" xfId="14942" xr:uid="{190BC184-0C29-4A81-A054-D5A4866B602D}"/>
    <cellStyle name="Input 8 3 3 3 2" xfId="26713" xr:uid="{526A8118-BA09-41BB-8B85-DF01ED070509}"/>
    <cellStyle name="Input 8 3 3 4" xfId="15894" xr:uid="{58FF704A-386D-4BDA-ABB4-CADEA83457E0}"/>
    <cellStyle name="Input 8 3 3 4 2" xfId="27641" xr:uid="{4E613C96-1FA3-4C11-8CAB-BEEC92147956}"/>
    <cellStyle name="Input 8 3 3 5" xfId="16768" xr:uid="{EE83DD2E-B378-403D-AE02-5D7E65A2B27E}"/>
    <cellStyle name="Input 8 3 3 5 2" xfId="28515" xr:uid="{04FABF6F-8C09-4487-B223-BD70540BFF44}"/>
    <cellStyle name="Input 8 3 3 6" xfId="17633" xr:uid="{8F0D8A80-F038-4E1A-AA5B-1B4D66804042}"/>
    <cellStyle name="Input 8 3 3 6 2" xfId="29354" xr:uid="{1FD364CC-0CCC-414E-9A4E-575CB130FBAD}"/>
    <cellStyle name="Input 8 3 3 7" xfId="18409" xr:uid="{6B744BA6-F76C-4AEE-8490-FB25DE381723}"/>
    <cellStyle name="Input 8 3 3 7 2" xfId="30130" xr:uid="{B3D5F818-CD7F-413D-88FC-CEFAB8E1C5A7}"/>
    <cellStyle name="Input 8 3 3 8" xfId="19166" xr:uid="{265EA9D3-E94A-4665-8B9F-3E69E00E3F3B}"/>
    <cellStyle name="Input 8 3 4" xfId="12300" xr:uid="{88EC28D7-8037-4FF1-AE9C-391F35A15056}"/>
    <cellStyle name="Input 8 3 4 2" xfId="24116" xr:uid="{08390DF9-31C5-4887-A65E-6C01FB4711C5}"/>
    <cellStyle name="Input 8 3 5" xfId="10472" xr:uid="{A81AFDC5-A068-4DBB-86FD-969CDCDF9354}"/>
    <cellStyle name="Input 8 3 5 2" xfId="22344" xr:uid="{1D6C446A-C54B-44C9-A1A8-1E7B956340CA}"/>
    <cellStyle name="Input 8 3 6" xfId="12055" xr:uid="{2673543D-8FF8-4B0C-9B9E-BB7EB84AE916}"/>
    <cellStyle name="Input 8 3 6 2" xfId="23876" xr:uid="{EA6E48B0-38CD-4C89-B4E4-A2A8BCA275BA}"/>
    <cellStyle name="Input 8 3 7" xfId="10699" xr:uid="{E7B3C1D8-EB0E-49A3-BE11-1656684114B0}"/>
    <cellStyle name="Input 8 3 7 2" xfId="22571" xr:uid="{25BFE323-C24E-4FAC-B824-6C0F5217F232}"/>
    <cellStyle name="Input 8 3 8" xfId="12530" xr:uid="{C282602F-8546-4E2E-A4F9-DCE01573C467}"/>
    <cellStyle name="Input 8 3 8 2" xfId="24340" xr:uid="{4DBA20A5-A7FE-48ED-A06C-DF29ABF1BF80}"/>
    <cellStyle name="Input 8 3 9" xfId="10273" xr:uid="{C5479110-65E7-4091-8061-E1FB7235B73E}"/>
    <cellStyle name="Input 8 3 9 2" xfId="22148" xr:uid="{BE6D53F6-098E-45F7-A577-D6A3973B2BD5}"/>
    <cellStyle name="Input 8 4" xfId="7790" xr:uid="{21418DFF-D074-47E5-9CDA-E23DB191D911}"/>
    <cellStyle name="Input 8 4 2" xfId="12814" xr:uid="{F7824E6E-D191-4A87-A583-A6FE420A9F47}"/>
    <cellStyle name="Input 8 4 2 2" xfId="24610" xr:uid="{E4A36793-F75F-4F8C-8BCA-983C6F2D8DE9}"/>
    <cellStyle name="Input 8 4 3" xfId="10063" xr:uid="{B0E96089-E6E6-41FB-93BD-050AFAA6193B}"/>
    <cellStyle name="Input 8 4 3 2" xfId="21938" xr:uid="{0CC17F1B-1C80-409D-B941-A1D346C7441E}"/>
    <cellStyle name="Input 8 4 4" xfId="13120" xr:uid="{BBA57C55-A8EF-46D0-BD1F-DE5092BA2F3B}"/>
    <cellStyle name="Input 8 4 4 2" xfId="24908" xr:uid="{18A59F2E-FA75-4BE0-8D86-AE3D55371D26}"/>
    <cellStyle name="Input 8 4 5" xfId="9817" xr:uid="{D45A6B3E-2098-4149-9491-D931D62AAFB3}"/>
    <cellStyle name="Input 8 4 5 2" xfId="21693" xr:uid="{121988C3-4402-49A9-90E8-F4273F0C9508}"/>
    <cellStyle name="Input 8 4 6" xfId="12124" xr:uid="{8F1E230A-7772-4399-9B5D-3FFD0C02703F}"/>
    <cellStyle name="Input 8 4 6 2" xfId="23941" xr:uid="{142DF73A-FCEF-4795-8C03-460CE403F99D}"/>
    <cellStyle name="Input 8 4 7" xfId="10643" xr:uid="{E591B318-1178-490E-A2D5-4F09614E5EC3}"/>
    <cellStyle name="Input 8 4 7 2" xfId="22515" xr:uid="{591B74AA-6318-428D-9AB1-EA6336630D26}"/>
    <cellStyle name="Input 8 4 8" xfId="11622" xr:uid="{67B5172F-60C4-4E92-8413-2EDB3BC72E31}"/>
    <cellStyle name="Input 8 5" xfId="7753" xr:uid="{4FC5F0EF-4B8F-4834-A27C-44FE206C6A59}"/>
    <cellStyle name="Input 8 5 2" xfId="12777" xr:uid="{832D3B1A-5B2F-49AA-A79C-D25A35082081}"/>
    <cellStyle name="Input 8 5 2 2" xfId="24573" xr:uid="{D8EBB17B-DF39-4737-9E12-5689B5924FD2}"/>
    <cellStyle name="Input 8 5 3" xfId="10099" xr:uid="{EA2F14DF-A725-4DBF-A176-8429A4FED299}"/>
    <cellStyle name="Input 8 5 3 2" xfId="21974" xr:uid="{9A6C92F5-F13E-4A1F-9DC1-2C321D4EA34B}"/>
    <cellStyle name="Input 8 5 4" xfId="11978" xr:uid="{A65DC6BD-03C1-4A46-BA89-476DB9883BF4}"/>
    <cellStyle name="Input 8 5 4 2" xfId="23803" xr:uid="{7ECFECC2-C248-4901-A64F-C2E7123DDE8C}"/>
    <cellStyle name="Input 8 5 5" xfId="10758" xr:uid="{320A9D7A-7D39-4C7E-92D7-7893F1DA0E59}"/>
    <cellStyle name="Input 8 5 5 2" xfId="22629" xr:uid="{5509CE1F-B6F7-4E2D-9C85-C56247E99647}"/>
    <cellStyle name="Input 8 5 6" xfId="11563" xr:uid="{8C913DCB-07A2-4F91-A88E-71CE3A1DA75F}"/>
    <cellStyle name="Input 8 5 6 2" xfId="23411" xr:uid="{03FCB61D-31A1-47D1-957B-08A5AC9D328A}"/>
    <cellStyle name="Input 8 5 7" xfId="11098" xr:uid="{4A201A4A-891E-4568-BED8-9ADF76E5BDBA}"/>
    <cellStyle name="Input 8 5 7 2" xfId="22967" xr:uid="{112A42B6-2D0E-43A3-A98E-25A875D7D96D}"/>
    <cellStyle name="Input 8 5 8" xfId="12500" xr:uid="{24F0E6EE-E5A6-47EB-B18F-7B35091EB596}"/>
    <cellStyle name="Input 8 6" xfId="11326" xr:uid="{E310B8F4-B475-44EE-9FE1-E27E572B34A3}"/>
    <cellStyle name="Input 8 6 2" xfId="23188" xr:uid="{C9FC8AA9-F4FF-4B9E-89F3-A892FC73E9C8}"/>
    <cellStyle name="Input 8 7" xfId="11287" xr:uid="{BD54D6A2-2029-4607-A3F0-29440A15692A}"/>
    <cellStyle name="Input 8 7 2" xfId="23149" xr:uid="{FC102F2B-4920-4C30-9899-38E112F5688F}"/>
    <cellStyle name="Input 8 8" xfId="11345" xr:uid="{D38183C8-5D79-42AB-8F4D-30CA5A00790B}"/>
    <cellStyle name="Input 8 8 2" xfId="23207" xr:uid="{61A96E73-3BB8-49DE-B25B-E46C0817A6CF}"/>
    <cellStyle name="Input 8 9" xfId="11268" xr:uid="{16AA82CE-C488-4EC4-81F1-D94143E59D2F}"/>
    <cellStyle name="Input 8 9 2" xfId="23130" xr:uid="{2C1AA763-6F6D-4E66-87F9-0BAB71C60EC8}"/>
    <cellStyle name="Input 9" xfId="5077" xr:uid="{61EF7A0C-3DDB-4FA5-8435-A7E89A8A552F}"/>
    <cellStyle name="Input 9 10" xfId="11365" xr:uid="{62082D7F-E290-43B3-9F6A-839943305203}"/>
    <cellStyle name="Input 9 10 2" xfId="23227" xr:uid="{8037F817-57EE-4BD2-BD9C-C99908819EE3}"/>
    <cellStyle name="Input 9 11" xfId="11249" xr:uid="{CE2DAEA4-5CFB-4CD1-925A-713C75F038B5}"/>
    <cellStyle name="Input 9 11 2" xfId="23111" xr:uid="{4EB412D6-5F0D-4C72-A378-73CDCB11FABC}"/>
    <cellStyle name="Input 9 12" xfId="11905" xr:uid="{C623402A-79A0-4C36-984C-D47BDFAEF16D}"/>
    <cellStyle name="Input 9 12 2" xfId="23732" xr:uid="{1F197EF1-FB61-4130-9FDE-7950894FD766}"/>
    <cellStyle name="Input 9 2" xfId="6787" xr:uid="{88D63DAD-425A-4552-A90C-76B922F91508}"/>
    <cellStyle name="Input 9 2 10" xfId="16394" xr:uid="{9F81D1E0-08E3-4942-82A4-95C3CB65F877}"/>
    <cellStyle name="Input 9 2 10 2" xfId="28141" xr:uid="{223147B2-87B5-4F8F-96A3-E704135CD269}"/>
    <cellStyle name="Input 9 2 11" xfId="17265" xr:uid="{B98DF076-9189-45DD-BA23-B82D263A93DF}"/>
    <cellStyle name="Input 9 2 11 2" xfId="29008" xr:uid="{50DACF8B-1A6D-4E3F-B7F8-9BC258A501CB}"/>
    <cellStyle name="Input 9 2 2" xfId="7207" xr:uid="{8FE9131E-C4F0-44C2-A0AD-E5D614ADDC8F}"/>
    <cellStyle name="Input 9 2 2 10" xfId="15546" xr:uid="{7A262538-CBE4-4417-A36B-DBD20DA484A0}"/>
    <cellStyle name="Input 9 2 2 10 2" xfId="27301" xr:uid="{47545D85-25C3-4960-A635-E2B99AF67074}"/>
    <cellStyle name="Input 9 2 2 2" xfId="8850" xr:uid="{16FC1F87-F7D2-42B9-BD70-921693DEF12E}"/>
    <cellStyle name="Input 9 2 2 2 2" xfId="13502" xr:uid="{C2DA4B99-9965-497A-BA3F-21D4EA9CA960}"/>
    <cellStyle name="Input 9 2 2 2 2 2" xfId="25285" xr:uid="{8D3C6977-2F46-469E-BE41-8F47253E474F}"/>
    <cellStyle name="Input 9 2 2 2 3" xfId="14506" xr:uid="{2E7BF150-D098-400D-8971-59B3A25EF931}"/>
    <cellStyle name="Input 9 2 2 2 3 2" xfId="26278" xr:uid="{82ED9E89-5DCD-474B-A7BF-A1ADE171B94A}"/>
    <cellStyle name="Input 9 2 2 2 4" xfId="15464" xr:uid="{465EC804-99BD-4B83-8027-358BDB551B7C}"/>
    <cellStyle name="Input 9 2 2 2 4 2" xfId="27224" xr:uid="{9948B728-A7B8-4AA9-B085-D19B331D1505}"/>
    <cellStyle name="Input 9 2 2 2 5" xfId="16389" xr:uid="{A8D81378-3CA1-4539-BD9A-EF2A7933BE3D}"/>
    <cellStyle name="Input 9 2 2 2 5 2" xfId="28136" xr:uid="{26A5786D-31A4-4BD4-B62D-DE4EDDEEEE16}"/>
    <cellStyle name="Input 9 2 2 2 6" xfId="17260" xr:uid="{54DCA003-2A7E-48F4-85EA-CB6C85D20B93}"/>
    <cellStyle name="Input 9 2 2 2 6 2" xfId="29003" xr:uid="{A6BB0924-0CA2-4A55-8FE0-FDC2EA693427}"/>
    <cellStyle name="Input 9 2 2 2 7" xfId="18106" xr:uid="{E56EC6C6-7099-4355-81FD-9060B4691538}"/>
    <cellStyle name="Input 9 2 2 2 7 2" xfId="29827" xr:uid="{3DC1D438-75A6-47D6-8648-4A14D758B546}"/>
    <cellStyle name="Input 9 2 2 2 8" xfId="18866" xr:uid="{AE5D360E-3E49-4F7D-8814-473C8E8C9CA2}"/>
    <cellStyle name="Input 9 2 2 3" xfId="9692" xr:uid="{13735A75-A092-4998-B04D-5A8FF49F7C14}"/>
    <cellStyle name="Input 9 2 2 3 2" xfId="14097" xr:uid="{1EFD0CAA-9409-4724-8329-969853C1AA41}"/>
    <cellStyle name="Input 9 2 2 3 2 2" xfId="25870" xr:uid="{1F51151A-1204-42A7-918E-9CE71743B364}"/>
    <cellStyle name="Input 9 2 2 3 3" xfId="15057" xr:uid="{65A9B3D2-95B0-41A4-9CB4-D3EF5E9D72EF}"/>
    <cellStyle name="Input 9 2 2 3 3 2" xfId="26828" xr:uid="{DACD1915-63FC-4821-AD7B-3A73C46A9876}"/>
    <cellStyle name="Input 9 2 2 3 4" xfId="16009" xr:uid="{781B20DE-25B8-4922-AFE0-173FC81C0368}"/>
    <cellStyle name="Input 9 2 2 3 4 2" xfId="27756" xr:uid="{6BC77B14-0D76-496E-919B-7B2F01465538}"/>
    <cellStyle name="Input 9 2 2 3 5" xfId="16883" xr:uid="{E1433243-9465-47A0-9B0E-8A0BAC7FF231}"/>
    <cellStyle name="Input 9 2 2 3 5 2" xfId="28630" xr:uid="{9A7A1B02-1A9C-47E8-8F79-89E34B12EF7C}"/>
    <cellStyle name="Input 9 2 2 3 6" xfId="17748" xr:uid="{BCE342E7-0493-4B33-952B-772E70E6BA3C}"/>
    <cellStyle name="Input 9 2 2 3 6 2" xfId="29469" xr:uid="{E443F5E5-4957-4867-8CD1-0DC27C053019}"/>
    <cellStyle name="Input 9 2 2 3 7" xfId="18524" xr:uid="{D1186152-46DA-475D-82D3-CD5CA38B7D27}"/>
    <cellStyle name="Input 9 2 2 3 7 2" xfId="30245" xr:uid="{C149E03C-5EB6-4FF1-BA09-1C44DB1BFDF9}"/>
    <cellStyle name="Input 9 2 2 3 8" xfId="19281" xr:uid="{9B26C3B0-4220-488A-BC87-5660B03C270B}"/>
    <cellStyle name="Input 9 2 2 4" xfId="12474" xr:uid="{70692020-9DC8-4BA3-AE63-50BA851FC444}"/>
    <cellStyle name="Input 9 2 2 4 2" xfId="24288" xr:uid="{C55FDC0C-6406-47C9-AC8D-B51968CAAF85}"/>
    <cellStyle name="Input 9 2 2 5" xfId="10309" xr:uid="{01485132-6FC5-4858-BFE9-09D414AFF334}"/>
    <cellStyle name="Input 9 2 2 5 2" xfId="22181" xr:uid="{27AEA12F-BA36-497C-AF1E-395A79368CD0}"/>
    <cellStyle name="Input 9 2 2 6" xfId="12595" xr:uid="{92D5E4AE-7946-4BD6-91A4-6A335FC69FC5}"/>
    <cellStyle name="Input 9 2 2 6 2" xfId="24400" xr:uid="{4351169C-4CAD-4BE0-9170-19379A67BA14}"/>
    <cellStyle name="Input 9 2 2 7" xfId="10218" xr:uid="{C549C9F5-9D78-471E-ABD2-5AD00F11ED8A}"/>
    <cellStyle name="Input 9 2 2 7 2" xfId="22093" xr:uid="{78A61E39-8CEB-4018-B0B5-AF12A677E0A8}"/>
    <cellStyle name="Input 9 2 2 8" xfId="13623" xr:uid="{3310950E-E565-4E5E-8C2A-AD771D0B9713}"/>
    <cellStyle name="Input 9 2 2 8 2" xfId="25399" xr:uid="{DF73BF05-17FE-4A88-A029-A71A217B8F41}"/>
    <cellStyle name="Input 9 2 2 9" xfId="14594" xr:uid="{E5E78289-EE62-4346-B65C-0BC29D806C61}"/>
    <cellStyle name="Input 9 2 2 9 2" xfId="26365" xr:uid="{CB7B31E9-EF75-4A75-9442-72BE346ED1F0}"/>
    <cellStyle name="Input 9 2 3" xfId="8432" xr:uid="{F32809B4-56A7-4F88-A0FB-F82F2FCA0C40}"/>
    <cellStyle name="Input 9 2 3 2" xfId="13174" xr:uid="{140624FB-60FD-4399-83D4-3D5536172776}"/>
    <cellStyle name="Input 9 2 3 2 2" xfId="24960" xr:uid="{43F15A27-6F95-4156-96B5-DDAC9B5DCF13}"/>
    <cellStyle name="Input 9 2 3 3" xfId="14194" xr:uid="{D896CD5E-0349-4B77-BBCB-E187D314FABF}"/>
    <cellStyle name="Input 9 2 3 3 2" xfId="25967" xr:uid="{37516D03-9EA8-4F7E-98A4-BA24FF807119}"/>
    <cellStyle name="Input 9 2 3 4" xfId="15154" xr:uid="{484CA963-4ED1-4D4D-93FB-22977C857ADC}"/>
    <cellStyle name="Input 9 2 3 4 2" xfId="26923" xr:uid="{F3709E98-04C2-48BF-B4DE-941599B0DEFB}"/>
    <cellStyle name="Input 9 2 3 5" xfId="16103" xr:uid="{FA6E5283-9F0A-4565-8A8F-AC6F19BB72ED}"/>
    <cellStyle name="Input 9 2 3 5 2" xfId="27850" xr:uid="{7EE80513-2769-4699-A356-DF9ECBB73EBA}"/>
    <cellStyle name="Input 9 2 3 6" xfId="16976" xr:uid="{E44F0427-3A65-4CD5-81AB-6D3C12EB0A02}"/>
    <cellStyle name="Input 9 2 3 6 2" xfId="28723" xr:uid="{B9341C61-F6C7-4104-8E8F-A39B9CFDFBE2}"/>
    <cellStyle name="Input 9 2 3 7" xfId="17841" xr:uid="{BE621161-FCC5-487E-B994-FD0C4E2A8438}"/>
    <cellStyle name="Input 9 2 3 7 2" xfId="29562" xr:uid="{555594F7-67D5-414F-9AE6-1DCB10A7DD10}"/>
    <cellStyle name="Input 9 2 3 8" xfId="18617" xr:uid="{33115B59-C719-46BA-BA94-2C33851E5DF3}"/>
    <cellStyle name="Input 9 2 4" xfId="9443" xr:uid="{20B9FDB8-BAD1-4B13-88EF-68BE0262095E}"/>
    <cellStyle name="Input 9 2 4 2" xfId="13848" xr:uid="{9ECEC008-1450-457C-BAB8-3B23096904F8}"/>
    <cellStyle name="Input 9 2 4 2 2" xfId="25621" xr:uid="{94C70EA4-C5A8-494C-B6B6-A751C9BCA4C2}"/>
    <cellStyle name="Input 9 2 4 3" xfId="14808" xr:uid="{BB58F38F-74CB-4F06-B8EC-355C15DF364B}"/>
    <cellStyle name="Input 9 2 4 3 2" xfId="26579" xr:uid="{73A61BF4-9C2A-4716-B039-098467E682C5}"/>
    <cellStyle name="Input 9 2 4 4" xfId="15760" xr:uid="{BB3F974B-F324-4910-BEE7-DE8CFF25E3BF}"/>
    <cellStyle name="Input 9 2 4 4 2" xfId="27507" xr:uid="{C5983BAE-94FE-485D-9C24-27341042E675}"/>
    <cellStyle name="Input 9 2 4 5" xfId="16634" xr:uid="{F7C10A02-B198-4FDD-B8C1-7C1A96D703F2}"/>
    <cellStyle name="Input 9 2 4 5 2" xfId="28381" xr:uid="{11EC1769-918B-40A9-92A5-1BA6B49A45AE}"/>
    <cellStyle name="Input 9 2 4 6" xfId="17499" xr:uid="{92B4E814-E96F-4EFF-BEF8-86D75144C694}"/>
    <cellStyle name="Input 9 2 4 6 2" xfId="29220" xr:uid="{97FAF51E-C2A9-4F67-9FDC-383979BB9951}"/>
    <cellStyle name="Input 9 2 4 7" xfId="18275" xr:uid="{69660196-B37A-49C8-B9CE-5AF918C2B077}"/>
    <cellStyle name="Input 9 2 4 7 2" xfId="29996" xr:uid="{F4D2BB83-AB5F-4A9E-B119-BDAC6518871C}"/>
    <cellStyle name="Input 9 2 4 8" xfId="19032" xr:uid="{77030789-4E10-42AF-98DF-766378A24E0E}"/>
    <cellStyle name="Input 9 2 5" xfId="12145" xr:uid="{8A957A90-D1C6-4D34-AD18-10E7930A86DC}"/>
    <cellStyle name="Input 9 2 5 2" xfId="23962" xr:uid="{FDF90190-F6F9-4408-B133-460F02F1C822}"/>
    <cellStyle name="Input 9 2 6" xfId="10622" xr:uid="{A0907353-23C1-4B25-BD75-F21F1103AB2B}"/>
    <cellStyle name="Input 9 2 6 2" xfId="22494" xr:uid="{BD7B5793-CB2C-4A63-B334-C940B5FE5BCF}"/>
    <cellStyle name="Input 9 2 7" xfId="13564" xr:uid="{3C15EE98-643A-48BD-8398-5B82DCE8CDDA}"/>
    <cellStyle name="Input 9 2 7 2" xfId="25340" xr:uid="{9990A21B-0666-4896-8ED4-F17F4424F68D}"/>
    <cellStyle name="Input 9 2 8" xfId="14542" xr:uid="{DA714CF4-74C9-40AD-B9E4-64B7F8B08382}"/>
    <cellStyle name="Input 9 2 8 2" xfId="26313" xr:uid="{4228E7D1-A4FC-43BF-AA1D-75D864E736D4}"/>
    <cellStyle name="Input 9 2 9" xfId="15495" xr:uid="{AFF1A5EC-EFCD-4380-8DB8-1DBB384EEFDF}"/>
    <cellStyle name="Input 9 2 9 2" xfId="27250" xr:uid="{87463122-E823-4159-A9C7-5E15DD52C7B8}"/>
    <cellStyle name="Input 9 3" xfId="6966" xr:uid="{5FBAED76-E678-49DA-A8F0-CC9C9D2EDC11}"/>
    <cellStyle name="Input 9 3 10" xfId="13000" xr:uid="{95FC302E-7C3F-4D90-946D-C1E945B58FB6}"/>
    <cellStyle name="Input 9 3 10 2" xfId="24792" xr:uid="{1E25EF7D-2E75-4925-858D-F19E4C2DF43F}"/>
    <cellStyle name="Input 9 3 2" xfId="8609" xr:uid="{22A8AB60-C021-4179-B953-CED74389427C}"/>
    <cellStyle name="Input 9 3 2 2" xfId="13330" xr:uid="{1246289E-D3DA-4214-8006-F1B81C1AE8DC}"/>
    <cellStyle name="Input 9 3 2 2 2" xfId="25113" xr:uid="{5C8E4193-A563-48B2-A119-4577E5356EAD}"/>
    <cellStyle name="Input 9 3 2 3" xfId="14344" xr:uid="{0596BACB-5498-4BB5-B287-170717789B85}"/>
    <cellStyle name="Input 9 3 2 3 2" xfId="26116" xr:uid="{1F9C98F0-7ED8-463C-97C2-9E59DA4EE97E}"/>
    <cellStyle name="Input 9 3 2 4" xfId="15302" xr:uid="{755848AB-339C-4F62-B654-B80B7F2B5D97}"/>
    <cellStyle name="Input 9 3 2 4 2" xfId="27071" xr:uid="{F948B540-0911-431E-8F8A-C61565C52AED}"/>
    <cellStyle name="Input 9 3 2 5" xfId="16246" xr:uid="{807288B9-1297-496D-921D-165F60D54604}"/>
    <cellStyle name="Input 9 3 2 5 2" xfId="27993" xr:uid="{EDCF417D-06F4-4EA2-BF16-6317FB2732B0}"/>
    <cellStyle name="Input 9 3 2 6" xfId="17119" xr:uid="{87160C8A-A899-47FA-B04F-FDF54E60FBE5}"/>
    <cellStyle name="Input 9 3 2 6 2" xfId="28866" xr:uid="{C8AB9830-DF3E-4CB0-AFFC-92270A760211}"/>
    <cellStyle name="Input 9 3 2 7" xfId="17984" xr:uid="{AD3D82A9-82B2-45BF-A059-6F7289937298}"/>
    <cellStyle name="Input 9 3 2 7 2" xfId="29705" xr:uid="{CF632A8A-073E-4428-A7A1-498DC2316104}"/>
    <cellStyle name="Input 9 3 2 8" xfId="18752" xr:uid="{3BE9F7AE-0962-4D0C-BADA-2634F2981BC8}"/>
    <cellStyle name="Input 9 3 3" xfId="9578" xr:uid="{0DB6BBA1-5372-464F-9092-EA45F1E7ED8D}"/>
    <cellStyle name="Input 9 3 3 2" xfId="13983" xr:uid="{C009CFE3-41D7-47EB-AD2D-3B69292BE9D7}"/>
    <cellStyle name="Input 9 3 3 2 2" xfId="25756" xr:uid="{77828647-FC54-4756-B2E2-267FAD7DE2E2}"/>
    <cellStyle name="Input 9 3 3 3" xfId="14943" xr:uid="{36628FDA-A9CA-4AA7-8377-C2F0939BD414}"/>
    <cellStyle name="Input 9 3 3 3 2" xfId="26714" xr:uid="{BF21B22C-09CE-41BD-82D6-ED9FB3298736}"/>
    <cellStyle name="Input 9 3 3 4" xfId="15895" xr:uid="{B5C46D10-B4CB-41DA-B739-9EECA0DE07CE}"/>
    <cellStyle name="Input 9 3 3 4 2" xfId="27642" xr:uid="{2A0A991A-A09A-4ECB-84F0-C2A03B42D235}"/>
    <cellStyle name="Input 9 3 3 5" xfId="16769" xr:uid="{DAF6B449-1905-4736-98B7-D181CB1A7D56}"/>
    <cellStyle name="Input 9 3 3 5 2" xfId="28516" xr:uid="{B8C47A2C-4539-486A-B226-A3F13911E4AA}"/>
    <cellStyle name="Input 9 3 3 6" xfId="17634" xr:uid="{BC69F88C-F186-4B4D-A501-18AE36C32874}"/>
    <cellStyle name="Input 9 3 3 6 2" xfId="29355" xr:uid="{C0D8C5FB-8DB4-42FC-A31A-0C3AFC32D242}"/>
    <cellStyle name="Input 9 3 3 7" xfId="18410" xr:uid="{227636D4-68C2-4687-B905-2D996A875D7C}"/>
    <cellStyle name="Input 9 3 3 7 2" xfId="30131" xr:uid="{2022480A-1FF4-43DB-9B1F-C5F1652B6A5D}"/>
    <cellStyle name="Input 9 3 3 8" xfId="19167" xr:uid="{C1EC0FE2-0FBB-4AED-8A16-6DD1A27F2C84}"/>
    <cellStyle name="Input 9 3 4" xfId="12301" xr:uid="{0A0EF936-F049-4B4B-ABBD-CFF00BC4AD3E}"/>
    <cellStyle name="Input 9 3 4 2" xfId="24117" xr:uid="{22B3548D-83AE-458E-8DC5-7729C4DD7B31}"/>
    <cellStyle name="Input 9 3 5" xfId="10471" xr:uid="{99BD9AA3-D3D0-40F5-AACD-D1D6C641A8F6}"/>
    <cellStyle name="Input 9 3 5 2" xfId="22343" xr:uid="{4D82C489-3A07-48DE-A2B3-A20D13482A50}"/>
    <cellStyle name="Input 9 3 6" xfId="12570" xr:uid="{C9CC3B8F-2E7E-48A7-9E61-82A7BB382BC9}"/>
    <cellStyle name="Input 9 3 6 2" xfId="24379" xr:uid="{B829549D-1B30-4A9D-B99E-77695B28EE1C}"/>
    <cellStyle name="Input 9 3 7" xfId="10237" xr:uid="{CBA12CEA-DBAB-4B03-856D-CC189CEE3553}"/>
    <cellStyle name="Input 9 3 7 2" xfId="22112" xr:uid="{B9E01718-8992-4048-9851-AD0366220706}"/>
    <cellStyle name="Input 9 3 8" xfId="12602" xr:uid="{9E7D6070-2BCB-4E3B-AD00-D0C2264D44EC}"/>
    <cellStyle name="Input 9 3 8 2" xfId="24407" xr:uid="{71A0A8E6-43AE-48F0-AC71-163124BA9E37}"/>
    <cellStyle name="Input 9 3 9" xfId="10214" xr:uid="{4F567987-E02E-4F7F-8095-01DA7B2670AD}"/>
    <cellStyle name="Input 9 3 9 2" xfId="22089" xr:uid="{9F2532F4-90F9-4C2A-8ABA-F0936A7960DF}"/>
    <cellStyle name="Input 9 4" xfId="7791" xr:uid="{44089207-4C02-4862-92CA-46939A47B4C2}"/>
    <cellStyle name="Input 9 4 2" xfId="12815" xr:uid="{2846FAA9-2ACB-4A86-BE45-CADA3362BE6B}"/>
    <cellStyle name="Input 9 4 2 2" xfId="24611" xr:uid="{1438A7A0-3A47-4D85-8833-5A7CDB5BE544}"/>
    <cellStyle name="Input 9 4 3" xfId="10062" xr:uid="{55B04AD0-7FD9-4D0C-B7E8-497F8ABE5703}"/>
    <cellStyle name="Input 9 4 3 2" xfId="21937" xr:uid="{2E83E026-FEB7-45F1-9445-0E3E279FCB55}"/>
    <cellStyle name="Input 9 4 4" xfId="12089" xr:uid="{BFBFABFE-6580-432C-8E07-4CFB9558AD24}"/>
    <cellStyle name="Input 9 4 4 2" xfId="23910" xr:uid="{D7D4F66A-7665-40C1-B179-D21F5AD59AA6}"/>
    <cellStyle name="Input 9 4 5" xfId="10668" xr:uid="{46058C63-0204-441E-B89C-10B864D90B9D}"/>
    <cellStyle name="Input 9 4 5 2" xfId="22540" xr:uid="{A47FDDCD-F9BE-4A1B-93E2-C651C8BA04ED}"/>
    <cellStyle name="Input 9 4 6" xfId="12026" xr:uid="{C11088ED-38DE-4CD6-88F9-B4611DC4CA17}"/>
    <cellStyle name="Input 9 4 6 2" xfId="23847" xr:uid="{50C0707E-6161-49FD-8690-03D638068E23}"/>
    <cellStyle name="Input 9 4 7" xfId="10724" xr:uid="{0C0FD165-A1ED-4AAE-81B9-C9F123066710}"/>
    <cellStyle name="Input 9 4 7 2" xfId="22596" xr:uid="{15EA3741-94ED-4E6A-A07C-76120278A3F9}"/>
    <cellStyle name="Input 9 4 8" xfId="11592" xr:uid="{808141C0-7C6D-4A42-BD6D-3E37D2492F6C}"/>
    <cellStyle name="Input 9 5" xfId="7752" xr:uid="{6564190B-8220-4617-84D9-F6FBBB1C796D}"/>
    <cellStyle name="Input 9 5 2" xfId="12776" xr:uid="{50A6E50F-F5D5-4334-A52C-B7CF607B09A8}"/>
    <cellStyle name="Input 9 5 2 2" xfId="24572" xr:uid="{001AA866-1B72-44CF-A651-C40185B7211C}"/>
    <cellStyle name="Input 9 5 3" xfId="10100" xr:uid="{5C0EE604-A9B7-40A5-895F-33CC9078CCBF}"/>
    <cellStyle name="Input 9 5 3 2" xfId="21975" xr:uid="{B2B9A319-2A02-4070-A26A-0838123D6128}"/>
    <cellStyle name="Input 9 5 4" xfId="9785" xr:uid="{42D5C0AF-4A20-4405-AF6F-850A8683967E}"/>
    <cellStyle name="Input 9 5 4 2" xfId="21661" xr:uid="{F897E21D-61D9-4BA7-8EF0-25E403865795}"/>
    <cellStyle name="Input 9 5 5" xfId="11853" xr:uid="{F0538D30-8524-42D7-9F33-31093B5ADBA3}"/>
    <cellStyle name="Input 9 5 5 2" xfId="23680" xr:uid="{01068C93-325E-49FA-876C-2D0FC4D0F931}"/>
    <cellStyle name="Input 9 5 6" xfId="10866" xr:uid="{C51B95BE-CC6D-44B4-AA51-143E687397C0}"/>
    <cellStyle name="Input 9 5 6 2" xfId="22735" xr:uid="{AD7143B1-0302-4031-A0CD-AAF13346B1D9}"/>
    <cellStyle name="Input 9 5 7" xfId="11464" xr:uid="{2441DD5D-E6DD-4C8B-98DA-1C51D83F7287}"/>
    <cellStyle name="Input 9 5 7 2" xfId="23318" xr:uid="{71904E27-539C-41BB-B32C-BB8E83954077}"/>
    <cellStyle name="Input 9 5 8" xfId="11177" xr:uid="{D4F7827C-1ACF-452A-81A0-2F570CEE2333}"/>
    <cellStyle name="Input 9 6" xfId="11327" xr:uid="{0FE84CEF-49A5-4273-99D9-768846956904}"/>
    <cellStyle name="Input 9 6 2" xfId="23189" xr:uid="{239565B8-8154-4D67-88FB-4CCE8F60E3A6}"/>
    <cellStyle name="Input 9 7" xfId="11286" xr:uid="{2E2C037A-4586-4BAA-89DC-32300B636BF8}"/>
    <cellStyle name="Input 9 7 2" xfId="23148" xr:uid="{3B79740A-B198-45A1-B5A7-4A5A8582E492}"/>
    <cellStyle name="Input 9 8" xfId="11346" xr:uid="{DA076512-316E-456C-8905-E58AEB243B9F}"/>
    <cellStyle name="Input 9 8 2" xfId="23208" xr:uid="{F6EEC8EC-6946-4619-8246-EB7BD71C78A2}"/>
    <cellStyle name="Input 9 9" xfId="11267" xr:uid="{694810A4-4CED-4D49-B9C9-45E8598177C6}"/>
    <cellStyle name="Input 9 9 2" xfId="23129" xr:uid="{9B65ECBC-8CAD-4092-86FA-481D31734C12}"/>
    <cellStyle name="Koefic." xfId="6471" xr:uid="{56442D38-C1C9-4397-BF6E-FC2C48174EEB}"/>
    <cellStyle name="Linked Cell 10" xfId="5078" xr:uid="{5C50B9B6-E713-4479-8F7D-C9F2855B4CF8}"/>
    <cellStyle name="Linked Cell 11" xfId="5079" xr:uid="{05C8A3F4-52E0-4189-9A7C-68D6DE183147}"/>
    <cellStyle name="Linked Cell 12" xfId="5080" xr:uid="{76FF82EE-FF69-42C1-8E0A-FDE220A573B2}"/>
    <cellStyle name="Linked Cell 13" xfId="5081" xr:uid="{F07C1DCD-708A-4CD4-A2F6-44BD222023FA}"/>
    <cellStyle name="Linked Cell 14" xfId="5082" xr:uid="{605C01F0-9998-4D8C-9807-BD3A9E82E4A3}"/>
    <cellStyle name="Linked Cell 15" xfId="5083" xr:uid="{9F7AEF8B-22D9-4515-81EA-27FCDDD871FA}"/>
    <cellStyle name="Linked Cell 16" xfId="5084" xr:uid="{F0F6BE5A-78DD-442F-89F5-7A7FA13AD676}"/>
    <cellStyle name="Linked Cell 17" xfId="5085" xr:uid="{A867FE39-0A58-48D5-8BFB-35C3E5E7F75A}"/>
    <cellStyle name="Linked Cell 18" xfId="5086" xr:uid="{974B6E8E-C17F-437F-9FF0-DC579A7F7C62}"/>
    <cellStyle name="Linked Cell 18 2" xfId="5087" xr:uid="{FF32A9D2-D431-4AED-8224-33F774A49EB1}"/>
    <cellStyle name="Linked Cell 19" xfId="5088" xr:uid="{B7175DD2-D669-4B9E-9CD6-09E6199DE92E}"/>
    <cellStyle name="Linked Cell 19 2" xfId="5089" xr:uid="{E71EE231-2C09-4FA5-9148-6B4BA2679A55}"/>
    <cellStyle name="Linked Cell 2" xfId="5090" xr:uid="{A03642AD-7614-4C55-9447-8BB2B2A1A86C}"/>
    <cellStyle name="Linked Cell 2 2" xfId="5091" xr:uid="{0E211AFB-54D2-44CA-A461-EECEFADBBE3C}"/>
    <cellStyle name="Linked Cell 3" xfId="5092" xr:uid="{672B4F50-B8E9-46E3-B308-690415F6FF66}"/>
    <cellStyle name="Linked Cell 4" xfId="5093" xr:uid="{0AAD1B16-DB8F-41CF-B646-141457D10013}"/>
    <cellStyle name="Linked Cell 5" xfId="5094" xr:uid="{665C0A2D-7163-4416-B4E3-CD332E73AA74}"/>
    <cellStyle name="Linked Cell 6" xfId="5095" xr:uid="{8446289B-BFDE-4085-942A-2A86B5AAA243}"/>
    <cellStyle name="Linked Cell 7" xfId="5096" xr:uid="{722E583D-3E00-49F9-ACC0-18FBA4856811}"/>
    <cellStyle name="Linked Cell 8" xfId="5097" xr:uid="{5EF009AB-9291-43D8-8699-CD72F9E3F1F9}"/>
    <cellStyle name="Linked Cell 9" xfId="5098" xr:uid="{EBFB5C5F-04E7-4F7F-84D1-4C45EADEBE05}"/>
    <cellStyle name="Neutral 10" xfId="5099" xr:uid="{E9852922-CF8E-4388-B0C2-4009769DEADD}"/>
    <cellStyle name="Neutral 11" xfId="5100" xr:uid="{86BC17F7-5F8F-4838-A6AF-B55570500C08}"/>
    <cellStyle name="Neutral 12" xfId="5101" xr:uid="{05242F7C-F3C0-4142-8674-9B28A04CF82F}"/>
    <cellStyle name="Neutral 13" xfId="5102" xr:uid="{4BADD279-FEF8-4156-AB7D-0F77753C128B}"/>
    <cellStyle name="Neutral 14" xfId="5103" xr:uid="{DEC33D88-1A6C-44DD-9CC2-973C5D018986}"/>
    <cellStyle name="Neutral 15" xfId="5104" xr:uid="{E0B639AF-2A37-4F07-A127-480B9F95A19E}"/>
    <cellStyle name="Neutral 16" xfId="5105" xr:uid="{49B91DE9-B938-4F31-9C8A-2A4A7C168E1E}"/>
    <cellStyle name="Neutral 17" xfId="5106" xr:uid="{1B2B61D0-CE7B-4168-BFD8-35CCCD7E59CC}"/>
    <cellStyle name="Neutral 18" xfId="5107" xr:uid="{F090AC3A-7D3C-461F-B7C5-BA82DB9005AA}"/>
    <cellStyle name="Neutral 18 2" xfId="5108" xr:uid="{7A190DBE-3405-43D9-87B7-9B607D0D1FC8}"/>
    <cellStyle name="Neutral 19" xfId="5109" xr:uid="{A319A993-954F-4A1A-BF5B-1761F6FB4E22}"/>
    <cellStyle name="Neutral 19 2" xfId="5110" xr:uid="{1CC41827-60D3-4E13-B0E1-976D6F3432EF}"/>
    <cellStyle name="Neutral 2" xfId="5111" xr:uid="{9F673B28-12BA-42EE-9C9D-47709A45BFC4}"/>
    <cellStyle name="Neutral 2 2" xfId="5112" xr:uid="{E19CC045-DEAD-4C44-BA57-5715F69E90BE}"/>
    <cellStyle name="Neutral 3" xfId="5113" xr:uid="{A0EF4442-78E7-43C2-88E8-1A5CF82D391A}"/>
    <cellStyle name="Neutral 4" xfId="5114" xr:uid="{B66194B7-DC5B-4601-8DDB-69A1A8934514}"/>
    <cellStyle name="Neutral 5" xfId="5115" xr:uid="{9384B921-FC43-4109-8A58-1F81CE7D7865}"/>
    <cellStyle name="Neutral 6" xfId="5116" xr:uid="{FD583222-2FCB-4616-9B71-F0159B7C2DB3}"/>
    <cellStyle name="Neutral 7" xfId="5117" xr:uid="{B989E6BC-6E5A-4ABD-9E2A-942821CBE206}"/>
    <cellStyle name="Neutral 8" xfId="5118" xr:uid="{F3F05A20-825C-4FE8-8306-C1B92567CD08}"/>
    <cellStyle name="Neutral 9" xfId="5119" xr:uid="{5F2173DC-E402-4351-899B-88654B7F7666}"/>
    <cellStyle name="Normal" xfId="0" builtinId="0"/>
    <cellStyle name="Normal 10" xfId="16" xr:uid="{ED3AFA04-A252-4F6B-87C6-53B9089A8972}"/>
    <cellStyle name="Normal 10 2" xfId="48" xr:uid="{F3A448F7-DC6C-4C7A-95DB-446DE7D6AF2D}"/>
    <cellStyle name="Normal 10 2 2" xfId="5" xr:uid="{98764263-7A2B-4F2B-9703-DF2FAEC1A4B7}"/>
    <cellStyle name="Normal 10 3" xfId="5120" xr:uid="{883CD80E-2751-4948-9DB1-50D9AC7E77D5}"/>
    <cellStyle name="Normal 10 4" xfId="5121" xr:uid="{61A7F8DA-6683-42EE-A6CF-D48399347CB5}"/>
    <cellStyle name="Normal 10 5" xfId="5122" xr:uid="{A9DEC1F8-C916-44CB-9ACA-CBCE0B909C88}"/>
    <cellStyle name="Normal 10 5 2" xfId="6472" xr:uid="{12686E8D-C34A-43DC-B0CB-043CAA389AE8}"/>
    <cellStyle name="Normal 10 5 2 2" xfId="7161" xr:uid="{FDDBED6A-0865-4CBF-8100-FBB9A1B1DDEE}"/>
    <cellStyle name="Normal 10 5 2 2 2" xfId="8804" xr:uid="{503DC71E-0A20-48F3-8E1B-21F61F130534}"/>
    <cellStyle name="Normal 10 5 2 2 2 2" xfId="21210" xr:uid="{18551D86-D583-4280-BE6A-38B34F321A62}"/>
    <cellStyle name="Normal 10 5 2 2 3" xfId="20073" xr:uid="{7020EF3E-77BD-487E-BFFB-46CD659AE0EE}"/>
    <cellStyle name="Normal 10 5 2 3" xfId="8130" xr:uid="{7C369BE1-6407-47D7-AFB4-BE893CBC0824}"/>
    <cellStyle name="Normal 10 5 2 3 2" xfId="20765" xr:uid="{079FF074-F22C-4F89-9762-4C2ABE46441B}"/>
    <cellStyle name="Normal 10 5 2 4" xfId="19628" xr:uid="{550FBD1B-9025-4719-B6A5-F9DBA2304AF5}"/>
    <cellStyle name="Normal 10 5 3" xfId="6473" xr:uid="{870AA4EC-336B-46DF-B6A5-34AB3824551A}"/>
    <cellStyle name="Normal 10 5 3 2" xfId="7208" xr:uid="{A5B976B2-1467-434D-AAAC-58F9CB8B09B3}"/>
    <cellStyle name="Normal 10 5 3 2 2" xfId="8851" xr:uid="{5F8E0BD6-A0AD-4858-8C72-1E69B2C89833}"/>
    <cellStyle name="Normal 10 5 3 2 2 2" xfId="21215" xr:uid="{B3D45C0D-74D7-497C-9B5C-D75800459E44}"/>
    <cellStyle name="Normal 10 5 3 2 3" xfId="20078" xr:uid="{ABED7B96-696E-4653-8774-51853B987C04}"/>
    <cellStyle name="Normal 10 5 3 3" xfId="8131" xr:uid="{EE011269-3D52-4D5A-8FAD-351B0398FADA}"/>
    <cellStyle name="Normal 10 5 3 3 2" xfId="20766" xr:uid="{FD5743C3-F6A1-4122-8955-9FF60B657E50}"/>
    <cellStyle name="Normal 10 5 3 4" xfId="19629" xr:uid="{DA7E4E39-1941-4535-B9BE-0C362882237F}"/>
    <cellStyle name="Normal 10 5 4" xfId="6283" xr:uid="{03AE6060-CD1A-4380-BBD6-9C0AD9F9507B}"/>
    <cellStyle name="Normal 10 5 4 2" xfId="7209" xr:uid="{5F2FC21B-5D40-4230-A250-7918DF06E8CE}"/>
    <cellStyle name="Normal 10 5 4 2 2" xfId="8852" xr:uid="{3E74237D-0119-4F93-9B3B-F8633BFAB157}"/>
    <cellStyle name="Normal 10 5 4 2 2 2" xfId="21216" xr:uid="{1E8B94BC-A492-4568-8781-6AA84E319838}"/>
    <cellStyle name="Normal 10 5 4 2 3" xfId="20079" xr:uid="{6427D3F1-9C5E-4AD4-8A8E-F139290496B8}"/>
    <cellStyle name="Normal 10 5 4 3" xfId="8001" xr:uid="{885349AF-0F33-4B19-B516-D01823A8BEA7}"/>
    <cellStyle name="Normal 10 5 4 3 2" xfId="20637" xr:uid="{F5E767F6-6A81-44BB-892B-96D86A1FDD37}"/>
    <cellStyle name="Normal 10 5 4 4" xfId="19500" xr:uid="{9B369529-0DA9-45A5-898E-5401FBE66B04}"/>
    <cellStyle name="Normal 10 5 5" xfId="6967" xr:uid="{872170D3-DDF3-4553-9ABB-F95C52D3AEE9}"/>
    <cellStyle name="Normal 10 5 5 2" xfId="8610" xr:uid="{1EFC973B-47C1-434F-BA8D-85E3DA6F6796}"/>
    <cellStyle name="Normal 10 5 5 2 2" xfId="21089" xr:uid="{C52C94FD-B183-4294-AB80-CDEF6BBAA5D2}"/>
    <cellStyle name="Normal 10 5 5 3" xfId="19952" xr:uid="{1450AB86-E71B-4C4E-9E91-E9C59705E2BE}"/>
    <cellStyle name="Normal 10 5 6" xfId="7792" xr:uid="{AE8F5AE1-0CA7-4797-88C0-0F969768FE11}"/>
    <cellStyle name="Normal 10 5 6 2" xfId="20522" xr:uid="{7EBB249B-C2FB-4F55-BFC2-65FABA8BA188}"/>
    <cellStyle name="Normal 10 5 7" xfId="19385" xr:uid="{3967FBBF-EC3D-457A-9823-3FDB050A15D1}"/>
    <cellStyle name="Normal 10 6" xfId="5123" xr:uid="{E95B3BD0-BF78-49F7-A780-FCBBBDEA2D08}"/>
    <cellStyle name="Normal 10 7" xfId="6" xr:uid="{3E16517E-9312-4D42-8277-CA5802EE3C2F}"/>
    <cellStyle name="Normal 10 7 2" xfId="6398" xr:uid="{6D3DE561-4F54-45BC-9CD8-2E454394DF6B}"/>
    <cellStyle name="Normal 10_1_solis_MK Nr 595 " xfId="5124" xr:uid="{1D473866-0BE2-4786-96B4-C46F81E0C23D}"/>
    <cellStyle name="Normal 103" xfId="30327" xr:uid="{CB0F4BEC-CAE5-42FE-B007-D9D1EAFF3CA4}"/>
    <cellStyle name="Normal 11" xfId="29" xr:uid="{0DCBA742-6A41-40D3-B6C9-888F8D939D62}"/>
    <cellStyle name="Normal 11 2" xfId="5125" xr:uid="{A24115B6-5F7A-4848-9773-9E7A005FABA0}"/>
    <cellStyle name="Normal 11 3" xfId="6442" xr:uid="{37E718C0-2643-4C95-8CD7-2ECF9355BC8A}"/>
    <cellStyle name="Normal 11 3 2" xfId="7151" xr:uid="{EF2CDCC5-B6FC-4F6C-9B3E-282AE523CEB8}"/>
    <cellStyle name="Normal 11 3 2 2" xfId="8794" xr:uid="{598F3389-8FBB-4AA8-9085-574FB26CA9A4}"/>
    <cellStyle name="Normal 11 3 2 2 2" xfId="21200" xr:uid="{4E3C442C-132C-4189-9FB4-F5112C54EE1D}"/>
    <cellStyle name="Normal 11 3 2 3" xfId="20063" xr:uid="{EC9D6516-9BBF-4FA2-A840-3973FF93E7D5}"/>
    <cellStyle name="Normal 11 3 3" xfId="8120" xr:uid="{FBEC726A-BB8D-44B5-BE50-2F1A984B9E62}"/>
    <cellStyle name="Normal 11 3 3 2" xfId="20756" xr:uid="{A12EA3B7-6F5C-4846-9F10-969233F5351F}"/>
    <cellStyle name="Normal 11 3 4" xfId="19619" xr:uid="{A741C250-12E8-453A-A114-5E3DA31B1178}"/>
    <cellStyle name="Normal 11 4" xfId="6474" xr:uid="{845F7FAD-E8F5-4F0B-853C-A638C6418F06}"/>
    <cellStyle name="Normal 11 4 2" xfId="7210" xr:uid="{37E1C1AC-3129-4B5C-B791-F8A526401141}"/>
    <cellStyle name="Normal 11 4 2 2" xfId="8853" xr:uid="{EFD66029-EEE2-48A7-A28D-35C2645976D1}"/>
    <cellStyle name="Normal 11 4 2 2 2" xfId="21217" xr:uid="{990A0D8E-F1AF-4BC3-B596-9BB6316141C5}"/>
    <cellStyle name="Normal 11 4 2 3" xfId="20080" xr:uid="{5AB4CCC3-FACD-4F2F-AA34-D03DDCB3A6D3}"/>
    <cellStyle name="Normal 11 4 3" xfId="8132" xr:uid="{C472BD7D-8C98-4004-9C20-DBE2292AE098}"/>
    <cellStyle name="Normal 11 4 3 2" xfId="20767" xr:uid="{F54F31FA-7E57-4E9E-A415-8693F47A4F92}"/>
    <cellStyle name="Normal 11 4 4" xfId="19630" xr:uid="{65C5127C-2A01-4CC0-A70C-27DDBAA9A1A2}"/>
    <cellStyle name="Normal 11_1_solis_MK Nr 595 " xfId="5126" xr:uid="{E607C1EB-CD3C-41A7-A4D6-1E5E1B974B51}"/>
    <cellStyle name="Normal 12" xfId="30" xr:uid="{5E1B98C1-D012-42F0-8873-0A564ADE6636}"/>
    <cellStyle name="Normal 12 10" xfId="5127" xr:uid="{40E397F7-5FCC-47DE-992E-B928AEBD8713}"/>
    <cellStyle name="Normal 12 11" xfId="5128" xr:uid="{A966A3D0-CC89-4750-B8F6-0754C6F0C984}"/>
    <cellStyle name="Normal 12 12" xfId="5129" xr:uid="{59C485C2-E087-4F76-BE7F-9BC9200BD5ED}"/>
    <cellStyle name="Normal 12 13" xfId="5130" xr:uid="{6D6CD896-5257-4765-83F4-AE9D47AD061D}"/>
    <cellStyle name="Normal 12 14" xfId="5131" xr:uid="{54934749-F528-4FD5-9076-B74258DFA103}"/>
    <cellStyle name="Normal 12 15" xfId="5132" xr:uid="{76DE9336-CFE2-4782-8B04-47E5286DCFEA}"/>
    <cellStyle name="Normal 12 16" xfId="5133" xr:uid="{3A0627F1-ADD0-4E9A-BACD-015334D8083F}"/>
    <cellStyle name="Normal 12 17" xfId="5134" xr:uid="{A541A822-9A90-4DC4-BE38-04FE0E294CE5}"/>
    <cellStyle name="Normal 12 18" xfId="5135" xr:uid="{7A68201E-12A3-48A9-B3E7-B49AC71ACC09}"/>
    <cellStyle name="Normal 12 19" xfId="5136" xr:uid="{6E5767B5-07DC-4290-8B29-0F1CB280228C}"/>
    <cellStyle name="Normal 12 2" xfId="5137" xr:uid="{0A3864D2-B9E6-46A7-B96F-50CEE72885B3}"/>
    <cellStyle name="Normal 12 20" xfId="5138" xr:uid="{18ED7B9C-3FB1-477D-9A72-D79822D74E2B}"/>
    <cellStyle name="Normal 12 21" xfId="5139" xr:uid="{B7BA3B95-92CD-4C67-9759-32CD2EE7EF16}"/>
    <cellStyle name="Normal 12 22" xfId="5140" xr:uid="{149E0C63-D034-4776-B811-20939388490B}"/>
    <cellStyle name="Normal 12 23" xfId="5141" xr:uid="{CD11EB70-46AA-49F4-8213-8F0CE90D8B19}"/>
    <cellStyle name="Normal 12 24" xfId="5142" xr:uid="{5B334DF4-B18A-48FB-AE8D-AF45F256DE44}"/>
    <cellStyle name="Normal 12 25" xfId="5143" xr:uid="{F4273A3E-30E1-4DE7-B6C3-D61F1F05E453}"/>
    <cellStyle name="Normal 12 26" xfId="5144" xr:uid="{A2627924-C0BB-4196-AFE5-F382A82BF637}"/>
    <cellStyle name="Normal 12 27" xfId="5145" xr:uid="{4A96F6C5-30E9-42C9-B4DC-C3A2FA594CFB}"/>
    <cellStyle name="Normal 12 28" xfId="5146" xr:uid="{58ADC58A-22B8-40EF-BFE2-6F38ED1D567E}"/>
    <cellStyle name="Normal 12 29" xfId="5147" xr:uid="{8A35C99E-01F1-4255-9EF8-6B8674B319EB}"/>
    <cellStyle name="Normal 12 3" xfId="5148" xr:uid="{3DCD116B-D1CB-457E-9F0D-628FC951BB3F}"/>
    <cellStyle name="Normal 12 30" xfId="5149" xr:uid="{2B3806DA-9099-4D30-ADB3-C7A9402C4AC8}"/>
    <cellStyle name="Normal 12 31" xfId="5150" xr:uid="{3FB3D581-D85F-4007-AB1D-FE6505ED48D0}"/>
    <cellStyle name="Normal 12 32" xfId="5151" xr:uid="{C6D098AE-E64E-4385-BB5E-A22562B36107}"/>
    <cellStyle name="Normal 12 33" xfId="5152" xr:uid="{0BF61939-ABB0-4350-9E9B-22CBB4932576}"/>
    <cellStyle name="Normal 12 34" xfId="5153" xr:uid="{B124A5E2-492C-43E9-ABE6-2BFE273B9533}"/>
    <cellStyle name="Normal 12 35" xfId="5154" xr:uid="{65E7D2F5-ECA7-4DDE-9313-BF2AB7502F5B}"/>
    <cellStyle name="Normal 12 36" xfId="5155" xr:uid="{C554269D-A7F4-46A4-A975-8390784CDC91}"/>
    <cellStyle name="Normal 12 37" xfId="5156" xr:uid="{6059D176-337D-4926-A13F-242C64743B08}"/>
    <cellStyle name="Normal 12 38" xfId="5157" xr:uid="{C311E4FB-A5C1-4344-828A-B8D3037509DD}"/>
    <cellStyle name="Normal 12 39" xfId="5158" xr:uid="{A9AA210D-08F9-4635-A5AB-BE433D38E771}"/>
    <cellStyle name="Normal 12 4" xfId="5159" xr:uid="{65CEB809-EB91-44C4-B58A-26E037E96DBE}"/>
    <cellStyle name="Normal 12 40" xfId="5160" xr:uid="{91F76299-EE8D-488A-9536-7B7A28858E05}"/>
    <cellStyle name="Normal 12 41" xfId="5161" xr:uid="{0DE58312-2DCD-4D4D-B7F1-0FE144B0FE86}"/>
    <cellStyle name="Normal 12 42" xfId="5162" xr:uid="{211E16E6-3A37-4733-A9F3-A178419B1C85}"/>
    <cellStyle name="Normal 12 43" xfId="5163" xr:uid="{05AEBB6D-5DF5-48CB-BDCC-EB8D46D543E2}"/>
    <cellStyle name="Normal 12 44" xfId="5164" xr:uid="{65DD12DF-EB9C-4A87-809D-40302D8DF7AE}"/>
    <cellStyle name="Normal 12 45" xfId="5165" xr:uid="{863FD30A-FC1E-47D4-8F09-E343B9AB5537}"/>
    <cellStyle name="Normal 12 46" xfId="5166" xr:uid="{3E282509-8FF0-425B-A46F-B08271045EF6}"/>
    <cellStyle name="Normal 12 47" xfId="5167" xr:uid="{88616055-ADE0-4F90-A81B-0A74CE78DFA2}"/>
    <cellStyle name="Normal 12 48" xfId="5168" xr:uid="{9892B33E-2475-45BA-9CF0-6D0D537EFC62}"/>
    <cellStyle name="Normal 12 49" xfId="5169" xr:uid="{16083A02-6F16-41A1-849E-66418C80FE6A}"/>
    <cellStyle name="Normal 12 5" xfId="5170" xr:uid="{5AF4A03E-CCBE-463A-8095-9762BEFB02FC}"/>
    <cellStyle name="Normal 12 50" xfId="6475" xr:uid="{DAFCD811-ED59-46A0-B474-51D1FD9CA0D1}"/>
    <cellStyle name="Normal 12 6" xfId="5171" xr:uid="{EFCB2F2C-63C2-49DB-8BD0-B689A55FD6AE}"/>
    <cellStyle name="Normal 12 7" xfId="5172" xr:uid="{812A367B-1605-4C71-95EC-154113603403}"/>
    <cellStyle name="Normal 12 8" xfId="5173" xr:uid="{C4FB2472-4052-43A7-8E2D-369ABDA0A8F8}"/>
    <cellStyle name="Normal 12 9" xfId="5174" xr:uid="{1A8116E9-DD49-4C4D-A221-E0D857A0BC79}"/>
    <cellStyle name="Normal 13" xfId="31" xr:uid="{04C4B2F6-5434-42B6-9F47-140E11828F15}"/>
    <cellStyle name="Normal 13 10" xfId="5175" xr:uid="{4CFBF616-8545-4A18-AD6A-CCFE60DC85F8}"/>
    <cellStyle name="Normal 13 11" xfId="5176" xr:uid="{8A058F40-AFC2-4E7B-BB8C-EDF39E3BD0CA}"/>
    <cellStyle name="Normal 13 12" xfId="5177" xr:uid="{051675F8-35A4-4CEA-A010-4B8B01ED2382}"/>
    <cellStyle name="Normal 13 13" xfId="5178" xr:uid="{08D7C595-ECFB-4142-A535-93712C6D187A}"/>
    <cellStyle name="Normal 13 14" xfId="5179" xr:uid="{5B2F99E8-C1EF-4FC2-861E-6E636A66446F}"/>
    <cellStyle name="Normal 13 15" xfId="5180" xr:uid="{2F2CD7BC-BFE1-4DAD-B752-3DB9D8F84BC6}"/>
    <cellStyle name="Normal 13 16" xfId="5181" xr:uid="{EA0B1B1C-C254-4A6E-8C84-7EF202B99FD7}"/>
    <cellStyle name="Normal 13 17" xfId="5182" xr:uid="{0249EF7A-428D-4E4F-9D82-606EDDC07A3B}"/>
    <cellStyle name="Normal 13 18" xfId="5183" xr:uid="{BA421B60-4B99-4036-AB9D-ECA0A352E7CB}"/>
    <cellStyle name="Normal 13 19" xfId="5184" xr:uid="{B7F015C3-410C-4B2A-917A-D531B2569A26}"/>
    <cellStyle name="Normal 13 2" xfId="5185" xr:uid="{EFBD24F1-C9B9-487F-A023-39D4C124D13B}"/>
    <cellStyle name="Normal 13 20" xfId="5186" xr:uid="{2F4B0F23-8401-4BED-B66A-7B6C3FC27500}"/>
    <cellStyle name="Normal 13 21" xfId="5187" xr:uid="{8F693F02-DFE6-4B69-A5BF-BCD06188A65F}"/>
    <cellStyle name="Normal 13 22" xfId="5188" xr:uid="{098F5FF7-41F2-4E45-9ACD-1536A583781B}"/>
    <cellStyle name="Normal 13 23" xfId="5189" xr:uid="{0DF4E190-191A-42DC-ABD5-511BE8F41D60}"/>
    <cellStyle name="Normal 13 24" xfId="5190" xr:uid="{A9182CB2-4112-40C8-9288-EAC6134CB01A}"/>
    <cellStyle name="Normal 13 25" xfId="5191" xr:uid="{ABE32063-8836-4BD5-84BF-50253C77EE71}"/>
    <cellStyle name="Normal 13 26" xfId="5192" xr:uid="{3B2019F8-491D-460E-884D-499F9FAF8DBD}"/>
    <cellStyle name="Normal 13 27" xfId="5193" xr:uid="{035D42F6-3AF0-4517-B4BF-177041C08FD3}"/>
    <cellStyle name="Normal 13 28" xfId="5194" xr:uid="{028C2017-1BB9-4147-929C-D94A31BACC1E}"/>
    <cellStyle name="Normal 13 29" xfId="5195" xr:uid="{AC642AA2-2012-4B9D-81DC-E1274796D1F0}"/>
    <cellStyle name="Normal 13 3" xfId="5196" xr:uid="{20BC9864-0737-482A-8023-DE39A71DD067}"/>
    <cellStyle name="Normal 13 30" xfId="5197" xr:uid="{288943D5-D8AB-4162-8211-76A2245EB5CE}"/>
    <cellStyle name="Normal 13 31" xfId="5198" xr:uid="{CF429ADA-903F-48ED-8832-B86C441C5B8A}"/>
    <cellStyle name="Normal 13 32" xfId="5199" xr:uid="{6F3611A9-F8C6-43A9-A31B-EB140695D1E3}"/>
    <cellStyle name="Normal 13 33" xfId="5200" xr:uid="{9A34CADA-24F9-45D5-AAA0-47E41054481A}"/>
    <cellStyle name="Normal 13 34" xfId="5201" xr:uid="{BA663031-91B7-426A-826C-3568AFC2B8BD}"/>
    <cellStyle name="Normal 13 35" xfId="5202" xr:uid="{27F031B1-B359-4144-89C5-3714AB833353}"/>
    <cellStyle name="Normal 13 36" xfId="5203" xr:uid="{896C4121-51FE-4C61-915B-AA303C8902B2}"/>
    <cellStyle name="Normal 13 37" xfId="5204" xr:uid="{C175306B-C457-42C4-BB4A-8CD94FC3B202}"/>
    <cellStyle name="Normal 13 38" xfId="5205" xr:uid="{C7C28A4F-7B7B-476A-9D46-AE5C7E768CA9}"/>
    <cellStyle name="Normal 13 39" xfId="5206" xr:uid="{79417542-89C0-425A-8292-B03E3038F85E}"/>
    <cellStyle name="Normal 13 4" xfId="5207" xr:uid="{40020DF0-DCA2-40DF-A72F-E73EE2085E22}"/>
    <cellStyle name="Normal 13 40" xfId="5208" xr:uid="{02DFC0F7-0950-4D83-B348-AF79424CEAEC}"/>
    <cellStyle name="Normal 13 41" xfId="5209" xr:uid="{E9346988-29ED-42B0-B92A-CBD3335693DB}"/>
    <cellStyle name="Normal 13 42" xfId="5210" xr:uid="{B7CF8F7A-3D6F-4EF7-9717-0354F94DE38B}"/>
    <cellStyle name="Normal 13 43" xfId="5211" xr:uid="{BDF8220E-3615-4641-BE0D-AB1AE6C2A0B6}"/>
    <cellStyle name="Normal 13 44" xfId="5212" xr:uid="{F599E193-DA72-4437-8E17-033E0403DBF9}"/>
    <cellStyle name="Normal 13 45" xfId="5213" xr:uid="{3A8DFE5C-6FFB-4D13-81A2-5588DF3248CF}"/>
    <cellStyle name="Normal 13 46" xfId="5214" xr:uid="{2D3D46D2-D520-47C8-9E2D-CF169C83C050}"/>
    <cellStyle name="Normal 13 47" xfId="5215" xr:uid="{1F7C954F-7843-4029-B9ED-D6B261E1DDC7}"/>
    <cellStyle name="Normal 13 48" xfId="5216" xr:uid="{602B1E73-C981-40AD-B05B-05BB6A81DF8B}"/>
    <cellStyle name="Normal 13 49" xfId="5217" xr:uid="{434B76F5-FDDE-4B4E-A2A7-5A256C4DD22C}"/>
    <cellStyle name="Normal 13 5" xfId="5218" xr:uid="{EBF6CE52-5052-4A72-B02B-96A8BA3D5560}"/>
    <cellStyle name="Normal 13 50" xfId="6443" xr:uid="{92C2A88A-2312-4B49-B42B-ED7930F2ECF4}"/>
    <cellStyle name="Normal 13 50 2" xfId="7152" xr:uid="{1D5FBA05-4790-4C1C-BBD9-E72BB953D79B}"/>
    <cellStyle name="Normal 13 50 2 2" xfId="8795" xr:uid="{CE3E5C7E-D9D6-4408-9BBE-BB270D0B7E4E}"/>
    <cellStyle name="Normal 13 50 2 2 2" xfId="21201" xr:uid="{75519A81-4BB8-40AE-84E6-350664FBD4BD}"/>
    <cellStyle name="Normal 13 50 2 3" xfId="20064" xr:uid="{0198DFA6-2DC8-4121-B0F2-D17EC88B847F}"/>
    <cellStyle name="Normal 13 50 3" xfId="8121" xr:uid="{5DA72C64-E3C4-4A09-AA5A-808DFB4A38F2}"/>
    <cellStyle name="Normal 13 50 3 2" xfId="20757" xr:uid="{DF33B8E6-7D85-4423-A7A5-1C9E55313272}"/>
    <cellStyle name="Normal 13 50 4" xfId="19620" xr:uid="{537F40AF-0208-4761-925B-6B7CB25725E6}"/>
    <cellStyle name="Normal 13 51" xfId="6476" xr:uid="{DE6196ED-4B11-4E51-9BF3-BBCCB0C06618}"/>
    <cellStyle name="Normal 13 51 2" xfId="7211" xr:uid="{4DE099CD-48C3-4A9B-81C8-1DD3FF297F89}"/>
    <cellStyle name="Normal 13 51 2 2" xfId="8854" xr:uid="{436A60EB-50F8-4092-BC36-BC20C9F2BD4B}"/>
    <cellStyle name="Normal 13 51 2 2 2" xfId="21218" xr:uid="{6FDEA795-96E2-4688-8E01-E955421E11B3}"/>
    <cellStyle name="Normal 13 51 2 3" xfId="20081" xr:uid="{797F4ECD-2006-4DE2-BF29-04C9EFF94887}"/>
    <cellStyle name="Normal 13 51 3" xfId="8133" xr:uid="{D3FD6F87-099C-4094-9F73-775F6B7A5AF0}"/>
    <cellStyle name="Normal 13 51 3 2" xfId="20768" xr:uid="{6B87F8EE-426E-4BA3-968C-E6EBF03F7209}"/>
    <cellStyle name="Normal 13 51 4" xfId="19631" xr:uid="{48AEC882-29A1-455D-990C-B49C9DF97BE5}"/>
    <cellStyle name="Normal 13 6" xfId="5219" xr:uid="{6003FA74-CC6E-45E9-A97D-E47E4EABFC6B}"/>
    <cellStyle name="Normal 13 7" xfId="5220" xr:uid="{B5E7A6BC-20B4-46B6-BDB3-FE30E06DC911}"/>
    <cellStyle name="Normal 13 8" xfId="5221" xr:uid="{F600FE2B-4F13-4AD4-9FBF-9DB74B29F3D0}"/>
    <cellStyle name="Normal 13 9" xfId="5222" xr:uid="{C14294AE-7AC4-4CE5-9185-E4D059B9AB1F}"/>
    <cellStyle name="Normal 13_1_solis_MK Nr 595 " xfId="5223" xr:uid="{CBA22CCE-B7A2-490A-9519-0A50E092B83C}"/>
    <cellStyle name="Normal 14" xfId="32" xr:uid="{08D881AC-6972-4EEB-9EAD-8AE9AD7B3FD2}"/>
    <cellStyle name="Normal 14 2" xfId="5224" xr:uid="{2A248E5D-4E1E-4954-B808-B2179A759E7A}"/>
    <cellStyle name="Normal 14 3" xfId="6444" xr:uid="{B2822055-44DC-4632-B18C-F071B0C77798}"/>
    <cellStyle name="Normal 14 3 2" xfId="7153" xr:uid="{62762596-A6E3-455E-AE42-B2EF9AF664A3}"/>
    <cellStyle name="Normal 14 3 2 2" xfId="8796" xr:uid="{F582E0AD-B4E7-4687-8898-59DE27EA266D}"/>
    <cellStyle name="Normal 14 3 2 2 2" xfId="21202" xr:uid="{CD485800-506C-4E51-93AA-E3434E25464D}"/>
    <cellStyle name="Normal 14 3 2 3" xfId="20065" xr:uid="{2C95AEC5-6E9D-4F93-AFCB-F2F45E7EE91B}"/>
    <cellStyle name="Normal 14 3 3" xfId="8122" xr:uid="{D7894BC2-3138-4552-B9CE-004E352416ED}"/>
    <cellStyle name="Normal 14 3 3 2" xfId="20758" xr:uid="{A3AAA28F-E8DB-4AD8-9888-1B5E6DD4D4FE}"/>
    <cellStyle name="Normal 14 3 4" xfId="19621" xr:uid="{03422C9E-F6E5-4661-9165-17746F023350}"/>
    <cellStyle name="Normal 14 4" xfId="6477" xr:uid="{AEA8F755-214A-4336-B5DF-4E60F75983AB}"/>
    <cellStyle name="Normal 14 4 2" xfId="7212" xr:uid="{FFD38418-CFB6-446D-83BE-78268D675F73}"/>
    <cellStyle name="Normal 14 4 2 2" xfId="8855" xr:uid="{2608567B-985C-49E4-9EC8-D02BA6AB8C9B}"/>
    <cellStyle name="Normal 14 4 2 2 2" xfId="21219" xr:uid="{0137DD3D-3869-40A3-AA52-33868B6C7E95}"/>
    <cellStyle name="Normal 14 4 2 3" xfId="20082" xr:uid="{7D4D0393-D6AE-454D-88CE-FD7CCA2238D5}"/>
    <cellStyle name="Normal 14 4 3" xfId="8134" xr:uid="{5FF84C32-7945-4554-A847-04E4886BE0CC}"/>
    <cellStyle name="Normal 14 4 3 2" xfId="20769" xr:uid="{FC9BC9DB-6112-4BA1-A601-B859ED0EED93}"/>
    <cellStyle name="Normal 14 4 4" xfId="19632" xr:uid="{8FFFABE8-05F8-4264-BED5-42332965179C}"/>
    <cellStyle name="Normal 14_1_solis_MK Nr 595 " xfId="5225" xr:uid="{EA9679A7-CF45-4B63-AB3D-3704FA4F8CA1}"/>
    <cellStyle name="Normal 15" xfId="8" xr:uid="{AF8B49DC-F841-4084-A718-552390E53B47}"/>
    <cellStyle name="Normal 15 2" xfId="5226" xr:uid="{FEB6C619-9BF2-45BC-8E6B-1FF9141C3592}"/>
    <cellStyle name="Normal 15 2 2" xfId="5227" xr:uid="{4609C31D-07B8-4307-9689-DD7BD53D85E2}"/>
    <cellStyle name="Normal 15 2 2 2" xfId="6446" xr:uid="{F01689B2-293A-4B65-BD02-28079ABCADC9}"/>
    <cellStyle name="Normal 15 2 2 3" xfId="6285" xr:uid="{FC173971-2557-4C9D-BF68-278A1300FBF8}"/>
    <cellStyle name="Normal 15 2 2 3 2" xfId="7213" xr:uid="{9CF774A6-C933-43AF-A9B1-731977DEF42C}"/>
    <cellStyle name="Normal 15 2 2 3 2 2" xfId="8856" xr:uid="{DAE09545-2D48-4AD5-81AC-7B8979A0B687}"/>
    <cellStyle name="Normal 15 2 2 3 2 2 2" xfId="21220" xr:uid="{81139CAB-D01D-4804-8AB5-BBB45A633B30}"/>
    <cellStyle name="Normal 15 2 2 3 2 3" xfId="20083" xr:uid="{D55210F3-F1DA-4CDF-BDC7-5BAF1C0CBF56}"/>
    <cellStyle name="Normal 15 2 2 3 3" xfId="8003" xr:uid="{73C4ED66-5F55-40CA-BCA9-C5438D52F4C9}"/>
    <cellStyle name="Normal 15 2 2 3 3 2" xfId="20639" xr:uid="{43717FB8-AA4B-44A5-98EB-7DAB0059CA2E}"/>
    <cellStyle name="Normal 15 2 2 3 4" xfId="19502" xr:uid="{55131820-8427-43C1-AE87-FFEF59CC97BC}"/>
    <cellStyle name="Normal 15 2 2 4" xfId="6969" xr:uid="{89E2415A-4357-4398-B15A-96AFA87DAE38}"/>
    <cellStyle name="Normal 15 2 2 4 2" xfId="8612" xr:uid="{62BD6AAF-16E2-4C3F-B0F3-48EE3D5E29F9}"/>
    <cellStyle name="Normal 15 2 2 4 2 2" xfId="21091" xr:uid="{3DAF3FD0-F87D-4E47-AD26-3AD511DFF99B}"/>
    <cellStyle name="Normal 15 2 2 4 3" xfId="19954" xr:uid="{70671753-DD3F-4AB5-96CB-F33400162B34}"/>
    <cellStyle name="Normal 15 2 2 5" xfId="7794" xr:uid="{38B94D1D-C473-4948-9CD5-76746177E518}"/>
    <cellStyle name="Normal 15 2 2 5 2" xfId="20524" xr:uid="{EAC2A72A-F1AA-4F5F-B6B5-0EA8DB6C903E}"/>
    <cellStyle name="Normal 15 2 2 6" xfId="19387" xr:uid="{14940CB2-AD7D-4BEC-A1C7-9FC78DEAD36F}"/>
    <cellStyle name="Normal 15 2 3" xfId="6478" xr:uid="{2942FEE7-CCAF-4EA5-AB87-FD81837E1DAA}"/>
    <cellStyle name="Normal 15 2 3 2" xfId="7214" xr:uid="{287DB14B-F1C5-4451-B689-80EC0C946B79}"/>
    <cellStyle name="Normal 15 2 3 2 2" xfId="8857" xr:uid="{106EBB80-C455-43C3-9C68-8B052ECD1C09}"/>
    <cellStyle name="Normal 15 2 3 2 2 2" xfId="21221" xr:uid="{86CF0679-A548-4D4C-947C-5BFC2C13BF11}"/>
    <cellStyle name="Normal 15 2 3 2 3" xfId="20084" xr:uid="{3C9F0450-C320-4633-B09D-ABCB0CD25192}"/>
    <cellStyle name="Normal 15 2 3 3" xfId="8135" xr:uid="{B2BC2846-C0F9-4C06-BA29-D6396716A8F3}"/>
    <cellStyle name="Normal 15 2 3 3 2" xfId="20770" xr:uid="{9EA83C71-D7D6-4D20-8E45-45338BF281BD}"/>
    <cellStyle name="Normal 15 2 3 4" xfId="19633" xr:uid="{5A6B94EA-ACC0-4970-B325-C753710AFE17}"/>
    <cellStyle name="Normal 15 2 4" xfId="6479" xr:uid="{5AC70DE6-D416-45FD-82A3-1DCF216E441E}"/>
    <cellStyle name="Normal 15 2 4 2" xfId="7215" xr:uid="{54EAB5A0-EA7A-4354-AFA3-BE2D3D3F042E}"/>
    <cellStyle name="Normal 15 2 4 2 2" xfId="8858" xr:uid="{F01EA1E7-DDBA-4721-8159-AC9BD425ED6B}"/>
    <cellStyle name="Normal 15 2 4 2 2 2" xfId="21222" xr:uid="{D7FD3059-63BE-4A6E-988A-2BA90EFFBA5C}"/>
    <cellStyle name="Normal 15 2 4 2 3" xfId="20085" xr:uid="{514285F6-616B-4D73-B0EA-5BBD33004D64}"/>
    <cellStyle name="Normal 15 2 4 3" xfId="8136" xr:uid="{BD6F5B49-FCE4-4AD5-B090-6CF04D307BAD}"/>
    <cellStyle name="Normal 15 2 4 3 2" xfId="20771" xr:uid="{4092FD46-599C-4C62-B994-B33B29CED541}"/>
    <cellStyle name="Normal 15 2 4 4" xfId="19634" xr:uid="{068AC30F-8C87-4B99-BF58-9D446C4F0EFE}"/>
    <cellStyle name="Normal 15 2 5" xfId="6284" xr:uid="{737C12B0-501E-4EE2-B169-5306251BDD65}"/>
    <cellStyle name="Normal 15 2 5 2" xfId="7216" xr:uid="{8B52EA8E-E577-4FF9-96E4-07192D2538B3}"/>
    <cellStyle name="Normal 15 2 5 2 2" xfId="8859" xr:uid="{949BC541-0A6A-4CB8-8C30-BEBFCD357962}"/>
    <cellStyle name="Normal 15 2 5 2 2 2" xfId="21223" xr:uid="{42FAF956-3690-4F7E-B2CC-CC3AE80C04FD}"/>
    <cellStyle name="Normal 15 2 5 2 3" xfId="20086" xr:uid="{E05C9232-1508-43CD-B508-64A8B0CACC84}"/>
    <cellStyle name="Normal 15 2 5 3" xfId="8002" xr:uid="{674A7577-A5A9-43D9-845D-186E14B9A4CB}"/>
    <cellStyle name="Normal 15 2 5 3 2" xfId="20638" xr:uid="{9CAADB9C-2474-4AA8-9121-B23A2853060D}"/>
    <cellStyle name="Normal 15 2 5 4" xfId="19501" xr:uid="{23C09384-34E9-466F-9E43-50896C51A2BB}"/>
    <cellStyle name="Normal 15 2 6" xfId="6968" xr:uid="{D985FC72-003B-4977-A6F1-FBD3C4D39859}"/>
    <cellStyle name="Normal 15 2 6 2" xfId="8611" xr:uid="{AC1BEFD2-8420-4E51-8539-D2E5BF290E1E}"/>
    <cellStyle name="Normal 15 2 6 2 2" xfId="21090" xr:uid="{29EF2035-47AB-4FB2-88AF-24206592780A}"/>
    <cellStyle name="Normal 15 2 6 3" xfId="19953" xr:uid="{C94B843A-D5C9-486E-B6A9-D0AEE2FC014D}"/>
    <cellStyle name="Normal 15 2 7" xfId="7793" xr:uid="{A0D69263-2A8E-46E2-8A05-D14B656265F8}"/>
    <cellStyle name="Normal 15 2 7 2" xfId="20523" xr:uid="{1BD9EFC4-3715-496D-9E85-78711A5F58CA}"/>
    <cellStyle name="Normal 15 2 8" xfId="19386" xr:uid="{725BCA8E-F497-413B-B675-1EC9B1FF73A1}"/>
    <cellStyle name="Normal 15 2_1_solis_MK Nr 595 " xfId="5228" xr:uid="{B1AE33FF-6A1B-46DF-979D-B7D834E527D9}"/>
    <cellStyle name="Normal 15 3" xfId="6445" xr:uid="{72B6F4C3-A39B-4C01-8BE5-3EBB36985A8B}"/>
    <cellStyle name="Normal 15 4" xfId="33" xr:uid="{254E00E7-8657-405C-BE2E-202F68EB2AD1}"/>
    <cellStyle name="Normal 15 5" xfId="30326" xr:uid="{DB6C49EA-03EC-4DD1-BEEE-E3B22B6E6BE8}"/>
    <cellStyle name="Normal 16" xfId="34" xr:uid="{CC864222-9897-4222-B87F-53B8932F4544}"/>
    <cellStyle name="Normal 16 2" xfId="5229" xr:uid="{44234B21-08B6-4DF1-B43C-DC6CD22726C5}"/>
    <cellStyle name="Normal 16 2 2" xfId="6480" xr:uid="{565FB65C-1A8C-4D02-BBD9-6DB9F367A4D4}"/>
    <cellStyle name="Normal 16 2 2 2" xfId="7217" xr:uid="{7847E23F-1486-45DD-A944-7BD08792164B}"/>
    <cellStyle name="Normal 16 2 2 2 2" xfId="8860" xr:uid="{5AB5C5BF-C005-41AB-901B-402274DB8D78}"/>
    <cellStyle name="Normal 16 2 2 2 2 2" xfId="21224" xr:uid="{0E183DAE-6ABF-4E53-9D9D-D35FAC6F9D08}"/>
    <cellStyle name="Normal 16 2 2 2 3" xfId="20087" xr:uid="{89C7AFFA-0B7C-4515-ABD2-237FC24B3ECB}"/>
    <cellStyle name="Normal 16 2 2 3" xfId="8137" xr:uid="{834DA7F2-C2A6-4D36-ADC8-182E88D8D38E}"/>
    <cellStyle name="Normal 16 2 2 3 2" xfId="20772" xr:uid="{68FC1309-6191-4221-B743-807F4B5B0AA1}"/>
    <cellStyle name="Normal 16 2 2 4" xfId="19635" xr:uid="{65F69512-F7B1-4909-A754-64B3D60B1E6F}"/>
    <cellStyle name="Normal 16 2 3" xfId="6481" xr:uid="{DA823121-42D6-4FCC-ACEA-504BC365D54D}"/>
    <cellStyle name="Normal 16 2 3 2" xfId="7218" xr:uid="{3A7CE8D2-0D84-48BE-B6D3-FE716914680D}"/>
    <cellStyle name="Normal 16 2 3 2 2" xfId="8861" xr:uid="{54C0AE5A-AFDD-4ED4-818E-97084C51588F}"/>
    <cellStyle name="Normal 16 2 3 2 2 2" xfId="21225" xr:uid="{D44E3E0A-2B4E-4DBF-B3DF-1104D35F50AF}"/>
    <cellStyle name="Normal 16 2 3 2 3" xfId="20088" xr:uid="{6FDABA23-8EF7-4EA6-8891-341D82E7EC0B}"/>
    <cellStyle name="Normal 16 2 3 3" xfId="8138" xr:uid="{1867410C-081F-4601-90CA-73D6ADE13020}"/>
    <cellStyle name="Normal 16 2 3 3 2" xfId="20773" xr:uid="{5457F7DA-837B-4B66-AD10-73F761CA7CBE}"/>
    <cellStyle name="Normal 16 2 3 4" xfId="19636" xr:uid="{276CCDDD-37AF-420A-BF48-82482A9F4F6F}"/>
    <cellStyle name="Normal 16 2 4" xfId="6286" xr:uid="{0A66E821-6317-4376-8589-FF438FAD6A00}"/>
    <cellStyle name="Normal 16 2 4 2" xfId="7219" xr:uid="{12BBF33A-7B15-4C76-A868-C68F8B95104D}"/>
    <cellStyle name="Normal 16 2 4 2 2" xfId="8862" xr:uid="{6DE96F70-A0A1-44F5-A534-9F98D1FD91EB}"/>
    <cellStyle name="Normal 16 2 4 2 2 2" xfId="21226" xr:uid="{CB9A1AA7-1781-4334-AA0C-AE7743EE37DA}"/>
    <cellStyle name="Normal 16 2 4 2 3" xfId="20089" xr:uid="{1CC8AD7B-F0A2-404A-942C-4C07CBD3CF94}"/>
    <cellStyle name="Normal 16 2 4 3" xfId="8004" xr:uid="{915028A8-881E-41AB-B887-1F0273E8D4D2}"/>
    <cellStyle name="Normal 16 2 4 3 2" xfId="20640" xr:uid="{37B58FDD-CEAA-492C-BBE5-F19BB48923DC}"/>
    <cellStyle name="Normal 16 2 4 4" xfId="19503" xr:uid="{041F761F-2A79-4F18-8413-07E072B6641E}"/>
    <cellStyle name="Normal 16 2 5" xfId="6970" xr:uid="{3833DF97-32F2-422D-A065-3D3560BB809F}"/>
    <cellStyle name="Normal 16 2 5 2" xfId="8613" xr:uid="{EB975DC8-75B5-4AD2-B6FC-9466CFC91FAA}"/>
    <cellStyle name="Normal 16 2 5 2 2" xfId="21092" xr:uid="{F9AB4FFC-2AE3-4845-BC69-46CA3F6CF0BB}"/>
    <cellStyle name="Normal 16 2 5 3" xfId="19955" xr:uid="{D3836171-9FF5-4C04-9F0F-764B77A82E35}"/>
    <cellStyle name="Normal 16 2 6" xfId="7795" xr:uid="{60F3AEDE-AC52-4237-A33F-572085C6C39B}"/>
    <cellStyle name="Normal 16 2 6 2" xfId="20525" xr:uid="{B7E56727-BA6C-4547-93B0-485DC9B990E2}"/>
    <cellStyle name="Normal 16 2 7" xfId="19388" xr:uid="{4F48A197-29A0-4223-AC07-525C57434197}"/>
    <cellStyle name="Normal 16 3" xfId="6447" xr:uid="{3676360E-EA87-46A7-9FF8-09347793A288}"/>
    <cellStyle name="Normal 17" xfId="7" xr:uid="{DB2941B8-41D5-4CA3-9B21-11ED554B196D}"/>
    <cellStyle name="Normal 17 2" xfId="6448" xr:uid="{6ED7DF24-A09B-44AF-A468-A09ED31A861C}"/>
    <cellStyle name="Normal 17 3" xfId="35" xr:uid="{7F75D667-F970-4BE7-B352-8DF12F37C075}"/>
    <cellStyle name="Normal 18" xfId="46" xr:uid="{8391FB43-ED8A-47C3-834A-FF2047E8DE4F}"/>
    <cellStyle name="Normal 18 10" xfId="6907" xr:uid="{F12E622C-7C85-4F06-A828-036EAA9DDC5B}"/>
    <cellStyle name="Normal 18 10 2" xfId="8550" xr:uid="{7EB80F1B-8726-45A5-AB04-FB1A2B0AD080}"/>
    <cellStyle name="Normal 18 10 2 2" xfId="21071" xr:uid="{536B2E10-9665-4641-847F-D583BD8BFB59}"/>
    <cellStyle name="Normal 18 10 3" xfId="19934" xr:uid="{90F332C3-3706-49E9-80B2-A4D279921CDF}"/>
    <cellStyle name="Normal 18 11" xfId="7716" xr:uid="{352400C5-46D4-4A77-947F-AD038FE13B40}"/>
    <cellStyle name="Normal 18 11 2" xfId="20509" xr:uid="{F1D48BCA-5A7C-4171-86BB-A571B6463787}"/>
    <cellStyle name="Normal 18 12" xfId="19371" xr:uid="{222CC913-3F6D-4F53-A898-245FDA5C7EFF}"/>
    <cellStyle name="Normal 18 2" xfId="50" xr:uid="{98A210C1-90AA-4073-86D5-851D20FE77B3}"/>
    <cellStyle name="Normal 18 2 2" xfId="6274" xr:uid="{B28F00FC-86B9-4E41-983D-31A9BD1DC29C}"/>
    <cellStyle name="Normal 18 2 2 2" xfId="6450" xr:uid="{AD901980-7CC1-483C-B230-7551FC5E412D}"/>
    <cellStyle name="Normal 18 2 2 2 2" xfId="6890" xr:uid="{2884CA4C-BA1A-4720-83D9-834AD757B882}"/>
    <cellStyle name="Normal 18 2 2 2 2 2" xfId="6903" xr:uid="{184103DC-465C-4F44-B52A-BDFB7E483637}"/>
    <cellStyle name="Normal 18 2 2 2 2 3" xfId="8534" xr:uid="{060D9CEF-C573-4885-BEAC-5DF8EA39B4E9}"/>
    <cellStyle name="Normal 18 2 2 2 2 3 2" xfId="21055" xr:uid="{D720B082-C910-4D0B-BAD8-E42C69208498}"/>
    <cellStyle name="Normal 18 2 2 2 2 4" xfId="19918" xr:uid="{04E59118-6E86-46E7-AE1D-B9E9C9259A95}"/>
    <cellStyle name="Normal 18 2 2 2 3" xfId="7160" xr:uid="{16FBB2FB-B1E2-4314-89D6-FF0BB3A7CA17}"/>
    <cellStyle name="Normal 18 2 2 2 3 2" xfId="8803" xr:uid="{42CD8A0F-02A6-4C8F-9238-7F23664CC28D}"/>
    <cellStyle name="Normal 18 2 2 2 3 2 2" xfId="21209" xr:uid="{64EABB32-DDC6-4E2E-90A1-53E9FACA46AE}"/>
    <cellStyle name="Normal 18 2 2 2 3 3" xfId="20072" xr:uid="{8459DAC5-2DF2-44FB-977B-83E4C9ACD81D}"/>
    <cellStyle name="Normal 18 2 2 3" xfId="6288" xr:uid="{0EB5FBC0-69CD-4621-91FE-67E524B857A0}"/>
    <cellStyle name="Normal 18 2 2 3 2" xfId="7220" xr:uid="{C418AF6F-64E7-4723-94CE-A2704AA079E1}"/>
    <cellStyle name="Normal 18 2 2 3 2 2" xfId="8863" xr:uid="{442010B4-3738-4EA2-89D7-8774F5EB3450}"/>
    <cellStyle name="Normal 18 2 2 3 2 2 2" xfId="21227" xr:uid="{FA87AED6-1902-4D6E-A8B5-9FF3B33A91C3}"/>
    <cellStyle name="Normal 18 2 2 3 2 3" xfId="20090" xr:uid="{D4A4EE7D-82D0-4269-B03B-22939023AACC}"/>
    <cellStyle name="Normal 18 2 2 3 3" xfId="8006" xr:uid="{6E122F59-04B5-40F6-9010-5D31CBBD9DD8}"/>
    <cellStyle name="Normal 18 2 2 3 3 2" xfId="20642" xr:uid="{BCB7A891-BCEE-49B0-BDFA-363D302841F2}"/>
    <cellStyle name="Normal 18 2 2 3 4" xfId="19505" xr:uid="{561EC518-B7F8-468E-BA17-6ADC98A1EC52}"/>
    <cellStyle name="Normal 18 2 2 4" xfId="6901" xr:uid="{CD904867-BA84-4180-8B29-1EEAF4CA9ED3}"/>
    <cellStyle name="Normal 18 2 2 4 2" xfId="7697" xr:uid="{9520191E-64CC-4FD6-836F-8C50C52B7B49}"/>
    <cellStyle name="Normal 18 2 2 4 2 2" xfId="9336" xr:uid="{A5315056-EFBE-4261-88C4-2679C2EC994A}"/>
    <cellStyle name="Normal 18 2 2 4 2 2 2" xfId="21627" xr:uid="{DFBF405D-46B8-493C-B700-010C86CDEC9E}"/>
    <cellStyle name="Normal 18 2 2 4 2 3" xfId="20490" xr:uid="{3A07934C-C318-4EF5-BB80-5B5981E82CBA}"/>
    <cellStyle name="Normal 18 2 2 4 3" xfId="7708" xr:uid="{E9D1BE45-F349-46B5-9DFB-62836123D9BE}"/>
    <cellStyle name="Normal 18 2 2 4 3 2" xfId="9347" xr:uid="{3504D20C-26A6-439D-936D-F417CB7EC75E}"/>
    <cellStyle name="Normal 18 2 2 4 3 2 2" xfId="21638" xr:uid="{BF9C92C4-D6F7-4B52-B95F-37F31CEDD0A6}"/>
    <cellStyle name="Normal 18 2 2 4 3 3" xfId="20501" xr:uid="{524F9409-615F-4E80-BBDB-AEE586A47E95}"/>
    <cellStyle name="Normal 18 2 2 4 4" xfId="8545" xr:uid="{727A7D6A-AABC-4B77-A553-D00A5F24B935}"/>
    <cellStyle name="Normal 18 2 2 4 4 2" xfId="21066" xr:uid="{D5F7A9E9-9116-47BE-96AC-C7D9855BD3A3}"/>
    <cellStyle name="Normal 18 2 2 4 5" xfId="19929" xr:uid="{E159102D-7C2E-4C4A-AF4C-8B70635A2802}"/>
    <cellStyle name="Normal 18 2 2 5" xfId="7993" xr:uid="{98877BA3-9775-428A-B71D-EDFE8E191240}"/>
    <cellStyle name="Normal 18 2 2 5 2" xfId="20629" xr:uid="{71D01B45-F89A-4287-81E8-AB44478670E6}"/>
    <cellStyle name="Normal 18 2 2 6" xfId="19492" xr:uid="{C8FB1606-4ABA-4B2F-AD3A-FDC4C8C58D60}"/>
    <cellStyle name="Normal 18 2 3" xfId="6276" xr:uid="{3017678D-1CB7-4618-8A8A-F881ACCC75C9}"/>
    <cellStyle name="Normal 18 2 3 2" xfId="6289" xr:uid="{BED1B0E8-F163-4AE3-9F5F-500A35F9D524}"/>
    <cellStyle name="Normal 18 2 3 2 2" xfId="7221" xr:uid="{BFD0B4D0-55FA-4456-A41A-08BF03D45F73}"/>
    <cellStyle name="Normal 18 2 3 2 2 2" xfId="8864" xr:uid="{F6721491-F138-4F40-B64F-9C6DF62155AE}"/>
    <cellStyle name="Normal 18 2 3 2 2 2 2" xfId="21228" xr:uid="{22A7069E-5ED4-4E8F-A87A-761A9757A37C}"/>
    <cellStyle name="Normal 18 2 3 2 2 3" xfId="20091" xr:uid="{D31A80AB-876B-4FBC-8356-6302394DD440}"/>
    <cellStyle name="Normal 18 2 3 2 3" xfId="8007" xr:uid="{33426550-B6CC-4584-A007-37D92D723971}"/>
    <cellStyle name="Normal 18 2 3 2 3 2" xfId="20643" xr:uid="{597AE259-4F8E-4F33-AB76-90B3AC79B467}"/>
    <cellStyle name="Normal 18 2 3 2 4" xfId="19506" xr:uid="{0AF2343A-06CF-4E28-BACB-B7B5C7B27325}"/>
    <cellStyle name="Normal 18 2 3 3" xfId="7159" xr:uid="{037842CE-FC2A-4887-B43B-533857C4A42C}"/>
    <cellStyle name="Normal 18 2 3 3 2" xfId="8802" xr:uid="{4C17C96A-2D59-4E2D-AD6F-DAF5BB7E4642}"/>
    <cellStyle name="Normal 18 2 3 3 2 2" xfId="21208" xr:uid="{FC99CB45-030D-41D9-995A-33266880D63D}"/>
    <cellStyle name="Normal 18 2 3 3 3" xfId="20071" xr:uid="{AD168E0B-8289-49DA-B1F0-E211D428898D}"/>
    <cellStyle name="Normal 18 2 3 4" xfId="7994" xr:uid="{E33AA97E-107E-4D22-8350-4DA7217B782C}"/>
    <cellStyle name="Normal 18 2 3 4 2" xfId="20630" xr:uid="{7E927F29-D17A-438D-BD84-281ABB7BBAA3}"/>
    <cellStyle name="Normal 18 2 3 5" xfId="19493" xr:uid="{E19FFE43-5184-475E-A796-7556E51C4B80}"/>
    <cellStyle name="Normal 18 2 4" xfId="6287" xr:uid="{7855F64D-EB22-4B98-B003-EE5358C9A37B}"/>
    <cellStyle name="Normal 18 2 4 2" xfId="7222" xr:uid="{E21C090E-762D-410D-80F6-5B985F5706CE}"/>
    <cellStyle name="Normal 18 2 4 2 2" xfId="8865" xr:uid="{C85EA744-0590-413E-8B73-9C4F0DFD26BC}"/>
    <cellStyle name="Normal 18 2 4 2 2 2" xfId="21229" xr:uid="{FB8F0CDE-3F3D-4F30-B69B-79A734C899A4}"/>
    <cellStyle name="Normal 18 2 4 2 3" xfId="20092" xr:uid="{3623DE3B-E128-4609-9A9E-CD582F84A0DE}"/>
    <cellStyle name="Normal 18 2 4 3" xfId="8005" xr:uid="{D79E0A65-40A9-466B-9308-88B92C97B191}"/>
    <cellStyle name="Normal 18 2 4 3 2" xfId="20641" xr:uid="{4F4BFB06-0CCC-4D34-8B7B-D0EA6AFDDD07}"/>
    <cellStyle name="Normal 18 2 4 4" xfId="19504" xr:uid="{43697B3C-9AAD-4EEF-936B-E40B52ECE7F8}"/>
    <cellStyle name="Normal 18 2 5" xfId="6913" xr:uid="{38C6FD0E-8DEE-43C3-9CEB-2EB61686F31A}"/>
    <cellStyle name="Normal 18 2 5 2" xfId="8556" xr:uid="{04C8AC18-5A4A-4ECD-A1EB-01D9D27B9314}"/>
    <cellStyle name="Normal 18 2 5 2 2" xfId="21076" xr:uid="{FAE956DE-EF23-45C2-B0D8-8D4AE058EEAE}"/>
    <cellStyle name="Normal 18 2 5 3" xfId="19939" xr:uid="{B23735D9-A2BC-4687-A1FA-D9CDFE0FB8C2}"/>
    <cellStyle name="Normal 18 2 6" xfId="7718" xr:uid="{CCE7E287-CFD0-493F-B5E0-7AD87D6A3075}"/>
    <cellStyle name="Normal 18 2 6 2" xfId="20511" xr:uid="{D3E96180-1691-44D8-AC6B-FD13C4FB8C2B}"/>
    <cellStyle name="Normal 18 2 7" xfId="19373" xr:uid="{8C020061-3FFE-411B-B564-11AD9A5F1EC7}"/>
    <cellStyle name="Normal 18 3" xfId="5230" xr:uid="{3ED1E4E1-4090-41CF-9052-7CC203AB3C5F}"/>
    <cellStyle name="Normal 18 3 2" xfId="6482" xr:uid="{06E9601D-A7EC-4708-940D-7EC4A71BA22E}"/>
    <cellStyle name="Normal 18 3 2 2" xfId="7223" xr:uid="{F56C9F5E-6044-4822-98B8-412BF012814E}"/>
    <cellStyle name="Normal 18 3 2 2 2" xfId="8866" xr:uid="{27C92CB2-2471-4431-8991-6B29FCC2D925}"/>
    <cellStyle name="Normal 18 3 2 2 2 2" xfId="21230" xr:uid="{CDA3F1CA-A6F7-4ECA-8D3D-68548456C5D7}"/>
    <cellStyle name="Normal 18 3 2 2 3" xfId="20093" xr:uid="{BF413F8C-C9B4-4480-BE28-B5EC8CD1E610}"/>
    <cellStyle name="Normal 18 3 2 3" xfId="7705" xr:uid="{D24F264E-5088-4846-9C3C-1D6DBE4B608E}"/>
    <cellStyle name="Normal 18 3 2 3 2" xfId="9344" xr:uid="{56909662-2D27-444D-B6CB-3E1D8BAC1C8E}"/>
    <cellStyle name="Normal 18 3 2 3 2 2" xfId="21635" xr:uid="{078289B2-CB2F-47BB-9FBF-E9C0EFEC4618}"/>
    <cellStyle name="Normal 18 3 2 3 3" xfId="20498" xr:uid="{7BFD04A3-5EF9-4F03-881C-AEBA9ED606CF}"/>
    <cellStyle name="Normal 18 3 2 4" xfId="8139" xr:uid="{EBCFD0FE-00D7-410F-BA0C-496B2CD12F94}"/>
    <cellStyle name="Normal 18 3 2 4 2" xfId="20774" xr:uid="{032DE834-282D-4C53-BA77-FBB8D34C87E7}"/>
    <cellStyle name="Normal 18 3 2 5" xfId="19637" xr:uid="{AB50F141-2670-4635-A9D9-05A10A527C12}"/>
    <cellStyle name="Normal 18 3 3" xfId="6483" xr:uid="{8C75B4F1-5636-4915-B28D-A529ABD4897E}"/>
    <cellStyle name="Normal 18 3 3 2" xfId="7224" xr:uid="{4876F34A-3FC6-411F-B4F9-BC82935AF343}"/>
    <cellStyle name="Normal 18 3 3 2 2" xfId="8867" xr:uid="{F8A5C9C4-6965-4AC7-B8EC-341F45ECDDD3}"/>
    <cellStyle name="Normal 18 3 3 2 2 2" xfId="21231" xr:uid="{79540E55-88A5-4E63-A7FA-EAAD22678731}"/>
    <cellStyle name="Normal 18 3 3 2 3" xfId="20094" xr:uid="{B7B1D0EB-3C20-4A4B-B20A-83FCB53B1310}"/>
    <cellStyle name="Normal 18 3 3 3" xfId="8140" xr:uid="{6FAA6FD7-4C2B-481F-889B-68EFDAC0CB7E}"/>
    <cellStyle name="Normal 18 3 3 3 2" xfId="20775" xr:uid="{13CC8592-F85C-4CAD-8D6D-CA1A59D7EFB6}"/>
    <cellStyle name="Normal 18 3 3 4" xfId="19638" xr:uid="{60B9A4CB-8C5F-4BDA-B684-0597BB1784B6}"/>
    <cellStyle name="Normal 18 3 4" xfId="6290" xr:uid="{51AB5242-91B4-42CE-A0C5-5A1B8D54532B}"/>
    <cellStyle name="Normal 18 3 4 2" xfId="7225" xr:uid="{703130DA-B4A8-4498-897F-A5873F4DB452}"/>
    <cellStyle name="Normal 18 3 4 2 2" xfId="8868" xr:uid="{BF36B0D5-7C42-4D1B-91B8-6169A9AC649D}"/>
    <cellStyle name="Normal 18 3 4 2 2 2" xfId="21232" xr:uid="{9C6FA3C7-3908-4D0D-A2E7-7AC706251EF7}"/>
    <cellStyle name="Normal 18 3 4 2 3" xfId="20095" xr:uid="{7865AA46-4C19-42CF-A3FB-2D59BBCA9E73}"/>
    <cellStyle name="Normal 18 3 4 3" xfId="8008" xr:uid="{577BF686-5385-46AF-A3B5-89AC09BB4120}"/>
    <cellStyle name="Normal 18 3 4 3 2" xfId="20644" xr:uid="{C9E78C9F-86A2-48B4-947F-CB35AE420E2B}"/>
    <cellStyle name="Normal 18 3 4 4" xfId="19507" xr:uid="{B4746D51-5D50-4743-9A06-49B02B3DAC51}"/>
    <cellStyle name="Normal 18 3 5" xfId="6898" xr:uid="{4096DF97-FCF6-470C-A64D-F53D3AA0C480}"/>
    <cellStyle name="Normal 18 3 5 2" xfId="6902" xr:uid="{0866C6F6-2D2E-4C26-B1EA-E9CFEF9056D3}"/>
    <cellStyle name="Normal 18 3 5 2 2" xfId="7709" xr:uid="{E87E3168-B424-4649-BF6B-0271094372F0}"/>
    <cellStyle name="Normal 18 3 5 2 2 2" xfId="9348" xr:uid="{8A9DCC45-8693-486C-B0CF-FD56F37E6338}"/>
    <cellStyle name="Normal 18 3 5 2 2 2 2" xfId="21639" xr:uid="{968F1566-43BC-4BA3-A8B4-CE891217E027}"/>
    <cellStyle name="Normal 18 3 5 2 2 3" xfId="20502" xr:uid="{6DD0AC78-D704-4119-BDAC-57D09BDEBA58}"/>
    <cellStyle name="Normal 18 3 5 2 3" xfId="8546" xr:uid="{D09DF4F1-58F2-433C-B08E-EA130B596C94}"/>
    <cellStyle name="Normal 18 3 5 2 3 2" xfId="21067" xr:uid="{338340EE-647E-42A5-895B-3C9A54D95D18}"/>
    <cellStyle name="Normal 18 3 5 2 4" xfId="19930" xr:uid="{74FFE4B9-CF15-4384-81DA-C7EDB961EF2D}"/>
    <cellStyle name="Normal 18 3 5 3" xfId="7701" xr:uid="{0C64BC5B-85FA-4FC0-97B4-2061E9B7E3F7}"/>
    <cellStyle name="Normal 18 3 5 3 2" xfId="9340" xr:uid="{94E1DA59-10EA-48DB-9C5A-F5CA067B0E87}"/>
    <cellStyle name="Normal 18 3 5 3 2 2" xfId="21631" xr:uid="{7A55EBEE-0413-4FDD-BB58-9EEA04A08F52}"/>
    <cellStyle name="Normal 18 3 5 3 3" xfId="20494" xr:uid="{56ED268D-D652-4E24-9FE5-AE734E93EFD4}"/>
    <cellStyle name="Normal 18 3 5 4" xfId="8542" xr:uid="{14D6AFB2-140A-4D89-9727-1A344A8B23A8}"/>
    <cellStyle name="Normal 18 3 5 4 2" xfId="21063" xr:uid="{72EAF8A8-72B5-455D-9924-A9DA6D0CF636}"/>
    <cellStyle name="Normal 18 3 5 5" xfId="19926" xr:uid="{50077CFE-656C-4445-B89C-ADAEF73A8D76}"/>
    <cellStyle name="Normal 18 3 6" xfId="6971" xr:uid="{6948AB60-26EA-4F67-BAEC-ED6083AD5F19}"/>
    <cellStyle name="Normal 18 3 6 2" xfId="8614" xr:uid="{56DD4A8A-37ED-46DA-933D-5558DE9F2D58}"/>
    <cellStyle name="Normal 18 3 6 2 2" xfId="21093" xr:uid="{1B53F3E1-140D-4EE1-99FA-E1A92518EAD8}"/>
    <cellStyle name="Normal 18 3 6 3" xfId="19956" xr:uid="{CDF39DD0-D5C9-4079-9839-05F994C33B60}"/>
    <cellStyle name="Normal 18 3 7" xfId="7796" xr:uid="{80216254-4587-4E8C-AFC0-CF97EFF688F1}"/>
    <cellStyle name="Normal 18 3 7 2" xfId="20526" xr:uid="{E9F8A21A-B655-4125-9697-628641748428}"/>
    <cellStyle name="Normal 18 3 8" xfId="19389" xr:uid="{9A240E7E-6921-4EDC-974C-8999AE82DE71}"/>
    <cellStyle name="Normal 18 4" xfId="5231" xr:uid="{092A32FD-4B0B-47F6-92EE-D442FBEA490B}"/>
    <cellStyle name="Normal 18 4 2" xfId="6484" xr:uid="{E4C27769-5E5F-4D00-BD4A-42AE30CBF36F}"/>
    <cellStyle name="Normal 18 4 2 2" xfId="7226" xr:uid="{8A881ED5-189B-4DDC-BE22-0653AA57A2B4}"/>
    <cellStyle name="Normal 18 4 2 2 2" xfId="8869" xr:uid="{C3C83E17-8CB6-4751-AB6A-3524C8A45861}"/>
    <cellStyle name="Normal 18 4 2 2 2 2" xfId="21233" xr:uid="{AD6A1602-577D-49C8-B78E-9E2EE340C420}"/>
    <cellStyle name="Normal 18 4 2 2 3" xfId="20096" xr:uid="{9320845E-7D43-4654-AEF6-81DCF06BE9E1}"/>
    <cellStyle name="Normal 18 4 2 3" xfId="8141" xr:uid="{744DDBD9-E097-4805-B18C-0933E28834DC}"/>
    <cellStyle name="Normal 18 4 2 3 2" xfId="20776" xr:uid="{7B651785-A477-4B96-ABA1-E8B1E73C4DFD}"/>
    <cellStyle name="Normal 18 4 2 4" xfId="19639" xr:uid="{8D2F9D62-0086-4AEB-943F-620BDC0D5EFE}"/>
    <cellStyle name="Normal 18 4 3" xfId="6291" xr:uid="{8793C626-355C-4D03-AA89-D9F52F2125E4}"/>
    <cellStyle name="Normal 18 4 3 2" xfId="7227" xr:uid="{8C2A2A1F-A3D0-456B-8864-6CB4DB86EADF}"/>
    <cellStyle name="Normal 18 4 3 2 2" xfId="8870" xr:uid="{0A465FEF-406A-496E-AED0-808A51C13A5E}"/>
    <cellStyle name="Normal 18 4 3 2 2 2" xfId="21234" xr:uid="{31CF068C-6D8D-4E2C-A859-110C810AC7B0}"/>
    <cellStyle name="Normal 18 4 3 2 3" xfId="20097" xr:uid="{B764F7CE-2545-4370-AA56-8B2045824D84}"/>
    <cellStyle name="Normal 18 4 3 3" xfId="8009" xr:uid="{D4820489-7127-41A9-B772-40F5A1EA279D}"/>
    <cellStyle name="Normal 18 4 3 3 2" xfId="20645" xr:uid="{0B8550CB-5671-4A44-886E-F25696F3E8E4}"/>
    <cellStyle name="Normal 18 4 3 4" xfId="19508" xr:uid="{9F862123-4722-4779-910E-19C6D6E1FC39}"/>
    <cellStyle name="Normal 18 4 4" xfId="6972" xr:uid="{5B57BA2D-8FFE-4693-8ED3-B975A87683A4}"/>
    <cellStyle name="Normal 18 4 4 2" xfId="8615" xr:uid="{4E1ADF04-2107-458C-970F-53D1A6B255E2}"/>
    <cellStyle name="Normal 18 4 4 2 2" xfId="21094" xr:uid="{13D3C44A-0EDE-402B-9CC4-7294CBC0399E}"/>
    <cellStyle name="Normal 18 4 4 3" xfId="19957" xr:uid="{6B4683A4-EDEA-41B8-A83B-C37D5C4EB501}"/>
    <cellStyle name="Normal 18 4 5" xfId="7797" xr:uid="{BEF5FE22-B8CC-4ED4-87A6-4C2A02AA2575}"/>
    <cellStyle name="Normal 18 4 5 2" xfId="20527" xr:uid="{8BE598CF-61BF-4758-BD34-1299BF35489E}"/>
    <cellStyle name="Normal 18 4 6" xfId="19390" xr:uid="{C46FDDCD-3D2C-40B9-81B2-AF57DAE91DEA}"/>
    <cellStyle name="Normal 18 5" xfId="5232" xr:uid="{D8C00194-B911-46B8-B2DE-53A12445CE5C}"/>
    <cellStyle name="Normal 18 5 2" xfId="6485" xr:uid="{56B56571-0E87-4034-BC96-4FEF44101E27}"/>
    <cellStyle name="Normal 18 5 2 2" xfId="7228" xr:uid="{E086B03C-519B-499C-B284-85CAE411E62B}"/>
    <cellStyle name="Normal 18 5 2 2 2" xfId="8871" xr:uid="{B1606396-5B59-4E11-A3E6-DB3D3C90AF64}"/>
    <cellStyle name="Normal 18 5 2 2 2 2" xfId="21235" xr:uid="{D2F72A14-2C99-4E5F-BB53-85CB2F3B0490}"/>
    <cellStyle name="Normal 18 5 2 2 3" xfId="20098" xr:uid="{CD1158E6-21F7-4160-B8CC-E641F194A53E}"/>
    <cellStyle name="Normal 18 5 2 3" xfId="8142" xr:uid="{0895A754-67AE-4DC2-A978-70D0DDA7EAB7}"/>
    <cellStyle name="Normal 18 5 2 3 2" xfId="20777" xr:uid="{3F9C72DA-24A6-4A03-99C3-64C1EA87A1EE}"/>
    <cellStyle name="Normal 18 5 2 4" xfId="19640" xr:uid="{15B1C7B5-6777-4DE2-B282-9A0707F4CB87}"/>
    <cellStyle name="Normal 18 5 3" xfId="6292" xr:uid="{D7D1B2A8-6D57-42B7-8C79-3EB47CBE2791}"/>
    <cellStyle name="Normal 18 5 3 2" xfId="7229" xr:uid="{9B0B1262-04A9-4D66-A037-A85856C2545A}"/>
    <cellStyle name="Normal 18 5 3 2 2" xfId="8872" xr:uid="{6BD51D2B-BA1B-4746-8760-F0B62E7F1F0B}"/>
    <cellStyle name="Normal 18 5 3 2 2 2" xfId="21236" xr:uid="{6D76D320-7A58-4591-95BC-EFE446BA9CD3}"/>
    <cellStyle name="Normal 18 5 3 2 3" xfId="20099" xr:uid="{DFB98E90-26CB-4998-887B-53D2F72AF398}"/>
    <cellStyle name="Normal 18 5 3 3" xfId="8010" xr:uid="{2C5337C4-D43C-4555-89FF-743FEB8AE8FD}"/>
    <cellStyle name="Normal 18 5 3 3 2" xfId="20646" xr:uid="{96F0E7AA-3A0A-40CA-93CE-3DEC8AF77F89}"/>
    <cellStyle name="Normal 18 5 3 4" xfId="19509" xr:uid="{71D19E40-339F-4D07-9EC3-4F4F9BBCCA98}"/>
    <cellStyle name="Normal 18 5 4" xfId="6973" xr:uid="{07EF4A3E-00B6-46C5-B76F-AE068B31A359}"/>
    <cellStyle name="Normal 18 5 4 2" xfId="8616" xr:uid="{58FBF620-35B9-4F2D-90D1-5DF4C2656438}"/>
    <cellStyle name="Normal 18 5 4 2 2" xfId="21095" xr:uid="{7ACFAEC0-AE5D-45CA-B66C-C01DDF6CEF09}"/>
    <cellStyle name="Normal 18 5 4 3" xfId="19958" xr:uid="{54174472-D056-4808-985F-3AE48837FA7A}"/>
    <cellStyle name="Normal 18 5 5" xfId="7798" xr:uid="{C804B5D3-49D5-4CB2-9B6D-F2E726E75A09}"/>
    <cellStyle name="Normal 18 5 5 2" xfId="20528" xr:uid="{683C0DA0-281D-4A17-9A7A-975FAEBC996F}"/>
    <cellStyle name="Normal 18 5 6" xfId="19391" xr:uid="{FBE177AB-A316-4229-A1BF-79520B63B504}"/>
    <cellStyle name="Normal 18 6" xfId="5233" xr:uid="{76BBF965-37F2-437D-BC81-5A70941996FD}"/>
    <cellStyle name="Normal 18 6 2" xfId="6486" xr:uid="{7B5EBDD5-9F78-4113-9263-26031612ACEE}"/>
    <cellStyle name="Normal 18 6 2 2" xfId="7230" xr:uid="{586019F8-3A15-4DC0-9B1A-609DB1FBDEA8}"/>
    <cellStyle name="Normal 18 6 2 2 2" xfId="8873" xr:uid="{CDCB2C2D-0D02-4214-9693-8F76357A1EEB}"/>
    <cellStyle name="Normal 18 6 2 2 2 2" xfId="21237" xr:uid="{97A335C4-2966-4B67-B696-126D818D99D9}"/>
    <cellStyle name="Normal 18 6 2 2 3" xfId="20100" xr:uid="{81F03980-058F-4A62-A25C-899CB4CE00FA}"/>
    <cellStyle name="Normal 18 6 2 3" xfId="8143" xr:uid="{532BD05C-EF3A-4440-8CBB-EC1F465EC59F}"/>
    <cellStyle name="Normal 18 6 2 3 2" xfId="20778" xr:uid="{4A426F36-3A4B-49C0-8E1B-A590C7ADDBDC}"/>
    <cellStyle name="Normal 18 6 2 4" xfId="19641" xr:uid="{6641B314-13B0-46A9-800F-8521D8947624}"/>
    <cellStyle name="Normal 18 6 3" xfId="6293" xr:uid="{3B3EFEA9-349C-4CD4-A35F-12092017B56C}"/>
    <cellStyle name="Normal 18 6 3 2" xfId="7231" xr:uid="{D9DC8AE5-1EEA-4781-A60F-BA9251D2998B}"/>
    <cellStyle name="Normal 18 6 3 2 2" xfId="8874" xr:uid="{7A7912F8-DAAC-4D29-89AB-40BE94F18BE5}"/>
    <cellStyle name="Normal 18 6 3 2 2 2" xfId="21238" xr:uid="{59F278AC-9247-44DA-A9EE-4C99A159D61B}"/>
    <cellStyle name="Normal 18 6 3 2 3" xfId="20101" xr:uid="{4842CF24-8974-4E4C-8AFE-9C888D08A0B8}"/>
    <cellStyle name="Normal 18 6 3 3" xfId="8011" xr:uid="{720679A8-03A0-4E18-BF75-33BD2688B6A3}"/>
    <cellStyle name="Normal 18 6 3 3 2" xfId="20647" xr:uid="{A3103765-E457-49C0-A281-4804DC78FAA8}"/>
    <cellStyle name="Normal 18 6 3 4" xfId="19510" xr:uid="{1145DCBA-E6FF-4EBA-BE2C-66CD3296B717}"/>
    <cellStyle name="Normal 18 6 4" xfId="6974" xr:uid="{0EAD0125-E75A-4880-AA44-BC82B34705DD}"/>
    <cellStyle name="Normal 18 6 4 2" xfId="8617" xr:uid="{7E65E34C-7E66-43DD-AD0E-7AF62352C051}"/>
    <cellStyle name="Normal 18 6 4 2 2" xfId="21096" xr:uid="{AF560ED0-D94A-40DB-B691-5345B71DE8E1}"/>
    <cellStyle name="Normal 18 6 4 3" xfId="19959" xr:uid="{281BC0C4-DC12-4B72-B5F6-58E5333F0358}"/>
    <cellStyle name="Normal 18 6 5" xfId="7799" xr:uid="{4FECE0AE-16B8-473F-AA1D-80A310258045}"/>
    <cellStyle name="Normal 18 6 5 2" xfId="20529" xr:uid="{5E53DC6E-2957-4700-B802-A6275BFEFC58}"/>
    <cellStyle name="Normal 18 6 6" xfId="19392" xr:uid="{64A11CFF-3436-45AE-B24C-973D2C2BF9D9}"/>
    <cellStyle name="Normal 18 7" xfId="6449" xr:uid="{D08F420D-6882-4A6E-BBAC-B9EA4573447B}"/>
    <cellStyle name="Normal 18 8" xfId="6278" xr:uid="{991BF754-B2B0-4DBD-8F32-AB088E21B8FA}"/>
    <cellStyle name="Normal 18 8 2" xfId="7232" xr:uid="{2A6C7DEA-6E11-47AF-9703-06A0C746814D}"/>
    <cellStyle name="Normal 18 8 2 2" xfId="8875" xr:uid="{04ADD47A-8858-4FCB-A0F8-C8D255D14255}"/>
    <cellStyle name="Normal 18 8 2 2 2" xfId="21239" xr:uid="{6DD6F8F0-EB41-4BAF-88FD-7E71784E5F55}"/>
    <cellStyle name="Normal 18 8 2 3" xfId="20102" xr:uid="{8CD6C0A6-3508-4F37-B98D-05F32DDF083E}"/>
    <cellStyle name="Normal 18 8 3" xfId="7996" xr:uid="{955F88AF-368C-475E-A4DD-13D1C63B497D}"/>
    <cellStyle name="Normal 18 8 3 2" xfId="20632" xr:uid="{131F9B8F-69A7-479B-85EE-B45573F5FF9E}"/>
    <cellStyle name="Normal 18 8 4" xfId="19495" xr:uid="{EDA1C2F9-41FA-487F-AA0C-ADE12A3746F0}"/>
    <cellStyle name="Normal 18 9" xfId="6885" xr:uid="{DA32A02C-2734-440F-960E-B99D9D4F94AF}"/>
    <cellStyle name="Normal 18 9 2" xfId="8529" xr:uid="{BAC3D9CD-7C07-433F-9A35-A942A3C542E4}"/>
    <cellStyle name="Normal 18 9 2 2" xfId="21050" xr:uid="{231D3987-4748-43D3-9A94-594FBC0C0051}"/>
    <cellStyle name="Normal 18 9 3" xfId="19913" xr:uid="{3760ECE5-B245-4786-B21B-0BEEBF4FF04A}"/>
    <cellStyle name="Normal 18_1_solis_MK Nr 595 " xfId="5234" xr:uid="{72DE396D-F9A5-408D-911E-7A1A8170046D}"/>
    <cellStyle name="Normal 19" xfId="5235" xr:uid="{968A450F-3E28-4A14-9887-B45E636D0063}"/>
    <cellStyle name="Normal 19 10" xfId="6281" xr:uid="{ED738BA7-F1D0-4A5A-98BA-FB27EA86941A}"/>
    <cellStyle name="Normal 19 10 2" xfId="7233" xr:uid="{67925178-E91F-4BFB-A738-12AF1724FE19}"/>
    <cellStyle name="Normal 19 10 2 2" xfId="8876" xr:uid="{2ACC11F2-5C53-4DD8-A4BE-C6DC5749AFE9}"/>
    <cellStyle name="Normal 19 10 2 2 2" xfId="21240" xr:uid="{B4BDF997-9698-48D2-B197-0CA3D5495B3D}"/>
    <cellStyle name="Normal 19 10 2 3" xfId="20103" xr:uid="{249E5895-70F4-471D-AD4A-D6E65F4A4B7F}"/>
    <cellStyle name="Normal 19 10 3" xfId="7999" xr:uid="{444C96A2-9A79-4DFE-B7B2-0CE6DF2B0F44}"/>
    <cellStyle name="Normal 19 10 3 2" xfId="20635" xr:uid="{06D099A6-0A61-4CE0-907F-DF17C17C2E34}"/>
    <cellStyle name="Normal 19 10 4" xfId="19498" xr:uid="{4766D7B0-5EE3-4636-9EFC-868CD07F7DB4}"/>
    <cellStyle name="Normal 19 11" xfId="6975" xr:uid="{A57B1EDA-8C12-40BA-85FD-9F341787BA2A}"/>
    <cellStyle name="Normal 19 11 2" xfId="8618" xr:uid="{596D8DFF-E001-481F-BD7C-788DE567A53C}"/>
    <cellStyle name="Normal 19 11 2 2" xfId="21097" xr:uid="{526FCDC7-6111-41B7-ACFA-C4A339B71D3E}"/>
    <cellStyle name="Normal 19 11 3" xfId="19960" xr:uid="{002F874E-CE07-49B4-A74E-DFD53B03AB9E}"/>
    <cellStyle name="Normal 19 12" xfId="7800" xr:uid="{BCF2BB8F-7AE3-4462-88EE-F83A837968E2}"/>
    <cellStyle name="Normal 19 12 2" xfId="20530" xr:uid="{94D3F575-C655-4994-A832-A6AB549C1D0E}"/>
    <cellStyle name="Normal 19 13" xfId="19393" xr:uid="{B7D9E931-AFC3-47D8-A4A5-F6460FB42857}"/>
    <cellStyle name="Normal 19 2" xfId="5236" xr:uid="{FC3C3CC8-07B2-41D5-980C-38E09BE9B5CF}"/>
    <cellStyle name="Normal 19 2 2" xfId="5237" xr:uid="{823F198F-7109-44A7-B871-9D55BFA71964}"/>
    <cellStyle name="Normal 19 2 3" xfId="5238" xr:uid="{2256785F-06FB-4FD6-9F34-1E3FB3F61078}"/>
    <cellStyle name="Normal 19 2_1_solis_MK Nr 595 " xfId="5239" xr:uid="{03F54106-18EA-4AF9-85FA-191042D64B6E}"/>
    <cellStyle name="Normal 19 3" xfId="5240" xr:uid="{45E18812-F9E7-4D40-A7DF-7889946C727D}"/>
    <cellStyle name="Normal 19 4" xfId="5241" xr:uid="{1BDE8BCB-B8CB-4C81-8BAD-9DD0465433AD}"/>
    <cellStyle name="Normal 19 5" xfId="6487" xr:uid="{5A787FC0-218F-4D90-A964-CA18246998C3}"/>
    <cellStyle name="Normal 19 5 2" xfId="7234" xr:uid="{ECE8C319-E2C5-40A8-AE93-5EEE103D115B}"/>
    <cellStyle name="Normal 19 5 2 2" xfId="8877" xr:uid="{AE4CD7A2-FE0B-4ECC-8C8B-43CD3C3840AE}"/>
    <cellStyle name="Normal 19 5 2 2 2" xfId="21241" xr:uid="{FC2F7AD0-AB26-417B-8BBC-AD33BA17EE94}"/>
    <cellStyle name="Normal 19 5 2 3" xfId="20104" xr:uid="{CCC3DF25-A64A-4A11-A0A3-C5A4C8BD77D4}"/>
    <cellStyle name="Normal 19 5 3" xfId="8144" xr:uid="{6F7D64D9-8F49-4951-9ACF-CB7ADF48D11B}"/>
    <cellStyle name="Normal 19 5 3 2" xfId="20779" xr:uid="{E4C4332A-A9DA-49EA-9CA3-7B3AD13CEB72}"/>
    <cellStyle name="Normal 19 5 4" xfId="19642" xr:uid="{3B42B8E8-6C71-4378-ACB0-0F8B2E18EEB3}"/>
    <cellStyle name="Normal 19 6" xfId="6488" xr:uid="{C688C7F3-88C9-4EEC-B584-F3487C712BA0}"/>
    <cellStyle name="Normal 19 6 2" xfId="7235" xr:uid="{DD7F2185-36CC-4F79-975F-07D6351DF9B2}"/>
    <cellStyle name="Normal 19 6 2 2" xfId="8878" xr:uid="{3BD48D00-4C00-4358-8977-D3C4DA77752E}"/>
    <cellStyle name="Normal 19 6 2 2 2" xfId="21242" xr:uid="{5A2E96B7-DF45-4403-BE0A-5F1046F97186}"/>
    <cellStyle name="Normal 19 6 2 3" xfId="20105" xr:uid="{90A2F2BA-86D1-4AC8-9131-BCEDC9204184}"/>
    <cellStyle name="Normal 19 6 3" xfId="8145" xr:uid="{44A420B8-33BA-4FBB-B307-574B41FFF8AF}"/>
    <cellStyle name="Normal 19 6 3 2" xfId="20780" xr:uid="{78F70345-2122-47A1-BBDC-027C5845919A}"/>
    <cellStyle name="Normal 19 6 4" xfId="19643" xr:uid="{0CFEFB4F-702F-4B7C-B671-8939032AE8BB}"/>
    <cellStyle name="Normal 19 7" xfId="6294" xr:uid="{EB54429F-2DCE-4D1B-BBB3-EAD620F16ABE}"/>
    <cellStyle name="Normal 19 7 2" xfId="7236" xr:uid="{A1C75C4B-D4B1-4DDD-94AC-5368E175C5C4}"/>
    <cellStyle name="Normal 19 7 2 2" xfId="8879" xr:uid="{B4B35A69-1E3E-4A56-B06B-AE560ADE170E}"/>
    <cellStyle name="Normal 19 7 2 2 2" xfId="21243" xr:uid="{5C9600E2-0124-431A-A968-C05A6A5F00A2}"/>
    <cellStyle name="Normal 19 7 2 3" xfId="20106" xr:uid="{34A4CCE1-FA7F-4ED7-A238-CD7406BAA451}"/>
    <cellStyle name="Normal 19 7 3" xfId="8012" xr:uid="{D8BFAA85-FC5B-45AC-9B78-0FAFB79710C9}"/>
    <cellStyle name="Normal 19 7 3 2" xfId="20648" xr:uid="{E8464BCE-83EE-48DC-A1A2-509A16A0225B}"/>
    <cellStyle name="Normal 19 7 4" xfId="19511" xr:uid="{C3C9F267-44F8-46B2-9B82-123293E07FCF}"/>
    <cellStyle name="Normal 19 8" xfId="6280" xr:uid="{9E292B32-025F-4BE4-9BF9-232EC73A6B36}"/>
    <cellStyle name="Normal 19 8 2" xfId="7237" xr:uid="{4EC4DBA1-B152-47C1-80F1-B8CC2586407D}"/>
    <cellStyle name="Normal 19 8 2 2" xfId="8880" xr:uid="{70B67364-958C-48E1-A405-F301F8485163}"/>
    <cellStyle name="Normal 19 8 2 2 2" xfId="21244" xr:uid="{E284AB29-9152-433F-B3E6-24097E38C566}"/>
    <cellStyle name="Normal 19 8 2 3" xfId="20107" xr:uid="{1D27CDF0-D58F-4D12-8F53-8E08876EA6DE}"/>
    <cellStyle name="Normal 19 8 3" xfId="7998" xr:uid="{4F4B2506-DA06-4704-A543-3B80657C35E0}"/>
    <cellStyle name="Normal 19 8 3 2" xfId="20634" xr:uid="{BEEAF0FB-3743-48BD-ACCB-5D9CDF626A8C}"/>
    <cellStyle name="Normal 19 8 4" xfId="19497" xr:uid="{B8CC751B-C6FB-48A8-A054-423754E8B786}"/>
    <cellStyle name="Normal 19 9" xfId="6282" xr:uid="{3DAB8BC8-5A39-49BC-9E3F-800B0642134F}"/>
    <cellStyle name="Normal 19 9 2" xfId="7238" xr:uid="{CDAFF73C-C7CC-4C37-BA52-4F9E901EA342}"/>
    <cellStyle name="Normal 19 9 2 2" xfId="8881" xr:uid="{AA06C5B1-F0A1-426C-B6BF-D4AEDBA2304E}"/>
    <cellStyle name="Normal 19 9 2 2 2" xfId="21245" xr:uid="{C92E6D97-8FBA-4646-AC49-5D66EAF31BA5}"/>
    <cellStyle name="Normal 19 9 2 3" xfId="20108" xr:uid="{ACA786DE-2EC2-41D9-8D5F-FDAA7E45CC58}"/>
    <cellStyle name="Normal 19 9 3" xfId="8000" xr:uid="{AE39A44D-2E7C-4D22-A070-4307E12CF2D0}"/>
    <cellStyle name="Normal 19 9 3 2" xfId="20636" xr:uid="{9EA88503-452E-41F4-BD82-07E3E070847A}"/>
    <cellStyle name="Normal 19 9 4" xfId="19499" xr:uid="{77B452C6-AD60-4050-93FB-C3689EB217C1}"/>
    <cellStyle name="Normal 19_1_solis_MK Nr 595 " xfId="5242" xr:uid="{8FA37FD2-5B91-41ED-9738-1EB54F8305C8}"/>
    <cellStyle name="Normal 2" xfId="11" xr:uid="{B3C15ECA-71CF-40E3-93AC-B27910D72B06}"/>
    <cellStyle name="Normal 2 10" xfId="5243" xr:uid="{2DF7C03E-9522-4C6C-93F3-B15101B7BF72}"/>
    <cellStyle name="Normal 2 10 2" xfId="6489" xr:uid="{FF28255A-CE04-4F16-86B2-18C71D03576A}"/>
    <cellStyle name="Normal 2 10 2 2" xfId="7239" xr:uid="{5309709C-0621-4783-B84C-00C71D9D6D22}"/>
    <cellStyle name="Normal 2 10 2 2 2" xfId="8882" xr:uid="{1B75C7CD-6CE0-458E-B42B-03E002D60664}"/>
    <cellStyle name="Normal 2 10 2 2 2 2" xfId="21246" xr:uid="{98B41C82-058B-4CFA-A9B3-7B5BEF3A9ABD}"/>
    <cellStyle name="Normal 2 10 2 2 3" xfId="20109" xr:uid="{F3F0CBFC-90BC-4393-A878-FB3F18F28B75}"/>
    <cellStyle name="Normal 2 10 2 3" xfId="8146" xr:uid="{12A7DD94-EDC1-4BC5-9681-DA1C95430EA2}"/>
    <cellStyle name="Normal 2 10 2 3 2" xfId="20781" xr:uid="{1315744C-5E25-417F-B671-C67250A913D3}"/>
    <cellStyle name="Normal 2 10 2 4" xfId="19644" xr:uid="{CD9A7EB0-21B4-454E-843D-00026F82D81E}"/>
    <cellStyle name="Normal 2 10 3" xfId="6490" xr:uid="{970A9EAC-E2F5-42D0-948E-D1C1DF1A7624}"/>
    <cellStyle name="Normal 2 10 3 2" xfId="7240" xr:uid="{3BCD5344-DB4D-4BD5-93FC-4F2490D853EB}"/>
    <cellStyle name="Normal 2 10 3 2 2" xfId="8883" xr:uid="{9F856566-7B5D-4BAC-9679-4ED784314F4B}"/>
    <cellStyle name="Normal 2 10 3 2 2 2" xfId="21247" xr:uid="{3769B5F1-DF68-4EDE-B071-87EC40A737FE}"/>
    <cellStyle name="Normal 2 10 3 2 3" xfId="20110" xr:uid="{C456BB8A-CA22-4A09-ABD7-25F2EB5697D9}"/>
    <cellStyle name="Normal 2 10 3 3" xfId="8147" xr:uid="{CA4B8C37-9397-4C54-B9CA-525B633A874D}"/>
    <cellStyle name="Normal 2 10 3 3 2" xfId="20782" xr:uid="{9E724243-072B-48D9-9D5E-C5E35BE3A2A3}"/>
    <cellStyle name="Normal 2 10 3 4" xfId="19645" xr:uid="{F628D6EA-5300-43C5-992F-9801F6F688C3}"/>
    <cellStyle name="Normal 2 10 4" xfId="6295" xr:uid="{F03E1425-0842-4001-8151-EE546CE5CF27}"/>
    <cellStyle name="Normal 2 10 4 2" xfId="7241" xr:uid="{4F2ED040-8DC6-49A5-B050-A39882EE8C07}"/>
    <cellStyle name="Normal 2 10 4 2 2" xfId="8884" xr:uid="{271175D6-5F01-4968-81D3-B80EB9C94AF5}"/>
    <cellStyle name="Normal 2 10 4 2 2 2" xfId="21248" xr:uid="{5BF59EBA-66F6-4A73-B233-094A9D4080F9}"/>
    <cellStyle name="Normal 2 10 4 2 3" xfId="20111" xr:uid="{853E2F3E-CA8B-465F-8D4F-9F229A1363C2}"/>
    <cellStyle name="Normal 2 10 4 3" xfId="8013" xr:uid="{3040D7F8-0E63-4F5A-A1CD-74ECE5CF222B}"/>
    <cellStyle name="Normal 2 10 4 3 2" xfId="20649" xr:uid="{E744870E-DA78-4F25-9361-FDEDCC386715}"/>
    <cellStyle name="Normal 2 10 4 4" xfId="19512" xr:uid="{BA516631-6141-4686-99E4-3CB827C93C15}"/>
    <cellStyle name="Normal 2 10 5" xfId="6976" xr:uid="{F972119D-34B9-4018-8F18-3217C402F846}"/>
    <cellStyle name="Normal 2 10 5 2" xfId="8619" xr:uid="{A253A733-123E-4699-8DCD-972B3B8204F8}"/>
    <cellStyle name="Normal 2 10 5 2 2" xfId="21098" xr:uid="{36855180-3002-4386-A475-D4A50CE473D0}"/>
    <cellStyle name="Normal 2 10 5 3" xfId="19961" xr:uid="{4381209C-596B-490E-B63E-A5D0DF5D2855}"/>
    <cellStyle name="Normal 2 10 6" xfId="7801" xr:uid="{88C38FF2-6986-443D-A1EB-23B63B51BCF0}"/>
    <cellStyle name="Normal 2 10 6 2" xfId="20531" xr:uid="{7AAF7770-CF0D-476A-98A2-C85A9859BCAC}"/>
    <cellStyle name="Normal 2 10 7" xfId="19394" xr:uid="{8D881837-81B4-49CC-9CDB-F5EE288BAA07}"/>
    <cellStyle name="Normal 2 11" xfId="5244" xr:uid="{D3C08805-D9D4-48DE-B70A-ACD111B850FC}"/>
    <cellStyle name="Normal 2 11 2" xfId="6491" xr:uid="{5D8F8876-C913-414A-922D-C1F254BB3FED}"/>
    <cellStyle name="Normal 2 11 2 2" xfId="7242" xr:uid="{B8131F67-AFE7-4264-9DB6-613FC6076121}"/>
    <cellStyle name="Normal 2 11 2 2 2" xfId="8885" xr:uid="{53ECB4D1-6C4C-43F5-A28F-E83C3C835E2F}"/>
    <cellStyle name="Normal 2 11 2 2 2 2" xfId="21249" xr:uid="{19DC81D5-F469-454D-85FF-B502D0BB3737}"/>
    <cellStyle name="Normal 2 11 2 2 3" xfId="20112" xr:uid="{FE93E1CC-8A8E-4BC0-BD5D-948867798519}"/>
    <cellStyle name="Normal 2 11 2 3" xfId="8148" xr:uid="{F3D2FB45-6E67-4C81-983A-6DC56BD48FE0}"/>
    <cellStyle name="Normal 2 11 2 3 2" xfId="20783" xr:uid="{830DE4AE-F21D-43BD-ADE0-94CA13FD751B}"/>
    <cellStyle name="Normal 2 11 2 4" xfId="19646" xr:uid="{2B5E5FF6-61BE-422B-915A-BC49730742C6}"/>
    <cellStyle name="Normal 2 11 3" xfId="6492" xr:uid="{AE536AFC-8DED-4382-A3DE-8400F0B5EE68}"/>
    <cellStyle name="Normal 2 11 3 2" xfId="7243" xr:uid="{DA3063F8-5644-47A5-8321-FD80AD967F78}"/>
    <cellStyle name="Normal 2 11 3 2 2" xfId="8886" xr:uid="{07751FC2-AFEE-460A-A24E-3B6075E3B585}"/>
    <cellStyle name="Normal 2 11 3 2 2 2" xfId="21250" xr:uid="{F9E3FCB0-87CF-47E0-B637-141D395770C5}"/>
    <cellStyle name="Normal 2 11 3 2 3" xfId="20113" xr:uid="{3CE7D644-F2B4-4696-BCF6-16F3A50205FC}"/>
    <cellStyle name="Normal 2 11 3 3" xfId="8149" xr:uid="{3E6ABA2C-C513-4E45-AB1D-6CFB1B4A8C0E}"/>
    <cellStyle name="Normal 2 11 3 3 2" xfId="20784" xr:uid="{30E0C87B-D77C-4AF1-A289-3F0910E88693}"/>
    <cellStyle name="Normal 2 11 3 4" xfId="19647" xr:uid="{EB0C9969-9A15-44A1-9D3A-41F0D49B043D}"/>
    <cellStyle name="Normal 2 11 4" xfId="6296" xr:uid="{32096FA6-A8C8-4C09-AFC1-CB1F480285A2}"/>
    <cellStyle name="Normal 2 11 4 2" xfId="7244" xr:uid="{44486CCD-BBD3-42F9-B8C9-61B468F11AA6}"/>
    <cellStyle name="Normal 2 11 4 2 2" xfId="8887" xr:uid="{C0F7D0F7-1069-4B00-8BE5-B77EEF8EB8DA}"/>
    <cellStyle name="Normal 2 11 4 2 2 2" xfId="21251" xr:uid="{FBF70C4B-5602-4567-914C-C0176A46A8FC}"/>
    <cellStyle name="Normal 2 11 4 2 3" xfId="20114" xr:uid="{CF5D42FD-9600-4B1D-AACF-798DA3051EA9}"/>
    <cellStyle name="Normal 2 11 4 3" xfId="8014" xr:uid="{866866BC-5027-4BCE-B207-DC3E3677A366}"/>
    <cellStyle name="Normal 2 11 4 3 2" xfId="20650" xr:uid="{2A4FAB1A-407F-4982-B3D8-92B7029E21AF}"/>
    <cellStyle name="Normal 2 11 4 4" xfId="19513" xr:uid="{B1B5BA73-35A9-4840-8FBC-EF7BDCFEB38C}"/>
    <cellStyle name="Normal 2 11 5" xfId="6977" xr:uid="{BCAFC6FE-891B-4969-A3D3-4DF2D3C334EE}"/>
    <cellStyle name="Normal 2 11 5 2" xfId="8620" xr:uid="{E711E61F-722F-428A-8BCC-D90708DDA0A4}"/>
    <cellStyle name="Normal 2 11 5 2 2" xfId="21099" xr:uid="{E9246F71-B4E7-4ED9-959D-DE8C28369C39}"/>
    <cellStyle name="Normal 2 11 5 3" xfId="19962" xr:uid="{BB9C60B3-2ACE-4D4F-B415-C28780F61FB8}"/>
    <cellStyle name="Normal 2 11 6" xfId="7802" xr:uid="{65C4F108-03E7-4FE2-BA29-C288F5B641AC}"/>
    <cellStyle name="Normal 2 11 6 2" xfId="20532" xr:uid="{AEA91268-86D7-4006-BA53-336C9F698349}"/>
    <cellStyle name="Normal 2 11 7" xfId="19395" xr:uid="{E4F9C4E9-77DC-4CF0-9A64-E9031D739BBD}"/>
    <cellStyle name="Normal 2 12" xfId="5245" xr:uid="{A1AD81CE-C7A0-401C-A9EE-361FEC18890D}"/>
    <cellStyle name="Normal 2 13" xfId="5246" xr:uid="{E4167ED4-760C-4394-BCD9-0B9FF6BCC0F8}"/>
    <cellStyle name="Normal 2 13 10" xfId="5247" xr:uid="{BC32579A-5B22-453D-B27D-58BC95C28CE1}"/>
    <cellStyle name="Normal 2 13 11" xfId="5248" xr:uid="{C8AC9647-DD24-4E3F-9E82-42509445C272}"/>
    <cellStyle name="Normal 2 13 12" xfId="5249" xr:uid="{33B766B4-FF0E-4F02-8916-5974826DA17C}"/>
    <cellStyle name="Normal 2 13 13" xfId="5250" xr:uid="{24BB5894-7364-4AA1-A39B-A7E04EFB2544}"/>
    <cellStyle name="Normal 2 13 2" xfId="5251" xr:uid="{1F8612C6-B366-4D64-A71B-0FF734D9850A}"/>
    <cellStyle name="Normal 2 13 2 10" xfId="5252" xr:uid="{EC48D7F0-5DD5-445A-8895-AE2C453EA095}"/>
    <cellStyle name="Normal 2 13 2 11" xfId="5253" xr:uid="{A0041B88-288C-47DC-A051-7AEC9F29AEC8}"/>
    <cellStyle name="Normal 2 13 2 12" xfId="5254" xr:uid="{31DFB98A-A4FF-43FE-A0F6-AE6442D6C21E}"/>
    <cellStyle name="Normal 2 13 2 13" xfId="5255" xr:uid="{40747DCB-6120-4A04-8111-B0239379BCCC}"/>
    <cellStyle name="Normal 2 13 2 2" xfId="5256" xr:uid="{D4544633-D2F6-40B7-80B0-DE728571E87B}"/>
    <cellStyle name="Normal 2 13 2 3" xfId="5257" xr:uid="{D8371A0E-905D-486F-831B-4C53EBDB0381}"/>
    <cellStyle name="Normal 2 13 2 4" xfId="5258" xr:uid="{ADC5B919-8574-4175-9201-F413872D3C1F}"/>
    <cellStyle name="Normal 2 13 2 5" xfId="5259" xr:uid="{B4FC4D2C-ADCD-4317-8410-66FD94D42BD2}"/>
    <cellStyle name="Normal 2 13 2 6" xfId="5260" xr:uid="{FE1D46D1-2E13-45DE-B588-947729D4619E}"/>
    <cellStyle name="Normal 2 13 2 7" xfId="5261" xr:uid="{BACC4505-1E1C-41FE-856D-2090040D66E7}"/>
    <cellStyle name="Normal 2 13 2 8" xfId="5262" xr:uid="{63F7465F-7A00-4968-97DA-DE345F9ABDE7}"/>
    <cellStyle name="Normal 2 13 2 9" xfId="5263" xr:uid="{A747155F-210B-46BD-9E6C-0349132ADD5F}"/>
    <cellStyle name="Normal 2 13 3" xfId="5264" xr:uid="{F81A44C6-0523-4A3E-8D0C-8A27AF2DADEF}"/>
    <cellStyle name="Normal 2 13 4" xfId="5265" xr:uid="{4E7D7BD2-D304-4BF6-B915-D05D407500BA}"/>
    <cellStyle name="Normal 2 13 5" xfId="5266" xr:uid="{9687DEA4-6C1B-4D69-B244-C67B2F9873C1}"/>
    <cellStyle name="Normal 2 13 6" xfId="5267" xr:uid="{70D5D430-8999-4079-867F-BB2EDFA7218A}"/>
    <cellStyle name="Normal 2 13 7" xfId="5268" xr:uid="{2C05AE02-4D2E-4DE4-8590-25734D1B52D9}"/>
    <cellStyle name="Normal 2 13 8" xfId="5269" xr:uid="{E58321F5-CA96-475C-AA43-13ECA4A23CBF}"/>
    <cellStyle name="Normal 2 13 9" xfId="5270" xr:uid="{D0DFC9D9-7E39-4289-97C2-0E33788F522E}"/>
    <cellStyle name="Normal 2 14" xfId="5271" xr:uid="{417D558F-21A8-4D6F-B0F2-37E8257A14E9}"/>
    <cellStyle name="Normal 2 15" xfId="5272" xr:uid="{AD386E0A-4C17-4505-9FB8-DF9714F3F5EF}"/>
    <cellStyle name="Normal 2 16" xfId="5273" xr:uid="{19962EDC-729C-41E3-920B-9E556047C78B}"/>
    <cellStyle name="Normal 2 17" xfId="5274" xr:uid="{67F2394E-70A4-4361-AF35-7A94A9D14C51}"/>
    <cellStyle name="Normal 2 18" xfId="5275" xr:uid="{A5366491-3228-4AA9-9727-B6701BB393AC}"/>
    <cellStyle name="Normal 2 19" xfId="5276" xr:uid="{3C2BC727-720C-4C5E-B2CD-CC3A53A4AF50}"/>
    <cellStyle name="Normal 2 2" xfId="12" xr:uid="{AE625F9B-272A-4C26-B3F2-19C91A2B7DB8}"/>
    <cellStyle name="Normal 2 2 10" xfId="5278" xr:uid="{D2E161BB-6C07-469E-A335-914206952DCB}"/>
    <cellStyle name="Normal 2 2 10 2" xfId="6493" xr:uid="{0B48F62A-07FF-472E-9494-DE61D40CAE2E}"/>
    <cellStyle name="Normal 2 2 10 2 2" xfId="7245" xr:uid="{A6FA5B63-D790-4E6A-92D0-80828522D9C8}"/>
    <cellStyle name="Normal 2 2 10 2 2 2" xfId="8888" xr:uid="{F9F1ECD3-495C-45FB-AE05-D1AD5BC8ABFB}"/>
    <cellStyle name="Normal 2 2 10 2 2 2 2" xfId="21252" xr:uid="{6277BC67-AF8E-4DDD-90A2-B8AA9A43C9EE}"/>
    <cellStyle name="Normal 2 2 10 2 2 3" xfId="20115" xr:uid="{DC6B157B-721E-4286-BDB5-3F00FE9A24D1}"/>
    <cellStyle name="Normal 2 2 10 2 3" xfId="8150" xr:uid="{0ABFA6CB-FC70-479D-A490-AD1E40F19D75}"/>
    <cellStyle name="Normal 2 2 10 2 3 2" xfId="20785" xr:uid="{E79DF7BD-2633-4B2F-B814-CA1B52B9C28B}"/>
    <cellStyle name="Normal 2 2 10 2 4" xfId="19648" xr:uid="{E23D9226-159B-486C-8485-779E42D7D725}"/>
    <cellStyle name="Normal 2 2 10 3" xfId="6494" xr:uid="{D71DD0C0-BFF9-423A-A56F-243AA97A867E}"/>
    <cellStyle name="Normal 2 2 10 3 2" xfId="7246" xr:uid="{5E4246A8-8571-455F-BE95-6CB40DCCFB7E}"/>
    <cellStyle name="Normal 2 2 10 3 2 2" xfId="8889" xr:uid="{E9D62619-AA5C-4445-965B-68FF6DDDB335}"/>
    <cellStyle name="Normal 2 2 10 3 2 2 2" xfId="21253" xr:uid="{FF95B978-528E-4633-AB8E-8C922ED78395}"/>
    <cellStyle name="Normal 2 2 10 3 2 3" xfId="20116" xr:uid="{136A0E7F-4FBF-4C92-8A8F-63C89B395548}"/>
    <cellStyle name="Normal 2 2 10 3 3" xfId="8151" xr:uid="{F7652F78-824F-472C-AF57-D83CBB31D284}"/>
    <cellStyle name="Normal 2 2 10 3 3 2" xfId="20786" xr:uid="{1DACF875-B15D-40CF-8AE1-45FD57D35A1A}"/>
    <cellStyle name="Normal 2 2 10 3 4" xfId="19649" xr:uid="{487604F9-E797-46A2-81C9-97DB07B1338E}"/>
    <cellStyle name="Normal 2 2 10 4" xfId="6297" xr:uid="{96B1816F-C47E-45ED-96A4-323145F81129}"/>
    <cellStyle name="Normal 2 2 10 4 2" xfId="7247" xr:uid="{2656B7EA-BF7A-41A7-8EFB-169234EBB7F3}"/>
    <cellStyle name="Normal 2 2 10 4 2 2" xfId="8890" xr:uid="{64B519C2-7326-4686-A857-E7B45ED6C9FE}"/>
    <cellStyle name="Normal 2 2 10 4 2 2 2" xfId="21254" xr:uid="{2C552C29-B523-41CF-8FC0-E604FE9E4F63}"/>
    <cellStyle name="Normal 2 2 10 4 2 3" xfId="20117" xr:uid="{B3D1A9E5-B22C-4B74-A0A2-DBE36FD01307}"/>
    <cellStyle name="Normal 2 2 10 4 3" xfId="8015" xr:uid="{04D81A8C-0B4A-42B5-8CFA-48B782D593CA}"/>
    <cellStyle name="Normal 2 2 10 4 3 2" xfId="20651" xr:uid="{231F81DF-8520-474E-B8AB-6692DB3DE96D}"/>
    <cellStyle name="Normal 2 2 10 4 4" xfId="19514" xr:uid="{23091D13-2C14-405E-B8FF-C8F0B3ADB988}"/>
    <cellStyle name="Normal 2 2 10 5" xfId="6978" xr:uid="{FEA8EF32-6E18-45A2-8546-65B6BF2C6965}"/>
    <cellStyle name="Normal 2 2 10 5 2" xfId="8621" xr:uid="{F31D3EE9-7C6A-4581-9AAE-32456A158299}"/>
    <cellStyle name="Normal 2 2 10 5 2 2" xfId="21100" xr:uid="{0AB1146D-E862-4089-901E-477FA3A065AA}"/>
    <cellStyle name="Normal 2 2 10 5 3" xfId="19963" xr:uid="{1F2729E9-259E-4541-B53C-CBFC73C731F9}"/>
    <cellStyle name="Normal 2 2 10 6" xfId="7803" xr:uid="{B4617FA8-4CB7-4CA2-B4EC-D8BB492896AB}"/>
    <cellStyle name="Normal 2 2 10 6 2" xfId="20533" xr:uid="{47E88A7C-6489-48D7-98A0-3FDFABC2991E}"/>
    <cellStyle name="Normal 2 2 10 7" xfId="19396" xr:uid="{FB32F41B-09B6-40F3-A5B6-0A17F6A23A61}"/>
    <cellStyle name="Normal 2 2 11" xfId="5279" xr:uid="{53F75504-84D3-4ED2-B2CA-E25343440386}"/>
    <cellStyle name="Normal 2 2 11 2" xfId="6495" xr:uid="{01742377-1A97-4DFA-B971-F38182F899B9}"/>
    <cellStyle name="Normal 2 2 11 2 2" xfId="7248" xr:uid="{07ECDF02-0152-4863-835A-65C500304ADA}"/>
    <cellStyle name="Normal 2 2 11 2 2 2" xfId="8891" xr:uid="{747D8C22-EC86-4A9E-9D01-5713F855841F}"/>
    <cellStyle name="Normal 2 2 11 2 2 2 2" xfId="21255" xr:uid="{53262E38-36BC-41FE-8D47-5917205ED19B}"/>
    <cellStyle name="Normal 2 2 11 2 2 3" xfId="20118" xr:uid="{29FE069A-7FF2-4BE0-A54D-88E15BBA6EF1}"/>
    <cellStyle name="Normal 2 2 11 2 3" xfId="8152" xr:uid="{A436CA83-008F-41FA-8FFA-F5D6C5CE7677}"/>
    <cellStyle name="Normal 2 2 11 2 3 2" xfId="20787" xr:uid="{13E9C813-D1E6-4C6E-BFC5-80D0D44F8DC9}"/>
    <cellStyle name="Normal 2 2 11 2 4" xfId="19650" xr:uid="{037951C1-CC47-44F4-81CF-B29105A2400A}"/>
    <cellStyle name="Normal 2 2 11 3" xfId="6496" xr:uid="{72141A4C-1F04-49F4-AE15-8FE441B91893}"/>
    <cellStyle name="Normal 2 2 11 3 2" xfId="7249" xr:uid="{5A2116F0-FAFD-431E-A86A-6EC6F8D06566}"/>
    <cellStyle name="Normal 2 2 11 3 2 2" xfId="8892" xr:uid="{5FC5C20A-A467-4064-AB46-B0236F70C825}"/>
    <cellStyle name="Normal 2 2 11 3 2 2 2" xfId="21256" xr:uid="{23C8728C-650A-43B2-80E2-660853C9B7A3}"/>
    <cellStyle name="Normal 2 2 11 3 2 3" xfId="20119" xr:uid="{5D2C91CF-EA94-4F92-8DBA-890C14AE5AF1}"/>
    <cellStyle name="Normal 2 2 11 3 3" xfId="8153" xr:uid="{9D415005-6C17-43DC-9CD9-B5CA4A3CFEA2}"/>
    <cellStyle name="Normal 2 2 11 3 3 2" xfId="20788" xr:uid="{65853E96-5D68-44C7-B85C-B4B82CF57688}"/>
    <cellStyle name="Normal 2 2 11 3 4" xfId="19651" xr:uid="{90CBD6E7-8FCE-4778-A544-BB4F6DF649C8}"/>
    <cellStyle name="Normal 2 2 11 4" xfId="6298" xr:uid="{3CD75B90-F91F-4579-880D-FB6F979632E3}"/>
    <cellStyle name="Normal 2 2 11 4 2" xfId="7250" xr:uid="{0D4E1F7B-C278-4661-BAB4-10C1ECA23BE2}"/>
    <cellStyle name="Normal 2 2 11 4 2 2" xfId="8893" xr:uid="{5557EDC2-83A2-415C-9C75-4B5ADFB9744E}"/>
    <cellStyle name="Normal 2 2 11 4 2 2 2" xfId="21257" xr:uid="{7504C0AC-5F76-40BC-88B2-F7221508C493}"/>
    <cellStyle name="Normal 2 2 11 4 2 3" xfId="20120" xr:uid="{DC9302BC-DE42-4362-BCE9-0B4B9D41629D}"/>
    <cellStyle name="Normal 2 2 11 4 3" xfId="8016" xr:uid="{B947E96E-E989-484D-8299-5782FE0DFD40}"/>
    <cellStyle name="Normal 2 2 11 4 3 2" xfId="20652" xr:uid="{8D1A9279-3201-46B5-BF21-665139D25E87}"/>
    <cellStyle name="Normal 2 2 11 4 4" xfId="19515" xr:uid="{40557AA9-0779-4694-803B-93927AE03700}"/>
    <cellStyle name="Normal 2 2 11 5" xfId="6979" xr:uid="{38959F20-4A84-4052-9C56-11E987618A83}"/>
    <cellStyle name="Normal 2 2 11 5 2" xfId="8622" xr:uid="{573A026A-7AD8-4401-BDC5-6C079D595EB7}"/>
    <cellStyle name="Normal 2 2 11 5 2 2" xfId="21101" xr:uid="{0B97284C-6C64-4386-B068-96DE8AC8311F}"/>
    <cellStyle name="Normal 2 2 11 5 3" xfId="19964" xr:uid="{9996A47F-EC66-453A-9303-BF89C95D4CC1}"/>
    <cellStyle name="Normal 2 2 11 6" xfId="7804" xr:uid="{A7D7A64D-124D-4E72-BC1E-13575EE7B3D5}"/>
    <cellStyle name="Normal 2 2 11 6 2" xfId="20534" xr:uid="{F0FC0AC1-3D9F-4D32-B9A2-576B72C1DFB5}"/>
    <cellStyle name="Normal 2 2 11 7" xfId="19397" xr:uid="{FCBDD9E3-0F63-443F-BAE5-99A6B4193A79}"/>
    <cellStyle name="Normal 2 2 12" xfId="5280" xr:uid="{A4ADF436-DB18-4CC6-853E-0C9683D55927}"/>
    <cellStyle name="Normal 2 2 12 2" xfId="6497" xr:uid="{243BFDEA-9DC0-4F6A-8863-D276DEEB9914}"/>
    <cellStyle name="Normal 2 2 12 2 2" xfId="7251" xr:uid="{BB3DD008-2E3F-4F09-BA8B-6DB37D2E5DF5}"/>
    <cellStyle name="Normal 2 2 12 2 2 2" xfId="8894" xr:uid="{117A5019-A117-4DEB-B624-A04010C42ED6}"/>
    <cellStyle name="Normal 2 2 12 2 2 2 2" xfId="21258" xr:uid="{49EEE415-E9DC-4C29-BAAE-1C2C118AAA8A}"/>
    <cellStyle name="Normal 2 2 12 2 2 3" xfId="20121" xr:uid="{63DC24C1-47D5-4BD9-BE1A-7E213700527F}"/>
    <cellStyle name="Normal 2 2 12 2 3" xfId="8154" xr:uid="{D963519C-E733-4543-B6D9-0949D57DC554}"/>
    <cellStyle name="Normal 2 2 12 2 3 2" xfId="20789" xr:uid="{D32930CD-DB6D-43AA-A6DB-553EEB20A524}"/>
    <cellStyle name="Normal 2 2 12 2 4" xfId="19652" xr:uid="{847CD56D-0188-43F1-AC8E-5AA208B0F61B}"/>
    <cellStyle name="Normal 2 2 12 3" xfId="6498" xr:uid="{AA17106C-BA9C-4182-8012-9E48D10E8A04}"/>
    <cellStyle name="Normal 2 2 12 3 2" xfId="7252" xr:uid="{985F64EE-6CE3-4315-B57A-8387C1C39F70}"/>
    <cellStyle name="Normal 2 2 12 3 2 2" xfId="8895" xr:uid="{2FE65248-7D4D-4CC5-AB8D-075FCD7F1EEF}"/>
    <cellStyle name="Normal 2 2 12 3 2 2 2" xfId="21259" xr:uid="{268CC851-8117-4DB3-8B41-BEFC18BE610D}"/>
    <cellStyle name="Normal 2 2 12 3 2 3" xfId="20122" xr:uid="{39696013-D5B4-4614-8AE7-D5FFA27C701C}"/>
    <cellStyle name="Normal 2 2 12 3 3" xfId="8155" xr:uid="{241982D5-2BAB-4991-BC5A-2C925E3A2CC9}"/>
    <cellStyle name="Normal 2 2 12 3 3 2" xfId="20790" xr:uid="{EC277157-E1CE-4B6D-BD35-FFB7856BC76B}"/>
    <cellStyle name="Normal 2 2 12 3 4" xfId="19653" xr:uid="{C60BAA00-003B-4A8D-814F-F177A5593E1F}"/>
    <cellStyle name="Normal 2 2 12 4" xfId="6299" xr:uid="{7D618FBA-198F-47DB-9EE5-3C3F67683887}"/>
    <cellStyle name="Normal 2 2 12 4 2" xfId="7253" xr:uid="{2E5C671B-3049-4B95-BEB4-7C336A9F2754}"/>
    <cellStyle name="Normal 2 2 12 4 2 2" xfId="8896" xr:uid="{47C60996-1157-47CC-9ADA-7A7EA6C141B2}"/>
    <cellStyle name="Normal 2 2 12 4 2 2 2" xfId="21260" xr:uid="{9DF5AA85-2858-4F91-9B35-747B41AA1F91}"/>
    <cellStyle name="Normal 2 2 12 4 2 3" xfId="20123" xr:uid="{47081AFA-F24C-4908-B3BB-EFC1C4B570CA}"/>
    <cellStyle name="Normal 2 2 12 4 3" xfId="8017" xr:uid="{12F98AFD-6F77-498F-BDE9-7083F5200187}"/>
    <cellStyle name="Normal 2 2 12 4 3 2" xfId="20653" xr:uid="{2F061399-2A5A-4491-8152-11675C6ACE6A}"/>
    <cellStyle name="Normal 2 2 12 4 4" xfId="19516" xr:uid="{48A9C36B-2491-4C4F-9C57-18A77A00C5AA}"/>
    <cellStyle name="Normal 2 2 12 5" xfId="6980" xr:uid="{1EE34759-6BC6-406C-AA0E-9D6F5656615C}"/>
    <cellStyle name="Normal 2 2 12 5 2" xfId="8623" xr:uid="{B61C3C93-65BB-4AC2-BF09-0C0CAF2B45B8}"/>
    <cellStyle name="Normal 2 2 12 5 2 2" xfId="21102" xr:uid="{D3589DDD-ECB7-4D5B-952C-8D8415FBF78F}"/>
    <cellStyle name="Normal 2 2 12 5 3" xfId="19965" xr:uid="{C8FE7635-FA8A-48C0-8FAB-DFA6F47F6587}"/>
    <cellStyle name="Normal 2 2 12 6" xfId="7805" xr:uid="{D2E7F92F-D68C-46E7-A4C3-473BDEDD656D}"/>
    <cellStyle name="Normal 2 2 12 6 2" xfId="20535" xr:uid="{46475BBB-FD8C-407A-8DD0-C11D8C04AAD6}"/>
    <cellStyle name="Normal 2 2 12 7" xfId="19398" xr:uid="{DA1C78E1-2130-4F37-85D1-74E776B1770D}"/>
    <cellStyle name="Normal 2 2 13" xfId="5281" xr:uid="{E8F7C7D9-92FA-4365-A6B6-60216EF857A9}"/>
    <cellStyle name="Normal 2 2 13 2" xfId="6499" xr:uid="{1C01D3F1-20A4-4A21-9D5F-07330F821588}"/>
    <cellStyle name="Normal 2 2 13 2 2" xfId="7254" xr:uid="{7C1A3803-F529-4DBD-A4FF-A815404F9B20}"/>
    <cellStyle name="Normal 2 2 13 2 2 2" xfId="8897" xr:uid="{51F28101-DBBB-4D0C-98CB-C65F74B4101E}"/>
    <cellStyle name="Normal 2 2 13 2 2 2 2" xfId="21261" xr:uid="{D8DADB4C-ED6A-4F6C-A64F-8802F9D23038}"/>
    <cellStyle name="Normal 2 2 13 2 2 3" xfId="20124" xr:uid="{03E535C1-4B34-4E74-AD42-5CBB4D007688}"/>
    <cellStyle name="Normal 2 2 13 2 3" xfId="8156" xr:uid="{E286492A-3A13-4B79-A7FE-F43EF5112605}"/>
    <cellStyle name="Normal 2 2 13 2 3 2" xfId="20791" xr:uid="{E12F5125-BD39-4FDD-B1A4-0977E46C6C3F}"/>
    <cellStyle name="Normal 2 2 13 2 4" xfId="19654" xr:uid="{856C9113-4943-485A-8710-540AB6001A43}"/>
    <cellStyle name="Normal 2 2 13 3" xfId="6500" xr:uid="{A38155AB-3539-4AB7-B18D-C0FCABDEAB3F}"/>
    <cellStyle name="Normal 2 2 13 3 2" xfId="7255" xr:uid="{1473D823-A7BF-4831-B67C-68BECD435AE0}"/>
    <cellStyle name="Normal 2 2 13 3 2 2" xfId="8898" xr:uid="{F7BB83D3-29DD-4623-8D7E-B6E5BCD345A0}"/>
    <cellStyle name="Normal 2 2 13 3 2 2 2" xfId="21262" xr:uid="{C0DB15A6-0A0C-44A0-8165-03EEC488DF35}"/>
    <cellStyle name="Normal 2 2 13 3 2 3" xfId="20125" xr:uid="{06DE41A3-EAF2-4E33-A432-F91DFA91A6F3}"/>
    <cellStyle name="Normal 2 2 13 3 3" xfId="8157" xr:uid="{6BEE4A4D-45E7-477E-8FA4-B9370D944137}"/>
    <cellStyle name="Normal 2 2 13 3 3 2" xfId="20792" xr:uid="{38F11F67-AFF9-4E2A-8833-7B71CE5499A3}"/>
    <cellStyle name="Normal 2 2 13 3 4" xfId="19655" xr:uid="{A706D85D-2ADC-4D47-BC24-8D2AFD7BD024}"/>
    <cellStyle name="Normal 2 2 13 4" xfId="6300" xr:uid="{3FE141A7-879D-4EC1-B55D-28074E095863}"/>
    <cellStyle name="Normal 2 2 13 4 2" xfId="7256" xr:uid="{493F19B1-1D9F-43F6-ADE8-98A03BF84B83}"/>
    <cellStyle name="Normal 2 2 13 4 2 2" xfId="8899" xr:uid="{6B715868-656C-44BF-BEAA-556B66430212}"/>
    <cellStyle name="Normal 2 2 13 4 2 2 2" xfId="21263" xr:uid="{1B9F4A3F-686C-4058-A8A9-5BB5DBE63236}"/>
    <cellStyle name="Normal 2 2 13 4 2 3" xfId="20126" xr:uid="{11B3D648-452C-454D-9391-9009925E7C38}"/>
    <cellStyle name="Normal 2 2 13 4 3" xfId="8018" xr:uid="{719E9B95-B676-4CB2-A16A-883FB00676B7}"/>
    <cellStyle name="Normal 2 2 13 4 3 2" xfId="20654" xr:uid="{17A8E94F-BC3C-40BD-BA33-D349A1322FAD}"/>
    <cellStyle name="Normal 2 2 13 4 4" xfId="19517" xr:uid="{0CF5F970-479D-4754-999D-3AC995CD0171}"/>
    <cellStyle name="Normal 2 2 13 5" xfId="6981" xr:uid="{665DA678-A849-48DD-AC82-4D03E10B6126}"/>
    <cellStyle name="Normal 2 2 13 5 2" xfId="8624" xr:uid="{9A22EBAD-2548-45A1-8210-BB13AFA185FD}"/>
    <cellStyle name="Normal 2 2 13 5 2 2" xfId="21103" xr:uid="{C8D18CAE-3A6C-4196-9254-A5793FE7A945}"/>
    <cellStyle name="Normal 2 2 13 5 3" xfId="19966" xr:uid="{31770CB9-4EF2-4F06-8004-548D59CA4ACE}"/>
    <cellStyle name="Normal 2 2 13 6" xfId="7806" xr:uid="{429DA9A7-B704-41A9-B711-EE29295CCE66}"/>
    <cellStyle name="Normal 2 2 13 6 2" xfId="20536" xr:uid="{EC62365E-6B4A-4A37-B31F-3EC65CFD43C3}"/>
    <cellStyle name="Normal 2 2 13 7" xfId="19399" xr:uid="{027B9AEC-F328-499C-B3AF-9B461D9A03E5}"/>
    <cellStyle name="Normal 2 2 14" xfId="5282" xr:uid="{5E044D2F-307D-47BC-A60B-59F9528EE652}"/>
    <cellStyle name="Normal 2 2 14 2" xfId="6501" xr:uid="{C0B1F79F-15F2-4E08-B5F0-5D8F8B9ECE37}"/>
    <cellStyle name="Normal 2 2 14 2 2" xfId="7257" xr:uid="{FE4747C6-F50F-48E5-AC59-0C46C4B40801}"/>
    <cellStyle name="Normal 2 2 14 2 2 2" xfId="8900" xr:uid="{F4858B7C-9799-476B-BE29-FEEC50918D02}"/>
    <cellStyle name="Normal 2 2 14 2 2 2 2" xfId="21264" xr:uid="{E4453C9E-0F42-4B81-BD8B-0C24D3BBC008}"/>
    <cellStyle name="Normal 2 2 14 2 2 3" xfId="20127" xr:uid="{08E458E9-D824-494C-A20F-D9AD620161B1}"/>
    <cellStyle name="Normal 2 2 14 2 3" xfId="8158" xr:uid="{F8CE564B-4662-441F-93E8-89B7E8A6CA5B}"/>
    <cellStyle name="Normal 2 2 14 2 3 2" xfId="20793" xr:uid="{BB7FC809-990B-4086-9A11-1272240AC1DC}"/>
    <cellStyle name="Normal 2 2 14 2 4" xfId="19656" xr:uid="{EE759B9C-2B28-4E49-9D84-FADCCF71DBE0}"/>
    <cellStyle name="Normal 2 2 14 3" xfId="6502" xr:uid="{96A83EE5-148C-4117-BAC1-F489F18CFAD0}"/>
    <cellStyle name="Normal 2 2 14 3 2" xfId="7258" xr:uid="{DED8DD58-54F1-478B-9122-E49B456F6376}"/>
    <cellStyle name="Normal 2 2 14 3 2 2" xfId="8901" xr:uid="{EAB82552-4CA2-4380-BFE3-A53103FC4136}"/>
    <cellStyle name="Normal 2 2 14 3 2 2 2" xfId="21265" xr:uid="{1AC31256-7833-4D4C-985B-3A96BCAB42F0}"/>
    <cellStyle name="Normal 2 2 14 3 2 3" xfId="20128" xr:uid="{E25DB681-8A0F-468B-A5D7-E50F8388FF9E}"/>
    <cellStyle name="Normal 2 2 14 3 3" xfId="8159" xr:uid="{DEE4F653-C914-4236-8782-1FEAFFD685CC}"/>
    <cellStyle name="Normal 2 2 14 3 3 2" xfId="20794" xr:uid="{1C0FEB56-DB98-4E8B-896F-23BC0BDE59FF}"/>
    <cellStyle name="Normal 2 2 14 3 4" xfId="19657" xr:uid="{A82FECDB-55B3-4B36-A5D7-5D90A6C3C4DE}"/>
    <cellStyle name="Normal 2 2 14 4" xfId="6301" xr:uid="{ABA61570-A2F0-46C0-8C90-45A446E1FB1F}"/>
    <cellStyle name="Normal 2 2 14 4 2" xfId="7259" xr:uid="{74AE1E9F-7410-4642-A02B-AE95D9BD7434}"/>
    <cellStyle name="Normal 2 2 14 4 2 2" xfId="8902" xr:uid="{55132FE0-2692-4B25-BF6A-D1994C866936}"/>
    <cellStyle name="Normal 2 2 14 4 2 2 2" xfId="21266" xr:uid="{2296DCD9-B151-4742-AF97-0430A277B970}"/>
    <cellStyle name="Normal 2 2 14 4 2 3" xfId="20129" xr:uid="{0C6062CA-0203-4444-94FD-B123969688ED}"/>
    <cellStyle name="Normal 2 2 14 4 3" xfId="8019" xr:uid="{A0A6E6A2-5944-40B7-8AED-6A0F113E0DAD}"/>
    <cellStyle name="Normal 2 2 14 4 3 2" xfId="20655" xr:uid="{EDF61609-161A-4F5F-AE59-FBD1E2C17316}"/>
    <cellStyle name="Normal 2 2 14 4 4" xfId="19518" xr:uid="{B2F0F3CA-401F-41C4-B8AE-ABAF2BB8E00D}"/>
    <cellStyle name="Normal 2 2 14 5" xfId="6982" xr:uid="{DA8A468A-6F42-4DDE-8CD6-62FF0F79F6D3}"/>
    <cellStyle name="Normal 2 2 14 5 2" xfId="8625" xr:uid="{0065DB75-582F-4A5E-91D4-93A1EFD8336F}"/>
    <cellStyle name="Normal 2 2 14 5 2 2" xfId="21104" xr:uid="{078EF40A-9F71-4579-9093-DC4CB1951D4F}"/>
    <cellStyle name="Normal 2 2 14 5 3" xfId="19967" xr:uid="{23808DE2-7122-42E8-80A9-D4FA88969131}"/>
    <cellStyle name="Normal 2 2 14 6" xfId="7807" xr:uid="{A506D398-1893-4047-B22F-F2DCFDD3C6FD}"/>
    <cellStyle name="Normal 2 2 14 6 2" xfId="20537" xr:uid="{684262A6-7A87-4FC3-BB6E-5D1FE46F345D}"/>
    <cellStyle name="Normal 2 2 14 7" xfId="19400" xr:uid="{A3D93C05-47E3-4C2B-899A-20408841F7A2}"/>
    <cellStyle name="Normal 2 2 15" xfId="5283" xr:uid="{2BFA2E50-B909-450C-AE77-EBF692A28212}"/>
    <cellStyle name="Normal 2 2 15 2" xfId="6503" xr:uid="{B84AF71C-9E9A-435B-A53A-3B85A65153C8}"/>
    <cellStyle name="Normal 2 2 15 2 2" xfId="7260" xr:uid="{7010AEEB-1D4A-403B-BD8B-1DD1082A7B50}"/>
    <cellStyle name="Normal 2 2 15 2 2 2" xfId="8903" xr:uid="{48A78781-5524-4F54-85A5-3C293D3D336E}"/>
    <cellStyle name="Normal 2 2 15 2 2 2 2" xfId="21267" xr:uid="{802E727D-D162-44C7-8A89-47F07F930B89}"/>
    <cellStyle name="Normal 2 2 15 2 2 3" xfId="20130" xr:uid="{AE8EB64B-2523-4F9B-A2E6-5858A4691868}"/>
    <cellStyle name="Normal 2 2 15 2 3" xfId="8160" xr:uid="{9ED387E2-F759-4181-BA07-072F85A8F4E0}"/>
    <cellStyle name="Normal 2 2 15 2 3 2" xfId="20795" xr:uid="{D7B4B33D-5974-4B30-A687-D8206B1F072D}"/>
    <cellStyle name="Normal 2 2 15 2 4" xfId="19658" xr:uid="{30CAD2B2-8EA1-4694-A393-B907533DF662}"/>
    <cellStyle name="Normal 2 2 15 3" xfId="6504" xr:uid="{F2D1BC20-BD26-43B5-8215-6EB8055891F4}"/>
    <cellStyle name="Normal 2 2 15 3 2" xfId="7261" xr:uid="{6518C72E-2B55-4A7F-A303-FD714AE33DF9}"/>
    <cellStyle name="Normal 2 2 15 3 2 2" xfId="8904" xr:uid="{E32756A0-49A6-4B67-A044-328C5DE225A2}"/>
    <cellStyle name="Normal 2 2 15 3 2 2 2" xfId="21268" xr:uid="{D96F815C-0378-4C47-84F6-652A8F7FEFFF}"/>
    <cellStyle name="Normal 2 2 15 3 2 3" xfId="20131" xr:uid="{571F9872-EC34-4EC3-A37F-18D0F877D5BB}"/>
    <cellStyle name="Normal 2 2 15 3 3" xfId="8161" xr:uid="{A13B2D3D-A783-44C8-BCF2-1F634194F6EF}"/>
    <cellStyle name="Normal 2 2 15 3 3 2" xfId="20796" xr:uid="{2C3BF50A-EB63-409B-8198-D823B8E0D0B6}"/>
    <cellStyle name="Normal 2 2 15 3 4" xfId="19659" xr:uid="{E2FC0633-A258-48B4-A9F8-9E88040BF9FE}"/>
    <cellStyle name="Normal 2 2 15 4" xfId="6302" xr:uid="{52AA7DF2-73A0-4D01-9742-86DD32401E55}"/>
    <cellStyle name="Normal 2 2 15 4 2" xfId="7262" xr:uid="{A6F01B07-F762-40FF-AB84-6CC4E635E62E}"/>
    <cellStyle name="Normal 2 2 15 4 2 2" xfId="8905" xr:uid="{441C68C2-540E-4F90-9342-7DB7F1ECB8EB}"/>
    <cellStyle name="Normal 2 2 15 4 2 2 2" xfId="21269" xr:uid="{FB422067-8422-424D-9F26-B4B675A1C16A}"/>
    <cellStyle name="Normal 2 2 15 4 2 3" xfId="20132" xr:uid="{796BFA03-F6AA-4E15-9078-56BC3D54156A}"/>
    <cellStyle name="Normal 2 2 15 4 3" xfId="8020" xr:uid="{07D2EFF0-5F22-41EB-9A4E-C2444412ACB8}"/>
    <cellStyle name="Normal 2 2 15 4 3 2" xfId="20656" xr:uid="{B6955BCC-BC80-4BA8-9856-542229408530}"/>
    <cellStyle name="Normal 2 2 15 4 4" xfId="19519" xr:uid="{ACCBD3E5-1778-4ABB-93D2-06487CEEDB40}"/>
    <cellStyle name="Normal 2 2 15 5" xfId="6983" xr:uid="{EA74E3E2-2ECB-438E-9282-4403B13196B0}"/>
    <cellStyle name="Normal 2 2 15 5 2" xfId="8626" xr:uid="{1EF324CE-B09C-47EA-804E-702ECA14874E}"/>
    <cellStyle name="Normal 2 2 15 5 2 2" xfId="21105" xr:uid="{9FFF2D47-F39D-43D9-88B1-6E5B1508420C}"/>
    <cellStyle name="Normal 2 2 15 5 3" xfId="19968" xr:uid="{3EDA7669-3288-4874-8561-9646C8C60B19}"/>
    <cellStyle name="Normal 2 2 15 6" xfId="7808" xr:uid="{23062C46-68DC-45A1-B864-90BC67815F9F}"/>
    <cellStyle name="Normal 2 2 15 6 2" xfId="20538" xr:uid="{75FC5390-7961-49F9-9654-961837843EAF}"/>
    <cellStyle name="Normal 2 2 15 7" xfId="19401" xr:uid="{8634148C-6991-47CD-B965-1BCC9D8EAF9C}"/>
    <cellStyle name="Normal 2 2 16" xfId="5284" xr:uid="{BCA97E1C-D3FC-4F09-95BE-534C4168B9B1}"/>
    <cellStyle name="Normal 2 2 16 2" xfId="6505" xr:uid="{33669404-E35A-41AE-A39A-DE476A7CFF30}"/>
    <cellStyle name="Normal 2 2 16 2 2" xfId="7263" xr:uid="{FEEEEB98-1FC8-4A2E-8C78-A268AE084867}"/>
    <cellStyle name="Normal 2 2 16 2 2 2" xfId="8906" xr:uid="{C91EF785-5E1F-4FD3-AF60-241C61752C29}"/>
    <cellStyle name="Normal 2 2 16 2 2 2 2" xfId="21270" xr:uid="{A4D5B685-DAB3-49F4-839A-93588E2D3C76}"/>
    <cellStyle name="Normal 2 2 16 2 2 3" xfId="20133" xr:uid="{6AD4C5A4-E0E8-41CA-A917-650986BFCE83}"/>
    <cellStyle name="Normal 2 2 16 2 3" xfId="8162" xr:uid="{22D55EE9-6522-49C1-9A53-7B6625723ECE}"/>
    <cellStyle name="Normal 2 2 16 2 3 2" xfId="20797" xr:uid="{52CB52CC-D41E-41AC-B3EF-938D5DB2D7C7}"/>
    <cellStyle name="Normal 2 2 16 2 4" xfId="19660" xr:uid="{DB43FE6C-26E9-4FF6-A363-11C71B326107}"/>
    <cellStyle name="Normal 2 2 16 3" xfId="6506" xr:uid="{18E958DF-8243-4BE8-ABDF-F7B7EAB59A98}"/>
    <cellStyle name="Normal 2 2 16 3 2" xfId="7264" xr:uid="{9F9F8298-CA79-438A-86BB-A5A7843B67BB}"/>
    <cellStyle name="Normal 2 2 16 3 2 2" xfId="8907" xr:uid="{0F0A3F93-084D-4172-AEDE-9E572AC934E2}"/>
    <cellStyle name="Normal 2 2 16 3 2 2 2" xfId="21271" xr:uid="{88B9AF80-EE80-49A4-B4AF-FC3FBE4252A2}"/>
    <cellStyle name="Normal 2 2 16 3 2 3" xfId="20134" xr:uid="{8405A8B8-38D9-4C31-9E20-15BF3AC0C256}"/>
    <cellStyle name="Normal 2 2 16 3 3" xfId="8163" xr:uid="{0241C225-D9B4-4A6D-9CED-1F94512FD8C9}"/>
    <cellStyle name="Normal 2 2 16 3 3 2" xfId="20798" xr:uid="{0C9B82C7-ADEB-470F-B344-505916E244C2}"/>
    <cellStyle name="Normal 2 2 16 3 4" xfId="19661" xr:uid="{9F328193-323C-445E-AEBF-81CE532918CF}"/>
    <cellStyle name="Normal 2 2 16 4" xfId="6303" xr:uid="{4CA6EA64-8A1B-4798-B393-24AA1E665F2D}"/>
    <cellStyle name="Normal 2 2 16 4 2" xfId="7265" xr:uid="{E5BB4F91-6670-481C-92A1-BC6718692103}"/>
    <cellStyle name="Normal 2 2 16 4 2 2" xfId="8908" xr:uid="{368DD5F5-98D6-4DEE-BF66-B696D2A4748B}"/>
    <cellStyle name="Normal 2 2 16 4 2 2 2" xfId="21272" xr:uid="{5C1E823C-029C-4E48-9463-2EA91FA3D84D}"/>
    <cellStyle name="Normal 2 2 16 4 2 3" xfId="20135" xr:uid="{A057125D-11B5-4D15-831B-21C41B970D5D}"/>
    <cellStyle name="Normal 2 2 16 4 3" xfId="8021" xr:uid="{67D42190-AFE0-4B4D-8988-7A5C1F47D4EB}"/>
    <cellStyle name="Normal 2 2 16 4 3 2" xfId="20657" xr:uid="{F1878B51-9418-4C00-8A46-2704DA8A2185}"/>
    <cellStyle name="Normal 2 2 16 4 4" xfId="19520" xr:uid="{123ECC51-03ED-4A74-BD6F-FD8F831571FB}"/>
    <cellStyle name="Normal 2 2 16 5" xfId="6984" xr:uid="{8ED56459-A813-41E2-B2BD-F7FFF9C77A1F}"/>
    <cellStyle name="Normal 2 2 16 5 2" xfId="8627" xr:uid="{5E3D5808-0C23-4974-8B47-0920E3F7F459}"/>
    <cellStyle name="Normal 2 2 16 5 2 2" xfId="21106" xr:uid="{173CDFE6-1BA9-4929-8C12-B14E87C6532D}"/>
    <cellStyle name="Normal 2 2 16 5 3" xfId="19969" xr:uid="{4F2CD456-2957-42CD-808A-9DE0E66CEEAD}"/>
    <cellStyle name="Normal 2 2 16 6" xfId="7809" xr:uid="{3CF7EBAA-1E3E-4C37-8A2F-F2F1FE7E50CD}"/>
    <cellStyle name="Normal 2 2 16 6 2" xfId="20539" xr:uid="{8EC0B241-7429-4A61-B660-6DC0827C1EE6}"/>
    <cellStyle name="Normal 2 2 16 7" xfId="19402" xr:uid="{D9974851-A498-429A-847A-844EBEC7E8AB}"/>
    <cellStyle name="Normal 2 2 17" xfId="5285" xr:uid="{D8D9B507-FD5E-4C2B-9E70-4BDB0E7B462D}"/>
    <cellStyle name="Normal 2 2 17 2" xfId="6507" xr:uid="{01937EDD-8956-4994-87DA-BEDE474FBC44}"/>
    <cellStyle name="Normal 2 2 17 2 2" xfId="7266" xr:uid="{B65ED0DF-583A-4E2D-BD8A-4D676B3475AA}"/>
    <cellStyle name="Normal 2 2 17 2 2 2" xfId="8909" xr:uid="{23B33390-72F2-40CF-97CC-A07016FE7EB7}"/>
    <cellStyle name="Normal 2 2 17 2 2 2 2" xfId="21273" xr:uid="{F95C80AC-E9E8-49E1-BC4A-6BDC9124D922}"/>
    <cellStyle name="Normal 2 2 17 2 2 3" xfId="20136" xr:uid="{7FEFC949-9861-4C02-8D99-8720998EF7A7}"/>
    <cellStyle name="Normal 2 2 17 2 3" xfId="8164" xr:uid="{45DC56FA-13A7-47D1-9BDB-345254D5C983}"/>
    <cellStyle name="Normal 2 2 17 2 3 2" xfId="20799" xr:uid="{CDCED1BA-F09D-4EB6-9DC3-495A00F55170}"/>
    <cellStyle name="Normal 2 2 17 2 4" xfId="19662" xr:uid="{2387327C-4B58-4C68-87E9-2C307AE63205}"/>
    <cellStyle name="Normal 2 2 17 3" xfId="6508" xr:uid="{45DFBC21-FDF5-40E2-9698-824CADF624B5}"/>
    <cellStyle name="Normal 2 2 17 3 2" xfId="7267" xr:uid="{6875651E-E56B-440B-BEA5-1E486FA86E0C}"/>
    <cellStyle name="Normal 2 2 17 3 2 2" xfId="8910" xr:uid="{A7B54097-76B4-4D3F-998E-27EECF7B5D99}"/>
    <cellStyle name="Normal 2 2 17 3 2 2 2" xfId="21274" xr:uid="{569818C4-AADE-4368-A5D3-24C0CF8D88A3}"/>
    <cellStyle name="Normal 2 2 17 3 2 3" xfId="20137" xr:uid="{4E17C3B1-99D1-45C0-82A5-36998BEE2DDE}"/>
    <cellStyle name="Normal 2 2 17 3 3" xfId="8165" xr:uid="{D854BC44-15A0-4127-9E00-565EDBB763B7}"/>
    <cellStyle name="Normal 2 2 17 3 3 2" xfId="20800" xr:uid="{78975734-F879-44B9-8A92-052D8147A96C}"/>
    <cellStyle name="Normal 2 2 17 3 4" xfId="19663" xr:uid="{E7B6CFF7-003D-4511-9FBA-853D432C4EFA}"/>
    <cellStyle name="Normal 2 2 17 4" xfId="6304" xr:uid="{958BE48D-0C3B-4D3B-AB88-EC4313635806}"/>
    <cellStyle name="Normal 2 2 17 4 2" xfId="7268" xr:uid="{B9EE9508-38C8-46A6-8546-0451D1E2AD74}"/>
    <cellStyle name="Normal 2 2 17 4 2 2" xfId="8911" xr:uid="{67FEE880-5E5E-4B79-83A3-30C02828EC4A}"/>
    <cellStyle name="Normal 2 2 17 4 2 2 2" xfId="21275" xr:uid="{08117C19-556D-4016-9B4E-D5ECD507F65A}"/>
    <cellStyle name="Normal 2 2 17 4 2 3" xfId="20138" xr:uid="{F013FE88-72E4-42CE-B204-4C242E5B6F4B}"/>
    <cellStyle name="Normal 2 2 17 4 3" xfId="8022" xr:uid="{EEE783A7-02EB-497A-AEE4-D89C0464D95E}"/>
    <cellStyle name="Normal 2 2 17 4 3 2" xfId="20658" xr:uid="{4477B2C2-63FD-48E2-B416-01872DE46E8C}"/>
    <cellStyle name="Normal 2 2 17 4 4" xfId="19521" xr:uid="{77A6073C-E42A-4146-B175-9B65EF315BE3}"/>
    <cellStyle name="Normal 2 2 17 5" xfId="6985" xr:uid="{C99C590D-37CD-4BC7-B707-E1536AAC2B83}"/>
    <cellStyle name="Normal 2 2 17 5 2" xfId="8628" xr:uid="{169E7E6C-A1B6-4F23-B738-89C776CF321F}"/>
    <cellStyle name="Normal 2 2 17 5 2 2" xfId="21107" xr:uid="{AF61B627-A01F-4920-A988-E3A139C1D62C}"/>
    <cellStyle name="Normal 2 2 17 5 3" xfId="19970" xr:uid="{57F9F407-8B74-4E4F-BC30-070899E5D6F6}"/>
    <cellStyle name="Normal 2 2 17 6" xfId="7810" xr:uid="{5A3BB8C5-6B52-4AE8-AC79-092B676ACBDB}"/>
    <cellStyle name="Normal 2 2 17 6 2" xfId="20540" xr:uid="{D0B22AEC-E293-45B1-BC02-0BD2EDF963F2}"/>
    <cellStyle name="Normal 2 2 17 7" xfId="19403" xr:uid="{0CBFF722-74F2-42ED-A1DB-323EAC5A3604}"/>
    <cellStyle name="Normal 2 2 18" xfId="5286" xr:uid="{F985FD05-366D-4234-A624-6F575C586BAA}"/>
    <cellStyle name="Normal 2 2 18 2" xfId="6509" xr:uid="{AF1042F3-3D95-4060-BBDD-A3098A2E30B1}"/>
    <cellStyle name="Normal 2 2 18 2 2" xfId="7269" xr:uid="{DB1430C5-73B8-4B8D-8FB4-2058C9BEFD7F}"/>
    <cellStyle name="Normal 2 2 18 2 2 2" xfId="8912" xr:uid="{DB9664FD-2AD1-4419-965A-753E49A06AAD}"/>
    <cellStyle name="Normal 2 2 18 2 2 2 2" xfId="21276" xr:uid="{F125BFC3-029F-4A1E-B7AF-45F03EC02875}"/>
    <cellStyle name="Normal 2 2 18 2 2 3" xfId="20139" xr:uid="{4C95263C-4057-437C-AA26-5E9FD7F83ED0}"/>
    <cellStyle name="Normal 2 2 18 2 3" xfId="8166" xr:uid="{90F73641-CB62-4EBE-BBA1-4648313A2E54}"/>
    <cellStyle name="Normal 2 2 18 2 3 2" xfId="20801" xr:uid="{88250198-227C-44E6-B42A-D1BA81071642}"/>
    <cellStyle name="Normal 2 2 18 2 4" xfId="19664" xr:uid="{C27DC0B3-265C-45A5-98A7-F76B3675957E}"/>
    <cellStyle name="Normal 2 2 18 3" xfId="6510" xr:uid="{D27EAA60-5494-46C3-A130-0BFDCF5E2CDF}"/>
    <cellStyle name="Normal 2 2 18 3 2" xfId="7270" xr:uid="{CEC05DD4-6E85-44CA-A0EE-81CCD54162F9}"/>
    <cellStyle name="Normal 2 2 18 3 2 2" xfId="8913" xr:uid="{0C8387F2-F0B2-4F83-A95A-8BB76475BEBE}"/>
    <cellStyle name="Normal 2 2 18 3 2 2 2" xfId="21277" xr:uid="{C3C5ADA6-4EE9-4A8C-9391-3B93AE74789B}"/>
    <cellStyle name="Normal 2 2 18 3 2 3" xfId="20140" xr:uid="{F39A26E0-EF2E-439A-AA1F-4BF1B4388B88}"/>
    <cellStyle name="Normal 2 2 18 3 3" xfId="8167" xr:uid="{29D5DD9C-B362-4D5F-83A5-E224F27119A0}"/>
    <cellStyle name="Normal 2 2 18 3 3 2" xfId="20802" xr:uid="{551CD330-F6F1-4B66-828C-307162ECB9D1}"/>
    <cellStyle name="Normal 2 2 18 3 4" xfId="19665" xr:uid="{5D90C75A-0286-4B24-A0F7-6462DA10A301}"/>
    <cellStyle name="Normal 2 2 18 4" xfId="6305" xr:uid="{5479BE75-7EB1-4FCF-B070-E7C1022C0601}"/>
    <cellStyle name="Normal 2 2 18 4 2" xfId="7271" xr:uid="{67EA66D3-F0F9-4BD4-B98F-1E59EB9E8681}"/>
    <cellStyle name="Normal 2 2 18 4 2 2" xfId="8914" xr:uid="{B8DBE2D3-E782-43EF-BE28-1CB225B1F478}"/>
    <cellStyle name="Normal 2 2 18 4 2 2 2" xfId="21278" xr:uid="{D26AE34C-D7D7-4986-A70C-73E880B24B33}"/>
    <cellStyle name="Normal 2 2 18 4 2 3" xfId="20141" xr:uid="{1F2392F5-522A-44A3-A11B-0448CC984395}"/>
    <cellStyle name="Normal 2 2 18 4 3" xfId="8023" xr:uid="{CC42A181-E8C2-4DE9-8E4A-17D45DE7A146}"/>
    <cellStyle name="Normal 2 2 18 4 3 2" xfId="20659" xr:uid="{E4B52052-24D3-41D1-BDF3-07E42B06DB7F}"/>
    <cellStyle name="Normal 2 2 18 4 4" xfId="19522" xr:uid="{4C1EF7EA-2DCB-49D5-A37E-FD4623CCD18C}"/>
    <cellStyle name="Normal 2 2 18 5" xfId="6986" xr:uid="{5B67CFC1-FA67-4339-BD67-4F581D3FDE8D}"/>
    <cellStyle name="Normal 2 2 18 5 2" xfId="8629" xr:uid="{717FD61D-F4F1-4860-8008-75039673B1F9}"/>
    <cellStyle name="Normal 2 2 18 5 2 2" xfId="21108" xr:uid="{A85F8B30-5A7B-4642-AC8B-DE7EA2AF0D0B}"/>
    <cellStyle name="Normal 2 2 18 5 3" xfId="19971" xr:uid="{87209209-BF1B-4261-8115-35D63613BF08}"/>
    <cellStyle name="Normal 2 2 18 6" xfId="7811" xr:uid="{46E8B3FA-532B-47D5-AFB1-211405842CC8}"/>
    <cellStyle name="Normal 2 2 18 6 2" xfId="20541" xr:uid="{C1C971F2-FE40-4FBD-BE85-134E29F3655F}"/>
    <cellStyle name="Normal 2 2 18 7" xfId="19404" xr:uid="{FBDFE6E7-DACC-4BCB-AF1D-1E3EE58D70AC}"/>
    <cellStyle name="Normal 2 2 19" xfId="5287" xr:uid="{BEE2753A-8FF9-458C-8CDD-8643F882E4D7}"/>
    <cellStyle name="Normal 2 2 19 2" xfId="6511" xr:uid="{7561130C-B38B-4117-A1D9-AAF66D4E0194}"/>
    <cellStyle name="Normal 2 2 19 2 2" xfId="7272" xr:uid="{AEF4D7D1-3113-4BFE-8576-61D39B008893}"/>
    <cellStyle name="Normal 2 2 19 2 2 2" xfId="8915" xr:uid="{8382DFAD-EB34-4349-A428-909EB5EA660D}"/>
    <cellStyle name="Normal 2 2 19 2 2 2 2" xfId="21279" xr:uid="{B7974742-BBC8-4C78-BE34-FCC44018FE9E}"/>
    <cellStyle name="Normal 2 2 19 2 2 3" xfId="20142" xr:uid="{8B915223-4FEB-4B75-863C-685558A94BD5}"/>
    <cellStyle name="Normal 2 2 19 2 3" xfId="8168" xr:uid="{D4C5F278-6476-4247-A30F-B46B066732D7}"/>
    <cellStyle name="Normal 2 2 19 2 3 2" xfId="20803" xr:uid="{D83991B8-54B5-4683-A730-9F95EECC2648}"/>
    <cellStyle name="Normal 2 2 19 2 4" xfId="19666" xr:uid="{52A4CE0E-E11E-4E07-B918-0A06EC67D6C0}"/>
    <cellStyle name="Normal 2 2 19 3" xfId="6512" xr:uid="{82998EF5-7F28-434A-B8CC-771808CD354E}"/>
    <cellStyle name="Normal 2 2 19 3 2" xfId="7273" xr:uid="{818D8467-DB40-42D4-8692-EFCA24BA6469}"/>
    <cellStyle name="Normal 2 2 19 3 2 2" xfId="8916" xr:uid="{D6305B78-FC21-4CA2-8A90-49BC6F2AD389}"/>
    <cellStyle name="Normal 2 2 19 3 2 2 2" xfId="21280" xr:uid="{72A28677-B25B-4AB6-8C82-F71C78C3758D}"/>
    <cellStyle name="Normal 2 2 19 3 2 3" xfId="20143" xr:uid="{713B7514-7553-4A8B-AB03-4F30565C1822}"/>
    <cellStyle name="Normal 2 2 19 3 3" xfId="8169" xr:uid="{A6AE47B6-4AD6-41A4-BC13-324AF7B8F717}"/>
    <cellStyle name="Normal 2 2 19 3 3 2" xfId="20804" xr:uid="{91CF3BD1-1F6A-48C3-813E-1B5B8C3208B0}"/>
    <cellStyle name="Normal 2 2 19 3 4" xfId="19667" xr:uid="{A0D75737-1CE4-4B0C-BA84-43517D7D8900}"/>
    <cellStyle name="Normal 2 2 19 4" xfId="6306" xr:uid="{36020DFA-2DBA-45F2-A041-01FC79FAE718}"/>
    <cellStyle name="Normal 2 2 19 4 2" xfId="7274" xr:uid="{FA340EC9-4B3D-4596-9BEC-1FD1370DAD9F}"/>
    <cellStyle name="Normal 2 2 19 4 2 2" xfId="8917" xr:uid="{8DF940C6-7027-4586-8047-D7D66ECF1DE3}"/>
    <cellStyle name="Normal 2 2 19 4 2 2 2" xfId="21281" xr:uid="{2D64889E-C4F8-4CB3-848A-A95361037028}"/>
    <cellStyle name="Normal 2 2 19 4 2 3" xfId="20144" xr:uid="{E5100F41-E90E-4B39-9B74-E13D9B1B6DB7}"/>
    <cellStyle name="Normal 2 2 19 4 3" xfId="8024" xr:uid="{5A96285C-7A01-434D-BF61-24155E27C27F}"/>
    <cellStyle name="Normal 2 2 19 4 3 2" xfId="20660" xr:uid="{039814CA-BECC-4FCE-A0CE-30E649261185}"/>
    <cellStyle name="Normal 2 2 19 4 4" xfId="19523" xr:uid="{8B25C8A4-BDB3-42C1-9063-E484B94ABB7E}"/>
    <cellStyle name="Normal 2 2 19 5" xfId="6987" xr:uid="{72CA8F09-BB8F-4533-A3B3-8EA66FAD17CB}"/>
    <cellStyle name="Normal 2 2 19 5 2" xfId="8630" xr:uid="{C2076B46-E3E4-4053-A4A3-EE3D6D2B4682}"/>
    <cellStyle name="Normal 2 2 19 5 2 2" xfId="21109" xr:uid="{7179E9EF-8B7B-4D3B-B920-F77EE81B2E5D}"/>
    <cellStyle name="Normal 2 2 19 5 3" xfId="19972" xr:uid="{A03FE661-E9B4-4956-A3E8-BC8EAAC0545D}"/>
    <cellStyle name="Normal 2 2 19 6" xfId="7812" xr:uid="{2E6994D5-9A67-4994-8285-8B405CA2FA9C}"/>
    <cellStyle name="Normal 2 2 19 6 2" xfId="20542" xr:uid="{F4F0BB2E-25D4-41FA-915C-2C6A659B6AC5}"/>
    <cellStyle name="Normal 2 2 19 7" xfId="19405" xr:uid="{BDE91417-998B-40ED-86D7-3FC2A8C8B375}"/>
    <cellStyle name="Normal 2 2 2" xfId="5288" xr:uid="{D7EBC3F7-CB0D-4497-AECF-074F0CD21F20}"/>
    <cellStyle name="Normal 2 2 2 2" xfId="49" xr:uid="{81CAB2E2-7E73-4DA5-B2D7-AFB0BE1F5B35}"/>
    <cellStyle name="Normal 2 2 2 2 2" xfId="5289" xr:uid="{37341D75-403E-4BAA-9819-B81DF0BAA58C}"/>
    <cellStyle name="Normal 2 2 2 2 2 10" xfId="19406" xr:uid="{E3F383D8-F3EC-49DB-89E4-B70754389B34}"/>
    <cellStyle name="Normal 2 2 2 2 2 2" xfId="5290" xr:uid="{F33DD725-0BAF-4B86-B403-33A6D3013A1C}"/>
    <cellStyle name="Normal 2 2 2 2 2 2 2" xfId="5291" xr:uid="{250E8621-B882-4398-BC43-44A338F6BBCD}"/>
    <cellStyle name="Normal 2 2 2 2 2 2 2 2" xfId="6513" xr:uid="{EB13D9A8-3C61-4887-A039-903700EC2467}"/>
    <cellStyle name="Normal 2 2 2 2 2 2 2 2 2" xfId="7275" xr:uid="{B286C4B2-36CA-4C51-BF83-575A63B61D39}"/>
    <cellStyle name="Normal 2 2 2 2 2 2 2 2 2 2" xfId="8918" xr:uid="{036B6F83-1934-4064-947C-2D543AF82E79}"/>
    <cellStyle name="Normal 2 2 2 2 2 2 2 2 2 2 2" xfId="21282" xr:uid="{173E2314-AC7D-400C-BC57-C15009163A3D}"/>
    <cellStyle name="Normal 2 2 2 2 2 2 2 2 2 3" xfId="20145" xr:uid="{00F89F45-0194-4D5A-B5A9-E7610387E3DB}"/>
    <cellStyle name="Normal 2 2 2 2 2 2 2 2 3" xfId="8170" xr:uid="{5B979A65-2874-48C4-9737-8046F56549F3}"/>
    <cellStyle name="Normal 2 2 2 2 2 2 2 2 3 2" xfId="20805" xr:uid="{EEEE7B07-AE99-490B-8561-7888640A1543}"/>
    <cellStyle name="Normal 2 2 2 2 2 2 2 2 4" xfId="19668" xr:uid="{79D6FD62-2C88-4407-884F-B087567C8460}"/>
    <cellStyle name="Normal 2 2 2 2 2 2 2 3" xfId="6514" xr:uid="{5E06CB13-D351-48F9-AFCF-3F41D24F2D56}"/>
    <cellStyle name="Normal 2 2 2 2 2 2 2 3 2" xfId="7276" xr:uid="{EEF3D5B6-86A4-4AB8-AB6D-9278590D8A2C}"/>
    <cellStyle name="Normal 2 2 2 2 2 2 2 3 2 2" xfId="8919" xr:uid="{2544F574-336A-4BD0-B50E-EF1B96D91B56}"/>
    <cellStyle name="Normal 2 2 2 2 2 2 2 3 2 2 2" xfId="21283" xr:uid="{97870F0A-1AEE-4F55-AFC4-3B3B7D57084A}"/>
    <cellStyle name="Normal 2 2 2 2 2 2 2 3 2 3" xfId="20146" xr:uid="{712215D0-7A15-401F-8FD3-6079BA637C74}"/>
    <cellStyle name="Normal 2 2 2 2 2 2 2 3 3" xfId="8171" xr:uid="{F28DDA53-CE3B-47FF-BEE4-7541A5D21036}"/>
    <cellStyle name="Normal 2 2 2 2 2 2 2 3 3 2" xfId="20806" xr:uid="{ADFEEF8D-9C5E-4A76-BAD6-CF1DE915DA04}"/>
    <cellStyle name="Normal 2 2 2 2 2 2 2 3 4" xfId="19669" xr:uid="{C920F60E-D0BB-44DD-B1BD-90342E531053}"/>
    <cellStyle name="Normal 2 2 2 2 2 2 2 4" xfId="6308" xr:uid="{4A99B66D-DCB7-4D4E-8B33-26E20BE486BD}"/>
    <cellStyle name="Normal 2 2 2 2 2 2 2 4 2" xfId="7277" xr:uid="{40FB471F-35DB-4069-97BA-CC3C70D23DC2}"/>
    <cellStyle name="Normal 2 2 2 2 2 2 2 4 2 2" xfId="8920" xr:uid="{DAFEAEBE-2318-41B8-98A5-894E910C104F}"/>
    <cellStyle name="Normal 2 2 2 2 2 2 2 4 2 2 2" xfId="21284" xr:uid="{939410E5-CE00-4BA6-A6A3-3E22DC1215B6}"/>
    <cellStyle name="Normal 2 2 2 2 2 2 2 4 2 3" xfId="20147" xr:uid="{1DCD3975-8F1F-425A-B964-F2643B3AFCDC}"/>
    <cellStyle name="Normal 2 2 2 2 2 2 2 4 3" xfId="8026" xr:uid="{3827397E-CEAE-445E-89F4-9DFB56C23036}"/>
    <cellStyle name="Normal 2 2 2 2 2 2 2 4 3 2" xfId="20662" xr:uid="{3E20E62D-B51F-4E75-B152-B19F3A44B9D3}"/>
    <cellStyle name="Normal 2 2 2 2 2 2 2 4 4" xfId="19525" xr:uid="{61248C54-BA41-4E1C-ACA3-8936B6C4C46B}"/>
    <cellStyle name="Normal 2 2 2 2 2 2 2 5" xfId="6989" xr:uid="{CADEACE5-DE6A-4BED-A52C-8BEC884F493C}"/>
    <cellStyle name="Normal 2 2 2 2 2 2 2 5 2" xfId="8632" xr:uid="{ADF35A4A-5A98-4B69-A144-8AAF422C3EA1}"/>
    <cellStyle name="Normal 2 2 2 2 2 2 2 5 2 2" xfId="21111" xr:uid="{6883FB8E-837D-4A0B-A1B8-0F48AE329586}"/>
    <cellStyle name="Normal 2 2 2 2 2 2 2 5 3" xfId="19974" xr:uid="{E69F28A5-3452-4BAC-8250-2A0F1DD80E47}"/>
    <cellStyle name="Normal 2 2 2 2 2 2 2 6" xfId="7814" xr:uid="{3025DB8F-FA52-4209-B891-70207890AE37}"/>
    <cellStyle name="Normal 2 2 2 2 2 2 2 6 2" xfId="20544" xr:uid="{2DF10280-DDD0-43C4-AC20-0802DEF73FAE}"/>
    <cellStyle name="Normal 2 2 2 2 2 2 2 7" xfId="19407" xr:uid="{A8EDA302-3AE7-4B7C-8104-2927366F3E44}"/>
    <cellStyle name="Normal 2 2 2 2 2 2 3" xfId="5292" xr:uid="{F4780169-0585-4F7E-88E3-4CDF04A454C0}"/>
    <cellStyle name="Normal 2 2 2 2 2 2 3 2" xfId="6515" xr:uid="{8CD0D4A8-3F22-474E-AD99-B855FCDA34FB}"/>
    <cellStyle name="Normal 2 2 2 2 2 2 3 2 2" xfId="7278" xr:uid="{240D0E1A-65EE-428C-87BC-632B585C6C6B}"/>
    <cellStyle name="Normal 2 2 2 2 2 2 3 2 2 2" xfId="8921" xr:uid="{50CF857D-A795-4D12-B342-5B4DA0CA65B4}"/>
    <cellStyle name="Normal 2 2 2 2 2 2 3 2 2 2 2" xfId="21285" xr:uid="{84F8286F-107D-4FC6-9207-274C48DD6E54}"/>
    <cellStyle name="Normal 2 2 2 2 2 2 3 2 2 3" xfId="20148" xr:uid="{B173F86D-47D4-4390-A0C8-2FF362BCC2EA}"/>
    <cellStyle name="Normal 2 2 2 2 2 2 3 2 3" xfId="8172" xr:uid="{61BE35AB-A925-48A9-A258-E4F992584A38}"/>
    <cellStyle name="Normal 2 2 2 2 2 2 3 2 3 2" xfId="20807" xr:uid="{CBB65639-697F-4AA6-A548-1BDA9EE31B39}"/>
    <cellStyle name="Normal 2 2 2 2 2 2 3 2 4" xfId="19670" xr:uid="{9A6E2E6F-DC80-422F-B68B-AA54561BF98B}"/>
    <cellStyle name="Normal 2 2 2 2 2 2 3 3" xfId="6516" xr:uid="{6A9BAB0B-1558-4547-81E8-E44B9487B2F7}"/>
    <cellStyle name="Normal 2 2 2 2 2 2 3 3 2" xfId="7279" xr:uid="{239F66CB-3186-48AC-8C99-168D887C1A80}"/>
    <cellStyle name="Normal 2 2 2 2 2 2 3 3 2 2" xfId="8922" xr:uid="{C4D63AF7-8A60-43AF-A2E0-0AD028B2827D}"/>
    <cellStyle name="Normal 2 2 2 2 2 2 3 3 2 2 2" xfId="21286" xr:uid="{8130E28D-6558-4701-8595-92B7C166FA1F}"/>
    <cellStyle name="Normal 2 2 2 2 2 2 3 3 2 3" xfId="20149" xr:uid="{CF934234-85C3-43DC-9B55-E614F75733B8}"/>
    <cellStyle name="Normal 2 2 2 2 2 2 3 3 3" xfId="8173" xr:uid="{583A8310-CAAC-4037-9559-FF866B94A5E0}"/>
    <cellStyle name="Normal 2 2 2 2 2 2 3 3 3 2" xfId="20808" xr:uid="{E2AB071C-CB91-43AF-AD15-9C32226C2129}"/>
    <cellStyle name="Normal 2 2 2 2 2 2 3 3 4" xfId="19671" xr:uid="{CF190EAC-56A9-47E4-A29F-8AEF0187052A}"/>
    <cellStyle name="Normal 2 2 2 2 2 2 3 4" xfId="6309" xr:uid="{735B5EF3-7E27-422A-B0F3-0D766B997917}"/>
    <cellStyle name="Normal 2 2 2 2 2 2 3 4 2" xfId="7280" xr:uid="{2E12DF36-C8F2-4CE7-90E2-188A74245CFD}"/>
    <cellStyle name="Normal 2 2 2 2 2 2 3 4 2 2" xfId="8923" xr:uid="{D43F5AC4-22F8-41BF-A0D2-D976A00FA902}"/>
    <cellStyle name="Normal 2 2 2 2 2 2 3 4 2 2 2" xfId="21287" xr:uid="{9F0513F7-1D7C-49B6-801C-0A47A9DB86A6}"/>
    <cellStyle name="Normal 2 2 2 2 2 2 3 4 2 3" xfId="20150" xr:uid="{0F5EB854-74D4-44A9-A0E8-345DF25C782C}"/>
    <cellStyle name="Normal 2 2 2 2 2 2 3 4 3" xfId="8027" xr:uid="{F9894097-615D-4103-822A-5D7C43055BF9}"/>
    <cellStyle name="Normal 2 2 2 2 2 2 3 4 3 2" xfId="20663" xr:uid="{A6F58539-8395-4CAC-965C-C4612E8D46F4}"/>
    <cellStyle name="Normal 2 2 2 2 2 2 3 4 4" xfId="19526" xr:uid="{F7F6E38A-7CB6-4A45-BD95-6A36DC37D4C0}"/>
    <cellStyle name="Normal 2 2 2 2 2 2 3 5" xfId="6990" xr:uid="{1346C4B2-FA8E-4B55-B528-7A822F42F762}"/>
    <cellStyle name="Normal 2 2 2 2 2 2 3 5 2" xfId="8633" xr:uid="{7F41E6EB-5BB6-443A-AFBD-912064271728}"/>
    <cellStyle name="Normal 2 2 2 2 2 2 3 5 2 2" xfId="21112" xr:uid="{0F2B00F5-BEC3-4371-B1F5-53C40BDC6035}"/>
    <cellStyle name="Normal 2 2 2 2 2 2 3 5 3" xfId="19975" xr:uid="{731AE304-7B77-4488-8CD8-FA8A5E8B1170}"/>
    <cellStyle name="Normal 2 2 2 2 2 2 3 6" xfId="7815" xr:uid="{5D676DB4-C9C4-4A43-861B-831A77366232}"/>
    <cellStyle name="Normal 2 2 2 2 2 2 3 6 2" xfId="20545" xr:uid="{AC59533D-06C6-4412-838C-899F37989366}"/>
    <cellStyle name="Normal 2 2 2 2 2 2 3 7" xfId="19408" xr:uid="{BA21318A-55C7-46E8-95CF-3BB16A7BFF90}"/>
    <cellStyle name="Normal 2 2 2 2 2 2 4" xfId="5293" xr:uid="{750E4ED0-959C-489C-9AAC-FFAAB70974F9}"/>
    <cellStyle name="Normal 2 2 2 2 2 2 4 2" xfId="6517" xr:uid="{E8995F33-469C-492F-A86D-1D38936C6F00}"/>
    <cellStyle name="Normal 2 2 2 2 2 2 4 2 2" xfId="7281" xr:uid="{25A5821D-2421-4E66-AF8F-B09EB5CED4EA}"/>
    <cellStyle name="Normal 2 2 2 2 2 2 4 2 2 2" xfId="8924" xr:uid="{00C6E21E-D63A-4FD9-A173-57927B4D74CF}"/>
    <cellStyle name="Normal 2 2 2 2 2 2 4 2 2 2 2" xfId="21288" xr:uid="{550845CB-7774-470A-94B1-83607A534AD2}"/>
    <cellStyle name="Normal 2 2 2 2 2 2 4 2 2 3" xfId="20151" xr:uid="{12C77B6A-9DA1-467C-84AF-F6A2A75785A9}"/>
    <cellStyle name="Normal 2 2 2 2 2 2 4 2 3" xfId="8174" xr:uid="{47AC4EFA-5917-4EB2-BFEC-4ED80C88A4E6}"/>
    <cellStyle name="Normal 2 2 2 2 2 2 4 2 3 2" xfId="20809" xr:uid="{9579AC54-F3AE-4888-91B7-4FC93D98F2B9}"/>
    <cellStyle name="Normal 2 2 2 2 2 2 4 2 4" xfId="19672" xr:uid="{12B80E33-BF81-40A6-887E-CF9AB1B2461D}"/>
    <cellStyle name="Normal 2 2 2 2 2 2 4 3" xfId="6518" xr:uid="{46D96494-5066-4D2B-8B09-D407F3E2E31E}"/>
    <cellStyle name="Normal 2 2 2 2 2 2 4 3 2" xfId="7282" xr:uid="{66AC7E10-A548-4742-816F-29FD8409C709}"/>
    <cellStyle name="Normal 2 2 2 2 2 2 4 3 2 2" xfId="8925" xr:uid="{E54BABAE-55CD-447C-838F-6D15F1B03DF4}"/>
    <cellStyle name="Normal 2 2 2 2 2 2 4 3 2 2 2" xfId="21289" xr:uid="{37CD318F-96B2-4244-8199-ABF5A9358322}"/>
    <cellStyle name="Normal 2 2 2 2 2 2 4 3 2 3" xfId="20152" xr:uid="{E8D952FC-B37E-4583-8ABF-0CF717075737}"/>
    <cellStyle name="Normal 2 2 2 2 2 2 4 3 3" xfId="8175" xr:uid="{699868CE-8F9C-4C5D-8F4F-2F198F5367C5}"/>
    <cellStyle name="Normal 2 2 2 2 2 2 4 3 3 2" xfId="20810" xr:uid="{C19677B3-D45F-4E72-8CD4-A7B49BC96643}"/>
    <cellStyle name="Normal 2 2 2 2 2 2 4 3 4" xfId="19673" xr:uid="{A10DD923-C7A9-4427-BFD4-60EE28AB7AC7}"/>
    <cellStyle name="Normal 2 2 2 2 2 2 4 4" xfId="6310" xr:uid="{0558463D-C325-4A85-BDF8-2151F500ACA6}"/>
    <cellStyle name="Normal 2 2 2 2 2 2 4 4 2" xfId="7283" xr:uid="{E8B958BF-357B-465D-9AE9-EA9CA5FCEB41}"/>
    <cellStyle name="Normal 2 2 2 2 2 2 4 4 2 2" xfId="8926" xr:uid="{EEF11E74-12B6-4BD4-B216-2B87434445B7}"/>
    <cellStyle name="Normal 2 2 2 2 2 2 4 4 2 2 2" xfId="21290" xr:uid="{8CE663E4-E41E-4273-9ADF-810292B59E9E}"/>
    <cellStyle name="Normal 2 2 2 2 2 2 4 4 2 3" xfId="20153" xr:uid="{F46DBA35-623A-49DA-8ADD-62D055C12B0C}"/>
    <cellStyle name="Normal 2 2 2 2 2 2 4 4 3" xfId="8028" xr:uid="{44944E06-10D8-4968-8598-0B152C7AEDAE}"/>
    <cellStyle name="Normal 2 2 2 2 2 2 4 4 3 2" xfId="20664" xr:uid="{F7666A5E-A2CF-4D74-8BF8-0F044D7D265D}"/>
    <cellStyle name="Normal 2 2 2 2 2 2 4 4 4" xfId="19527" xr:uid="{7BE60069-74B6-49C2-A41C-48E681DDFF4A}"/>
    <cellStyle name="Normal 2 2 2 2 2 2 4 5" xfId="6991" xr:uid="{1B0111EA-DF26-4A7D-96C8-3D812E55D357}"/>
    <cellStyle name="Normal 2 2 2 2 2 2 4 5 2" xfId="8634" xr:uid="{1BADCDE8-7D2E-4974-8A40-D73B99BFEB03}"/>
    <cellStyle name="Normal 2 2 2 2 2 2 4 5 2 2" xfId="21113" xr:uid="{A0C304FB-E9B0-4B9C-9D7D-70BAD0D7EB7A}"/>
    <cellStyle name="Normal 2 2 2 2 2 2 4 5 3" xfId="19976" xr:uid="{90384C69-B179-4B95-B199-A396A37E8606}"/>
    <cellStyle name="Normal 2 2 2 2 2 2 4 6" xfId="7816" xr:uid="{34EA65E9-F349-43AC-BB53-C16ED18421EA}"/>
    <cellStyle name="Normal 2 2 2 2 2 2 4 6 2" xfId="20546" xr:uid="{9043A1E6-76D6-43D0-85DC-F88DBD90406E}"/>
    <cellStyle name="Normal 2 2 2 2 2 2 4 7" xfId="19409" xr:uid="{505170D9-0556-4201-9974-BF2D81A58C3A}"/>
    <cellStyle name="Normal 2 2 2 2 2 3" xfId="5294" xr:uid="{4CA75D7A-059D-464D-8F7C-46FB3597417A}"/>
    <cellStyle name="Normal 2 2 2 2 2 4" xfId="5295" xr:uid="{A4ECF1D1-C7CE-44CE-A979-AA6DDA25AE11}"/>
    <cellStyle name="Normal 2 2 2 2 2 5" xfId="6519" xr:uid="{F4F597B5-23D9-48E1-BA9C-606585E5C8AF}"/>
    <cellStyle name="Normal 2 2 2 2 2 5 2" xfId="7284" xr:uid="{9ED5C757-7CDC-467E-90B1-A00AADFFD114}"/>
    <cellStyle name="Normal 2 2 2 2 2 5 2 2" xfId="8927" xr:uid="{2A437DCE-EEBD-4D3D-9954-F689308B10A4}"/>
    <cellStyle name="Normal 2 2 2 2 2 5 2 2 2" xfId="21291" xr:uid="{257B5A0B-4632-4242-A910-0343BBF551BD}"/>
    <cellStyle name="Normal 2 2 2 2 2 5 2 3" xfId="20154" xr:uid="{B0D204BA-CF74-46E3-BAF2-BE0C998CC32A}"/>
    <cellStyle name="Normal 2 2 2 2 2 5 3" xfId="8176" xr:uid="{7F154F70-7806-4965-96B9-089EF0306F09}"/>
    <cellStyle name="Normal 2 2 2 2 2 5 3 2" xfId="20811" xr:uid="{242FDEB8-D7D6-4C63-BC27-EC6F75B339D6}"/>
    <cellStyle name="Normal 2 2 2 2 2 5 4" xfId="19674" xr:uid="{29D3483A-F753-423C-A642-A7115D17B8A6}"/>
    <cellStyle name="Normal 2 2 2 2 2 6" xfId="6520" xr:uid="{59AC17DA-98B8-4FC1-8A4F-A47DA3DD3B02}"/>
    <cellStyle name="Normal 2 2 2 2 2 6 2" xfId="7285" xr:uid="{25201CD6-AB34-4394-8E2E-68B681795956}"/>
    <cellStyle name="Normal 2 2 2 2 2 6 2 2" xfId="8928" xr:uid="{13F972FF-1BA3-4DF2-BAD2-DE2AA4F5F15A}"/>
    <cellStyle name="Normal 2 2 2 2 2 6 2 2 2" xfId="21292" xr:uid="{35F3B0B8-9D38-492B-9F91-8EBEA2266064}"/>
    <cellStyle name="Normal 2 2 2 2 2 6 2 3" xfId="20155" xr:uid="{A31B1266-0BE3-4807-BBF1-2A8DB2994995}"/>
    <cellStyle name="Normal 2 2 2 2 2 6 3" xfId="8177" xr:uid="{FF9EE359-311E-4319-9FC9-F963BB15DD4A}"/>
    <cellStyle name="Normal 2 2 2 2 2 6 3 2" xfId="20812" xr:uid="{B6A10A5B-33E1-498E-BCC4-CD45AD5C604B}"/>
    <cellStyle name="Normal 2 2 2 2 2 6 4" xfId="19675" xr:uid="{7500655F-6735-4027-B9DB-6B56878ACBD5}"/>
    <cellStyle name="Normal 2 2 2 2 2 7" xfId="6307" xr:uid="{16C42175-F928-4F24-99F4-6D927E4C8459}"/>
    <cellStyle name="Normal 2 2 2 2 2 7 2" xfId="7286" xr:uid="{C86C7958-D947-4AF4-85BD-B122FCE8C21F}"/>
    <cellStyle name="Normal 2 2 2 2 2 7 2 2" xfId="8929" xr:uid="{FB2E9A7D-9E71-4F7A-847D-9E391D1E170C}"/>
    <cellStyle name="Normal 2 2 2 2 2 7 2 2 2" xfId="21293" xr:uid="{8F276069-3649-4A4A-84B9-88E942836EF0}"/>
    <cellStyle name="Normal 2 2 2 2 2 7 2 3" xfId="20156" xr:uid="{E31B8C56-5E99-4BE3-A299-FBF7442B50C8}"/>
    <cellStyle name="Normal 2 2 2 2 2 7 3" xfId="8025" xr:uid="{64340EA0-7922-4E83-B62D-D88555835400}"/>
    <cellStyle name="Normal 2 2 2 2 2 7 3 2" xfId="20661" xr:uid="{64658201-ADBD-40E2-8668-0EA8985886DB}"/>
    <cellStyle name="Normal 2 2 2 2 2 7 4" xfId="19524" xr:uid="{DB8C70B4-883B-4979-8165-38F593C7C968}"/>
    <cellStyle name="Normal 2 2 2 2 2 8" xfId="6988" xr:uid="{49A11F7A-3734-4ACD-9492-BD8283C4410F}"/>
    <cellStyle name="Normal 2 2 2 2 2 8 2" xfId="8631" xr:uid="{3ECED5FA-07C7-414E-AA84-A135296ED290}"/>
    <cellStyle name="Normal 2 2 2 2 2 8 2 2" xfId="21110" xr:uid="{5E5103B2-B3EA-4791-A010-0740E822FD75}"/>
    <cellStyle name="Normal 2 2 2 2 2 8 3" xfId="19973" xr:uid="{325FA0D3-32B3-4944-B88C-C9DD044D0424}"/>
    <cellStyle name="Normal 2 2 2 2 2 9" xfId="7813" xr:uid="{9C9C3433-233A-466E-AAED-13A367154E3E}"/>
    <cellStyle name="Normal 2 2 2 2 2 9 2" xfId="20543" xr:uid="{579EF87E-E8B8-4984-BC01-CD29F88D61C7}"/>
    <cellStyle name="Normal 2 2 2 2 3" xfId="5296" xr:uid="{68EF1845-5FDD-4C42-A27D-939A78DA4CFC}"/>
    <cellStyle name="Normal 2 2 2 2 3 2" xfId="6521" xr:uid="{199981D1-BE84-4D39-A082-8E2ABBA164B1}"/>
    <cellStyle name="Normal 2 2 2 2 3 2 2" xfId="7287" xr:uid="{D98BCB64-ADEE-445E-932E-9D8EC55BD330}"/>
    <cellStyle name="Normal 2 2 2 2 3 2 2 2" xfId="8930" xr:uid="{38B34027-AC0F-427F-8047-E439D4911B30}"/>
    <cellStyle name="Normal 2 2 2 2 3 2 2 2 2" xfId="21294" xr:uid="{E05D48FF-4921-4E71-8925-C008CC3AB393}"/>
    <cellStyle name="Normal 2 2 2 2 3 2 2 3" xfId="20157" xr:uid="{A2AA8F32-BAEC-41F5-BE8A-FC3198D6430F}"/>
    <cellStyle name="Normal 2 2 2 2 3 2 3" xfId="8178" xr:uid="{EBF73931-8019-4F33-BA48-8957529A957B}"/>
    <cellStyle name="Normal 2 2 2 2 3 2 3 2" xfId="20813" xr:uid="{3CE6168F-F7D7-45BB-BEF2-DA0F711B9D7B}"/>
    <cellStyle name="Normal 2 2 2 2 3 2 4" xfId="19676" xr:uid="{C7CDCEEE-5D1C-4417-810F-C69DF92F1DBD}"/>
    <cellStyle name="Normal 2 2 2 2 3 3" xfId="6522" xr:uid="{3671BF3A-A746-47AF-A8DC-6288E26011F7}"/>
    <cellStyle name="Normal 2 2 2 2 3 3 2" xfId="7288" xr:uid="{B8FB53A0-DE3A-4A0F-8C18-B8DA52F050A8}"/>
    <cellStyle name="Normal 2 2 2 2 3 3 2 2" xfId="8931" xr:uid="{0249BDA8-1BC2-4698-B946-1570168CB01F}"/>
    <cellStyle name="Normal 2 2 2 2 3 3 2 2 2" xfId="21295" xr:uid="{4AC66A5E-4DDA-4509-B482-5C3CEA13C546}"/>
    <cellStyle name="Normal 2 2 2 2 3 3 2 3" xfId="20158" xr:uid="{E4706C6F-347A-42A8-9626-0C69F00AE04F}"/>
    <cellStyle name="Normal 2 2 2 2 3 3 3" xfId="8179" xr:uid="{0C2A0BEA-7B85-4620-BCA6-A264545BFBAD}"/>
    <cellStyle name="Normal 2 2 2 2 3 3 3 2" xfId="20814" xr:uid="{E3E67A91-9DD8-4E0C-8ABD-45F40680DBAC}"/>
    <cellStyle name="Normal 2 2 2 2 3 3 4" xfId="19677" xr:uid="{00E706D6-476E-498F-A2C2-E53BF3D1BCC9}"/>
    <cellStyle name="Normal 2 2 2 2 3 4" xfId="6311" xr:uid="{6253366A-42A2-490C-920E-6BE4CC323DFA}"/>
    <cellStyle name="Normal 2 2 2 2 3 4 2" xfId="7289" xr:uid="{8403BE00-169E-4743-95B3-B518EC1A2B7D}"/>
    <cellStyle name="Normal 2 2 2 2 3 4 2 2" xfId="8932" xr:uid="{094B4809-5EEE-442B-90E9-CD80DE44F4E6}"/>
    <cellStyle name="Normal 2 2 2 2 3 4 2 2 2" xfId="21296" xr:uid="{0DFE6F6E-81E8-4259-B99B-05BD34A0B29E}"/>
    <cellStyle name="Normal 2 2 2 2 3 4 2 3" xfId="20159" xr:uid="{6D5A37DF-1CB1-47C2-B083-AD5E59F89A4C}"/>
    <cellStyle name="Normal 2 2 2 2 3 4 3" xfId="8029" xr:uid="{430119BF-099A-4C98-896F-2DD28429FDCA}"/>
    <cellStyle name="Normal 2 2 2 2 3 4 3 2" xfId="20665" xr:uid="{EADA0574-A2A9-4830-A212-919F19BB5CA7}"/>
    <cellStyle name="Normal 2 2 2 2 3 4 4" xfId="19528" xr:uid="{79DFE8AC-2DAC-4A81-8AAB-51121B59B972}"/>
    <cellStyle name="Normal 2 2 2 2 3 5" xfId="6992" xr:uid="{888B2459-5424-4503-807A-BEDECB3F316D}"/>
    <cellStyle name="Normal 2 2 2 2 3 5 2" xfId="8635" xr:uid="{3CA7A3E3-7BCD-4928-A973-541B2F22AEB1}"/>
    <cellStyle name="Normal 2 2 2 2 3 5 2 2" xfId="21114" xr:uid="{3479E220-AE9B-46D7-BC92-168945911E3D}"/>
    <cellStyle name="Normal 2 2 2 2 3 5 3" xfId="19977" xr:uid="{7C5D9A50-4D7A-4BDF-BBDB-5ABE7BD2383A}"/>
    <cellStyle name="Normal 2 2 2 2 3 6" xfId="7817" xr:uid="{92B7B381-2AD2-4DD2-9CC4-B21DD2646922}"/>
    <cellStyle name="Normal 2 2 2 2 3 6 2" xfId="20547" xr:uid="{14D50041-9260-4C92-8456-283290CE642E}"/>
    <cellStyle name="Normal 2 2 2 2 3 7" xfId="19410" xr:uid="{892B6E80-459F-4569-A4DD-C6BD79E10168}"/>
    <cellStyle name="Normal 2 2 2 2 4" xfId="5297" xr:uid="{F6255DBB-2467-4F62-B04E-89238AD3C144}"/>
    <cellStyle name="Normal 2 2 2 2 4 2" xfId="6523" xr:uid="{58A28229-0C63-4FDF-B1C9-7E615BDB036C}"/>
    <cellStyle name="Normal 2 2 2 2 4 2 2" xfId="7290" xr:uid="{90C5222C-A5DD-400D-AA44-6F6A349FECE9}"/>
    <cellStyle name="Normal 2 2 2 2 4 2 2 2" xfId="8933" xr:uid="{D6D8927A-8DCC-4968-BBE4-0215FD8AC409}"/>
    <cellStyle name="Normal 2 2 2 2 4 2 2 2 2" xfId="21297" xr:uid="{F1CFBDC5-C5C8-4C44-8D0A-D2E06808EBA1}"/>
    <cellStyle name="Normal 2 2 2 2 4 2 2 3" xfId="20160" xr:uid="{FC121E4D-5521-4DED-AD27-D50AE41F2D51}"/>
    <cellStyle name="Normal 2 2 2 2 4 2 3" xfId="8180" xr:uid="{1947B4AC-7A34-4085-AA4C-D13B90759DA8}"/>
    <cellStyle name="Normal 2 2 2 2 4 2 3 2" xfId="20815" xr:uid="{B2BC264C-0BCF-4C04-A23B-B73730DF1E92}"/>
    <cellStyle name="Normal 2 2 2 2 4 2 4" xfId="19678" xr:uid="{2C777453-B0B9-4E2A-9E60-6175F7CFF29F}"/>
    <cellStyle name="Normal 2 2 2 2 4 3" xfId="6524" xr:uid="{F01E4941-2768-4BE3-BDCF-3442A05BDEC1}"/>
    <cellStyle name="Normal 2 2 2 2 4 3 2" xfId="7291" xr:uid="{B7413BA1-5104-47FA-8D27-099C6BA68448}"/>
    <cellStyle name="Normal 2 2 2 2 4 3 2 2" xfId="8934" xr:uid="{833E0AAA-C062-44AF-9084-3D0C0B3F67FC}"/>
    <cellStyle name="Normal 2 2 2 2 4 3 2 2 2" xfId="21298" xr:uid="{D1D9BD48-8E3F-4AA6-B184-B89E22251E8E}"/>
    <cellStyle name="Normal 2 2 2 2 4 3 2 3" xfId="20161" xr:uid="{99E79C76-DCA1-4B67-8F64-4EFF58C3429C}"/>
    <cellStyle name="Normal 2 2 2 2 4 3 3" xfId="8181" xr:uid="{3F77C284-A642-4C3E-A774-B6B0EA6ABAEF}"/>
    <cellStyle name="Normal 2 2 2 2 4 3 3 2" xfId="20816" xr:uid="{FB58A7FE-E9E0-4F75-BB9B-F99C1166E897}"/>
    <cellStyle name="Normal 2 2 2 2 4 3 4" xfId="19679" xr:uid="{50F8A030-FF5E-4B81-A9EF-3C1503537521}"/>
    <cellStyle name="Normal 2 2 2 2 4 4" xfId="6312" xr:uid="{EA6FCEC4-5061-46BB-8C97-7B361C03CDB7}"/>
    <cellStyle name="Normal 2 2 2 2 4 4 2" xfId="7292" xr:uid="{5EC4BC6F-0699-4833-98EC-04380E2201BE}"/>
    <cellStyle name="Normal 2 2 2 2 4 4 2 2" xfId="8935" xr:uid="{C058E0CE-43F1-4D0C-9DE5-29C26DCCF8DF}"/>
    <cellStyle name="Normal 2 2 2 2 4 4 2 2 2" xfId="21299" xr:uid="{EC89ED8F-EF79-4247-AEAC-2C2DDF96BF84}"/>
    <cellStyle name="Normal 2 2 2 2 4 4 2 3" xfId="20162" xr:uid="{9D544520-7B8A-4391-AC7C-159FC753CF26}"/>
    <cellStyle name="Normal 2 2 2 2 4 4 3" xfId="8030" xr:uid="{6C0D4919-22B9-4024-9DD7-FB43B051C2EA}"/>
    <cellStyle name="Normal 2 2 2 2 4 4 3 2" xfId="20666" xr:uid="{F87F1D16-9DE4-428D-A077-2FA62E614276}"/>
    <cellStyle name="Normal 2 2 2 2 4 4 4" xfId="19529" xr:uid="{323F3FD6-602B-41EE-BC8D-A3D58A8B1729}"/>
    <cellStyle name="Normal 2 2 2 2 4 5" xfId="6993" xr:uid="{A42814F7-FBF1-4717-8F25-B5FA645376B5}"/>
    <cellStyle name="Normal 2 2 2 2 4 5 2" xfId="8636" xr:uid="{735E0190-4A01-4E56-A693-7EDCF11475CA}"/>
    <cellStyle name="Normal 2 2 2 2 4 5 2 2" xfId="21115" xr:uid="{7250408B-7958-4627-A9A7-1172AEC2CF3C}"/>
    <cellStyle name="Normal 2 2 2 2 4 5 3" xfId="19978" xr:uid="{CBD83749-A164-4AFB-9D42-ED804441CA03}"/>
    <cellStyle name="Normal 2 2 2 2 4 6" xfId="7818" xr:uid="{C9ED3DD1-AF14-4AA7-B5A8-DCC22AB039C7}"/>
    <cellStyle name="Normal 2 2 2 2 4 6 2" xfId="20548" xr:uid="{1C08C222-8E4F-4941-8F2F-218D6A268544}"/>
    <cellStyle name="Normal 2 2 2 2 4 7" xfId="19411" xr:uid="{884D8358-6DD8-4BF1-8FF0-47DB8AAA4BEC}"/>
    <cellStyle name="Normal 2 2 2 2 5" xfId="5298" xr:uid="{E9708C3F-F6E3-4EAB-90F9-09D48A565483}"/>
    <cellStyle name="Normal 2 2 2 2 5 2" xfId="6525" xr:uid="{C6861898-8953-475F-9F60-599567689882}"/>
    <cellStyle name="Normal 2 2 2 2 5 2 2" xfId="7293" xr:uid="{FBD9BFFE-4A6F-4BAD-8855-5FA4C28D5A4D}"/>
    <cellStyle name="Normal 2 2 2 2 5 2 2 2" xfId="8936" xr:uid="{6558AEB7-84E2-4E91-9F95-3AC3FC4F677A}"/>
    <cellStyle name="Normal 2 2 2 2 5 2 2 2 2" xfId="21300" xr:uid="{8813A79D-3395-4E8D-AC90-48E6B4141266}"/>
    <cellStyle name="Normal 2 2 2 2 5 2 2 3" xfId="20163" xr:uid="{4ADF5A87-AFE2-4E9F-89D7-57C5E1DBE888}"/>
    <cellStyle name="Normal 2 2 2 2 5 2 3" xfId="8182" xr:uid="{F0905CEB-0F8B-44C9-AD64-E78365EDD47A}"/>
    <cellStyle name="Normal 2 2 2 2 5 2 3 2" xfId="20817" xr:uid="{A198C5B9-AC2F-4ADD-BFD6-BD51B80B9CC1}"/>
    <cellStyle name="Normal 2 2 2 2 5 2 4" xfId="19680" xr:uid="{C5F4CA04-2151-44E8-BDF6-97B1BF9114A6}"/>
    <cellStyle name="Normal 2 2 2 2 5 3" xfId="6526" xr:uid="{5D15EE34-C902-4FCD-82F6-C59FCD4681EC}"/>
    <cellStyle name="Normal 2 2 2 2 5 3 2" xfId="7294" xr:uid="{DE86DAC2-3862-4D64-876A-A911F5719395}"/>
    <cellStyle name="Normal 2 2 2 2 5 3 2 2" xfId="8937" xr:uid="{6ABD1DE4-4ECD-4608-B8B1-1945B96CC5F8}"/>
    <cellStyle name="Normal 2 2 2 2 5 3 2 2 2" xfId="21301" xr:uid="{57F9D53D-68A5-4E38-8D38-AD447DDF0588}"/>
    <cellStyle name="Normal 2 2 2 2 5 3 2 3" xfId="20164" xr:uid="{0B2DB209-A138-441E-923D-000C082E830E}"/>
    <cellStyle name="Normal 2 2 2 2 5 3 3" xfId="8183" xr:uid="{F9BB70DB-FBE9-49C6-8051-3B0632B47E5B}"/>
    <cellStyle name="Normal 2 2 2 2 5 3 3 2" xfId="20818" xr:uid="{13E0AFD9-681D-4927-9B16-DB73555C2696}"/>
    <cellStyle name="Normal 2 2 2 2 5 3 4" xfId="19681" xr:uid="{A4D2091E-5154-4BE9-A917-570C37A4D254}"/>
    <cellStyle name="Normal 2 2 2 2 5 4" xfId="6313" xr:uid="{2BE85F0E-5B4B-42CE-94FA-BF14D2D0DF22}"/>
    <cellStyle name="Normal 2 2 2 2 5 4 2" xfId="7295" xr:uid="{0771FE88-3DE0-4837-9717-4AFA02580936}"/>
    <cellStyle name="Normal 2 2 2 2 5 4 2 2" xfId="8938" xr:uid="{E2D751B8-B1B4-4FC1-A3E5-2310DE33C799}"/>
    <cellStyle name="Normal 2 2 2 2 5 4 2 2 2" xfId="21302" xr:uid="{E9BC8A20-56EE-4F18-B37C-7FAC58846C43}"/>
    <cellStyle name="Normal 2 2 2 2 5 4 2 3" xfId="20165" xr:uid="{0E084E2C-9DC8-4358-A1CF-77781BFDBDAC}"/>
    <cellStyle name="Normal 2 2 2 2 5 4 3" xfId="8031" xr:uid="{87F3BC5D-4E49-4C54-835B-6881D4368E09}"/>
    <cellStyle name="Normal 2 2 2 2 5 4 3 2" xfId="20667" xr:uid="{F735A27A-9F7A-4F70-B505-3D9CE968B5EC}"/>
    <cellStyle name="Normal 2 2 2 2 5 4 4" xfId="19530" xr:uid="{D9417F87-B1FA-4768-9BD6-1B3333736B0F}"/>
    <cellStyle name="Normal 2 2 2 2 5 5" xfId="6994" xr:uid="{47CAB240-5185-44D5-A645-D130DC3F2085}"/>
    <cellStyle name="Normal 2 2 2 2 5 5 2" xfId="8637" xr:uid="{005B978C-72A6-483B-BBD2-549899D2CDFE}"/>
    <cellStyle name="Normal 2 2 2 2 5 5 2 2" xfId="21116" xr:uid="{F2EE193E-CC2E-4C0A-915B-C7E0414E5627}"/>
    <cellStyle name="Normal 2 2 2 2 5 5 3" xfId="19979" xr:uid="{57515BFC-0218-4FAE-A3FF-04B158F6C955}"/>
    <cellStyle name="Normal 2 2 2 2 5 6" xfId="7819" xr:uid="{BD604B4E-34DE-4D4E-9272-9D7E4146F6CB}"/>
    <cellStyle name="Normal 2 2 2 2 5 6 2" xfId="20549" xr:uid="{8FDD7A8A-2486-431F-8F08-BBF5B43B587F}"/>
    <cellStyle name="Normal 2 2 2 2 5 7" xfId="19412" xr:uid="{03734220-B612-4EDE-B1AC-9868BA61E2B0}"/>
    <cellStyle name="Normal 2 2 2 3" xfId="5299" xr:uid="{CF313466-2C56-4ABA-93C2-02DB8A8D13A4}"/>
    <cellStyle name="Normal 2 2 2 3 2" xfId="5300" xr:uid="{B841FE76-BBA6-461C-A967-D1394E205A09}"/>
    <cellStyle name="Normal 2 2 2 3 2 2" xfId="6527" xr:uid="{ED81C39D-58DE-4DFB-9D1A-23B2B022FCD4}"/>
    <cellStyle name="Normal 2 2 2 3 2 2 2" xfId="7296" xr:uid="{C5B9F687-B343-4D31-B30B-B6AD7122A09E}"/>
    <cellStyle name="Normal 2 2 2 3 2 2 2 2" xfId="8939" xr:uid="{E16BCE33-4A37-43D6-B90E-A41B36737CB4}"/>
    <cellStyle name="Normal 2 2 2 3 2 2 2 2 2" xfId="21303" xr:uid="{3F311541-41D0-45E0-B9EE-E51D11541599}"/>
    <cellStyle name="Normal 2 2 2 3 2 2 2 3" xfId="20166" xr:uid="{9273C080-5437-4D48-ACCE-782064F75079}"/>
    <cellStyle name="Normal 2 2 2 3 2 2 3" xfId="8184" xr:uid="{C76DC365-4F50-494E-A9A0-79ADD16C8B0E}"/>
    <cellStyle name="Normal 2 2 2 3 2 2 3 2" xfId="20819" xr:uid="{504F6FF4-3F1C-49B9-A24C-D8E9159C26C9}"/>
    <cellStyle name="Normal 2 2 2 3 2 2 4" xfId="19682" xr:uid="{F7CC1DD3-66E6-45AA-8047-19B1F32046BE}"/>
    <cellStyle name="Normal 2 2 2 3 2 3" xfId="6528" xr:uid="{90D9003F-BE9E-4423-861A-ADB554695421}"/>
    <cellStyle name="Normal 2 2 2 3 2 3 2" xfId="7297" xr:uid="{20DB3932-CCC6-4370-812B-AD8D3959DFF8}"/>
    <cellStyle name="Normal 2 2 2 3 2 3 2 2" xfId="8940" xr:uid="{3B247C38-B1AE-4CB2-ADE0-13079D018547}"/>
    <cellStyle name="Normal 2 2 2 3 2 3 2 2 2" xfId="21304" xr:uid="{1BB79E76-2B1E-49CA-A7B0-F3169EC1A137}"/>
    <cellStyle name="Normal 2 2 2 3 2 3 2 3" xfId="20167" xr:uid="{59FD4F95-4A29-4734-854E-F55914C6B6BA}"/>
    <cellStyle name="Normal 2 2 2 3 2 3 3" xfId="8185" xr:uid="{AC7DE1E7-9C33-447F-9AEC-6A3C1FF9BDD9}"/>
    <cellStyle name="Normal 2 2 2 3 2 3 3 2" xfId="20820" xr:uid="{FC162C4B-F6C4-43DE-BC66-65ED7351511C}"/>
    <cellStyle name="Normal 2 2 2 3 2 3 4" xfId="19683" xr:uid="{28918A3B-852C-4653-865D-69E8E0D089BA}"/>
    <cellStyle name="Normal 2 2 2 3 2 4" xfId="6314" xr:uid="{F8D2A80D-A1D2-406C-85BC-EAF5C8A2AA16}"/>
    <cellStyle name="Normal 2 2 2 3 2 4 2" xfId="7298" xr:uid="{0F8B8795-CE14-4307-88CF-0D63BE2940FC}"/>
    <cellStyle name="Normal 2 2 2 3 2 4 2 2" xfId="8941" xr:uid="{A0402368-121D-43AD-BCCA-59A730B8273C}"/>
    <cellStyle name="Normal 2 2 2 3 2 4 2 2 2" xfId="21305" xr:uid="{70FDF50F-9629-4717-8F19-3C2B49283CD8}"/>
    <cellStyle name="Normal 2 2 2 3 2 4 2 3" xfId="20168" xr:uid="{57E446F1-3EA2-4998-9C19-3B638064B60A}"/>
    <cellStyle name="Normal 2 2 2 3 2 4 3" xfId="8032" xr:uid="{A3D3CBF2-BC18-4EFD-A39E-145322A632A4}"/>
    <cellStyle name="Normal 2 2 2 3 2 4 3 2" xfId="20668" xr:uid="{2E467F92-56C2-456E-A33A-B170208D585B}"/>
    <cellStyle name="Normal 2 2 2 3 2 4 4" xfId="19531" xr:uid="{E19C2C3D-FD96-49EA-8E7D-AE11C66A3992}"/>
    <cellStyle name="Normal 2 2 2 3 2 5" xfId="6995" xr:uid="{51E8F61C-D70F-420A-A437-71AC6CA040F0}"/>
    <cellStyle name="Normal 2 2 2 3 2 5 2" xfId="8638" xr:uid="{E78BE42D-FEE7-4A10-86BA-9D99C5AE47DC}"/>
    <cellStyle name="Normal 2 2 2 3 2 5 2 2" xfId="21117" xr:uid="{FD5B51CD-8341-4B26-A500-36189E568CF3}"/>
    <cellStyle name="Normal 2 2 2 3 2 5 3" xfId="19980" xr:uid="{AF817C50-7FC6-4D04-9DE3-E2F597D9CF75}"/>
    <cellStyle name="Normal 2 2 2 3 2 6" xfId="7820" xr:uid="{339FEB2B-2E4E-4C66-9006-5CCDF57CFAA8}"/>
    <cellStyle name="Normal 2 2 2 3 2 6 2" xfId="20550" xr:uid="{2BE9E15A-9690-48C1-A4B2-C407169E6FCA}"/>
    <cellStyle name="Normal 2 2 2 3 2 7" xfId="19413" xr:uid="{2B6378DD-8025-4EA4-9620-003F245303F6}"/>
    <cellStyle name="Normal 2 2 2 3 3" xfId="5301" xr:uid="{6C177C17-3C98-479B-8CD2-4345D9960580}"/>
    <cellStyle name="Normal 2 2 2 3 3 2" xfId="6529" xr:uid="{37C82505-A0BD-4FD4-8155-9EC12ABDAF83}"/>
    <cellStyle name="Normal 2 2 2 3 3 2 2" xfId="7299" xr:uid="{7A59F0BE-48BE-491A-81B4-80A97ED00247}"/>
    <cellStyle name="Normal 2 2 2 3 3 2 2 2" xfId="8942" xr:uid="{985DF9D2-44E1-40BC-B90A-1AA9CF5CF359}"/>
    <cellStyle name="Normal 2 2 2 3 3 2 2 2 2" xfId="21306" xr:uid="{32AE5FB9-5145-4221-B254-BF5A0B4FED14}"/>
    <cellStyle name="Normal 2 2 2 3 3 2 2 3" xfId="20169" xr:uid="{27C4C014-598F-4332-9BB2-4F420594C151}"/>
    <cellStyle name="Normal 2 2 2 3 3 2 3" xfId="8186" xr:uid="{20F3A0EA-DA4A-4457-B658-0F06355A87E2}"/>
    <cellStyle name="Normal 2 2 2 3 3 2 3 2" xfId="20821" xr:uid="{116D7503-A64E-42E6-AC1C-36C3890714FB}"/>
    <cellStyle name="Normal 2 2 2 3 3 2 4" xfId="19684" xr:uid="{2EF12527-56F1-4340-8E25-934E7167492E}"/>
    <cellStyle name="Normal 2 2 2 3 3 3" xfId="6530" xr:uid="{9D63B22E-81A6-4F3D-B87C-FD963B25EB18}"/>
    <cellStyle name="Normal 2 2 2 3 3 3 2" xfId="7300" xr:uid="{F1DAAB95-BB44-45E8-A805-1CC3DBECA728}"/>
    <cellStyle name="Normal 2 2 2 3 3 3 2 2" xfId="8943" xr:uid="{1916C398-8212-42EE-908E-BE13079ED104}"/>
    <cellStyle name="Normal 2 2 2 3 3 3 2 2 2" xfId="21307" xr:uid="{488397C8-99FF-4570-B243-CFF666AF0F34}"/>
    <cellStyle name="Normal 2 2 2 3 3 3 2 3" xfId="20170" xr:uid="{9F9B3495-98AF-484C-8141-CF4B1495EB9D}"/>
    <cellStyle name="Normal 2 2 2 3 3 3 3" xfId="8187" xr:uid="{225A63D9-BC7B-40A7-A0A5-4D249C0BB2F4}"/>
    <cellStyle name="Normal 2 2 2 3 3 3 3 2" xfId="20822" xr:uid="{1D9632D1-1E59-4215-BE1E-E3760CF56C2C}"/>
    <cellStyle name="Normal 2 2 2 3 3 3 4" xfId="19685" xr:uid="{414A4909-23D9-4A68-86C8-0BB06B1C65C8}"/>
    <cellStyle name="Normal 2 2 2 3 3 4" xfId="6315" xr:uid="{7058C201-CF26-4E45-BA32-43684307874C}"/>
    <cellStyle name="Normal 2 2 2 3 3 4 2" xfId="7301" xr:uid="{4B728443-C8FD-4DAD-848B-C3BD6C6B7FFD}"/>
    <cellStyle name="Normal 2 2 2 3 3 4 2 2" xfId="8944" xr:uid="{2E1581F2-C4F7-4FA1-A69F-8DEE939BD933}"/>
    <cellStyle name="Normal 2 2 2 3 3 4 2 2 2" xfId="21308" xr:uid="{1022234D-A63E-4643-B29F-4EFF7901EDAF}"/>
    <cellStyle name="Normal 2 2 2 3 3 4 2 3" xfId="20171" xr:uid="{49CC3B42-103C-4B72-8B37-AF7F3B87391B}"/>
    <cellStyle name="Normal 2 2 2 3 3 4 3" xfId="8033" xr:uid="{01CDADBD-00FF-4FDA-A9A2-4B12F1A758AF}"/>
    <cellStyle name="Normal 2 2 2 3 3 4 3 2" xfId="20669" xr:uid="{57EB26D8-40C7-4663-B7BE-F35B6CB1650C}"/>
    <cellStyle name="Normal 2 2 2 3 3 4 4" xfId="19532" xr:uid="{45475D47-B677-45E9-A907-86E79E085F82}"/>
    <cellStyle name="Normal 2 2 2 3 3 5" xfId="6996" xr:uid="{73816E6C-96C4-4CFD-966C-F8180DE7E8CD}"/>
    <cellStyle name="Normal 2 2 2 3 3 5 2" xfId="8639" xr:uid="{22104D7D-EFB4-485E-A2BA-A66F7130F780}"/>
    <cellStyle name="Normal 2 2 2 3 3 5 2 2" xfId="21118" xr:uid="{B3D4B09D-7B8B-4125-AB16-91953CD2764A}"/>
    <cellStyle name="Normal 2 2 2 3 3 5 3" xfId="19981" xr:uid="{C0CBBE70-D581-4F1B-AD8A-F48A09B79622}"/>
    <cellStyle name="Normal 2 2 2 3 3 6" xfId="7821" xr:uid="{6ABD587E-AB30-4AD0-A677-F55BBF1AFC3F}"/>
    <cellStyle name="Normal 2 2 2 3 3 6 2" xfId="20551" xr:uid="{D6DB4BF8-257F-42C1-BD75-0EF636E7EBEE}"/>
    <cellStyle name="Normal 2 2 2 3 3 7" xfId="19414" xr:uid="{C99D57A2-D9FB-47B2-BA63-27066FF0B82C}"/>
    <cellStyle name="Normal 2 2 2 3 4" xfId="5302" xr:uid="{46905B7B-B41C-4F00-B695-62063A2FC5F4}"/>
    <cellStyle name="Normal 2 2 2 3 4 2" xfId="6531" xr:uid="{51FCFCAC-09B2-4B33-BCB9-F131D9EC16F7}"/>
    <cellStyle name="Normal 2 2 2 3 4 2 2" xfId="7302" xr:uid="{DF040020-8B29-490F-992F-BD12607A3672}"/>
    <cellStyle name="Normal 2 2 2 3 4 2 2 2" xfId="8945" xr:uid="{20BD03B8-9BB4-46BC-977E-30D2D159B034}"/>
    <cellStyle name="Normal 2 2 2 3 4 2 2 2 2" xfId="21309" xr:uid="{3D410177-39BD-4FE5-9521-ACF606CE952C}"/>
    <cellStyle name="Normal 2 2 2 3 4 2 2 3" xfId="20172" xr:uid="{1C831B64-C03B-4612-8D25-CD9B82C05B0C}"/>
    <cellStyle name="Normal 2 2 2 3 4 2 3" xfId="8188" xr:uid="{AFA536EC-3A68-4AA4-9D9F-DCEB53CF3037}"/>
    <cellStyle name="Normal 2 2 2 3 4 2 3 2" xfId="20823" xr:uid="{E6AEF4D3-4155-432C-85B6-4CC6DD9CD80E}"/>
    <cellStyle name="Normal 2 2 2 3 4 2 4" xfId="19686" xr:uid="{68790279-524A-4F16-B05F-AB9D51AAFB2E}"/>
    <cellStyle name="Normal 2 2 2 3 4 3" xfId="6532" xr:uid="{B795502E-00AF-437D-A50C-3E736C5E290D}"/>
    <cellStyle name="Normal 2 2 2 3 4 3 2" xfId="7303" xr:uid="{1245708B-8896-4858-A630-B178230AAAB0}"/>
    <cellStyle name="Normal 2 2 2 3 4 3 2 2" xfId="8946" xr:uid="{A4ACD190-2B7C-41D5-8341-15A71A76B233}"/>
    <cellStyle name="Normal 2 2 2 3 4 3 2 2 2" xfId="21310" xr:uid="{5FE16DDD-FD06-438C-AE0D-94C9CC8BA814}"/>
    <cellStyle name="Normal 2 2 2 3 4 3 2 3" xfId="20173" xr:uid="{330C4BA0-ABBA-4689-805F-6AD2DBF57CFD}"/>
    <cellStyle name="Normal 2 2 2 3 4 3 3" xfId="8189" xr:uid="{747AB712-3780-4F44-AAFD-8C0EDEF5F490}"/>
    <cellStyle name="Normal 2 2 2 3 4 3 3 2" xfId="20824" xr:uid="{41F85391-B19B-4BCA-93B0-35B786AAED86}"/>
    <cellStyle name="Normal 2 2 2 3 4 3 4" xfId="19687" xr:uid="{C0BA20EB-6C9C-4F4F-936F-5F28235B15B1}"/>
    <cellStyle name="Normal 2 2 2 3 4 4" xfId="6316" xr:uid="{DA4D3061-DEE6-446B-BA0D-E366EEC92109}"/>
    <cellStyle name="Normal 2 2 2 3 4 4 2" xfId="7304" xr:uid="{7A60978A-4970-4A76-B7FB-3E4E91D5EE25}"/>
    <cellStyle name="Normal 2 2 2 3 4 4 2 2" xfId="8947" xr:uid="{1A7944A4-6A4B-4B14-B5A0-16FAE0DB7F58}"/>
    <cellStyle name="Normal 2 2 2 3 4 4 2 2 2" xfId="21311" xr:uid="{710D390C-7678-4830-90C7-37DE1951BD80}"/>
    <cellStyle name="Normal 2 2 2 3 4 4 2 3" xfId="20174" xr:uid="{AD898F6C-DB23-43EB-9683-586C00F3EC66}"/>
    <cellStyle name="Normal 2 2 2 3 4 4 3" xfId="8034" xr:uid="{36D7B9BD-21A9-4573-A775-34FDA0ECBA50}"/>
    <cellStyle name="Normal 2 2 2 3 4 4 3 2" xfId="20670" xr:uid="{7FCD8DA9-9AEC-4478-8A6F-2136D983CB8F}"/>
    <cellStyle name="Normal 2 2 2 3 4 4 4" xfId="19533" xr:uid="{A757DF25-1812-4983-9A4D-B73350BC0A5A}"/>
    <cellStyle name="Normal 2 2 2 3 4 5" xfId="6997" xr:uid="{4C30345F-4E6B-481D-BAC2-E22885F77C80}"/>
    <cellStyle name="Normal 2 2 2 3 4 5 2" xfId="8640" xr:uid="{F9E850C0-CA84-4539-8ABD-B59503F5666F}"/>
    <cellStyle name="Normal 2 2 2 3 4 5 2 2" xfId="21119" xr:uid="{CF183D1B-B470-425A-A7A4-71396CBCA7C3}"/>
    <cellStyle name="Normal 2 2 2 3 4 5 3" xfId="19982" xr:uid="{7036F7D3-9D38-44B7-87BE-A4867B0489A0}"/>
    <cellStyle name="Normal 2 2 2 3 4 6" xfId="7822" xr:uid="{1EA3553F-96B4-4269-8C70-323F9147B4EA}"/>
    <cellStyle name="Normal 2 2 2 3 4 6 2" xfId="20552" xr:uid="{2A72D026-5715-4012-9906-F1E36B0293CE}"/>
    <cellStyle name="Normal 2 2 2 3 4 7" xfId="19415" xr:uid="{B92E1CEC-17A5-4C69-A9CE-73AF75232557}"/>
    <cellStyle name="Normal 2 2 2 4" xfId="5303" xr:uid="{C1157E22-61A4-49FF-A0B8-343E0A22FACE}"/>
    <cellStyle name="Normal 2 2 2 5" xfId="5304" xr:uid="{B77CE4A8-B403-4E77-8030-8CC90206EDBD}"/>
    <cellStyle name="Normal 2 2 20" xfId="5305" xr:uid="{CEAF3C17-E69F-4D4E-A9D0-11D77A904BB2}"/>
    <cellStyle name="Normal 2 2 21" xfId="5306" xr:uid="{5FC014C4-8DD7-4304-B741-60A474C1A3DD}"/>
    <cellStyle name="Normal 2 2 21 2" xfId="5307" xr:uid="{43327D62-BC30-4079-891F-C695010A9868}"/>
    <cellStyle name="Normal 2 2 21 2 2" xfId="5308" xr:uid="{5568F3C4-8D5C-4016-8389-D1A753018812}"/>
    <cellStyle name="Normal 2 2 21 2 3" xfId="5309" xr:uid="{58EF68E2-B4A2-429C-9DD3-26DC8C123DF2}"/>
    <cellStyle name="Normal 2 2 21 2 4" xfId="5310" xr:uid="{D54AFC91-2391-4B0A-8071-1709B5A3D030}"/>
    <cellStyle name="Normal 2 2 21 3" xfId="5311" xr:uid="{1671385D-1687-4F34-B576-7FAB8D03652A}"/>
    <cellStyle name="Normal 2 2 21 4" xfId="5312" xr:uid="{DCEAA0F5-D193-4B26-AD94-78CF22F268EB}"/>
    <cellStyle name="Normal 2 2 22" xfId="5313" xr:uid="{0A509563-D520-405B-91BC-8A1E1151F097}"/>
    <cellStyle name="Normal 2 2 23" xfId="5314" xr:uid="{240217DF-99EA-472D-9DA0-894F03AC7F1C}"/>
    <cellStyle name="Normal 2 2 24" xfId="5315" xr:uid="{2D906565-9432-4FA0-8E6D-A80902C7F49A}"/>
    <cellStyle name="Normal 2 2 25" xfId="6533" xr:uid="{AA3C0A83-B0FC-4D48-B8C0-BF43ED47731A}"/>
    <cellStyle name="Normal 2 2 26" xfId="6396" xr:uid="{1242E3C6-A6DF-4C59-8207-98AEB6BA97EE}"/>
    <cellStyle name="Normal 2 2 27" xfId="5277" xr:uid="{77D76F1D-823E-40C3-B943-77C64699D305}"/>
    <cellStyle name="Normal 2 2 3" xfId="5316" xr:uid="{FA2A4210-D15B-4065-8B61-12023EF41BCA}"/>
    <cellStyle name="Normal 2 2 4" xfId="5317" xr:uid="{1C538486-F575-4878-B265-5B4C95E478CC}"/>
    <cellStyle name="Normal 2 2 4 10" xfId="5318" xr:uid="{3B12DA25-FA19-4357-ACDC-5FD85A1B43D7}"/>
    <cellStyle name="Normal 2 2 4 11" xfId="5319" xr:uid="{0482002C-8676-40A7-BFBD-1C6BAF3A5E2C}"/>
    <cellStyle name="Normal 2 2 4 12" xfId="5320" xr:uid="{1565BD8A-99D2-49D8-ACE7-297BB3AF0C94}"/>
    <cellStyle name="Normal 2 2 4 13" xfId="5321" xr:uid="{E4ED4C07-574D-45D9-92AF-EB2F0C045A5B}"/>
    <cellStyle name="Normal 2 2 4 2" xfId="5322" xr:uid="{18EFF191-51BB-4E11-AC64-469BDB688372}"/>
    <cellStyle name="Normal 2 2 4 2 10" xfId="5323" xr:uid="{1852C16D-8B8C-4CD1-ADDD-7E35FFD7E58E}"/>
    <cellStyle name="Normal 2 2 4 2 10 2" xfId="6534" xr:uid="{CFCCFF78-7898-45B0-8998-3309E543F539}"/>
    <cellStyle name="Normal 2 2 4 2 10 2 2" xfId="7305" xr:uid="{B26C22A5-7BE3-4454-827B-07491A80A313}"/>
    <cellStyle name="Normal 2 2 4 2 10 2 2 2" xfId="8948" xr:uid="{826B026B-E8D3-42E8-AA71-C4F9E24FB2C2}"/>
    <cellStyle name="Normal 2 2 4 2 10 2 2 2 2" xfId="21312" xr:uid="{FF968A1C-2963-42C7-BE17-467BFA86E769}"/>
    <cellStyle name="Normal 2 2 4 2 10 2 2 3" xfId="20175" xr:uid="{8EC91873-8723-42FB-8631-87EA985B8ADA}"/>
    <cellStyle name="Normal 2 2 4 2 10 2 3" xfId="8190" xr:uid="{85F0949B-1786-47C3-95CF-555733CFDA9F}"/>
    <cellStyle name="Normal 2 2 4 2 10 2 3 2" xfId="20825" xr:uid="{F7120E9E-9BC8-46E9-85F2-6FB3F457A96A}"/>
    <cellStyle name="Normal 2 2 4 2 10 2 4" xfId="19688" xr:uid="{670019C7-227A-43E3-970F-4ED4D8E7FA95}"/>
    <cellStyle name="Normal 2 2 4 2 10 3" xfId="6535" xr:uid="{45EEAE38-4546-452F-86D0-2B042CBCADFE}"/>
    <cellStyle name="Normal 2 2 4 2 10 3 2" xfId="7306" xr:uid="{04806B2B-5C47-4888-A8FC-54573965FD42}"/>
    <cellStyle name="Normal 2 2 4 2 10 3 2 2" xfId="8949" xr:uid="{B4B2110A-E0F3-406B-9532-1B055F0A3A32}"/>
    <cellStyle name="Normal 2 2 4 2 10 3 2 2 2" xfId="21313" xr:uid="{689C9F60-6D4B-4914-B595-33EE225B9BF0}"/>
    <cellStyle name="Normal 2 2 4 2 10 3 2 3" xfId="20176" xr:uid="{5B9F18B4-C122-44B6-8147-B0DAF91B3084}"/>
    <cellStyle name="Normal 2 2 4 2 10 3 3" xfId="8191" xr:uid="{8D656BE9-AE4C-49B4-8138-67862DDC6F4D}"/>
    <cellStyle name="Normal 2 2 4 2 10 3 3 2" xfId="20826" xr:uid="{F894CDCA-AD1D-4712-BE54-D8B400ABD9D1}"/>
    <cellStyle name="Normal 2 2 4 2 10 3 4" xfId="19689" xr:uid="{E73FDDCA-1466-493B-944C-F3D4AE1FD9B0}"/>
    <cellStyle name="Normal 2 2 4 2 10 4" xfId="6318" xr:uid="{A7CC62BE-2222-459A-91B4-D92CD3E75FB7}"/>
    <cellStyle name="Normal 2 2 4 2 10 4 2" xfId="7307" xr:uid="{DFFA255E-04AF-497E-A15E-452D6DD38097}"/>
    <cellStyle name="Normal 2 2 4 2 10 4 2 2" xfId="8950" xr:uid="{7A2BCCD1-D6E7-4CA0-BAF2-DE56A4F68CFF}"/>
    <cellStyle name="Normal 2 2 4 2 10 4 2 2 2" xfId="21314" xr:uid="{84E22101-83DF-42E8-B137-4EEB341622CC}"/>
    <cellStyle name="Normal 2 2 4 2 10 4 2 3" xfId="20177" xr:uid="{4ABC7F3C-6B37-40AA-A27F-64102BA7360F}"/>
    <cellStyle name="Normal 2 2 4 2 10 4 3" xfId="8036" xr:uid="{249E988A-3F0E-4916-9A93-EA889FBBE9B0}"/>
    <cellStyle name="Normal 2 2 4 2 10 4 3 2" xfId="20672" xr:uid="{A6207951-5024-4D65-A589-AC0AF989558A}"/>
    <cellStyle name="Normal 2 2 4 2 10 4 4" xfId="19535" xr:uid="{EEAFB605-CA5A-4781-AACA-4CEC5D9055C8}"/>
    <cellStyle name="Normal 2 2 4 2 10 5" xfId="6999" xr:uid="{4A60938E-908A-46CC-B3A7-01639BAE1116}"/>
    <cellStyle name="Normal 2 2 4 2 10 5 2" xfId="8642" xr:uid="{1444DC40-4DFD-4A1C-A2D7-19331962B0A5}"/>
    <cellStyle name="Normal 2 2 4 2 10 5 2 2" xfId="21121" xr:uid="{C9FB3E90-7F7A-4A23-A96A-9BDF616F39AC}"/>
    <cellStyle name="Normal 2 2 4 2 10 5 3" xfId="19984" xr:uid="{73158A29-7913-4517-A414-CBAE418F3EF2}"/>
    <cellStyle name="Normal 2 2 4 2 10 6" xfId="7824" xr:uid="{CEB84C23-737B-4C39-A81C-5938403FC271}"/>
    <cellStyle name="Normal 2 2 4 2 10 6 2" xfId="20554" xr:uid="{CAAFD7E8-60EC-4CD3-8D46-88F06B2BD55C}"/>
    <cellStyle name="Normal 2 2 4 2 10 7" xfId="19417" xr:uid="{1019D63C-2279-44BE-9128-B6A75FE73D81}"/>
    <cellStyle name="Normal 2 2 4 2 11" xfId="5324" xr:uid="{5123C6AA-7F1E-4A1F-BF40-F35E10483F92}"/>
    <cellStyle name="Normal 2 2 4 2 11 2" xfId="6536" xr:uid="{77993460-A8ED-463D-B0D8-A73B7A7231F3}"/>
    <cellStyle name="Normal 2 2 4 2 11 2 2" xfId="7308" xr:uid="{35ABAB9E-48F6-42A2-BC10-3B5D74F420CF}"/>
    <cellStyle name="Normal 2 2 4 2 11 2 2 2" xfId="8951" xr:uid="{37D0005F-40FB-4F60-A791-C6AFA30D39F8}"/>
    <cellStyle name="Normal 2 2 4 2 11 2 2 2 2" xfId="21315" xr:uid="{F90BA20F-DCBC-463A-BC17-E0D41ED8179E}"/>
    <cellStyle name="Normal 2 2 4 2 11 2 2 3" xfId="20178" xr:uid="{781638C5-2559-462D-99B4-79B9DCB99B16}"/>
    <cellStyle name="Normal 2 2 4 2 11 2 3" xfId="8192" xr:uid="{1F343276-D5BD-43DA-8CC3-CDC71FA0139D}"/>
    <cellStyle name="Normal 2 2 4 2 11 2 3 2" xfId="20827" xr:uid="{D83BB3D0-34BD-4A9A-9A5A-3422BF197C3A}"/>
    <cellStyle name="Normal 2 2 4 2 11 2 4" xfId="19690" xr:uid="{CB7091E3-A254-4A1C-976B-F255241506B1}"/>
    <cellStyle name="Normal 2 2 4 2 11 3" xfId="6537" xr:uid="{38B7E735-5E48-48DD-B44C-0FFED70864DC}"/>
    <cellStyle name="Normal 2 2 4 2 11 3 2" xfId="7309" xr:uid="{6CA84AF5-673A-4198-8501-70C64BB8998D}"/>
    <cellStyle name="Normal 2 2 4 2 11 3 2 2" xfId="8952" xr:uid="{BC5D56C6-FE6C-4829-85C8-F897DEB8F171}"/>
    <cellStyle name="Normal 2 2 4 2 11 3 2 2 2" xfId="21316" xr:uid="{1C98A224-00DE-4C3D-9151-E6CAC092CE27}"/>
    <cellStyle name="Normal 2 2 4 2 11 3 2 3" xfId="20179" xr:uid="{D039C096-2F8E-424A-A490-A950612CB156}"/>
    <cellStyle name="Normal 2 2 4 2 11 3 3" xfId="8193" xr:uid="{A26DC154-6D0D-4686-A4DC-E3A674A0935A}"/>
    <cellStyle name="Normal 2 2 4 2 11 3 3 2" xfId="20828" xr:uid="{0B9E292B-6845-4BCA-B344-2792F7CABA04}"/>
    <cellStyle name="Normal 2 2 4 2 11 3 4" xfId="19691" xr:uid="{46F65463-0C11-4D7B-923D-A42452DA8327}"/>
    <cellStyle name="Normal 2 2 4 2 11 4" xfId="6319" xr:uid="{70A251F1-199E-4A9A-B556-9CB8A6E24BD5}"/>
    <cellStyle name="Normal 2 2 4 2 11 4 2" xfId="7310" xr:uid="{96A32DEB-AF56-4E59-BB4C-B56CCAF68931}"/>
    <cellStyle name="Normal 2 2 4 2 11 4 2 2" xfId="8953" xr:uid="{BB3B3878-468C-4D6E-92A5-714851D5A07B}"/>
    <cellStyle name="Normal 2 2 4 2 11 4 2 2 2" xfId="21317" xr:uid="{88BA65CF-B969-4718-BDCA-292385DD8AA5}"/>
    <cellStyle name="Normal 2 2 4 2 11 4 2 3" xfId="20180" xr:uid="{1CB4C7E3-3AE4-4BF9-88CA-253DBEB341E3}"/>
    <cellStyle name="Normal 2 2 4 2 11 4 3" xfId="8037" xr:uid="{F6D88814-5EC1-4386-9B0E-0382A5FA1622}"/>
    <cellStyle name="Normal 2 2 4 2 11 4 3 2" xfId="20673" xr:uid="{3C89CB20-C855-4567-9FA1-BFEE84A4905F}"/>
    <cellStyle name="Normal 2 2 4 2 11 4 4" xfId="19536" xr:uid="{A75B9B39-945D-4439-A55B-355D9D64EFF1}"/>
    <cellStyle name="Normal 2 2 4 2 11 5" xfId="7000" xr:uid="{90B56AA0-264C-4758-9695-F56205851A49}"/>
    <cellStyle name="Normal 2 2 4 2 11 5 2" xfId="8643" xr:uid="{C76DCEC2-8ECE-4D8C-A80F-6FDD03C7B863}"/>
    <cellStyle name="Normal 2 2 4 2 11 5 2 2" xfId="21122" xr:uid="{2420B5C3-472B-4A0F-ADFA-13E71A6E3AC5}"/>
    <cellStyle name="Normal 2 2 4 2 11 5 3" xfId="19985" xr:uid="{19B2FC49-5FD1-4F6E-88A5-9612B9678768}"/>
    <cellStyle name="Normal 2 2 4 2 11 6" xfId="7825" xr:uid="{A5A176D5-6EFD-44EF-B91E-6C2306D5EEC4}"/>
    <cellStyle name="Normal 2 2 4 2 11 6 2" xfId="20555" xr:uid="{A3C825EC-32B8-44B9-BF85-639675DFDA13}"/>
    <cellStyle name="Normal 2 2 4 2 11 7" xfId="19418" xr:uid="{FCC9A622-8B59-493F-B8E1-78C103A36417}"/>
    <cellStyle name="Normal 2 2 4 2 12" xfId="5325" xr:uid="{DBD46698-EC20-4769-A200-C7B8CBF19674}"/>
    <cellStyle name="Normal 2 2 4 2 12 2" xfId="6538" xr:uid="{6264D339-DDE5-4F17-8F6A-CEE1D283B441}"/>
    <cellStyle name="Normal 2 2 4 2 12 2 2" xfId="7311" xr:uid="{5546FC65-DB34-4BBC-BCA7-74149877180A}"/>
    <cellStyle name="Normal 2 2 4 2 12 2 2 2" xfId="8954" xr:uid="{FEFE71CD-91AB-400E-89C5-A39F8501CF2E}"/>
    <cellStyle name="Normal 2 2 4 2 12 2 2 2 2" xfId="21318" xr:uid="{B4892B76-620A-4C58-8BC4-65CCB54673C9}"/>
    <cellStyle name="Normal 2 2 4 2 12 2 2 3" xfId="20181" xr:uid="{572BBB3E-BB82-4FFD-8332-6BD3D752CA2A}"/>
    <cellStyle name="Normal 2 2 4 2 12 2 3" xfId="8194" xr:uid="{BF690C76-2257-4BC0-82BF-BA6349B16DD9}"/>
    <cellStyle name="Normal 2 2 4 2 12 2 3 2" xfId="20829" xr:uid="{7DE37D20-2D43-4841-A478-F553DC0B6D3A}"/>
    <cellStyle name="Normal 2 2 4 2 12 2 4" xfId="19692" xr:uid="{BBF395D4-DB75-4187-9E9E-054E2E8364A0}"/>
    <cellStyle name="Normal 2 2 4 2 12 3" xfId="6539" xr:uid="{1191852C-4B62-4887-B1FE-ACE7146C3E89}"/>
    <cellStyle name="Normal 2 2 4 2 12 3 2" xfId="7312" xr:uid="{21CE38DD-8151-44C7-B390-035A7B0F64C9}"/>
    <cellStyle name="Normal 2 2 4 2 12 3 2 2" xfId="8955" xr:uid="{9E37E657-01F6-49E1-8496-AAEC6EB7D761}"/>
    <cellStyle name="Normal 2 2 4 2 12 3 2 2 2" xfId="21319" xr:uid="{F1334BB1-69DB-40D8-B5AE-26B786FDAC15}"/>
    <cellStyle name="Normal 2 2 4 2 12 3 2 3" xfId="20182" xr:uid="{87EF2796-ED58-4B8B-B4ED-95EF90404F6B}"/>
    <cellStyle name="Normal 2 2 4 2 12 3 3" xfId="8195" xr:uid="{3436EB8D-A4FA-4423-A5B4-74CC459D2CFD}"/>
    <cellStyle name="Normal 2 2 4 2 12 3 3 2" xfId="20830" xr:uid="{F95D6328-B690-41C3-BBB7-56A40A877E01}"/>
    <cellStyle name="Normal 2 2 4 2 12 3 4" xfId="19693" xr:uid="{BFF5460E-13AF-47F1-9230-637238C857F0}"/>
    <cellStyle name="Normal 2 2 4 2 12 4" xfId="6320" xr:uid="{CD9DA458-A1E8-44AD-B1D8-67E617F9D81B}"/>
    <cellStyle name="Normal 2 2 4 2 12 4 2" xfId="7313" xr:uid="{9618EBD4-0F9F-408B-BC6E-BE774E1AE916}"/>
    <cellStyle name="Normal 2 2 4 2 12 4 2 2" xfId="8956" xr:uid="{7620DC06-91B1-4C52-8B75-8054545EC147}"/>
    <cellStyle name="Normal 2 2 4 2 12 4 2 2 2" xfId="21320" xr:uid="{B06936B4-2C2C-48D9-85E1-59B8BF40A9F3}"/>
    <cellStyle name="Normal 2 2 4 2 12 4 2 3" xfId="20183" xr:uid="{9D0E1584-387C-4064-BAC7-45BE3A30D8FD}"/>
    <cellStyle name="Normal 2 2 4 2 12 4 3" xfId="8038" xr:uid="{305A118E-ACB1-4292-B2E5-AC58C208413D}"/>
    <cellStyle name="Normal 2 2 4 2 12 4 3 2" xfId="20674" xr:uid="{813B75FF-6AF7-4CB5-9F6E-1B222E9484F0}"/>
    <cellStyle name="Normal 2 2 4 2 12 4 4" xfId="19537" xr:uid="{C493106C-703B-411A-A65D-20C31DBFC139}"/>
    <cellStyle name="Normal 2 2 4 2 12 5" xfId="7001" xr:uid="{6D3091E9-44E0-4D5E-AB49-7C9CC3EF0063}"/>
    <cellStyle name="Normal 2 2 4 2 12 5 2" xfId="8644" xr:uid="{FECD6C0D-3E4B-4445-A6FF-5C6143DCB0DB}"/>
    <cellStyle name="Normal 2 2 4 2 12 5 2 2" xfId="21123" xr:uid="{090F0B2A-8C97-478B-9E38-477B47E1DD00}"/>
    <cellStyle name="Normal 2 2 4 2 12 5 3" xfId="19986" xr:uid="{DC637318-1567-4431-96D5-964E126780DD}"/>
    <cellStyle name="Normal 2 2 4 2 12 6" xfId="7826" xr:uid="{011644FC-4EBC-49B5-9449-92CD67E50DC0}"/>
    <cellStyle name="Normal 2 2 4 2 12 6 2" xfId="20556" xr:uid="{BBAC3D20-5CCA-42BE-8829-3EED13F6A92A}"/>
    <cellStyle name="Normal 2 2 4 2 12 7" xfId="19419" xr:uid="{F6969C85-B696-428A-9054-B962274CE4EE}"/>
    <cellStyle name="Normal 2 2 4 2 13" xfId="5326" xr:uid="{20EE61DC-789D-4C40-8C30-5AEC234EF4CE}"/>
    <cellStyle name="Normal 2 2 4 2 13 2" xfId="6540" xr:uid="{DABC5253-91B1-4226-B885-98FA5CC35DAE}"/>
    <cellStyle name="Normal 2 2 4 2 13 2 2" xfId="7314" xr:uid="{CE6E5842-0E38-4418-A2B1-AB72C45DCAD4}"/>
    <cellStyle name="Normal 2 2 4 2 13 2 2 2" xfId="8957" xr:uid="{DC4A5136-FA8B-4DA8-BD56-F1F7B7982946}"/>
    <cellStyle name="Normal 2 2 4 2 13 2 2 2 2" xfId="21321" xr:uid="{E7E5F49D-36DC-439B-A248-A6BEC622C780}"/>
    <cellStyle name="Normal 2 2 4 2 13 2 2 3" xfId="20184" xr:uid="{F325C2D2-BB99-4D35-B305-D0AD47C08C93}"/>
    <cellStyle name="Normal 2 2 4 2 13 2 3" xfId="8196" xr:uid="{AC2FF38F-DD1E-4BB4-ACFD-15FEC9BD01FC}"/>
    <cellStyle name="Normal 2 2 4 2 13 2 3 2" xfId="20831" xr:uid="{49E08358-C0A6-4057-8259-8B62E92BFF0A}"/>
    <cellStyle name="Normal 2 2 4 2 13 2 4" xfId="19694" xr:uid="{4BAD5E63-7B38-495D-AA6C-70A972D49DDF}"/>
    <cellStyle name="Normal 2 2 4 2 13 3" xfId="6541" xr:uid="{1D53AF27-19E8-4D6D-B8A5-9B618208E076}"/>
    <cellStyle name="Normal 2 2 4 2 13 3 2" xfId="7315" xr:uid="{31AD2D8E-224D-4B97-B762-F36FEB399DBF}"/>
    <cellStyle name="Normal 2 2 4 2 13 3 2 2" xfId="8958" xr:uid="{D45423E6-5613-4ABD-A69B-3CB828C0729E}"/>
    <cellStyle name="Normal 2 2 4 2 13 3 2 2 2" xfId="21322" xr:uid="{483C7896-75B2-4E3A-AECD-0D3A1FA2210C}"/>
    <cellStyle name="Normal 2 2 4 2 13 3 2 3" xfId="20185" xr:uid="{DB565352-FC7D-45A6-AF9A-094046F21AA2}"/>
    <cellStyle name="Normal 2 2 4 2 13 3 3" xfId="8197" xr:uid="{0BB5AED4-CEA8-4F0D-A2ED-95F1428AB86C}"/>
    <cellStyle name="Normal 2 2 4 2 13 3 3 2" xfId="20832" xr:uid="{6E7364B5-54E3-4AEA-B08E-ADAE5DCFFF13}"/>
    <cellStyle name="Normal 2 2 4 2 13 3 4" xfId="19695" xr:uid="{05A00557-665D-4156-9645-12C1C7E53881}"/>
    <cellStyle name="Normal 2 2 4 2 13 4" xfId="6321" xr:uid="{C43A6523-1F07-41E4-AFFE-BF0F82F05BF9}"/>
    <cellStyle name="Normal 2 2 4 2 13 4 2" xfId="7316" xr:uid="{D47E271A-FC85-4690-BFD7-8C1CFC1039ED}"/>
    <cellStyle name="Normal 2 2 4 2 13 4 2 2" xfId="8959" xr:uid="{C3B54BA0-5C0A-4C52-9FE8-7250F55B4574}"/>
    <cellStyle name="Normal 2 2 4 2 13 4 2 2 2" xfId="21323" xr:uid="{661F4D34-E8D8-46F1-98DB-C9CEFD6D8190}"/>
    <cellStyle name="Normal 2 2 4 2 13 4 2 3" xfId="20186" xr:uid="{9980ADB5-9A83-44CB-BDEE-CC83F4B48A5F}"/>
    <cellStyle name="Normal 2 2 4 2 13 4 3" xfId="8039" xr:uid="{64F00C92-C9D0-4495-A2EC-D97CF8F7722F}"/>
    <cellStyle name="Normal 2 2 4 2 13 4 3 2" xfId="20675" xr:uid="{2E08416D-9892-4033-8CAD-63AA9081D4D6}"/>
    <cellStyle name="Normal 2 2 4 2 13 4 4" xfId="19538" xr:uid="{D3937190-2477-4863-AF55-971A32020D69}"/>
    <cellStyle name="Normal 2 2 4 2 13 5" xfId="7002" xr:uid="{1C2D8471-3E68-491D-9E30-C34C80AB9CCB}"/>
    <cellStyle name="Normal 2 2 4 2 13 5 2" xfId="8645" xr:uid="{2B14F626-815D-4F6F-8253-502EBB5AE476}"/>
    <cellStyle name="Normal 2 2 4 2 13 5 2 2" xfId="21124" xr:uid="{BB2C38F6-1919-4AFC-940A-F4DFA11456AF}"/>
    <cellStyle name="Normal 2 2 4 2 13 5 3" xfId="19987" xr:uid="{09C9985B-A516-4BA4-996E-202F717D867C}"/>
    <cellStyle name="Normal 2 2 4 2 13 6" xfId="7827" xr:uid="{AD922BB2-646B-4A8E-9596-BE08EEF3283E}"/>
    <cellStyle name="Normal 2 2 4 2 13 6 2" xfId="20557" xr:uid="{24036A4C-D285-4C73-B94A-92BDCD3EF371}"/>
    <cellStyle name="Normal 2 2 4 2 13 7" xfId="19420" xr:uid="{BC0F133B-8507-46E7-9947-E5EC4D19B3A0}"/>
    <cellStyle name="Normal 2 2 4 2 14" xfId="6542" xr:uid="{39DE63BC-1C2F-45E5-97DE-5D307205B8B3}"/>
    <cellStyle name="Normal 2 2 4 2 14 2" xfId="7317" xr:uid="{420C51E4-769B-4155-B9D6-6A8E08478581}"/>
    <cellStyle name="Normal 2 2 4 2 14 2 2" xfId="8960" xr:uid="{6C89E71B-C50E-4448-A5A2-66D0884634DF}"/>
    <cellStyle name="Normal 2 2 4 2 14 2 2 2" xfId="21324" xr:uid="{C070D691-3BED-45F2-8A97-500658E39692}"/>
    <cellStyle name="Normal 2 2 4 2 14 2 3" xfId="20187" xr:uid="{A75226C0-798D-40CB-84A4-3CAEF81753DC}"/>
    <cellStyle name="Normal 2 2 4 2 14 3" xfId="8198" xr:uid="{12ECD40A-2856-4986-9546-C19E79229218}"/>
    <cellStyle name="Normal 2 2 4 2 14 3 2" xfId="20833" xr:uid="{949615F9-773D-485C-9BA4-551F33234E48}"/>
    <cellStyle name="Normal 2 2 4 2 14 4" xfId="19696" xr:uid="{70198ED6-7C63-4E74-B3CB-EE3CA8DBE614}"/>
    <cellStyle name="Normal 2 2 4 2 15" xfId="6543" xr:uid="{01962BCD-7B8F-4975-A4C2-028FCC767EAE}"/>
    <cellStyle name="Normal 2 2 4 2 15 2" xfId="7318" xr:uid="{287E3DA6-BA8B-404F-8E10-DA192A695CF7}"/>
    <cellStyle name="Normal 2 2 4 2 15 2 2" xfId="8961" xr:uid="{B5A923A1-ED6D-46AA-9612-A76CB52AC468}"/>
    <cellStyle name="Normal 2 2 4 2 15 2 2 2" xfId="21325" xr:uid="{E3140921-51EE-4E21-A09D-124728AF60A2}"/>
    <cellStyle name="Normal 2 2 4 2 15 2 3" xfId="20188" xr:uid="{5FCA58A7-5969-4B37-8362-AAA4F820925F}"/>
    <cellStyle name="Normal 2 2 4 2 15 3" xfId="8199" xr:uid="{D5CF98AE-5F52-4CB3-9E08-09C3B52BB1CE}"/>
    <cellStyle name="Normal 2 2 4 2 15 3 2" xfId="20834" xr:uid="{502E7435-D384-47CD-A7B5-7607542626DB}"/>
    <cellStyle name="Normal 2 2 4 2 15 4" xfId="19697" xr:uid="{630AA381-19AF-4111-B8C7-FABE004AD274}"/>
    <cellStyle name="Normal 2 2 4 2 16" xfId="6317" xr:uid="{CBB0C069-71E0-4D9C-8CC6-82B7881E8B7F}"/>
    <cellStyle name="Normal 2 2 4 2 16 2" xfId="7319" xr:uid="{F77553ED-C36C-4873-9F09-3B540A794687}"/>
    <cellStyle name="Normal 2 2 4 2 16 2 2" xfId="8962" xr:uid="{20403D03-D79F-4314-973A-20733ABB74CE}"/>
    <cellStyle name="Normal 2 2 4 2 16 2 2 2" xfId="21326" xr:uid="{6F328087-2297-483B-A75D-72584573294A}"/>
    <cellStyle name="Normal 2 2 4 2 16 2 3" xfId="20189" xr:uid="{EA72D29F-16F8-4E0A-A8CD-975DDC047155}"/>
    <cellStyle name="Normal 2 2 4 2 16 3" xfId="8035" xr:uid="{7B77055E-183A-467D-9F24-8D0FD16D572B}"/>
    <cellStyle name="Normal 2 2 4 2 16 3 2" xfId="20671" xr:uid="{7C47E5E1-DA3C-42F3-8C60-E78E901D1AF7}"/>
    <cellStyle name="Normal 2 2 4 2 16 4" xfId="19534" xr:uid="{26E1CEAE-D3C3-4D73-94B4-445D1D014771}"/>
    <cellStyle name="Normal 2 2 4 2 17" xfId="6998" xr:uid="{B583057D-C5FD-4389-96B4-B7DBAA40C19A}"/>
    <cellStyle name="Normal 2 2 4 2 17 2" xfId="8641" xr:uid="{9BA8138A-D9A2-4CAF-B894-EB6CB24B25B7}"/>
    <cellStyle name="Normal 2 2 4 2 17 2 2" xfId="21120" xr:uid="{E1CEE7D5-5890-4420-83F0-A6F012E1245F}"/>
    <cellStyle name="Normal 2 2 4 2 17 3" xfId="19983" xr:uid="{5445F7F9-35D1-4ECE-98A3-41DAF6527A02}"/>
    <cellStyle name="Normal 2 2 4 2 18" xfId="7823" xr:uid="{77AD05AA-E2EA-45E0-B385-B4CD837CCB25}"/>
    <cellStyle name="Normal 2 2 4 2 18 2" xfId="20553" xr:uid="{D4288643-9E15-42DC-8734-0ED387C4F772}"/>
    <cellStyle name="Normal 2 2 4 2 19" xfId="19416" xr:uid="{61369BA8-9371-4FE3-9F73-8C13C4B4A312}"/>
    <cellStyle name="Normal 2 2 4 2 2" xfId="5327" xr:uid="{E8D5675E-6674-4F94-943F-5911B2D17645}"/>
    <cellStyle name="Normal 2 2 4 2 2 2" xfId="6544" xr:uid="{E630A94D-391D-41CC-B5E7-83AF3D2A612C}"/>
    <cellStyle name="Normal 2 2 4 2 2 2 2" xfId="7320" xr:uid="{BBA4CA19-DD16-40C9-9427-218400A46E08}"/>
    <cellStyle name="Normal 2 2 4 2 2 2 2 2" xfId="8963" xr:uid="{EE03DFD4-363E-420A-9CF7-F50E8A3820A9}"/>
    <cellStyle name="Normal 2 2 4 2 2 2 2 2 2" xfId="21327" xr:uid="{7C4DFF54-E1FC-4997-83DF-A0A5D23BCD34}"/>
    <cellStyle name="Normal 2 2 4 2 2 2 2 3" xfId="20190" xr:uid="{72DBEC39-BAEC-4245-BF21-DA2EDC85EFEF}"/>
    <cellStyle name="Normal 2 2 4 2 2 2 3" xfId="8200" xr:uid="{2E9A11A9-8BF6-43F7-90E0-D891637A4F76}"/>
    <cellStyle name="Normal 2 2 4 2 2 2 3 2" xfId="20835" xr:uid="{9D05CEC7-D3BA-4D35-B397-910BD0F4F904}"/>
    <cellStyle name="Normal 2 2 4 2 2 2 4" xfId="19698" xr:uid="{BB33B972-BB4E-4766-95B5-32A701DB6196}"/>
    <cellStyle name="Normal 2 2 4 2 2 3" xfId="6545" xr:uid="{00D47F66-0EB9-4968-8641-0AC9F8887B4E}"/>
    <cellStyle name="Normal 2 2 4 2 2 3 2" xfId="7321" xr:uid="{D757B618-1F41-46D7-A663-495773CA13C7}"/>
    <cellStyle name="Normal 2 2 4 2 2 3 2 2" xfId="8964" xr:uid="{1BA6769E-A4A3-4C5F-97BA-1C318E80C990}"/>
    <cellStyle name="Normal 2 2 4 2 2 3 2 2 2" xfId="21328" xr:uid="{6C646753-07D7-4F58-8398-F7F4D1912638}"/>
    <cellStyle name="Normal 2 2 4 2 2 3 2 3" xfId="20191" xr:uid="{89E32CD1-D950-4E43-9176-7581A183053D}"/>
    <cellStyle name="Normal 2 2 4 2 2 3 3" xfId="8201" xr:uid="{7A3C706C-3314-4297-BFC7-2E99BD18D49A}"/>
    <cellStyle name="Normal 2 2 4 2 2 3 3 2" xfId="20836" xr:uid="{40150941-68FC-4A54-876A-E9CB21830B09}"/>
    <cellStyle name="Normal 2 2 4 2 2 3 4" xfId="19699" xr:uid="{6A923A9C-3CD7-4988-81E8-AFD3FCFD1F1E}"/>
    <cellStyle name="Normal 2 2 4 2 2 4" xfId="6322" xr:uid="{FBAFAC31-41CE-4111-A1A1-2EE12F12F541}"/>
    <cellStyle name="Normal 2 2 4 2 2 4 2" xfId="7322" xr:uid="{56632C0F-17EE-47DD-B483-33CC6C232C0F}"/>
    <cellStyle name="Normal 2 2 4 2 2 4 2 2" xfId="8965" xr:uid="{302A5DE7-BAE3-4969-8DAC-BDF3D613DBD9}"/>
    <cellStyle name="Normal 2 2 4 2 2 4 2 2 2" xfId="21329" xr:uid="{1E60D926-0878-4002-8F53-4900AB8F87C1}"/>
    <cellStyle name="Normal 2 2 4 2 2 4 2 3" xfId="20192" xr:uid="{889EB607-6213-497E-8501-DAFCA6E46649}"/>
    <cellStyle name="Normal 2 2 4 2 2 4 3" xfId="8040" xr:uid="{11007860-FE0C-47D8-9D77-09235686EC3F}"/>
    <cellStyle name="Normal 2 2 4 2 2 4 3 2" xfId="20676" xr:uid="{1BB163A0-6182-4C0E-AC6A-3A53D32C038D}"/>
    <cellStyle name="Normal 2 2 4 2 2 4 4" xfId="19539" xr:uid="{66D4A324-4B7C-4AD9-BD3E-F66EDFB50305}"/>
    <cellStyle name="Normal 2 2 4 2 2 5" xfId="7003" xr:uid="{D7C64DCD-8550-463A-8AA4-A2543F7D5E6D}"/>
    <cellStyle name="Normal 2 2 4 2 2 5 2" xfId="8646" xr:uid="{18FD69BA-4D26-4BE2-815B-5072C6D78404}"/>
    <cellStyle name="Normal 2 2 4 2 2 5 2 2" xfId="21125" xr:uid="{C0B3AC11-7F52-40F9-A48B-E3A8DD5DE017}"/>
    <cellStyle name="Normal 2 2 4 2 2 5 3" xfId="19988" xr:uid="{F85FDACA-2D13-42F0-A959-4A2E251DA593}"/>
    <cellStyle name="Normal 2 2 4 2 2 6" xfId="7828" xr:uid="{298825D6-30C6-43EE-B754-6F3901495999}"/>
    <cellStyle name="Normal 2 2 4 2 2 6 2" xfId="20558" xr:uid="{B2C98575-EF09-48C3-8390-FA97688805CB}"/>
    <cellStyle name="Normal 2 2 4 2 2 7" xfId="19421" xr:uid="{7420050B-1162-42C9-956A-A0D0D0E01B79}"/>
    <cellStyle name="Normal 2 2 4 2 3" xfId="5328" xr:uid="{952F940C-3131-4876-A9DC-379F3FCA3318}"/>
    <cellStyle name="Normal 2 2 4 2 3 2" xfId="6546" xr:uid="{9A627082-B818-41DF-A08B-762B888DF31D}"/>
    <cellStyle name="Normal 2 2 4 2 3 2 2" xfId="7323" xr:uid="{2B01CDD2-88B9-4387-9570-7259388CAD47}"/>
    <cellStyle name="Normal 2 2 4 2 3 2 2 2" xfId="8966" xr:uid="{64972575-A184-49E9-B577-39A82D4865E2}"/>
    <cellStyle name="Normal 2 2 4 2 3 2 2 2 2" xfId="21330" xr:uid="{EB85AA50-9A7B-4C99-B2D8-7893FABA24A4}"/>
    <cellStyle name="Normal 2 2 4 2 3 2 2 3" xfId="20193" xr:uid="{190D720F-B5B9-4030-B9C5-3195A62A044A}"/>
    <cellStyle name="Normal 2 2 4 2 3 2 3" xfId="8202" xr:uid="{D4F50A3A-5905-4CE2-B24B-6CAAD70498C3}"/>
    <cellStyle name="Normal 2 2 4 2 3 2 3 2" xfId="20837" xr:uid="{5C7CA4EF-ACBC-4056-8505-BDFD36F98091}"/>
    <cellStyle name="Normal 2 2 4 2 3 2 4" xfId="19700" xr:uid="{B7F5C0DE-D814-4279-A56F-A6081423A9D0}"/>
    <cellStyle name="Normal 2 2 4 2 3 3" xfId="6547" xr:uid="{75B291A7-B217-4194-BE03-08122F7F4EB8}"/>
    <cellStyle name="Normal 2 2 4 2 3 3 2" xfId="7324" xr:uid="{92296B5F-826C-4731-953A-7082284A2EF5}"/>
    <cellStyle name="Normal 2 2 4 2 3 3 2 2" xfId="8967" xr:uid="{98A96E88-F673-4C37-9CA8-2592C173469B}"/>
    <cellStyle name="Normal 2 2 4 2 3 3 2 2 2" xfId="21331" xr:uid="{B2E660BD-66E0-4B8A-8BEB-5A234175730B}"/>
    <cellStyle name="Normal 2 2 4 2 3 3 2 3" xfId="20194" xr:uid="{9187CE05-B694-4D66-A285-EC067B12E94E}"/>
    <cellStyle name="Normal 2 2 4 2 3 3 3" xfId="8203" xr:uid="{682CB288-4622-466E-8E4F-2E9C8C794CB3}"/>
    <cellStyle name="Normal 2 2 4 2 3 3 3 2" xfId="20838" xr:uid="{3442423B-F9B1-4BB8-A1C6-AA696936347B}"/>
    <cellStyle name="Normal 2 2 4 2 3 3 4" xfId="19701" xr:uid="{B576C5B8-1833-4B29-9A2A-456E619F455F}"/>
    <cellStyle name="Normal 2 2 4 2 3 4" xfId="6323" xr:uid="{27F551D2-4E00-4618-A29D-CC427D54F5E6}"/>
    <cellStyle name="Normal 2 2 4 2 3 4 2" xfId="7325" xr:uid="{494B924C-A16D-4D54-84A5-22BE17CDC5B6}"/>
    <cellStyle name="Normal 2 2 4 2 3 4 2 2" xfId="8968" xr:uid="{1F669C8A-7376-408D-B66B-69D5F36C8355}"/>
    <cellStyle name="Normal 2 2 4 2 3 4 2 2 2" xfId="21332" xr:uid="{603D0902-F6F3-4F07-9A70-78E6AACD67BA}"/>
    <cellStyle name="Normal 2 2 4 2 3 4 2 3" xfId="20195" xr:uid="{128F7A54-8021-49D5-BE24-C75ED7670909}"/>
    <cellStyle name="Normal 2 2 4 2 3 4 3" xfId="8041" xr:uid="{E7D24F21-91ED-4340-8653-4C36F8B7664C}"/>
    <cellStyle name="Normal 2 2 4 2 3 4 3 2" xfId="20677" xr:uid="{D3F88214-AEAE-4F67-A114-50643DF1F58F}"/>
    <cellStyle name="Normal 2 2 4 2 3 4 4" xfId="19540" xr:uid="{0F657250-C491-47B1-9FF0-9F39CE9D7047}"/>
    <cellStyle name="Normal 2 2 4 2 3 5" xfId="7004" xr:uid="{C07D93DF-B78F-49DF-934C-EA48F8F6B533}"/>
    <cellStyle name="Normal 2 2 4 2 3 5 2" xfId="8647" xr:uid="{2636EB70-B95A-4EDC-A1E5-017DDFD68875}"/>
    <cellStyle name="Normal 2 2 4 2 3 5 2 2" xfId="21126" xr:uid="{1570E7A0-1265-497D-8953-A7968F18AB5B}"/>
    <cellStyle name="Normal 2 2 4 2 3 5 3" xfId="19989" xr:uid="{38723863-48F1-4F32-9417-C2B113090603}"/>
    <cellStyle name="Normal 2 2 4 2 3 6" xfId="7829" xr:uid="{926B1025-F1F7-4A0C-8CCD-5D2379525CA1}"/>
    <cellStyle name="Normal 2 2 4 2 3 6 2" xfId="20559" xr:uid="{BD49AC63-267D-4730-8696-58CC93AAF834}"/>
    <cellStyle name="Normal 2 2 4 2 3 7" xfId="19422" xr:uid="{E7EFEFF9-BFB0-4F92-826C-49705F7AF5AB}"/>
    <cellStyle name="Normal 2 2 4 2 4" xfId="5329" xr:uid="{3F0B5BB4-7FF1-46C4-9FD4-A67FB82825C7}"/>
    <cellStyle name="Normal 2 2 4 2 4 2" xfId="6548" xr:uid="{2D017DB5-1A31-43D7-98C9-EA8907766580}"/>
    <cellStyle name="Normal 2 2 4 2 4 2 2" xfId="7326" xr:uid="{686E485F-5922-49C8-A012-10BDD820C8EF}"/>
    <cellStyle name="Normal 2 2 4 2 4 2 2 2" xfId="8969" xr:uid="{4AAB1E4C-A042-4198-8B62-245C6E43E019}"/>
    <cellStyle name="Normal 2 2 4 2 4 2 2 2 2" xfId="21333" xr:uid="{22B6B418-75C0-4224-AEC3-E6CA531FE4D9}"/>
    <cellStyle name="Normal 2 2 4 2 4 2 2 3" xfId="20196" xr:uid="{1F5C6CDA-1D86-4D30-A3CD-FAEF98A5C2DC}"/>
    <cellStyle name="Normal 2 2 4 2 4 2 3" xfId="8204" xr:uid="{5CBF2378-233E-4D22-A63C-3C0EC6169013}"/>
    <cellStyle name="Normal 2 2 4 2 4 2 3 2" xfId="20839" xr:uid="{8BEDB35A-CC80-467B-84B1-F2579064504D}"/>
    <cellStyle name="Normal 2 2 4 2 4 2 4" xfId="19702" xr:uid="{FA731A37-FEC8-4362-98E6-3C85657C13D1}"/>
    <cellStyle name="Normal 2 2 4 2 4 3" xfId="6549" xr:uid="{C5EF77FD-2DE1-426A-AFD3-59543F19ED19}"/>
    <cellStyle name="Normal 2 2 4 2 4 3 2" xfId="7327" xr:uid="{6FE86164-5C42-4941-9807-A7CA859667B3}"/>
    <cellStyle name="Normal 2 2 4 2 4 3 2 2" xfId="8970" xr:uid="{C3533C00-490C-46AB-8956-9009078238F2}"/>
    <cellStyle name="Normal 2 2 4 2 4 3 2 2 2" xfId="21334" xr:uid="{D3ECC9AC-11C7-4E96-8D58-B34D38AECA29}"/>
    <cellStyle name="Normal 2 2 4 2 4 3 2 3" xfId="20197" xr:uid="{C6E8F99F-01E5-4ED1-820D-AC8F2D1D574E}"/>
    <cellStyle name="Normal 2 2 4 2 4 3 3" xfId="8205" xr:uid="{7008F44D-0C89-4CFD-9A6E-B07967F7E282}"/>
    <cellStyle name="Normal 2 2 4 2 4 3 3 2" xfId="20840" xr:uid="{DE4DDD43-000D-45D7-9967-CBE5C3B47982}"/>
    <cellStyle name="Normal 2 2 4 2 4 3 4" xfId="19703" xr:uid="{BAEE0EAE-7C91-481F-BA86-E6A2D22988A3}"/>
    <cellStyle name="Normal 2 2 4 2 4 4" xfId="6324" xr:uid="{BE4C2846-6BCF-48D4-A28A-627657A75F76}"/>
    <cellStyle name="Normal 2 2 4 2 4 4 2" xfId="7328" xr:uid="{88F3ECCF-BBDF-461A-B60E-5AF4A6477D51}"/>
    <cellStyle name="Normal 2 2 4 2 4 4 2 2" xfId="8971" xr:uid="{02E58460-C126-4616-A0D4-1583B7597409}"/>
    <cellStyle name="Normal 2 2 4 2 4 4 2 2 2" xfId="21335" xr:uid="{DF61AC98-7A05-410E-8334-EAE1B0BF96E2}"/>
    <cellStyle name="Normal 2 2 4 2 4 4 2 3" xfId="20198" xr:uid="{9EDD9C8D-5A77-46AC-B28B-1B72E56AC3D0}"/>
    <cellStyle name="Normal 2 2 4 2 4 4 3" xfId="8042" xr:uid="{42116D7E-2C4E-4898-98B8-9775D7AB255A}"/>
    <cellStyle name="Normal 2 2 4 2 4 4 3 2" xfId="20678" xr:uid="{780D2C6B-3CE5-43F8-A946-778ADC8FF6A1}"/>
    <cellStyle name="Normal 2 2 4 2 4 4 4" xfId="19541" xr:uid="{0CF12ABE-4D84-4C48-993D-66BD972F5062}"/>
    <cellStyle name="Normal 2 2 4 2 4 5" xfId="7005" xr:uid="{754D38A5-F040-4494-8C3B-BF3AE859FD3B}"/>
    <cellStyle name="Normal 2 2 4 2 4 5 2" xfId="8648" xr:uid="{5D16E4E0-AD2D-4DE7-8298-54CEA2C822AB}"/>
    <cellStyle name="Normal 2 2 4 2 4 5 2 2" xfId="21127" xr:uid="{74E0ED5C-19B6-4678-BB7F-5515113BE2C4}"/>
    <cellStyle name="Normal 2 2 4 2 4 5 3" xfId="19990" xr:uid="{9A418647-B102-4890-A566-AAAEA93F91F2}"/>
    <cellStyle name="Normal 2 2 4 2 4 6" xfId="7830" xr:uid="{A25DADE7-8B8B-43DE-99AE-3142DBA81568}"/>
    <cellStyle name="Normal 2 2 4 2 4 6 2" xfId="20560" xr:uid="{6E4C46EC-DF1B-4E7C-8283-576A86B813F0}"/>
    <cellStyle name="Normal 2 2 4 2 4 7" xfId="19423" xr:uid="{710D43B8-EB46-4145-B67B-444B986E91CF}"/>
    <cellStyle name="Normal 2 2 4 2 5" xfId="5330" xr:uid="{23DB187E-F4EC-437D-BB55-1EE81A21C2CC}"/>
    <cellStyle name="Normal 2 2 4 2 5 2" xfId="6550" xr:uid="{0F5327B6-0542-4E5C-A67B-ED3804DEAC20}"/>
    <cellStyle name="Normal 2 2 4 2 5 2 2" xfId="7329" xr:uid="{375D3D7E-AD83-4721-9954-13E6E049B8A4}"/>
    <cellStyle name="Normal 2 2 4 2 5 2 2 2" xfId="8972" xr:uid="{3153D43E-9437-4CA9-93F6-A7987D698955}"/>
    <cellStyle name="Normal 2 2 4 2 5 2 2 2 2" xfId="21336" xr:uid="{DDAB5577-9DF4-4DAC-ABA6-AEE3E5C9EC90}"/>
    <cellStyle name="Normal 2 2 4 2 5 2 2 3" xfId="20199" xr:uid="{663E1CF3-F5C5-4303-9432-C6DE2BAC9DA7}"/>
    <cellStyle name="Normal 2 2 4 2 5 2 3" xfId="8206" xr:uid="{94E352DE-17BD-4DF4-901B-683BC09B3BE8}"/>
    <cellStyle name="Normal 2 2 4 2 5 2 3 2" xfId="20841" xr:uid="{262D5D71-FAD1-4AAA-ACF8-EE60633BADEA}"/>
    <cellStyle name="Normal 2 2 4 2 5 2 4" xfId="19704" xr:uid="{ACE4F354-283A-472C-9B9A-7D882DFE526B}"/>
    <cellStyle name="Normal 2 2 4 2 5 3" xfId="6551" xr:uid="{C0E6D3DF-D21F-4881-A486-6A3193C3CA27}"/>
    <cellStyle name="Normal 2 2 4 2 5 3 2" xfId="7330" xr:uid="{775E526E-A4C9-4C4B-A134-50E5AE254C0C}"/>
    <cellStyle name="Normal 2 2 4 2 5 3 2 2" xfId="8973" xr:uid="{C09403AF-49A7-4CE9-BA31-76E844000780}"/>
    <cellStyle name="Normal 2 2 4 2 5 3 2 2 2" xfId="21337" xr:uid="{12F8DCF7-C995-49E4-9DF4-2DA475F9143C}"/>
    <cellStyle name="Normal 2 2 4 2 5 3 2 3" xfId="20200" xr:uid="{128E6B0A-F37A-49C5-9720-B8DC8E629D4C}"/>
    <cellStyle name="Normal 2 2 4 2 5 3 3" xfId="8207" xr:uid="{1FFAED05-9EC7-4AC6-AA0C-017F10CE70BC}"/>
    <cellStyle name="Normal 2 2 4 2 5 3 3 2" xfId="20842" xr:uid="{47307CE0-DE21-473F-AF74-97F953F26934}"/>
    <cellStyle name="Normal 2 2 4 2 5 3 4" xfId="19705" xr:uid="{3C69D7B9-F73B-468D-8D52-73708BEB1114}"/>
    <cellStyle name="Normal 2 2 4 2 5 4" xfId="6325" xr:uid="{94CDAA05-5924-4A25-BBA0-F7310D156E5F}"/>
    <cellStyle name="Normal 2 2 4 2 5 4 2" xfId="7331" xr:uid="{381F81E4-AB91-46EF-B9EE-8ECB54D261E5}"/>
    <cellStyle name="Normal 2 2 4 2 5 4 2 2" xfId="8974" xr:uid="{E5BAF6CC-8F3E-4E0A-9007-32C2AB27492D}"/>
    <cellStyle name="Normal 2 2 4 2 5 4 2 2 2" xfId="21338" xr:uid="{2629A589-C415-430A-992D-0B287645E265}"/>
    <cellStyle name="Normal 2 2 4 2 5 4 2 3" xfId="20201" xr:uid="{7491B870-D669-49B8-859D-1BC8A68810C1}"/>
    <cellStyle name="Normal 2 2 4 2 5 4 3" xfId="8043" xr:uid="{2D19811B-1C06-433B-81D6-AA15C944F8B2}"/>
    <cellStyle name="Normal 2 2 4 2 5 4 3 2" xfId="20679" xr:uid="{AA89FA10-3BE7-4508-B1D5-64885751105E}"/>
    <cellStyle name="Normal 2 2 4 2 5 4 4" xfId="19542" xr:uid="{621F2E34-2EC2-4008-BCB6-47383114D8F9}"/>
    <cellStyle name="Normal 2 2 4 2 5 5" xfId="7006" xr:uid="{06BCA617-6818-46F0-9E1B-E71B022DF99A}"/>
    <cellStyle name="Normal 2 2 4 2 5 5 2" xfId="8649" xr:uid="{E1BA8988-19B1-4432-BA58-AC4B7FC30858}"/>
    <cellStyle name="Normal 2 2 4 2 5 5 2 2" xfId="21128" xr:uid="{1D47D184-FE03-4C78-846E-0D9ABE1F8F74}"/>
    <cellStyle name="Normal 2 2 4 2 5 5 3" xfId="19991" xr:uid="{33BCA4FA-9259-47F1-A137-AC2CAC50F4EA}"/>
    <cellStyle name="Normal 2 2 4 2 5 6" xfId="7831" xr:uid="{AE108030-4A12-442A-B674-99E448587689}"/>
    <cellStyle name="Normal 2 2 4 2 5 6 2" xfId="20561" xr:uid="{EA5EF191-52C4-4265-B245-6D41FA1D455E}"/>
    <cellStyle name="Normal 2 2 4 2 5 7" xfId="19424" xr:uid="{08B343C2-4107-4BB5-81B9-92776862D67A}"/>
    <cellStyle name="Normal 2 2 4 2 6" xfId="5331" xr:uid="{5B6FACD1-43F3-48AD-8E12-0DA6B3F96A2E}"/>
    <cellStyle name="Normal 2 2 4 2 6 2" xfId="6552" xr:uid="{7E016AF8-BCEE-4C7C-9024-4E12C50BAA45}"/>
    <cellStyle name="Normal 2 2 4 2 6 2 2" xfId="7332" xr:uid="{416F27BF-114D-4D5E-8437-C166706A5006}"/>
    <cellStyle name="Normal 2 2 4 2 6 2 2 2" xfId="8975" xr:uid="{A1B7EA67-A5C0-4A5E-8131-8EA5764FC53D}"/>
    <cellStyle name="Normal 2 2 4 2 6 2 2 2 2" xfId="21339" xr:uid="{1DA058D2-983F-46C0-9467-1F24FF43B54D}"/>
    <cellStyle name="Normal 2 2 4 2 6 2 2 3" xfId="20202" xr:uid="{89751FC5-3401-4CC5-A9C9-23AC88781196}"/>
    <cellStyle name="Normal 2 2 4 2 6 2 3" xfId="8208" xr:uid="{9A935E46-40D2-4A4C-96F4-6EA3BB9522F1}"/>
    <cellStyle name="Normal 2 2 4 2 6 2 3 2" xfId="20843" xr:uid="{95506B0D-0FD0-45DB-8A61-45E23BF9D942}"/>
    <cellStyle name="Normal 2 2 4 2 6 2 4" xfId="19706" xr:uid="{73E33AC3-61E6-49E2-A1AE-0EE52EFF660C}"/>
    <cellStyle name="Normal 2 2 4 2 6 3" xfId="6553" xr:uid="{6053DBA7-0937-48EB-820B-EF668BA4E802}"/>
    <cellStyle name="Normal 2 2 4 2 6 3 2" xfId="7333" xr:uid="{48161676-10CB-4382-851F-038B995E4C47}"/>
    <cellStyle name="Normal 2 2 4 2 6 3 2 2" xfId="8976" xr:uid="{4B09D3B8-278C-44E0-BF7F-0E07DDFD5AFE}"/>
    <cellStyle name="Normal 2 2 4 2 6 3 2 2 2" xfId="21340" xr:uid="{11544C1E-F2B9-49CA-83EA-C99C86109D17}"/>
    <cellStyle name="Normal 2 2 4 2 6 3 2 3" xfId="20203" xr:uid="{0D603217-DD36-4D8A-B305-960369E1FB1A}"/>
    <cellStyle name="Normal 2 2 4 2 6 3 3" xfId="8209" xr:uid="{F8164615-3F3E-4AA6-AABD-5501A522456D}"/>
    <cellStyle name="Normal 2 2 4 2 6 3 3 2" xfId="20844" xr:uid="{0A684310-F940-4FEA-9180-6D4B1A9BC70B}"/>
    <cellStyle name="Normal 2 2 4 2 6 3 4" xfId="19707" xr:uid="{F64726EC-BD18-4BEB-A552-EEBFD07475DC}"/>
    <cellStyle name="Normal 2 2 4 2 6 4" xfId="6326" xr:uid="{20F9E274-402B-4A87-BCF6-FF1196EFDF8A}"/>
    <cellStyle name="Normal 2 2 4 2 6 4 2" xfId="7334" xr:uid="{1C5DF809-DF58-4304-BF90-5782D50B697E}"/>
    <cellStyle name="Normal 2 2 4 2 6 4 2 2" xfId="8977" xr:uid="{31BE0B5C-07F3-4C2A-9B88-694F9CC04959}"/>
    <cellStyle name="Normal 2 2 4 2 6 4 2 2 2" xfId="21341" xr:uid="{ADBA173C-2B1D-48DE-803E-3005F2BD481E}"/>
    <cellStyle name="Normal 2 2 4 2 6 4 2 3" xfId="20204" xr:uid="{B54341BC-96F9-4B2D-A021-833CFEEDA1CE}"/>
    <cellStyle name="Normal 2 2 4 2 6 4 3" xfId="8044" xr:uid="{20B35769-A46E-4A28-A068-DF3D4DE2B924}"/>
    <cellStyle name="Normal 2 2 4 2 6 4 3 2" xfId="20680" xr:uid="{53681199-0419-4BE6-9E0E-3981260AADCF}"/>
    <cellStyle name="Normal 2 2 4 2 6 4 4" xfId="19543" xr:uid="{9728FF80-BD6C-4E76-B751-0CBB7A1FE485}"/>
    <cellStyle name="Normal 2 2 4 2 6 5" xfId="7007" xr:uid="{E4F56311-31F2-40A7-B67A-F0F87A9E9731}"/>
    <cellStyle name="Normal 2 2 4 2 6 5 2" xfId="8650" xr:uid="{D157154A-15CD-4C6E-9955-4D8FE3830562}"/>
    <cellStyle name="Normal 2 2 4 2 6 5 2 2" xfId="21129" xr:uid="{AC0F6C41-2798-4AE7-B43A-4786ADEDD0F4}"/>
    <cellStyle name="Normal 2 2 4 2 6 5 3" xfId="19992" xr:uid="{1610BA1A-3CDC-4F51-8897-4EB6340CA686}"/>
    <cellStyle name="Normal 2 2 4 2 6 6" xfId="7832" xr:uid="{47A35087-E896-4077-BB6A-544947BBC257}"/>
    <cellStyle name="Normal 2 2 4 2 6 6 2" xfId="20562" xr:uid="{6944C657-4060-4AC5-A4BC-7080FCF68EAF}"/>
    <cellStyle name="Normal 2 2 4 2 6 7" xfId="19425" xr:uid="{FEDD8E68-C1B9-4911-9956-97F9A5FAB3F0}"/>
    <cellStyle name="Normal 2 2 4 2 7" xfId="5332" xr:uid="{E71AE2FA-5465-4469-A9E8-7433DB650853}"/>
    <cellStyle name="Normal 2 2 4 2 7 2" xfId="6554" xr:uid="{F3815F52-F4C4-41AD-939F-D8A94B7C4928}"/>
    <cellStyle name="Normal 2 2 4 2 7 2 2" xfId="7335" xr:uid="{37E863AD-2FB2-4274-AE4B-D8C87A3FD2C5}"/>
    <cellStyle name="Normal 2 2 4 2 7 2 2 2" xfId="8978" xr:uid="{95019C69-0BBB-467E-979A-ACB5727D1F0C}"/>
    <cellStyle name="Normal 2 2 4 2 7 2 2 2 2" xfId="21342" xr:uid="{0BA7D21A-7C22-4636-88C3-BD75FC0ED50A}"/>
    <cellStyle name="Normal 2 2 4 2 7 2 2 3" xfId="20205" xr:uid="{D7D90AB4-4468-4CFD-A228-8EDCDAC17182}"/>
    <cellStyle name="Normal 2 2 4 2 7 2 3" xfId="8210" xr:uid="{9E743B41-DA26-4972-8962-9B40EBD48A90}"/>
    <cellStyle name="Normal 2 2 4 2 7 2 3 2" xfId="20845" xr:uid="{9E836932-88F7-4C17-A94D-41BD78A89A46}"/>
    <cellStyle name="Normal 2 2 4 2 7 2 4" xfId="19708" xr:uid="{19C1AE6E-DF72-411D-8965-157D668B394A}"/>
    <cellStyle name="Normal 2 2 4 2 7 3" xfId="6555" xr:uid="{19224E3A-F967-4A98-8DC5-B5B63BC71E89}"/>
    <cellStyle name="Normal 2 2 4 2 7 3 2" xfId="7336" xr:uid="{46DCD6ED-1651-43D1-855F-F34A9844C6C0}"/>
    <cellStyle name="Normal 2 2 4 2 7 3 2 2" xfId="8979" xr:uid="{48717A64-0CF5-4CDA-87ED-50F20B4F8B65}"/>
    <cellStyle name="Normal 2 2 4 2 7 3 2 2 2" xfId="21343" xr:uid="{8AFB04D5-7604-4A77-9CF5-F0A216708A27}"/>
    <cellStyle name="Normal 2 2 4 2 7 3 2 3" xfId="20206" xr:uid="{DDA2AA68-09FB-462A-A4CE-EC19E4D6DE92}"/>
    <cellStyle name="Normal 2 2 4 2 7 3 3" xfId="8211" xr:uid="{BB7A8CD3-F69C-4402-A7C4-5822039DB162}"/>
    <cellStyle name="Normal 2 2 4 2 7 3 3 2" xfId="20846" xr:uid="{7C514157-A1E7-4768-930F-6A9E4B6D3A08}"/>
    <cellStyle name="Normal 2 2 4 2 7 3 4" xfId="19709" xr:uid="{47C9A6E9-9CF0-41B5-88FA-08F6725D50E6}"/>
    <cellStyle name="Normal 2 2 4 2 7 4" xfId="6327" xr:uid="{7FB1B87F-8526-4044-87D4-D0AA63810772}"/>
    <cellStyle name="Normal 2 2 4 2 7 4 2" xfId="7337" xr:uid="{5AC53F57-7999-49D5-A50A-52A1FB148A04}"/>
    <cellStyle name="Normal 2 2 4 2 7 4 2 2" xfId="8980" xr:uid="{9D238023-4E4E-419F-86EF-BC15D525D9F2}"/>
    <cellStyle name="Normal 2 2 4 2 7 4 2 2 2" xfId="21344" xr:uid="{86667B35-0B03-451D-9404-A8604D6C34A9}"/>
    <cellStyle name="Normal 2 2 4 2 7 4 2 3" xfId="20207" xr:uid="{0854B04C-C9DE-48FA-B72D-5EB95EB63427}"/>
    <cellStyle name="Normal 2 2 4 2 7 4 3" xfId="8045" xr:uid="{20E62F18-DB40-4A8B-8CD4-636E3CCCA68B}"/>
    <cellStyle name="Normal 2 2 4 2 7 4 3 2" xfId="20681" xr:uid="{A03B93FA-D834-45D6-A9C6-1911EE456469}"/>
    <cellStyle name="Normal 2 2 4 2 7 4 4" xfId="19544" xr:uid="{F3A231D5-93A4-4F8A-A954-D92ED1EA6D9D}"/>
    <cellStyle name="Normal 2 2 4 2 7 5" xfId="7008" xr:uid="{F575F874-8708-4994-B216-C052A2174C1A}"/>
    <cellStyle name="Normal 2 2 4 2 7 5 2" xfId="8651" xr:uid="{39DCE5EF-91D2-4D84-8A03-19F905281FF1}"/>
    <cellStyle name="Normal 2 2 4 2 7 5 2 2" xfId="21130" xr:uid="{D32ECB73-9F71-4D79-9814-8FE861FF041D}"/>
    <cellStyle name="Normal 2 2 4 2 7 5 3" xfId="19993" xr:uid="{1C4F91DD-201A-4EF2-9375-BBFE1B06A982}"/>
    <cellStyle name="Normal 2 2 4 2 7 6" xfId="7833" xr:uid="{B58264BA-EE02-4F4D-AF51-77FADA5D1243}"/>
    <cellStyle name="Normal 2 2 4 2 7 6 2" xfId="20563" xr:uid="{88FC9A2B-7251-48E4-B5F9-6C65362A233F}"/>
    <cellStyle name="Normal 2 2 4 2 7 7" xfId="19426" xr:uid="{42246DED-D2B5-44C9-B8AB-FFBBFB24447A}"/>
    <cellStyle name="Normal 2 2 4 2 8" xfId="5333" xr:uid="{76FEF097-A0CC-4C17-BB26-EC0C53E0A59E}"/>
    <cellStyle name="Normal 2 2 4 2 8 2" xfId="6556" xr:uid="{EB509F65-298A-4E75-BC3F-48E16BB4748D}"/>
    <cellStyle name="Normal 2 2 4 2 8 2 2" xfId="7338" xr:uid="{BE49FDCE-8BB3-45E3-8F50-4AC07ABD8563}"/>
    <cellStyle name="Normal 2 2 4 2 8 2 2 2" xfId="8981" xr:uid="{28D69860-52ED-4B1E-812C-9E28D845FB43}"/>
    <cellStyle name="Normal 2 2 4 2 8 2 2 2 2" xfId="21345" xr:uid="{71E3F01F-4DB8-4E34-9597-2D3F20D8B5DD}"/>
    <cellStyle name="Normal 2 2 4 2 8 2 2 3" xfId="20208" xr:uid="{3C60B2B8-E410-4167-BEC9-4BAA02462CFE}"/>
    <cellStyle name="Normal 2 2 4 2 8 2 3" xfId="8212" xr:uid="{2BEB94BE-D812-417A-A206-2966991347A3}"/>
    <cellStyle name="Normal 2 2 4 2 8 2 3 2" xfId="20847" xr:uid="{D71A47EE-1EE0-4856-A2D6-E8ED9AE20BFE}"/>
    <cellStyle name="Normal 2 2 4 2 8 2 4" xfId="19710" xr:uid="{3BA549AB-88F6-42E0-BF29-D5BE674154D2}"/>
    <cellStyle name="Normal 2 2 4 2 8 3" xfId="6557" xr:uid="{EDE7BAB7-03B5-4ED8-B89A-1620187DC67A}"/>
    <cellStyle name="Normal 2 2 4 2 8 3 2" xfId="7339" xr:uid="{1511A9BA-EB86-409E-B3F7-13E324D394A4}"/>
    <cellStyle name="Normal 2 2 4 2 8 3 2 2" xfId="8982" xr:uid="{ACF07623-03BD-4C66-97B5-CE24CBACDCDE}"/>
    <cellStyle name="Normal 2 2 4 2 8 3 2 2 2" xfId="21346" xr:uid="{1926F491-7AC5-4084-B56D-0B7094D3E801}"/>
    <cellStyle name="Normal 2 2 4 2 8 3 2 3" xfId="20209" xr:uid="{724A6286-67DC-4406-8949-D25B616DE4CE}"/>
    <cellStyle name="Normal 2 2 4 2 8 3 3" xfId="8213" xr:uid="{D39E2B76-94DD-4D9B-AE38-94C1975208D5}"/>
    <cellStyle name="Normal 2 2 4 2 8 3 3 2" xfId="20848" xr:uid="{2C2064E5-B43A-4199-828C-349C3B7BA70D}"/>
    <cellStyle name="Normal 2 2 4 2 8 3 4" xfId="19711" xr:uid="{D850BCD1-FF09-4AC2-8554-27E49FF380FD}"/>
    <cellStyle name="Normal 2 2 4 2 8 4" xfId="6328" xr:uid="{60C22BAA-6774-4B36-A4B0-94DD1E9918A4}"/>
    <cellStyle name="Normal 2 2 4 2 8 4 2" xfId="7340" xr:uid="{662E7A9D-25ED-4CB6-836B-502D459A3697}"/>
    <cellStyle name="Normal 2 2 4 2 8 4 2 2" xfId="8983" xr:uid="{9EEA27F5-2588-4194-AD87-1608FC62E20E}"/>
    <cellStyle name="Normal 2 2 4 2 8 4 2 2 2" xfId="21347" xr:uid="{A92EAAF4-84FE-41E4-AD8B-74554D3057BC}"/>
    <cellStyle name="Normal 2 2 4 2 8 4 2 3" xfId="20210" xr:uid="{CE719F41-C5B3-4376-B2C9-A8D5814F0F07}"/>
    <cellStyle name="Normal 2 2 4 2 8 4 3" xfId="8046" xr:uid="{1EC88D8D-6CE5-42B3-8A34-B86D3CB3D2B5}"/>
    <cellStyle name="Normal 2 2 4 2 8 4 3 2" xfId="20682" xr:uid="{FCC9D7F5-6072-48FA-BA4B-11C95FAD93F6}"/>
    <cellStyle name="Normal 2 2 4 2 8 4 4" xfId="19545" xr:uid="{1E312B33-C7CD-4940-BF24-46E20334FAAE}"/>
    <cellStyle name="Normal 2 2 4 2 8 5" xfId="7009" xr:uid="{53898FF0-C347-48DE-9801-1AE00828E3FD}"/>
    <cellStyle name="Normal 2 2 4 2 8 5 2" xfId="8652" xr:uid="{6D7A4340-C1C6-4BCD-8A61-4AC9C8787DD3}"/>
    <cellStyle name="Normal 2 2 4 2 8 5 2 2" xfId="21131" xr:uid="{D8326D54-512F-47D8-A66B-76C27159C6A7}"/>
    <cellStyle name="Normal 2 2 4 2 8 5 3" xfId="19994" xr:uid="{298241B1-1DF6-4C52-8EA6-88533ABCB7E1}"/>
    <cellStyle name="Normal 2 2 4 2 8 6" xfId="7834" xr:uid="{3AE2BC6B-4F48-4D70-B1DA-6C9990C14817}"/>
    <cellStyle name="Normal 2 2 4 2 8 6 2" xfId="20564" xr:uid="{1B41632E-F295-4D32-B82E-405A092221B2}"/>
    <cellStyle name="Normal 2 2 4 2 8 7" xfId="19427" xr:uid="{B465AA94-4D1D-4000-B4B6-EC04FAEE57C3}"/>
    <cellStyle name="Normal 2 2 4 2 9" xfId="5334" xr:uid="{9CA8AAE3-7FB7-4C97-8546-93F966E556F9}"/>
    <cellStyle name="Normal 2 2 4 2 9 2" xfId="6558" xr:uid="{548FD747-746A-4A3D-8838-8831A51009D3}"/>
    <cellStyle name="Normal 2 2 4 2 9 2 2" xfId="7341" xr:uid="{40484104-8D3F-438C-9902-E45F72D9AB16}"/>
    <cellStyle name="Normal 2 2 4 2 9 2 2 2" xfId="8984" xr:uid="{BE84E877-A5FF-4568-A1DF-667393331E47}"/>
    <cellStyle name="Normal 2 2 4 2 9 2 2 2 2" xfId="21348" xr:uid="{B6AFF2E7-F2DE-4E14-A060-AA040E9B8365}"/>
    <cellStyle name="Normal 2 2 4 2 9 2 2 3" xfId="20211" xr:uid="{05BC7112-D1CB-4A9F-BFF2-BA987975C21F}"/>
    <cellStyle name="Normal 2 2 4 2 9 2 3" xfId="8214" xr:uid="{05047E5D-1679-4190-AFDA-A4FE02916E5B}"/>
    <cellStyle name="Normal 2 2 4 2 9 2 3 2" xfId="20849" xr:uid="{81191EB4-568D-4BC4-9619-C4A8F7FFDC1B}"/>
    <cellStyle name="Normal 2 2 4 2 9 2 4" xfId="19712" xr:uid="{AE02A7DD-3CDD-4753-94A8-2105DA4DEE2D}"/>
    <cellStyle name="Normal 2 2 4 2 9 3" xfId="6559" xr:uid="{5B0EFD47-311A-4226-B431-4D43474C37E8}"/>
    <cellStyle name="Normal 2 2 4 2 9 3 2" xfId="7342" xr:uid="{F16F8EEA-DEA5-49D2-89A6-5A94AF236548}"/>
    <cellStyle name="Normal 2 2 4 2 9 3 2 2" xfId="8985" xr:uid="{46B8DF15-1808-47F9-8960-919324D3F612}"/>
    <cellStyle name="Normal 2 2 4 2 9 3 2 2 2" xfId="21349" xr:uid="{FE0D13E5-B5DE-48EE-85BC-834B58F54DB3}"/>
    <cellStyle name="Normal 2 2 4 2 9 3 2 3" xfId="20212" xr:uid="{607C655B-093C-435E-8186-8158713F5583}"/>
    <cellStyle name="Normal 2 2 4 2 9 3 3" xfId="8215" xr:uid="{A355E403-271C-4ADC-B8C7-42E89CA7E0A4}"/>
    <cellStyle name="Normal 2 2 4 2 9 3 3 2" xfId="20850" xr:uid="{8365470E-0169-4BD9-9780-3B421D08CA88}"/>
    <cellStyle name="Normal 2 2 4 2 9 3 4" xfId="19713" xr:uid="{E4C5D1DF-FAFE-4463-9B59-0E23B3FE0414}"/>
    <cellStyle name="Normal 2 2 4 2 9 4" xfId="6329" xr:uid="{2A55FB46-1342-457D-B598-8A652932D3E1}"/>
    <cellStyle name="Normal 2 2 4 2 9 4 2" xfId="7343" xr:uid="{7923E541-4048-4374-A4E7-2DD0F9B49726}"/>
    <cellStyle name="Normal 2 2 4 2 9 4 2 2" xfId="8986" xr:uid="{91F816CB-A1A2-4E20-A360-7F8F9D2E50B5}"/>
    <cellStyle name="Normal 2 2 4 2 9 4 2 2 2" xfId="21350" xr:uid="{CC0C274B-2C35-4FC4-91DB-3F26574B2C5F}"/>
    <cellStyle name="Normal 2 2 4 2 9 4 2 3" xfId="20213" xr:uid="{CDCBC918-2107-4A60-9377-425BE9AA5577}"/>
    <cellStyle name="Normal 2 2 4 2 9 4 3" xfId="8047" xr:uid="{906C6045-A1A2-4F7C-8C25-65C2A275D58A}"/>
    <cellStyle name="Normal 2 2 4 2 9 4 3 2" xfId="20683" xr:uid="{B1B68E65-031F-48EE-A84C-C2DF46A93A62}"/>
    <cellStyle name="Normal 2 2 4 2 9 4 4" xfId="19546" xr:uid="{B62A8D7A-3946-4830-A685-8D1CA3864611}"/>
    <cellStyle name="Normal 2 2 4 2 9 5" xfId="7010" xr:uid="{CDE60F79-5811-4EDA-83C9-89F567D38694}"/>
    <cellStyle name="Normal 2 2 4 2 9 5 2" xfId="8653" xr:uid="{6CDE820A-3BCE-42C0-A555-4D219807F370}"/>
    <cellStyle name="Normal 2 2 4 2 9 5 2 2" xfId="21132" xr:uid="{4C28A16D-AF66-4DF4-86F0-BD368594E0F0}"/>
    <cellStyle name="Normal 2 2 4 2 9 5 3" xfId="19995" xr:uid="{7FF086D1-AF1A-4806-9DC0-E381B4053433}"/>
    <cellStyle name="Normal 2 2 4 2 9 6" xfId="7835" xr:uid="{886DB810-2C84-43C8-8BE6-681E605DE7DD}"/>
    <cellStyle name="Normal 2 2 4 2 9 6 2" xfId="20565" xr:uid="{2AD43C4A-FEE6-4247-873A-EE7BFF5F3D7D}"/>
    <cellStyle name="Normal 2 2 4 2 9 7" xfId="19428" xr:uid="{2EA223EA-9EB1-466D-A49D-C3A5B6C6465C}"/>
    <cellStyle name="Normal 2 2 4 3" xfId="5335" xr:uid="{04E66057-7866-42D3-A01D-B65BFA578EFB}"/>
    <cellStyle name="Normal 2 2 4 4" xfId="5336" xr:uid="{F6B57715-0F49-45EB-8D37-C7B81D229022}"/>
    <cellStyle name="Normal 2 2 4 5" xfId="5337" xr:uid="{6BC9F9A1-D5E5-40E2-BA2C-0E3DFCE89038}"/>
    <cellStyle name="Normal 2 2 4 6" xfId="5338" xr:uid="{5BF07057-BB19-4F26-8D8F-84D8EC2EB892}"/>
    <cellStyle name="Normal 2 2 4 7" xfId="5339" xr:uid="{B5EE7ECF-B456-4F92-AA0C-5B316498E5D0}"/>
    <cellStyle name="Normal 2 2 4 8" xfId="5340" xr:uid="{DF7CD183-25F6-4843-9EE9-6497765A66A8}"/>
    <cellStyle name="Normal 2 2 4 9" xfId="5341" xr:uid="{A551F21A-D061-4125-BA13-4CB86A26B1EC}"/>
    <cellStyle name="Normal 2 2 5" xfId="5342" xr:uid="{959D8ECA-65D8-4116-8CE4-0A268D434447}"/>
    <cellStyle name="Normal 2 2 5 2" xfId="6560" xr:uid="{DC54CD28-0A0F-4BB0-BC93-3064BAA163D4}"/>
    <cellStyle name="Normal 2 2 5 2 2" xfId="7344" xr:uid="{ED3187F5-220D-4D6A-B267-30B159AD9329}"/>
    <cellStyle name="Normal 2 2 5 2 2 2" xfId="8987" xr:uid="{620B8DF2-DE99-4586-9C52-73DEB0C92069}"/>
    <cellStyle name="Normal 2 2 5 2 2 2 2" xfId="21351" xr:uid="{1EFE0DDB-A1A6-4D66-9C74-3B7FF04D04BD}"/>
    <cellStyle name="Normal 2 2 5 2 2 3" xfId="20214" xr:uid="{270FBCC5-7583-4264-A6A1-CBFE36E31C8F}"/>
    <cellStyle name="Normal 2 2 5 2 3" xfId="8216" xr:uid="{C456B662-5E22-4D6D-A5D2-CC9F32DA8F1A}"/>
    <cellStyle name="Normal 2 2 5 2 3 2" xfId="20851" xr:uid="{A92B94F0-F0CF-4078-AA12-886EB11AD565}"/>
    <cellStyle name="Normal 2 2 5 2 4" xfId="19714" xr:uid="{A385963F-AEE5-4183-A2D3-75198D672970}"/>
    <cellStyle name="Normal 2 2 5 3" xfId="6561" xr:uid="{7B19FCFB-4FB5-4AD9-B767-892964AE384B}"/>
    <cellStyle name="Normal 2 2 5 3 2" xfId="7345" xr:uid="{D0C6AC6C-F865-4B4F-B3A1-2479D77E0562}"/>
    <cellStyle name="Normal 2 2 5 3 2 2" xfId="8988" xr:uid="{AEEA84C3-1426-4550-9D57-5A1CA84FB34D}"/>
    <cellStyle name="Normal 2 2 5 3 2 2 2" xfId="21352" xr:uid="{4B28C0E7-4835-4FB3-895F-0C080694B797}"/>
    <cellStyle name="Normal 2 2 5 3 2 3" xfId="20215" xr:uid="{F7CE8876-83AA-4EAD-8276-01F448F6315E}"/>
    <cellStyle name="Normal 2 2 5 3 3" xfId="8217" xr:uid="{4A85C92F-2CA8-4FEE-8668-55AF768D4BBD}"/>
    <cellStyle name="Normal 2 2 5 3 3 2" xfId="20852" xr:uid="{FF7470E9-4E51-415F-8AD7-1DC3397A94CD}"/>
    <cellStyle name="Normal 2 2 5 3 4" xfId="19715" xr:uid="{0847DA9F-5EAD-4897-94A5-783F881D1578}"/>
    <cellStyle name="Normal 2 2 5 4" xfId="6330" xr:uid="{4273052D-8ED9-482A-96B6-CBF754DEAB39}"/>
    <cellStyle name="Normal 2 2 5 4 2" xfId="7346" xr:uid="{EDD30918-C9CB-4F03-9368-3ECD895E7CD2}"/>
    <cellStyle name="Normal 2 2 5 4 2 2" xfId="8989" xr:uid="{4847EDA3-ADCB-42A3-93DE-BE8F8457FFA6}"/>
    <cellStyle name="Normal 2 2 5 4 2 2 2" xfId="21353" xr:uid="{F3E2F738-CC09-4B76-B024-A3319283F9A5}"/>
    <cellStyle name="Normal 2 2 5 4 2 3" xfId="20216" xr:uid="{55DFACB4-0921-4656-9E57-18A6AFAE20D9}"/>
    <cellStyle name="Normal 2 2 5 4 3" xfId="8048" xr:uid="{892742FA-16DA-4A97-AFB6-66144D6F2CEE}"/>
    <cellStyle name="Normal 2 2 5 4 3 2" xfId="20684" xr:uid="{9C69E79B-C28C-4F0B-9037-7127FB648CBB}"/>
    <cellStyle name="Normal 2 2 5 4 4" xfId="19547" xr:uid="{CC6E0CE5-06AC-4A9C-B7AE-8F369B0A9060}"/>
    <cellStyle name="Normal 2 2 5 5" xfId="7011" xr:uid="{93DD5CE7-5C76-4F15-8F36-D0EB3EBA6F28}"/>
    <cellStyle name="Normal 2 2 5 5 2" xfId="8654" xr:uid="{8E4E3631-44CF-451A-B9CC-B0D36A48395C}"/>
    <cellStyle name="Normal 2 2 5 5 2 2" xfId="21133" xr:uid="{DF219886-70FD-494E-A0F9-39BF66B25F2F}"/>
    <cellStyle name="Normal 2 2 5 5 3" xfId="19996" xr:uid="{8E5EB566-A73D-44D6-999E-1C64B639209B}"/>
    <cellStyle name="Normal 2 2 5 6" xfId="7836" xr:uid="{DCAC5D5D-810D-4868-8A27-05972F5DF042}"/>
    <cellStyle name="Normal 2 2 5 6 2" xfId="20566" xr:uid="{248017C9-0348-44AF-9D58-B454EE618351}"/>
    <cellStyle name="Normal 2 2 5 7" xfId="19429" xr:uid="{1C74A9AB-62E2-480F-BAD1-DC6B7BD03664}"/>
    <cellStyle name="Normal 2 2 6" xfId="5343" xr:uid="{6A5F457B-4381-4C97-BBF9-8FE44A3CC86D}"/>
    <cellStyle name="Normal 2 2 6 2" xfId="6562" xr:uid="{1AA980C3-42B1-438F-9B0B-177697814FAA}"/>
    <cellStyle name="Normal 2 2 6 2 2" xfId="7347" xr:uid="{2A4A8223-86FC-4A05-9077-3CF2ABEF869B}"/>
    <cellStyle name="Normal 2 2 6 2 2 2" xfId="8990" xr:uid="{90DDD634-071B-4492-8589-2208CA2CF1BB}"/>
    <cellStyle name="Normal 2 2 6 2 2 2 2" xfId="21354" xr:uid="{9E3011B3-EF6B-4A78-8005-7622076618CC}"/>
    <cellStyle name="Normal 2 2 6 2 2 3" xfId="20217" xr:uid="{0E0535EE-14DF-463F-A31D-8CDC1EBD0D17}"/>
    <cellStyle name="Normal 2 2 6 2 3" xfId="8218" xr:uid="{6B85F3C2-29AE-4FAD-9DB3-95428F6A2A98}"/>
    <cellStyle name="Normal 2 2 6 2 3 2" xfId="20853" xr:uid="{CF1C858E-C4EB-4EEE-82BA-BE2B458696D9}"/>
    <cellStyle name="Normal 2 2 6 2 4" xfId="19716" xr:uid="{92BABD95-A3FF-470B-BC47-331EFE7E2920}"/>
    <cellStyle name="Normal 2 2 6 3" xfId="6563" xr:uid="{C13B28B1-4006-41BE-849E-A41F9484975E}"/>
    <cellStyle name="Normal 2 2 6 3 2" xfId="7348" xr:uid="{44FA80DC-FB48-41BB-A02F-7C25B7686AFD}"/>
    <cellStyle name="Normal 2 2 6 3 2 2" xfId="8991" xr:uid="{FE0E4810-58EE-4ED6-BCC8-F0E5CF5EC5AD}"/>
    <cellStyle name="Normal 2 2 6 3 2 2 2" xfId="21355" xr:uid="{1FF9F1DF-76E6-4FDE-9AB9-735BB3CB0467}"/>
    <cellStyle name="Normal 2 2 6 3 2 3" xfId="20218" xr:uid="{C8F40938-87BC-42F9-8C18-AAA8C369C3FB}"/>
    <cellStyle name="Normal 2 2 6 3 3" xfId="8219" xr:uid="{2D85CBC8-DBE9-486B-A6AA-86A1C1DDD94E}"/>
    <cellStyle name="Normal 2 2 6 3 3 2" xfId="20854" xr:uid="{C751C263-1520-4518-8154-A83A5720DD1D}"/>
    <cellStyle name="Normal 2 2 6 3 4" xfId="19717" xr:uid="{0828E482-E73F-460E-BB12-96448E155559}"/>
    <cellStyle name="Normal 2 2 6 4" xfId="6331" xr:uid="{63B620C3-68F8-4AD4-940C-748E9A16D6EA}"/>
    <cellStyle name="Normal 2 2 6 4 2" xfId="7349" xr:uid="{5B4CAB91-B756-421A-BF44-8EF310D6D912}"/>
    <cellStyle name="Normal 2 2 6 4 2 2" xfId="8992" xr:uid="{103F2188-FB74-4E66-AD52-09F0BE964D4C}"/>
    <cellStyle name="Normal 2 2 6 4 2 2 2" xfId="21356" xr:uid="{BACD7552-DE34-4329-BF27-FACE2C5FD84A}"/>
    <cellStyle name="Normal 2 2 6 4 2 3" xfId="20219" xr:uid="{AFA527B0-76DB-4202-96E6-09E612985196}"/>
    <cellStyle name="Normal 2 2 6 4 3" xfId="8049" xr:uid="{E77D43D8-EF07-4FEB-8BB3-45B9DD924EEA}"/>
    <cellStyle name="Normal 2 2 6 4 3 2" xfId="20685" xr:uid="{00A8BF54-E740-4C38-9567-5FD706038C75}"/>
    <cellStyle name="Normal 2 2 6 4 4" xfId="19548" xr:uid="{F92ACE5C-C054-49AF-9895-94ABEC4A0D5B}"/>
    <cellStyle name="Normal 2 2 6 5" xfId="7012" xr:uid="{C7F2F92D-A915-4B2F-BC80-0380EBF3FBB7}"/>
    <cellStyle name="Normal 2 2 6 5 2" xfId="8655" xr:uid="{B63B8E78-9B04-41DB-99B0-9A62EB9F3E3C}"/>
    <cellStyle name="Normal 2 2 6 5 2 2" xfId="21134" xr:uid="{B601C98A-CCD0-40B9-A279-4AE89F558827}"/>
    <cellStyle name="Normal 2 2 6 5 3" xfId="19997" xr:uid="{89C2FEA0-F618-47D5-899B-6DB33AEA77AC}"/>
    <cellStyle name="Normal 2 2 6 6" xfId="7837" xr:uid="{E072500E-9184-4CFC-AE3A-0302533F6CEB}"/>
    <cellStyle name="Normal 2 2 6 6 2" xfId="20567" xr:uid="{55102367-F185-42B3-9A3F-7C8BEF473C89}"/>
    <cellStyle name="Normal 2 2 6 7" xfId="19430" xr:uid="{1ED98025-630D-4394-89A2-B15A68D1F51D}"/>
    <cellStyle name="Normal 2 2 7" xfId="5344" xr:uid="{DEF9866E-6D0F-4BD2-ACE6-31B4B29FEB2E}"/>
    <cellStyle name="Normal 2 2 7 2" xfId="6564" xr:uid="{81C7E7EC-8F9C-45E5-92C4-0AD8B78D9E3D}"/>
    <cellStyle name="Normal 2 2 7 2 2" xfId="7350" xr:uid="{1879B3AD-C429-4F53-9E03-23CA10151AE3}"/>
    <cellStyle name="Normal 2 2 7 2 2 2" xfId="8993" xr:uid="{131B5897-C7E2-4544-9BC2-398200135073}"/>
    <cellStyle name="Normal 2 2 7 2 2 2 2" xfId="21357" xr:uid="{871E2B5F-EA6C-4926-B44F-0139CD3BE52B}"/>
    <cellStyle name="Normal 2 2 7 2 2 3" xfId="20220" xr:uid="{59B95C1C-6165-492C-92D0-D6EC65EB544E}"/>
    <cellStyle name="Normal 2 2 7 2 3" xfId="8220" xr:uid="{91C1156B-E10E-43FA-B582-92E88F8522E4}"/>
    <cellStyle name="Normal 2 2 7 2 3 2" xfId="20855" xr:uid="{84D135D3-F6A3-4077-A318-3E9769C60A95}"/>
    <cellStyle name="Normal 2 2 7 2 4" xfId="19718" xr:uid="{B4966AC7-3397-4338-99C4-E1613E567CE6}"/>
    <cellStyle name="Normal 2 2 7 3" xfId="6565" xr:uid="{92A21F35-68A0-423D-B945-E485D507C902}"/>
    <cellStyle name="Normal 2 2 7 3 2" xfId="7351" xr:uid="{AC1CBC85-BA3C-4E95-BAB4-F882AF401846}"/>
    <cellStyle name="Normal 2 2 7 3 2 2" xfId="8994" xr:uid="{25693259-4444-4452-BE3E-71D2A7432931}"/>
    <cellStyle name="Normal 2 2 7 3 2 2 2" xfId="21358" xr:uid="{C1EC8018-B5B1-43EA-9D6A-2CE85D30DE6F}"/>
    <cellStyle name="Normal 2 2 7 3 2 3" xfId="20221" xr:uid="{52873CEF-5E07-429D-A394-75A5FADEE0A1}"/>
    <cellStyle name="Normal 2 2 7 3 3" xfId="8221" xr:uid="{3C9B12CA-BEB8-4BCB-A4E9-265B3DE3638C}"/>
    <cellStyle name="Normal 2 2 7 3 3 2" xfId="20856" xr:uid="{1D714D26-82B4-46F8-BE41-095FFDC46E14}"/>
    <cellStyle name="Normal 2 2 7 3 4" xfId="19719" xr:uid="{FA4B7350-1B63-4106-B688-87F68DB2A41F}"/>
    <cellStyle name="Normal 2 2 7 4" xfId="6332" xr:uid="{8C93762B-5DDC-48DA-AABB-80CD4211496B}"/>
    <cellStyle name="Normal 2 2 7 4 2" xfId="7352" xr:uid="{D5A6CA19-4063-421C-B81A-115917BF784E}"/>
    <cellStyle name="Normal 2 2 7 4 2 2" xfId="8995" xr:uid="{900279CC-AE91-490F-BE78-408DB2DB1E49}"/>
    <cellStyle name="Normal 2 2 7 4 2 2 2" xfId="21359" xr:uid="{92BD70DA-4E07-496C-9328-0189FC7C19C7}"/>
    <cellStyle name="Normal 2 2 7 4 2 3" xfId="20222" xr:uid="{3A318441-C164-445F-BF80-B7C7E94F30AF}"/>
    <cellStyle name="Normal 2 2 7 4 3" xfId="8050" xr:uid="{E144FB49-699D-467D-B4C3-330C02F3B63C}"/>
    <cellStyle name="Normal 2 2 7 4 3 2" xfId="20686" xr:uid="{A5470DDB-B577-4192-9BBA-16FC03D1092A}"/>
    <cellStyle name="Normal 2 2 7 4 4" xfId="19549" xr:uid="{8C216DC2-2426-412B-8180-09E1D5F3E4B2}"/>
    <cellStyle name="Normal 2 2 7 5" xfId="7013" xr:uid="{2438E5F9-4084-4CDB-836C-18776F87DDA9}"/>
    <cellStyle name="Normal 2 2 7 5 2" xfId="8656" xr:uid="{0DB52D82-2A72-4ACD-8426-D8E5931EFF38}"/>
    <cellStyle name="Normal 2 2 7 5 2 2" xfId="21135" xr:uid="{03615A17-7965-4176-9A80-313DAC4CB0BB}"/>
    <cellStyle name="Normal 2 2 7 5 3" xfId="19998" xr:uid="{EFEB97FA-54A2-4A55-8350-576D9F27DC3E}"/>
    <cellStyle name="Normal 2 2 7 6" xfId="7838" xr:uid="{4B8AA880-E990-47E9-B455-2764E13EB627}"/>
    <cellStyle name="Normal 2 2 7 6 2" xfId="20568" xr:uid="{4B238BE3-B29C-4E69-96A1-19791BAF8142}"/>
    <cellStyle name="Normal 2 2 7 7" xfId="19431" xr:uid="{CA2C2457-7DEF-4FD2-9C8C-5B64B2F7DA5D}"/>
    <cellStyle name="Normal 2 2 8" xfId="5345" xr:uid="{B5AB6823-0358-4C2D-BC58-FF24952759A4}"/>
    <cellStyle name="Normal 2 2 8 2" xfId="5346" xr:uid="{07E19849-E7D4-4A7B-83EA-B0D35580D3E3}"/>
    <cellStyle name="Normal 2 2 8 2 2" xfId="6566" xr:uid="{3AA37634-973D-4476-9568-EB7CFD0BE37D}"/>
    <cellStyle name="Normal 2 2 8 2 2 2" xfId="7353" xr:uid="{4FE75A01-B40A-4144-B99B-91794DB64FBF}"/>
    <cellStyle name="Normal 2 2 8 2 2 2 2" xfId="8996" xr:uid="{B9FC0643-1769-4E1E-BC64-2F58BB2F2553}"/>
    <cellStyle name="Normal 2 2 8 2 2 2 2 2" xfId="21360" xr:uid="{D41F14C1-4CEF-4F26-82A4-38F266B0D94A}"/>
    <cellStyle name="Normal 2 2 8 2 2 2 3" xfId="20223" xr:uid="{3B1B89B7-2AB1-4340-AF5F-27D57DF08538}"/>
    <cellStyle name="Normal 2 2 8 2 2 3" xfId="8222" xr:uid="{E08462F6-9507-486D-B5D0-6B3534A3219D}"/>
    <cellStyle name="Normal 2 2 8 2 2 3 2" xfId="20857" xr:uid="{D3E57013-1C54-49AB-A850-1B2162FE6288}"/>
    <cellStyle name="Normal 2 2 8 2 2 4" xfId="19720" xr:uid="{33B6CDEB-453D-4282-B903-DA5378817B52}"/>
    <cellStyle name="Normal 2 2 8 2 3" xfId="6567" xr:uid="{2E19CB83-4123-4C15-B819-720420705C3B}"/>
    <cellStyle name="Normal 2 2 8 2 3 2" xfId="7354" xr:uid="{05928603-F982-4274-8BCF-D6D3A2F5A1FE}"/>
    <cellStyle name="Normal 2 2 8 2 3 2 2" xfId="8997" xr:uid="{73E132AA-DA95-4485-8280-81793F69C0EF}"/>
    <cellStyle name="Normal 2 2 8 2 3 2 2 2" xfId="21361" xr:uid="{B62A4B12-0FFC-462C-AAE8-68C10D95BED2}"/>
    <cellStyle name="Normal 2 2 8 2 3 2 3" xfId="20224" xr:uid="{BE3A2587-1E53-491F-B20D-107E72A99B76}"/>
    <cellStyle name="Normal 2 2 8 2 3 3" xfId="8223" xr:uid="{EBD7BE2D-4333-4546-B65E-535B32615139}"/>
    <cellStyle name="Normal 2 2 8 2 3 3 2" xfId="20858" xr:uid="{C38AF0A8-AEAB-4837-9A48-5A6B2AFD318A}"/>
    <cellStyle name="Normal 2 2 8 2 3 4" xfId="19721" xr:uid="{2FC1FBC0-40A2-4630-86A5-015C8281B736}"/>
    <cellStyle name="Normal 2 2 8 2 4" xfId="6333" xr:uid="{9C0A383B-58A6-4208-BF8A-FA32724C3476}"/>
    <cellStyle name="Normal 2 2 8 2 4 2" xfId="7355" xr:uid="{6B09F954-AFC4-416B-A545-AB1FD2CA0FE3}"/>
    <cellStyle name="Normal 2 2 8 2 4 2 2" xfId="8998" xr:uid="{5E4836DC-98BA-457A-B3F6-408FA4DA24FA}"/>
    <cellStyle name="Normal 2 2 8 2 4 2 2 2" xfId="21362" xr:uid="{936C04F7-C1ED-416B-AB5C-CE1FFBDD25C3}"/>
    <cellStyle name="Normal 2 2 8 2 4 2 3" xfId="20225" xr:uid="{ACC56525-C32D-4733-87DD-36C37E42215C}"/>
    <cellStyle name="Normal 2 2 8 2 4 3" xfId="8051" xr:uid="{3E7EFD2E-2F87-4329-93B1-E1EC45C3AB23}"/>
    <cellStyle name="Normal 2 2 8 2 4 3 2" xfId="20687" xr:uid="{BF7B4548-68AF-4B3C-A039-8DA817A7F668}"/>
    <cellStyle name="Normal 2 2 8 2 4 4" xfId="19550" xr:uid="{EE9508C4-74E0-46C9-AEF9-E5C9A8DC2E8A}"/>
    <cellStyle name="Normal 2 2 8 2 5" xfId="7014" xr:uid="{3CA99F00-23C7-40D0-B5C0-8CB27C65C160}"/>
    <cellStyle name="Normal 2 2 8 2 5 2" xfId="8657" xr:uid="{25E2E1F8-1BE6-4FA3-9E78-671E69726B2F}"/>
    <cellStyle name="Normal 2 2 8 2 5 2 2" xfId="21136" xr:uid="{75FE7717-FDFB-4C3A-9893-7D7E39607EF1}"/>
    <cellStyle name="Normal 2 2 8 2 5 3" xfId="19999" xr:uid="{0BC70BA4-BA24-4E72-915D-D2676C4D9E3E}"/>
    <cellStyle name="Normal 2 2 8 2 6" xfId="7839" xr:uid="{06A1A638-B269-4BA4-AA3A-BFF193F870E8}"/>
    <cellStyle name="Normal 2 2 8 2 6 2" xfId="20569" xr:uid="{8FB7B43C-D459-41EC-A8C2-E52669075D95}"/>
    <cellStyle name="Normal 2 2 8 2 7" xfId="19432" xr:uid="{3B69C681-AFB4-4F78-9011-8B4213DDC31C}"/>
    <cellStyle name="Normal 2 2 9" xfId="5347" xr:uid="{2929BB75-DF80-4865-8A57-9C76000632C9}"/>
    <cellStyle name="Normal 2 20" xfId="5348" xr:uid="{3F3A90AA-9683-405A-993B-ED9D870D122F}"/>
    <cellStyle name="Normal 2 21" xfId="5349" xr:uid="{47852917-FD6A-4CFF-B419-ED9A7F5C2840}"/>
    <cellStyle name="Normal 2 22" xfId="5350" xr:uid="{CA744394-DFCE-43BF-A456-0A8A4C0DC592}"/>
    <cellStyle name="Normal 2 23" xfId="5351" xr:uid="{2CF78230-0340-403E-9EA9-28FB3029A9CC}"/>
    <cellStyle name="Normal 2 24" xfId="5352" xr:uid="{3BF1FE10-7607-404A-91AE-9643CD3FC15B}"/>
    <cellStyle name="Normal 2 25" xfId="5353" xr:uid="{DAA756DC-4F37-4B7D-95A9-30EB98D8F406}"/>
    <cellStyle name="Normal 2 26" xfId="5354" xr:uid="{2504514C-EC5B-49E9-9468-890CEC840FC6}"/>
    <cellStyle name="Normal 2 27" xfId="5355" xr:uid="{B58AB9A6-94F8-43D7-A9F5-B85F9BDA2A7D}"/>
    <cellStyle name="Normal 2 28" xfId="5356" xr:uid="{0A703A47-82D9-4509-B8B2-AC340B20505A}"/>
    <cellStyle name="Normal 2 29" xfId="5357" xr:uid="{3F729EC6-E999-4077-A2E2-785510C2C610}"/>
    <cellStyle name="Normal 2 29 10" xfId="5358" xr:uid="{C74629C2-B306-484A-AB95-2488208F9670}"/>
    <cellStyle name="Normal 2 29 11" xfId="5359" xr:uid="{AC4927C4-7314-4E05-A63C-F22A25027BAE}"/>
    <cellStyle name="Normal 2 29 12" xfId="5360" xr:uid="{57387D3A-25B8-4228-B081-8F4D33353A04}"/>
    <cellStyle name="Normal 2 29 13" xfId="5361" xr:uid="{036EC3E4-C12B-443F-9D9A-7CB5A89D0E16}"/>
    <cellStyle name="Normal 2 29 14" xfId="5362" xr:uid="{580700F4-4F57-4F0B-89E4-CD3EC2C6D185}"/>
    <cellStyle name="Normal 2 29 15" xfId="5363" xr:uid="{C282F987-A75F-4474-B5E3-D652070965E3}"/>
    <cellStyle name="Normal 2 29 16" xfId="5364" xr:uid="{50261944-2D2C-4D8C-96B9-1CA35503C7C9}"/>
    <cellStyle name="Normal 2 29 17" xfId="5365" xr:uid="{27835116-8D38-400A-A1F1-A83D9EBD2ADB}"/>
    <cellStyle name="Normal 2 29 18" xfId="5366" xr:uid="{AEB41EFD-5720-45BA-A0E5-DA788FB6F3F7}"/>
    <cellStyle name="Normal 2 29 19" xfId="5367" xr:uid="{0132B16A-12E8-4D84-B949-2058618BB64F}"/>
    <cellStyle name="Normal 2 29 2" xfId="5368" xr:uid="{ADFF69B4-301B-424A-92C6-584ABD9E36EB}"/>
    <cellStyle name="Normal 2 29 20" xfId="5369" xr:uid="{0E16D9CA-6F8C-4568-AFA2-43881AFF4A80}"/>
    <cellStyle name="Normal 2 29 21" xfId="5370" xr:uid="{993F3E99-BCBB-4604-8BEC-803702A73B7B}"/>
    <cellStyle name="Normal 2 29 22" xfId="5371" xr:uid="{4C471907-D902-4A69-A46D-0119B0360CA3}"/>
    <cellStyle name="Normal 2 29 23" xfId="5372" xr:uid="{C0AF3B7D-94A5-453C-B3B0-8352F3A92CDD}"/>
    <cellStyle name="Normal 2 29 24" xfId="5373" xr:uid="{54F3AD11-E7F6-4DDB-B955-96372A78A885}"/>
    <cellStyle name="Normal 2 29 25" xfId="5374" xr:uid="{E9823D0B-2573-438B-8E09-A1507D288D9D}"/>
    <cellStyle name="Normal 2 29 26" xfId="5375" xr:uid="{2BBE16AD-319B-4E19-946A-5D60A68DCDE6}"/>
    <cellStyle name="Normal 2 29 27" xfId="5376" xr:uid="{58D672EF-F264-4365-8A2F-9550B544B74C}"/>
    <cellStyle name="Normal 2 29 28" xfId="5377" xr:uid="{1F4E51F7-0337-43D3-89F8-8893C71DC20F}"/>
    <cellStyle name="Normal 2 29 29" xfId="5378" xr:uid="{EA03F831-77A4-4980-9B33-E73C28A8D062}"/>
    <cellStyle name="Normal 2 29 3" xfId="5379" xr:uid="{AC91A9DC-037A-4667-B47F-B4D04BC4299F}"/>
    <cellStyle name="Normal 2 29 30" xfId="5380" xr:uid="{A25ECC67-ACFB-4A63-81FB-FF1DF767145E}"/>
    <cellStyle name="Normal 2 29 31" xfId="5381" xr:uid="{20BA1474-0A4E-439C-91F1-0050050B6ECC}"/>
    <cellStyle name="Normal 2 29 32" xfId="5382" xr:uid="{6BA05F36-43A1-4308-B653-9748B0515144}"/>
    <cellStyle name="Normal 2 29 33" xfId="5383" xr:uid="{469BB785-4F2D-4AB8-9BFA-29D4046413F9}"/>
    <cellStyle name="Normal 2 29 34" xfId="5384" xr:uid="{661138D5-A30C-4544-AC8D-6B77D9777CD2}"/>
    <cellStyle name="Normal 2 29 35" xfId="5385" xr:uid="{4C9CAC71-AABD-420B-BB67-D1CFE922CBBB}"/>
    <cellStyle name="Normal 2 29 36" xfId="5386" xr:uid="{4361717B-0533-4FEC-BE03-E41E9D6E46A8}"/>
    <cellStyle name="Normal 2 29 37" xfId="5387" xr:uid="{FAC8DB67-26D6-464A-B20A-D2605C1B94A4}"/>
    <cellStyle name="Normal 2 29 38" xfId="5388" xr:uid="{287C3EEB-474D-40E6-937E-814249E7A30A}"/>
    <cellStyle name="Normal 2 29 39" xfId="5389" xr:uid="{FC6CAEA3-0C53-4C11-B6BD-D4713BCEF8A7}"/>
    <cellStyle name="Normal 2 29 4" xfId="5390" xr:uid="{4C6B9C14-F3DF-488E-BA61-4FAA0A75BC38}"/>
    <cellStyle name="Normal 2 29 40" xfId="5391" xr:uid="{C57CB2F2-27BF-421F-820B-E4E9A45524AE}"/>
    <cellStyle name="Normal 2 29 41" xfId="5392" xr:uid="{D7451F2F-FD0E-4056-93FA-DE9E4BD65AD1}"/>
    <cellStyle name="Normal 2 29 42" xfId="5393" xr:uid="{E0AC48CE-9100-4A45-A1C3-69CC67EAEEEF}"/>
    <cellStyle name="Normal 2 29 43" xfId="5394" xr:uid="{EEDBF9F3-83CE-4254-BD9C-011D0850C105}"/>
    <cellStyle name="Normal 2 29 44" xfId="5395" xr:uid="{DDFFBD40-A19A-43A4-A7E1-54902CE7FE4E}"/>
    <cellStyle name="Normal 2 29 45" xfId="5396" xr:uid="{1CA7A2EF-EE0F-4278-92C9-D53272D2B6BB}"/>
    <cellStyle name="Normal 2 29 46" xfId="5397" xr:uid="{315EAE6C-0659-449B-B95C-D47BDC9301F4}"/>
    <cellStyle name="Normal 2 29 47" xfId="5398" xr:uid="{4B200FF2-E145-4D46-8F9E-29C9D83D87C0}"/>
    <cellStyle name="Normal 2 29 48" xfId="5399" xr:uid="{FA626A06-61F3-4DBB-8737-B2274DF83191}"/>
    <cellStyle name="Normal 2 29 5" xfId="5400" xr:uid="{39790BA2-C2F5-452F-99DC-1E72B459060C}"/>
    <cellStyle name="Normal 2 29 6" xfId="5401" xr:uid="{847CB283-8F76-4B09-B028-43E6D6E2E2E3}"/>
    <cellStyle name="Normal 2 29 7" xfId="5402" xr:uid="{EAF292A8-177E-4C36-A5C3-F6629317161C}"/>
    <cellStyle name="Normal 2 29 8" xfId="5403" xr:uid="{777AB48F-7C2D-4513-BFA9-15A058C3D5D3}"/>
    <cellStyle name="Normal 2 29 9" xfId="5404" xr:uid="{1DF775BA-D137-4913-9F73-4087B66EC861}"/>
    <cellStyle name="Normal 2 3" xfId="5405" xr:uid="{6F3B53E8-E8D5-4764-A5E1-3D439895E821}"/>
    <cellStyle name="Normal 2 3 10" xfId="5406" xr:uid="{6AF64766-E2EF-4E93-9CDC-EC3C922D560A}"/>
    <cellStyle name="Normal 2 3 11" xfId="5407" xr:uid="{88C01ED4-9C3F-441E-97AF-EDBFFEB2C864}"/>
    <cellStyle name="Normal 2 3 12" xfId="5408" xr:uid="{3C6B5C38-C759-4E98-9764-6398CADF63A9}"/>
    <cellStyle name="Normal 2 3 13" xfId="5409" xr:uid="{521D1774-876A-4FEF-A004-07698F5CE8E6}"/>
    <cellStyle name="Normal 2 3 14" xfId="5410" xr:uid="{061DDC00-016F-496E-8664-EE7958EA612B}"/>
    <cellStyle name="Normal 2 3 15" xfId="5411" xr:uid="{52918CE4-57E5-4323-8605-349CC8CBCE90}"/>
    <cellStyle name="Normal 2 3 16" xfId="5412" xr:uid="{27888E9F-E0D1-485A-9F81-D890F99CD9E7}"/>
    <cellStyle name="Normal 2 3 17" xfId="5413" xr:uid="{A620399B-7C45-4539-B6E0-9BA360ABF7FA}"/>
    <cellStyle name="Normal 2 3 18" xfId="5414" xr:uid="{739AAA71-FE3A-41A6-A14F-6180190361E0}"/>
    <cellStyle name="Normal 2 3 19" xfId="5415" xr:uid="{3A15F46C-0FEC-49FC-BB84-7E4EC8C53793}"/>
    <cellStyle name="Normal 2 3 2" xfId="5416" xr:uid="{63AA1769-A733-4598-8423-25FEBF213154}"/>
    <cellStyle name="Normal 2 3 20" xfId="5417" xr:uid="{43DD6E18-8AF1-4847-A460-D873DB9B8986}"/>
    <cellStyle name="Normal 2 3 21" xfId="5418" xr:uid="{9E7227A6-465D-4897-BC9A-4E49F1AD99FE}"/>
    <cellStyle name="Normal 2 3 22" xfId="5419" xr:uid="{9E1EC687-77CB-404C-A4F8-6B1426C06367}"/>
    <cellStyle name="Normal 2 3 23" xfId="5420" xr:uid="{6FE952F4-3F0B-4F06-96D7-995CC6102B78}"/>
    <cellStyle name="Normal 2 3 24" xfId="5421" xr:uid="{710D0105-F95B-42FB-B1FF-1952219DFF89}"/>
    <cellStyle name="Normal 2 3 25" xfId="5422" xr:uid="{6C623BE3-EA96-4CFD-BDBC-13FE1BAA1E59}"/>
    <cellStyle name="Normal 2 3 26" xfId="5423" xr:uid="{ACB081E9-D029-4098-A015-D0532ED5A812}"/>
    <cellStyle name="Normal 2 3 27" xfId="5424" xr:uid="{F07AC289-B05D-4829-94ED-EB937A4A1507}"/>
    <cellStyle name="Normal 2 3 28" xfId="5425" xr:uid="{66B996E0-BD4B-4FDC-BD06-DFF9C6A1A275}"/>
    <cellStyle name="Normal 2 3 29" xfId="5426" xr:uid="{AD2CB53A-7448-4495-8493-3B4B58F12DCA}"/>
    <cellStyle name="Normal 2 3 3" xfId="5427" xr:uid="{BC81F2C2-3D4C-423D-BB92-692599258953}"/>
    <cellStyle name="Normal 2 3 30" xfId="5428" xr:uid="{67944EAC-2FEB-42A0-9481-E4EB4D943BE0}"/>
    <cellStyle name="Normal 2 3 31" xfId="5429" xr:uid="{E221C7EB-40CE-4437-83BE-97FFA60B01E5}"/>
    <cellStyle name="Normal 2 3 32" xfId="5430" xr:uid="{79F675D9-BD38-4D9A-8346-E3F2F232E2BC}"/>
    <cellStyle name="Normal 2 3 33" xfId="5431" xr:uid="{A2AF94EA-5C56-44C8-B808-D189C82640C9}"/>
    <cellStyle name="Normal 2 3 34" xfId="5432" xr:uid="{D89751E1-B74E-416D-B13E-E7BABBD5680E}"/>
    <cellStyle name="Normal 2 3 35" xfId="5433" xr:uid="{B8B5BABD-0200-471E-BC20-D8E5B7368465}"/>
    <cellStyle name="Normal 2 3 36" xfId="5434" xr:uid="{10E68AA5-5243-4BC6-B1B4-05CCE9FDD181}"/>
    <cellStyle name="Normal 2 3 37" xfId="5435" xr:uid="{131DF309-D11F-41B5-91D2-9A469B2A10A5}"/>
    <cellStyle name="Normal 2 3 38" xfId="5436" xr:uid="{6CF0DACB-83B3-4998-BA8B-9D04DBAFFF14}"/>
    <cellStyle name="Normal 2 3 39" xfId="5437" xr:uid="{9DB39BC6-656B-4F15-846A-5B68E4D2AEF9}"/>
    <cellStyle name="Normal 2 3 4" xfId="5438" xr:uid="{5D698DBF-24EB-46BB-8093-22724B90C305}"/>
    <cellStyle name="Normal 2 3 40" xfId="5439" xr:uid="{20A95C63-A6E9-40D6-8110-83820FD83A99}"/>
    <cellStyle name="Normal 2 3 41" xfId="5440" xr:uid="{6DF41BAE-5702-45BC-A18C-0FBAE6D1A477}"/>
    <cellStyle name="Normal 2 3 42" xfId="5441" xr:uid="{47A8A212-4168-49BD-99D8-71AE2A7C111C}"/>
    <cellStyle name="Normal 2 3 43" xfId="5442" xr:uid="{756AC837-A668-4E7C-84CA-0B884030B84A}"/>
    <cellStyle name="Normal 2 3 44" xfId="5443" xr:uid="{38005EA6-E5B0-46E4-99F6-D340384F2D95}"/>
    <cellStyle name="Normal 2 3 45" xfId="5444" xr:uid="{8D2BFBF3-65C8-4F91-AE63-64A48CC04EA2}"/>
    <cellStyle name="Normal 2 3 46" xfId="5445" xr:uid="{A4ACFDA3-1C94-4CA3-8E68-3C39F99EF31F}"/>
    <cellStyle name="Normal 2 3 47" xfId="5446" xr:uid="{477DEE59-F769-4122-9851-7CE03E3D3EC4}"/>
    <cellStyle name="Normal 2 3 48" xfId="5447" xr:uid="{3D0D383B-3B6A-4B37-974C-13013FC6C027}"/>
    <cellStyle name="Normal 2 3 49" xfId="6568" xr:uid="{2479ECFC-7CA4-44AF-9F64-4D43DBF9D0DB}"/>
    <cellStyle name="Normal 2 3 49 2" xfId="7356" xr:uid="{6353A8AB-3F1F-4F4C-84F0-9B55DFB0B48D}"/>
    <cellStyle name="Normal 2 3 49 2 2" xfId="8999" xr:uid="{1A72B79E-9AEE-4C1E-824C-2A1E49817CA1}"/>
    <cellStyle name="Normal 2 3 49 2 2 2" xfId="21363" xr:uid="{D5AB754B-F954-4A16-8811-7EDCA387E217}"/>
    <cellStyle name="Normal 2 3 49 2 3" xfId="20226" xr:uid="{A5E6638B-284F-4E46-A2CC-A7BFD4F5328D}"/>
    <cellStyle name="Normal 2 3 49 3" xfId="8224" xr:uid="{7502B6E0-793F-4E0F-B58D-980E31F3DD11}"/>
    <cellStyle name="Normal 2 3 49 3 2" xfId="20859" xr:uid="{6BE0F2CF-5AEC-48F7-8BA9-A0653FE1FDA0}"/>
    <cellStyle name="Normal 2 3 49 4" xfId="19722" xr:uid="{A2909339-25DD-427E-B5FA-2E72E53883CE}"/>
    <cellStyle name="Normal 2 3 5" xfId="5448" xr:uid="{38BE11E8-BD89-4ECA-AB1C-2152FCA08D79}"/>
    <cellStyle name="Normal 2 3 6" xfId="5449" xr:uid="{5D384772-7854-4E0D-A56F-710E6B553005}"/>
    <cellStyle name="Normal 2 3 7" xfId="5450" xr:uid="{7BA80BA9-4ED8-4F90-ADE3-EA48A3FC0636}"/>
    <cellStyle name="Normal 2 3 8" xfId="5451" xr:uid="{137C6D46-8BB9-4135-B698-2FD4A126F156}"/>
    <cellStyle name="Normal 2 3 9" xfId="5452" xr:uid="{CF8C7299-97B3-47F7-B1E4-2B7CB4263BE3}"/>
    <cellStyle name="Normal 2 30" xfId="5453" xr:uid="{217184EF-526A-42AC-B93B-15064EA36B79}"/>
    <cellStyle name="Normal 2 31" xfId="5454" xr:uid="{E1AEEF5A-D89B-403B-9DA4-B509CF647D35}"/>
    <cellStyle name="Normal 2 31 10" xfId="5455" xr:uid="{D54BE13D-DF65-47FA-956D-3EF3D0DCD2FF}"/>
    <cellStyle name="Normal 2 31 11" xfId="5456" xr:uid="{EB1EABF0-60C0-42DE-9C0C-C854D5D384B5}"/>
    <cellStyle name="Normal 2 31 12" xfId="5457" xr:uid="{D99D7070-2BE1-41BE-A3C7-BA3B1CA9D1AC}"/>
    <cellStyle name="Normal 2 31 13" xfId="5458" xr:uid="{5E274070-1C9D-414D-B08D-B4578DAF767A}"/>
    <cellStyle name="Normal 2 31 14" xfId="5459" xr:uid="{6BECE2C7-7033-4C6E-A7CC-2D5AC71AAAFB}"/>
    <cellStyle name="Normal 2 31 15" xfId="5460" xr:uid="{085B879E-1B36-4FA0-954F-113B626815EE}"/>
    <cellStyle name="Normal 2 31 16" xfId="5461" xr:uid="{E13D2A1B-1ECA-4904-B92F-6E71D24AE343}"/>
    <cellStyle name="Normal 2 31 17" xfId="5462" xr:uid="{D545F2DC-3670-4769-BF70-422804146654}"/>
    <cellStyle name="Normal 2 31 18" xfId="5463" xr:uid="{40172E0A-1AA5-44E6-A2E4-E21BB0728FC2}"/>
    <cellStyle name="Normal 2 31 19" xfId="5464" xr:uid="{28D88C7A-5416-44F9-BABB-8A4A0A274B2F}"/>
    <cellStyle name="Normal 2 31 2" xfId="5465" xr:uid="{99CF6A5D-F266-4A43-9760-7558DD56EDC8}"/>
    <cellStyle name="Normal 2 31 20" xfId="5466" xr:uid="{D0D59F42-0A0D-43CE-BC93-E86C468CF39F}"/>
    <cellStyle name="Normal 2 31 21" xfId="5467" xr:uid="{F694039D-3EB5-4A7B-8F21-B12D9F40E929}"/>
    <cellStyle name="Normal 2 31 22" xfId="5468" xr:uid="{C7040353-BEF4-4ECB-A0B6-680F7624B81D}"/>
    <cellStyle name="Normal 2 31 23" xfId="5469" xr:uid="{B0C94DB7-B136-4881-B3A9-9461FC60583D}"/>
    <cellStyle name="Normal 2 31 24" xfId="5470" xr:uid="{5EFE88AA-61A9-4263-9D94-78280A1390B1}"/>
    <cellStyle name="Normal 2 31 25" xfId="5471" xr:uid="{4A0F086A-AC2A-428A-A135-2685A5DB69D3}"/>
    <cellStyle name="Normal 2 31 26" xfId="5472" xr:uid="{535E4AFA-A748-4FD7-8770-7EB4CA79C770}"/>
    <cellStyle name="Normal 2 31 27" xfId="5473" xr:uid="{81846CF2-4348-4191-AA09-F1F392D82843}"/>
    <cellStyle name="Normal 2 31 28" xfId="5474" xr:uid="{CEC9C06B-C3EA-4FAD-860B-B509B6527711}"/>
    <cellStyle name="Normal 2 31 29" xfId="5475" xr:uid="{09DFACE4-7DF9-4F1F-A0FA-33EB072F6AF1}"/>
    <cellStyle name="Normal 2 31 3" xfId="5476" xr:uid="{04EA2509-EF49-4535-A331-411DDEE2A908}"/>
    <cellStyle name="Normal 2 31 30" xfId="5477" xr:uid="{C3EACFB4-D3D1-433E-9B57-551D72F837AF}"/>
    <cellStyle name="Normal 2 31 31" xfId="5478" xr:uid="{72237CAC-FBE1-428B-9A71-0ACC72C1EBF0}"/>
    <cellStyle name="Normal 2 31 32" xfId="5479" xr:uid="{B4C02EE6-5E8A-4498-B264-619BA14054DD}"/>
    <cellStyle name="Normal 2 31 33" xfId="5480" xr:uid="{9AA616DA-9AE6-4D21-8832-50C4D66C96AF}"/>
    <cellStyle name="Normal 2 31 34" xfId="5481" xr:uid="{FBB16F8B-81C2-4A5B-8B19-84132EB0A88F}"/>
    <cellStyle name="Normal 2 31 35" xfId="5482" xr:uid="{362B50BC-3624-44E5-8AB3-857CCF77E401}"/>
    <cellStyle name="Normal 2 31 36" xfId="5483" xr:uid="{C3F05F01-A9C8-43A7-86B9-F6BE52FD4DD1}"/>
    <cellStyle name="Normal 2 31 37" xfId="5484" xr:uid="{EE3AAA2E-CBA1-434C-8F09-DA1108406C86}"/>
    <cellStyle name="Normal 2 31 38" xfId="5485" xr:uid="{414C1179-949C-4A37-8CA7-D73E8351E97C}"/>
    <cellStyle name="Normal 2 31 39" xfId="5486" xr:uid="{A66C2D85-4120-4368-91EE-852F0AC8B2D9}"/>
    <cellStyle name="Normal 2 31 4" xfId="5487" xr:uid="{0319B568-5E0C-4B41-B1F9-457C02BA731F}"/>
    <cellStyle name="Normal 2 31 40" xfId="5488" xr:uid="{92E34E16-A3A0-4732-957A-A308FB0D6057}"/>
    <cellStyle name="Normal 2 31 41" xfId="5489" xr:uid="{374FFEC8-D53F-4B61-B425-A450DB6C69A2}"/>
    <cellStyle name="Normal 2 31 42" xfId="5490" xr:uid="{F17AE544-141E-4FF2-A6E8-1652D527A4CA}"/>
    <cellStyle name="Normal 2 31 43" xfId="5491" xr:uid="{C1E09F03-1CB1-440C-954E-9FC74B1CA4BA}"/>
    <cellStyle name="Normal 2 31 44" xfId="5492" xr:uid="{18E353BB-90B4-468D-9E43-BD911D772C65}"/>
    <cellStyle name="Normal 2 31 45" xfId="5493" xr:uid="{D7D322E5-E0C1-4250-952F-DE95E5CFB875}"/>
    <cellStyle name="Normal 2 31 46" xfId="5494" xr:uid="{5BADCF3D-A9DA-472C-8FEA-359A85C7029D}"/>
    <cellStyle name="Normal 2 31 47" xfId="5495" xr:uid="{FFD0C14C-981B-446F-9DCC-953B27288C88}"/>
    <cellStyle name="Normal 2 31 48" xfId="5496" xr:uid="{0999EFB9-6497-4C45-93CF-52B7C087F07C}"/>
    <cellStyle name="Normal 2 31 5" xfId="5497" xr:uid="{87B26447-823F-403D-BC22-592011A26C2B}"/>
    <cellStyle name="Normal 2 31 6" xfId="5498" xr:uid="{4ACF2961-77C3-46D9-9BB7-F41F15BAFA26}"/>
    <cellStyle name="Normal 2 31 7" xfId="5499" xr:uid="{45241955-DB31-4075-A7D2-0D8F17C4A911}"/>
    <cellStyle name="Normal 2 31 8" xfId="5500" xr:uid="{3D559A3D-9ACD-4300-89B6-3207B4501173}"/>
    <cellStyle name="Normal 2 31 9" xfId="5501" xr:uid="{90B5A550-8CCF-44DB-B5D4-BC0C9AF66CD8}"/>
    <cellStyle name="Normal 2 32" xfId="5502" xr:uid="{23996976-CD3B-4E36-82D6-E8527139481F}"/>
    <cellStyle name="Normal 2 32 10" xfId="5503" xr:uid="{7E2B6CF5-B6E5-41CD-8DFB-C86520724677}"/>
    <cellStyle name="Normal 2 32 11" xfId="5504" xr:uid="{22BA3401-E863-4ADB-8010-FF7F73FC32C9}"/>
    <cellStyle name="Normal 2 32 12" xfId="5505" xr:uid="{0DFD2B80-145F-492D-9CF6-8A667F4C6B05}"/>
    <cellStyle name="Normal 2 32 13" xfId="5506" xr:uid="{BB95B447-4C6B-4833-BC40-E4DFCCF6F7A7}"/>
    <cellStyle name="Normal 2 32 14" xfId="5507" xr:uid="{668B426A-351E-4571-A024-0D0B745741F6}"/>
    <cellStyle name="Normal 2 32 15" xfId="5508" xr:uid="{D6148C6B-40A7-430F-BB6A-E46E25BF7A6C}"/>
    <cellStyle name="Normal 2 32 16" xfId="5509" xr:uid="{78BEA207-01D0-48E8-825E-3DF51D43C804}"/>
    <cellStyle name="Normal 2 32 17" xfId="5510" xr:uid="{2468DF9E-73F1-49AE-893E-779AD565B954}"/>
    <cellStyle name="Normal 2 32 18" xfId="5511" xr:uid="{B7F1B72C-ADB1-4A1D-8E5D-A4ED0548A4DE}"/>
    <cellStyle name="Normal 2 32 19" xfId="5512" xr:uid="{D7A69B18-469F-4EFB-936F-413B5D34A89C}"/>
    <cellStyle name="Normal 2 32 2" xfId="5513" xr:uid="{058EA422-90C5-46CD-96E8-FEAB42D09A03}"/>
    <cellStyle name="Normal 2 32 20" xfId="5514" xr:uid="{7D7A3AAE-1FC7-4ADF-80FD-AC2E7D522F78}"/>
    <cellStyle name="Normal 2 32 21" xfId="5515" xr:uid="{2F692FB3-E0A7-4264-8995-93328A0D0716}"/>
    <cellStyle name="Normal 2 32 22" xfId="5516" xr:uid="{815D0033-15CB-4D9E-B59F-2CAEC1417907}"/>
    <cellStyle name="Normal 2 32 23" xfId="5517" xr:uid="{1BC2F3A5-3309-40F9-88A5-FA7585C28BE3}"/>
    <cellStyle name="Normal 2 32 24" xfId="5518" xr:uid="{D1733352-7FF1-46D8-BCA7-D74BF04EDF0F}"/>
    <cellStyle name="Normal 2 32 25" xfId="5519" xr:uid="{FC5A8218-3618-41A5-A866-0839D80CC56D}"/>
    <cellStyle name="Normal 2 32 26" xfId="5520" xr:uid="{DD71B83E-D9D8-4E38-8B0A-74960FD80684}"/>
    <cellStyle name="Normal 2 32 27" xfId="5521" xr:uid="{F1471CB6-1356-46CC-9CA1-9A1201B5C189}"/>
    <cellStyle name="Normal 2 32 28" xfId="5522" xr:uid="{81738680-1FE0-4108-A17B-1EBF909B82F2}"/>
    <cellStyle name="Normal 2 32 29" xfId="5523" xr:uid="{2FD1C03D-FCD5-4991-AB9E-D50E93BCC2E3}"/>
    <cellStyle name="Normal 2 32 3" xfId="5524" xr:uid="{3ED0DC41-5089-4D62-BF56-F6650BEC936F}"/>
    <cellStyle name="Normal 2 32 30" xfId="5525" xr:uid="{AE57B14D-147A-4E6F-A0E6-431EA809FA31}"/>
    <cellStyle name="Normal 2 32 31" xfId="5526" xr:uid="{DD562D2E-300A-4CE1-87A7-3AFAEB5C1617}"/>
    <cellStyle name="Normal 2 32 32" xfId="5527" xr:uid="{D19356F1-6354-47F4-82CA-2FC6FFB5819B}"/>
    <cellStyle name="Normal 2 32 33" xfId="5528" xr:uid="{4CB1D0B3-5BC2-49A6-94CA-AADF79ED2F8E}"/>
    <cellStyle name="Normal 2 32 34" xfId="5529" xr:uid="{4E5BD40A-1BFB-42E8-82A4-0F0D61A321BD}"/>
    <cellStyle name="Normal 2 32 35" xfId="5530" xr:uid="{E67F7DAE-DFF1-4102-BBD1-9B3B45FA7E39}"/>
    <cellStyle name="Normal 2 32 36" xfId="5531" xr:uid="{F79EEE75-0439-4AB1-91E7-F0658308D66A}"/>
    <cellStyle name="Normal 2 32 37" xfId="5532" xr:uid="{182C49B2-C3ED-4621-8B6F-50572AFAF25F}"/>
    <cellStyle name="Normal 2 32 38" xfId="5533" xr:uid="{B8C9D056-A3DC-403C-BCA4-BAF019188538}"/>
    <cellStyle name="Normal 2 32 39" xfId="5534" xr:uid="{1EDE7622-BCB2-46B1-9808-437BBA90044E}"/>
    <cellStyle name="Normal 2 32 4" xfId="5535" xr:uid="{A429ABC5-02C8-4687-9584-A80B6FC1F298}"/>
    <cellStyle name="Normal 2 32 40" xfId="5536" xr:uid="{BF5B34D6-5E66-48B0-B569-DFE49221F269}"/>
    <cellStyle name="Normal 2 32 41" xfId="5537" xr:uid="{A84172F8-23A3-48B0-8E79-90DF8089E680}"/>
    <cellStyle name="Normal 2 32 42" xfId="5538" xr:uid="{3F476A1A-E395-44F7-AC28-1D3C5E8FE028}"/>
    <cellStyle name="Normal 2 32 43" xfId="5539" xr:uid="{2CF563F8-B5E1-49C3-A754-2C2ECD5D3982}"/>
    <cellStyle name="Normal 2 32 44" xfId="5540" xr:uid="{78A91FE6-176C-4C58-A800-271A73CF8E61}"/>
    <cellStyle name="Normal 2 32 45" xfId="5541" xr:uid="{2189A8AE-1B9D-4318-84C0-1A3D97C3C2D9}"/>
    <cellStyle name="Normal 2 32 46" xfId="5542" xr:uid="{7143B0D4-F14F-4363-A118-BDFC9E667E18}"/>
    <cellStyle name="Normal 2 32 47" xfId="5543" xr:uid="{0BBDBDB9-4EDC-436C-82E0-52B36BE71972}"/>
    <cellStyle name="Normal 2 32 48" xfId="5544" xr:uid="{2A5E566A-D1FA-43C8-AB98-8089DAF2E99C}"/>
    <cellStyle name="Normal 2 32 5" xfId="5545" xr:uid="{6A80A7FC-7812-48C2-9E75-6E6C7BAC13C6}"/>
    <cellStyle name="Normal 2 32 6" xfId="5546" xr:uid="{A9B4FEB7-2481-411F-9098-4E9FD6A0CC5F}"/>
    <cellStyle name="Normal 2 32 7" xfId="5547" xr:uid="{A2D8B9A2-B839-461A-A44C-15FBB2C96D13}"/>
    <cellStyle name="Normal 2 32 8" xfId="5548" xr:uid="{958384E7-B34A-46CF-B093-5DE48A97599F}"/>
    <cellStyle name="Normal 2 32 9" xfId="5549" xr:uid="{CA6535EE-9125-4BEA-B3E7-0E294B0FC2DD}"/>
    <cellStyle name="Normal 2 33" xfId="5550" xr:uid="{512AEAA4-5A56-454E-A043-32B0E88556A4}"/>
    <cellStyle name="Normal 2 33 10" xfId="5551" xr:uid="{891F0DA2-1D7E-42B3-B258-228A5FB10214}"/>
    <cellStyle name="Normal 2 33 11" xfId="5552" xr:uid="{FE83CFEB-7D95-4892-AC00-4855D9CD5932}"/>
    <cellStyle name="Normal 2 33 12" xfId="5553" xr:uid="{AE2802C8-7F64-45F2-88D5-1A3AFCC3B976}"/>
    <cellStyle name="Normal 2 33 13" xfId="5554" xr:uid="{3D1B04F9-942C-4D01-80D9-5A8AB81C937D}"/>
    <cellStyle name="Normal 2 33 14" xfId="5555" xr:uid="{753BC48C-1509-4E92-988A-78984841F9D4}"/>
    <cellStyle name="Normal 2 33 15" xfId="5556" xr:uid="{1EC5D7E0-1D59-4CA2-A95E-64C9A280106F}"/>
    <cellStyle name="Normal 2 33 16" xfId="5557" xr:uid="{75986367-D170-43BC-8964-50DF1CF34C49}"/>
    <cellStyle name="Normal 2 33 17" xfId="5558" xr:uid="{F7802AC5-559E-44BA-965E-B3E1A7F2734F}"/>
    <cellStyle name="Normal 2 33 18" xfId="5559" xr:uid="{62F5DB02-2289-4625-8DFD-552C3864749A}"/>
    <cellStyle name="Normal 2 33 19" xfId="5560" xr:uid="{1012441C-529A-4AC9-9BE2-D1790C15FA42}"/>
    <cellStyle name="Normal 2 33 2" xfId="5561" xr:uid="{D358F152-5595-4FB6-B862-B72AD53D07FE}"/>
    <cellStyle name="Normal 2 33 20" xfId="5562" xr:uid="{0C2FD463-4295-4639-B3FC-155F3224F35E}"/>
    <cellStyle name="Normal 2 33 21" xfId="5563" xr:uid="{0FD8285C-8B99-4BF2-A1EF-656DCAE0EB37}"/>
    <cellStyle name="Normal 2 33 22" xfId="5564" xr:uid="{5724C3D9-E685-4624-ACBD-50FA214941EA}"/>
    <cellStyle name="Normal 2 33 23" xfId="5565" xr:uid="{F4002D75-1741-42C3-B930-A7F01076EFAD}"/>
    <cellStyle name="Normal 2 33 24" xfId="5566" xr:uid="{4909D8A8-3EF6-4F1A-B4B1-92B61BD9AEB5}"/>
    <cellStyle name="Normal 2 33 25" xfId="5567" xr:uid="{22511D2B-8F96-4AF7-916A-045FA0CC6FE6}"/>
    <cellStyle name="Normal 2 33 26" xfId="5568" xr:uid="{72394811-AB14-465A-859D-62DF402AC94A}"/>
    <cellStyle name="Normal 2 33 27" xfId="5569" xr:uid="{9FC7C65B-0202-4FB0-A4EE-F1F663F6570C}"/>
    <cellStyle name="Normal 2 33 28" xfId="5570" xr:uid="{1A7CD95C-6CF5-48A9-8087-A423811A96E1}"/>
    <cellStyle name="Normal 2 33 29" xfId="5571" xr:uid="{D35DA909-9CC1-4100-8E1B-3720B6D4035D}"/>
    <cellStyle name="Normal 2 33 3" xfId="5572" xr:uid="{30151038-E353-4557-9224-F1F0DC2D3045}"/>
    <cellStyle name="Normal 2 33 30" xfId="5573" xr:uid="{2A29342D-63BD-4B0E-9B18-52493AF7B09E}"/>
    <cellStyle name="Normal 2 33 31" xfId="5574" xr:uid="{4850678D-66FE-4055-BE96-3ECFD7019B28}"/>
    <cellStyle name="Normal 2 33 32" xfId="5575" xr:uid="{3436E72B-0009-413B-847A-D7CBC6527094}"/>
    <cellStyle name="Normal 2 33 33" xfId="5576" xr:uid="{305636CE-2C4F-42FC-82C8-F35863204984}"/>
    <cellStyle name="Normal 2 33 34" xfId="5577" xr:uid="{3553769E-7358-4BF7-A2D2-7E19A7763AD3}"/>
    <cellStyle name="Normal 2 33 35" xfId="5578" xr:uid="{CCA0B0F0-5D93-4824-9C59-81520164123B}"/>
    <cellStyle name="Normal 2 33 36" xfId="5579" xr:uid="{09BCAE8A-7945-48A0-A298-CE98AEB9012C}"/>
    <cellStyle name="Normal 2 33 37" xfId="5580" xr:uid="{0B8D11E5-41BA-4DA0-B016-3E3FE541FC4D}"/>
    <cellStyle name="Normal 2 33 38" xfId="5581" xr:uid="{AF1296F8-5BB0-42BE-BB71-58FC1E55DC50}"/>
    <cellStyle name="Normal 2 33 39" xfId="5582" xr:uid="{6B9A3128-644B-407E-B2D4-8379D4645775}"/>
    <cellStyle name="Normal 2 33 4" xfId="5583" xr:uid="{F95BAFD4-DEE8-4E99-AA8D-ABF6A87BCADE}"/>
    <cellStyle name="Normal 2 33 40" xfId="5584" xr:uid="{F5415D58-7196-425C-B5F6-1B9F48E724B4}"/>
    <cellStyle name="Normal 2 33 41" xfId="5585" xr:uid="{6E1C3FF2-E2A8-4D59-9DD0-FB587C209FC9}"/>
    <cellStyle name="Normal 2 33 42" xfId="5586" xr:uid="{4809238A-FEBE-40A2-9CF8-5FFAED5E25D5}"/>
    <cellStyle name="Normal 2 33 43" xfId="5587" xr:uid="{E1A519D0-1424-4464-AC12-EB78D2F8A449}"/>
    <cellStyle name="Normal 2 33 44" xfId="5588" xr:uid="{253C7F9D-5E8B-4431-BFAD-C4B2B3838D34}"/>
    <cellStyle name="Normal 2 33 45" xfId="5589" xr:uid="{8C7B7CA9-7E80-4845-AAAE-47C9A6087F87}"/>
    <cellStyle name="Normal 2 33 46" xfId="5590" xr:uid="{61E27E19-E851-476B-9A7F-7ABF14D972ED}"/>
    <cellStyle name="Normal 2 33 47" xfId="5591" xr:uid="{EE9620B4-1A9F-43DB-99F7-D70234DDF2B0}"/>
    <cellStyle name="Normal 2 33 48" xfId="5592" xr:uid="{32D55116-C826-4D92-B6A7-697C182F0119}"/>
    <cellStyle name="Normal 2 33 5" xfId="5593" xr:uid="{5FECBE40-9565-4FE6-88B8-7D87919B8A7E}"/>
    <cellStyle name="Normal 2 33 6" xfId="5594" xr:uid="{65721E31-1222-4CF9-B119-A2F45F406F2C}"/>
    <cellStyle name="Normal 2 33 7" xfId="5595" xr:uid="{BB361D3D-CA0C-43F5-9918-A35E444E183F}"/>
    <cellStyle name="Normal 2 33 8" xfId="5596" xr:uid="{252BAE92-EB4B-4426-894D-16D048DCF1B7}"/>
    <cellStyle name="Normal 2 33 9" xfId="5597" xr:uid="{A7270AB6-6FD2-4016-92B2-CDCAA001E8A3}"/>
    <cellStyle name="Normal 2 34" xfId="5598" xr:uid="{CCD6520F-2F2C-4955-BA70-7096FD07EE37}"/>
    <cellStyle name="Normal 2 35" xfId="5599" xr:uid="{36A3BDE6-498C-47EC-80DD-D798A5382D45}"/>
    <cellStyle name="Normal 2 36" xfId="5600" xr:uid="{6D367F00-D23A-4FAA-86ED-C4B34309B2EF}"/>
    <cellStyle name="Normal 2 36 10" xfId="5601" xr:uid="{D79F43FB-DEB4-4AE0-9D9F-91A0DF667EB1}"/>
    <cellStyle name="Normal 2 36 11" xfId="5602" xr:uid="{62EC31D9-0C04-4F2C-90D6-4D22A483E6CE}"/>
    <cellStyle name="Normal 2 36 12" xfId="5603" xr:uid="{8BB93E94-1FF3-41CB-B59D-E85BF154C7C0}"/>
    <cellStyle name="Normal 2 36 13" xfId="5604" xr:uid="{F721A7BB-4BA7-47C6-8532-791F30AA79EC}"/>
    <cellStyle name="Normal 2 36 14" xfId="5605" xr:uid="{CB431463-3195-469F-9704-66EAB5EEF4E4}"/>
    <cellStyle name="Normal 2 36 15" xfId="5606" xr:uid="{9EFB5627-C012-469B-B123-63C32FA4CAD5}"/>
    <cellStyle name="Normal 2 36 16" xfId="5607" xr:uid="{89EFC078-1E66-42BD-9550-4BBECB9DD249}"/>
    <cellStyle name="Normal 2 36 17" xfId="5608" xr:uid="{F3A5CCC4-A9CB-40BB-871D-9DB2099FEDBF}"/>
    <cellStyle name="Normal 2 36 18" xfId="5609" xr:uid="{7D88FA06-63BB-4E0D-A602-44EC2BF812BE}"/>
    <cellStyle name="Normal 2 36 19" xfId="5610" xr:uid="{771EB169-C634-4C70-9812-4C4FF9B4C2EF}"/>
    <cellStyle name="Normal 2 36 2" xfId="5611" xr:uid="{531C43E2-20CE-4002-903F-003C16450F06}"/>
    <cellStyle name="Normal 2 36 20" xfId="5612" xr:uid="{F53A3431-85BE-4CC1-9385-83664C1934B6}"/>
    <cellStyle name="Normal 2 36 3" xfId="5613" xr:uid="{E8277E57-ADCE-4340-A1D3-3106A3EB66EB}"/>
    <cellStyle name="Normal 2 36 4" xfId="5614" xr:uid="{C8BB7ACB-704D-4E73-A17A-65A6517591B1}"/>
    <cellStyle name="Normal 2 36 5" xfId="5615" xr:uid="{06B20F89-05A4-40DD-96EC-999D8F3C8728}"/>
    <cellStyle name="Normal 2 36 6" xfId="5616" xr:uid="{FA4170B3-1E10-4333-A020-0504D2126495}"/>
    <cellStyle name="Normal 2 36 7" xfId="5617" xr:uid="{97F42322-5BAA-496C-89E4-92DAE4C4382D}"/>
    <cellStyle name="Normal 2 36 8" xfId="5618" xr:uid="{E05FAE05-EE96-47EC-B37D-5567F985462F}"/>
    <cellStyle name="Normal 2 36 9" xfId="5619" xr:uid="{6483EECA-79EC-4335-990D-90C831628DB1}"/>
    <cellStyle name="Normal 2 37" xfId="5620" xr:uid="{7E45CE8B-27FB-421E-99B7-7593E7AA95FD}"/>
    <cellStyle name="Normal 2 38" xfId="5621" xr:uid="{29225B57-08A5-4CE7-A739-8799E9973426}"/>
    <cellStyle name="Normal 2 39" xfId="5622" xr:uid="{45CD0CBF-C496-4AED-92B5-F01CABE0753B}"/>
    <cellStyle name="Normal 2 4" xfId="5623" xr:uid="{BD4990A3-7094-4C41-A8BD-33099D7F268B}"/>
    <cellStyle name="Normal 2 40" xfId="5624" xr:uid="{D89188B2-F2CF-42D5-9E10-D775B2284BF6}"/>
    <cellStyle name="Normal 2 40 10" xfId="5625" xr:uid="{6ADDEED3-E540-4930-A2FB-6877CBF217EB}"/>
    <cellStyle name="Normal 2 40 11" xfId="5626" xr:uid="{5F8DAC33-909A-4030-AF35-F5D530708A00}"/>
    <cellStyle name="Normal 2 40 12" xfId="5627" xr:uid="{CE65F062-2873-4D3B-AECA-6369CFA89A77}"/>
    <cellStyle name="Normal 2 40 13" xfId="5628" xr:uid="{8C5C9678-9178-4178-90A4-A69C0332569B}"/>
    <cellStyle name="Normal 2 40 14" xfId="5629" xr:uid="{0EB61AF9-74BD-499C-B09C-A74262F95058}"/>
    <cellStyle name="Normal 2 40 15" xfId="5630" xr:uid="{7912A068-D91C-4A36-B90E-1221F343F851}"/>
    <cellStyle name="Normal 2 40 16" xfId="5631" xr:uid="{D2C0C43D-AB20-4B36-8FB1-8EF7C1F4795B}"/>
    <cellStyle name="Normal 2 40 17" xfId="5632" xr:uid="{C7D91BDF-7211-4229-89C4-A27ACDC7C4A3}"/>
    <cellStyle name="Normal 2 40 18" xfId="5633" xr:uid="{0FC60E3B-1899-42ED-A39F-BBBFC70FA82D}"/>
    <cellStyle name="Normal 2 40 19" xfId="5634" xr:uid="{8788EA3B-8FE2-4CD4-A44F-AE54580FFD2C}"/>
    <cellStyle name="Normal 2 40 2" xfId="5635" xr:uid="{A98BD698-4EC9-4BE4-B71D-2AA69AA2D424}"/>
    <cellStyle name="Normal 2 40 20" xfId="5636" xr:uid="{43FFE695-7A4B-42B5-BD69-D8F420DB9D38}"/>
    <cellStyle name="Normal 2 40 3" xfId="5637" xr:uid="{9999E851-FF5D-4B57-B272-B2370B6DE4A4}"/>
    <cellStyle name="Normal 2 40 4" xfId="5638" xr:uid="{D82E1100-2427-43B9-8AD9-9D54076C8DB2}"/>
    <cellStyle name="Normal 2 40 5" xfId="5639" xr:uid="{478C3D2C-CCB3-4712-873A-AE264A5B0581}"/>
    <cellStyle name="Normal 2 40 6" xfId="5640" xr:uid="{CAB26298-A672-4052-ABC3-C6310A6FB4C6}"/>
    <cellStyle name="Normal 2 40 7" xfId="5641" xr:uid="{F93753D9-75D6-4E71-9FAB-40814044F685}"/>
    <cellStyle name="Normal 2 40 8" xfId="5642" xr:uid="{C6612A24-3BB0-4397-B03B-F263CAFC102E}"/>
    <cellStyle name="Normal 2 40 9" xfId="5643" xr:uid="{3BBFAF89-1098-4D83-9642-0848F0AA8D22}"/>
    <cellStyle name="Normal 2 41" xfId="5644" xr:uid="{0077E435-2878-4E6E-8DC9-49D4366FD5CF}"/>
    <cellStyle name="Normal 2 41 10" xfId="5645" xr:uid="{079815C9-9A26-42E0-8BD8-594C4B63CA8E}"/>
    <cellStyle name="Normal 2 41 11" xfId="5646" xr:uid="{97C06490-08BA-423C-B746-B9E8AF9A9EDD}"/>
    <cellStyle name="Normal 2 41 12" xfId="5647" xr:uid="{A064F89F-53C2-40EF-9BEF-2228D6A39869}"/>
    <cellStyle name="Normal 2 41 13" xfId="5648" xr:uid="{EB763867-6C90-41A8-9BE7-DF989DD3F347}"/>
    <cellStyle name="Normal 2 41 14" xfId="5649" xr:uid="{19E2EF78-F9E1-459B-9FF1-6D51243962DE}"/>
    <cellStyle name="Normal 2 41 15" xfId="5650" xr:uid="{40541478-C854-435D-A6EC-FDBA1BE7638A}"/>
    <cellStyle name="Normal 2 41 16" xfId="5651" xr:uid="{16A2DE63-2D14-41B0-9CB6-49C66106139C}"/>
    <cellStyle name="Normal 2 41 17" xfId="5652" xr:uid="{0C229740-96EE-4FCA-AB58-7D9AF74BF58B}"/>
    <cellStyle name="Normal 2 41 18" xfId="5653" xr:uid="{570B3049-0F6C-4EAF-84E8-F35376344CBA}"/>
    <cellStyle name="Normal 2 41 19" xfId="5654" xr:uid="{62A5C820-E340-48AD-A60E-6DA74CD13C78}"/>
    <cellStyle name="Normal 2 41 2" xfId="5655" xr:uid="{65C304B6-34A1-4FCE-87C2-03AD40CD266E}"/>
    <cellStyle name="Normal 2 41 20" xfId="5656" xr:uid="{3194A32D-F9B8-4BAF-8581-A922B60983C2}"/>
    <cellStyle name="Normal 2 41 3" xfId="5657" xr:uid="{F92EDEF1-C243-4B5D-B5EA-D743DCAF998F}"/>
    <cellStyle name="Normal 2 41 4" xfId="5658" xr:uid="{C067B232-19AF-43D0-B01F-0E8535ABC2DE}"/>
    <cellStyle name="Normal 2 41 5" xfId="5659" xr:uid="{E774511D-D67D-4CCB-ABBB-4DDA7F95F3F5}"/>
    <cellStyle name="Normal 2 41 6" xfId="5660" xr:uid="{B045EC5E-6642-46E1-9CE2-5F5BF434FAA6}"/>
    <cellStyle name="Normal 2 41 7" xfId="5661" xr:uid="{B512E5F2-F6D6-49AB-A04E-81D820F3749F}"/>
    <cellStyle name="Normal 2 41 8" xfId="5662" xr:uid="{2FB3DEDA-BE6C-4A61-B44F-F931C8B6C4B4}"/>
    <cellStyle name="Normal 2 41 9" xfId="5663" xr:uid="{FCC77FDF-C623-4130-99F2-E5EAF8B14645}"/>
    <cellStyle name="Normal 2 42" xfId="5664" xr:uid="{08376883-F63F-46CD-A8E9-C8E00B790BBA}"/>
    <cellStyle name="Normal 2 42 10" xfId="5665" xr:uid="{5B428A31-D344-42E1-94A7-9B937DD3B33A}"/>
    <cellStyle name="Normal 2 42 11" xfId="5666" xr:uid="{B4793199-5CFF-4407-9770-4E64F9868F7B}"/>
    <cellStyle name="Normal 2 42 12" xfId="5667" xr:uid="{D9A5FF3E-F0F4-4756-BC1E-48BB58169DB9}"/>
    <cellStyle name="Normal 2 42 13" xfId="5668" xr:uid="{2C81FFCC-6F95-4002-BFFA-9A0D6FB57E02}"/>
    <cellStyle name="Normal 2 42 14" xfId="5669" xr:uid="{D5AB5AB6-D87C-42B9-AE95-D17EE9357611}"/>
    <cellStyle name="Normal 2 42 15" xfId="5670" xr:uid="{3DD12561-DBF6-40F8-852E-9B0A54D945A5}"/>
    <cellStyle name="Normal 2 42 16" xfId="5671" xr:uid="{D186D4F3-809A-4EC7-AA49-F46C248E96EB}"/>
    <cellStyle name="Normal 2 42 17" xfId="5672" xr:uid="{0DCC3BF5-22B8-4BDA-AB86-22BC7046BE01}"/>
    <cellStyle name="Normal 2 42 18" xfId="5673" xr:uid="{C6C7D4CF-D5F4-4C1D-A6AF-A7FF3EC62A82}"/>
    <cellStyle name="Normal 2 42 19" xfId="5674" xr:uid="{136F8EAF-4F21-48CD-8E28-8EAA9CD212B8}"/>
    <cellStyle name="Normal 2 42 2" xfId="5675" xr:uid="{E338BF56-CD2A-4674-B115-364CB946F727}"/>
    <cellStyle name="Normal 2 42 20" xfId="5676" xr:uid="{22FE3491-C2CB-4229-B07C-CA9315BBC32A}"/>
    <cellStyle name="Normal 2 42 3" xfId="5677" xr:uid="{85A717F1-70F2-44DA-8D6A-851053B63A5D}"/>
    <cellStyle name="Normal 2 42 4" xfId="5678" xr:uid="{B62F4394-5E79-46DE-832A-34C02EAD955C}"/>
    <cellStyle name="Normal 2 42 5" xfId="5679" xr:uid="{9952F3C7-75E3-44C4-8D1A-355634DD0634}"/>
    <cellStyle name="Normal 2 42 6" xfId="5680" xr:uid="{ADC31FF3-5977-4002-9C22-CAB237A8860E}"/>
    <cellStyle name="Normal 2 42 7" xfId="5681" xr:uid="{74E09386-2F8C-4010-8F38-210ADBD659A9}"/>
    <cellStyle name="Normal 2 42 8" xfId="5682" xr:uid="{61F98ABC-90DD-4A0A-9830-45832617E7F0}"/>
    <cellStyle name="Normal 2 42 9" xfId="5683" xr:uid="{80C92F77-F587-454B-B877-AB2A332AE4E9}"/>
    <cellStyle name="Normal 2 43" xfId="5684" xr:uid="{80DE5DC8-E1B1-477D-92BB-887A4F914FCF}"/>
    <cellStyle name="Normal 2 44" xfId="5685" xr:uid="{BCB32BF0-0456-462A-AC5A-3534BC37F967}"/>
    <cellStyle name="Normal 2 45" xfId="5686" xr:uid="{027C6213-6EFB-4E5B-B305-B2828B981963}"/>
    <cellStyle name="Normal 2 45 10" xfId="5687" xr:uid="{4326D8E8-833A-4E8D-BCBC-F18E751C1084}"/>
    <cellStyle name="Normal 2 45 11" xfId="5688" xr:uid="{B3A37106-1D82-4322-AAB5-9D20CA94AAE1}"/>
    <cellStyle name="Normal 2 45 12" xfId="5689" xr:uid="{4CC2D8B5-9DE0-475A-958A-653DF865F25A}"/>
    <cellStyle name="Normal 2 45 13" xfId="5690" xr:uid="{C2441BBC-4448-4AA5-9E98-24F7DEB4D136}"/>
    <cellStyle name="Normal 2 45 14" xfId="5691" xr:uid="{38AFF449-BA73-449E-A9E4-36D446638B6A}"/>
    <cellStyle name="Normal 2 45 15" xfId="5692" xr:uid="{32F36FA5-A3D9-458D-B923-25E9E0A6F47D}"/>
    <cellStyle name="Normal 2 45 16" xfId="5693" xr:uid="{3C0543F9-DF42-4E6B-9A1A-032A2315592D}"/>
    <cellStyle name="Normal 2 45 17" xfId="5694" xr:uid="{D0D2212A-4EEE-418B-B471-7D655E75883D}"/>
    <cellStyle name="Normal 2 45 18" xfId="5695" xr:uid="{4E8DBC57-AAED-43C9-AB57-32DBEA338BDA}"/>
    <cellStyle name="Normal 2 45 19" xfId="5696" xr:uid="{46BBA3DA-4BCA-4DBD-BB71-C63E17B6E83C}"/>
    <cellStyle name="Normal 2 45 2" xfId="5697" xr:uid="{6CA763EA-554B-4685-B3AD-64EEFDD91B79}"/>
    <cellStyle name="Normal 2 45 3" xfId="5698" xr:uid="{1FD50AB9-537B-457F-946A-EDB065DB5B46}"/>
    <cellStyle name="Normal 2 45 4" xfId="5699" xr:uid="{7A95EF50-CAED-4837-960B-D9DD423315E2}"/>
    <cellStyle name="Normal 2 45 5" xfId="5700" xr:uid="{A17CD9BD-761F-4E24-8C8D-D722698C9BD3}"/>
    <cellStyle name="Normal 2 45 6" xfId="5701" xr:uid="{C7958ED8-3707-4531-8F76-294B2DBF0F07}"/>
    <cellStyle name="Normal 2 45 7" xfId="5702" xr:uid="{46C9A048-2E46-4761-9E8E-2E410135A084}"/>
    <cellStyle name="Normal 2 45 8" xfId="5703" xr:uid="{0F8A4ECF-5E10-4575-8ABF-3C48BE275104}"/>
    <cellStyle name="Normal 2 45 9" xfId="5704" xr:uid="{CD7B7B31-C0BF-4352-9449-95F6242CD9AC}"/>
    <cellStyle name="Normal 2 46" xfId="5705" xr:uid="{698A075F-3C86-4402-A5AA-556FE6637455}"/>
    <cellStyle name="Normal 2 46 10" xfId="5706" xr:uid="{F529157B-FC27-4578-8A73-94BA67DFB369}"/>
    <cellStyle name="Normal 2 46 11" xfId="5707" xr:uid="{B330C34D-D564-4DF8-B348-0362FEF902D4}"/>
    <cellStyle name="Normal 2 46 12" xfId="5708" xr:uid="{10C6E7DA-4F0C-42CA-B594-09B7F15167F8}"/>
    <cellStyle name="Normal 2 46 13" xfId="5709" xr:uid="{5E09EB59-EA3E-4138-A0AA-205A594708A1}"/>
    <cellStyle name="Normal 2 46 14" xfId="5710" xr:uid="{8A123C61-5D81-4A19-BCBD-E553BBA5BFE4}"/>
    <cellStyle name="Normal 2 46 15" xfId="5711" xr:uid="{52FE46D1-53EE-4B43-AC37-6787AE311C3C}"/>
    <cellStyle name="Normal 2 46 16" xfId="5712" xr:uid="{4CB16C24-96B0-4F32-B0F6-8BCD0C32F0EB}"/>
    <cellStyle name="Normal 2 46 17" xfId="5713" xr:uid="{6015E65B-B5AF-4002-B4AA-AC6A9B7D7A24}"/>
    <cellStyle name="Normal 2 46 18" xfId="5714" xr:uid="{128FB729-255D-49D4-BAE6-D8A20B4E4CC3}"/>
    <cellStyle name="Normal 2 46 19" xfId="5715" xr:uid="{C4F04C55-37D9-438B-9DA9-9C11CC4B2269}"/>
    <cellStyle name="Normal 2 46 2" xfId="5716" xr:uid="{32FCA97B-07BF-4D34-8D15-7FD977C56B10}"/>
    <cellStyle name="Normal 2 46 3" xfId="5717" xr:uid="{04FEF7A8-0C28-442A-A3E9-9170D4A921EC}"/>
    <cellStyle name="Normal 2 46 4" xfId="5718" xr:uid="{6FA0E046-ACCF-4783-870F-B83643777A9D}"/>
    <cellStyle name="Normal 2 46 5" xfId="5719" xr:uid="{8B474534-48E0-4E6D-B163-1A56053201A8}"/>
    <cellStyle name="Normal 2 46 6" xfId="5720" xr:uid="{E5EFDEA8-AFEA-4826-BE06-B27312EB2254}"/>
    <cellStyle name="Normal 2 46 7" xfId="5721" xr:uid="{C569E424-3009-4DC2-9FA9-8D73BBDDB35B}"/>
    <cellStyle name="Normal 2 46 8" xfId="5722" xr:uid="{2E2D3656-BAF5-4191-8C2E-B1F0F350B383}"/>
    <cellStyle name="Normal 2 46 9" xfId="5723" xr:uid="{86EACA49-FBD4-41C9-BFD4-1E02D341CEA7}"/>
    <cellStyle name="Normal 2 47" xfId="5724" xr:uid="{12A45A39-5263-45B5-B283-204E3E64A4AD}"/>
    <cellStyle name="Normal 2 47 10" xfId="5725" xr:uid="{38FC7692-B0D1-4BB9-898D-66521FC4E5CB}"/>
    <cellStyle name="Normal 2 47 11" xfId="5726" xr:uid="{B29C12CC-95EC-4664-8206-16BDFF454984}"/>
    <cellStyle name="Normal 2 47 12" xfId="5727" xr:uid="{E3F5111B-6FAB-431B-BEDB-FFBB01AECEA8}"/>
    <cellStyle name="Normal 2 47 13" xfId="5728" xr:uid="{2856C101-5E96-480D-8F57-29D979AB0D5F}"/>
    <cellStyle name="Normal 2 47 14" xfId="5729" xr:uid="{1F81BBD5-645A-4E2D-866A-1F4FF21CC039}"/>
    <cellStyle name="Normal 2 47 15" xfId="5730" xr:uid="{6AE2BA65-5DDC-4B3D-B536-F81A0A64F9B9}"/>
    <cellStyle name="Normal 2 47 16" xfId="5731" xr:uid="{DFEA8BA3-FF76-4373-8AEF-2C147D90DA08}"/>
    <cellStyle name="Normal 2 47 17" xfId="5732" xr:uid="{743EB259-3A43-4AA1-A78E-7316F3395C65}"/>
    <cellStyle name="Normal 2 47 18" xfId="5733" xr:uid="{951B8655-2E47-43B4-8E00-98320D9971B3}"/>
    <cellStyle name="Normal 2 47 19" xfId="5734" xr:uid="{E70A2168-22BA-4843-B395-67CA1601BF8B}"/>
    <cellStyle name="Normal 2 47 2" xfId="5735" xr:uid="{0B650F1E-05B0-4E98-9806-4F691E941286}"/>
    <cellStyle name="Normal 2 47 3" xfId="5736" xr:uid="{FC81FA52-21E0-4580-964F-BBE7AA10A58C}"/>
    <cellStyle name="Normal 2 47 4" xfId="5737" xr:uid="{7CF55C5D-F907-4830-8953-1F9B50C03BF6}"/>
    <cellStyle name="Normal 2 47 5" xfId="5738" xr:uid="{C6F9E5A3-1A75-42C5-AE55-C66CC6E51590}"/>
    <cellStyle name="Normal 2 47 6" xfId="5739" xr:uid="{1B2561C3-937B-4192-9793-B18593DFB0C1}"/>
    <cellStyle name="Normal 2 47 7" xfId="5740" xr:uid="{DB074F48-C1D4-4DFF-9AA1-A281C45C3329}"/>
    <cellStyle name="Normal 2 47 8" xfId="5741" xr:uid="{77ACB679-A319-4E5B-9285-C1199084B6FB}"/>
    <cellStyle name="Normal 2 47 9" xfId="5742" xr:uid="{80C3A47E-0AAA-4895-B03F-7CA65E0D0945}"/>
    <cellStyle name="Normal 2 48" xfId="5743" xr:uid="{1EFE1517-F7E9-4DCC-B848-5B36A4FBB7E5}"/>
    <cellStyle name="Normal 2 48 10" xfId="5744" xr:uid="{E4082812-976F-486D-9F78-705963F5B5DA}"/>
    <cellStyle name="Normal 2 48 11" xfId="5745" xr:uid="{D5828B76-5E23-42C8-9242-FBD284EBEC85}"/>
    <cellStyle name="Normal 2 48 12" xfId="5746" xr:uid="{FEEC2ACE-F2DD-4AAB-A4B2-22FAC5F5EAA8}"/>
    <cellStyle name="Normal 2 48 13" xfId="5747" xr:uid="{AA3E9340-D1BA-4F96-B926-A7F56056FA50}"/>
    <cellStyle name="Normal 2 48 14" xfId="5748" xr:uid="{8063090A-8878-45C9-A642-86D112FCEB57}"/>
    <cellStyle name="Normal 2 48 15" xfId="5749" xr:uid="{78B01D61-5E7A-4AD2-969A-E83877E5ED0E}"/>
    <cellStyle name="Normal 2 48 16" xfId="5750" xr:uid="{C2E10F1C-0C3F-4EA0-B0C0-7B44D385DB7A}"/>
    <cellStyle name="Normal 2 48 17" xfId="5751" xr:uid="{F15AFAFD-3677-4DE8-96E5-976844B6697B}"/>
    <cellStyle name="Normal 2 48 18" xfId="5752" xr:uid="{31150B38-478D-4309-BCB2-56F9B558D975}"/>
    <cellStyle name="Normal 2 48 19" xfId="5753" xr:uid="{7264EE96-AF6E-4D74-BD96-F32B0058FCEB}"/>
    <cellStyle name="Normal 2 48 2" xfId="5754" xr:uid="{45F1EFBB-B074-455D-80E7-FA2C2CCE8AEB}"/>
    <cellStyle name="Normal 2 48 2 2" xfId="5755" xr:uid="{7FFC9006-989B-474A-B974-09126C04FC17}"/>
    <cellStyle name="Normal 2 48 2 3" xfId="5756" xr:uid="{CEF73ABB-3E34-480C-9007-10A6AFE4E0A0}"/>
    <cellStyle name="Normal 2 48 2 4" xfId="5757" xr:uid="{3AE747C4-A9CE-4012-8E2D-3698811A5F76}"/>
    <cellStyle name="Normal 2 48 3" xfId="5758" xr:uid="{97368D6B-C93D-4883-B00D-835570725E13}"/>
    <cellStyle name="Normal 2 48 4" xfId="5759" xr:uid="{7641C2E4-7EE3-4FAD-978A-B41F3FCE4968}"/>
    <cellStyle name="Normal 2 48 5" xfId="5760" xr:uid="{750533EC-698E-4145-BE5A-C016B738C9CC}"/>
    <cellStyle name="Normal 2 48 6" xfId="5761" xr:uid="{1EB900C3-C7AD-411E-84F5-3EE87D5D4D30}"/>
    <cellStyle name="Normal 2 48 7" xfId="5762" xr:uid="{2EEF6980-4C34-4A5A-BC18-15DFD3242FB9}"/>
    <cellStyle name="Normal 2 48 8" xfId="5763" xr:uid="{C8923036-92C6-4177-82D4-47A51CC3C0F3}"/>
    <cellStyle name="Normal 2 48 9" xfId="5764" xr:uid="{7107AA58-DB34-4182-809B-E4BEB523C805}"/>
    <cellStyle name="Normal 2 49" xfId="5765" xr:uid="{2986F9FB-FBB0-4D88-B483-8E1A08E60778}"/>
    <cellStyle name="Normal 2 5" xfId="5766" xr:uid="{13F14881-DA76-48E1-894A-87DE8A60C1C4}"/>
    <cellStyle name="Normal 2 50" xfId="5767" xr:uid="{9DFA8264-7FAF-4F8C-A2D5-C874643F9AFF}"/>
    <cellStyle name="Normal 2 51" xfId="5768" xr:uid="{9449F780-6725-4FD7-A106-1F7413F9D6B8}"/>
    <cellStyle name="Normal 2 52" xfId="5769" xr:uid="{F5F4844B-C561-4C01-BA9D-73A858907E3A}"/>
    <cellStyle name="Normal 2 52 10" xfId="5770" xr:uid="{4B0E46A2-858A-4746-AD9E-71FF365AF8E7}"/>
    <cellStyle name="Normal 2 52 11" xfId="5771" xr:uid="{BB90B5FE-FE56-4819-AA11-ECD48A456E23}"/>
    <cellStyle name="Normal 2 52 12" xfId="5772" xr:uid="{8D5E4F1A-87E5-4EEB-8641-09EA75747866}"/>
    <cellStyle name="Normal 2 52 13" xfId="5773" xr:uid="{DE643C8D-B1CC-4606-BDE6-C1E42F554D45}"/>
    <cellStyle name="Normal 2 52 14" xfId="5774" xr:uid="{50ADC69D-9B1A-4F54-82E5-6BD952750DD9}"/>
    <cellStyle name="Normal 2 52 15" xfId="5775" xr:uid="{EFDF08A3-5956-40A3-9A15-09C637C873AC}"/>
    <cellStyle name="Normal 2 52 16" xfId="5776" xr:uid="{163DD221-4AC3-420C-A472-98C5CCA7AF73}"/>
    <cellStyle name="Normal 2 52 2" xfId="5777" xr:uid="{0A5A37DB-52B3-400D-B9ED-E792F4CF9D43}"/>
    <cellStyle name="Normal 2 52 3" xfId="5778" xr:uid="{9B191D40-87D0-4ACF-B28C-3EECF848C2A2}"/>
    <cellStyle name="Normal 2 52 4" xfId="5779" xr:uid="{F62CA80A-4FBF-41D8-A7AA-CD97F6DC9456}"/>
    <cellStyle name="Normal 2 52 5" xfId="5780" xr:uid="{4A31A954-D4D6-4162-BD14-00371668724B}"/>
    <cellStyle name="Normal 2 52 6" xfId="5781" xr:uid="{D158D550-55BE-4B48-A2FD-20946209C92F}"/>
    <cellStyle name="Normal 2 52 7" xfId="5782" xr:uid="{FC227A94-B623-483A-B2B7-9919CFF03FDB}"/>
    <cellStyle name="Normal 2 52 8" xfId="5783" xr:uid="{DFFB71B4-4B85-4A87-9183-0E8C93FB520A}"/>
    <cellStyle name="Normal 2 52 9" xfId="5784" xr:uid="{C098A8C1-CC1A-4874-81CA-98C2CCE7E0A0}"/>
    <cellStyle name="Normal 2 53" xfId="5785" xr:uid="{1B9D56CE-FC4B-4275-B77A-E19ADEAB7119}"/>
    <cellStyle name="Normal 2 53 10" xfId="5786" xr:uid="{B9758920-0CA5-42AB-8CB8-4E3A0029AE8B}"/>
    <cellStyle name="Normal 2 53 11" xfId="5787" xr:uid="{FBC483D1-AF4B-4758-839F-2F3AADF184F0}"/>
    <cellStyle name="Normal 2 53 12" xfId="5788" xr:uid="{C1F63F3C-C6F6-4A96-84C6-E212D47F1B50}"/>
    <cellStyle name="Normal 2 53 13" xfId="5789" xr:uid="{331BFA36-8FAB-4B79-97AE-D1E4A093A114}"/>
    <cellStyle name="Normal 2 53 14" xfId="5790" xr:uid="{40E1AD2B-FB07-4E5B-8C49-6E98636B44F4}"/>
    <cellStyle name="Normal 2 53 15" xfId="5791" xr:uid="{B4E086FC-F9CA-4871-A36D-8763B29430AC}"/>
    <cellStyle name="Normal 2 53 16" xfId="5792" xr:uid="{5702DAD2-602D-47F3-BC98-D800F06EEABB}"/>
    <cellStyle name="Normal 2 53 2" xfId="5793" xr:uid="{56344681-F185-4947-A511-FB63EF4D54F0}"/>
    <cellStyle name="Normal 2 53 3" xfId="5794" xr:uid="{486C9E1B-4AB2-4875-A02C-A145FFA9E22C}"/>
    <cellStyle name="Normal 2 53 4" xfId="5795" xr:uid="{6CB0AF9E-E78E-41AC-8BE7-B0362FB44D2D}"/>
    <cellStyle name="Normal 2 53 5" xfId="5796" xr:uid="{53DBA834-FC63-4A14-8CEF-06E8984DE66B}"/>
    <cellStyle name="Normal 2 53 6" xfId="5797" xr:uid="{1AFB8D93-F2C1-4B53-AC9B-215FDC4F2C58}"/>
    <cellStyle name="Normal 2 53 7" xfId="5798" xr:uid="{7FE67110-22F5-4358-AEB4-719D71C678BB}"/>
    <cellStyle name="Normal 2 53 8" xfId="5799" xr:uid="{6446E25A-7B2F-4DF5-A475-174D6D0F9010}"/>
    <cellStyle name="Normal 2 53 9" xfId="5800" xr:uid="{3306F1CE-880D-4E56-8731-1719AC62948F}"/>
    <cellStyle name="Normal 2 54" xfId="5801" xr:uid="{57131FFB-8C13-4EAB-8BF2-6A05BDB64C8B}"/>
    <cellStyle name="Normal 2 55" xfId="5802" xr:uid="{91B56B96-7840-4F70-9A39-565B161E9656}"/>
    <cellStyle name="Normal 2 56" xfId="5803" xr:uid="{574BA876-06C6-4698-9D27-59BABC63CC9E}"/>
    <cellStyle name="Normal 2 57" xfId="5804" xr:uid="{D6190E51-AD56-40EC-AC46-7F65335CC447}"/>
    <cellStyle name="Normal 2 58" xfId="5805" xr:uid="{59882417-2B6D-4461-91A0-C7E8F92C1239}"/>
    <cellStyle name="Normal 2 59" xfId="5806" xr:uid="{F6539315-CC96-480B-AA79-F2ADC8922D46}"/>
    <cellStyle name="Normal 2 6" xfId="5807" xr:uid="{815EDE5E-F786-4B1B-88BE-312A4F0147A1}"/>
    <cellStyle name="Normal 2 60" xfId="5808" xr:uid="{17FBF592-0E6D-48CD-9239-3E1BC07DA0D4}"/>
    <cellStyle name="Normal 2 61" xfId="5809" xr:uid="{519F0278-BF23-40B1-A52B-D546C27A5E4C}"/>
    <cellStyle name="Normal 2 62" xfId="5810" xr:uid="{A5660A74-99F4-4C0A-BAD0-D1FD4366A673}"/>
    <cellStyle name="Normal 2 63" xfId="5811" xr:uid="{84BCCAF3-183A-41C5-953B-95D513BE45B2}"/>
    <cellStyle name="Normal 2 64" xfId="5812" xr:uid="{61430434-6A59-41F4-8119-E7CB8020A7F8}"/>
    <cellStyle name="Normal 2 65" xfId="5813" xr:uid="{3B9F5937-1A16-4F46-B02A-7C1226101C3F}"/>
    <cellStyle name="Normal 2 66" xfId="5814" xr:uid="{C4C9800A-6A87-410D-9094-EC0E010D1A2A}"/>
    <cellStyle name="Normal 2 67" xfId="5815" xr:uid="{9008C80E-A348-4F55-A6CE-B772DF26CF1B}"/>
    <cellStyle name="Normal 2 67 2" xfId="6569" xr:uid="{6FA0AAD9-29FE-4500-9A5E-5C74C8CE1EED}"/>
    <cellStyle name="Normal 2 68" xfId="19" xr:uid="{DDD68BD6-11C9-49CC-B677-81398537CB0A}"/>
    <cellStyle name="Normal 2 69" xfId="19359" xr:uid="{F48D3112-34FD-4062-8D9C-01A402C4DAEF}"/>
    <cellStyle name="Normal 2 7" xfId="5816" xr:uid="{0DDC491D-FF93-47E7-9198-1B29C9D43B87}"/>
    <cellStyle name="Normal 2 7 2" xfId="6570" xr:uid="{CF62FC96-2103-42CC-A31B-DC6C8AFECF24}"/>
    <cellStyle name="Normal 2 7 2 2" xfId="7357" xr:uid="{2CE7B930-4DAD-43EB-BE1E-CBA2F26B1E43}"/>
    <cellStyle name="Normal 2 7 2 2 2" xfId="9000" xr:uid="{AF972661-0F5B-4AB5-AC5B-451D11D1CFEB}"/>
    <cellStyle name="Normal 2 7 2 2 2 2" xfId="21364" xr:uid="{1D2CBD90-BD9C-4089-999F-3FD70DD9B5B9}"/>
    <cellStyle name="Normal 2 7 2 2 3" xfId="20227" xr:uid="{D853D493-FE2D-4A2E-9EBB-980913E5258F}"/>
    <cellStyle name="Normal 2 7 2 3" xfId="8225" xr:uid="{08335830-AE2D-405F-9A7B-A1482E02742D}"/>
    <cellStyle name="Normal 2 7 2 3 2" xfId="20860" xr:uid="{18C6A531-B959-4466-A1F2-8169B329B77D}"/>
    <cellStyle name="Normal 2 7 2 4" xfId="19723" xr:uid="{34C00535-85CA-4191-AD2D-27A9793D0BFB}"/>
    <cellStyle name="Normal 2 7 3" xfId="6571" xr:uid="{294F39F4-B81E-4A97-B900-0AC6A12DC105}"/>
    <cellStyle name="Normal 2 7 3 2" xfId="7358" xr:uid="{467637E6-6D8A-4819-BC51-C4D22539347E}"/>
    <cellStyle name="Normal 2 7 3 2 2" xfId="9001" xr:uid="{EFB101EA-6601-4672-BFBF-7752342FB1A6}"/>
    <cellStyle name="Normal 2 7 3 2 2 2" xfId="21365" xr:uid="{19F0B447-2AEE-4C82-AC30-87501E7E637E}"/>
    <cellStyle name="Normal 2 7 3 2 3" xfId="20228" xr:uid="{77B3BB6B-950F-4394-9CFD-55C6C965AC65}"/>
    <cellStyle name="Normal 2 7 3 3" xfId="8226" xr:uid="{26D44DCD-EE20-4F0A-BD74-AD59922E6D48}"/>
    <cellStyle name="Normal 2 7 3 3 2" xfId="20861" xr:uid="{3F5DA7FE-257E-43CC-88F6-C189A6186517}"/>
    <cellStyle name="Normal 2 7 3 4" xfId="19724" xr:uid="{07288C66-0CA3-4516-9A12-07E814B55972}"/>
    <cellStyle name="Normal 2 7 4" xfId="6334" xr:uid="{8F8A84AC-5DB7-410D-9F1F-123D25E77BC8}"/>
    <cellStyle name="Normal 2 7 4 2" xfId="7359" xr:uid="{B04CCAA4-1938-4EF5-8584-52D5074AF2F9}"/>
    <cellStyle name="Normal 2 7 4 2 2" xfId="9002" xr:uid="{AF6CED75-FF3B-4CB3-BD68-5ED34DCE997D}"/>
    <cellStyle name="Normal 2 7 4 2 2 2" xfId="21366" xr:uid="{6C1663A5-3327-45D5-99D1-D804B81AE6DF}"/>
    <cellStyle name="Normal 2 7 4 2 3" xfId="20229" xr:uid="{737B13B8-470B-4CF2-820A-F100E378E6AE}"/>
    <cellStyle name="Normal 2 7 4 3" xfId="8052" xr:uid="{B8F0C003-DEF1-41CB-AFE8-2C30D425AD55}"/>
    <cellStyle name="Normal 2 7 4 3 2" xfId="20688" xr:uid="{46FCD44F-D96A-42C5-9484-7B406F421BB0}"/>
    <cellStyle name="Normal 2 7 4 4" xfId="19551" xr:uid="{0060FE3A-117D-4950-B29F-C3ACE94C42AA}"/>
    <cellStyle name="Normal 2 7 5" xfId="7015" xr:uid="{2FB1D67E-BB33-45B8-8BBE-16BE3DAB83CB}"/>
    <cellStyle name="Normal 2 7 5 2" xfId="8658" xr:uid="{2DD188F8-8D40-4D02-BB95-B1D7029AA030}"/>
    <cellStyle name="Normal 2 7 5 2 2" xfId="21137" xr:uid="{1BD5704E-A214-46A5-BC30-350652BFECFC}"/>
    <cellStyle name="Normal 2 7 5 3" xfId="20000" xr:uid="{35718547-9F44-4DEB-8112-0C9828B1EA09}"/>
    <cellStyle name="Normal 2 7 6" xfId="7861" xr:uid="{64C9DDF4-FFCA-4ACB-BAD8-18DCE340DE26}"/>
    <cellStyle name="Normal 2 7 6 2" xfId="20570" xr:uid="{50A709A2-76C5-45BF-A8F4-9B7F65B543C5}"/>
    <cellStyle name="Normal 2 7 7" xfId="19433" xr:uid="{EFFF785F-A8AA-4755-BF5C-2DF1FAB8ABC8}"/>
    <cellStyle name="Normal 2 8" xfId="5817" xr:uid="{CD7D0065-B10F-4DAC-A01F-50F4DF4CFEB9}"/>
    <cellStyle name="Normal 2 8 2" xfId="6572" xr:uid="{4B43B4C5-E0E7-4545-8267-1A58308A2552}"/>
    <cellStyle name="Normal 2 8 2 2" xfId="7360" xr:uid="{C730BC8A-AFA1-4226-977B-6837F9494B75}"/>
    <cellStyle name="Normal 2 8 2 2 2" xfId="9003" xr:uid="{4D23A107-DC33-4BBA-873A-60E54FF34CCD}"/>
    <cellStyle name="Normal 2 8 2 2 2 2" xfId="21367" xr:uid="{68113260-1AE6-4B54-B1FC-374F94B3EC7E}"/>
    <cellStyle name="Normal 2 8 2 2 3" xfId="20230" xr:uid="{BDC57EA8-BF85-4C29-A690-D2A65C15EA49}"/>
    <cellStyle name="Normal 2 8 2 3" xfId="8227" xr:uid="{6F646F60-B0C8-49D1-BEB3-64DE7440E18B}"/>
    <cellStyle name="Normal 2 8 2 3 2" xfId="20862" xr:uid="{C799CBB5-7A38-4943-8F60-BB199B0A8C96}"/>
    <cellStyle name="Normal 2 8 2 4" xfId="19725" xr:uid="{B997EBCE-1899-44E9-A774-42A6F89AF203}"/>
    <cellStyle name="Normal 2 8 3" xfId="6573" xr:uid="{F37E7565-C684-45BB-9DA4-94D9C2176EFC}"/>
    <cellStyle name="Normal 2 8 3 2" xfId="7361" xr:uid="{9353CA19-99DA-49E6-94F0-4E7EE019A2C1}"/>
    <cellStyle name="Normal 2 8 3 2 2" xfId="9004" xr:uid="{D7F0CA96-B6F6-4D11-8008-F16E9A28597D}"/>
    <cellStyle name="Normal 2 8 3 2 2 2" xfId="21368" xr:uid="{37E4A480-7AD1-43BC-846B-E7C56CB61302}"/>
    <cellStyle name="Normal 2 8 3 2 3" xfId="20231" xr:uid="{C542D9E4-5437-4711-845A-9AB4D7EDC396}"/>
    <cellStyle name="Normal 2 8 3 3" xfId="8228" xr:uid="{5914268E-2446-4FD1-92DB-F91C0AD4A1AF}"/>
    <cellStyle name="Normal 2 8 3 3 2" xfId="20863" xr:uid="{E0EDDD9A-34A5-4440-B082-B2F9205FDC0E}"/>
    <cellStyle name="Normal 2 8 3 4" xfId="19726" xr:uid="{8B0A888A-B3F2-4C5C-BADA-D4BA6661E5B0}"/>
    <cellStyle name="Normal 2 8 4" xfId="6335" xr:uid="{6DC8078C-4518-439B-8EEE-BC2C0520C3AD}"/>
    <cellStyle name="Normal 2 8 4 2" xfId="7362" xr:uid="{06409F2D-DC9D-479A-81D5-16C4B5D6B57E}"/>
    <cellStyle name="Normal 2 8 4 2 2" xfId="9005" xr:uid="{59CF6711-F6B6-4560-A43D-EFCBCD3A1298}"/>
    <cellStyle name="Normal 2 8 4 2 2 2" xfId="21369" xr:uid="{5572C9E4-AE50-4C35-98F9-CBAB18F69ADE}"/>
    <cellStyle name="Normal 2 8 4 2 3" xfId="20232" xr:uid="{EBA878C4-0160-4108-855C-4881CBE33F8D}"/>
    <cellStyle name="Normal 2 8 4 3" xfId="8053" xr:uid="{6305C70E-C570-426A-B1E0-2E46AFC50535}"/>
    <cellStyle name="Normal 2 8 4 3 2" xfId="20689" xr:uid="{2D113B39-B70B-4504-80EA-3286A28BBA08}"/>
    <cellStyle name="Normal 2 8 4 4" xfId="19552" xr:uid="{CF68C7E6-48B9-4DA5-A2F5-81E867FD5E32}"/>
    <cellStyle name="Normal 2 8 5" xfId="7016" xr:uid="{1137587C-C7EB-4EEB-ABCE-AD2E730747AA}"/>
    <cellStyle name="Normal 2 8 5 2" xfId="8659" xr:uid="{428CBFCE-0026-449B-8801-433735300C38}"/>
    <cellStyle name="Normal 2 8 5 2 2" xfId="21138" xr:uid="{1E1CACFE-0CBA-4E36-A627-6FEABB99E168}"/>
    <cellStyle name="Normal 2 8 5 3" xfId="20001" xr:uid="{C6CC456B-E078-491A-83AB-C98FCEBDA48B}"/>
    <cellStyle name="Normal 2 8 6" xfId="7862" xr:uid="{F54F3064-4075-4FAA-9EC8-025926E36AD7}"/>
    <cellStyle name="Normal 2 8 6 2" xfId="20571" xr:uid="{B56DF255-231B-4ECB-8BF6-21FA5A00FCAB}"/>
    <cellStyle name="Normal 2 8 7" xfId="19434" xr:uid="{F0D86953-015A-42C2-9CC6-D1FB2E153FCF}"/>
    <cellStyle name="Normal 2 9" xfId="5818" xr:uid="{A9BED3DC-C327-40DD-8CBC-AD226CF9A68E}"/>
    <cellStyle name="Normal 2 9 2" xfId="6574" xr:uid="{355707A4-D11B-4F9C-8114-9B49A5AB5F41}"/>
    <cellStyle name="Normal 2 9 2 2" xfId="7363" xr:uid="{84107E1C-398D-42DE-AC4E-05C13B3E62B3}"/>
    <cellStyle name="Normal 2 9 2 2 2" xfId="9006" xr:uid="{85166E5A-DC75-4BAD-9F44-80C5847A461B}"/>
    <cellStyle name="Normal 2 9 2 2 2 2" xfId="21370" xr:uid="{D2070914-9971-4A07-A406-F7284089E774}"/>
    <cellStyle name="Normal 2 9 2 2 3" xfId="20233" xr:uid="{3A6522EC-3FBA-428B-BF24-0948A69071FE}"/>
    <cellStyle name="Normal 2 9 2 3" xfId="8229" xr:uid="{CD516AB4-0BEE-4682-B05B-70EF88BDD409}"/>
    <cellStyle name="Normal 2 9 2 3 2" xfId="20864" xr:uid="{0D0A6BB3-9E4D-488C-A52F-3EC30250B2E9}"/>
    <cellStyle name="Normal 2 9 2 4" xfId="19727" xr:uid="{DBCE6F81-B3A0-4244-9CEF-4B1E2B8E01B4}"/>
    <cellStyle name="Normal 2 9 3" xfId="6575" xr:uid="{2388A097-8182-4176-9A00-7D459DDB47CA}"/>
    <cellStyle name="Normal 2 9 3 2" xfId="7364" xr:uid="{9C757A17-E452-4ED1-B834-E7EC61C2527A}"/>
    <cellStyle name="Normal 2 9 3 2 2" xfId="9007" xr:uid="{A5ECB50B-5DE5-465C-9C18-B14801A006BC}"/>
    <cellStyle name="Normal 2 9 3 2 2 2" xfId="21371" xr:uid="{D4BE5DD7-DEE2-4B60-9C2A-DA8214E44ACD}"/>
    <cellStyle name="Normal 2 9 3 2 3" xfId="20234" xr:uid="{819FA52E-17CE-46B3-A82F-D6BAB57A4837}"/>
    <cellStyle name="Normal 2 9 3 3" xfId="8230" xr:uid="{BACA528C-F930-439A-A264-B808512838B2}"/>
    <cellStyle name="Normal 2 9 3 3 2" xfId="20865" xr:uid="{71B72C9D-2338-444E-911E-669CFB942083}"/>
    <cellStyle name="Normal 2 9 3 4" xfId="19728" xr:uid="{6994B221-29CD-4AF1-9B53-42AA16368C7C}"/>
    <cellStyle name="Normal 2 9 4" xfId="6336" xr:uid="{3D3678C0-0A93-4EE9-A36E-67AB83E5A03A}"/>
    <cellStyle name="Normal 2 9 4 2" xfId="7365" xr:uid="{FF569B4B-C6B9-43A2-899F-F8BD64C67ED1}"/>
    <cellStyle name="Normal 2 9 4 2 2" xfId="9008" xr:uid="{8E46DEAA-5AA3-4693-B0B9-386547BD5708}"/>
    <cellStyle name="Normal 2 9 4 2 2 2" xfId="21372" xr:uid="{1A7447EF-DB15-422D-A0BC-6482D7A2E5C0}"/>
    <cellStyle name="Normal 2 9 4 2 3" xfId="20235" xr:uid="{5C2114AE-EA32-4227-94EB-997DBC618F2D}"/>
    <cellStyle name="Normal 2 9 4 3" xfId="8054" xr:uid="{D3C33933-5006-42EE-88AC-4D6E69AEF83F}"/>
    <cellStyle name="Normal 2 9 4 3 2" xfId="20690" xr:uid="{CCC08725-8D29-40A0-A805-DA812E1D10A4}"/>
    <cellStyle name="Normal 2 9 4 4" xfId="19553" xr:uid="{DF52AFF7-EBE2-4BBF-8FAD-1A2F1815438B}"/>
    <cellStyle name="Normal 2 9 5" xfId="7017" xr:uid="{881B90C4-3AA8-49F5-A740-3DAD8B38E095}"/>
    <cellStyle name="Normal 2 9 5 2" xfId="8660" xr:uid="{CE762501-18D4-431C-AC00-56396E7CB411}"/>
    <cellStyle name="Normal 2 9 5 2 2" xfId="21139" xr:uid="{1E32400F-856F-4858-871B-E717268C76B3}"/>
    <cellStyle name="Normal 2 9 5 3" xfId="20002" xr:uid="{380BD122-366C-44C1-8C57-744792047A41}"/>
    <cellStyle name="Normal 2 9 6" xfId="7863" xr:uid="{AF0896E4-6829-476D-812A-ED1FF42DBAB3}"/>
    <cellStyle name="Normal 2 9 6 2" xfId="20572" xr:uid="{06F7ADF2-8211-4845-80B8-40611976D2A6}"/>
    <cellStyle name="Normal 2 9 7" xfId="19435" xr:uid="{2072C58F-9FAA-4135-81B1-D48B438D04F1}"/>
    <cellStyle name="Normal 20" xfId="5819" xr:uid="{49C4D10C-5769-4D38-9294-C07B5770A475}"/>
    <cellStyle name="Normal 20 2" xfId="5820" xr:uid="{5806BF9F-5A32-4197-BA39-14432F2E380B}"/>
    <cellStyle name="Normal 20 2 2" xfId="6451" xr:uid="{A5CC20BD-D660-4DFD-86C7-D7E066C9093C}"/>
    <cellStyle name="Normal 20 2 3" xfId="6338" xr:uid="{86270666-76DF-42AA-87ED-02F377999AEC}"/>
    <cellStyle name="Normal 20 2 3 2" xfId="7366" xr:uid="{A54FEDC0-6894-43CB-BB34-5DDB2CFB60B1}"/>
    <cellStyle name="Normal 20 2 3 2 2" xfId="9009" xr:uid="{4E0EAC81-D614-476B-952F-3AB826D8BDE5}"/>
    <cellStyle name="Normal 20 2 3 2 2 2" xfId="21373" xr:uid="{810BAF23-2420-4EFD-AE37-29F6A716AD8C}"/>
    <cellStyle name="Normal 20 2 3 2 3" xfId="20236" xr:uid="{B5FBB510-FC9A-4A7C-AF35-86BF238594AB}"/>
    <cellStyle name="Normal 20 2 3 3" xfId="8056" xr:uid="{FAE9CBC5-79C0-4741-ACF2-B31216668104}"/>
    <cellStyle name="Normal 20 2 3 3 2" xfId="20692" xr:uid="{F54844A6-E1D4-4823-A0E0-652CE2A29903}"/>
    <cellStyle name="Normal 20 2 3 4" xfId="19555" xr:uid="{8F61FD3F-E3DD-4303-952D-FB71B5C93EDC}"/>
    <cellStyle name="Normal 20 2 4" xfId="7019" xr:uid="{101C8B92-A2A6-4020-A5FB-FF479CDBF8A2}"/>
    <cellStyle name="Normal 20 2 4 2" xfId="8662" xr:uid="{6F9AFD35-2562-44F7-8AF0-12DD3AAAA1A5}"/>
    <cellStyle name="Normal 20 2 4 2 2" xfId="21141" xr:uid="{38DE878A-2E33-42A5-997B-38FCB2A0EF63}"/>
    <cellStyle name="Normal 20 2 4 3" xfId="20004" xr:uid="{A890D3A7-A893-4DBB-9E42-BABAF5F5370B}"/>
    <cellStyle name="Normal 20 2 5" xfId="7865" xr:uid="{D2671FDC-B02C-495B-8860-AA07BCFE67C7}"/>
    <cellStyle name="Normal 20 2 5 2" xfId="20574" xr:uid="{1C42C63B-6D96-4C14-98FF-5D9193E2A2F3}"/>
    <cellStyle name="Normal 20 2 6" xfId="19437" xr:uid="{BD155F1E-6254-4133-BEDA-8673442FAE19}"/>
    <cellStyle name="Normal 20 3" xfId="6576" xr:uid="{B658BF62-7430-4103-80D7-D892B788852D}"/>
    <cellStyle name="Normal 20 3 2" xfId="7367" xr:uid="{6C0D638D-66A7-488C-864D-F3C3AB87125E}"/>
    <cellStyle name="Normal 20 3 2 2" xfId="9010" xr:uid="{0617640C-0697-4766-AC09-8A216A05E359}"/>
    <cellStyle name="Normal 20 3 2 2 2" xfId="21374" xr:uid="{67A37A64-8220-40AA-B192-868D87FF9EDC}"/>
    <cellStyle name="Normal 20 3 2 3" xfId="20237" xr:uid="{334B795D-B36A-480B-94B1-19A4A2F70735}"/>
    <cellStyle name="Normal 20 3 3" xfId="8231" xr:uid="{51FA8869-6712-47FA-8174-9061CBDD4798}"/>
    <cellStyle name="Normal 20 3 3 2" xfId="20866" xr:uid="{553EF677-5877-4F6C-9748-7275010D96D3}"/>
    <cellStyle name="Normal 20 3 4" xfId="19729" xr:uid="{D0B7F042-37B9-4A29-B3FA-8CBECBE4E0EB}"/>
    <cellStyle name="Normal 20 4" xfId="6577" xr:uid="{FFFE6E21-754E-40ED-B6A0-EDCF49221680}"/>
    <cellStyle name="Normal 20 4 2" xfId="7368" xr:uid="{5E4A3CEB-3F96-4547-B68D-34715F85EEDC}"/>
    <cellStyle name="Normal 20 4 2 2" xfId="9011" xr:uid="{954B2015-6FA1-43DE-A9CA-6AF2FC551425}"/>
    <cellStyle name="Normal 20 4 2 2 2" xfId="21375" xr:uid="{6C71A643-7128-4769-83C7-5DB977B1978A}"/>
    <cellStyle name="Normal 20 4 2 3" xfId="20238" xr:uid="{C22B6D5C-115E-4C91-8BC0-B6F7433DDC78}"/>
    <cellStyle name="Normal 20 4 3" xfId="8232" xr:uid="{C0A67114-D208-4AC5-8CA0-BC6517A48820}"/>
    <cellStyle name="Normal 20 4 3 2" xfId="20867" xr:uid="{9367F0A1-D514-4C21-A487-2D93CCEE6CA7}"/>
    <cellStyle name="Normal 20 4 4" xfId="19730" xr:uid="{1B9A2F7D-4ABD-49C3-891E-AF55CB7911E9}"/>
    <cellStyle name="Normal 20 5" xfId="6337" xr:uid="{64FF1A73-318D-471F-A05D-363A9EE09A7D}"/>
    <cellStyle name="Normal 20 5 2" xfId="7369" xr:uid="{117AA34D-4517-4420-A9E0-A9B0B0117852}"/>
    <cellStyle name="Normal 20 5 2 2" xfId="9012" xr:uid="{8F780773-19C2-4A25-9A87-E73CD54F7686}"/>
    <cellStyle name="Normal 20 5 2 2 2" xfId="21376" xr:uid="{85F1D968-D0AC-4798-AB58-AACC0C5E142B}"/>
    <cellStyle name="Normal 20 5 2 3" xfId="20239" xr:uid="{306B42A8-2981-47AC-ACE7-C11D553318DE}"/>
    <cellStyle name="Normal 20 5 3" xfId="8055" xr:uid="{74A66385-60AA-46B6-9422-9D44EA53F78D}"/>
    <cellStyle name="Normal 20 5 3 2" xfId="20691" xr:uid="{5C06546F-A3B4-49A2-8BCC-CC081AEA57B8}"/>
    <cellStyle name="Normal 20 5 4" xfId="19554" xr:uid="{CAAA5E69-2FCC-49DE-B868-5393C60F8DB9}"/>
    <cellStyle name="Normal 20 6" xfId="7018" xr:uid="{9D5A3F63-5BCD-4AD1-9AB7-8361C2E18C24}"/>
    <cellStyle name="Normal 20 6 2" xfId="8661" xr:uid="{9D45E076-E6D2-498B-AF3E-2E3EBEBBD404}"/>
    <cellStyle name="Normal 20 6 2 2" xfId="21140" xr:uid="{DCA5845D-4472-45A9-B950-20F29F27ADA5}"/>
    <cellStyle name="Normal 20 6 3" xfId="20003" xr:uid="{A7EAED7C-3F48-462B-A11D-23863574049B}"/>
    <cellStyle name="Normal 20 7" xfId="7864" xr:uid="{DFA4BF62-743E-460F-A26A-1C44C5059A12}"/>
    <cellStyle name="Normal 20 7 2" xfId="20573" xr:uid="{DF11C6B0-566F-4806-9A1A-234120AA5405}"/>
    <cellStyle name="Normal 20 8" xfId="19436" xr:uid="{77A9977F-6D09-410A-B971-F2F41433ADF2}"/>
    <cellStyle name="Normal 20_1_solis_MK Nr 595 " xfId="5821" xr:uid="{94176551-97E0-40C9-96C5-399003C8DC27}"/>
    <cellStyle name="Normal 21" xfId="5822" xr:uid="{1695A918-9CFB-4B96-9447-74F6325C3401}"/>
    <cellStyle name="Normal 21 2" xfId="5823" xr:uid="{6B3CB687-1A0D-4847-95B1-33DDE3606C34}"/>
    <cellStyle name="Normal 21 3" xfId="6578" xr:uid="{EE530C81-A0B6-4CEB-9293-A07897AAD304}"/>
    <cellStyle name="Normal 21 3 2" xfId="7370" xr:uid="{7DBF23A2-F9D3-4AE3-8B07-78CEB76E4B9E}"/>
    <cellStyle name="Normal 21 3 2 2" xfId="9013" xr:uid="{16B9DE79-BEF3-46B4-ADE1-C8725BE6777E}"/>
    <cellStyle name="Normal 21 3 2 2 2" xfId="21377" xr:uid="{E3C7C89A-2366-46DA-BE58-FA80B01983C8}"/>
    <cellStyle name="Normal 21 3 2 3" xfId="20240" xr:uid="{CCCFA058-AE04-4F34-B752-56DA9CEC191D}"/>
    <cellStyle name="Normal 21 3 3" xfId="8233" xr:uid="{785FB510-2769-4F97-8604-25E78A333A8A}"/>
    <cellStyle name="Normal 21 3 3 2" xfId="20868" xr:uid="{56A1D5F3-7522-4A34-97FA-BA467292A345}"/>
    <cellStyle name="Normal 21 3 4" xfId="19731" xr:uid="{3409926A-9629-4396-BBF9-3A4945C1279E}"/>
    <cellStyle name="Normal 21 4" xfId="6579" xr:uid="{D730ECCA-60A0-46DD-8865-E8BB9562DFAF}"/>
    <cellStyle name="Normal 21 4 2" xfId="7371" xr:uid="{08B7A476-6621-4F0C-93B6-B4349AEF4038}"/>
    <cellStyle name="Normal 21 4 2 2" xfId="9014" xr:uid="{75C46E4C-1DED-404C-8AEF-F03414E8A5A3}"/>
    <cellStyle name="Normal 21 4 2 2 2" xfId="21378" xr:uid="{748789D9-C9EC-4F85-BE78-3C4CA37F8FF1}"/>
    <cellStyle name="Normal 21 4 2 3" xfId="20241" xr:uid="{BEE3512D-AC70-4967-9E7E-935ABF52A108}"/>
    <cellStyle name="Normal 21 4 3" xfId="8234" xr:uid="{B2A7BF76-99CD-443C-ADC8-AC9B6BBCF2A5}"/>
    <cellStyle name="Normal 21 4 3 2" xfId="20869" xr:uid="{46614EA6-BD93-41DE-BCCC-423D2662C82D}"/>
    <cellStyle name="Normal 21 4 4" xfId="19732" xr:uid="{E4A4302E-8D09-4417-BE5A-B71E1AEED6DE}"/>
    <cellStyle name="Normal 21 5" xfId="6339" xr:uid="{FC550C95-259C-459E-87F6-8A56A1237F2F}"/>
    <cellStyle name="Normal 21 5 2" xfId="7372" xr:uid="{9F688E3C-0828-4C0F-B1B0-CA264A8FD621}"/>
    <cellStyle name="Normal 21 5 2 2" xfId="9015" xr:uid="{67473BC5-61A9-4571-95AA-A97B3446E691}"/>
    <cellStyle name="Normal 21 5 2 2 2" xfId="21379" xr:uid="{B765D17B-0213-47C4-84E7-FCD4CDE7EA0A}"/>
    <cellStyle name="Normal 21 5 2 3" xfId="20242" xr:uid="{7DB14C60-97FE-46B4-BF77-2F60C7D009AF}"/>
    <cellStyle name="Normal 21 5 3" xfId="8057" xr:uid="{C5DB3BF4-F64B-4041-81D3-BC29D0C10038}"/>
    <cellStyle name="Normal 21 5 3 2" xfId="20693" xr:uid="{67439E21-F9A9-4917-A2F7-1A82AE7B3B33}"/>
    <cellStyle name="Normal 21 5 4" xfId="19556" xr:uid="{2B41F2CB-6D90-4BF3-90EB-01100A482ECD}"/>
    <cellStyle name="Normal 21 6" xfId="7020" xr:uid="{75734E50-6C89-470D-8ADC-E01831A58B9E}"/>
    <cellStyle name="Normal 21 6 2" xfId="8663" xr:uid="{8CCA59CF-BCCE-4569-8650-317B5F3C740C}"/>
    <cellStyle name="Normal 21 6 2 2" xfId="21142" xr:uid="{E0654FF1-4102-428C-A452-514F0E68AB0B}"/>
    <cellStyle name="Normal 21 6 3" xfId="20005" xr:uid="{F2152D1C-D7C2-45BD-AF06-733B758DD2C8}"/>
    <cellStyle name="Normal 21 7" xfId="7866" xr:uid="{5AA9B16E-A6FD-4D19-9098-3ECC67EFAE58}"/>
    <cellStyle name="Normal 21 7 2" xfId="20575" xr:uid="{2D9296B6-1A94-4EAB-8ED4-F48693D0CB09}"/>
    <cellStyle name="Normal 21 8" xfId="19438" xr:uid="{42005E6A-439D-4534-A3A9-198E23B7F041}"/>
    <cellStyle name="Normal 21_1_solis_MK Nr 595 " xfId="5824" xr:uid="{7019DAD5-3169-4340-A9FD-AC9E22F58D41}"/>
    <cellStyle name="Normal 22" xfId="5825" xr:uid="{E2DB6DD7-C0C8-42D5-9D7B-A5750D643392}"/>
    <cellStyle name="Normal 22 2" xfId="5826" xr:uid="{43CAF856-0B30-409D-BBA0-DADA942440EB}"/>
    <cellStyle name="Normal 22 3" xfId="6580" xr:uid="{2E212020-3B69-4D1F-9E3A-0DAA3C7CA144}"/>
    <cellStyle name="Normal 22 3 2" xfId="7373" xr:uid="{62EA3CA1-3902-422F-B4E6-209B175BF250}"/>
    <cellStyle name="Normal 22 3 2 2" xfId="9016" xr:uid="{924C8765-1A05-48A1-968C-02B07A4A918A}"/>
    <cellStyle name="Normal 22 3 2 2 2" xfId="21380" xr:uid="{AF4BC3AD-684A-4C6D-9891-EBF59CB70410}"/>
    <cellStyle name="Normal 22 3 2 3" xfId="20243" xr:uid="{3A40E138-0DDE-4442-83EE-37A49B0E0053}"/>
    <cellStyle name="Normal 22 3 3" xfId="8235" xr:uid="{ECE20F14-3278-4EA2-91FD-BC621109684C}"/>
    <cellStyle name="Normal 22 3 3 2" xfId="20870" xr:uid="{B5C8487C-F1A0-4381-BDF4-E59F4C77D449}"/>
    <cellStyle name="Normal 22 3 4" xfId="19733" xr:uid="{DD252112-CA46-4B25-9CCF-07493DDB4AE1}"/>
    <cellStyle name="Normal 22 4" xfId="6581" xr:uid="{22240CE1-3CBA-453B-B068-07A07F2885BE}"/>
    <cellStyle name="Normal 22 4 2" xfId="7374" xr:uid="{6A43EA99-0B3E-421B-8620-44DEAC03ED51}"/>
    <cellStyle name="Normal 22 4 2 2" xfId="9017" xr:uid="{302DC770-6DBD-4587-AFD6-4F505DBBAB84}"/>
    <cellStyle name="Normal 22 4 2 2 2" xfId="21381" xr:uid="{5A9F4B03-B600-4F17-BCD4-13E4A6DFC1FE}"/>
    <cellStyle name="Normal 22 4 2 3" xfId="20244" xr:uid="{19EFC45E-5D5D-4A80-AF9B-78A361C99077}"/>
    <cellStyle name="Normal 22 4 3" xfId="8236" xr:uid="{CA026D3F-CA9C-4F22-93B5-55901EF9E1CB}"/>
    <cellStyle name="Normal 22 4 3 2" xfId="20871" xr:uid="{3E566E3C-040D-4EFD-829A-C212E300E6ED}"/>
    <cellStyle name="Normal 22 4 4" xfId="19734" xr:uid="{41465E4D-726F-47C2-8791-1B993D103C00}"/>
    <cellStyle name="Normal 22 5" xfId="6340" xr:uid="{D58E05EC-23C9-42BA-8977-EB2E9B124A17}"/>
    <cellStyle name="Normal 22 5 2" xfId="7375" xr:uid="{166ED22E-2E9E-4627-8C75-159B24C60097}"/>
    <cellStyle name="Normal 22 5 2 2" xfId="9018" xr:uid="{2A62F23E-6DA5-4440-8E31-94F788510FDB}"/>
    <cellStyle name="Normal 22 5 2 2 2" xfId="21382" xr:uid="{BB1C8775-0480-42F1-9FBF-551F6B997ED0}"/>
    <cellStyle name="Normal 22 5 2 3" xfId="20245" xr:uid="{D021E0B8-5D81-4736-BBFD-E7300B133703}"/>
    <cellStyle name="Normal 22 5 3" xfId="8058" xr:uid="{B87EA000-A65D-433F-B46B-4B2ACAB92689}"/>
    <cellStyle name="Normal 22 5 3 2" xfId="20694" xr:uid="{C7DE054D-D9DE-4143-A0D3-4DA8BCB6B0D1}"/>
    <cellStyle name="Normal 22 5 4" xfId="19557" xr:uid="{4FB3709F-B8F5-4C2A-971B-CD104D3C17C4}"/>
    <cellStyle name="Normal 22 6" xfId="7021" xr:uid="{F0A9CC7D-FED5-4E45-BB15-53AC6DD78EAE}"/>
    <cellStyle name="Normal 22 6 2" xfId="8664" xr:uid="{BD98EB14-76CD-41EE-AA95-2E50665750B8}"/>
    <cellStyle name="Normal 22 6 2 2" xfId="21143" xr:uid="{562DE8F0-AB57-4E88-92B2-EA0307457243}"/>
    <cellStyle name="Normal 22 6 3" xfId="20006" xr:uid="{B7170DA0-0CA2-475E-926C-8B9E09670781}"/>
    <cellStyle name="Normal 22 7" xfId="7867" xr:uid="{78B6C471-EBF1-47BE-826E-A37D4B9BCE09}"/>
    <cellStyle name="Normal 22 7 2" xfId="20576" xr:uid="{30A022AA-E3CB-49CC-BC15-146E90B8740A}"/>
    <cellStyle name="Normal 22 8" xfId="19439" xr:uid="{8E67E3DA-8525-4698-BEA1-B88AFF2A8FD0}"/>
    <cellStyle name="Normal 22_1_solis_MK Nr 595 " xfId="5827" xr:uid="{E999103C-1E44-4E79-BB31-9974B05FE6E5}"/>
    <cellStyle name="Normal 23" xfId="5828" xr:uid="{4FA476A7-8675-464C-AD3A-6CA3F01F9EDE}"/>
    <cellStyle name="Normal 23 10" xfId="7868" xr:uid="{90789731-BC13-4052-9013-AD0C925266C2}"/>
    <cellStyle name="Normal 23 10 2" xfId="20577" xr:uid="{88139AB5-5726-4961-A55E-4FF4AC714235}"/>
    <cellStyle name="Normal 23 11" xfId="19440" xr:uid="{159B8168-2D85-4624-84D7-7F4ABA72665B}"/>
    <cellStyle name="Normal 23 2" xfId="5829" xr:uid="{15E4D212-5973-416C-AF10-77BA6FC2409B}"/>
    <cellStyle name="Normal 23 2 2" xfId="5830" xr:uid="{675A2C4D-D7F8-415A-9F78-225DA6374381}"/>
    <cellStyle name="Normal 23 2 3" xfId="6582" xr:uid="{B9643ADA-F39E-4ED9-A185-E16A5B018539}"/>
    <cellStyle name="Normal 23 2 3 2" xfId="7376" xr:uid="{6FDAA39B-E961-437E-AD3E-328A3EE419E7}"/>
    <cellStyle name="Normal 23 2 3 2 2" xfId="9019" xr:uid="{7E86FE5C-DE02-4D88-B7A5-A061A80CDCC7}"/>
    <cellStyle name="Normal 23 2 3 2 2 2" xfId="21383" xr:uid="{0BD1180A-796A-4822-8F89-293A267ECDFC}"/>
    <cellStyle name="Normal 23 2 3 2 3" xfId="20246" xr:uid="{97A0E757-BFBC-4E4D-9201-2F0BC80B1380}"/>
    <cellStyle name="Normal 23 2 3 3" xfId="8237" xr:uid="{A95C5BEF-DA6B-4A7B-AA84-7B695F725FF5}"/>
    <cellStyle name="Normal 23 2 3 3 2" xfId="20872" xr:uid="{41F1D1AA-E636-43C0-ADE7-9DDF0044E534}"/>
    <cellStyle name="Normal 23 2 3 4" xfId="19735" xr:uid="{823388DF-BCFB-4115-B1D8-4881300B1484}"/>
    <cellStyle name="Normal 23 2 4" xfId="6583" xr:uid="{67745FAF-8FF8-4001-857F-8101C1E0524B}"/>
    <cellStyle name="Normal 23 2 4 2" xfId="7377" xr:uid="{90BD5B48-C868-4C23-B285-D1FEAA4ECDDD}"/>
    <cellStyle name="Normal 23 2 4 2 2" xfId="9020" xr:uid="{2DB707AB-2E86-4D34-A689-20FA223195EF}"/>
    <cellStyle name="Normal 23 2 4 2 2 2" xfId="21384" xr:uid="{9C19ED4D-C391-4E17-8618-7C7E5E51EE71}"/>
    <cellStyle name="Normal 23 2 4 2 3" xfId="20247" xr:uid="{7FE97EFF-2726-4222-A737-730ADAB99CF3}"/>
    <cellStyle name="Normal 23 2 4 3" xfId="8238" xr:uid="{3210F53A-0F52-4F7E-A1CA-3D56DFCEB8F3}"/>
    <cellStyle name="Normal 23 2 4 3 2" xfId="20873" xr:uid="{F74216A8-1DED-4EE1-BC3C-A61F1FA3A3C2}"/>
    <cellStyle name="Normal 23 2 4 4" xfId="19736" xr:uid="{EE3956D0-21F7-409A-ABD9-57A9C1D8AAC3}"/>
    <cellStyle name="Normal 23 2 5" xfId="6342" xr:uid="{2422C48C-1648-49B5-932C-08C4B5485044}"/>
    <cellStyle name="Normal 23 2 5 2" xfId="7378" xr:uid="{FCF0F025-DC26-4589-9E46-57AD570C45DE}"/>
    <cellStyle name="Normal 23 2 5 2 2" xfId="9021" xr:uid="{99BA2C59-AE51-470C-81D7-C40E7EB0A49C}"/>
    <cellStyle name="Normal 23 2 5 2 2 2" xfId="21385" xr:uid="{1E1F3AD9-4A5E-4D72-9BC5-EE194B996453}"/>
    <cellStyle name="Normal 23 2 5 2 3" xfId="20248" xr:uid="{6B913BAB-AB14-4690-AF7E-0A1BE5120E25}"/>
    <cellStyle name="Normal 23 2 5 3" xfId="8060" xr:uid="{3F2E764C-3491-47D6-A549-6C0030E99394}"/>
    <cellStyle name="Normal 23 2 5 3 2" xfId="20696" xr:uid="{7F683502-EBC0-49BF-B117-EE6F214A8678}"/>
    <cellStyle name="Normal 23 2 5 4" xfId="19559" xr:uid="{447EA10D-2583-44AA-B7B2-510FAFEB7BE6}"/>
    <cellStyle name="Normal 23 2 6" xfId="7023" xr:uid="{CF4C936E-EA97-49E0-8AED-2C3BC8FA64B8}"/>
    <cellStyle name="Normal 23 2 6 2" xfId="8666" xr:uid="{5B1DC1AC-D5BB-48D4-A405-541D870B33B1}"/>
    <cellStyle name="Normal 23 2 6 2 2" xfId="21145" xr:uid="{1BBFEFA6-ECD5-4DDE-96D8-7B7A4DE79DA7}"/>
    <cellStyle name="Normal 23 2 6 3" xfId="20008" xr:uid="{C3F64001-465F-442B-B48A-88A8316EC1D4}"/>
    <cellStyle name="Normal 23 2 7" xfId="7869" xr:uid="{075FF3C6-2FE0-41C5-A20D-6A46A0892ABC}"/>
    <cellStyle name="Normal 23 2 7 2" xfId="20578" xr:uid="{471616A5-6B32-47A0-B2E6-DA4677E7B43F}"/>
    <cellStyle name="Normal 23 2 8" xfId="19441" xr:uid="{03590660-B8AB-4CF2-ACA2-226F12D31A7D}"/>
    <cellStyle name="Normal 23 2_1_solis_MK Nr 595 " xfId="5831" xr:uid="{E8CDA91F-A7A9-427C-ADD5-5505B677FC62}"/>
    <cellStyle name="Normal 23 3" xfId="5832" xr:uid="{EFD0AE6E-DCEB-448B-910E-0CCEF2501A47}"/>
    <cellStyle name="Normal 23 3 2" xfId="5833" xr:uid="{833AEB59-2821-44DB-A43F-224969FC5248}"/>
    <cellStyle name="Normal 23 3 2 2" xfId="6584" xr:uid="{0B1B9CDB-71B6-43C1-B82A-8D45578E1E77}"/>
    <cellStyle name="Normal 23 3 2 2 2" xfId="7379" xr:uid="{957ED7DE-DDE0-4F41-9579-24D1F68FF476}"/>
    <cellStyle name="Normal 23 3 2 2 2 2" xfId="9022" xr:uid="{D637A2BA-1BFD-4F63-9D3C-9E85716BDAFD}"/>
    <cellStyle name="Normal 23 3 2 2 2 2 2" xfId="21386" xr:uid="{F0179E78-89EE-47B4-BFCD-90C82D1CE440}"/>
    <cellStyle name="Normal 23 3 2 2 2 3" xfId="20249" xr:uid="{4740D566-B483-47F6-837B-3555A4A470A5}"/>
    <cellStyle name="Normal 23 3 2 2 3" xfId="8239" xr:uid="{7476FBFA-DE9D-4912-9586-A69CEF15665D}"/>
    <cellStyle name="Normal 23 3 2 2 3 2" xfId="20874" xr:uid="{7B41F0A5-E76D-41A9-B501-83362F57A80E}"/>
    <cellStyle name="Normal 23 3 2 2 4" xfId="19737" xr:uid="{C0EF9E70-F766-4965-B719-5851CB432723}"/>
    <cellStyle name="Normal 23 3 2 3" xfId="6585" xr:uid="{78476A9D-5BC2-4267-AED6-96A82B1646C7}"/>
    <cellStyle name="Normal 23 3 2 3 2" xfId="7380" xr:uid="{AE3DEE10-ACF7-4530-AC06-F6FACEE6C2D0}"/>
    <cellStyle name="Normal 23 3 2 3 2 2" xfId="9023" xr:uid="{2265A00A-F8DF-48B5-915B-2844783743B5}"/>
    <cellStyle name="Normal 23 3 2 3 2 2 2" xfId="21387" xr:uid="{654C87A8-C881-4992-8749-EDAE55BAE0BF}"/>
    <cellStyle name="Normal 23 3 2 3 2 3" xfId="20250" xr:uid="{3A1FA7F5-12E2-40C6-A0E4-CF17A1A1273C}"/>
    <cellStyle name="Normal 23 3 2 3 3" xfId="8240" xr:uid="{0C87FBC6-060F-490B-A543-A5F89E656E6E}"/>
    <cellStyle name="Normal 23 3 2 3 3 2" xfId="20875" xr:uid="{4C81EB26-A3BA-4C80-AB3E-D0FFC6FC37E6}"/>
    <cellStyle name="Normal 23 3 2 3 4" xfId="19738" xr:uid="{EC63C349-9206-4039-9078-0C8DBFBEA811}"/>
    <cellStyle name="Normal 23 3 2 4" xfId="6344" xr:uid="{F98CC97F-946E-4D73-8B99-557FDAF79FA5}"/>
    <cellStyle name="Normal 23 3 2 4 2" xfId="7381" xr:uid="{8B3181CB-3242-4F77-9F11-819643DA552D}"/>
    <cellStyle name="Normal 23 3 2 4 2 2" xfId="9024" xr:uid="{1875290A-5ABA-421B-BC18-0A26934A956E}"/>
    <cellStyle name="Normal 23 3 2 4 2 2 2" xfId="21388" xr:uid="{E43AE41C-0557-4181-9ABA-732147320430}"/>
    <cellStyle name="Normal 23 3 2 4 2 3" xfId="20251" xr:uid="{AD924FD6-B31B-4138-9BF1-FDD10D0CCFEA}"/>
    <cellStyle name="Normal 23 3 2 4 3" xfId="8062" xr:uid="{57A828EE-6A35-4788-8743-38F66804769C}"/>
    <cellStyle name="Normal 23 3 2 4 3 2" xfId="20698" xr:uid="{1535B9CA-16FC-45BD-8ABD-81192FEEEA37}"/>
    <cellStyle name="Normal 23 3 2 4 4" xfId="19561" xr:uid="{60B56A16-4FD9-473E-B392-6B0B4105B412}"/>
    <cellStyle name="Normal 23 3 2 5" xfId="7025" xr:uid="{AFA0D246-6A17-4523-AD27-15BF1FDE6EE5}"/>
    <cellStyle name="Normal 23 3 2 5 2" xfId="8668" xr:uid="{0D9641B4-5F5B-4366-B81B-3EE001E25143}"/>
    <cellStyle name="Normal 23 3 2 5 2 2" xfId="21147" xr:uid="{25A9470B-1A85-4E9A-9F76-6B2421862C42}"/>
    <cellStyle name="Normal 23 3 2 5 3" xfId="20010" xr:uid="{E5790308-05FB-4027-AD3E-EC8B7BB99068}"/>
    <cellStyle name="Normal 23 3 2 6" xfId="7871" xr:uid="{5AAE67F0-501A-4390-A81C-56BD027FEB0D}"/>
    <cellStyle name="Normal 23 3 2 6 2" xfId="20580" xr:uid="{9215D3D1-48B8-4162-827F-ADBBB0506636}"/>
    <cellStyle name="Normal 23 3 2 7" xfId="19443" xr:uid="{4DA8C6A6-B33C-4710-8390-15E265E03DBB}"/>
    <cellStyle name="Normal 23 3 3" xfId="5834" xr:uid="{5CD99C27-AE7B-4D1F-9DB4-7BCF3B040E2E}"/>
    <cellStyle name="Normal 23 3 4" xfId="6586" xr:uid="{DCAFECFC-934E-4BD4-9A46-F618769A0E9A}"/>
    <cellStyle name="Normal 23 3 4 2" xfId="7382" xr:uid="{5E60D10C-4369-4202-86D0-9EA4EAB39066}"/>
    <cellStyle name="Normal 23 3 4 2 2" xfId="9025" xr:uid="{DD02479D-DCD5-4BEC-BF4A-87DEEF74BC52}"/>
    <cellStyle name="Normal 23 3 4 2 2 2" xfId="21389" xr:uid="{BEB6989D-81FB-4963-848F-6A1C6CD3920F}"/>
    <cellStyle name="Normal 23 3 4 2 3" xfId="20252" xr:uid="{41C356F3-8076-40CC-A48D-427B45071718}"/>
    <cellStyle name="Normal 23 3 4 3" xfId="8241" xr:uid="{B35FC134-5E95-482D-8B9D-74676C22113D}"/>
    <cellStyle name="Normal 23 3 4 3 2" xfId="20876" xr:uid="{856B8F0A-06EB-4E2C-AF10-383627B9D793}"/>
    <cellStyle name="Normal 23 3 4 4" xfId="19739" xr:uid="{228770F8-1C5B-42A1-9638-10FF4E0FEC55}"/>
    <cellStyle name="Normal 23 3 5" xfId="6587" xr:uid="{A3A7E4DF-2395-4289-A6FB-291BBCF71295}"/>
    <cellStyle name="Normal 23 3 5 2" xfId="7383" xr:uid="{B04C7EA5-E13F-4D53-A636-BDC9D9D78F98}"/>
    <cellStyle name="Normal 23 3 5 2 2" xfId="9026" xr:uid="{545F61F2-630B-4619-ABC3-320069819EA5}"/>
    <cellStyle name="Normal 23 3 5 2 2 2" xfId="21390" xr:uid="{0B544032-090C-40DB-B071-777F2B086A70}"/>
    <cellStyle name="Normal 23 3 5 2 3" xfId="20253" xr:uid="{538C0D96-74D6-4957-AAF1-52D7B1766BDA}"/>
    <cellStyle name="Normal 23 3 5 3" xfId="8242" xr:uid="{E554DE3F-1CA3-48E0-855F-50FBE1E71495}"/>
    <cellStyle name="Normal 23 3 5 3 2" xfId="20877" xr:uid="{04D2A3DD-D762-441A-B6CD-B0B96393414D}"/>
    <cellStyle name="Normal 23 3 5 4" xfId="19740" xr:uid="{69AA7E84-F888-4C2F-93C8-EBC508BFCCE4}"/>
    <cellStyle name="Normal 23 3 6" xfId="6343" xr:uid="{AE3BE234-D08F-43E9-A29A-DFE31DBFE8C0}"/>
    <cellStyle name="Normal 23 3 6 2" xfId="7384" xr:uid="{F2BF1B65-EFEE-4E74-B87B-88F404D7EE9C}"/>
    <cellStyle name="Normal 23 3 6 2 2" xfId="9027" xr:uid="{8CB19194-F1EB-4CE2-93F1-6715EAEFC7B4}"/>
    <cellStyle name="Normal 23 3 6 2 2 2" xfId="21391" xr:uid="{30654134-FA32-459F-9665-89452DD6273C}"/>
    <cellStyle name="Normal 23 3 6 2 3" xfId="20254" xr:uid="{A2FE9A18-0F9C-4E76-819D-C607FA28B6CA}"/>
    <cellStyle name="Normal 23 3 6 3" xfId="8061" xr:uid="{2788DC69-88BD-41B7-ABD7-2E4E30B07654}"/>
    <cellStyle name="Normal 23 3 6 3 2" xfId="20697" xr:uid="{3E4E81B9-88E4-42AF-BAC4-A3DA46B7CE7E}"/>
    <cellStyle name="Normal 23 3 6 4" xfId="19560" xr:uid="{EC446308-8EB9-4A7C-BC5E-ADF8EE170CE2}"/>
    <cellStyle name="Normal 23 3 7" xfId="7024" xr:uid="{43B08129-B940-460D-89D0-F3F9C12CAC9F}"/>
    <cellStyle name="Normal 23 3 7 2" xfId="8667" xr:uid="{971F343B-FBCE-4D69-A935-E2B6AE83F3A2}"/>
    <cellStyle name="Normal 23 3 7 2 2" xfId="21146" xr:uid="{A2C377E8-C8AA-41B2-819B-D0A0B0132258}"/>
    <cellStyle name="Normal 23 3 7 3" xfId="20009" xr:uid="{D2E17224-A4CF-42B7-926E-6173B441BA7F}"/>
    <cellStyle name="Normal 23 3 8" xfId="7870" xr:uid="{49664160-7623-4440-8697-B1DEB91A8B1E}"/>
    <cellStyle name="Normal 23 3 8 2" xfId="20579" xr:uid="{2B3313B7-50F6-42B3-92CC-4EC7D28FD8E7}"/>
    <cellStyle name="Normal 23 3 9" xfId="19442" xr:uid="{BEAD12BA-7A5F-44F7-8B40-EAA03B17BC4A}"/>
    <cellStyle name="Normal 23 3_1_solis_MK Nr 595 " xfId="5835" xr:uid="{1E1BCF0F-8A1F-4506-869A-4FCB2FFE9F1D}"/>
    <cellStyle name="Normal 23 4" xfId="5836" xr:uid="{A3B3A913-53D9-4AEE-AE3F-E8D9379D1014}"/>
    <cellStyle name="Normal 23 4 2" xfId="6588" xr:uid="{15ED2247-7A84-4D06-9086-761C7BA45F4F}"/>
    <cellStyle name="Normal 23 4 2 2" xfId="7385" xr:uid="{57601EAC-E007-4FCA-A2D2-E5E6D44729CF}"/>
    <cellStyle name="Normal 23 4 2 2 2" xfId="9028" xr:uid="{AB7054CB-D45E-45E7-9F68-FDF39837D744}"/>
    <cellStyle name="Normal 23 4 2 2 2 2" xfId="21392" xr:uid="{E7201BE1-4C20-4642-9F67-98F9ED360815}"/>
    <cellStyle name="Normal 23 4 2 2 3" xfId="20255" xr:uid="{8E88BBE6-03C4-4C20-83D7-05C2EEA19642}"/>
    <cellStyle name="Normal 23 4 2 3" xfId="8243" xr:uid="{6E72C6FC-813F-491F-AEA0-ED3DA7426131}"/>
    <cellStyle name="Normal 23 4 2 3 2" xfId="20878" xr:uid="{E229C0BD-9F59-4013-8A0C-F62F6925F079}"/>
    <cellStyle name="Normal 23 4 2 4" xfId="19741" xr:uid="{41F2B932-F485-47D6-B001-B4B1556DA751}"/>
    <cellStyle name="Normal 23 4 3" xfId="6589" xr:uid="{6DFB1216-2F4C-453B-8DE9-D28EB87607D5}"/>
    <cellStyle name="Normal 23 4 3 2" xfId="7386" xr:uid="{F6E07CAA-56FD-44D2-9EA2-697A3430EC50}"/>
    <cellStyle name="Normal 23 4 3 2 2" xfId="9029" xr:uid="{A72BACA0-C9FA-4EA0-BB7E-406568C5CB6A}"/>
    <cellStyle name="Normal 23 4 3 2 2 2" xfId="21393" xr:uid="{23DE351E-C040-447A-A59C-31AC1C7F6EE5}"/>
    <cellStyle name="Normal 23 4 3 2 3" xfId="20256" xr:uid="{DDF34772-4767-49FF-ACCC-72C79483EE60}"/>
    <cellStyle name="Normal 23 4 3 3" xfId="8244" xr:uid="{C64AD888-7AFB-46F9-A80B-405ED6774B82}"/>
    <cellStyle name="Normal 23 4 3 3 2" xfId="20879" xr:uid="{929A010C-4815-4270-8C35-1838A8E0C89C}"/>
    <cellStyle name="Normal 23 4 3 4" xfId="19742" xr:uid="{387C8AFD-20AA-42FA-8BC2-99E8F4283B43}"/>
    <cellStyle name="Normal 23 4 4" xfId="6345" xr:uid="{54AD5043-EB44-44B9-B1F7-0507AC4FD889}"/>
    <cellStyle name="Normal 23 4 4 2" xfId="7387" xr:uid="{C9F088B9-167E-4D0B-8BBC-0B5D6CAD072D}"/>
    <cellStyle name="Normal 23 4 4 2 2" xfId="9030" xr:uid="{5E9D2E7E-B01F-41CA-97D6-1037456B9F78}"/>
    <cellStyle name="Normal 23 4 4 2 2 2" xfId="21394" xr:uid="{EAA7AF90-2DC4-4A09-8194-1DB2221EDAD0}"/>
    <cellStyle name="Normal 23 4 4 2 3" xfId="20257" xr:uid="{84970A4C-05AC-4A9F-B831-70EB625BD3EA}"/>
    <cellStyle name="Normal 23 4 4 3" xfId="8063" xr:uid="{0AC06DF5-CCAD-4829-89CB-928917774C35}"/>
    <cellStyle name="Normal 23 4 4 3 2" xfId="20699" xr:uid="{209CC6D8-3323-4526-88F2-56BC89AEF635}"/>
    <cellStyle name="Normal 23 4 4 4" xfId="19562" xr:uid="{2357F083-B0B4-4458-9E57-6958A515E307}"/>
    <cellStyle name="Normal 23 4 5" xfId="7026" xr:uid="{103CEE92-1A7E-463A-9E89-C8A1B4CCF57E}"/>
    <cellStyle name="Normal 23 4 5 2" xfId="8669" xr:uid="{479DB232-2AC9-4922-9369-1B86D693F523}"/>
    <cellStyle name="Normal 23 4 5 2 2" xfId="21148" xr:uid="{E14B40A6-57A4-437E-87E6-E1926BF98AB7}"/>
    <cellStyle name="Normal 23 4 5 3" xfId="20011" xr:uid="{397FBE58-0AC8-4585-BC6E-A2F32C917C6A}"/>
    <cellStyle name="Normal 23 4 6" xfId="7872" xr:uid="{AB44DEC4-8BD5-4A31-9119-EE95AC54F048}"/>
    <cellStyle name="Normal 23 4 6 2" xfId="20581" xr:uid="{E6CC3EFF-9775-40EB-9A52-446ACD4BC7F2}"/>
    <cellStyle name="Normal 23 4 7" xfId="19444" xr:uid="{B0080D90-EE63-4178-8304-DE6185D3AF5F}"/>
    <cellStyle name="Normal 23 5" xfId="5837" xr:uid="{E3982554-342A-4CA5-8AFB-CC0B2C1597CC}"/>
    <cellStyle name="Normal 23 6" xfId="6590" xr:uid="{3DF4435D-FE6F-4064-B3D3-1B95C5F75112}"/>
    <cellStyle name="Normal 23 6 2" xfId="7388" xr:uid="{FB39E681-EC7E-4776-B150-1B7ABF82AB9C}"/>
    <cellStyle name="Normal 23 6 2 2" xfId="9031" xr:uid="{CCE1B92E-29FF-47DD-B0B8-1CAB1DDA5EBE}"/>
    <cellStyle name="Normal 23 6 2 2 2" xfId="21395" xr:uid="{7DFA1C36-DB27-4E83-9B71-7A07A127A22B}"/>
    <cellStyle name="Normal 23 6 2 3" xfId="20258" xr:uid="{89383C4B-57B1-4186-AE2F-A146F7946EAA}"/>
    <cellStyle name="Normal 23 6 3" xfId="8245" xr:uid="{9CC8EA87-889A-4EA5-A2D9-4DD062360EFF}"/>
    <cellStyle name="Normal 23 6 3 2" xfId="20880" xr:uid="{DAD0D86F-037C-4538-844E-09677B535749}"/>
    <cellStyle name="Normal 23 6 4" xfId="19743" xr:uid="{68EF3D9E-C89A-4193-9C9D-F07BB5EC64AD}"/>
    <cellStyle name="Normal 23 7" xfId="6591" xr:uid="{470E33A5-330D-4BAF-9A4F-2DCD54E8B5BD}"/>
    <cellStyle name="Normal 23 7 2" xfId="7389" xr:uid="{A8C0856D-777B-4D41-A9FD-C10166B48BCB}"/>
    <cellStyle name="Normal 23 7 2 2" xfId="9032" xr:uid="{0723CF86-A60A-413D-A8E2-19F900E0136A}"/>
    <cellStyle name="Normal 23 7 2 2 2" xfId="21396" xr:uid="{9E0AE3F7-0ACC-4187-A464-DF946F11607E}"/>
    <cellStyle name="Normal 23 7 2 3" xfId="20259" xr:uid="{B1111B51-D16B-4F93-B32A-6BEF3A78CD1A}"/>
    <cellStyle name="Normal 23 7 3" xfId="8246" xr:uid="{85F51031-A646-4872-B049-8FE5EF1F3D71}"/>
    <cellStyle name="Normal 23 7 3 2" xfId="20881" xr:uid="{2AB98EA7-8B91-4CA1-B03B-EDF01A0FD428}"/>
    <cellStyle name="Normal 23 7 4" xfId="19744" xr:uid="{A9EC09F7-E8B4-41D9-AA15-8003F95B2BA5}"/>
    <cellStyle name="Normal 23 8" xfId="6341" xr:uid="{7E25EDA3-6633-453B-B89F-7CC669B58B36}"/>
    <cellStyle name="Normal 23 8 2" xfId="7390" xr:uid="{790F94BB-C859-43E9-869D-F1596877B28D}"/>
    <cellStyle name="Normal 23 8 2 2" xfId="9033" xr:uid="{DE8A33F9-90B5-4928-9B56-73311D083C2A}"/>
    <cellStyle name="Normal 23 8 2 2 2" xfId="21397" xr:uid="{97BBEF47-18F3-47D4-B5BE-0F539D15F72E}"/>
    <cellStyle name="Normal 23 8 2 3" xfId="20260" xr:uid="{47D37F34-19EC-4C1C-9287-87C708FF3CAF}"/>
    <cellStyle name="Normal 23 8 3" xfId="8059" xr:uid="{4EF52624-A9FD-4C44-8BDA-C6382B00CAB8}"/>
    <cellStyle name="Normal 23 8 3 2" xfId="20695" xr:uid="{80C95FE2-1FD7-454F-937B-290B37AA1AEF}"/>
    <cellStyle name="Normal 23 8 4" xfId="19558" xr:uid="{C08022E6-9401-4F9C-B4F2-F581D2F8360A}"/>
    <cellStyle name="Normal 23 9" xfId="7022" xr:uid="{8C36B795-634A-43DA-A665-47EFA88C2A5A}"/>
    <cellStyle name="Normal 23 9 2" xfId="8665" xr:uid="{D38C1480-8990-4B70-B0FE-F00BBDD4E1A8}"/>
    <cellStyle name="Normal 23 9 2 2" xfId="21144" xr:uid="{EF40BA8D-12A2-414C-BDA5-697A35C44FAA}"/>
    <cellStyle name="Normal 23 9 3" xfId="20007" xr:uid="{BEBF4562-05BF-47B5-8D52-9B03D46890E3}"/>
    <cellStyle name="Normal 23_1_solis_MK Nr 595 " xfId="5838" xr:uid="{86D724C6-2070-45D6-809C-616DB6B31967}"/>
    <cellStyle name="Normal 24" xfId="5839" xr:uid="{675A2DE6-F22E-4CC4-861E-65062879655F}"/>
    <cellStyle name="Normal 24 10" xfId="19445" xr:uid="{B0C1E66C-09C6-4FB2-92F8-0537A8DEA723}"/>
    <cellStyle name="Normal 24 2" xfId="5840" xr:uid="{F012558E-1C38-47D1-89C6-6222595BA13E}"/>
    <cellStyle name="Normal 24 2 10" xfId="19446" xr:uid="{09E84296-52BE-42CA-BB8F-5A22F90D26E1}"/>
    <cellStyle name="Normal 24 2 2" xfId="5841" xr:uid="{C3981655-BFEC-4618-BB21-C71BCB7D1C34}"/>
    <cellStyle name="Normal 24 2 2 2" xfId="5842" xr:uid="{7917CABF-50E8-4D20-BE65-4E0555808DD4}"/>
    <cellStyle name="Normal 24 2 2 3" xfId="6592" xr:uid="{B6E35738-C422-44CF-A970-079A9D8E0E34}"/>
    <cellStyle name="Normal 24 2 2 3 2" xfId="7391" xr:uid="{E3BD5FFB-7957-44C3-94ED-626427A1995C}"/>
    <cellStyle name="Normal 24 2 2 3 2 2" xfId="9034" xr:uid="{FEC84FCD-6187-4A6D-82C9-C0C5C4475266}"/>
    <cellStyle name="Normal 24 2 2 3 2 2 2" xfId="21398" xr:uid="{BF20277D-47DF-4262-BCF6-93CF7AA910D7}"/>
    <cellStyle name="Normal 24 2 2 3 2 3" xfId="20261" xr:uid="{95BDCCEA-F7D0-478B-9C79-6F4E1146FBD5}"/>
    <cellStyle name="Normal 24 2 2 3 3" xfId="8247" xr:uid="{35A734F0-2FB6-4106-AF08-4D7EFB6088EC}"/>
    <cellStyle name="Normal 24 2 2 3 3 2" xfId="20882" xr:uid="{2FA28B2D-97B8-42F0-8319-3E28A7AAE07D}"/>
    <cellStyle name="Normal 24 2 2 3 4" xfId="19745" xr:uid="{8FE57F20-927C-4BAF-9DFA-E4C8C26C3D60}"/>
    <cellStyle name="Normal 24 2 2 4" xfId="6593" xr:uid="{27486D34-9A6D-4BDD-9471-B199FEAD96AB}"/>
    <cellStyle name="Normal 24 2 2 4 2" xfId="7392" xr:uid="{032986B6-80DC-4807-B09D-E501D5E9C80D}"/>
    <cellStyle name="Normal 24 2 2 4 2 2" xfId="9035" xr:uid="{B8536F76-B62E-4C6A-81D7-27AADB1D5D5B}"/>
    <cellStyle name="Normal 24 2 2 4 2 2 2" xfId="21399" xr:uid="{911BDF9D-A590-420A-9E9A-E6EE0544C381}"/>
    <cellStyle name="Normal 24 2 2 4 2 3" xfId="20262" xr:uid="{3523B0B2-648C-467A-8C81-D17033FAE2DC}"/>
    <cellStyle name="Normal 24 2 2 4 3" xfId="8248" xr:uid="{92AC2E13-34D5-4B3F-B6DC-0596C08C6F57}"/>
    <cellStyle name="Normal 24 2 2 4 3 2" xfId="20883" xr:uid="{D8C3CE5B-36F6-4529-9284-93DCE4ADC867}"/>
    <cellStyle name="Normal 24 2 2 4 4" xfId="19746" xr:uid="{180AB784-9ABD-4386-A214-757B89E79B6A}"/>
    <cellStyle name="Normal 24 2 2 5" xfId="6348" xr:uid="{3D92AC78-F783-4CBE-8EE5-4750DF079B21}"/>
    <cellStyle name="Normal 24 2 2 5 2" xfId="7393" xr:uid="{80800127-17A2-44AE-9B93-DEEE96AC109D}"/>
    <cellStyle name="Normal 24 2 2 5 2 2" xfId="9036" xr:uid="{97227AAF-B12E-4E28-9FF3-3ABFB1B5A277}"/>
    <cellStyle name="Normal 24 2 2 5 2 2 2" xfId="21400" xr:uid="{14EB6ACE-C317-4E67-8FBC-77B163EFCF74}"/>
    <cellStyle name="Normal 24 2 2 5 2 3" xfId="20263" xr:uid="{D960FF26-2D36-40B7-81AE-BC9BE879D191}"/>
    <cellStyle name="Normal 24 2 2 5 3" xfId="8066" xr:uid="{11ED05DC-6C91-4E35-BF93-D23AA0DFBCC2}"/>
    <cellStyle name="Normal 24 2 2 5 3 2" xfId="20702" xr:uid="{5C4B570F-5E66-46CF-B251-F0DC01B926E6}"/>
    <cellStyle name="Normal 24 2 2 5 4" xfId="19565" xr:uid="{E8B0BAAC-5553-4EAC-9B82-001172246399}"/>
    <cellStyle name="Normal 24 2 2 6" xfId="7029" xr:uid="{4B55A5FC-8AE4-45EE-961A-3EA248995F11}"/>
    <cellStyle name="Normal 24 2 2 6 2" xfId="8672" xr:uid="{3779C529-7632-4498-B80C-A10020D9BA85}"/>
    <cellStyle name="Normal 24 2 2 6 2 2" xfId="21151" xr:uid="{157F0AB4-3C3C-4AE6-BF61-4DE9726E20FB}"/>
    <cellStyle name="Normal 24 2 2 6 3" xfId="20014" xr:uid="{216FEAB4-8F7F-4C6D-B46D-ED711CB274D4}"/>
    <cellStyle name="Normal 24 2 2 7" xfId="7875" xr:uid="{2019C17D-E096-4438-B647-829AD74BB350}"/>
    <cellStyle name="Normal 24 2 2 7 2" xfId="20584" xr:uid="{AE37CBB7-1154-4733-965F-C0999ADE78BB}"/>
    <cellStyle name="Normal 24 2 2 8" xfId="19447" xr:uid="{995DCD9E-1A05-4972-9B6D-61137D83A9A9}"/>
    <cellStyle name="Normal 24 2 2_1_solis_MK Nr 595 " xfId="5843" xr:uid="{1EE16EA2-80D9-42C9-A56D-86D1FF3609C7}"/>
    <cellStyle name="Normal 24 2 3" xfId="5844" xr:uid="{72E97F59-3B58-4296-BE41-7C4C66A600C5}"/>
    <cellStyle name="Normal 24 2 3 10" xfId="6279" xr:uid="{CC541970-9946-43B1-87E8-2E137286482D}"/>
    <cellStyle name="Normal 24 2 3 10 2" xfId="7394" xr:uid="{364420AE-E974-42F1-8445-F5B0EFD70806}"/>
    <cellStyle name="Normal 24 2 3 10 2 2" xfId="9037" xr:uid="{D3E61809-E51F-4A3D-9398-5616E25C521C}"/>
    <cellStyle name="Normal 24 2 3 10 2 2 2" xfId="21401" xr:uid="{E683BF39-F5E2-46B7-B302-C0B749AE1209}"/>
    <cellStyle name="Normal 24 2 3 10 2 3" xfId="20264" xr:uid="{9FB3FF82-8CC1-42D0-80F3-ED37332DF1CD}"/>
    <cellStyle name="Normal 24 2 3 10 3" xfId="7997" xr:uid="{4258BB79-6224-4EA5-92A3-C945B32AF71C}"/>
    <cellStyle name="Normal 24 2 3 10 3 2" xfId="20633" xr:uid="{2D236475-6B14-4C29-8693-A3F443347A51}"/>
    <cellStyle name="Normal 24 2 3 10 4" xfId="19496" xr:uid="{6E2E0057-7679-4EE5-85A3-37C863A0B1C2}"/>
    <cellStyle name="Normal 24 2 3 11" xfId="7030" xr:uid="{10B77A15-112C-4CD6-B0EB-29D97C5DB798}"/>
    <cellStyle name="Normal 24 2 3 11 2" xfId="8673" xr:uid="{6CBD04D9-185D-47CF-8F43-FDDA2F8197E7}"/>
    <cellStyle name="Normal 24 2 3 11 2 2" xfId="21152" xr:uid="{1E4A47A3-7B43-444E-9836-29E438996337}"/>
    <cellStyle name="Normal 24 2 3 11 3" xfId="20015" xr:uid="{7147A5CD-A8BD-4D3B-82D0-F570AE457C04}"/>
    <cellStyle name="Normal 24 2 3 12" xfId="7876" xr:uid="{3F5C96AE-B170-43C2-8292-160B9D0AF8DB}"/>
    <cellStyle name="Normal 24 2 3 12 2" xfId="20585" xr:uid="{B47C4DCB-9749-4160-94CF-ED2DB1EF4D16}"/>
    <cellStyle name="Normal 24 2 3 13" xfId="19448" xr:uid="{E1F55562-CD9B-4ED8-8957-DBC0AEFD0512}"/>
    <cellStyle name="Normal 24 2 3 2" xfId="5845" xr:uid="{3FF249C4-F651-49AA-A6ED-63A4B8A1073C}"/>
    <cellStyle name="Normal 24 2 3 2 2" xfId="5846" xr:uid="{89D684B8-6A8F-43C7-AE90-017AC3BE79FB}"/>
    <cellStyle name="Normal 24 2 3 2_1_solis_MK Nr 595 " xfId="5847" xr:uid="{049BF55F-D114-46B1-977A-1524C4940DCE}"/>
    <cellStyle name="Normal 24 2 3 3" xfId="5848" xr:uid="{51E0EDC0-1276-491A-A1F9-B14FCE0AA199}"/>
    <cellStyle name="Normal 24 2 3 3 10" xfId="19449" xr:uid="{3EDEB55B-C44B-462D-ADFD-E418EAF14D76}"/>
    <cellStyle name="Normal 24 2 3 3 2" xfId="5849" xr:uid="{C4EFCF0E-982F-492A-9C56-9D09138CDE04}"/>
    <cellStyle name="Normal 24 2 3 3 2 2" xfId="6594" xr:uid="{16ADD838-AA3F-4CCC-9222-24F05D9BC2FD}"/>
    <cellStyle name="Normal 24 2 3 3 2 2 2" xfId="6595" xr:uid="{51A898AC-ECC7-4D65-B7B7-0A096C5C6A09}"/>
    <cellStyle name="Normal 24 2 3 3 2 2 2 2" xfId="7396" xr:uid="{A5F21871-B9BD-4A2A-A20F-055A46375E37}"/>
    <cellStyle name="Normal 24 2 3 3 2 2 2 2 2" xfId="9039" xr:uid="{E320DBF0-CCFD-4A58-A389-5F9BC1C7FF0B}"/>
    <cellStyle name="Normal 24 2 3 3 2 2 2 2 2 2" xfId="21403" xr:uid="{9D6D7D46-10C4-43A9-8471-80C9A4F67555}"/>
    <cellStyle name="Normal 24 2 3 3 2 2 2 2 3" xfId="20266" xr:uid="{E4342FD3-C296-4933-BF80-E2866B824767}"/>
    <cellStyle name="Normal 24 2 3 3 2 2 2 3" xfId="8250" xr:uid="{2A766C09-101D-445D-A873-2B2909F44DBF}"/>
    <cellStyle name="Normal 24 2 3 3 2 2 2 3 2" xfId="20885" xr:uid="{99F57354-2358-47C5-A19F-B98EFFA0F75D}"/>
    <cellStyle name="Normal 24 2 3 3 2 2 2 4" xfId="19748" xr:uid="{733B7166-ED45-4E59-B777-193ADD892030}"/>
    <cellStyle name="Normal 24 2 3 3 2 2 3" xfId="7395" xr:uid="{09C18106-AE96-4D3F-8A55-48AB8A6981BB}"/>
    <cellStyle name="Normal 24 2 3 3 2 2 3 2" xfId="9038" xr:uid="{0B11BADA-745F-45BF-BCDB-C6D865185E01}"/>
    <cellStyle name="Normal 24 2 3 3 2 2 3 2 2" xfId="21402" xr:uid="{7273E7CF-C2CD-4FF6-96C8-61E022200628}"/>
    <cellStyle name="Normal 24 2 3 3 2 2 3 3" xfId="20265" xr:uid="{5BB22D7E-D90A-43E2-8E72-59C99E9FFB85}"/>
    <cellStyle name="Normal 24 2 3 3 2 2 4" xfId="8249" xr:uid="{8CA5ACE2-5239-4A0E-AA9A-136677D4AC33}"/>
    <cellStyle name="Normal 24 2 3 3 2 2 4 2" xfId="20884" xr:uid="{D9412E89-E23F-4056-BE1D-FF1839AD0427}"/>
    <cellStyle name="Normal 24 2 3 3 2 2 5" xfId="19747" xr:uid="{12B3F2AD-C89C-48F1-A51B-408806FAEEDB}"/>
    <cellStyle name="Normal 24 2 3 3 2 3" xfId="6596" xr:uid="{C9C66C9D-44B4-4F05-9583-0EC3C2ECB7DF}"/>
    <cellStyle name="Normal 24 2 3 3 2 3 2" xfId="7397" xr:uid="{8D34710F-4BB3-4FF9-ACD7-E13163150132}"/>
    <cellStyle name="Normal 24 2 3 3 2 3 2 2" xfId="9040" xr:uid="{05E5F1AC-993F-4761-AC8F-A80973111895}"/>
    <cellStyle name="Normal 24 2 3 3 2 3 2 2 2" xfId="21404" xr:uid="{CE53EBE9-7507-48DE-A3A8-980DD349E6AE}"/>
    <cellStyle name="Normal 24 2 3 3 2 3 2 3" xfId="20267" xr:uid="{3271380D-236A-46BB-B4BB-641CD6C217D4}"/>
    <cellStyle name="Normal 24 2 3 3 2 3 3" xfId="8251" xr:uid="{4ECBB999-8FC1-4269-A5EF-911BEE865646}"/>
    <cellStyle name="Normal 24 2 3 3 2 3 3 2" xfId="20886" xr:uid="{956DB0C9-593E-449D-BCB6-60039F1BBB09}"/>
    <cellStyle name="Normal 24 2 3 3 2 3 4" xfId="19749" xr:uid="{C8241C07-B68F-4F5B-9FE3-B95E4F68BB4F}"/>
    <cellStyle name="Normal 24 2 3 3 2 4" xfId="6597" xr:uid="{C3B00889-3B38-49CB-A335-BA3419379742}"/>
    <cellStyle name="Normal 24 2 3 3 2 4 2" xfId="7398" xr:uid="{BCA08CD8-3B58-4EF0-83DB-835739C41C6C}"/>
    <cellStyle name="Normal 24 2 3 3 2 4 2 2" xfId="9041" xr:uid="{374CC0C4-A568-41F5-ABF1-09602419549A}"/>
    <cellStyle name="Normal 24 2 3 3 2 4 2 2 2" xfId="21405" xr:uid="{8E7419AE-C0D5-4CC8-A53A-362FFE3EDF89}"/>
    <cellStyle name="Normal 24 2 3 3 2 4 2 3" xfId="20268" xr:uid="{CC38418F-5372-40F3-8612-DD4740F802A2}"/>
    <cellStyle name="Normal 24 2 3 3 2 4 3" xfId="8252" xr:uid="{42EDFDF1-5BF3-4437-9331-472BD6125701}"/>
    <cellStyle name="Normal 24 2 3 3 2 4 3 2" xfId="20887" xr:uid="{62396935-FED5-4685-AAE6-073464611E0E}"/>
    <cellStyle name="Normal 24 2 3 3 2 4 4" xfId="19750" xr:uid="{D1C64954-ECA1-48C0-A783-6A0A12AED169}"/>
    <cellStyle name="Normal 24 2 3 3 2 5" xfId="6351" xr:uid="{1E78572B-9D86-4F92-A360-32A16C7147A1}"/>
    <cellStyle name="Normal 24 2 3 3 2 5 2" xfId="7399" xr:uid="{257FE7E2-A6B3-42ED-9395-4DED17DB141F}"/>
    <cellStyle name="Normal 24 2 3 3 2 5 2 2" xfId="9042" xr:uid="{B5CA4923-C042-4B6F-A2A6-76199C849B21}"/>
    <cellStyle name="Normal 24 2 3 3 2 5 2 2 2" xfId="21406" xr:uid="{741F7823-7EC0-4994-A848-C6AAC20C9BA4}"/>
    <cellStyle name="Normal 24 2 3 3 2 5 2 3" xfId="20269" xr:uid="{7B3DB8D2-126E-4A2A-9296-99AD4E0538A9}"/>
    <cellStyle name="Normal 24 2 3 3 2 5 3" xfId="8069" xr:uid="{67877DBD-D1A3-4C13-831A-25E34E0AB7C9}"/>
    <cellStyle name="Normal 24 2 3 3 2 5 3 2" xfId="20705" xr:uid="{774495C8-DAA0-4552-A710-8F0AC38C98FE}"/>
    <cellStyle name="Normal 24 2 3 3 2 5 4" xfId="19568" xr:uid="{F85716C8-7068-46DB-80DE-12C13B6268FA}"/>
    <cellStyle name="Normal 24 2 3 3 2 6" xfId="7032" xr:uid="{FAA059B9-0A15-4322-8798-C926B9382B25}"/>
    <cellStyle name="Normal 24 2 3 3 2 6 2" xfId="8675" xr:uid="{2A413B70-B17E-428B-9309-2AF619480D68}"/>
    <cellStyle name="Normal 24 2 3 3 2 6 2 2" xfId="21154" xr:uid="{343C483D-2A34-4F18-A056-37D32758808B}"/>
    <cellStyle name="Normal 24 2 3 3 2 6 3" xfId="20017" xr:uid="{E1786D79-34C3-4CC3-877B-1C8FC79D7B80}"/>
    <cellStyle name="Normal 24 2 3 3 2 7" xfId="7878" xr:uid="{82CC10C8-F1D5-43D4-927C-AB86D80918BC}"/>
    <cellStyle name="Normal 24 2 3 3 2 7 2" xfId="20587" xr:uid="{85BB1E8F-DEFA-4CAF-9FA2-E8A66B414269}"/>
    <cellStyle name="Normal 24 2 3 3 2 8" xfId="19450" xr:uid="{480AFF2F-2A0B-4522-93FC-FA20F48C8A3D}"/>
    <cellStyle name="Normal 24 2 3 3 3" xfId="5850" xr:uid="{6712D7E3-47B5-422B-9E59-A334ED02EC2C}"/>
    <cellStyle name="Normal 24 2 3 3 3 2" xfId="6598" xr:uid="{74408C70-BBF2-44A5-BB11-CD785F77D930}"/>
    <cellStyle name="Normal 24 2 3 3 3 2 2" xfId="7400" xr:uid="{B5D1CC93-EB98-456E-8D7B-60DF105BBDC3}"/>
    <cellStyle name="Normal 24 2 3 3 3 2 2 2" xfId="9043" xr:uid="{0362C269-AF8F-45FA-BB13-F6BFB78C44FE}"/>
    <cellStyle name="Normal 24 2 3 3 3 2 2 2 2" xfId="21407" xr:uid="{4FD4E8F0-745D-436E-9C55-5E7260D0D134}"/>
    <cellStyle name="Normal 24 2 3 3 3 2 2 3" xfId="20270" xr:uid="{51A6C478-6B09-4D7D-886B-956478A0ADA8}"/>
    <cellStyle name="Normal 24 2 3 3 3 2 3" xfId="8253" xr:uid="{0000B45C-56C1-4D8D-8E4A-FD607E881DC9}"/>
    <cellStyle name="Normal 24 2 3 3 3 2 3 2" xfId="20888" xr:uid="{AB93595B-5B14-49F4-ADEA-C090DDA97006}"/>
    <cellStyle name="Normal 24 2 3 3 3 2 4" xfId="19751" xr:uid="{89938DD4-4C9F-4D7A-BA26-AB724420F733}"/>
    <cellStyle name="Normal 24 2 3 3 3 3" xfId="6599" xr:uid="{CEAD7ACE-C782-46E4-A852-EF3765AE19EB}"/>
    <cellStyle name="Normal 24 2 3 3 3 3 2" xfId="7401" xr:uid="{1011FE2D-55CC-4926-A2F3-35E6FF79320B}"/>
    <cellStyle name="Normal 24 2 3 3 3 3 2 2" xfId="9044" xr:uid="{21B9A9E9-2A6B-47D8-A07A-FD1DEB14F935}"/>
    <cellStyle name="Normal 24 2 3 3 3 3 2 2 2" xfId="21408" xr:uid="{E1958076-A988-4DDD-A42B-0633FFEF3C81}"/>
    <cellStyle name="Normal 24 2 3 3 3 3 2 3" xfId="20271" xr:uid="{855E533C-CF86-4A24-9D39-BFE30F222A63}"/>
    <cellStyle name="Normal 24 2 3 3 3 3 3" xfId="8254" xr:uid="{E7FE253D-CFB8-43D7-B5F5-7A27193B8609}"/>
    <cellStyle name="Normal 24 2 3 3 3 3 3 2" xfId="20889" xr:uid="{9714D1AC-3655-4FF3-BC6A-DBA9235C0E1E}"/>
    <cellStyle name="Normal 24 2 3 3 3 3 4" xfId="19752" xr:uid="{196FD46F-FBD5-4BBF-8CB2-D9DDD59D03C5}"/>
    <cellStyle name="Normal 24 2 3 3 3 4" xfId="6352" xr:uid="{BC0C9B0B-AFE6-4C2B-BC09-647A1F045205}"/>
    <cellStyle name="Normal 24 2 3 3 3 4 2" xfId="7402" xr:uid="{30B8FA4D-9004-4D45-89D0-2D499CB04D49}"/>
    <cellStyle name="Normal 24 2 3 3 3 4 2 2" xfId="9045" xr:uid="{AE931A8F-822E-45C8-9054-6543A66183A1}"/>
    <cellStyle name="Normal 24 2 3 3 3 4 2 2 2" xfId="21409" xr:uid="{20ED5D54-576C-4A95-973D-0EBED3AC0B9E}"/>
    <cellStyle name="Normal 24 2 3 3 3 4 2 3" xfId="20272" xr:uid="{FAEF2196-BD58-4A6D-BD86-6F41B1E913E0}"/>
    <cellStyle name="Normal 24 2 3 3 3 4 3" xfId="8070" xr:uid="{A99DED61-6467-43D7-BA9D-B2817492BD2A}"/>
    <cellStyle name="Normal 24 2 3 3 3 4 3 2" xfId="20706" xr:uid="{72EF4D17-E418-4BFE-888F-842EB3E87C44}"/>
    <cellStyle name="Normal 24 2 3 3 3 4 4" xfId="19569" xr:uid="{BDAB5B99-00AD-4A97-BB0F-81DEB137C6E0}"/>
    <cellStyle name="Normal 24 2 3 3 3 5" xfId="7033" xr:uid="{2E252A1F-8231-4345-8ADA-3298264CCEDE}"/>
    <cellStyle name="Normal 24 2 3 3 3 5 2" xfId="8676" xr:uid="{D48F485C-14CB-4B00-AF9E-F497CDFBD93F}"/>
    <cellStyle name="Normal 24 2 3 3 3 5 2 2" xfId="21155" xr:uid="{857E26B1-A867-400C-A775-D3FB4E8FFC37}"/>
    <cellStyle name="Normal 24 2 3 3 3 5 3" xfId="20018" xr:uid="{2F30A126-631F-4F32-98C7-D90D9B5A4F09}"/>
    <cellStyle name="Normal 24 2 3 3 3 6" xfId="7879" xr:uid="{0F16CC5C-66D9-472E-B357-0DAA7485568F}"/>
    <cellStyle name="Normal 24 2 3 3 3 6 2" xfId="20588" xr:uid="{0EF04CB9-1A60-4F59-B111-CC03333A7617}"/>
    <cellStyle name="Normal 24 2 3 3 3 7" xfId="19451" xr:uid="{3688EDF7-AC7D-413B-AC1E-9B1F4708C65B}"/>
    <cellStyle name="Normal 24 2 3 3 4" xfId="5851" xr:uid="{A36E03D0-11F7-4E8D-B6A4-81BFFAD7AC91}"/>
    <cellStyle name="Normal 24 2 3 3 5" xfId="6600" xr:uid="{5068EC38-C59B-4F67-A914-1571FA4264E7}"/>
    <cellStyle name="Normal 24 2 3 3 5 2" xfId="7403" xr:uid="{5ECEA20D-4E30-4DA7-BB2C-00E6874B126A}"/>
    <cellStyle name="Normal 24 2 3 3 5 2 2" xfId="9046" xr:uid="{A37C9B5E-DD7C-422B-8D32-7E53744CCBEB}"/>
    <cellStyle name="Normal 24 2 3 3 5 2 2 2" xfId="21410" xr:uid="{D3700284-F201-437F-B965-80204A985AEB}"/>
    <cellStyle name="Normal 24 2 3 3 5 2 3" xfId="20273" xr:uid="{6BE1E574-98E0-4A7C-920B-4DA79E21B2BD}"/>
    <cellStyle name="Normal 24 2 3 3 5 3" xfId="8255" xr:uid="{163904A7-66CA-4495-81D0-534C61A15CC1}"/>
    <cellStyle name="Normal 24 2 3 3 5 3 2" xfId="20890" xr:uid="{F5BF6903-BE19-41EC-993F-0F10AB9A4D3C}"/>
    <cellStyle name="Normal 24 2 3 3 5 4" xfId="19753" xr:uid="{D192409C-FC9A-42E8-86BC-C095DF1366A1}"/>
    <cellStyle name="Normal 24 2 3 3 6" xfId="6601" xr:uid="{86AD636B-A08C-4ACA-A022-96AF2162B109}"/>
    <cellStyle name="Normal 24 2 3 3 6 2" xfId="7404" xr:uid="{55E396A0-0D07-4672-B184-9D623CA8B400}"/>
    <cellStyle name="Normal 24 2 3 3 6 2 2" xfId="9047" xr:uid="{46E7B87F-5937-42DB-949E-D721C2145CB9}"/>
    <cellStyle name="Normal 24 2 3 3 6 2 2 2" xfId="21411" xr:uid="{E81EF95D-649F-4EB5-9F60-B49AA6015C52}"/>
    <cellStyle name="Normal 24 2 3 3 6 2 3" xfId="20274" xr:uid="{5A8713A6-F530-4435-9FF7-AAB893531C8F}"/>
    <cellStyle name="Normal 24 2 3 3 6 3" xfId="8256" xr:uid="{6DFB7307-A1C5-49DA-B6A5-C3C859EA14EF}"/>
    <cellStyle name="Normal 24 2 3 3 6 3 2" xfId="20891" xr:uid="{2CC8EF06-2A88-453C-AFFE-3563E534A33B}"/>
    <cellStyle name="Normal 24 2 3 3 6 4" xfId="19754" xr:uid="{04ABC8C3-00AA-4CDE-9345-A81597726560}"/>
    <cellStyle name="Normal 24 2 3 3 7" xfId="6350" xr:uid="{E1143250-C8C6-4A92-AB94-89F1DC845B06}"/>
    <cellStyle name="Normal 24 2 3 3 7 2" xfId="7405" xr:uid="{91251CD1-D46F-479D-9DB1-B6DBF1F6ED0D}"/>
    <cellStyle name="Normal 24 2 3 3 7 2 2" xfId="9048" xr:uid="{4CA43D7B-6A2E-4F06-BAFA-0359077E8E95}"/>
    <cellStyle name="Normal 24 2 3 3 7 2 2 2" xfId="21412" xr:uid="{16758E1A-31DA-492C-9C28-76C41D3E49A9}"/>
    <cellStyle name="Normal 24 2 3 3 7 2 3" xfId="20275" xr:uid="{98CBD18A-B652-4255-B74E-446E9B940DD6}"/>
    <cellStyle name="Normal 24 2 3 3 7 3" xfId="8068" xr:uid="{95F24E54-1FB0-4EA5-A71F-7BA0198720D0}"/>
    <cellStyle name="Normal 24 2 3 3 7 3 2" xfId="20704" xr:uid="{5DC93B14-1978-43BA-A936-6ECD9D90E39D}"/>
    <cellStyle name="Normal 24 2 3 3 7 4" xfId="19567" xr:uid="{9C6DEF22-D39B-4C9A-9989-267957A839CF}"/>
    <cellStyle name="Normal 24 2 3 3 8" xfId="7031" xr:uid="{1062B521-5F50-4F24-8E40-7F0D42BF2147}"/>
    <cellStyle name="Normal 24 2 3 3 8 2" xfId="8674" xr:uid="{066D4529-EF24-4E4B-8AD0-D9F7E8F5889B}"/>
    <cellStyle name="Normal 24 2 3 3 8 2 2" xfId="21153" xr:uid="{DFF82AA9-8850-4413-819D-C14188D56B58}"/>
    <cellStyle name="Normal 24 2 3 3 8 3" xfId="20016" xr:uid="{B31BC36F-0CAA-4182-A40A-CEDB31B863A0}"/>
    <cellStyle name="Normal 24 2 3 3 9" xfId="7877" xr:uid="{91981AFC-7A08-4D3A-86C3-AD7F2B6F9EC7}"/>
    <cellStyle name="Normal 24 2 3 3 9 2" xfId="20586" xr:uid="{5EE7424C-3D3C-4AAD-BEA4-EDC7D25D03B0}"/>
    <cellStyle name="Normal 24 2 3 3_1_solis_MK Nr 595 " xfId="5852" xr:uid="{54D151E4-453A-411D-8866-C7B04967B1EE}"/>
    <cellStyle name="Normal 24 2 3 4" xfId="5853" xr:uid="{78C64360-B312-4BEF-B418-2301CFB87113}"/>
    <cellStyle name="Normal 24 2 3 4 2" xfId="5854" xr:uid="{89EC7693-4DFF-4B06-84AA-CD55DADEA7F8}"/>
    <cellStyle name="Normal 24 2 3 4 2 2" xfId="5855" xr:uid="{EA4B1852-02F3-4BDA-AADB-AB246D27D8D4}"/>
    <cellStyle name="Normal 24 2 3 4 2 2 10" xfId="19452" xr:uid="{FC496CD5-ED56-4C6A-9688-E536DC3330CB}"/>
    <cellStyle name="Normal 24 2 3 4 2 2 2" xfId="6602" xr:uid="{5DB2D216-27A2-4705-8813-E781B093A657}"/>
    <cellStyle name="Normal 24 2 3 4 2 2 2 10" xfId="8257" xr:uid="{5044E349-F86A-4679-9AB1-01C10D3A5D98}"/>
    <cellStyle name="Normal 24 2 3 4 2 2 2 10 2" xfId="20892" xr:uid="{9386F9F2-484F-468B-8428-646F41A0C863}"/>
    <cellStyle name="Normal 24 2 3 4 2 2 2 11" xfId="19755" xr:uid="{A8A228CB-C715-4E65-BF72-25839F2950BC}"/>
    <cellStyle name="Normal 24 2 3 4 2 2 2 2" xfId="6603" xr:uid="{19BCD888-D055-4281-A36F-2C2F93058DAA}"/>
    <cellStyle name="Normal 24 2 3 4 2 2 2 2 2" xfId="7407" xr:uid="{72E2D7BD-7B1E-4719-82F4-FB2E7CB5C9DA}"/>
    <cellStyle name="Normal 24 2 3 4 2 2 2 2 2 2" xfId="9050" xr:uid="{764D7544-83C9-4E74-9BBD-D9AD8990B7DE}"/>
    <cellStyle name="Normal 24 2 3 4 2 2 2 2 2 2 2" xfId="21414" xr:uid="{9B1FE905-1422-42C8-A008-4F8435A4627A}"/>
    <cellStyle name="Normal 24 2 3 4 2 2 2 2 2 3" xfId="20277" xr:uid="{01FFAE7F-3685-4E8C-9873-328BD54CCEAB}"/>
    <cellStyle name="Normal 24 2 3 4 2 2 2 2 3" xfId="8258" xr:uid="{1E45EDAE-A4DD-408D-BB4A-5F3C2A2822BD}"/>
    <cellStyle name="Normal 24 2 3 4 2 2 2 2 3 2" xfId="20893" xr:uid="{7122DDFA-26A9-4F37-AB9A-F97ECF2CF0AC}"/>
    <cellStyle name="Normal 24 2 3 4 2 2 2 2 4" xfId="19756" xr:uid="{738869E7-93D0-4B8E-96CA-04891E833580}"/>
    <cellStyle name="Normal 24 2 3 4 2 2 2 3" xfId="6604" xr:uid="{C6E6C083-4565-4467-B0BB-7D733EDB2454}"/>
    <cellStyle name="Normal 24 2 3 4 2 2 2 3 2" xfId="7408" xr:uid="{F6CF17B2-905F-4632-BE12-721A4CE34733}"/>
    <cellStyle name="Normal 24 2 3 4 2 2 2 3 2 2" xfId="9051" xr:uid="{01087E14-F3B6-494B-8D16-8923A0A052F3}"/>
    <cellStyle name="Normal 24 2 3 4 2 2 2 3 2 2 2" xfId="21415" xr:uid="{CFF4906D-4C2A-43FE-803C-EA34E7675704}"/>
    <cellStyle name="Normal 24 2 3 4 2 2 2 3 2 3" xfId="20278" xr:uid="{81395C82-5772-462B-A3AB-592BDB00AA2C}"/>
    <cellStyle name="Normal 24 2 3 4 2 2 2 3 3" xfId="8259" xr:uid="{C4BA891E-9159-4DAA-A87E-FB18AF1AC513}"/>
    <cellStyle name="Normal 24 2 3 4 2 2 2 3 3 2" xfId="20894" xr:uid="{D39F9C2A-FD2A-4AFC-B8D5-4852AC8C7C07}"/>
    <cellStyle name="Normal 24 2 3 4 2 2 2 3 4" xfId="19757" xr:uid="{ADA106D8-4C04-492B-9873-120799768EC5}"/>
    <cellStyle name="Normal 24 2 3 4 2 2 2 4" xfId="6605" xr:uid="{0AB16325-7F07-4E8E-8B48-AFFC5F689868}"/>
    <cellStyle name="Normal 24 2 3 4 2 2 2 4 2" xfId="7409" xr:uid="{34D73CF1-07BC-4803-8311-A86C026911B0}"/>
    <cellStyle name="Normal 24 2 3 4 2 2 2 4 2 2" xfId="9052" xr:uid="{4CC4F734-444E-4284-9DFB-48B8F0F5F2EB}"/>
    <cellStyle name="Normal 24 2 3 4 2 2 2 4 2 2 2" xfId="21416" xr:uid="{2D2D8279-6CED-4EDE-91B3-CE9CAEC5E1AA}"/>
    <cellStyle name="Normal 24 2 3 4 2 2 2 4 2 3" xfId="20279" xr:uid="{C3231E59-2BC5-4AD6-A4FD-AE9E6AE77067}"/>
    <cellStyle name="Normal 24 2 3 4 2 2 2 4 3" xfId="8260" xr:uid="{D1050391-0C61-4461-A5CB-37D0F8DDE407}"/>
    <cellStyle name="Normal 24 2 3 4 2 2 2 4 3 2" xfId="20895" xr:uid="{78A9B1AD-3D97-44BD-BB2D-2660BACB4063}"/>
    <cellStyle name="Normal 24 2 3 4 2 2 2 4 4" xfId="19758" xr:uid="{9822000E-382F-4F5A-AE5E-C341FA343189}"/>
    <cellStyle name="Normal 24 2 3 4 2 2 2 5" xfId="6606" xr:uid="{7DF7F9FA-8F2C-4E79-A870-79734A764676}"/>
    <cellStyle name="Normal 24 2 3 4 2 2 2 5 2" xfId="7410" xr:uid="{A7166785-A739-4DF2-9814-86FFA07E4320}"/>
    <cellStyle name="Normal 24 2 3 4 2 2 2 5 2 2" xfId="9053" xr:uid="{A2792BB3-062B-4FAA-9A97-1138BBC39F57}"/>
    <cellStyle name="Normal 24 2 3 4 2 2 2 5 2 2 2" xfId="21417" xr:uid="{B6D587BE-B6D2-48D5-A704-CD501FEC7C9A}"/>
    <cellStyle name="Normal 24 2 3 4 2 2 2 5 2 3" xfId="20280" xr:uid="{AEDAA78D-3DCA-4E83-81B0-35B367A4A998}"/>
    <cellStyle name="Normal 24 2 3 4 2 2 2 5 3" xfId="8261" xr:uid="{CF9B954C-454B-45FD-8488-900775A3CF18}"/>
    <cellStyle name="Normal 24 2 3 4 2 2 2 5 3 2" xfId="20896" xr:uid="{E2A21E83-BA22-4C9B-B953-276BC558CD8C}"/>
    <cellStyle name="Normal 24 2 3 4 2 2 2 5 4" xfId="19759" xr:uid="{E13CB037-874F-46AD-8270-ACD3B3B73681}"/>
    <cellStyle name="Normal 24 2 3 4 2 2 2 6" xfId="6607" xr:uid="{FFAAA7C3-BAE9-47AC-9DED-29C0C074D4A9}"/>
    <cellStyle name="Normal 24 2 3 4 2 2 2 6 2" xfId="7411" xr:uid="{5CA4AAD8-D447-4F49-8656-0EDBDABC6AF3}"/>
    <cellStyle name="Normal 24 2 3 4 2 2 2 6 2 2" xfId="9054" xr:uid="{0CA48B9B-2A8A-4BF1-B337-6C1A438BE21D}"/>
    <cellStyle name="Normal 24 2 3 4 2 2 2 6 2 2 2" xfId="21418" xr:uid="{79FE7B21-EA1F-40A9-8E6B-3949592E45FB}"/>
    <cellStyle name="Normal 24 2 3 4 2 2 2 6 2 3" xfId="20281" xr:uid="{52AF3470-94CF-4B25-8ED0-CAB693451A2B}"/>
    <cellStyle name="Normal 24 2 3 4 2 2 2 6 3" xfId="8262" xr:uid="{59858F57-2229-4F28-935A-6B061365AADA}"/>
    <cellStyle name="Normal 24 2 3 4 2 2 2 6 3 2" xfId="20897" xr:uid="{D67D0A89-85FE-42B4-911C-8FD83DF91A07}"/>
    <cellStyle name="Normal 24 2 3 4 2 2 2 6 4" xfId="19760" xr:uid="{F8B6C35E-9ED6-4197-8479-C4CAECBF97C7}"/>
    <cellStyle name="Normal 24 2 3 4 2 2 2 7" xfId="6608" xr:uid="{DF49EBCD-1419-4C2A-A076-80EA9A0923A0}"/>
    <cellStyle name="Normal 24 2 3 4 2 2 2 7 2" xfId="7412" xr:uid="{53603BCF-E0CC-4E08-B42E-97E2988F13F0}"/>
    <cellStyle name="Normal 24 2 3 4 2 2 2 7 2 2" xfId="9055" xr:uid="{3F9EFBBA-886E-4297-A758-3CD21132FBEB}"/>
    <cellStyle name="Normal 24 2 3 4 2 2 2 7 2 2 2" xfId="21419" xr:uid="{9A9D2F87-FB01-4428-B674-FFE6F73BDAD0}"/>
    <cellStyle name="Normal 24 2 3 4 2 2 2 7 2 3" xfId="20282" xr:uid="{97A8CF18-AEB2-4AF3-89C1-2A69DD10CED7}"/>
    <cellStyle name="Normal 24 2 3 4 2 2 2 7 3" xfId="8263" xr:uid="{35A20453-3F1E-42AB-B781-53557E7DC6A0}"/>
    <cellStyle name="Normal 24 2 3 4 2 2 2 7 3 2" xfId="20898" xr:uid="{98F1D429-102B-4D19-8D58-B941C6C6CEFE}"/>
    <cellStyle name="Normal 24 2 3 4 2 2 2 7 4" xfId="19761" xr:uid="{0B8C05BF-114E-46EA-8E74-4971AF090BA5}"/>
    <cellStyle name="Normal 24 2 3 4 2 2 2 8" xfId="6609" xr:uid="{B41D40D6-4694-43E4-B405-4E14D5BA9438}"/>
    <cellStyle name="Normal 24 2 3 4 2 2 2 8 2" xfId="7413" xr:uid="{BFDAB707-A752-445C-9896-2BBE5859B157}"/>
    <cellStyle name="Normal 24 2 3 4 2 2 2 8 2 2" xfId="9056" xr:uid="{6D337B13-8ECD-44AD-A357-7AAD76088596}"/>
    <cellStyle name="Normal 24 2 3 4 2 2 2 8 2 2 2" xfId="21420" xr:uid="{7D28EC09-EFB5-40D9-8BB8-1EE8CA2B0594}"/>
    <cellStyle name="Normal 24 2 3 4 2 2 2 8 2 3" xfId="20283" xr:uid="{7EFDCE2B-22E2-4327-B8B9-3E537F407DD4}"/>
    <cellStyle name="Normal 24 2 3 4 2 2 2 8 3" xfId="8264" xr:uid="{2D087C79-A890-4155-AD0F-DE3A1F118610}"/>
    <cellStyle name="Normal 24 2 3 4 2 2 2 8 3 2" xfId="20899" xr:uid="{DC57D0A5-3E98-49E9-8128-40491D114FA7}"/>
    <cellStyle name="Normal 24 2 3 4 2 2 2 8 4" xfId="19762" xr:uid="{55355FA9-36CB-428F-AD0E-BF31148866DA}"/>
    <cellStyle name="Normal 24 2 3 4 2 2 2 9" xfId="7406" xr:uid="{39957E2D-5C4F-46E3-9E5A-4E0AFE2C89FA}"/>
    <cellStyle name="Normal 24 2 3 4 2 2 2 9 2" xfId="9049" xr:uid="{B1156F20-B424-4186-ACEF-B4DDB53ECD9E}"/>
    <cellStyle name="Normal 24 2 3 4 2 2 2 9 2 2" xfId="21413" xr:uid="{49C9C420-65D4-4314-BDAB-0F793B303F31}"/>
    <cellStyle name="Normal 24 2 3 4 2 2 2 9 3" xfId="20276" xr:uid="{B5E631A8-821A-41F8-B5A9-5560A2C6E979}"/>
    <cellStyle name="Normal 24 2 3 4 2 2 3" xfId="6610" xr:uid="{B086F572-EDB9-41B6-9178-D62C4EC882A6}"/>
    <cellStyle name="Normal 24 2 3 4 2 2 3 2" xfId="6611" xr:uid="{AB1D06A0-C9BB-4FD3-A9EA-9CB6B89EC65F}"/>
    <cellStyle name="Normal 24 2 3 4 2 2 3 2 2" xfId="7415" xr:uid="{8C46FC51-94DA-4C9F-BDFD-888207D4025B}"/>
    <cellStyle name="Normal 24 2 3 4 2 2 3 2 2 2" xfId="9058" xr:uid="{C4D0E113-24EE-44BF-8515-AA60600BBEE3}"/>
    <cellStyle name="Normal 24 2 3 4 2 2 3 2 2 2 2" xfId="21422" xr:uid="{BD1F3C56-8695-4345-9678-524DF32DA4EC}"/>
    <cellStyle name="Normal 24 2 3 4 2 2 3 2 2 3" xfId="20285" xr:uid="{73575E2B-04A2-4C64-B91E-CCE0611D6527}"/>
    <cellStyle name="Normal 24 2 3 4 2 2 3 2 3" xfId="8266" xr:uid="{C150248C-DF92-4418-9783-4CEE4BD3F681}"/>
    <cellStyle name="Normal 24 2 3 4 2 2 3 2 3 2" xfId="20901" xr:uid="{AAFF2CEC-A273-4B50-9A52-F86A3263024D}"/>
    <cellStyle name="Normal 24 2 3 4 2 2 3 2 4" xfId="19764" xr:uid="{A2A9B021-DFAB-4ED4-9C08-89718C21E187}"/>
    <cellStyle name="Normal 24 2 3 4 2 2 3 3" xfId="6612" xr:uid="{CF20443B-D3D4-419D-93E0-E249FED9A34B}"/>
    <cellStyle name="Normal 24 2 3 4 2 2 3 3 2" xfId="7416" xr:uid="{3343246B-36DF-41E2-9202-1540807073BE}"/>
    <cellStyle name="Normal 24 2 3 4 2 2 3 3 2 2" xfId="9059" xr:uid="{CDF82FAE-366D-4E6D-AF9E-76E91B0A4BBA}"/>
    <cellStyle name="Normal 24 2 3 4 2 2 3 3 2 2 2" xfId="21423" xr:uid="{DB3D0620-4A99-4777-B287-F1046618733D}"/>
    <cellStyle name="Normal 24 2 3 4 2 2 3 3 2 3" xfId="20286" xr:uid="{59478016-4BBB-447B-8877-ABB3512FA8A9}"/>
    <cellStyle name="Normal 24 2 3 4 2 2 3 3 3" xfId="8267" xr:uid="{C65E07A7-F150-4774-A809-41E979ACEFC6}"/>
    <cellStyle name="Normal 24 2 3 4 2 2 3 3 3 2" xfId="20902" xr:uid="{2B4DA5DC-888A-472B-B3C4-97847D560C39}"/>
    <cellStyle name="Normal 24 2 3 4 2 2 3 3 4" xfId="19765" xr:uid="{08F98787-EA9C-42DC-8C09-D1DC1F0C354E}"/>
    <cellStyle name="Normal 24 2 3 4 2 2 3 4" xfId="7414" xr:uid="{3FF280E2-09F4-48A6-97F1-B9C2731FBBD7}"/>
    <cellStyle name="Normal 24 2 3 4 2 2 3 4 2" xfId="9057" xr:uid="{2DB5DB8F-C74E-4BC4-A719-4ED5DB85B919}"/>
    <cellStyle name="Normal 24 2 3 4 2 2 3 4 2 2" xfId="21421" xr:uid="{E564B4B7-C521-486C-A42C-7D25C9B94120}"/>
    <cellStyle name="Normal 24 2 3 4 2 2 3 4 3" xfId="20284" xr:uid="{64868386-A325-4D9D-8DD2-A09EBFE27967}"/>
    <cellStyle name="Normal 24 2 3 4 2 2 3 5" xfId="8265" xr:uid="{5526BB40-3CC0-4FBE-99D8-E233F5D6453B}"/>
    <cellStyle name="Normal 24 2 3 4 2 2 3 5 2" xfId="20900" xr:uid="{F6A21F5D-BCA9-4199-9E88-0D9BD8E19AC9}"/>
    <cellStyle name="Normal 24 2 3 4 2 2 3 6" xfId="19763" xr:uid="{D91DE85F-7D0D-4EA4-8633-756AB7291DA2}"/>
    <cellStyle name="Normal 24 2 3 4 2 2 4" xfId="6613" xr:uid="{E6553565-0896-4DE9-B707-87E5B2B55A85}"/>
    <cellStyle name="Normal 24 2 3 4 2 2 4 2" xfId="7417" xr:uid="{32D8C42D-EA8C-41D9-AC1A-C09E0B79F158}"/>
    <cellStyle name="Normal 24 2 3 4 2 2 4 2 2" xfId="9060" xr:uid="{A6B26472-A21E-423A-8781-2914BCC85115}"/>
    <cellStyle name="Normal 24 2 3 4 2 2 4 2 2 2" xfId="21424" xr:uid="{9BADACF9-A77B-44C6-BCD8-2F7152578EF2}"/>
    <cellStyle name="Normal 24 2 3 4 2 2 4 2 3" xfId="20287" xr:uid="{03880DFF-9A6D-4282-A04A-BDF1CFA34BFE}"/>
    <cellStyle name="Normal 24 2 3 4 2 2 4 3" xfId="8268" xr:uid="{49EBFC35-10E4-4E29-990F-31B6528784AC}"/>
    <cellStyle name="Normal 24 2 3 4 2 2 4 3 2" xfId="20903" xr:uid="{1D14AF55-D414-40D5-8448-904F1B5C6AD2}"/>
    <cellStyle name="Normal 24 2 3 4 2 2 4 4" xfId="19766" xr:uid="{4AA64D85-C263-454B-94BE-B288E8A2EBC8}"/>
    <cellStyle name="Normal 24 2 3 4 2 2 5" xfId="6614" xr:uid="{63A1DE7B-54BB-4C7B-8BC8-BD1EE86B3409}"/>
    <cellStyle name="Normal 24 2 3 4 2 2 5 2" xfId="7418" xr:uid="{617D8BBC-3C0A-4A9B-8990-D267B64C01D3}"/>
    <cellStyle name="Normal 24 2 3 4 2 2 5 2 2" xfId="9061" xr:uid="{A9540F65-86F7-4309-BCF8-E54151798613}"/>
    <cellStyle name="Normal 24 2 3 4 2 2 5 2 2 2" xfId="21425" xr:uid="{2F729DE6-0A4C-4E82-84E6-46CE22BB46A0}"/>
    <cellStyle name="Normal 24 2 3 4 2 2 5 2 3" xfId="20288" xr:uid="{AD43AD87-1BC6-4F54-9804-AAD25D6086BF}"/>
    <cellStyle name="Normal 24 2 3 4 2 2 5 3" xfId="8269" xr:uid="{38C63FCC-B880-40AB-8FE7-FCC350F47B5F}"/>
    <cellStyle name="Normal 24 2 3 4 2 2 5 3 2" xfId="20904" xr:uid="{AAE00255-0BEB-451E-B1C6-3B18626E3BFE}"/>
    <cellStyle name="Normal 24 2 3 4 2 2 5 4" xfId="19767" xr:uid="{F1321207-C8FD-4AC3-B2BB-595D163A282F}"/>
    <cellStyle name="Normal 24 2 3 4 2 2 6" xfId="6615" xr:uid="{CAF4E5B4-5DD3-45CA-A7E2-AA07E5F4D70C}"/>
    <cellStyle name="Normal 24 2 3 4 2 2 6 2" xfId="7419" xr:uid="{63136D82-9CDF-401C-8023-00CF27656C91}"/>
    <cellStyle name="Normal 24 2 3 4 2 2 6 2 2" xfId="9062" xr:uid="{9B41C3EB-4A12-4427-B79E-DD83557BE19B}"/>
    <cellStyle name="Normal 24 2 3 4 2 2 6 2 2 2" xfId="21426" xr:uid="{0D664B1C-CAD4-40E6-B17D-C0B4E747A4BB}"/>
    <cellStyle name="Normal 24 2 3 4 2 2 6 2 3" xfId="20289" xr:uid="{DC92678A-01EC-41B3-A8CB-2A9AC5D954CD}"/>
    <cellStyle name="Normal 24 2 3 4 2 2 6 3" xfId="8270" xr:uid="{F321D1E6-E48D-4D03-80BB-98C4EFBB3E34}"/>
    <cellStyle name="Normal 24 2 3 4 2 2 6 3 2" xfId="20905" xr:uid="{3404EAED-77D8-401F-BE34-DFFB3FE96E21}"/>
    <cellStyle name="Normal 24 2 3 4 2 2 6 4" xfId="19768" xr:uid="{F48A20A0-5BFA-448A-A113-C09A1AE6C7A7}"/>
    <cellStyle name="Normal 24 2 3 4 2 2 7" xfId="6353" xr:uid="{5D84A73E-35CA-4C29-95BB-5B47F16262A6}"/>
    <cellStyle name="Normal 24 2 3 4 2 2 7 2" xfId="7420" xr:uid="{78509439-A4CB-44E9-A269-D401F04F0C7E}"/>
    <cellStyle name="Normal 24 2 3 4 2 2 7 2 2" xfId="9063" xr:uid="{330DC14D-2530-44C2-8A7B-CC8C9F8BBD82}"/>
    <cellStyle name="Normal 24 2 3 4 2 2 7 2 2 2" xfId="21427" xr:uid="{FA6765AF-F5EF-4A8F-A4E9-FB4C3AB53E3E}"/>
    <cellStyle name="Normal 24 2 3 4 2 2 7 2 3" xfId="20290" xr:uid="{BB59E30F-0051-491E-B8E2-139EA81A7217}"/>
    <cellStyle name="Normal 24 2 3 4 2 2 7 3" xfId="8071" xr:uid="{730F55DB-61CC-45F4-A7BC-B37FC8839952}"/>
    <cellStyle name="Normal 24 2 3 4 2 2 7 3 2" xfId="20707" xr:uid="{FDBD7FEA-27A1-45F5-AC46-2200A01630E7}"/>
    <cellStyle name="Normal 24 2 3 4 2 2 7 4" xfId="19570" xr:uid="{D1E91427-4FE9-401B-9268-AED17F8D0B84}"/>
    <cellStyle name="Normal 24 2 3 4 2 2 8" xfId="7034" xr:uid="{881C0274-99B9-4B26-AE2F-7F106AEF0F21}"/>
    <cellStyle name="Normal 24 2 3 4 2 2 8 2" xfId="8677" xr:uid="{FEC91B1D-104C-4D2C-93EC-A3B38AA78A51}"/>
    <cellStyle name="Normal 24 2 3 4 2 2 8 2 2" xfId="21156" xr:uid="{05343844-7CC2-45E8-9EF2-F687A86EB21F}"/>
    <cellStyle name="Normal 24 2 3 4 2 2 8 3" xfId="20019" xr:uid="{1F41EB99-5593-47E2-93DA-B26CEF4D41B4}"/>
    <cellStyle name="Normal 24 2 3 4 2 2 9" xfId="7880" xr:uid="{562A851E-3BD2-477E-B8FF-6F9A0E617A97}"/>
    <cellStyle name="Normal 24 2 3 4 2 2 9 2" xfId="20589" xr:uid="{086347B0-6C8A-4572-99E3-30326E58CEA4}"/>
    <cellStyle name="Normal 24 2 3 4 2 3" xfId="6616" xr:uid="{4A5034B5-8E3A-44FC-9661-F2745276D270}"/>
    <cellStyle name="Normal 24 2 3 4 2 3 2" xfId="6617" xr:uid="{34ADAA50-8049-4939-83C5-590F9BBCED7C}"/>
    <cellStyle name="Normal 24 2 3 4 2 3 2 2" xfId="7422" xr:uid="{EB6CD4AB-38E5-4A5F-8092-4BE6FBE5DE4E}"/>
    <cellStyle name="Normal 24 2 3 4 2 3 2 2 2" xfId="9065" xr:uid="{64D8CE59-F662-4E7C-A7FA-022B8322DCAC}"/>
    <cellStyle name="Normal 24 2 3 4 2 3 2 2 2 2" xfId="21429" xr:uid="{B931431D-C866-4633-B425-BB09D4364009}"/>
    <cellStyle name="Normal 24 2 3 4 2 3 2 2 3" xfId="20292" xr:uid="{F9E61AD4-1980-4C0B-A176-F926C7A3A6B4}"/>
    <cellStyle name="Normal 24 2 3 4 2 3 2 3" xfId="8272" xr:uid="{A33AE518-E0ED-4EC9-AF0F-7D8CE3A329CC}"/>
    <cellStyle name="Normal 24 2 3 4 2 3 2 3 2" xfId="20907" xr:uid="{BDD05AF5-3B61-4FD3-921B-07299BA28742}"/>
    <cellStyle name="Normal 24 2 3 4 2 3 2 4" xfId="19770" xr:uid="{2D09F0A3-A031-491A-A383-B824CF3DE532}"/>
    <cellStyle name="Normal 24 2 3 4 2 3 3" xfId="6618" xr:uid="{01AD91FA-9A9A-4BC1-AD60-48E9A9403C6C}"/>
    <cellStyle name="Normal 24 2 3 4 2 3 3 2" xfId="7423" xr:uid="{78A334D8-8B9D-4454-8CEB-E58DFBB9008C}"/>
    <cellStyle name="Normal 24 2 3 4 2 3 3 2 2" xfId="9066" xr:uid="{0E7C9664-BCA8-429B-9F0D-7C252C94FFC2}"/>
    <cellStyle name="Normal 24 2 3 4 2 3 3 2 2 2" xfId="21430" xr:uid="{4D74F165-5E30-4F2A-BAA2-9D75D075EFC8}"/>
    <cellStyle name="Normal 24 2 3 4 2 3 3 2 3" xfId="20293" xr:uid="{F5306895-EE84-4FB6-B5BD-3B8FBB2B8FFC}"/>
    <cellStyle name="Normal 24 2 3 4 2 3 3 3" xfId="8273" xr:uid="{75C235FD-6463-4F41-A17C-BCDBF00B58DE}"/>
    <cellStyle name="Normal 24 2 3 4 2 3 3 3 2" xfId="20908" xr:uid="{7D6B8D3E-503E-4BB9-84E1-6BF0EFE7C21A}"/>
    <cellStyle name="Normal 24 2 3 4 2 3 3 4" xfId="19771" xr:uid="{3D3E745C-B549-419B-A68F-3AF728DF4E99}"/>
    <cellStyle name="Normal 24 2 3 4 2 3 4" xfId="6619" xr:uid="{1B05501F-7255-4E2C-8090-D68318B6DBB7}"/>
    <cellStyle name="Normal 24 2 3 4 2 3 4 2" xfId="7424" xr:uid="{19E30694-4E98-41AE-AF3A-9D2E60E038C1}"/>
    <cellStyle name="Normal 24 2 3 4 2 3 4 2 2" xfId="9067" xr:uid="{D4F9D683-2230-4D53-BEA6-5A2C8C84C1AA}"/>
    <cellStyle name="Normal 24 2 3 4 2 3 4 2 2 2" xfId="21431" xr:uid="{0B730DBE-9391-4D22-AE16-42FC2DF0B202}"/>
    <cellStyle name="Normal 24 2 3 4 2 3 4 2 3" xfId="20294" xr:uid="{73E0C132-8264-4E9E-9669-00F24D6EFBF3}"/>
    <cellStyle name="Normal 24 2 3 4 2 3 4 3" xfId="8274" xr:uid="{3611358E-A576-4063-92A2-C99BA37AA3DB}"/>
    <cellStyle name="Normal 24 2 3 4 2 3 4 3 2" xfId="20909" xr:uid="{DD0E9970-F2B9-43E4-B90D-F3DC1DC626D8}"/>
    <cellStyle name="Normal 24 2 3 4 2 3 4 4" xfId="19772" xr:uid="{10FCE539-8FC2-49D2-A149-D923D1F359B3}"/>
    <cellStyle name="Normal 24 2 3 4 2 3 5" xfId="6620" xr:uid="{69336411-143C-4037-AEEB-CED06B383FDC}"/>
    <cellStyle name="Normal 24 2 3 4 2 3 5 2" xfId="6621" xr:uid="{3B26A766-517C-422D-BD27-29193B957AA4}"/>
    <cellStyle name="Normal 24 2 3 4 2 3 5 2 2" xfId="7426" xr:uid="{81728939-392E-468C-978B-48040676D192}"/>
    <cellStyle name="Normal 24 2 3 4 2 3 5 2 2 2" xfId="9069" xr:uid="{23288B54-FB2F-4870-BEBA-6BEE05ABD0EF}"/>
    <cellStyle name="Normal 24 2 3 4 2 3 5 2 2 2 2" xfId="21433" xr:uid="{15A6AA07-4745-49E1-A8A9-4775780B2004}"/>
    <cellStyle name="Normal 24 2 3 4 2 3 5 2 2 3" xfId="20296" xr:uid="{6422CE27-4A62-4D2A-8C59-A6C0FE34F040}"/>
    <cellStyle name="Normal 24 2 3 4 2 3 5 2 3" xfId="8276" xr:uid="{DC5046B9-49C9-44ED-8D94-B53FFA2FCF77}"/>
    <cellStyle name="Normal 24 2 3 4 2 3 5 2 3 2" xfId="20911" xr:uid="{1DDCB85D-006A-438F-A4C7-5C9F62B76C31}"/>
    <cellStyle name="Normal 24 2 3 4 2 3 5 2 4" xfId="19774" xr:uid="{BCA9670A-7CA1-42E6-9070-0A60C0B8BE40}"/>
    <cellStyle name="Normal 24 2 3 4 2 3 5 3" xfId="7425" xr:uid="{06BAFB60-4F11-489B-8433-FB9C56FE04D2}"/>
    <cellStyle name="Normal 24 2 3 4 2 3 5 3 2" xfId="9068" xr:uid="{00957704-6620-4484-B420-125B08377004}"/>
    <cellStyle name="Normal 24 2 3 4 2 3 5 3 2 2" xfId="21432" xr:uid="{63A3F352-5593-478D-81F7-FBC78C88B562}"/>
    <cellStyle name="Normal 24 2 3 4 2 3 5 3 3" xfId="20295" xr:uid="{98780CF1-16EA-41E5-AD8F-C2FF6566F452}"/>
    <cellStyle name="Normal 24 2 3 4 2 3 5 4" xfId="8275" xr:uid="{CBC95870-F464-42C6-8E2F-96E483F76611}"/>
    <cellStyle name="Normal 24 2 3 4 2 3 5 4 2" xfId="20910" xr:uid="{E2BCBF76-F997-49A1-BD2D-A6BA10615C36}"/>
    <cellStyle name="Normal 24 2 3 4 2 3 5 5" xfId="19773" xr:uid="{DA3F481D-BCBD-4AA7-8D56-CA0ABB3EF9DE}"/>
    <cellStyle name="Normal 24 2 3 4 2 3 6" xfId="6622" xr:uid="{5587C172-C539-44BD-B33C-821A85DB05E9}"/>
    <cellStyle name="Normal 24 2 3 4 2 3 6 2" xfId="7427" xr:uid="{F2004C38-27D9-4533-9B6E-6EBA7F04C0B2}"/>
    <cellStyle name="Normal 24 2 3 4 2 3 6 2 2" xfId="9070" xr:uid="{5E7769E9-7BC4-414C-AF43-6AA08FC70651}"/>
    <cellStyle name="Normal 24 2 3 4 2 3 6 2 2 2" xfId="21434" xr:uid="{E8F653A0-2F5E-4808-BDD2-309F45B0D80F}"/>
    <cellStyle name="Normal 24 2 3 4 2 3 6 2 3" xfId="20297" xr:uid="{E147FBB1-284F-4269-B8B6-445F597820B4}"/>
    <cellStyle name="Normal 24 2 3 4 2 3 6 3" xfId="8277" xr:uid="{B6A2DF4B-36A9-41FA-B494-8E6CCF970A83}"/>
    <cellStyle name="Normal 24 2 3 4 2 3 6 3 2" xfId="20912" xr:uid="{3D491A8E-BBDB-4952-A1AA-B3EFA2923989}"/>
    <cellStyle name="Normal 24 2 3 4 2 3 6 4" xfId="19775" xr:uid="{EEF78970-F44A-4096-83DA-63006E2CB382}"/>
    <cellStyle name="Normal 24 2 3 4 2 3 7" xfId="7421" xr:uid="{2D5B8AAE-D34E-4BFF-97E6-4D369EB8BBA4}"/>
    <cellStyle name="Normal 24 2 3 4 2 3 7 2" xfId="9064" xr:uid="{0748C387-3535-4D71-A5E2-178AD122CF96}"/>
    <cellStyle name="Normal 24 2 3 4 2 3 7 2 2" xfId="21428" xr:uid="{A95769BC-E842-447C-97E3-EA0EB155A332}"/>
    <cellStyle name="Normal 24 2 3 4 2 3 7 3" xfId="20291" xr:uid="{551AB161-71C7-4D4A-B159-5E54CEE7F4DE}"/>
    <cellStyle name="Normal 24 2 3 4 2 3 8" xfId="8271" xr:uid="{2DEF2883-D45D-4F3F-BCA0-52EAEFE0D6CB}"/>
    <cellStyle name="Normal 24 2 3 4 2 3 8 2" xfId="20906" xr:uid="{3030713C-12C7-4074-B0C4-301F86F5A914}"/>
    <cellStyle name="Normal 24 2 3 4 2 3 9" xfId="19769" xr:uid="{8BB5CA14-1B0C-4819-B2F3-39CEE2BD1D21}"/>
    <cellStyle name="Normal 24 2 3 4 2_1_solis_MK Nr 595 " xfId="5856" xr:uid="{5E8A699C-3FBF-47CC-8D76-4A11BA9E01FD}"/>
    <cellStyle name="Normal 24 2 3 4 3" xfId="5857" xr:uid="{3A02A6DD-2B28-4485-92A8-6657947BF9BD}"/>
    <cellStyle name="Normal 24 2 3 4_1_solis_MK Nr 595 " xfId="5858" xr:uid="{CC38D446-13A4-4AA5-B07A-B1397D858B8D}"/>
    <cellStyle name="Normal 24 2 3 5" xfId="5859" xr:uid="{941CEE01-D71F-4179-8636-910CBF576924}"/>
    <cellStyle name="Normal 24 2 3 5 2" xfId="6623" xr:uid="{CDC4694C-D31F-44D1-A862-6F919C4053D9}"/>
    <cellStyle name="Normal 24 2 3 5 2 2" xfId="7428" xr:uid="{C8CEE638-C4FF-4DED-98F3-8865C9753A97}"/>
    <cellStyle name="Normal 24 2 3 5 2 2 2" xfId="9071" xr:uid="{A9B02553-B648-4E04-89A1-46BAA859CF2B}"/>
    <cellStyle name="Normal 24 2 3 5 2 2 2 2" xfId="21435" xr:uid="{EEC4F0BF-F455-4F0C-8CAF-0E231E260B65}"/>
    <cellStyle name="Normal 24 2 3 5 2 2 3" xfId="20298" xr:uid="{DF79DE05-35D6-4F30-94CD-3495F1F22ECF}"/>
    <cellStyle name="Normal 24 2 3 5 2 3" xfId="8278" xr:uid="{DF30E765-7C1F-4768-9CAD-7805AD8F5297}"/>
    <cellStyle name="Normal 24 2 3 5 2 3 2" xfId="20913" xr:uid="{D07B6206-194E-4D40-9CEB-3652F7309C8E}"/>
    <cellStyle name="Normal 24 2 3 5 2 4" xfId="19776" xr:uid="{0455AD71-2492-4FB3-A5C3-3D2FBB620E62}"/>
    <cellStyle name="Normal 24 2 3 5 3" xfId="6624" xr:uid="{6B052EA1-7351-4C99-9701-4A5754EE25D3}"/>
    <cellStyle name="Normal 24 2 3 5 3 2" xfId="7429" xr:uid="{51B43119-7CE8-4B61-A95F-1652624AB6D3}"/>
    <cellStyle name="Normal 24 2 3 5 3 2 2" xfId="9072" xr:uid="{A3326CF9-B79D-4027-9ABB-DB85408631B7}"/>
    <cellStyle name="Normal 24 2 3 5 3 2 2 2" xfId="21436" xr:uid="{A11A0F37-AD66-4FE8-97C6-F003FA1CCCBE}"/>
    <cellStyle name="Normal 24 2 3 5 3 2 3" xfId="20299" xr:uid="{5C873DD1-7E21-484A-BF2A-A3AF55E2828B}"/>
    <cellStyle name="Normal 24 2 3 5 3 3" xfId="8279" xr:uid="{E6044A80-64E4-4C2C-8D00-FED9C68FF45C}"/>
    <cellStyle name="Normal 24 2 3 5 3 3 2" xfId="20914" xr:uid="{628DD7BA-2091-4306-AE74-2910D30F67E0}"/>
    <cellStyle name="Normal 24 2 3 5 3 4" xfId="19777" xr:uid="{0C795738-99A5-4D7D-8533-6BC9C6336F16}"/>
    <cellStyle name="Normal 24 2 3 5 4" xfId="6354" xr:uid="{E9E90F6B-1273-44DD-980D-2F5AE6D727ED}"/>
    <cellStyle name="Normal 24 2 3 5 4 2" xfId="7430" xr:uid="{A71AD4FA-BC60-41F3-9A36-5DC7C98D5007}"/>
    <cellStyle name="Normal 24 2 3 5 4 2 2" xfId="9073" xr:uid="{868DA602-6103-4A72-96AF-AF20B4937832}"/>
    <cellStyle name="Normal 24 2 3 5 4 2 2 2" xfId="21437" xr:uid="{5A8E8CA0-FAAC-4D74-BDC5-D01AF46341FE}"/>
    <cellStyle name="Normal 24 2 3 5 4 2 3" xfId="20300" xr:uid="{3E14443A-8274-4F82-88F7-8695AF464722}"/>
    <cellStyle name="Normal 24 2 3 5 4 3" xfId="8072" xr:uid="{3576E131-9DBD-482D-9F6C-74C272877EB3}"/>
    <cellStyle name="Normal 24 2 3 5 4 3 2" xfId="20708" xr:uid="{4499FA78-1740-42D0-B8E2-5EC952C5E64E}"/>
    <cellStyle name="Normal 24 2 3 5 4 4" xfId="19571" xr:uid="{27E1BE6D-87B7-4AA2-9F98-2620DD6D2B84}"/>
    <cellStyle name="Normal 24 2 3 5 5" xfId="7035" xr:uid="{C4A8BD5E-2ECB-40FC-897E-1478B267AE5D}"/>
    <cellStyle name="Normal 24 2 3 5 5 2" xfId="8678" xr:uid="{F4B8B919-4CA7-4680-8341-9FE2ADE13DB3}"/>
    <cellStyle name="Normal 24 2 3 5 5 2 2" xfId="21157" xr:uid="{5C21E39F-4D76-434F-9F04-FAEA734CB2FD}"/>
    <cellStyle name="Normal 24 2 3 5 5 3" xfId="20020" xr:uid="{07F0359D-0065-4A44-B352-1E50ED685050}"/>
    <cellStyle name="Normal 24 2 3 5 6" xfId="7881" xr:uid="{AC43F351-BE20-486A-BB81-3277D8E8ED75}"/>
    <cellStyle name="Normal 24 2 3 5 6 2" xfId="20590" xr:uid="{E745799C-4A32-48F7-8478-287C246EC03A}"/>
    <cellStyle name="Normal 24 2 3 5 7" xfId="19453" xr:uid="{AFC8870C-0F4A-49C6-AE75-4A3E2EA7B52D}"/>
    <cellStyle name="Normal 24 2 3 6" xfId="5860" xr:uid="{1362D4CF-1C81-455C-AB4C-02F8F962D810}"/>
    <cellStyle name="Normal 24 2 3 7" xfId="6625" xr:uid="{1820C6C4-A0A1-4A7B-AC69-2BD81B07D0A4}"/>
    <cellStyle name="Normal 24 2 3 7 2" xfId="7431" xr:uid="{B89A3344-E037-4469-94AB-D8983E15BCF8}"/>
    <cellStyle name="Normal 24 2 3 7 2 2" xfId="9074" xr:uid="{43FF653D-065D-4D6A-916A-9CDE02F2D715}"/>
    <cellStyle name="Normal 24 2 3 7 2 2 2" xfId="21438" xr:uid="{65B10287-76DE-48AD-9E20-790B65C7D5C8}"/>
    <cellStyle name="Normal 24 2 3 7 2 3" xfId="20301" xr:uid="{F6FAD673-E4BC-47EA-B4C8-44F6F6EEFB21}"/>
    <cellStyle name="Normal 24 2 3 7 3" xfId="8280" xr:uid="{DBD77889-7FDC-48AD-8135-AA4BAB497FB1}"/>
    <cellStyle name="Normal 24 2 3 7 3 2" xfId="20915" xr:uid="{56D368E7-F0B8-4881-A7B4-2F6D4C3DDDA9}"/>
    <cellStyle name="Normal 24 2 3 7 4" xfId="19778" xr:uid="{2520C7BC-D8A5-4249-9E2E-FC9F7A16D1BD}"/>
    <cellStyle name="Normal 24 2 3 8" xfId="6626" xr:uid="{A5D90FDD-D0D8-4D1E-8171-FD785E4040E8}"/>
    <cellStyle name="Normal 24 2 3 8 2" xfId="7432" xr:uid="{148832F1-C05B-4845-BEEE-A6370F8C56C6}"/>
    <cellStyle name="Normal 24 2 3 8 2 2" xfId="9075" xr:uid="{1F86B921-DA1E-420E-98F1-073C0B53EF11}"/>
    <cellStyle name="Normal 24 2 3 8 2 2 2" xfId="21439" xr:uid="{51C29E39-C24D-4A52-BE2D-B4938ECCB4B5}"/>
    <cellStyle name="Normal 24 2 3 8 2 3" xfId="20302" xr:uid="{37FB336C-C82C-42E2-B69E-61FFBCA8EFD1}"/>
    <cellStyle name="Normal 24 2 3 8 3" xfId="8281" xr:uid="{A8E28F50-6571-4FF7-9E00-F001E2AEBD02}"/>
    <cellStyle name="Normal 24 2 3 8 3 2" xfId="20916" xr:uid="{5E859B7E-5CB9-41AD-AA05-ED63C2F483A3}"/>
    <cellStyle name="Normal 24 2 3 8 4" xfId="19779" xr:uid="{689F06D3-859D-4B24-BCAC-C3B4779C799D}"/>
    <cellStyle name="Normal 24 2 3 9" xfId="6349" xr:uid="{A07908F4-3444-4CF4-8552-7F18BEB82454}"/>
    <cellStyle name="Normal 24 2 3 9 2" xfId="7433" xr:uid="{5D196759-3D1F-4B14-8366-B4B5C548EB1F}"/>
    <cellStyle name="Normal 24 2 3 9 2 2" xfId="9076" xr:uid="{05466448-ACB9-4FCA-B92F-95C682E57040}"/>
    <cellStyle name="Normal 24 2 3 9 2 2 2" xfId="21440" xr:uid="{0F0B2B59-B0B5-4692-AA6D-83461CD91028}"/>
    <cellStyle name="Normal 24 2 3 9 2 3" xfId="20303" xr:uid="{D82A17EC-1D24-4B24-AA12-E9A3C07B9FCF}"/>
    <cellStyle name="Normal 24 2 3 9 3" xfId="8067" xr:uid="{59FADD5E-D5F4-426B-B8CB-F6D7EB4894C2}"/>
    <cellStyle name="Normal 24 2 3 9 3 2" xfId="20703" xr:uid="{F2B532F0-DC4B-4A83-BCDB-1A9BDC005F34}"/>
    <cellStyle name="Normal 24 2 3 9 4" xfId="19566" xr:uid="{9EEA1C40-F5B2-40BE-8312-01997070CF7D}"/>
    <cellStyle name="Normal 24 2 3_1_solis_MK Nr 595 " xfId="5861" xr:uid="{754396FC-0C45-44E7-B67B-80E299068314}"/>
    <cellStyle name="Normal 24 2 4" xfId="5862" xr:uid="{F856B6F1-3E51-44DB-B45F-8F8050D35700}"/>
    <cellStyle name="Normal 24 2 5" xfId="6627" xr:uid="{9DB9D268-27F2-44BB-B82D-F14755BEC0DB}"/>
    <cellStyle name="Normal 24 2 5 2" xfId="7434" xr:uid="{CAA8F410-A0A3-4CDC-AD2C-0E3BA360C65B}"/>
    <cellStyle name="Normal 24 2 5 2 2" xfId="9077" xr:uid="{C8699EAC-677B-41EA-8D92-47A11D402961}"/>
    <cellStyle name="Normal 24 2 5 2 2 2" xfId="21441" xr:uid="{A7CFD4D8-92E8-41C1-895E-D3CA9F4CAD20}"/>
    <cellStyle name="Normal 24 2 5 2 3" xfId="20304" xr:uid="{F8F391C0-2CF1-480D-9792-AA18EA72B8A8}"/>
    <cellStyle name="Normal 24 2 5 3" xfId="8282" xr:uid="{DF962E37-C8B1-4271-8AE7-8D64846BA939}"/>
    <cellStyle name="Normal 24 2 5 3 2" xfId="20917" xr:uid="{B1BBA4EF-6F15-4C17-8CC0-AE3402936790}"/>
    <cellStyle name="Normal 24 2 5 4" xfId="19780" xr:uid="{2FCC1AA5-D834-4D05-862F-334C5CD797A5}"/>
    <cellStyle name="Normal 24 2 6" xfId="6628" xr:uid="{FE5C923E-108F-4820-890C-DEF27D3DAEC7}"/>
    <cellStyle name="Normal 24 2 6 2" xfId="7435" xr:uid="{CF8EB91B-1BFA-499A-8872-A3BA869650F1}"/>
    <cellStyle name="Normal 24 2 6 2 2" xfId="9078" xr:uid="{7066E6E5-DE02-4CE0-9F0F-5825B4444033}"/>
    <cellStyle name="Normal 24 2 6 2 2 2" xfId="21442" xr:uid="{170D29C8-2B89-4BCC-909F-3A86D362CAC3}"/>
    <cellStyle name="Normal 24 2 6 2 3" xfId="20305" xr:uid="{5F6F5B4F-06C3-49F1-BCD6-4E2819F2DC25}"/>
    <cellStyle name="Normal 24 2 6 3" xfId="8283" xr:uid="{6F54EF93-D401-459D-8546-AF40C693BF17}"/>
    <cellStyle name="Normal 24 2 6 3 2" xfId="20918" xr:uid="{614A59A0-57D9-4087-9F30-1DE5F8B9CD70}"/>
    <cellStyle name="Normal 24 2 6 4" xfId="19781" xr:uid="{BE023674-7130-4DF2-8B36-01CA98518BBA}"/>
    <cellStyle name="Normal 24 2 7" xfId="6347" xr:uid="{1B7CBE22-A5A8-4796-92FC-1C06013A8B55}"/>
    <cellStyle name="Normal 24 2 7 2" xfId="7436" xr:uid="{42AF3CE5-86B3-4EBD-9D66-D4E37C70985B}"/>
    <cellStyle name="Normal 24 2 7 2 2" xfId="9079" xr:uid="{8C99C2BD-B4FF-4957-B098-AB9ABDD9FB32}"/>
    <cellStyle name="Normal 24 2 7 2 2 2" xfId="21443" xr:uid="{490538F4-B935-425B-9AA7-B41391801CC3}"/>
    <cellStyle name="Normal 24 2 7 2 3" xfId="20306" xr:uid="{891AC1FC-5122-4002-8DB7-44D57BFF686A}"/>
    <cellStyle name="Normal 24 2 7 3" xfId="8065" xr:uid="{2421615D-8CDD-4297-ACC8-A43122447E5C}"/>
    <cellStyle name="Normal 24 2 7 3 2" xfId="20701" xr:uid="{4DD29C08-687B-4E55-ACD4-29724FCA49AD}"/>
    <cellStyle name="Normal 24 2 7 4" xfId="19564" xr:uid="{C13FDBF4-9877-44DE-B172-166EFD181EAE}"/>
    <cellStyle name="Normal 24 2 8" xfId="7028" xr:uid="{C0131488-24D0-4F56-AB0F-B859F511B4DF}"/>
    <cellStyle name="Normal 24 2 8 2" xfId="8671" xr:uid="{C8871F41-3AA5-404E-B4BA-DA84519BCEF8}"/>
    <cellStyle name="Normal 24 2 8 2 2" xfId="21150" xr:uid="{91807516-3EAF-4D09-8C9F-01C2853F7766}"/>
    <cellStyle name="Normal 24 2 8 3" xfId="20013" xr:uid="{565F8681-3FD9-4EEB-A2E5-38333461308E}"/>
    <cellStyle name="Normal 24 2 9" xfId="7874" xr:uid="{70196B46-56C5-4D5E-A2D8-47CDA1A34337}"/>
    <cellStyle name="Normal 24 2 9 2" xfId="20583" xr:uid="{4E7929E6-9C7D-4279-8130-165523FB2C13}"/>
    <cellStyle name="Normal 24 2_1_solis_MK Nr 595 " xfId="5863" xr:uid="{F26FB4C9-A62B-44E0-9283-5C9AAF7C77D6}"/>
    <cellStyle name="Normal 24 3" xfId="5864" xr:uid="{BF558F43-1AB3-4D0A-85F0-A19270F41B19}"/>
    <cellStyle name="Normal 24 3 2" xfId="5865" xr:uid="{78E746A3-05E9-4F56-8433-66F92610284B}"/>
    <cellStyle name="Normal 24 3 3" xfId="6629" xr:uid="{9D4D3AF9-FCAD-4DFF-AFFB-2362BECD4D14}"/>
    <cellStyle name="Normal 24 3 3 2" xfId="7437" xr:uid="{EB8015FA-740C-432F-B639-8202F88AF69A}"/>
    <cellStyle name="Normal 24 3 3 2 2" xfId="9080" xr:uid="{F55005AA-3023-4A08-825E-A0955D40686D}"/>
    <cellStyle name="Normal 24 3 3 2 2 2" xfId="21444" xr:uid="{7634281D-DB72-41CB-81C3-80B1104C6230}"/>
    <cellStyle name="Normal 24 3 3 2 3" xfId="20307" xr:uid="{CC7C9C6E-9C6B-4B38-9F06-B98B228EBDEF}"/>
    <cellStyle name="Normal 24 3 3 3" xfId="8284" xr:uid="{36B615FC-C5AB-4156-977A-DFE7C99FAA9E}"/>
    <cellStyle name="Normal 24 3 3 3 2" xfId="20919" xr:uid="{3B9FACDC-EC08-4F43-971F-B78B28F8561F}"/>
    <cellStyle name="Normal 24 3 3 4" xfId="19782" xr:uid="{2C2CD769-3A81-4740-86E3-09DFFB6012C5}"/>
    <cellStyle name="Normal 24 3 4" xfId="6630" xr:uid="{9A690D1C-0715-45C4-BC1D-60C4492B9ED0}"/>
    <cellStyle name="Normal 24 3 4 2" xfId="7438" xr:uid="{633767AE-DF37-48A9-BB47-80A9663A4B81}"/>
    <cellStyle name="Normal 24 3 4 2 2" xfId="9081" xr:uid="{46F7C5EB-B4C6-4475-B15C-B09BD5F8827B}"/>
    <cellStyle name="Normal 24 3 4 2 2 2" xfId="21445" xr:uid="{EE83068C-B6F3-4B1D-8D4D-E38A9C7CAE50}"/>
    <cellStyle name="Normal 24 3 4 2 3" xfId="20308" xr:uid="{5BF0A594-6321-4499-B624-5448DC84516A}"/>
    <cellStyle name="Normal 24 3 4 3" xfId="8285" xr:uid="{B268CC87-9405-46FE-8464-08CBBB405E7C}"/>
    <cellStyle name="Normal 24 3 4 3 2" xfId="20920" xr:uid="{3E08D2A7-E3D1-49B2-98F5-F0AD2416110C}"/>
    <cellStyle name="Normal 24 3 4 4" xfId="19783" xr:uid="{738A7BE2-2610-42BB-9EA3-42B0D078DDDA}"/>
    <cellStyle name="Normal 24 3 5" xfId="6355" xr:uid="{E874DF3F-D5FA-42FE-87EE-C47958ABFD2D}"/>
    <cellStyle name="Normal 24 3 5 2" xfId="7439" xr:uid="{61717E11-5FA6-4A52-9A96-5966D74B5AF0}"/>
    <cellStyle name="Normal 24 3 5 2 2" xfId="9082" xr:uid="{40F398C1-72F8-4650-A037-E55F19C6BA64}"/>
    <cellStyle name="Normal 24 3 5 2 2 2" xfId="21446" xr:uid="{8AB09D69-6F12-43C1-9937-9D95DD85A2A4}"/>
    <cellStyle name="Normal 24 3 5 2 3" xfId="20309" xr:uid="{6549082D-BDBF-40DB-8A64-7EEF935E650D}"/>
    <cellStyle name="Normal 24 3 5 3" xfId="8073" xr:uid="{8513515D-88D4-456F-879E-1D42F7CC03F6}"/>
    <cellStyle name="Normal 24 3 5 3 2" xfId="20709" xr:uid="{2C562464-F4D6-410C-A0DD-EE5CB1341F6C}"/>
    <cellStyle name="Normal 24 3 5 4" xfId="19572" xr:uid="{35DBF819-C494-4112-96AE-38598B573B21}"/>
    <cellStyle name="Normal 24 3 6" xfId="7036" xr:uid="{DD1ACBFA-CD15-4478-AA90-6257916D6301}"/>
    <cellStyle name="Normal 24 3 6 2" xfId="8679" xr:uid="{658D0871-7571-4A0A-8FFA-EBAD78867B2F}"/>
    <cellStyle name="Normal 24 3 6 2 2" xfId="21158" xr:uid="{2CA2E2FB-000A-468B-AB10-841F3B25C34C}"/>
    <cellStyle name="Normal 24 3 6 3" xfId="20021" xr:uid="{0A678A20-D088-42D3-A63C-40357308D783}"/>
    <cellStyle name="Normal 24 3 7" xfId="7882" xr:uid="{E487E534-EA8A-4240-B3F8-AFA573F8F854}"/>
    <cellStyle name="Normal 24 3 7 2" xfId="20591" xr:uid="{54CACBCD-E9DE-4BAF-9A7F-F313DE9872F8}"/>
    <cellStyle name="Normal 24 3 8" xfId="19454" xr:uid="{5950DAC4-B9A0-4272-9B5F-76F2154DBB04}"/>
    <cellStyle name="Normal 24 3_1_solis_MK Nr 595 " xfId="5866" xr:uid="{EE9E0517-C802-485B-8D34-51BB962345D6}"/>
    <cellStyle name="Normal 24 4" xfId="5867" xr:uid="{797BEB88-A5F2-4428-BD6D-08BB6AFC5FA9}"/>
    <cellStyle name="Normal 24 5" xfId="6631" xr:uid="{416DA4EB-91BF-4690-A0B3-13133C03EAB5}"/>
    <cellStyle name="Normal 24 5 2" xfId="7440" xr:uid="{908C081C-C7FE-4743-8DBA-7B1855822B46}"/>
    <cellStyle name="Normal 24 5 2 2" xfId="9083" xr:uid="{742E62E2-C294-455B-BCED-E73D57013A84}"/>
    <cellStyle name="Normal 24 5 2 2 2" xfId="21447" xr:uid="{D84E9FE3-B17A-4E60-8493-8520910C1506}"/>
    <cellStyle name="Normal 24 5 2 3" xfId="20310" xr:uid="{60F5DA04-5A28-487E-9DE3-D48AC346E658}"/>
    <cellStyle name="Normal 24 5 3" xfId="8286" xr:uid="{2C8BC2A4-621B-430E-B7A5-3844E998E87F}"/>
    <cellStyle name="Normal 24 5 3 2" xfId="20921" xr:uid="{F7792E50-A72E-43D1-BF80-FAE06C9B3397}"/>
    <cellStyle name="Normal 24 5 4" xfId="19784" xr:uid="{A80AAB8D-ACD3-41EF-927A-E9534440D667}"/>
    <cellStyle name="Normal 24 6" xfId="6632" xr:uid="{956935F5-1017-4BA5-8B92-FCECCC787AE2}"/>
    <cellStyle name="Normal 24 6 2" xfId="7441" xr:uid="{E9745EC9-B1F7-4BA9-B6D5-150FCD39E409}"/>
    <cellStyle name="Normal 24 6 2 2" xfId="9084" xr:uid="{F49ADF2D-B203-4428-A41E-ADC25E79F2EF}"/>
    <cellStyle name="Normal 24 6 2 2 2" xfId="21448" xr:uid="{ACD1F4CC-AF60-493B-8324-AB85BE390B4E}"/>
    <cellStyle name="Normal 24 6 2 3" xfId="20311" xr:uid="{8AFD12B3-D4BB-4A7B-93CA-89562DA73648}"/>
    <cellStyle name="Normal 24 6 3" xfId="8287" xr:uid="{85D4AEBA-4B46-43B0-A837-25BA930A9016}"/>
    <cellStyle name="Normal 24 6 3 2" xfId="20922" xr:uid="{22B4E64E-0BC2-41C9-8641-E63A92506AA0}"/>
    <cellStyle name="Normal 24 6 4" xfId="19785" xr:uid="{282A3996-F0FA-46F2-9260-43C0C83EFB8E}"/>
    <cellStyle name="Normal 24 7" xfId="6346" xr:uid="{AF95900C-3AF0-4FA0-8B62-AA9C6BD11DEB}"/>
    <cellStyle name="Normal 24 7 2" xfId="7442" xr:uid="{1ADD73EE-80B6-48A4-8723-B0CB410C847A}"/>
    <cellStyle name="Normal 24 7 2 2" xfId="9085" xr:uid="{A1DE63D3-8A7C-4D5B-97F2-90AB18EFD90C}"/>
    <cellStyle name="Normal 24 7 2 2 2" xfId="21449" xr:uid="{247C4D6C-812D-43A7-86BC-AAF1C982BAB9}"/>
    <cellStyle name="Normal 24 7 2 3" xfId="20312" xr:uid="{0907D5A9-7A51-4562-BE81-709BB1077ED2}"/>
    <cellStyle name="Normal 24 7 3" xfId="8064" xr:uid="{65B40F6A-E4AD-4ACB-8213-1F06DAFE5CE5}"/>
    <cellStyle name="Normal 24 7 3 2" xfId="20700" xr:uid="{772E1AE8-427F-4073-9C81-AF58F8A0F014}"/>
    <cellStyle name="Normal 24 7 4" xfId="19563" xr:uid="{95709F1A-CBD4-4A8F-BDC5-F72169584B01}"/>
    <cellStyle name="Normal 24 8" xfId="7027" xr:uid="{976E9F32-DBDD-45B8-ADFF-7FD1E7484E15}"/>
    <cellStyle name="Normal 24 8 2" xfId="8670" xr:uid="{BA64F601-063D-478F-A169-4C351B59A5CE}"/>
    <cellStyle name="Normal 24 8 2 2" xfId="21149" xr:uid="{C8675330-402D-4FE7-9C9D-A177AA4D29F6}"/>
    <cellStyle name="Normal 24 8 3" xfId="20012" xr:uid="{CFFBBD68-83A7-420E-AF08-DACDCF9AB13F}"/>
    <cellStyle name="Normal 24 9" xfId="7873" xr:uid="{E14F619B-DA4B-4351-BCF7-2A94BBD97475}"/>
    <cellStyle name="Normal 24 9 2" xfId="20582" xr:uid="{8F4A1465-B0F0-4269-B28B-C41C8777CEB2}"/>
    <cellStyle name="Normal 24_1_solis_MK Nr 595 " xfId="5868" xr:uid="{D9E93DC3-E058-470C-955D-6E47046CDEA0}"/>
    <cellStyle name="Normal 25" xfId="5869" xr:uid="{6F0E5D71-1B7D-4E82-B9B9-CB525F0E505D}"/>
    <cellStyle name="Normal 25 2" xfId="6633" xr:uid="{519A34E7-4DE6-4DB5-9DBC-E8BAB2C332E1}"/>
    <cellStyle name="Normal 26" xfId="5870" xr:uid="{A10FDCFE-03C0-47DA-8879-E6CC1B7A5E37}"/>
    <cellStyle name="Normal 26 2" xfId="5871" xr:uid="{C27EDEA5-D79E-4870-AA7B-B52E4579C831}"/>
    <cellStyle name="Normal 26 3" xfId="5872" xr:uid="{F6E1290B-2FE0-48B2-8979-FA5EFD4090AB}"/>
    <cellStyle name="Normal 26 4" xfId="6634" xr:uid="{BC2766ED-0E93-4D2B-8A3F-25061DDE19D1}"/>
    <cellStyle name="Normal 26 4 2" xfId="7443" xr:uid="{E3520F76-FF5C-483E-A3EE-1F95F88D89C8}"/>
    <cellStyle name="Normal 26 4 2 2" xfId="9086" xr:uid="{E05619D2-4AB7-4127-8349-72F310A4C98F}"/>
    <cellStyle name="Normal 26 4 2 2 2" xfId="21450" xr:uid="{4F50379E-3636-4E69-B9C7-4F9833FF7B6A}"/>
    <cellStyle name="Normal 26 4 2 3" xfId="20313" xr:uid="{5E059305-D09A-4577-A67D-08C6FB25317D}"/>
    <cellStyle name="Normal 26 4 3" xfId="8288" xr:uid="{03CF862A-37CA-4D5D-8A17-7F9CF946D427}"/>
    <cellStyle name="Normal 26 4 3 2" xfId="20923" xr:uid="{8D2EEA25-D30A-4D6D-A04F-7ED6FBBB7858}"/>
    <cellStyle name="Normal 26 4 4" xfId="19786" xr:uid="{F5A16571-E6F3-423B-BA3F-7B2A7513410B}"/>
    <cellStyle name="Normal 26 5" xfId="6635" xr:uid="{98592363-02F5-4B2B-9C63-D99ABF59E0D5}"/>
    <cellStyle name="Normal 26 5 2" xfId="7444" xr:uid="{E73D2828-FE87-4D3F-9B34-CA9B5DD1140F}"/>
    <cellStyle name="Normal 26 5 2 2" xfId="9087" xr:uid="{58CF289C-E735-4810-9971-EA70704D3865}"/>
    <cellStyle name="Normal 26 5 2 2 2" xfId="21451" xr:uid="{A7C45C8D-6FEC-4DA4-B82E-D0D4C79C2244}"/>
    <cellStyle name="Normal 26 5 2 3" xfId="20314" xr:uid="{248A6634-7CAD-41F5-A3D4-BDFF6FBCA499}"/>
    <cellStyle name="Normal 26 5 3" xfId="8289" xr:uid="{49512607-6EF6-43FA-9B51-19144FB5BE79}"/>
    <cellStyle name="Normal 26 5 3 2" xfId="20924" xr:uid="{744B7915-0687-4402-A539-A931A7AB560D}"/>
    <cellStyle name="Normal 26 5 4" xfId="19787" xr:uid="{CE85FEAF-76FE-4CA1-8E0E-1C7206259702}"/>
    <cellStyle name="Normal 26 6" xfId="6356" xr:uid="{70F8AB87-41AD-4B1C-AE2D-7544C468F707}"/>
    <cellStyle name="Normal 26 6 2" xfId="7445" xr:uid="{E868D4F9-F4F3-4012-9A9B-FA76657167C0}"/>
    <cellStyle name="Normal 26 6 2 2" xfId="9088" xr:uid="{DB310107-7F27-4740-A619-51ACBFF241F6}"/>
    <cellStyle name="Normal 26 6 2 2 2" xfId="21452" xr:uid="{71295E58-D52D-4996-A2A1-EA90EB03FE1B}"/>
    <cellStyle name="Normal 26 6 2 3" xfId="20315" xr:uid="{A30A615C-544F-4DFE-8F69-607D2206B393}"/>
    <cellStyle name="Normal 26 6 3" xfId="8074" xr:uid="{66854082-D67F-4D3D-9D77-060E7D1C3658}"/>
    <cellStyle name="Normal 26 6 3 2" xfId="20710" xr:uid="{F6411BB1-7FE1-4CE8-8DCA-436FE9426DE0}"/>
    <cellStyle name="Normal 26 6 4" xfId="19573" xr:uid="{6CED3745-4BE9-4C79-9B40-17658E4584B3}"/>
    <cellStyle name="Normal 26 7" xfId="7037" xr:uid="{1DFD05EB-B12D-4CC5-B993-21A21E9C1AC3}"/>
    <cellStyle name="Normal 26 7 2" xfId="8680" xr:uid="{C83B709D-51C9-48D9-AB97-3FAF717006E7}"/>
    <cellStyle name="Normal 26 7 2 2" xfId="21159" xr:uid="{4FE452AD-4716-46FA-8C78-BB84076295F2}"/>
    <cellStyle name="Normal 26 7 3" xfId="20022" xr:uid="{C043E215-7BFE-4AFC-9D8A-DD0FDE544364}"/>
    <cellStyle name="Normal 26 8" xfId="7883" xr:uid="{D1E2D436-42CD-49FB-854C-55EEC6D860D4}"/>
    <cellStyle name="Normal 26 8 2" xfId="20592" xr:uid="{CCAD36E1-1435-41A3-B4DC-E59A0BC8165A}"/>
    <cellStyle name="Normal 26 9" xfId="19455" xr:uid="{29A402AE-DE0F-4C1C-B80F-95D95272014D}"/>
    <cellStyle name="Normal 26_1_solis_MK Nr 595 " xfId="5873" xr:uid="{5A269475-773B-4125-9711-DB8C0962EB47}"/>
    <cellStyle name="Normal 27" xfId="5874" xr:uid="{08A5FA70-ED14-4C3A-9F0E-14B9B25986DC}"/>
    <cellStyle name="Normal 27 10" xfId="6357" xr:uid="{626618CE-6174-485B-9D70-33E96CEC3CEA}"/>
    <cellStyle name="Normal 27 10 2" xfId="7446" xr:uid="{B5041477-1ED3-4012-8DA8-7F9D2763A633}"/>
    <cellStyle name="Normal 27 10 2 2" xfId="9089" xr:uid="{8DD13F04-89B0-484E-B4AE-948661720185}"/>
    <cellStyle name="Normal 27 10 2 2 2" xfId="21453" xr:uid="{4D9EF7EB-F885-46D9-A9C2-857439E909F5}"/>
    <cellStyle name="Normal 27 10 2 3" xfId="20316" xr:uid="{4660BD2D-70A0-494A-9092-B0FFAB801184}"/>
    <cellStyle name="Normal 27 10 3" xfId="8075" xr:uid="{D0933C35-DE2F-4CF0-922F-EB24E58B533A}"/>
    <cellStyle name="Normal 27 10 3 2" xfId="20711" xr:uid="{9399F985-5C04-4C6B-B99D-1188B0340AE4}"/>
    <cellStyle name="Normal 27 10 4" xfId="19574" xr:uid="{892C8D0A-6F16-48B7-8186-834662DFADBB}"/>
    <cellStyle name="Normal 27 11" xfId="7038" xr:uid="{3C479231-5CCF-404D-BF43-EC14DA8C6E39}"/>
    <cellStyle name="Normal 27 11 2" xfId="8681" xr:uid="{7A84846A-9A49-4C1E-B240-D6E39E665EBB}"/>
    <cellStyle name="Normal 27 11 2 2" xfId="21160" xr:uid="{1F88F4C7-B670-4CFF-B00F-BDB0F381448B}"/>
    <cellStyle name="Normal 27 11 3" xfId="20023" xr:uid="{42142160-5056-4B91-B18F-77E8DDD49628}"/>
    <cellStyle name="Normal 27 12" xfId="7884" xr:uid="{A8200521-309E-4553-AE95-57371BE2E002}"/>
    <cellStyle name="Normal 27 12 2" xfId="20593" xr:uid="{7197445C-06EC-465F-A905-27365EFAE263}"/>
    <cellStyle name="Normal 27 13" xfId="19456" xr:uid="{6052F7D4-81DA-4AB2-BB92-0E52F41EA20A}"/>
    <cellStyle name="Normal 27 2" xfId="5875" xr:uid="{839073EF-89E6-4A00-8DFE-11FBE7156092}"/>
    <cellStyle name="Normal 27 3" xfId="5876" xr:uid="{46DEA0E6-47C3-4269-88CA-35EAC4BAAB8C}"/>
    <cellStyle name="Normal 27 4" xfId="5877" xr:uid="{C97FE2EA-7C65-4B4D-9D82-562C88139CA0}"/>
    <cellStyle name="Normal 27 5" xfId="5878" xr:uid="{4DFC1FA0-5E5D-469D-931E-AC201B4653EA}"/>
    <cellStyle name="Normal 27 6" xfId="5879" xr:uid="{7D68CA56-9510-4953-9DB4-606929CFDA44}"/>
    <cellStyle name="Normal 27 7" xfId="5880" xr:uid="{D468E836-DE16-4F74-BC89-613AF1B1CD6C}"/>
    <cellStyle name="Normal 27 8" xfId="6636" xr:uid="{912F5C43-0F57-49F3-A672-181472AAF3E1}"/>
    <cellStyle name="Normal 27 8 2" xfId="7447" xr:uid="{21B11379-6FB0-43C8-B65A-21B04C4DD22C}"/>
    <cellStyle name="Normal 27 8 2 2" xfId="9090" xr:uid="{7B682286-8905-47CC-8090-F8B7E91986B0}"/>
    <cellStyle name="Normal 27 8 2 2 2" xfId="21454" xr:uid="{C1E82992-236D-463B-854B-AE596F306C3F}"/>
    <cellStyle name="Normal 27 8 2 3" xfId="20317" xr:uid="{111E8599-11D5-4168-896A-7DB10B17D788}"/>
    <cellStyle name="Normal 27 8 3" xfId="8290" xr:uid="{6A103630-3E54-4568-ABD2-E71A7E54194F}"/>
    <cellStyle name="Normal 27 8 3 2" xfId="20925" xr:uid="{B1AF9C8A-7489-46F1-93FD-28E3F0DB8C2F}"/>
    <cellStyle name="Normal 27 8 4" xfId="19788" xr:uid="{B7EA7F3D-56A7-41C2-9F24-3F6C2BA1B08C}"/>
    <cellStyle name="Normal 27 9" xfId="6637" xr:uid="{B1FDB1A0-46F4-4341-82BD-2F05BB71CA2D}"/>
    <cellStyle name="Normal 27 9 2" xfId="7448" xr:uid="{2A4479D3-DDDE-4B21-A50F-60546800D5FE}"/>
    <cellStyle name="Normal 27 9 2 2" xfId="9091" xr:uid="{3010078D-E037-4C7C-AA3A-97D7D7AAF3FF}"/>
    <cellStyle name="Normal 27 9 2 2 2" xfId="21455" xr:uid="{28266AAD-E5B9-40B8-919D-62B23C5544C2}"/>
    <cellStyle name="Normal 27 9 2 3" xfId="20318" xr:uid="{26D23CE5-FB89-4F57-983E-E8B1D6FB690A}"/>
    <cellStyle name="Normal 27 9 3" xfId="8291" xr:uid="{17D226A4-0E92-4BF7-A73C-DC43500E8E7B}"/>
    <cellStyle name="Normal 27 9 3 2" xfId="20926" xr:uid="{45CF87ED-992B-4514-9C17-4F1ECEE0368C}"/>
    <cellStyle name="Normal 27 9 4" xfId="19789" xr:uid="{171B89DD-3C07-483F-AE3B-C640600D3889}"/>
    <cellStyle name="Normal 27_1_solis_MK Nr 595 " xfId="5881" xr:uid="{0340161F-F73D-4ACF-8812-D2B33E39C5BB}"/>
    <cellStyle name="Normal 28" xfId="5882" xr:uid="{5CF4EA16-5587-42F1-9C9F-7CA62AA76ECC}"/>
    <cellStyle name="Normal 28 2" xfId="5883" xr:uid="{BF334FB0-8AFB-4499-9753-D870E9490727}"/>
    <cellStyle name="Normal 28 3" xfId="5884" xr:uid="{77476366-6C07-46FA-9D2E-6EBBA371692A}"/>
    <cellStyle name="Normal 28 4" xfId="5885" xr:uid="{BF62D5C0-EF31-49AC-BD3C-5C9C342D63D0}"/>
    <cellStyle name="Normal 28 5" xfId="5886" xr:uid="{A70C79BF-335F-4111-B1CF-816C3DD44C20}"/>
    <cellStyle name="Normal 28 6" xfId="5887" xr:uid="{5A546DAD-B80B-47B9-B142-D1B4C5F69993}"/>
    <cellStyle name="Normal 28 7" xfId="5888" xr:uid="{A8D98E08-AE89-476C-8332-E19740892174}"/>
    <cellStyle name="Normal 29" xfId="5889" xr:uid="{067D0F38-1E3D-47BB-9786-D8F43A2E9621}"/>
    <cellStyle name="Normal 29 2" xfId="5890" xr:uid="{78DCECA5-524A-4C51-8ED7-A07E6944AF79}"/>
    <cellStyle name="Normal 3" xfId="13" xr:uid="{7B82964D-883C-4347-ADD1-DC5D9D9E5206}"/>
    <cellStyle name="Normal 3 10" xfId="4" xr:uid="{891B86B6-4832-4B54-88B0-13DCF18A4341}"/>
    <cellStyle name="Normal 3 10 2" xfId="6638" xr:uid="{8796CC84-91C8-4B93-A5C8-B6FC972F278B}"/>
    <cellStyle name="Normal 3 10 2 2" xfId="7449" xr:uid="{46AFD7D8-F6F1-4CDF-ABEC-0A539CF80771}"/>
    <cellStyle name="Normal 3 10 2 2 2" xfId="9092" xr:uid="{8621A139-42EB-40E5-9E60-3B01EDFDB965}"/>
    <cellStyle name="Normal 3 10 2 2 2 2" xfId="21456" xr:uid="{F28A6334-0D8C-47EB-87BA-76B8DAB1F22C}"/>
    <cellStyle name="Normal 3 10 2 2 3" xfId="20319" xr:uid="{FC611393-960D-4B1E-9D76-B0097432117E}"/>
    <cellStyle name="Normal 3 10 2 3" xfId="8292" xr:uid="{5EF66E04-BFED-4886-BCA7-B5C65DBCD994}"/>
    <cellStyle name="Normal 3 10 2 3 2" xfId="20927" xr:uid="{9CBCB510-9ADE-4AF4-BBA0-639CED23E48A}"/>
    <cellStyle name="Normal 3 10 2 4" xfId="19790" xr:uid="{B92AE722-A16B-474C-8839-06DCA6046819}"/>
    <cellStyle name="Normal 3 10 3" xfId="6639" xr:uid="{71EF4FE7-73D2-43EC-9E0B-C9AC5DB1311D}"/>
    <cellStyle name="Normal 3 10 3 2" xfId="7450" xr:uid="{C1761383-13B5-4438-9DDA-21A13396F0EC}"/>
    <cellStyle name="Normal 3 10 3 2 2" xfId="9093" xr:uid="{42175EF3-0D9B-4993-BBAD-CDA53A561771}"/>
    <cellStyle name="Normal 3 10 3 2 2 2" xfId="21457" xr:uid="{3585E7AC-4F01-4384-AB24-D2FCD1A69314}"/>
    <cellStyle name="Normal 3 10 3 2 3" xfId="20320" xr:uid="{44362335-9611-4F85-BF0E-A2E0A9C871AD}"/>
    <cellStyle name="Normal 3 10 3 3" xfId="8293" xr:uid="{D6F52789-E170-46BA-898A-E319F4C8D040}"/>
    <cellStyle name="Normal 3 10 3 3 2" xfId="20928" xr:uid="{545EEB52-60F0-4013-9AC5-639502DBDC64}"/>
    <cellStyle name="Normal 3 10 3 4" xfId="19791" xr:uid="{952033CF-A60F-4125-9278-2BAE4D2BDA80}"/>
    <cellStyle name="Normal 3 10 4" xfId="6358" xr:uid="{453662AC-F53E-4DE8-9520-8D91F2C81AD7}"/>
    <cellStyle name="Normal 3 10 4 2" xfId="7451" xr:uid="{273A81DB-6660-48EC-A59F-7673E764996B}"/>
    <cellStyle name="Normal 3 10 4 2 2" xfId="9094" xr:uid="{B3A4B72A-1A7A-45F6-ABB0-264718A58731}"/>
    <cellStyle name="Normal 3 10 4 2 2 2" xfId="21458" xr:uid="{E0357716-2709-4212-A5DF-65313E9824F9}"/>
    <cellStyle name="Normal 3 10 4 2 3" xfId="20321" xr:uid="{75A636B7-5592-4FE5-9E76-E9D4E1734EF9}"/>
    <cellStyle name="Normal 3 10 4 3" xfId="8076" xr:uid="{87B6CBD5-870B-4B4D-AACE-1A6569D9A7EB}"/>
    <cellStyle name="Normal 3 10 4 3 2" xfId="20712" xr:uid="{B1115AA2-1831-4CB9-9796-35B7BE2EABFB}"/>
    <cellStyle name="Normal 3 10 4 4" xfId="19575" xr:uid="{FDB0B185-C039-4F85-B99A-785D89670693}"/>
    <cellStyle name="Normal 3 10 5" xfId="7039" xr:uid="{52E5E312-F735-428C-8679-886BD4886579}"/>
    <cellStyle name="Normal 3 10 5 2" xfId="8682" xr:uid="{10C6FD01-80C4-4628-87CF-6D7B38469637}"/>
    <cellStyle name="Normal 3 10 5 2 2" xfId="21161" xr:uid="{C9ACEFB1-C36F-4DC4-BE5A-8EF88F0A9444}"/>
    <cellStyle name="Normal 3 10 5 3" xfId="20024" xr:uid="{5FEB40DA-34A0-46E5-910B-7347AF647AD0}"/>
    <cellStyle name="Normal 3 10 6" xfId="7885" xr:uid="{F8ACCF6F-3BAC-4A05-BF35-B9BF17FFA281}"/>
    <cellStyle name="Normal 3 10 6 2" xfId="20594" xr:uid="{FAB8BF59-4CF6-4240-A936-92444B7610E2}"/>
    <cellStyle name="Normal 3 10 7" xfId="19457" xr:uid="{9BC20848-96A2-46A8-90DA-C1C7B9F233A2}"/>
    <cellStyle name="Normal 3 11" xfId="5891" xr:uid="{79E5B43E-8CFD-478E-A818-8430C2A3C2DF}"/>
    <cellStyle name="Normal 3 12" xfId="5892" xr:uid="{EC3DEA4A-7BA2-452A-BE79-8C97C51084F1}"/>
    <cellStyle name="Normal 3 13" xfId="5893" xr:uid="{9C0E9764-FF24-42A8-9A6C-BA3EDB76B7F5}"/>
    <cellStyle name="Normal 3 14" xfId="5894" xr:uid="{A6D0ED54-FEBD-4B3B-854B-42E3E3DA5E54}"/>
    <cellStyle name="Normal 3 15" xfId="5895" xr:uid="{965050B5-C7BA-4CA7-8177-941C30F1D07E}"/>
    <cellStyle name="Normal 3 16" xfId="5896" xr:uid="{EFBBAE09-05C3-48B8-A52E-B17C2C3EDD1E}"/>
    <cellStyle name="Normal 3 17" xfId="5897" xr:uid="{D690823E-A482-4C59-9903-5A690A0E56E2}"/>
    <cellStyle name="Normal 3 18" xfId="5898" xr:uid="{F2A03E3A-5A7C-4EC5-8B22-5DE6DC176B99}"/>
    <cellStyle name="Normal 3 19" xfId="5899" xr:uid="{3536CD5E-D4DB-4F50-92F8-C04D4B782E99}"/>
    <cellStyle name="Normal 3 2" xfId="21" xr:uid="{7AB19DFF-328C-40D7-BCA7-4620B88ECCD6}"/>
    <cellStyle name="Normal 3 2 2" xfId="5900" xr:uid="{DD133A78-6412-48B6-A4F6-E0851907A833}"/>
    <cellStyle name="Normal 3 2 2 2" xfId="5901" xr:uid="{68266B41-3CF8-4CB1-9F34-39B67DED0EE1}"/>
    <cellStyle name="Normal 3 2 2 2 10" xfId="19458" xr:uid="{EB1303E8-75A8-4CE6-8A24-C49F9B958695}"/>
    <cellStyle name="Normal 3 2 2 2 2" xfId="5902" xr:uid="{53838F68-CFDE-49BF-8D29-9350CBD0E896}"/>
    <cellStyle name="Normal 3 2 2 2 2 2" xfId="5903" xr:uid="{151CCE9D-E88A-4C90-9E25-88089D2F4DC9}"/>
    <cellStyle name="Normal 3 2 2 2 2 2 2" xfId="6640" xr:uid="{3E33EF42-123A-41C4-BE8F-3207AEC4E5F4}"/>
    <cellStyle name="Normal 3 2 2 2 2 2 2 2" xfId="7452" xr:uid="{AEDDFD96-4A52-4F29-A355-DDDCCF3ECCCB}"/>
    <cellStyle name="Normal 3 2 2 2 2 2 2 2 2" xfId="9095" xr:uid="{C980F427-99C6-453B-A34D-A4B27D77CD74}"/>
    <cellStyle name="Normal 3 2 2 2 2 2 2 2 2 2" xfId="21459" xr:uid="{4E6BD535-3D66-42FA-B027-675C7E52085B}"/>
    <cellStyle name="Normal 3 2 2 2 2 2 2 2 3" xfId="20322" xr:uid="{78ED139A-291D-4E0F-B9B0-103AFB77AFC1}"/>
    <cellStyle name="Normal 3 2 2 2 2 2 2 3" xfId="8294" xr:uid="{0B62783F-2443-4269-AE4C-3BC8AB5B1AE2}"/>
    <cellStyle name="Normal 3 2 2 2 2 2 2 3 2" xfId="20929" xr:uid="{B3C721EA-E504-45DA-844E-1D83E7CE6BCA}"/>
    <cellStyle name="Normal 3 2 2 2 2 2 2 4" xfId="19792" xr:uid="{6B791813-F525-4575-85B2-847B70E8C6DA}"/>
    <cellStyle name="Normal 3 2 2 2 2 2 3" xfId="6641" xr:uid="{2920EEE6-992E-48C4-A9FE-EF8BB0B15654}"/>
    <cellStyle name="Normal 3 2 2 2 2 2 3 2" xfId="7453" xr:uid="{47426C67-2327-48B9-95C2-3DC43C880D36}"/>
    <cellStyle name="Normal 3 2 2 2 2 2 3 2 2" xfId="9096" xr:uid="{68E640BE-AC5D-4DE6-AFC6-B5FC4DCBDA54}"/>
    <cellStyle name="Normal 3 2 2 2 2 2 3 2 2 2" xfId="21460" xr:uid="{E801A72C-7ADF-43A4-BDFF-0DCDB4C05F36}"/>
    <cellStyle name="Normal 3 2 2 2 2 2 3 2 3" xfId="20323" xr:uid="{856445B6-FF30-41C7-B415-43B6DF568A7A}"/>
    <cellStyle name="Normal 3 2 2 2 2 2 3 3" xfId="8295" xr:uid="{9D764390-240D-445A-8E01-D8DF9D87304A}"/>
    <cellStyle name="Normal 3 2 2 2 2 2 3 3 2" xfId="20930" xr:uid="{62E0BFF5-5A94-4943-B220-36D3D568850E}"/>
    <cellStyle name="Normal 3 2 2 2 2 2 3 4" xfId="19793" xr:uid="{CB2DC5FD-82B9-43AB-8A00-92CF169B314E}"/>
    <cellStyle name="Normal 3 2 2 2 2 2 4" xfId="6360" xr:uid="{3CDCC7AB-A84E-4272-9879-FD55C62A7D98}"/>
    <cellStyle name="Normal 3 2 2 2 2 2 4 2" xfId="7454" xr:uid="{77B4F28C-B507-43C4-BC66-AAE0DA59E2F3}"/>
    <cellStyle name="Normal 3 2 2 2 2 2 4 2 2" xfId="9097" xr:uid="{9026ECBC-901C-4775-B995-4BD71F24236D}"/>
    <cellStyle name="Normal 3 2 2 2 2 2 4 2 2 2" xfId="21461" xr:uid="{388188B0-AA66-4076-ACFF-4A1DC993683A}"/>
    <cellStyle name="Normal 3 2 2 2 2 2 4 2 3" xfId="20324" xr:uid="{D7A115F4-2C06-4095-A2AC-923FCF2348BF}"/>
    <cellStyle name="Normal 3 2 2 2 2 2 4 3" xfId="8078" xr:uid="{434D9602-199C-4DD4-95FF-80CA37217F13}"/>
    <cellStyle name="Normal 3 2 2 2 2 2 4 3 2" xfId="20714" xr:uid="{DE913EFE-5585-4B8E-AC7D-3ACC39A4439E}"/>
    <cellStyle name="Normal 3 2 2 2 2 2 4 4" xfId="19577" xr:uid="{AADBDE69-FB2F-4531-9E28-8AE985A3379A}"/>
    <cellStyle name="Normal 3 2 2 2 2 2 5" xfId="7041" xr:uid="{16EE9AD9-0973-4BE4-896D-7FF4E126DD8D}"/>
    <cellStyle name="Normal 3 2 2 2 2 2 5 2" xfId="8684" xr:uid="{161B2EC2-2000-4CFF-A17A-294EFD706097}"/>
    <cellStyle name="Normal 3 2 2 2 2 2 5 2 2" xfId="21163" xr:uid="{B82A1A24-362B-4E4A-B57C-3577FA4906CD}"/>
    <cellStyle name="Normal 3 2 2 2 2 2 5 3" xfId="20026" xr:uid="{A4619FCB-3C58-48FF-A059-0479B00D2739}"/>
    <cellStyle name="Normal 3 2 2 2 2 2 6" xfId="7887" xr:uid="{04F37CC2-9278-4D42-ACC9-1498DC613676}"/>
    <cellStyle name="Normal 3 2 2 2 2 2 6 2" xfId="20596" xr:uid="{600E85D9-8E70-431F-9F52-79A283A511DE}"/>
    <cellStyle name="Normal 3 2 2 2 2 2 7" xfId="19459" xr:uid="{0ADBC77A-9BB1-4F7D-8CE0-D5662E024908}"/>
    <cellStyle name="Normal 3 2 2 2 2 3" xfId="5904" xr:uid="{9E19E2A0-397B-4D13-9AC6-6A7680C65ABA}"/>
    <cellStyle name="Normal 3 2 2 2 2 3 2" xfId="6642" xr:uid="{A27D2F33-B7D6-46F4-8FCC-AC7786822024}"/>
    <cellStyle name="Normal 3 2 2 2 2 3 2 2" xfId="7455" xr:uid="{003509CB-DE3A-418E-B216-90E44573D5E9}"/>
    <cellStyle name="Normal 3 2 2 2 2 3 2 2 2" xfId="9098" xr:uid="{56F3A6F7-CC88-4F59-9B79-A8194B69BF4D}"/>
    <cellStyle name="Normal 3 2 2 2 2 3 2 2 2 2" xfId="21462" xr:uid="{B21E6013-8BB4-43CC-BC1D-AB8BAA9C229B}"/>
    <cellStyle name="Normal 3 2 2 2 2 3 2 2 3" xfId="20325" xr:uid="{25746812-AC3B-43F1-B296-E1971A9153FB}"/>
    <cellStyle name="Normal 3 2 2 2 2 3 2 3" xfId="8296" xr:uid="{E3B0510A-3D8F-404D-9062-C15DCF25368A}"/>
    <cellStyle name="Normal 3 2 2 2 2 3 2 3 2" xfId="20931" xr:uid="{4108CA96-B8E2-4772-B148-8899671A203E}"/>
    <cellStyle name="Normal 3 2 2 2 2 3 2 4" xfId="19794" xr:uid="{5ACBB718-B413-4E5C-8CCB-5A1F1E0B9F33}"/>
    <cellStyle name="Normal 3 2 2 2 2 3 3" xfId="6643" xr:uid="{AB8B0B46-A7D0-4BD6-8796-421C32D194DA}"/>
    <cellStyle name="Normal 3 2 2 2 2 3 3 2" xfId="7456" xr:uid="{1F79A9A6-2F69-4700-BED6-CCC1E5FBA063}"/>
    <cellStyle name="Normal 3 2 2 2 2 3 3 2 2" xfId="9099" xr:uid="{2C8A3D6B-A457-4C2B-A82D-2D522DA48F12}"/>
    <cellStyle name="Normal 3 2 2 2 2 3 3 2 2 2" xfId="21463" xr:uid="{BFFB5042-ED5A-47A0-AD92-FC9D3AF8533A}"/>
    <cellStyle name="Normal 3 2 2 2 2 3 3 2 3" xfId="20326" xr:uid="{632DA5B6-616F-4BF2-8D11-FABE1B61DFDD}"/>
    <cellStyle name="Normal 3 2 2 2 2 3 3 3" xfId="8297" xr:uid="{36C0549F-C0FA-41AC-B2F3-A866FE1F22F7}"/>
    <cellStyle name="Normal 3 2 2 2 2 3 3 3 2" xfId="20932" xr:uid="{EF1E9540-8BC5-4572-8672-C689B031CAE6}"/>
    <cellStyle name="Normal 3 2 2 2 2 3 3 4" xfId="19795" xr:uid="{63A7CF89-E0F5-45E7-BDE1-7ABB298ADA7D}"/>
    <cellStyle name="Normal 3 2 2 2 2 3 4" xfId="6361" xr:uid="{A5D45CBD-D737-48A0-B133-982633DB957E}"/>
    <cellStyle name="Normal 3 2 2 2 2 3 4 2" xfId="7457" xr:uid="{6DD0F44B-7861-4006-BA49-7C76D8E76F84}"/>
    <cellStyle name="Normal 3 2 2 2 2 3 4 2 2" xfId="9100" xr:uid="{3C5188F4-6C53-417E-ACEF-12BE7595EA35}"/>
    <cellStyle name="Normal 3 2 2 2 2 3 4 2 2 2" xfId="21464" xr:uid="{71150ABB-F49F-4B49-A0C1-44FE4F35FED2}"/>
    <cellStyle name="Normal 3 2 2 2 2 3 4 2 3" xfId="20327" xr:uid="{07EE6ED5-DE98-4EF9-938C-4C9FFBBC5584}"/>
    <cellStyle name="Normal 3 2 2 2 2 3 4 3" xfId="8079" xr:uid="{FC030FE0-9207-4B1F-8F0E-A8441066372E}"/>
    <cellStyle name="Normal 3 2 2 2 2 3 4 3 2" xfId="20715" xr:uid="{D9A40E49-A79F-4825-B731-10ED822EE5DD}"/>
    <cellStyle name="Normal 3 2 2 2 2 3 4 4" xfId="19578" xr:uid="{300395EE-7A99-48F9-8219-1141E3D740E8}"/>
    <cellStyle name="Normal 3 2 2 2 2 3 5" xfId="7042" xr:uid="{7B9A16A0-288F-4394-BF03-B4E0A7E53B33}"/>
    <cellStyle name="Normal 3 2 2 2 2 3 5 2" xfId="8685" xr:uid="{E92823F4-D48C-4128-B44A-6CD5AC2F4923}"/>
    <cellStyle name="Normal 3 2 2 2 2 3 5 2 2" xfId="21164" xr:uid="{11A1B9B1-B9B2-431F-BB77-9C3BDE2946A0}"/>
    <cellStyle name="Normal 3 2 2 2 2 3 5 3" xfId="20027" xr:uid="{5DD5C390-841B-48B6-A764-C72D01E82E8B}"/>
    <cellStyle name="Normal 3 2 2 2 2 3 6" xfId="7888" xr:uid="{511D5FD8-4DAD-4BF3-BE8E-0726F8AF9038}"/>
    <cellStyle name="Normal 3 2 2 2 2 3 6 2" xfId="20597" xr:uid="{BA93131B-65F9-4530-9873-DAAE03FE3BFE}"/>
    <cellStyle name="Normal 3 2 2 2 2 3 7" xfId="19460" xr:uid="{894EA58E-1560-4B55-8D64-560D2B83DAAB}"/>
    <cellStyle name="Normal 3 2 2 2 2 4" xfId="5905" xr:uid="{D841E9EA-3D1A-4CA2-9D08-39EC81FF16E6}"/>
    <cellStyle name="Normal 3 2 2 2 2 4 2" xfId="6644" xr:uid="{03EF5FD9-13A0-4D7B-AA61-8B26834C7623}"/>
    <cellStyle name="Normal 3 2 2 2 2 4 2 2" xfId="7458" xr:uid="{0617EB93-B11A-4D0B-8311-40235BB5E42F}"/>
    <cellStyle name="Normal 3 2 2 2 2 4 2 2 2" xfId="9101" xr:uid="{53C475E5-97D0-4428-A06A-ECCCB68FBCD3}"/>
    <cellStyle name="Normal 3 2 2 2 2 4 2 2 2 2" xfId="21465" xr:uid="{16560702-7110-4622-8436-CB6F41FE6391}"/>
    <cellStyle name="Normal 3 2 2 2 2 4 2 2 3" xfId="20328" xr:uid="{ED27BD55-C652-4604-B1D5-CE4B9133E772}"/>
    <cellStyle name="Normal 3 2 2 2 2 4 2 3" xfId="8298" xr:uid="{BB57D048-AAB6-4E56-80B9-CE341A1FDF48}"/>
    <cellStyle name="Normal 3 2 2 2 2 4 2 3 2" xfId="20933" xr:uid="{59FC5CA3-F5DE-4232-A519-CDF1C4760E6F}"/>
    <cellStyle name="Normal 3 2 2 2 2 4 2 4" xfId="19796" xr:uid="{04FD5658-0C8E-4FD8-8533-AABA321A996C}"/>
    <cellStyle name="Normal 3 2 2 2 2 4 3" xfId="6645" xr:uid="{2AEB233E-2D36-448B-B6C1-3137634FA327}"/>
    <cellStyle name="Normal 3 2 2 2 2 4 3 2" xfId="7459" xr:uid="{3B31D3AC-27D5-42C2-B6E1-89B119907BFC}"/>
    <cellStyle name="Normal 3 2 2 2 2 4 3 2 2" xfId="9102" xr:uid="{D0F25355-D2F8-4F14-9D3A-91EDE265C0EA}"/>
    <cellStyle name="Normal 3 2 2 2 2 4 3 2 2 2" xfId="21466" xr:uid="{DA78B7AA-F050-429F-BB03-3713DF8E1E46}"/>
    <cellStyle name="Normal 3 2 2 2 2 4 3 2 3" xfId="20329" xr:uid="{726512D1-9D37-479A-B0AD-637FA83AF571}"/>
    <cellStyle name="Normal 3 2 2 2 2 4 3 3" xfId="8299" xr:uid="{2F357854-A574-40E0-A0FA-40591621F856}"/>
    <cellStyle name="Normal 3 2 2 2 2 4 3 3 2" xfId="20934" xr:uid="{022D0752-EBC5-4129-9FF7-4F0952C6FE20}"/>
    <cellStyle name="Normal 3 2 2 2 2 4 3 4" xfId="19797" xr:uid="{8A3AB86F-A663-4EBC-8685-4F6D6B7D3725}"/>
    <cellStyle name="Normal 3 2 2 2 2 4 4" xfId="6362" xr:uid="{022E24D2-D168-43D1-9F7C-B883AEB516D0}"/>
    <cellStyle name="Normal 3 2 2 2 2 4 4 2" xfId="7460" xr:uid="{F976917A-2EF1-4879-BDDA-B71444A1053B}"/>
    <cellStyle name="Normal 3 2 2 2 2 4 4 2 2" xfId="9103" xr:uid="{E3E5A68A-FEC1-4461-A2EA-0997F49C9E77}"/>
    <cellStyle name="Normal 3 2 2 2 2 4 4 2 2 2" xfId="21467" xr:uid="{9B17ACFF-4312-4BB1-9A52-9B46626BC9E4}"/>
    <cellStyle name="Normal 3 2 2 2 2 4 4 2 3" xfId="20330" xr:uid="{E6D83D2C-6273-489A-B1F9-BF7A788CB8DB}"/>
    <cellStyle name="Normal 3 2 2 2 2 4 4 3" xfId="8080" xr:uid="{AA8C8143-1FFE-4DDA-972A-211A9A1E1CC7}"/>
    <cellStyle name="Normal 3 2 2 2 2 4 4 3 2" xfId="20716" xr:uid="{53CE9339-EC36-4E9F-902F-F6AC55F54383}"/>
    <cellStyle name="Normal 3 2 2 2 2 4 4 4" xfId="19579" xr:uid="{0EC7398A-65CF-4253-8EA1-4C7613BC9FBE}"/>
    <cellStyle name="Normal 3 2 2 2 2 4 5" xfId="7043" xr:uid="{0A0734E9-8B68-435D-8685-5BA1A58A4D24}"/>
    <cellStyle name="Normal 3 2 2 2 2 4 5 2" xfId="8686" xr:uid="{A9AC4991-3F42-4530-9938-9E3BBDD20861}"/>
    <cellStyle name="Normal 3 2 2 2 2 4 5 2 2" xfId="21165" xr:uid="{5F13674E-9C2C-42ED-9B50-2BB9D7E73325}"/>
    <cellStyle name="Normal 3 2 2 2 2 4 5 3" xfId="20028" xr:uid="{7BAC7116-F7E4-4C38-B08B-C37036B2C733}"/>
    <cellStyle name="Normal 3 2 2 2 2 4 6" xfId="7889" xr:uid="{B8FE4777-2011-43EF-9658-08A50D677DBF}"/>
    <cellStyle name="Normal 3 2 2 2 2 4 6 2" xfId="20598" xr:uid="{0C12E601-316F-46F9-9EC4-2826D764DAF0}"/>
    <cellStyle name="Normal 3 2 2 2 2 4 7" xfId="19461" xr:uid="{59427BDA-0F3F-43F6-B501-8E8EF7020155}"/>
    <cellStyle name="Normal 3 2 2 2 3" xfId="5906" xr:uid="{BE8D3C65-70AF-4262-A966-A1BAC5F40841}"/>
    <cellStyle name="Normal 3 2 2 2 4" xfId="5907" xr:uid="{6643032E-2609-4737-B6D1-25AC57F0B44C}"/>
    <cellStyle name="Normal 3 2 2 2 5" xfId="6646" xr:uid="{87F99C6E-6AE8-4D2E-991A-83551409D63B}"/>
    <cellStyle name="Normal 3 2 2 2 5 2" xfId="7461" xr:uid="{F731839C-6EB0-4373-AB9D-6760DB88B7E6}"/>
    <cellStyle name="Normal 3 2 2 2 5 2 2" xfId="9104" xr:uid="{CC332F9E-2613-4CF3-88CF-1114041DA5F9}"/>
    <cellStyle name="Normal 3 2 2 2 5 2 2 2" xfId="21468" xr:uid="{4A9D6E54-EE0E-4E34-AE2D-54B562E28E3F}"/>
    <cellStyle name="Normal 3 2 2 2 5 2 3" xfId="20331" xr:uid="{06BCA8D3-A016-40D4-A29D-D679083F115D}"/>
    <cellStyle name="Normal 3 2 2 2 5 3" xfId="8300" xr:uid="{3A743BDA-118B-4835-8CF4-B238C67411DF}"/>
    <cellStyle name="Normal 3 2 2 2 5 3 2" xfId="20935" xr:uid="{AA5D316C-84FE-4379-92C5-A9FFD1BE7934}"/>
    <cellStyle name="Normal 3 2 2 2 5 4" xfId="19798" xr:uid="{74836F21-0B60-4C1A-A2C3-F85D0EA78FF9}"/>
    <cellStyle name="Normal 3 2 2 2 6" xfId="6647" xr:uid="{2C874994-C3EB-46FC-B981-9D087DAB8E3B}"/>
    <cellStyle name="Normal 3 2 2 2 6 2" xfId="7462" xr:uid="{C813B0EB-B614-4540-ABF0-E8E61DFBAEA0}"/>
    <cellStyle name="Normal 3 2 2 2 6 2 2" xfId="9105" xr:uid="{F15B1F09-4912-43A7-9368-A1C9A2D0C00E}"/>
    <cellStyle name="Normal 3 2 2 2 6 2 2 2" xfId="21469" xr:uid="{1E82C2A1-E6C1-43E0-8459-83C9A33A1EC7}"/>
    <cellStyle name="Normal 3 2 2 2 6 2 3" xfId="20332" xr:uid="{7A4631C6-0A8C-4AF0-8EAA-1E49A54CABA6}"/>
    <cellStyle name="Normal 3 2 2 2 6 3" xfId="8301" xr:uid="{3CB10049-0AF1-4894-A66D-24C427598E3A}"/>
    <cellStyle name="Normal 3 2 2 2 6 3 2" xfId="20936" xr:uid="{88D1EF1B-210D-4649-9A34-BAD822E38662}"/>
    <cellStyle name="Normal 3 2 2 2 6 4" xfId="19799" xr:uid="{3AFD1A77-CE6F-4270-9E9B-9ED906C63B43}"/>
    <cellStyle name="Normal 3 2 2 2 7" xfId="6359" xr:uid="{E2E418D7-14FB-4713-AB49-568C8B589011}"/>
    <cellStyle name="Normal 3 2 2 2 7 2" xfId="7463" xr:uid="{F99097D7-89DB-4963-84CA-AF3838E5079C}"/>
    <cellStyle name="Normal 3 2 2 2 7 2 2" xfId="9106" xr:uid="{AE4B431F-D3F0-4BFD-B5AB-8F4F7C5FC2C2}"/>
    <cellStyle name="Normal 3 2 2 2 7 2 2 2" xfId="21470" xr:uid="{66F19151-006E-4B18-B2A8-A31BD6F2BF88}"/>
    <cellStyle name="Normal 3 2 2 2 7 2 3" xfId="20333" xr:uid="{E009BA9E-9FA8-4CEA-A027-BF78246B82B8}"/>
    <cellStyle name="Normal 3 2 2 2 7 3" xfId="8077" xr:uid="{84543E07-410B-4C36-8E0E-AE03B85F4906}"/>
    <cellStyle name="Normal 3 2 2 2 7 3 2" xfId="20713" xr:uid="{AD3D22A5-AABA-4AEA-ABE9-A6B39AF8FC97}"/>
    <cellStyle name="Normal 3 2 2 2 7 4" xfId="19576" xr:uid="{E39A31BE-6ACF-47C8-B751-94566B7D3595}"/>
    <cellStyle name="Normal 3 2 2 2 8" xfId="7040" xr:uid="{DC7FE292-A8C8-4517-A327-3393387BF3D9}"/>
    <cellStyle name="Normal 3 2 2 2 8 2" xfId="8683" xr:uid="{CC1CCCFB-E85A-4C39-8379-18EACECB8E23}"/>
    <cellStyle name="Normal 3 2 2 2 8 2 2" xfId="21162" xr:uid="{DA3CFB88-4D60-45B1-8908-F7A136E40B7E}"/>
    <cellStyle name="Normal 3 2 2 2 8 3" xfId="20025" xr:uid="{CF2091D8-3CC3-4BCA-9DF8-B66E90648934}"/>
    <cellStyle name="Normal 3 2 2 2 9" xfId="7886" xr:uid="{C0478030-0D40-40F9-AFFA-CF1DBFA95C86}"/>
    <cellStyle name="Normal 3 2 2 2 9 2" xfId="20595" xr:uid="{DBA52F04-977C-49CC-8489-15C144296F10}"/>
    <cellStyle name="Normal 3 2 2 3" xfId="5908" xr:uid="{DF034803-ADA7-4EED-812E-AB01784E9215}"/>
    <cellStyle name="Normal 3 2 2 3 2" xfId="6648" xr:uid="{5C1E10EB-E6BF-4A6A-A50E-D09271D91911}"/>
    <cellStyle name="Normal 3 2 2 3 2 2" xfId="7464" xr:uid="{CBEE3B3C-B482-479D-84C7-4913FB4A99B3}"/>
    <cellStyle name="Normal 3 2 2 3 2 2 2" xfId="9107" xr:uid="{4FFAF89D-C63C-4DD2-A0AD-C33BEC6EBE87}"/>
    <cellStyle name="Normal 3 2 2 3 2 2 2 2" xfId="21471" xr:uid="{458A4933-A3AB-45F4-8F03-99E836044D3C}"/>
    <cellStyle name="Normal 3 2 2 3 2 2 3" xfId="20334" xr:uid="{7EF2870D-C2EC-4789-8171-7E4B8E833428}"/>
    <cellStyle name="Normal 3 2 2 3 2 3" xfId="8302" xr:uid="{33FA648E-BB3A-4C69-A1F1-D6D7B8386CDC}"/>
    <cellStyle name="Normal 3 2 2 3 2 3 2" xfId="20937" xr:uid="{445CE915-16AE-4F99-BFF8-0C14ACF485B1}"/>
    <cellStyle name="Normal 3 2 2 3 2 4" xfId="19800" xr:uid="{FB191E40-6902-40D5-A2C0-11E7E2B34DEC}"/>
    <cellStyle name="Normal 3 2 2 3 3" xfId="6649" xr:uid="{2F85315A-5C31-462A-BD05-A802D26B5546}"/>
    <cellStyle name="Normal 3 2 2 3 3 2" xfId="7465" xr:uid="{86E4B2F1-C955-41AA-B58E-28EB72976650}"/>
    <cellStyle name="Normal 3 2 2 3 3 2 2" xfId="9108" xr:uid="{02B5E768-449A-478A-874D-C2C3430FC01F}"/>
    <cellStyle name="Normal 3 2 2 3 3 2 2 2" xfId="21472" xr:uid="{170B137A-6473-4A5E-A334-9D7E88466A26}"/>
    <cellStyle name="Normal 3 2 2 3 3 2 3" xfId="20335" xr:uid="{8972B41C-3BCD-43C8-A8E0-0624770B2BA0}"/>
    <cellStyle name="Normal 3 2 2 3 3 3" xfId="8303" xr:uid="{ABB77541-2A76-4EC0-85C8-260A24DDFEFF}"/>
    <cellStyle name="Normal 3 2 2 3 3 3 2" xfId="20938" xr:uid="{6D5A66E4-E2A1-4F88-A016-815325421342}"/>
    <cellStyle name="Normal 3 2 2 3 3 4" xfId="19801" xr:uid="{7BE7E5FD-AC19-4791-99E8-DF765CF6C944}"/>
    <cellStyle name="Normal 3 2 2 3 4" xfId="6363" xr:uid="{F8FF85BC-C3FC-4F31-B911-6FA1D9682ABC}"/>
    <cellStyle name="Normal 3 2 2 3 4 2" xfId="7466" xr:uid="{537BACB1-0612-4944-BD37-C9A312359CA9}"/>
    <cellStyle name="Normal 3 2 2 3 4 2 2" xfId="9109" xr:uid="{585FAB42-9A6A-4425-A535-E358BFE1E970}"/>
    <cellStyle name="Normal 3 2 2 3 4 2 2 2" xfId="21473" xr:uid="{B3D853B9-DE65-468B-8037-6C1AB2066EAC}"/>
    <cellStyle name="Normal 3 2 2 3 4 2 3" xfId="20336" xr:uid="{FD43DDB2-F78E-4395-8919-2C2B150715DD}"/>
    <cellStyle name="Normal 3 2 2 3 4 3" xfId="8081" xr:uid="{4E1732FB-4E3C-4C01-AEFB-77E64E5A122B}"/>
    <cellStyle name="Normal 3 2 2 3 4 3 2" xfId="20717" xr:uid="{1FD16C74-524C-44B9-A515-4E0949AA7EED}"/>
    <cellStyle name="Normal 3 2 2 3 4 4" xfId="19580" xr:uid="{4AFD701D-04DB-4D3F-9BD6-7DF0C6535E07}"/>
    <cellStyle name="Normal 3 2 2 3 5" xfId="7044" xr:uid="{3B3D1078-FA37-4B1F-934A-67AF94A73D7C}"/>
    <cellStyle name="Normal 3 2 2 3 5 2" xfId="8687" xr:uid="{7F73BCEB-31A4-4D1C-BD25-CF8B629004A6}"/>
    <cellStyle name="Normal 3 2 2 3 5 2 2" xfId="21166" xr:uid="{F5307D34-B8A8-47ED-87CC-43970AF33FDD}"/>
    <cellStyle name="Normal 3 2 2 3 5 3" xfId="20029" xr:uid="{9CB25881-9B45-4378-91D2-F3A5448F7AFC}"/>
    <cellStyle name="Normal 3 2 2 3 6" xfId="7890" xr:uid="{7F041719-DB2B-4F85-8867-AA14A6704605}"/>
    <cellStyle name="Normal 3 2 2 3 6 2" xfId="20599" xr:uid="{50FCEACD-8ED1-4CF0-B863-F865903EE7A3}"/>
    <cellStyle name="Normal 3 2 2 3 7" xfId="19462" xr:uid="{0041A316-5E91-45DF-86E3-79B50CCE5AA1}"/>
    <cellStyle name="Normal 3 2 2 4" xfId="5909" xr:uid="{598A787D-52AC-4740-9B5D-FD40A23C3C36}"/>
    <cellStyle name="Normal 3 2 2 4 2" xfId="6650" xr:uid="{6ECDE96A-1B24-403C-8168-6FC01FD2A46C}"/>
    <cellStyle name="Normal 3 2 2 4 2 2" xfId="7467" xr:uid="{BB907518-36AB-4A08-9052-CAEE69ADB129}"/>
    <cellStyle name="Normal 3 2 2 4 2 2 2" xfId="9110" xr:uid="{4801F084-804F-4575-80F6-45AD8D706D2F}"/>
    <cellStyle name="Normal 3 2 2 4 2 2 2 2" xfId="21474" xr:uid="{5904E598-ADE4-4064-8D96-36358A69CC6A}"/>
    <cellStyle name="Normal 3 2 2 4 2 2 3" xfId="20337" xr:uid="{BEDEFAE1-7707-48D3-B004-D4F3683B13E1}"/>
    <cellStyle name="Normal 3 2 2 4 2 3" xfId="8304" xr:uid="{180618D1-CAFC-46FC-BE0E-48CD4E2A8C2A}"/>
    <cellStyle name="Normal 3 2 2 4 2 3 2" xfId="20939" xr:uid="{86E84E5B-0938-4394-B7C9-66B1C12F89D1}"/>
    <cellStyle name="Normal 3 2 2 4 2 4" xfId="19802" xr:uid="{7146CA2E-78AE-4281-B79F-16965BC28922}"/>
    <cellStyle name="Normal 3 2 2 4 3" xfId="6651" xr:uid="{1A6BE5B6-F09D-4CD2-A53E-B4B2091232A5}"/>
    <cellStyle name="Normal 3 2 2 4 3 2" xfId="7468" xr:uid="{1D47C31E-41DC-47AD-9B75-B9B4F21F318F}"/>
    <cellStyle name="Normal 3 2 2 4 3 2 2" xfId="9111" xr:uid="{6A434372-DC44-4297-831F-3412BDB6CBF9}"/>
    <cellStyle name="Normal 3 2 2 4 3 2 2 2" xfId="21475" xr:uid="{99B36894-DC5D-47A7-910E-FC1A47A1ACA8}"/>
    <cellStyle name="Normal 3 2 2 4 3 2 3" xfId="20338" xr:uid="{E06AE0FA-2801-4DE6-9EC1-AAA8C49E2624}"/>
    <cellStyle name="Normal 3 2 2 4 3 3" xfId="8305" xr:uid="{E9F8AB01-B4B8-47DB-ADC1-C94518716C0C}"/>
    <cellStyle name="Normal 3 2 2 4 3 3 2" xfId="20940" xr:uid="{F3DA2565-E705-4A96-BB2C-D2E41F214B0E}"/>
    <cellStyle name="Normal 3 2 2 4 3 4" xfId="19803" xr:uid="{1D7CD07A-F3DE-42C9-8958-4982685994A7}"/>
    <cellStyle name="Normal 3 2 2 4 4" xfId="6364" xr:uid="{264E994A-98E5-4944-AE7E-F462288D9722}"/>
    <cellStyle name="Normal 3 2 2 4 4 2" xfId="7469" xr:uid="{83518174-0CC6-4353-B259-CA36A92EBBDB}"/>
    <cellStyle name="Normal 3 2 2 4 4 2 2" xfId="9112" xr:uid="{83F5CD23-0084-4FC9-BC5B-06DA4D509408}"/>
    <cellStyle name="Normal 3 2 2 4 4 2 2 2" xfId="21476" xr:uid="{6EDC845D-EBB7-45D9-8FCD-6E9106C92F85}"/>
    <cellStyle name="Normal 3 2 2 4 4 2 3" xfId="20339" xr:uid="{6F07785D-0C2D-4D25-B83C-6F18AC735482}"/>
    <cellStyle name="Normal 3 2 2 4 4 3" xfId="8082" xr:uid="{2B0105F3-6BBE-455A-9F8E-F6FC8037F929}"/>
    <cellStyle name="Normal 3 2 2 4 4 3 2" xfId="20718" xr:uid="{FF10AAAD-6D57-4FC8-8B7F-0A1D91A8398D}"/>
    <cellStyle name="Normal 3 2 2 4 4 4" xfId="19581" xr:uid="{C7027B65-3ED2-4298-9EE3-20F63747F72D}"/>
    <cellStyle name="Normal 3 2 2 4 5" xfId="7045" xr:uid="{83DEAC0E-8779-4BFB-9E2F-00E7C1DFAB75}"/>
    <cellStyle name="Normal 3 2 2 4 5 2" xfId="8688" xr:uid="{E21EDA42-5339-47C2-ACD0-A971D2FA9561}"/>
    <cellStyle name="Normal 3 2 2 4 5 2 2" xfId="21167" xr:uid="{77F33AB7-88CA-474A-87FC-F2404AC33B52}"/>
    <cellStyle name="Normal 3 2 2 4 5 3" xfId="20030" xr:uid="{03B662BF-D674-4428-86B1-D0651B0E55C5}"/>
    <cellStyle name="Normal 3 2 2 4 6" xfId="7891" xr:uid="{EA250242-8139-420C-B533-90AA1C0AD9F8}"/>
    <cellStyle name="Normal 3 2 2 4 6 2" xfId="20600" xr:uid="{54EB6D22-2ABA-467E-8D0A-E84F0397DBAC}"/>
    <cellStyle name="Normal 3 2 2 4 7" xfId="19463" xr:uid="{AF28CD63-4BDB-49B2-94E2-859D6029AA13}"/>
    <cellStyle name="Normal 3 2 2 5" xfId="5910" xr:uid="{56075C3E-5A4F-469E-95D5-C99480377A05}"/>
    <cellStyle name="Normal 3 2 2 5 2" xfId="6652" xr:uid="{5E875E2C-999A-4C25-ABA8-CCFDE367341A}"/>
    <cellStyle name="Normal 3 2 2 5 2 2" xfId="7470" xr:uid="{0293AD22-EC7E-4C15-89D9-5D5673FCD181}"/>
    <cellStyle name="Normal 3 2 2 5 2 2 2" xfId="9113" xr:uid="{0AC3C217-B35A-435A-8642-E00716049EE6}"/>
    <cellStyle name="Normal 3 2 2 5 2 2 2 2" xfId="21477" xr:uid="{29ED5E82-5355-4FF8-AC29-BF2719D81FA9}"/>
    <cellStyle name="Normal 3 2 2 5 2 2 3" xfId="20340" xr:uid="{80942452-74B2-4C07-89A5-A0F3ED3906AB}"/>
    <cellStyle name="Normal 3 2 2 5 2 3" xfId="8306" xr:uid="{25AE5C83-F5A8-4A7A-96BC-5C52158BA513}"/>
    <cellStyle name="Normal 3 2 2 5 2 3 2" xfId="20941" xr:uid="{DA3D9C86-3DA1-46B9-B445-FB3676DBFE5E}"/>
    <cellStyle name="Normal 3 2 2 5 2 4" xfId="19804" xr:uid="{391F005D-D8E8-4E88-BE96-01A0A7BA73B7}"/>
    <cellStyle name="Normal 3 2 2 5 3" xfId="6653" xr:uid="{F652BE35-08DD-45B4-8BB7-5DB7CBB6D88B}"/>
    <cellStyle name="Normal 3 2 2 5 3 2" xfId="7471" xr:uid="{369DE381-3F02-4A36-A6FE-0034B2E235CB}"/>
    <cellStyle name="Normal 3 2 2 5 3 2 2" xfId="9114" xr:uid="{5AAD2A06-5489-43A7-AD47-CD4115DB4D8F}"/>
    <cellStyle name="Normal 3 2 2 5 3 2 2 2" xfId="21478" xr:uid="{03D02574-0D68-4279-B7AC-0429789EFF29}"/>
    <cellStyle name="Normal 3 2 2 5 3 2 3" xfId="20341" xr:uid="{D49206C5-3D7F-4A9A-8574-15CAD2CE341A}"/>
    <cellStyle name="Normal 3 2 2 5 3 3" xfId="8307" xr:uid="{3CB4B29E-4C35-48D4-A467-1654FF2E33CB}"/>
    <cellStyle name="Normal 3 2 2 5 3 3 2" xfId="20942" xr:uid="{C94618D4-2F46-4C49-B6D5-35F23F4A60D1}"/>
    <cellStyle name="Normal 3 2 2 5 3 4" xfId="19805" xr:uid="{7F9FE841-0E14-4B30-BABB-9FBA7D221E71}"/>
    <cellStyle name="Normal 3 2 2 5 4" xfId="6365" xr:uid="{38B7703E-06FF-43B4-BA2F-23DAD87B3B56}"/>
    <cellStyle name="Normal 3 2 2 5 4 2" xfId="7472" xr:uid="{5122A597-C9B9-4968-B0D9-26D01DA2769B}"/>
    <cellStyle name="Normal 3 2 2 5 4 2 2" xfId="9115" xr:uid="{75FB7837-1DCB-43B2-BBFD-0CA104B8A4E6}"/>
    <cellStyle name="Normal 3 2 2 5 4 2 2 2" xfId="21479" xr:uid="{8F91BF68-3CFC-46DB-9AC6-46AD46190EB6}"/>
    <cellStyle name="Normal 3 2 2 5 4 2 3" xfId="20342" xr:uid="{338179F2-EE3F-4BB7-B3FB-59022EF080D0}"/>
    <cellStyle name="Normal 3 2 2 5 4 3" xfId="8083" xr:uid="{FA00182E-B9FB-441A-B5FE-AF4F39D5C2A1}"/>
    <cellStyle name="Normal 3 2 2 5 4 3 2" xfId="20719" xr:uid="{608BC24D-35DD-42E3-9402-9D4192B4DCF6}"/>
    <cellStyle name="Normal 3 2 2 5 4 4" xfId="19582" xr:uid="{F53149B4-A255-4186-BDE6-AF6DF02F8FCB}"/>
    <cellStyle name="Normal 3 2 2 5 5" xfId="7046" xr:uid="{53EDF0E0-9CCA-4DD0-A635-369D54505397}"/>
    <cellStyle name="Normal 3 2 2 5 5 2" xfId="8689" xr:uid="{210A5AB5-E038-4ECC-92D2-2421E1EC21F6}"/>
    <cellStyle name="Normal 3 2 2 5 5 2 2" xfId="21168" xr:uid="{589C7F93-326C-49E5-A3E3-C67A9461A2E5}"/>
    <cellStyle name="Normal 3 2 2 5 5 3" xfId="20031" xr:uid="{AFFB79DC-0CEA-436F-9AC5-B3662BEFAEAB}"/>
    <cellStyle name="Normal 3 2 2 5 6" xfId="7892" xr:uid="{B0962B17-D86B-44BD-8572-B16CA3AC0083}"/>
    <cellStyle name="Normal 3 2 2 5 6 2" xfId="20601" xr:uid="{E7FF26F6-86DD-4D00-8901-0751F5C81C70}"/>
    <cellStyle name="Normal 3 2 2 5 7" xfId="19464" xr:uid="{EB7C1C30-7DAD-4A7E-88E4-781A8129149B}"/>
    <cellStyle name="Normal 3 2 3" xfId="5911" xr:uid="{AC9B9862-94A1-4D2D-ACC4-71250CC8293A}"/>
    <cellStyle name="Normal 3 2 3 2" xfId="5912" xr:uid="{30F2D7A2-5F8A-4BDE-B771-E06A7D8CB3FE}"/>
    <cellStyle name="Normal 3 2 3 2 2" xfId="5913" xr:uid="{5B8398A2-4FE7-4137-AD60-10DA4A7F45DF}"/>
    <cellStyle name="Normal 3 2 3 2 3" xfId="6654" xr:uid="{5879AC8A-00C3-4BE4-8CB0-4A9A975C109D}"/>
    <cellStyle name="Normal 3 2 3 2 3 2" xfId="7473" xr:uid="{3F3759C1-1DC9-48B5-B56A-06BC6985194E}"/>
    <cellStyle name="Normal 3 2 3 2 3 2 2" xfId="9116" xr:uid="{7E21BFC3-4500-429F-A5A8-5FBBE7A9FFA3}"/>
    <cellStyle name="Normal 3 2 3 2 3 2 2 2" xfId="21480" xr:uid="{D1B07CCA-33FB-4F80-B53F-B747D0B3A21A}"/>
    <cellStyle name="Normal 3 2 3 2 3 2 3" xfId="20343" xr:uid="{6A125788-ACFE-4596-92B6-956CA95B7FC2}"/>
    <cellStyle name="Normal 3 2 3 2 3 3" xfId="8308" xr:uid="{A8993993-9AB1-4957-870D-DC698B6292BB}"/>
    <cellStyle name="Normal 3 2 3 2 3 3 2" xfId="20943" xr:uid="{B90ED120-AAFB-42C5-8FEF-68CF2ED04FA4}"/>
    <cellStyle name="Normal 3 2 3 2 3 4" xfId="19806" xr:uid="{B3C80A01-5D11-44AA-854F-E1784E253D48}"/>
    <cellStyle name="Normal 3 2 3 2 4" xfId="6655" xr:uid="{667F6685-1DEB-48F3-9BD4-D6D9FC22B255}"/>
    <cellStyle name="Normal 3 2 3 2 4 2" xfId="7474" xr:uid="{FF2683F4-41CA-44AE-9F89-58EBA8B6819E}"/>
    <cellStyle name="Normal 3 2 3 2 4 2 2" xfId="9117" xr:uid="{02A178BC-8899-424D-BA2B-5F08DF82F83D}"/>
    <cellStyle name="Normal 3 2 3 2 4 2 2 2" xfId="21481" xr:uid="{7E4BE106-53A6-4FFB-805F-8E3ECB520EC1}"/>
    <cellStyle name="Normal 3 2 3 2 4 2 3" xfId="20344" xr:uid="{9758BCED-0A5E-4C24-A2E0-86AAC748E87E}"/>
    <cellStyle name="Normal 3 2 3 2 4 3" xfId="8309" xr:uid="{C14C7959-37B8-4C2A-AE69-56AEA6B82185}"/>
    <cellStyle name="Normal 3 2 3 2 4 3 2" xfId="20944" xr:uid="{AE0CD0F7-AB55-4C42-BB8F-9C151689048A}"/>
    <cellStyle name="Normal 3 2 3 2 4 4" xfId="19807" xr:uid="{02937047-9697-4195-83B1-A0F2ACAE752A}"/>
    <cellStyle name="Normal 3 2 3 2 5" xfId="6366" xr:uid="{2D95896F-D474-4F00-9534-454C33CE0035}"/>
    <cellStyle name="Normal 3 2 3 2 5 2" xfId="7475" xr:uid="{047F9A74-BE28-47D5-84DF-2C576612717D}"/>
    <cellStyle name="Normal 3 2 3 2 5 2 2" xfId="9118" xr:uid="{E746EC1C-4C5A-4823-9211-D2D32B13337B}"/>
    <cellStyle name="Normal 3 2 3 2 5 2 2 2" xfId="21482" xr:uid="{69BD0F19-5782-40B3-BC20-1BE206780AD8}"/>
    <cellStyle name="Normal 3 2 3 2 5 2 3" xfId="20345" xr:uid="{EBB632B0-B4AE-476C-A37C-F0AE82AE2FCD}"/>
    <cellStyle name="Normal 3 2 3 2 5 3" xfId="8084" xr:uid="{B11CF2EE-0221-410D-8E02-C9363449480B}"/>
    <cellStyle name="Normal 3 2 3 2 5 3 2" xfId="20720" xr:uid="{E623E241-FD95-4DC7-8CC1-8E8DBF72A4D0}"/>
    <cellStyle name="Normal 3 2 3 2 5 4" xfId="19583" xr:uid="{0B0536A5-40F2-46BA-B6FE-67CC15F69012}"/>
    <cellStyle name="Normal 3 2 3 2 6" xfId="7047" xr:uid="{143A9952-7FAF-4B49-B9EE-4CFDD96028E5}"/>
    <cellStyle name="Normal 3 2 3 2 6 2" xfId="8690" xr:uid="{F465C3FF-FCC8-4B5A-A342-E30B7A0CC725}"/>
    <cellStyle name="Normal 3 2 3 2 6 2 2" xfId="21169" xr:uid="{7E6F65BC-2B2E-4A7C-BB1F-24A6AF3B368D}"/>
    <cellStyle name="Normal 3 2 3 2 6 3" xfId="20032" xr:uid="{B3F8A35C-10AC-4EB3-A4AE-11E024841DF6}"/>
    <cellStyle name="Normal 3 2 3 2 7" xfId="7893" xr:uid="{8BD9B1A1-260D-4B5F-9B75-66AAB62C3F05}"/>
    <cellStyle name="Normal 3 2 3 2 7 2" xfId="20602" xr:uid="{B4F36891-A0CE-45C9-BD2A-65A598DAD59C}"/>
    <cellStyle name="Normal 3 2 3 2 8" xfId="19465" xr:uid="{1BD54549-4A38-4117-B404-9174283B5742}"/>
    <cellStyle name="Normal 3 2 3 2_1_solis_MK Nr 595 " xfId="5914" xr:uid="{A93BA3BC-442A-4261-A5BD-3465DCB3F9DF}"/>
    <cellStyle name="Normal 3 2 3 3" xfId="5915" xr:uid="{9D6FBB7B-56BC-4258-83A2-2A5C18B2EFC3}"/>
    <cellStyle name="Normal 3 2 3 3 2" xfId="6656" xr:uid="{B699D4CE-C2FE-46F6-BECF-5E12A50961DD}"/>
    <cellStyle name="Normal 3 2 3 3 2 2" xfId="7476" xr:uid="{7C72297F-9B99-4D00-8EEE-7833B3BE12AA}"/>
    <cellStyle name="Normal 3 2 3 3 2 2 2" xfId="9119" xr:uid="{BDAB4854-5C53-4E67-BFD4-60FD05350ACB}"/>
    <cellStyle name="Normal 3 2 3 3 2 2 2 2" xfId="21483" xr:uid="{FD255363-DD47-4C3E-9E1E-3F86AC54D0B2}"/>
    <cellStyle name="Normal 3 2 3 3 2 2 3" xfId="20346" xr:uid="{377F06D3-0A0B-44FE-ACAC-F562EC628C72}"/>
    <cellStyle name="Normal 3 2 3 3 2 3" xfId="8310" xr:uid="{9004FD8B-427A-4427-9E6B-1F1CA7918D40}"/>
    <cellStyle name="Normal 3 2 3 3 2 3 2" xfId="20945" xr:uid="{18AB712B-7E0D-49BB-8F7E-BD74658F52B0}"/>
    <cellStyle name="Normal 3 2 3 3 2 4" xfId="19808" xr:uid="{C071AAA9-09BF-4330-B6E7-6786D376F88F}"/>
    <cellStyle name="Normal 3 2 3 3 3" xfId="6657" xr:uid="{BCEBEEF6-EDC3-46BD-8A09-AD321ED542A3}"/>
    <cellStyle name="Normal 3 2 3 3 3 2" xfId="7477" xr:uid="{A0806C00-B620-4909-9A45-3E98FD4E52D7}"/>
    <cellStyle name="Normal 3 2 3 3 3 2 2" xfId="9120" xr:uid="{82EA41B5-1C5A-4ADA-AB1C-8706E05FB99D}"/>
    <cellStyle name="Normal 3 2 3 3 3 2 2 2" xfId="21484" xr:uid="{E713D286-C4F8-4FC5-9ACA-959384B659CD}"/>
    <cellStyle name="Normal 3 2 3 3 3 2 3" xfId="20347" xr:uid="{1709BB51-BCF7-43EB-9456-89CE9DF38C5C}"/>
    <cellStyle name="Normal 3 2 3 3 3 3" xfId="8311" xr:uid="{8FF84CF8-8D3D-4C7C-B5CB-878326FCE2E7}"/>
    <cellStyle name="Normal 3 2 3 3 3 3 2" xfId="20946" xr:uid="{303B4E1E-F74E-4EFB-9020-AEAB3EF0487A}"/>
    <cellStyle name="Normal 3 2 3 3 3 4" xfId="19809" xr:uid="{662EC89F-C2BA-4022-BE92-AFB9D66C1111}"/>
    <cellStyle name="Normal 3 2 3 3 4" xfId="6367" xr:uid="{51ED2BC2-893D-4CBB-A194-AECB5A94A990}"/>
    <cellStyle name="Normal 3 2 3 3 4 2" xfId="7478" xr:uid="{B1FB40F4-90E8-4172-84D2-D6E3654510EE}"/>
    <cellStyle name="Normal 3 2 3 3 4 2 2" xfId="9121" xr:uid="{B804E4B2-8E4A-4706-AAAA-6386F979A30D}"/>
    <cellStyle name="Normal 3 2 3 3 4 2 2 2" xfId="21485" xr:uid="{FBF657E3-5CE6-409E-97E1-79431336724B}"/>
    <cellStyle name="Normal 3 2 3 3 4 2 3" xfId="20348" xr:uid="{85C201D5-2285-41A7-8337-A1F50B401FA7}"/>
    <cellStyle name="Normal 3 2 3 3 4 3" xfId="8085" xr:uid="{B27C4B32-823F-471F-929B-9B8D3BBB5C83}"/>
    <cellStyle name="Normal 3 2 3 3 4 3 2" xfId="20721" xr:uid="{5C6EFB4D-5FF2-4C97-A48E-49285C6A272A}"/>
    <cellStyle name="Normal 3 2 3 3 4 4" xfId="19584" xr:uid="{F7278A74-315E-4C61-B35A-2B721077D9B8}"/>
    <cellStyle name="Normal 3 2 3 3 5" xfId="7048" xr:uid="{B3647084-EA1E-4BE9-A24C-A255316AEB11}"/>
    <cellStyle name="Normal 3 2 3 3 5 2" xfId="8691" xr:uid="{AE25BEBC-C453-4F04-AC3C-129295AC4BCC}"/>
    <cellStyle name="Normal 3 2 3 3 5 2 2" xfId="21170" xr:uid="{668853EE-D2D6-42F8-B283-1656EB6CD012}"/>
    <cellStyle name="Normal 3 2 3 3 5 3" xfId="20033" xr:uid="{FC9750E9-BD92-4469-A1B7-CE92A2DEFD0C}"/>
    <cellStyle name="Normal 3 2 3 3 6" xfId="7894" xr:uid="{BCAAC420-6D7D-45D0-A5F9-9DD47DC7F440}"/>
    <cellStyle name="Normal 3 2 3 3 6 2" xfId="20603" xr:uid="{89753AA4-A21B-4A47-9A0C-D2E07916CEE7}"/>
    <cellStyle name="Normal 3 2 3 3 7" xfId="19466" xr:uid="{C1E9C932-4026-4A98-8271-063F2292A612}"/>
    <cellStyle name="Normal 3 2 3 4" xfId="5916" xr:uid="{5C824DA9-E24B-4CD0-9EB6-246388F7E4F6}"/>
    <cellStyle name="Normal 3 2 3 4 2" xfId="6658" xr:uid="{5EA77F2A-4753-403F-AB28-410DE92A40BC}"/>
    <cellStyle name="Normal 3 2 3 4 2 2" xfId="7479" xr:uid="{A269786E-C94C-4199-8B25-B0F6232C0E1A}"/>
    <cellStyle name="Normal 3 2 3 4 2 2 2" xfId="9122" xr:uid="{62FF7C85-9899-4F46-BE59-FC03BB40D0C0}"/>
    <cellStyle name="Normal 3 2 3 4 2 2 2 2" xfId="21486" xr:uid="{B0A73E4A-1706-498D-9215-742A719D5332}"/>
    <cellStyle name="Normal 3 2 3 4 2 2 3" xfId="20349" xr:uid="{D364EDA3-1439-4E34-98B4-3E349E36FD85}"/>
    <cellStyle name="Normal 3 2 3 4 2 3" xfId="8312" xr:uid="{EBFB4073-6029-4BDB-8C6B-A3814FAD17FC}"/>
    <cellStyle name="Normal 3 2 3 4 2 3 2" xfId="20947" xr:uid="{38FEDF26-42DC-4251-A1FA-59B3F69C2B69}"/>
    <cellStyle name="Normal 3 2 3 4 2 4" xfId="19810" xr:uid="{CF5D631E-F1E0-4B9D-8FB8-277380ECB6C4}"/>
    <cellStyle name="Normal 3 2 3 4 3" xfId="6659" xr:uid="{FF781A06-AC2E-4D01-A251-ECE8F5ADCE4A}"/>
    <cellStyle name="Normal 3 2 3 4 3 2" xfId="7480" xr:uid="{543325DD-2BCF-4B1F-BF63-68B0DF377DD4}"/>
    <cellStyle name="Normal 3 2 3 4 3 2 2" xfId="9123" xr:uid="{BFD8DA84-F6E8-4FAD-A9B4-EF4ABF963F41}"/>
    <cellStyle name="Normal 3 2 3 4 3 2 2 2" xfId="21487" xr:uid="{9ABE6CAA-4CD8-43F2-91C5-7B55A983AB66}"/>
    <cellStyle name="Normal 3 2 3 4 3 2 3" xfId="20350" xr:uid="{0EBD1612-5598-4091-AD2C-5CBF170F7FCC}"/>
    <cellStyle name="Normal 3 2 3 4 3 3" xfId="8313" xr:uid="{B2A635E1-4EE6-4310-B4E4-39A16B8C3092}"/>
    <cellStyle name="Normal 3 2 3 4 3 3 2" xfId="20948" xr:uid="{53FAABDD-73F7-4EE4-81F0-44643BBA0F66}"/>
    <cellStyle name="Normal 3 2 3 4 3 4" xfId="19811" xr:uid="{94026F1F-3E7B-4D33-BA4B-E025B46A75B1}"/>
    <cellStyle name="Normal 3 2 3 4 4" xfId="6368" xr:uid="{56CFF3AA-7244-474F-8D63-E7FB8160A2D3}"/>
    <cellStyle name="Normal 3 2 3 4 4 2" xfId="7481" xr:uid="{3E9F7100-4C7B-4067-A212-6D4F7A1F8E13}"/>
    <cellStyle name="Normal 3 2 3 4 4 2 2" xfId="9124" xr:uid="{9473A8D9-7F4B-42B7-BE0A-400404CAD3A4}"/>
    <cellStyle name="Normal 3 2 3 4 4 2 2 2" xfId="21488" xr:uid="{D18D117A-101F-49CA-8896-19B1D3FD0BF1}"/>
    <cellStyle name="Normal 3 2 3 4 4 2 3" xfId="20351" xr:uid="{1FDD570E-A7DB-4854-B438-953706F02329}"/>
    <cellStyle name="Normal 3 2 3 4 4 3" xfId="8086" xr:uid="{7C3E1D13-552F-4E3B-A313-1BC7BBA294DC}"/>
    <cellStyle name="Normal 3 2 3 4 4 3 2" xfId="20722" xr:uid="{633E4B8C-AC47-43B4-B61A-4221598C7A42}"/>
    <cellStyle name="Normal 3 2 3 4 4 4" xfId="19585" xr:uid="{1AC3BCB7-C989-4CF6-A2A4-03CA8775E54A}"/>
    <cellStyle name="Normal 3 2 3 4 5" xfId="7049" xr:uid="{24C6654E-A873-41FB-A11F-EE258AD937D3}"/>
    <cellStyle name="Normal 3 2 3 4 5 2" xfId="8692" xr:uid="{10579B88-7C59-4DD2-9F3A-63CBDB274F8E}"/>
    <cellStyle name="Normal 3 2 3 4 5 2 2" xfId="21171" xr:uid="{FAC3DFEE-FABE-4358-8E16-C6C8C33ABA48}"/>
    <cellStyle name="Normal 3 2 3 4 5 3" xfId="20034" xr:uid="{CC226839-0E21-48AD-8569-414F76A62C32}"/>
    <cellStyle name="Normal 3 2 3 4 6" xfId="7895" xr:uid="{1632520C-09DA-455D-83DB-1B6FF3CB163E}"/>
    <cellStyle name="Normal 3 2 3 4 6 2" xfId="20604" xr:uid="{C06F52B2-0CF5-493E-B2E1-4BB86CDAD44D}"/>
    <cellStyle name="Normal 3 2 3 4 7" xfId="19467" xr:uid="{0643F0D0-C816-445B-91F1-17295DF955A6}"/>
    <cellStyle name="Normal 3 2 3 5" xfId="5917" xr:uid="{A0C32FD5-E38B-415E-A37F-AC49FD15BB56}"/>
    <cellStyle name="Normal 3 2 3_1_solis_MK Nr 595 " xfId="5918" xr:uid="{11DE1ABE-8EFD-4C43-AB08-96D2C16D00B9}"/>
    <cellStyle name="Normal 3 2 4" xfId="5919" xr:uid="{1C0A3B24-3CA3-4C1A-8253-7EF059D2CC6C}"/>
    <cellStyle name="Normal 3 2 5" xfId="5920" xr:uid="{F7752328-189A-431C-827C-068400EEB81E}"/>
    <cellStyle name="Normal 3 2 6" xfId="6660" xr:uid="{80869D45-7445-4295-9878-E7D6AD843C3A}"/>
    <cellStyle name="Normal 3 20" xfId="5921" xr:uid="{C616CB69-90FC-4605-946C-544C31064348}"/>
    <cellStyle name="Normal 3 21" xfId="5922" xr:uid="{14C8D40D-307D-4496-AA4F-38B054CD5562}"/>
    <cellStyle name="Normal 3 22" xfId="5923" xr:uid="{2B71D694-FCE1-48ED-84ED-883E441B3DDA}"/>
    <cellStyle name="Normal 3 23" xfId="5924" xr:uid="{5BD71F12-AA5C-4839-9256-4CFA041537C5}"/>
    <cellStyle name="Normal 3 24" xfId="5925" xr:uid="{B342DEF6-CA86-4940-A911-5AB67E8F2237}"/>
    <cellStyle name="Normal 3 24 10" xfId="5926" xr:uid="{993F274C-6276-4AD9-9F32-B476AB67E70F}"/>
    <cellStyle name="Normal 3 24 11" xfId="5927" xr:uid="{68DDD30D-13C4-40DE-B957-5E5D34AD1F0D}"/>
    <cellStyle name="Normal 3 24 12" xfId="5928" xr:uid="{BB97D763-2CC1-4C17-A107-32A4BB00F542}"/>
    <cellStyle name="Normal 3 24 13" xfId="5929" xr:uid="{EA25E71F-B224-4B36-94FF-7B3EE5A64319}"/>
    <cellStyle name="Normal 3 24 14" xfId="5930" xr:uid="{B42430BB-D50D-43FC-BB53-15449B316167}"/>
    <cellStyle name="Normal 3 24 15" xfId="5931" xr:uid="{D1CCDF80-A92F-4526-9F54-530D309A98BE}"/>
    <cellStyle name="Normal 3 24 16" xfId="5932" xr:uid="{C598B19F-DD17-489B-8332-5F6B4025A889}"/>
    <cellStyle name="Normal 3 24 17" xfId="5933" xr:uid="{8F769A86-AB8E-4276-9D94-944512B91E2C}"/>
    <cellStyle name="Normal 3 24 18" xfId="5934" xr:uid="{6CDDE862-65A1-40E7-99D6-50A15253BD4F}"/>
    <cellStyle name="Normal 3 24 19" xfId="5935" xr:uid="{6A0E7144-3E9E-4DC3-9563-47EB96693362}"/>
    <cellStyle name="Normal 3 24 2" xfId="5936" xr:uid="{1BE89B3A-F1C1-4C9D-9136-7036489E8EA6}"/>
    <cellStyle name="Normal 3 24 20" xfId="5937" xr:uid="{5FCB1FB6-ED07-4869-8E3D-DC03B51B3BBD}"/>
    <cellStyle name="Normal 3 24 3" xfId="5938" xr:uid="{8FC87DDF-106F-4084-9E03-4EE83BDE9CFC}"/>
    <cellStyle name="Normal 3 24 4" xfId="5939" xr:uid="{390A7279-C08B-4208-8230-F7EDA885650C}"/>
    <cellStyle name="Normal 3 24 5" xfId="5940" xr:uid="{5A7BFAF7-72E5-4DD5-AB6A-036E75EEE582}"/>
    <cellStyle name="Normal 3 24 6" xfId="5941" xr:uid="{790F1203-0E74-452D-9700-271435A01125}"/>
    <cellStyle name="Normal 3 24 7" xfId="5942" xr:uid="{F902FB60-4AD2-4CC0-B287-C6549D1FCD95}"/>
    <cellStyle name="Normal 3 24 8" xfId="5943" xr:uid="{2DDB9ADE-8ABE-42AC-AF0F-4FBFE83904F5}"/>
    <cellStyle name="Normal 3 24 9" xfId="5944" xr:uid="{0371FF3D-5F55-4B77-9545-39A4468EDD1A}"/>
    <cellStyle name="Normal 3 25" xfId="5945" xr:uid="{871EE3FA-B020-4D87-9929-223544305F25}"/>
    <cellStyle name="Normal 3 26" xfId="5946" xr:uid="{80DD4463-B9E8-4D4C-A73A-5D05C7EF0A3D}"/>
    <cellStyle name="Normal 3 27" xfId="5947" xr:uid="{C91B22DC-3237-4893-8DC1-5D31CE3F9AD3}"/>
    <cellStyle name="Normal 3 28" xfId="5948" xr:uid="{EE47ADCE-8E7E-4A12-B9E2-21932AD12562}"/>
    <cellStyle name="Normal 3 29" xfId="5949" xr:uid="{29879008-D9AF-4F1C-B17C-A69FD3F8B757}"/>
    <cellStyle name="Normal 3 3" xfId="9" xr:uid="{8A5FC7F6-5472-42CD-AC81-23587A1A70FB}"/>
    <cellStyle name="Normal 3 3 2" xfId="6463" xr:uid="{BC4E3063-3EC1-470D-B8C9-48DE9EB4C7D6}"/>
    <cellStyle name="Normal 3 3 2 2" xfId="7482" xr:uid="{77328B9A-165E-42D8-B166-C717FCE39A4B}"/>
    <cellStyle name="Normal 3 3 2 2 2" xfId="9125" xr:uid="{7368345C-8848-4AC4-8028-EED92DF61851}"/>
    <cellStyle name="Normal 3 3 2 2 2 2" xfId="21489" xr:uid="{E027A5BD-B956-427C-80FD-D917081D675D}"/>
    <cellStyle name="Normal 3 3 2 2 3" xfId="20352" xr:uid="{0BA5D1EE-130A-4FD9-AD67-32F251698174}"/>
    <cellStyle name="Normal 3 3 2 3" xfId="8125" xr:uid="{BB550A6F-E948-4B46-9AF1-D5CB8010E792}"/>
    <cellStyle name="Normal 3 3 2 3 2" xfId="20761" xr:uid="{BBCED8F3-2B5B-49AA-8ECA-A404AF84AB7E}"/>
    <cellStyle name="Normal 3 3 2 4" xfId="19624" xr:uid="{E3C02829-F0C8-47CA-98B1-35DA90D75EE2}"/>
    <cellStyle name="Normal 3 3 3" xfId="5950" xr:uid="{B564904C-A343-4CF3-A387-618D2FBA2AA0}"/>
    <cellStyle name="Normal 3 3 4" xfId="19358" xr:uid="{C99A6F1B-3F92-4D80-A0DD-77B7AC4B83BC}"/>
    <cellStyle name="Normal 3 3 4 2" xfId="30322" xr:uid="{5ABEA260-ED33-4A1B-B415-C17B982336AD}"/>
    <cellStyle name="Normal 3 3 5" xfId="19361" xr:uid="{3F21FDB2-0CC0-4760-A082-C49B94BFEEF1}"/>
    <cellStyle name="Normal 3 30" xfId="5951" xr:uid="{C8C45988-7FAF-4DFE-B666-670B3B45D2AD}"/>
    <cellStyle name="Normal 3 31" xfId="5952" xr:uid="{8538F950-D94F-4B6F-8704-CA583A9C7532}"/>
    <cellStyle name="Normal 3 32" xfId="5953" xr:uid="{C6D844AF-E198-41DC-BE04-015FC1C045CD}"/>
    <cellStyle name="Normal 3 33" xfId="5954" xr:uid="{309B2CB5-E6A7-45D0-94F1-7EBC41CCAFE2}"/>
    <cellStyle name="Normal 3 34" xfId="5955" xr:uid="{0AE5B4B6-2E34-4A75-932B-0AF1FD733C9A}"/>
    <cellStyle name="Normal 3 35" xfId="5956" xr:uid="{5D13D606-6DBC-4BC9-BC7C-073612D9FA7E}"/>
    <cellStyle name="Normal 3 36" xfId="5957" xr:uid="{A31C4CF7-AB33-4126-9B16-93580C93B8B5}"/>
    <cellStyle name="Normal 3 37" xfId="5958" xr:uid="{13F863F8-5C3F-4EF3-8B76-65C3C673D5E8}"/>
    <cellStyle name="Normal 3 38" xfId="5959" xr:uid="{F3F83B1D-15D7-4E92-9EBF-7655A36A9F69}"/>
    <cellStyle name="Normal 3 38 10" xfId="5960" xr:uid="{F6CF7925-437C-465C-B133-C432627F88B6}"/>
    <cellStyle name="Normal 3 38 11" xfId="5961" xr:uid="{231324BD-8BCF-44C4-9340-D2C0A9030041}"/>
    <cellStyle name="Normal 3 38 12" xfId="5962" xr:uid="{841120EC-6499-463D-AE35-8F5FB877CC63}"/>
    <cellStyle name="Normal 3 38 13" xfId="5963" xr:uid="{649B044D-E193-4C9D-BBDF-1FB81F244537}"/>
    <cellStyle name="Normal 3 38 14" xfId="5964" xr:uid="{E7381306-CB38-4626-99FC-821133F734F7}"/>
    <cellStyle name="Normal 3 38 15" xfId="5965" xr:uid="{229909C3-3538-4D64-8217-6C342A15B8F2}"/>
    <cellStyle name="Normal 3 38 16" xfId="5966" xr:uid="{0A78FB85-DA1F-43DC-83D2-80A5EECB476B}"/>
    <cellStyle name="Normal 3 38 17" xfId="5967" xr:uid="{8B936E6A-8A6A-40BF-BA96-E1659991CE77}"/>
    <cellStyle name="Normal 3 38 18" xfId="5968" xr:uid="{ABC30AA8-40FC-4F82-8710-A6D2ED5F804A}"/>
    <cellStyle name="Normal 3 38 19" xfId="5969" xr:uid="{273B72AD-963B-4420-8EDB-B46B2D4C2F4D}"/>
    <cellStyle name="Normal 3 38 2" xfId="5970" xr:uid="{28567D77-6341-45FD-BDBE-3EF797AFBBDA}"/>
    <cellStyle name="Normal 3 38 3" xfId="5971" xr:uid="{CF636572-9EDE-4E3C-817C-C8EDD559D868}"/>
    <cellStyle name="Normal 3 38 4" xfId="5972" xr:uid="{F0FC2385-5AF7-446B-B1A8-7F6A11161366}"/>
    <cellStyle name="Normal 3 38 5" xfId="5973" xr:uid="{88E9F45C-7445-4FB7-9025-A819B17C1E5B}"/>
    <cellStyle name="Normal 3 38 6" xfId="5974" xr:uid="{F894DCAC-8D47-4B61-ABAA-0990048AD0C5}"/>
    <cellStyle name="Normal 3 38 7" xfId="5975" xr:uid="{7019D7E5-88D3-4B66-A6EE-17FBD8646708}"/>
    <cellStyle name="Normal 3 38 8" xfId="5976" xr:uid="{EB7E9525-35D4-41F9-8288-62152BF7951D}"/>
    <cellStyle name="Normal 3 38 9" xfId="5977" xr:uid="{AC13EC76-9816-4C78-8F99-880A5CF68D71}"/>
    <cellStyle name="Normal 3 39" xfId="5978" xr:uid="{6E2D41F0-7F3A-4DAC-94B0-61DAB88A8398}"/>
    <cellStyle name="Normal 3 39 10" xfId="5979" xr:uid="{E8B539E0-92B7-4F9C-9F9F-E25BEB6BADA2}"/>
    <cellStyle name="Normal 3 39 11" xfId="5980" xr:uid="{6AA21D1D-E066-4C54-A4E1-7A0BFEFFC390}"/>
    <cellStyle name="Normal 3 39 12" xfId="5981" xr:uid="{13AC13A3-1F08-4C93-B160-992F26141D68}"/>
    <cellStyle name="Normal 3 39 13" xfId="5982" xr:uid="{215262BF-8638-4932-9728-C88141EEAD99}"/>
    <cellStyle name="Normal 3 39 14" xfId="5983" xr:uid="{18926EE3-3C31-4528-B20E-7AA7198EE410}"/>
    <cellStyle name="Normal 3 39 15" xfId="5984" xr:uid="{D8482B1B-32F2-4C34-BC7A-F4AABC480314}"/>
    <cellStyle name="Normal 3 39 16" xfId="5985" xr:uid="{D6BEF0F5-016F-4187-90B7-98659FABF113}"/>
    <cellStyle name="Normal 3 39 17" xfId="5986" xr:uid="{749EC396-B11D-4CC6-ABA1-2A7198BB1409}"/>
    <cellStyle name="Normal 3 39 18" xfId="5987" xr:uid="{5E99CAD8-9FF7-42A2-8145-DA2781AE295B}"/>
    <cellStyle name="Normal 3 39 19" xfId="5988" xr:uid="{F454D304-A78A-44AE-A8B9-F3B822DEC9EB}"/>
    <cellStyle name="Normal 3 39 2" xfId="5989" xr:uid="{C7E6433F-5069-4DC8-A949-F510DE836F72}"/>
    <cellStyle name="Normal 3 39 3" xfId="5990" xr:uid="{94326A30-4940-4452-82AC-81D10AA26B4C}"/>
    <cellStyle name="Normal 3 39 4" xfId="5991" xr:uid="{BC4D6BB4-E7D3-4648-B4B6-67173E800F44}"/>
    <cellStyle name="Normal 3 39 5" xfId="5992" xr:uid="{47FC69E0-B346-4C2E-BAB9-7C7463A5BA81}"/>
    <cellStyle name="Normal 3 39 6" xfId="5993" xr:uid="{9B18D60C-D3CF-4C54-9118-967E5DAC5514}"/>
    <cellStyle name="Normal 3 39 7" xfId="5994" xr:uid="{37BB68D6-A545-49B2-87E0-20F641AADF79}"/>
    <cellStyle name="Normal 3 39 8" xfId="5995" xr:uid="{435B94E0-5236-42D0-ABD3-CCEF6AC98B60}"/>
    <cellStyle name="Normal 3 39 9" xfId="5996" xr:uid="{67BA90DA-D8EB-4F6F-ADAB-F567CE4EA84A}"/>
    <cellStyle name="Normal 3 4" xfId="5997" xr:uid="{F37537D7-10F8-4335-97F0-916D4C266E60}"/>
    <cellStyle name="Normal 3 4 2" xfId="6661" xr:uid="{8112713A-5E02-4235-A6AD-D18B484788C2}"/>
    <cellStyle name="Normal 3 4 2 2" xfId="7483" xr:uid="{7FD933E8-2298-45F3-AA6E-69087B0E816C}"/>
    <cellStyle name="Normal 3 4 2 2 2" xfId="9126" xr:uid="{ECDE808F-CDEA-47A0-8BEE-E9E026DFB576}"/>
    <cellStyle name="Normal 3 4 2 2 2 2" xfId="21490" xr:uid="{1A4FDBC6-365C-48A0-A9CE-941132B4C383}"/>
    <cellStyle name="Normal 3 4 2 2 3" xfId="20353" xr:uid="{30C60ED6-ECC8-45BE-9C92-39230291B34C}"/>
    <cellStyle name="Normal 3 4 2 3" xfId="8314" xr:uid="{2C766CD1-6F19-4884-80F5-9450FEFAF19B}"/>
    <cellStyle name="Normal 3 4 2 3 2" xfId="20949" xr:uid="{DF64C649-405C-4EDF-B633-EDFC2B5132DD}"/>
    <cellStyle name="Normal 3 4 2 4" xfId="19812" xr:uid="{A055C172-2398-4B6A-BD16-59387B655513}"/>
    <cellStyle name="Normal 3 4 3" xfId="6662" xr:uid="{5A77A15D-A3D3-4C47-9C08-1ED193C3A9DD}"/>
    <cellStyle name="Normal 3 4 3 2" xfId="7484" xr:uid="{1243E05B-22AE-4A4B-8B09-B9F51F4346D9}"/>
    <cellStyle name="Normal 3 4 3 2 2" xfId="9127" xr:uid="{2E65BEFC-2B96-4DE2-9188-2BCAE22FED17}"/>
    <cellStyle name="Normal 3 4 3 2 2 2" xfId="21491" xr:uid="{8FC8645B-56C9-4881-B7D7-A82FD9E05E74}"/>
    <cellStyle name="Normal 3 4 3 2 3" xfId="20354" xr:uid="{D6B8A84B-941F-4B6D-8ED7-9A3DED314CFB}"/>
    <cellStyle name="Normal 3 4 3 3" xfId="8315" xr:uid="{1C9EC9CF-43EE-445D-B15D-A5B60DDE23A5}"/>
    <cellStyle name="Normal 3 4 3 3 2" xfId="20950" xr:uid="{A7FB9384-1EFA-4FBF-A94E-014FB31EAD4C}"/>
    <cellStyle name="Normal 3 4 3 4" xfId="19813" xr:uid="{C18932DF-4114-419E-BEBA-2CCAF14E1DF8}"/>
    <cellStyle name="Normal 3 4 4" xfId="6369" xr:uid="{BD30AF21-94B0-4090-8FC7-46F3D75FFD81}"/>
    <cellStyle name="Normal 3 4 4 2" xfId="7485" xr:uid="{5927A09F-0017-4B5D-A68D-1704D189AF8F}"/>
    <cellStyle name="Normal 3 4 4 2 2" xfId="9128" xr:uid="{B37DA946-D715-495E-A58A-BEEF57E15061}"/>
    <cellStyle name="Normal 3 4 4 2 2 2" xfId="21492" xr:uid="{16D10B12-6F75-45EC-9955-B521205B6A5B}"/>
    <cellStyle name="Normal 3 4 4 2 3" xfId="20355" xr:uid="{766A3C82-03DD-48B5-B249-1928329A3DB5}"/>
    <cellStyle name="Normal 3 4 4 3" xfId="8087" xr:uid="{DACF2DDE-4AD6-4A02-86D8-082F257E6AAB}"/>
    <cellStyle name="Normal 3 4 4 3 2" xfId="20723" xr:uid="{F92D6D53-477C-43A7-AAE8-72AAC1BAC1FC}"/>
    <cellStyle name="Normal 3 4 4 4" xfId="19586" xr:uid="{FF1F1A67-8337-4597-94FA-1BBCD6C8A83E}"/>
    <cellStyle name="Normal 3 4 5" xfId="7050" xr:uid="{4F304BBD-5454-4210-A240-E13686926C84}"/>
    <cellStyle name="Normal 3 4 5 2" xfId="8693" xr:uid="{491A15C1-1120-479E-8AA2-128297240097}"/>
    <cellStyle name="Normal 3 4 5 2 2" xfId="21172" xr:uid="{3E8717F9-1760-4CC0-8B84-5B19EC5DC6E2}"/>
    <cellStyle name="Normal 3 4 5 3" xfId="20035" xr:uid="{3835DEE8-F3F5-4445-8A0E-9FDCCD78C4C5}"/>
    <cellStyle name="Normal 3 4 6" xfId="7896" xr:uid="{30D96ECA-FFBC-4E19-8C73-7FAAEE902191}"/>
    <cellStyle name="Normal 3 4 6 2" xfId="20605" xr:uid="{16C11985-BE11-4607-BC9F-2462C6916490}"/>
    <cellStyle name="Normal 3 4 7" xfId="19468" xr:uid="{606E2528-D733-4949-BA90-D65E7D0E618D}"/>
    <cellStyle name="Normal 3 40" xfId="6275" xr:uid="{3F1D7B96-CED4-46C4-90B7-9187D95D972B}"/>
    <cellStyle name="Normal 3 40 2" xfId="6663" xr:uid="{673A7C0A-C016-4F9A-B7E4-56C90F3C054E}"/>
    <cellStyle name="Normal 3 40 2 2" xfId="7486" xr:uid="{833E4850-01AA-456B-A891-EF3D53DE3B0F}"/>
    <cellStyle name="Normal 3 40 2 2 2" xfId="9129" xr:uid="{30D62749-3B2D-4CF0-8447-1CAD7A0310DC}"/>
    <cellStyle name="Normal 3 40 2 2 2 2" xfId="21493" xr:uid="{7DAFE387-5B1A-4DB0-B6B2-F607307701FB}"/>
    <cellStyle name="Normal 3 40 2 2 3" xfId="20356" xr:uid="{EE9856E1-4F2A-4358-A79A-7A734CAC0524}"/>
    <cellStyle name="Normal 3 40 2 3" xfId="8316" xr:uid="{0F17F22E-9FE2-4FAA-8D33-F08E43864336}"/>
    <cellStyle name="Normal 3 40 2 3 2" xfId="20951" xr:uid="{3B810BCF-57FA-4F04-B06D-A96A70556664}"/>
    <cellStyle name="Normal 3 40 2 4" xfId="19814" xr:uid="{210C2D08-9C92-4EA5-8F12-66911D4D6EBF}"/>
    <cellStyle name="Normal 3 40 3" xfId="6664" xr:uid="{C2A303F5-3A4A-4E02-9798-61AE6707CD98}"/>
    <cellStyle name="Normal 3 40 3 2" xfId="7487" xr:uid="{C606EB23-D8B0-4144-9C03-461F314ECC8D}"/>
    <cellStyle name="Normal 3 40 3 2 2" xfId="9130" xr:uid="{2B38F6D2-FDC5-4C7E-8373-75A1DAA71E8F}"/>
    <cellStyle name="Normal 3 40 3 2 2 2" xfId="21494" xr:uid="{22440160-25D9-457B-8752-D43B45BF3155}"/>
    <cellStyle name="Normal 3 40 3 2 3" xfId="20357" xr:uid="{2C52DEF3-AC10-46EA-9606-8BE01312796E}"/>
    <cellStyle name="Normal 3 40 3 3" xfId="8317" xr:uid="{494878E6-C888-4F4B-B496-32E7C05775F2}"/>
    <cellStyle name="Normal 3 40 3 3 2" xfId="20952" xr:uid="{5885B1E7-9EBA-401E-B6F8-F618341D5E93}"/>
    <cellStyle name="Normal 3 40 3 4" xfId="19815" xr:uid="{A94EBA52-09E0-42D8-AF36-9ADAB6E8F650}"/>
    <cellStyle name="Normal 3 40 4" xfId="6399" xr:uid="{50856FDA-3326-4144-9529-245E80F087F6}"/>
    <cellStyle name="Normal 3 40 4 2" xfId="7488" xr:uid="{287E35E4-52FD-45B6-B91E-6C350E51945F}"/>
    <cellStyle name="Normal 3 40 4 2 2" xfId="9131" xr:uid="{DB6ED9F4-EA29-43A4-BC78-CEAE579E0D07}"/>
    <cellStyle name="Normal 3 40 4 2 2 2" xfId="21495" xr:uid="{DE81377D-E46F-4A96-934A-0912913EA750}"/>
    <cellStyle name="Normal 3 40 4 2 3" xfId="20358" xr:uid="{C309DE54-3215-4A57-82EA-765231DBF8E8}"/>
    <cellStyle name="Normal 3 40 4 3" xfId="8114" xr:uid="{352ABFE6-1B3A-4CFC-8E5E-5C5F56D31A04}"/>
    <cellStyle name="Normal 3 40 4 3 2" xfId="20750" xr:uid="{2079695A-1C60-4B62-8FCF-6BBB81FFF73C}"/>
    <cellStyle name="Normal 3 40 4 4" xfId="19613" xr:uid="{4E3A8C5D-0234-4688-BE56-0F5559711E63}"/>
    <cellStyle name="Normal 3 40 5" xfId="7154" xr:uid="{0CAE77FE-95CB-4C18-89CB-39D95341C61A}"/>
    <cellStyle name="Normal 3 40 5 2" xfId="8797" xr:uid="{025E12A7-60B8-46DD-B8ED-2741D3F88A35}"/>
    <cellStyle name="Normal 3 40 5 2 2" xfId="21203" xr:uid="{E0F3BD75-718E-4D2D-89C1-23B01B32631D}"/>
    <cellStyle name="Normal 3 40 5 3" xfId="20066" xr:uid="{27D2DCF4-1CEC-4F57-BA85-21CB243F86E3}"/>
    <cellStyle name="Normal 3 41" xfId="6400" xr:uid="{9795E34D-4620-4856-BC16-66854A4C8C1E}"/>
    <cellStyle name="Normal 3 42" xfId="6401" xr:uid="{09424C6A-FEB5-40C6-BEA2-632D8AC3D250}"/>
    <cellStyle name="Normal 3 43" xfId="6397" xr:uid="{ABE09906-F378-4528-BCF0-0E780EF780BC}"/>
    <cellStyle name="Normal 3 44" xfId="6882" xr:uid="{6FBD1385-A5F4-4C9D-96CD-04428ACE4E63}"/>
    <cellStyle name="Normal 3 45" xfId="9772" xr:uid="{62433797-0290-41F8-ABAE-173414F0DC98}"/>
    <cellStyle name="Normal 3 45 2" xfId="21648" xr:uid="{1D298C1B-C027-45F9-B80F-288FC291F00A}"/>
    <cellStyle name="Normal 3 46" xfId="20" xr:uid="{5C0B31A2-6F83-4A30-A1E5-63B5123331A6}"/>
    <cellStyle name="Normal 3 47" xfId="19357" xr:uid="{268263C3-8D60-40F0-A834-F11C9409BA45}"/>
    <cellStyle name="Normal 3 47 2" xfId="30321" xr:uid="{CD9C4E90-64A9-4805-A681-E8837B4B75E6}"/>
    <cellStyle name="Normal 3 48" xfId="19360" xr:uid="{FF95344E-4E29-4D75-AF18-6B9B2057BEBB}"/>
    <cellStyle name="Normal 3 5" xfId="5998" xr:uid="{420B579D-8CD8-4A18-900D-490E49AA7D23}"/>
    <cellStyle name="Normal 3 6" xfId="5999" xr:uid="{FE21E50E-5DAA-4629-A3E8-B5293A28E5EE}"/>
    <cellStyle name="Normal 3 6 2" xfId="6665" xr:uid="{0712EF74-E784-435D-B64A-BF3C73595F36}"/>
    <cellStyle name="Normal 3 6 2 2" xfId="7489" xr:uid="{11B93A6C-9E32-4712-8118-EACDC9E3949D}"/>
    <cellStyle name="Normal 3 6 2 2 2" xfId="9132" xr:uid="{D15BF548-0FA5-4653-9A7C-0F7956A4ED4D}"/>
    <cellStyle name="Normal 3 6 2 2 2 2" xfId="21496" xr:uid="{6738D213-0EC8-42CD-99AB-D458EA7EE0EF}"/>
    <cellStyle name="Normal 3 6 2 2 3" xfId="20359" xr:uid="{3F34A1E5-130D-422D-BB70-9BEF2DDD4B3E}"/>
    <cellStyle name="Normal 3 6 2 3" xfId="8318" xr:uid="{1F76C774-E397-47A9-A878-DFD375A195A4}"/>
    <cellStyle name="Normal 3 6 2 3 2" xfId="20953" xr:uid="{7134BD58-E88F-496F-9155-BDC661204EDF}"/>
    <cellStyle name="Normal 3 6 2 4" xfId="19816" xr:uid="{C266B54B-49C1-434F-A9D5-DA5CC40CF042}"/>
    <cellStyle name="Normal 3 6 3" xfId="6666" xr:uid="{BDCF80AA-2D3A-4902-80BF-4A7E3ACDDE9C}"/>
    <cellStyle name="Normal 3 6 3 2" xfId="7490" xr:uid="{0C6DA37C-3A4B-41DB-B5ED-12C1835650FC}"/>
    <cellStyle name="Normal 3 6 3 2 2" xfId="9133" xr:uid="{45C7417A-4985-49F0-9766-22657D0FCA6F}"/>
    <cellStyle name="Normal 3 6 3 2 2 2" xfId="21497" xr:uid="{FBFA894C-7A4A-4E85-BAA5-421BB24B80F2}"/>
    <cellStyle name="Normal 3 6 3 2 3" xfId="20360" xr:uid="{35F2D625-7CE1-44BF-991F-57E809D3B411}"/>
    <cellStyle name="Normal 3 6 3 3" xfId="8319" xr:uid="{E7920D2C-B3BC-408A-87CD-250D0C1ADFE8}"/>
    <cellStyle name="Normal 3 6 3 3 2" xfId="20954" xr:uid="{2CA57726-69F8-40A1-825D-DA7A7DBB66DF}"/>
    <cellStyle name="Normal 3 6 3 4" xfId="19817" xr:uid="{1B4BBFD4-3DAA-4122-A7CE-DE771612603A}"/>
    <cellStyle name="Normal 3 6 4" xfId="6370" xr:uid="{96649FBC-AE1E-4B2C-AB70-B9FCC3E34B34}"/>
    <cellStyle name="Normal 3 6 4 2" xfId="7491" xr:uid="{CAD4FEDB-F5BD-4787-B899-771B318501D2}"/>
    <cellStyle name="Normal 3 6 4 2 2" xfId="9134" xr:uid="{C7BC62D5-EDFE-4877-873F-F3470F5590A4}"/>
    <cellStyle name="Normal 3 6 4 2 2 2" xfId="21498" xr:uid="{D8E79BFB-88A7-446D-8D5F-8346269C0995}"/>
    <cellStyle name="Normal 3 6 4 2 3" xfId="20361" xr:uid="{8DA45D05-1806-4256-AA58-4D6B39F4324F}"/>
    <cellStyle name="Normal 3 6 4 3" xfId="8088" xr:uid="{3D655FC9-5AFA-45CF-BAEE-A639682F0DA9}"/>
    <cellStyle name="Normal 3 6 4 3 2" xfId="20724" xr:uid="{88CCA280-CE3D-4CC9-80F8-27BBC59237C8}"/>
    <cellStyle name="Normal 3 6 4 4" xfId="19587" xr:uid="{E894F711-D19D-40C2-8140-DAE0C965065B}"/>
    <cellStyle name="Normal 3 6 5" xfId="7051" xr:uid="{EA3B479E-B456-40A4-B37E-2AB3756A4E0C}"/>
    <cellStyle name="Normal 3 6 5 2" xfId="8694" xr:uid="{8911A266-22FD-4B97-B0E9-01646DBD0275}"/>
    <cellStyle name="Normal 3 6 5 2 2" xfId="21173" xr:uid="{E3B8F3D4-DDC1-455A-BE48-F15D40993C9E}"/>
    <cellStyle name="Normal 3 6 5 3" xfId="20036" xr:uid="{D73508D8-907B-47CE-8096-39ACD61568DE}"/>
    <cellStyle name="Normal 3 6 6" xfId="7897" xr:uid="{791AE5C5-AD01-4FFF-9281-CED53942CC3B}"/>
    <cellStyle name="Normal 3 6 6 2" xfId="20606" xr:uid="{6B630ACB-1C9B-404C-873B-D43D321FF392}"/>
    <cellStyle name="Normal 3 6 7" xfId="19469" xr:uid="{9C790889-2191-4E04-89B2-BF2C75E9A3F5}"/>
    <cellStyle name="Normal 3 7" xfId="6000" xr:uid="{264CCFBD-843F-4342-9B1F-864FC7387D1F}"/>
    <cellStyle name="Normal 3 7 2" xfId="6667" xr:uid="{B95550D9-3A43-422E-ACEE-9A2721F57E18}"/>
    <cellStyle name="Normal 3 7 2 2" xfId="7492" xr:uid="{0A0967BA-DA38-485F-9309-EE758FAF47B6}"/>
    <cellStyle name="Normal 3 7 2 2 2" xfId="9135" xr:uid="{72EFF48B-EE88-4EB0-9ECE-63BFF9DAC5C3}"/>
    <cellStyle name="Normal 3 7 2 2 2 2" xfId="21499" xr:uid="{1C411B03-4678-4F1B-AD60-3B74CD02F9BC}"/>
    <cellStyle name="Normal 3 7 2 2 3" xfId="20362" xr:uid="{3B222057-CF00-4F2C-A911-CE8C93A6693F}"/>
    <cellStyle name="Normal 3 7 2 3" xfId="8320" xr:uid="{26AECD81-3BC4-4516-A62F-9ED0823ED60B}"/>
    <cellStyle name="Normal 3 7 2 3 2" xfId="20955" xr:uid="{351389F5-A3D2-42A0-B9B1-340138D9FC7B}"/>
    <cellStyle name="Normal 3 7 2 4" xfId="19818" xr:uid="{8FBB42DB-1A99-44D0-847C-1E510E0898BD}"/>
    <cellStyle name="Normal 3 7 3" xfId="6668" xr:uid="{9CA6576A-AE6D-443F-8D08-7189D4E8FAE4}"/>
    <cellStyle name="Normal 3 7 3 2" xfId="7493" xr:uid="{894C79E0-7496-40A9-8098-B504293851C3}"/>
    <cellStyle name="Normal 3 7 3 2 2" xfId="9136" xr:uid="{7FC4D568-5355-472A-A50F-012BD91730C8}"/>
    <cellStyle name="Normal 3 7 3 2 2 2" xfId="21500" xr:uid="{49CA8688-3F6C-4ED4-8C7D-995C42542203}"/>
    <cellStyle name="Normal 3 7 3 2 3" xfId="20363" xr:uid="{C022DEE9-B0A2-46C8-ABBC-293032FC454A}"/>
    <cellStyle name="Normal 3 7 3 3" xfId="8321" xr:uid="{BBB3FAA6-2BD3-43BC-B7CB-860AA9A3E424}"/>
    <cellStyle name="Normal 3 7 3 3 2" xfId="20956" xr:uid="{3E9DA99E-3FA4-4DA3-A895-C4FCC1990421}"/>
    <cellStyle name="Normal 3 7 3 4" xfId="19819" xr:uid="{F4D4CBF7-525E-48AB-965D-87DA0ECEFFFF}"/>
    <cellStyle name="Normal 3 7 4" xfId="6371" xr:uid="{FBE95E4F-F7EE-40F5-8804-857624DF15AC}"/>
    <cellStyle name="Normal 3 7 4 2" xfId="7494" xr:uid="{07B45B8F-B6F7-4B5B-866A-C52E25C0685D}"/>
    <cellStyle name="Normal 3 7 4 2 2" xfId="9137" xr:uid="{8F29870C-504A-4192-A21D-766E336E1C93}"/>
    <cellStyle name="Normal 3 7 4 2 2 2" xfId="21501" xr:uid="{1EC4EF9A-29B2-4D21-B3CD-A8EE65A83AEE}"/>
    <cellStyle name="Normal 3 7 4 2 3" xfId="20364" xr:uid="{5C97A271-8B7F-45EE-94DA-528243686E4C}"/>
    <cellStyle name="Normal 3 7 4 3" xfId="8089" xr:uid="{50C97B4F-6219-4D0B-927A-A2FA7802E2CC}"/>
    <cellStyle name="Normal 3 7 4 3 2" xfId="20725" xr:uid="{CF4E4849-5B6E-45BD-A0BA-104703A8E35D}"/>
    <cellStyle name="Normal 3 7 4 4" xfId="19588" xr:uid="{7DC829AF-B9E3-4688-B63A-482C496D9EFF}"/>
    <cellStyle name="Normal 3 7 5" xfId="7052" xr:uid="{2FDDEDDF-7FA6-4A7E-AC34-EF984233049D}"/>
    <cellStyle name="Normal 3 7 5 2" xfId="8695" xr:uid="{079BACCE-4465-4717-B59E-F48F76245964}"/>
    <cellStyle name="Normal 3 7 5 2 2" xfId="21174" xr:uid="{1B089F6A-AA47-47E5-BC80-2DA3EC58EAB2}"/>
    <cellStyle name="Normal 3 7 5 3" xfId="20037" xr:uid="{37E61FAD-71C1-4F2C-BBF8-28D443FDCADB}"/>
    <cellStyle name="Normal 3 7 6" xfId="7898" xr:uid="{D32A36C5-A730-4B21-8ADD-286B4FE0A891}"/>
    <cellStyle name="Normal 3 7 6 2" xfId="20607" xr:uid="{3353362D-27ED-4A8E-B6D6-CDCE730BE356}"/>
    <cellStyle name="Normal 3 7 7" xfId="19470" xr:uid="{5D94A950-2613-43B4-B341-3D50287B8DAE}"/>
    <cellStyle name="Normal 3 8" xfId="6001" xr:uid="{7DF3C0C0-86BD-42C1-AAEC-A1BE11B8DB40}"/>
    <cellStyle name="Normal 3 8 2" xfId="6669" xr:uid="{57761892-9585-41BD-A99D-7F810121F4AC}"/>
    <cellStyle name="Normal 3 8 2 2" xfId="7495" xr:uid="{F15C6335-AB4B-402E-A0C7-BFEEEAD43129}"/>
    <cellStyle name="Normal 3 8 2 2 2" xfId="9138" xr:uid="{48C8D1B4-7073-4EAD-AD12-85D609534373}"/>
    <cellStyle name="Normal 3 8 2 2 2 2" xfId="21502" xr:uid="{E27B59AB-2650-4923-9217-502A1E324B21}"/>
    <cellStyle name="Normal 3 8 2 2 3" xfId="20365" xr:uid="{DC51E090-6132-4395-866D-E0847A901753}"/>
    <cellStyle name="Normal 3 8 2 3" xfId="8322" xr:uid="{D03117C1-1A0F-4D70-A721-F33BA4494AB0}"/>
    <cellStyle name="Normal 3 8 2 3 2" xfId="20957" xr:uid="{182CDC3A-8DE3-4083-BC13-F69973781D84}"/>
    <cellStyle name="Normal 3 8 2 4" xfId="19820" xr:uid="{30EC1E89-AA31-48D6-B110-478E1D9B1F9C}"/>
    <cellStyle name="Normal 3 8 3" xfId="6670" xr:uid="{83A2590C-6651-4849-9D6C-A751A9A958FB}"/>
    <cellStyle name="Normal 3 8 3 2" xfId="7496" xr:uid="{7020FA6E-670D-4DF7-84FF-823A75F938E5}"/>
    <cellStyle name="Normal 3 8 3 2 2" xfId="9139" xr:uid="{6A5D9C05-DF05-45F8-BEE7-E7C9BC37CF6D}"/>
    <cellStyle name="Normal 3 8 3 2 2 2" xfId="21503" xr:uid="{942C5F22-3D7C-4DC4-8B21-C0C23D0765CD}"/>
    <cellStyle name="Normal 3 8 3 2 3" xfId="20366" xr:uid="{4911C8B3-FD5D-446A-9540-74832E22F39F}"/>
    <cellStyle name="Normal 3 8 3 3" xfId="8323" xr:uid="{2A6C1C80-D0AF-44A3-8C92-B2F626B558F0}"/>
    <cellStyle name="Normal 3 8 3 3 2" xfId="20958" xr:uid="{F62988C0-7FF8-4692-A738-CC9F17087CFC}"/>
    <cellStyle name="Normal 3 8 3 4" xfId="19821" xr:uid="{2215517C-9B77-40D1-B45A-DF7FEC07DC98}"/>
    <cellStyle name="Normal 3 8 4" xfId="6372" xr:uid="{368CD24D-7291-453E-8207-0443AED37E54}"/>
    <cellStyle name="Normal 3 8 4 2" xfId="7497" xr:uid="{514F238F-C895-424A-9A54-635667A1DC47}"/>
    <cellStyle name="Normal 3 8 4 2 2" xfId="9140" xr:uid="{B38C0450-08EB-400D-94AF-BA44CB1C9FCA}"/>
    <cellStyle name="Normal 3 8 4 2 2 2" xfId="21504" xr:uid="{66749182-94E7-4AF3-BDC6-E10430D50699}"/>
    <cellStyle name="Normal 3 8 4 2 3" xfId="20367" xr:uid="{97C29B7E-9CB9-43FC-80B0-FAF6FC57E8A7}"/>
    <cellStyle name="Normal 3 8 4 3" xfId="8090" xr:uid="{2BC936C9-8797-4C16-86FB-BBD2EF0B2934}"/>
    <cellStyle name="Normal 3 8 4 3 2" xfId="20726" xr:uid="{950CE527-264A-49CC-9E44-38C7F0482BCA}"/>
    <cellStyle name="Normal 3 8 4 4" xfId="19589" xr:uid="{01C52A13-208A-4570-AF1C-DA29B1814B13}"/>
    <cellStyle name="Normal 3 8 5" xfId="7053" xr:uid="{B9631861-1E21-45C5-ABC5-74A24B315BBE}"/>
    <cellStyle name="Normal 3 8 5 2" xfId="8696" xr:uid="{6586DDFE-2FEF-4054-9873-B57E4C381816}"/>
    <cellStyle name="Normal 3 8 5 2 2" xfId="21175" xr:uid="{C4B4CCD1-EB4B-4D88-A6B5-A93D07065D38}"/>
    <cellStyle name="Normal 3 8 5 3" xfId="20038" xr:uid="{1C0A4371-9524-4925-95BC-5B499E453F34}"/>
    <cellStyle name="Normal 3 8 6" xfId="7899" xr:uid="{9604D1D5-444A-48B8-BF58-A5ED7357EAC1}"/>
    <cellStyle name="Normal 3 8 6 2" xfId="20608" xr:uid="{6016478B-7DD3-499C-B2F8-A91006988082}"/>
    <cellStyle name="Normal 3 8 7" xfId="19471" xr:uid="{0FC2BE02-00B0-4619-8E57-DE2C931B6D60}"/>
    <cellStyle name="Normal 3 9" xfId="6002" xr:uid="{DFD6E6CE-EE3A-46D6-B29F-D4C43E1D0082}"/>
    <cellStyle name="Normal 3 9 2" xfId="6671" xr:uid="{80F762E3-4C9E-4F47-9EA7-F75FD94068F3}"/>
    <cellStyle name="Normal 3 9 2 2" xfId="7498" xr:uid="{567E534B-B098-4E40-8CFF-2898CE5041C5}"/>
    <cellStyle name="Normal 3 9 2 2 2" xfId="9141" xr:uid="{4599E154-FA54-4BF5-88FB-F238187C8BD9}"/>
    <cellStyle name="Normal 3 9 2 2 2 2" xfId="21505" xr:uid="{4468E596-DB2F-48CD-A576-793BB4CD87A5}"/>
    <cellStyle name="Normal 3 9 2 2 3" xfId="20368" xr:uid="{3F08D971-32E4-4AE8-A713-F8C661BFC811}"/>
    <cellStyle name="Normal 3 9 2 3" xfId="8324" xr:uid="{391F7F8C-F8D8-4589-999A-F55722E41F76}"/>
    <cellStyle name="Normal 3 9 2 3 2" xfId="20959" xr:uid="{12194736-5CDD-4A36-A7DD-8B6A8EEEF393}"/>
    <cellStyle name="Normal 3 9 2 4" xfId="19822" xr:uid="{09C98FA2-FA63-4810-86CA-05D92F64BD86}"/>
    <cellStyle name="Normal 3 9 3" xfId="6672" xr:uid="{1DBDC390-6F58-4100-8870-165CD2330740}"/>
    <cellStyle name="Normal 3 9 3 2" xfId="7499" xr:uid="{09D6AC15-F5D7-404C-82D8-29BD64E951EF}"/>
    <cellStyle name="Normal 3 9 3 2 2" xfId="9142" xr:uid="{DC25BDF8-087E-4134-9C6A-83053BD8B63D}"/>
    <cellStyle name="Normal 3 9 3 2 2 2" xfId="21506" xr:uid="{3C69D63B-8DF0-4DF8-B291-682145F7F565}"/>
    <cellStyle name="Normal 3 9 3 2 3" xfId="20369" xr:uid="{2CD6D12B-D9FD-4763-A92B-7AEAEFFDAF13}"/>
    <cellStyle name="Normal 3 9 3 3" xfId="8325" xr:uid="{08F5903E-7A65-499B-B9F7-37E93DB5BC31}"/>
    <cellStyle name="Normal 3 9 3 3 2" xfId="20960" xr:uid="{5F737967-2E1F-4A31-944D-5B28B07E8369}"/>
    <cellStyle name="Normal 3 9 3 4" xfId="19823" xr:uid="{C301E38F-1622-4351-9615-D59E82BE56B5}"/>
    <cellStyle name="Normal 3 9 4" xfId="6373" xr:uid="{EB2B3952-77C7-4C81-9432-92B195098C0E}"/>
    <cellStyle name="Normal 3 9 4 2" xfId="7500" xr:uid="{BCCCBD92-2EA4-4D39-8F73-2ABB648420F2}"/>
    <cellStyle name="Normal 3 9 4 2 2" xfId="9143" xr:uid="{498CAB6B-06CB-460C-B3E5-D2BC6B13D737}"/>
    <cellStyle name="Normal 3 9 4 2 2 2" xfId="21507" xr:uid="{CFE69E65-5687-4FB7-AC37-B70B7A97AFA1}"/>
    <cellStyle name="Normal 3 9 4 2 3" xfId="20370" xr:uid="{2A3A956F-DE1B-4A0C-91C8-62E516C4CF52}"/>
    <cellStyle name="Normal 3 9 4 3" xfId="8091" xr:uid="{F31D2AF2-6455-4655-876C-AA0D1A7C1699}"/>
    <cellStyle name="Normal 3 9 4 3 2" xfId="20727" xr:uid="{87ACA738-C58D-494F-8948-1627F43E34AE}"/>
    <cellStyle name="Normal 3 9 4 4" xfId="19590" xr:uid="{E4412CC5-2DFC-4CBC-AF51-A41352B861AD}"/>
    <cellStyle name="Normal 3 9 5" xfId="7054" xr:uid="{3FEA53C7-7DAF-4350-AB9B-A2273ABAEB12}"/>
    <cellStyle name="Normal 3 9 5 2" xfId="8697" xr:uid="{F51BDB7B-06B9-4D30-9D62-EC3A9E962550}"/>
    <cellStyle name="Normal 3 9 5 2 2" xfId="21176" xr:uid="{14376717-EABF-4B66-99D7-4EB98FA12D8C}"/>
    <cellStyle name="Normal 3 9 5 3" xfId="20039" xr:uid="{BD4BD08C-FEBB-4642-95F9-30935169E776}"/>
    <cellStyle name="Normal 3 9 6" xfId="7900" xr:uid="{441C48F8-1019-4FC7-8BC1-D669A0A7F518}"/>
    <cellStyle name="Normal 3 9 6 2" xfId="20609" xr:uid="{249A6593-9D68-4F28-AF0F-CE3E70D5283F}"/>
    <cellStyle name="Normal 3 9 7" xfId="19472" xr:uid="{5EA5B191-CE78-46F9-9258-EDBFB9C976F9}"/>
    <cellStyle name="Normal 30" xfId="6003" xr:uid="{65BC6E9E-3B3E-4561-B0D3-7C4F12763E5D}"/>
    <cellStyle name="Normal 30 2" xfId="6004" xr:uid="{834A015E-31F2-4A6F-8D6B-2D70920A8E84}"/>
    <cellStyle name="Normal 30 3" xfId="6005" xr:uid="{C7D661D1-BCED-4C0F-84E8-45D114009C0A}"/>
    <cellStyle name="Normal 30_1_solis_MK Nr 595 " xfId="6006" xr:uid="{878F87C8-DF59-447D-A650-B650C2313068}"/>
    <cellStyle name="Normal 31" xfId="6007" xr:uid="{03609A08-8F4A-4789-AD3A-894E37410F9D}"/>
    <cellStyle name="Normal 32" xfId="6008" xr:uid="{03F5B239-CEC0-4C0C-8F47-E3424C712462}"/>
    <cellStyle name="Normal 32 10" xfId="19473" xr:uid="{8BBA51F3-05C8-4F33-A2CB-0919A6D84623}"/>
    <cellStyle name="Normal 32 2" xfId="6009" xr:uid="{CBA9B0BB-A0FA-4BA9-B3C1-F7573D874263}"/>
    <cellStyle name="Normal 32 2 2" xfId="6673" xr:uid="{2998537C-B3B5-49AA-8F6A-4B286630BAC8}"/>
    <cellStyle name="Normal 32 2 2 2" xfId="7501" xr:uid="{E472BFB8-E1C2-4005-9977-4623407BF490}"/>
    <cellStyle name="Normal 32 2 2 2 2" xfId="9144" xr:uid="{34BADA05-66E6-446D-872D-A18CBC25F44D}"/>
    <cellStyle name="Normal 32 2 2 2 2 2" xfId="21508" xr:uid="{2130BA42-4601-4E40-B893-1238F5832190}"/>
    <cellStyle name="Normal 32 2 2 2 3" xfId="20371" xr:uid="{922EEE9E-CBED-4C2F-8232-C4CBBB34D7F4}"/>
    <cellStyle name="Normal 32 2 2 3" xfId="8326" xr:uid="{934631D6-5DB1-4024-A77F-8436E56E0A1A}"/>
    <cellStyle name="Normal 32 2 2 3 2" xfId="20961" xr:uid="{ABC9560B-2E2D-4690-AC8E-6C83D6A150EA}"/>
    <cellStyle name="Normal 32 2 2 4" xfId="19824" xr:uid="{6E172F29-EE2F-44CD-8D11-B40A45B1475E}"/>
    <cellStyle name="Normal 32 2 3" xfId="6674" xr:uid="{F4186177-9BF8-4107-A7BA-71FF0C7BED5B}"/>
    <cellStyle name="Normal 32 2 3 2" xfId="7502" xr:uid="{39218EA2-9C5B-4A7F-AD63-F4DBB8218550}"/>
    <cellStyle name="Normal 32 2 3 2 2" xfId="9145" xr:uid="{F4CEA2EA-BD92-4283-95C1-2FA3ACDF82BA}"/>
    <cellStyle name="Normal 32 2 3 2 2 2" xfId="21509" xr:uid="{A7E201B1-CCB4-4CEB-834F-55E55DDDE780}"/>
    <cellStyle name="Normal 32 2 3 2 3" xfId="20372" xr:uid="{1A24DBDF-1534-4BC1-BFBB-03073DE0E8CC}"/>
    <cellStyle name="Normal 32 2 3 3" xfId="8327" xr:uid="{E98B5A9A-5DB8-4336-9290-8DCFFECAECC8}"/>
    <cellStyle name="Normal 32 2 3 3 2" xfId="20962" xr:uid="{BAA0C068-3893-4FE4-B9A2-11F06EADF573}"/>
    <cellStyle name="Normal 32 2 3 4" xfId="19825" xr:uid="{575F5620-928B-437F-BDC5-E04EF0E269E3}"/>
    <cellStyle name="Normal 32 2 4" xfId="6375" xr:uid="{76B2E943-C8E2-4284-9AAC-9CB35868D866}"/>
    <cellStyle name="Normal 32 2 4 2" xfId="7503" xr:uid="{1BA35173-3B12-4943-B336-665A04B98EF3}"/>
    <cellStyle name="Normal 32 2 4 2 2" xfId="9146" xr:uid="{A3CB2522-12B7-4828-854B-9D5A37B7649D}"/>
    <cellStyle name="Normal 32 2 4 2 2 2" xfId="21510" xr:uid="{CA416E94-FE0B-4C50-8A24-A97385A7FBB2}"/>
    <cellStyle name="Normal 32 2 4 2 3" xfId="20373" xr:uid="{9270B388-5F08-4BC8-8A48-CA696A9A8714}"/>
    <cellStyle name="Normal 32 2 4 3" xfId="8093" xr:uid="{B7E0DEA0-B8A2-4631-9E90-F9436B2C4390}"/>
    <cellStyle name="Normal 32 2 4 3 2" xfId="20729" xr:uid="{D6609F92-74E3-4712-BD7D-654984C7CB61}"/>
    <cellStyle name="Normal 32 2 4 4" xfId="19592" xr:uid="{1570647D-853F-421A-8F51-CCF6FE2C9B7A}"/>
    <cellStyle name="Normal 32 2 5" xfId="7056" xr:uid="{037D3EB8-7F8E-4931-90CD-96E6A8334ED6}"/>
    <cellStyle name="Normal 32 2 5 2" xfId="8699" xr:uid="{A2793534-1391-47F1-87B1-312EE78EB23E}"/>
    <cellStyle name="Normal 32 2 5 2 2" xfId="21178" xr:uid="{1C56DD6C-5A77-4488-A575-AE7C5018B065}"/>
    <cellStyle name="Normal 32 2 5 3" xfId="20041" xr:uid="{4935F410-FC51-4D2E-A68C-C3E3BD4E1900}"/>
    <cellStyle name="Normal 32 2 6" xfId="7902" xr:uid="{3335D090-6471-46E6-A638-7B95FA49C1F0}"/>
    <cellStyle name="Normal 32 2 6 2" xfId="20611" xr:uid="{BA0CD5A1-7E41-438F-AB41-6510551B49DD}"/>
    <cellStyle name="Normal 32 2 7" xfId="19474" xr:uid="{59419FDA-F4A2-4FD6-A7FB-59A7BEB121FC}"/>
    <cellStyle name="Normal 32 3" xfId="6010" xr:uid="{EDBA3C2D-EEF1-43E6-9AC0-1B3A93BE6BBF}"/>
    <cellStyle name="Normal 32 3 2" xfId="6675" xr:uid="{ABE8C60C-6937-41D9-9DD1-4B9FF2318860}"/>
    <cellStyle name="Normal 32 3 2 2" xfId="7504" xr:uid="{BFEBE91B-715F-4A0A-9381-301136630CF3}"/>
    <cellStyle name="Normal 32 3 2 2 2" xfId="9147" xr:uid="{71A39AED-939E-4D1D-849F-E6C09701C9EA}"/>
    <cellStyle name="Normal 32 3 2 2 2 2" xfId="21511" xr:uid="{CB0C1C63-3450-461A-8931-8D6B75D0007D}"/>
    <cellStyle name="Normal 32 3 2 2 3" xfId="20374" xr:uid="{605C7626-645D-4FDA-A753-18E07B9A41F6}"/>
    <cellStyle name="Normal 32 3 2 3" xfId="8328" xr:uid="{751C34EF-AC86-4AB9-A1C3-B0CC2A99DE18}"/>
    <cellStyle name="Normal 32 3 2 3 2" xfId="20963" xr:uid="{52231A26-75A7-4AE2-9AB9-CF3AEFA55230}"/>
    <cellStyle name="Normal 32 3 2 4" xfId="19826" xr:uid="{0C0B50DB-C693-40D1-8EB3-9F1120C49838}"/>
    <cellStyle name="Normal 32 3 3" xfId="6676" xr:uid="{ACDE360E-EBF8-4AB2-99A7-285EC96AAFD3}"/>
    <cellStyle name="Normal 32 3 3 2" xfId="7505" xr:uid="{BEA668F1-389C-4255-A9F8-3FF5A1808299}"/>
    <cellStyle name="Normal 32 3 3 2 2" xfId="9148" xr:uid="{B7B4DED0-4BF1-4617-9B71-C3B440E61011}"/>
    <cellStyle name="Normal 32 3 3 2 2 2" xfId="21512" xr:uid="{224EBDB6-0E0B-48D4-8BFC-19BD90B9B2D2}"/>
    <cellStyle name="Normal 32 3 3 2 3" xfId="20375" xr:uid="{AEF98A6F-64CE-469A-AAC3-2E3F161E7481}"/>
    <cellStyle name="Normal 32 3 3 3" xfId="8329" xr:uid="{6203C083-91EE-4BC1-8E84-E7677C980E72}"/>
    <cellStyle name="Normal 32 3 3 3 2" xfId="20964" xr:uid="{8E373C75-7055-499B-8FBB-0DD2DFF8182E}"/>
    <cellStyle name="Normal 32 3 3 4" xfId="19827" xr:uid="{F228EAA3-BB1E-46E4-8CF2-54447EE36529}"/>
    <cellStyle name="Normal 32 3 4" xfId="6376" xr:uid="{A9DF16F0-CAA3-4442-B057-A72076372EDD}"/>
    <cellStyle name="Normal 32 3 4 2" xfId="7506" xr:uid="{E4D9B450-6D4B-4C2F-AE1F-6A236B3140A7}"/>
    <cellStyle name="Normal 32 3 4 2 2" xfId="9149" xr:uid="{71B7201E-564A-474A-BC84-1C332FB7392D}"/>
    <cellStyle name="Normal 32 3 4 2 2 2" xfId="21513" xr:uid="{14709805-ED81-4B07-9E7B-53860AE53FCE}"/>
    <cellStyle name="Normal 32 3 4 2 3" xfId="20376" xr:uid="{F5DA3BFD-C9E2-495F-969A-3B07657AF258}"/>
    <cellStyle name="Normal 32 3 4 3" xfId="8094" xr:uid="{7F3D7F9A-2960-4D87-AE2E-3B81CFE60402}"/>
    <cellStyle name="Normal 32 3 4 3 2" xfId="20730" xr:uid="{9A2ADD60-E69A-4083-A258-BAA3DD549BC1}"/>
    <cellStyle name="Normal 32 3 4 4" xfId="19593" xr:uid="{09E5B1A1-F6FD-4F96-9266-EE378464EB28}"/>
    <cellStyle name="Normal 32 3 5" xfId="7057" xr:uid="{FBAA10E5-5BDC-4A85-9277-4CC79A35493A}"/>
    <cellStyle name="Normal 32 3 5 2" xfId="8700" xr:uid="{9C49D715-3402-44B0-9891-CE1511165F55}"/>
    <cellStyle name="Normal 32 3 5 2 2" xfId="21179" xr:uid="{2C346EDF-0331-4892-8677-132ABF4AD23D}"/>
    <cellStyle name="Normal 32 3 5 3" xfId="20042" xr:uid="{CB42398C-721D-477D-A8A6-C97658883814}"/>
    <cellStyle name="Normal 32 3 6" xfId="7903" xr:uid="{273AA6D5-FC83-44A8-92E9-8F991B98F8FA}"/>
    <cellStyle name="Normal 32 3 6 2" xfId="20612" xr:uid="{D8EBA937-D9D0-4450-A01D-D8E82CAC7493}"/>
    <cellStyle name="Normal 32 3 7" xfId="19475" xr:uid="{DCDAA820-6FE8-45A8-9F07-B75232F501F2}"/>
    <cellStyle name="Normal 32 4" xfId="6011" xr:uid="{BAE698B5-D454-4176-A778-034FDA848930}"/>
    <cellStyle name="Normal 32 4 2" xfId="6677" xr:uid="{67B0B84D-EFD4-4DD5-858B-C07C1DE46E31}"/>
    <cellStyle name="Normal 32 4 2 2" xfId="7507" xr:uid="{A6EA49F7-0A67-484F-9D4E-6F9409F891B8}"/>
    <cellStyle name="Normal 32 4 2 2 2" xfId="9150" xr:uid="{D8DCE3C6-3EB8-4E40-B1F6-BAEAD037738D}"/>
    <cellStyle name="Normal 32 4 2 2 2 2" xfId="21514" xr:uid="{6868C303-FA4E-499B-BAAE-E3807490A61C}"/>
    <cellStyle name="Normal 32 4 2 2 3" xfId="20377" xr:uid="{1CBF60F5-D039-4288-B531-08AAAF44F4AA}"/>
    <cellStyle name="Normal 32 4 2 3" xfId="8330" xr:uid="{81A8CC14-9776-4D44-B426-17236217EA4A}"/>
    <cellStyle name="Normal 32 4 2 3 2" xfId="20965" xr:uid="{02208CDD-0A62-4045-8532-78592CD9B506}"/>
    <cellStyle name="Normal 32 4 2 4" xfId="19828" xr:uid="{F531DC55-0B1C-45D6-B184-ED6986360DA3}"/>
    <cellStyle name="Normal 32 4 3" xfId="6678" xr:uid="{A04C5C64-240D-4E87-A742-F3CF25174CF9}"/>
    <cellStyle name="Normal 32 4 3 2" xfId="7508" xr:uid="{F7FC20BB-8301-4663-86D8-0DB484F5D8C8}"/>
    <cellStyle name="Normal 32 4 3 2 2" xfId="9151" xr:uid="{81E1596B-F338-47A2-9A35-73DB022E8030}"/>
    <cellStyle name="Normal 32 4 3 2 2 2" xfId="21515" xr:uid="{10DCAD40-9640-458E-A0F6-05BA932221D6}"/>
    <cellStyle name="Normal 32 4 3 2 3" xfId="20378" xr:uid="{EDEAE94A-FC40-4F3C-AB19-3232CDA3382E}"/>
    <cellStyle name="Normal 32 4 3 3" xfId="8331" xr:uid="{AC8E3A67-47DA-4750-A622-9650158D8060}"/>
    <cellStyle name="Normal 32 4 3 3 2" xfId="20966" xr:uid="{8614904B-7459-4A36-81DF-07D1D265475D}"/>
    <cellStyle name="Normal 32 4 3 4" xfId="19829" xr:uid="{44E4F451-298B-4C05-B0C7-36F9232FE917}"/>
    <cellStyle name="Normal 32 4 4" xfId="6377" xr:uid="{1CED3047-2BAB-46A8-BD77-5F7900419FCD}"/>
    <cellStyle name="Normal 32 4 4 2" xfId="7509" xr:uid="{C6E5D945-3CAF-496F-B5FD-D333A1B7D980}"/>
    <cellStyle name="Normal 32 4 4 2 2" xfId="9152" xr:uid="{8D30A74F-77BD-4754-8E6C-859269F61816}"/>
    <cellStyle name="Normal 32 4 4 2 2 2" xfId="21516" xr:uid="{D914520C-8E40-4D15-ACB0-F54E18F0D12E}"/>
    <cellStyle name="Normal 32 4 4 2 3" xfId="20379" xr:uid="{F05A73B8-0FDF-47A6-9BB7-D7E23C0E6E92}"/>
    <cellStyle name="Normal 32 4 4 3" xfId="8095" xr:uid="{B2BFACC1-45F4-4AE1-B191-4FBB6DBA1908}"/>
    <cellStyle name="Normal 32 4 4 3 2" xfId="20731" xr:uid="{304B1028-BE9B-406C-8510-573256916F81}"/>
    <cellStyle name="Normal 32 4 4 4" xfId="19594" xr:uid="{A07A773D-666F-4D98-BB89-01C749294BD6}"/>
    <cellStyle name="Normal 32 4 5" xfId="7058" xr:uid="{A2EDD651-A4C5-42A0-AB23-527C9C627AFD}"/>
    <cellStyle name="Normal 32 4 5 2" xfId="8701" xr:uid="{3D7F122D-2DBC-4E1D-800D-8DBBBD0414D1}"/>
    <cellStyle name="Normal 32 4 5 2 2" xfId="21180" xr:uid="{8E5F1B49-08F0-47A4-B1AE-1FF1E0C92117}"/>
    <cellStyle name="Normal 32 4 5 3" xfId="20043" xr:uid="{5A1B2A80-3B01-4D04-849F-78ECF4DFBC7C}"/>
    <cellStyle name="Normal 32 4 6" xfId="7904" xr:uid="{6C99511F-617C-49C5-B862-4419DF61913E}"/>
    <cellStyle name="Normal 32 4 6 2" xfId="20613" xr:uid="{EDB9DBD8-E293-4EBE-868A-26A48F76C8DF}"/>
    <cellStyle name="Normal 32 4 7" xfId="19476" xr:uid="{FA6B9715-4BAC-4290-9BBC-DD6EC9955859}"/>
    <cellStyle name="Normal 32 5" xfId="6679" xr:uid="{212DF310-0C0E-465D-BF09-D176F140413A}"/>
    <cellStyle name="Normal 32 5 2" xfId="7510" xr:uid="{55711D7E-A82D-44F9-A4E2-BB749A2A4B4C}"/>
    <cellStyle name="Normal 32 5 2 2" xfId="9153" xr:uid="{58CC4067-F1ED-4B48-970A-A7B94CF0DACB}"/>
    <cellStyle name="Normal 32 5 2 2 2" xfId="21517" xr:uid="{43DE2798-8E52-4B58-BD71-7B2A912A9AC4}"/>
    <cellStyle name="Normal 32 5 2 3" xfId="20380" xr:uid="{E6007D3B-BF08-4CE0-93DB-EA83841EC3CC}"/>
    <cellStyle name="Normal 32 5 3" xfId="8332" xr:uid="{BE4D9CC9-43D9-4CE5-A8E7-32D18B16E9EA}"/>
    <cellStyle name="Normal 32 5 3 2" xfId="20967" xr:uid="{C5D2DDC6-3093-4AEE-9B1A-25C1DB49A0E7}"/>
    <cellStyle name="Normal 32 5 4" xfId="19830" xr:uid="{93C277CE-66C0-47FA-A7C4-C983C81F9C04}"/>
    <cellStyle name="Normal 32 6" xfId="6680" xr:uid="{9EC33B3F-91B7-442B-BFA8-11A5E4B24BE1}"/>
    <cellStyle name="Normal 32 6 2" xfId="7511" xr:uid="{BF95BAF9-6261-4629-A6E1-AAAC64B84C05}"/>
    <cellStyle name="Normal 32 6 2 2" xfId="9154" xr:uid="{B6388600-DBB7-4DA1-A7AE-DDF708CB395A}"/>
    <cellStyle name="Normal 32 6 2 2 2" xfId="21518" xr:uid="{DA6DEB5C-41AD-498C-88B5-AC67D8306F3B}"/>
    <cellStyle name="Normal 32 6 2 3" xfId="20381" xr:uid="{C5F558B0-3077-4ADB-8E9F-A8ADAA726B71}"/>
    <cellStyle name="Normal 32 6 3" xfId="8333" xr:uid="{D64D0564-5056-464B-BBC3-5B4B8F20BA0D}"/>
    <cellStyle name="Normal 32 6 3 2" xfId="20968" xr:uid="{66996B62-80AC-4D9D-810C-207CCEE55DB4}"/>
    <cellStyle name="Normal 32 6 4" xfId="19831" xr:uid="{32D2E2C8-F49D-4369-92E9-671A9A9850DC}"/>
    <cellStyle name="Normal 32 7" xfId="6374" xr:uid="{FDB7B4D8-6BC3-41C0-891F-AEF6D8295CE3}"/>
    <cellStyle name="Normal 32 7 2" xfId="7512" xr:uid="{50A0C5B7-1B59-4AC8-BE09-144FD057DA55}"/>
    <cellStyle name="Normal 32 7 2 2" xfId="9155" xr:uid="{76B6BED8-F11B-4FD6-B800-67769233E686}"/>
    <cellStyle name="Normal 32 7 2 2 2" xfId="21519" xr:uid="{D719C9B3-8D62-483E-9E6F-58BFBEF87493}"/>
    <cellStyle name="Normal 32 7 2 3" xfId="20382" xr:uid="{53D7C4AA-BCF0-4C10-A462-7D09462A86DB}"/>
    <cellStyle name="Normal 32 7 3" xfId="8092" xr:uid="{092C75EA-8E68-47F1-8E5A-AF79EDB05F7F}"/>
    <cellStyle name="Normal 32 7 3 2" xfId="20728" xr:uid="{EE34798C-AD9E-423F-A627-7EEDDE89BA8C}"/>
    <cellStyle name="Normal 32 7 4" xfId="19591" xr:uid="{39FAD1B0-4D65-4D17-9A2F-B159383EE515}"/>
    <cellStyle name="Normal 32 8" xfId="7055" xr:uid="{FD6E405A-C9D8-4DB3-932B-1237251116E5}"/>
    <cellStyle name="Normal 32 8 2" xfId="8698" xr:uid="{48D4F317-CA8A-4B7E-A21D-13E9BCE16E7F}"/>
    <cellStyle name="Normal 32 8 2 2" xfId="21177" xr:uid="{668EF3B5-4A57-4E5E-9B8C-CA3C5099AB4E}"/>
    <cellStyle name="Normal 32 8 3" xfId="20040" xr:uid="{9B66938A-6D7D-48FC-A647-1620DDCCF83B}"/>
    <cellStyle name="Normal 32 9" xfId="7901" xr:uid="{31907690-9846-4B69-A052-6AFB094F9890}"/>
    <cellStyle name="Normal 32 9 2" xfId="20610" xr:uid="{C96AC6A6-F9CA-4C43-9E18-919C53C02282}"/>
    <cellStyle name="Normal 33" xfId="6012" xr:uid="{DF93E079-8F6D-426A-87AD-EFDF60B41E14}"/>
    <cellStyle name="Normal 33 2" xfId="6681" xr:uid="{12EB3003-B911-46F4-8956-941D7FAC2C33}"/>
    <cellStyle name="Normal 33 2 2" xfId="7513" xr:uid="{AE63E1E7-419C-416A-B525-E577A9892525}"/>
    <cellStyle name="Normal 33 2 2 2" xfId="9156" xr:uid="{1232571B-0BEE-48E2-972C-BCE2A46B5FC6}"/>
    <cellStyle name="Normal 33 2 2 2 2" xfId="21520" xr:uid="{D3959A12-EC68-49BF-8ED7-0D53FA722A4E}"/>
    <cellStyle name="Normal 33 2 2 3" xfId="20383" xr:uid="{36428D8B-C0B3-499E-AF1F-08EADAE20AAF}"/>
    <cellStyle name="Normal 33 2 3" xfId="8334" xr:uid="{8E046988-1D97-4BA3-9BEA-3A645A366151}"/>
    <cellStyle name="Normal 33 2 3 2" xfId="20969" xr:uid="{371AD4D8-B18A-40E4-9DAA-F6139FB6DC5D}"/>
    <cellStyle name="Normal 33 2 4" xfId="19832" xr:uid="{9ED8A0CE-8154-4385-BC64-53E059660E67}"/>
    <cellStyle name="Normal 33 3" xfId="6682" xr:uid="{F35C8D03-5480-4808-A761-1D1ED10EA830}"/>
    <cellStyle name="Normal 33 3 2" xfId="7514" xr:uid="{8808B2B5-37C0-4188-B4EF-83E6957BA45A}"/>
    <cellStyle name="Normal 33 3 2 2" xfId="9157" xr:uid="{AC3CAC36-3473-492A-AB15-C5CD03904D2B}"/>
    <cellStyle name="Normal 33 3 2 2 2" xfId="21521" xr:uid="{43D5A51E-3A55-4873-A238-1F1898A83819}"/>
    <cellStyle name="Normal 33 3 2 3" xfId="20384" xr:uid="{B316C064-C653-46AB-A3A0-AB7281C5984A}"/>
    <cellStyle name="Normal 33 3 3" xfId="8335" xr:uid="{3BEE3FB7-1515-43C2-A1A5-B0C61D7762F6}"/>
    <cellStyle name="Normal 33 3 3 2" xfId="20970" xr:uid="{43B12D03-95C7-460A-BF2C-C98646EDF823}"/>
    <cellStyle name="Normal 33 3 4" xfId="19833" xr:uid="{B4C43FD5-596F-456C-883F-989480D253AD}"/>
    <cellStyle name="Normal 33 4" xfId="6378" xr:uid="{BA017418-E01A-43B4-96BF-29F3E7702FF0}"/>
    <cellStyle name="Normal 33 4 2" xfId="7515" xr:uid="{358357D2-BFD7-48B1-91DA-59A73A3FB634}"/>
    <cellStyle name="Normal 33 4 2 2" xfId="9158" xr:uid="{8F8FBFA2-F21B-41F4-B11E-FBE6A7DFCBB3}"/>
    <cellStyle name="Normal 33 4 2 2 2" xfId="21522" xr:uid="{D86BD471-B48A-4194-BB6A-F035150AE816}"/>
    <cellStyle name="Normal 33 4 2 3" xfId="20385" xr:uid="{3D799440-3924-441F-8A9A-329456F7615A}"/>
    <cellStyle name="Normal 33 4 3" xfId="8096" xr:uid="{FF5D6E91-BB78-427E-A7F3-C3EF88DAC5F7}"/>
    <cellStyle name="Normal 33 4 3 2" xfId="20732" xr:uid="{5B9838BE-1CB9-4D74-8B1F-894BE3645067}"/>
    <cellStyle name="Normal 33 4 4" xfId="19595" xr:uid="{82C87A9B-F90E-48F8-BBA7-9EF68161679D}"/>
    <cellStyle name="Normal 33 5" xfId="7059" xr:uid="{5C86556B-2653-486F-96B1-6FD5D385324C}"/>
    <cellStyle name="Normal 33 5 2" xfId="8702" xr:uid="{058FD2E8-7C99-479D-8847-52CFEB8477E0}"/>
    <cellStyle name="Normal 33 5 2 2" xfId="21181" xr:uid="{EBA0F90C-63EA-4BBF-BDDB-BA2631348599}"/>
    <cellStyle name="Normal 33 5 3" xfId="20044" xr:uid="{B48311F6-0C75-4076-B148-FF47B89A6B58}"/>
    <cellStyle name="Normal 33 6" xfId="7905" xr:uid="{00D32DDA-80D0-4EAC-B93B-1E30FBA72B98}"/>
    <cellStyle name="Normal 33 6 2" xfId="20614" xr:uid="{ADA54D3A-EB1B-4114-A160-E2DECAFD396A}"/>
    <cellStyle name="Normal 33 7" xfId="19477" xr:uid="{F2E3B7A6-484E-4F2C-9918-704E45953241}"/>
    <cellStyle name="Normal 34" xfId="36" xr:uid="{2DC5E831-F245-4ED9-B268-31737F041E64}"/>
    <cellStyle name="Normal 34 2" xfId="6452" xr:uid="{48570816-3AD3-4178-A1B2-AEAD22796BE9}"/>
    <cellStyle name="Normal 35" xfId="37" xr:uid="{E3C33FAB-C7CD-4771-9DFB-2A3653351BA1}"/>
    <cellStyle name="Normal 35 2" xfId="6453" xr:uid="{B05C34B9-62B8-4DA5-A567-CAD98CC2BE54}"/>
    <cellStyle name="Normal 36" xfId="38" xr:uid="{FEDD5B32-7757-4D01-ABDB-E354A34E3AF7}"/>
    <cellStyle name="Normal 36 2" xfId="6454" xr:uid="{6A44C46E-02CD-495C-A0D1-880DF733ADCD}"/>
    <cellStyle name="Normal 37" xfId="39" xr:uid="{78C0CF9A-EE8D-42AB-891E-BFD78B0C730F}"/>
    <cellStyle name="Normal 37 2" xfId="6455" xr:uid="{B8DACF8A-C83A-40FE-9159-9D8C5A8548D4}"/>
    <cellStyle name="Normal 38" xfId="6013" xr:uid="{3C6E05EE-DD67-4B9E-A459-F7D9CCC9D6BA}"/>
    <cellStyle name="Normal 38 2" xfId="6683" xr:uid="{5F34458D-5C68-4F81-9D2C-2B55CD826C11}"/>
    <cellStyle name="Normal 38 2 2" xfId="7516" xr:uid="{9F36A20E-9B1A-4A85-A047-4D90F34A18EF}"/>
    <cellStyle name="Normal 38 2 2 2" xfId="9159" xr:uid="{149F326E-4AE1-4A8A-85E8-BF24954134F4}"/>
    <cellStyle name="Normal 38 2 2 2 2" xfId="21523" xr:uid="{F7979EB5-C25A-4882-9E44-E3406A6CC646}"/>
    <cellStyle name="Normal 38 2 2 3" xfId="20386" xr:uid="{7A60E80F-AD21-4F25-90EE-5F157EB4453E}"/>
    <cellStyle name="Normal 38 2 3" xfId="8336" xr:uid="{203BD3FA-6A73-4D98-A526-A9DE1D244DED}"/>
    <cellStyle name="Normal 38 2 3 2" xfId="20971" xr:uid="{51630113-632D-4ECF-B0C9-DF4A7FE70A54}"/>
    <cellStyle name="Normal 38 2 4" xfId="19834" xr:uid="{C663E422-1729-4D6E-9283-AB4370C43A4B}"/>
    <cellStyle name="Normal 38 3" xfId="6684" xr:uid="{DF369835-8E77-4B1D-895B-C70F685E1C38}"/>
    <cellStyle name="Normal 38 3 2" xfId="7517" xr:uid="{C1C6E6B9-FD40-49E0-8A22-CBBFDF6FD3B8}"/>
    <cellStyle name="Normal 38 3 2 2" xfId="9160" xr:uid="{BEA1BE3B-38DB-40A6-8018-94BD920237BE}"/>
    <cellStyle name="Normal 38 3 2 2 2" xfId="21524" xr:uid="{D6B98C96-7FBB-4D49-84FF-D08613649A8B}"/>
    <cellStyle name="Normal 38 3 2 3" xfId="20387" xr:uid="{CED79988-F31B-42E6-B4F7-AC8EFDC413A5}"/>
    <cellStyle name="Normal 38 3 3" xfId="8337" xr:uid="{7DC05193-9F0D-4249-B9D3-E8A1FE78310B}"/>
    <cellStyle name="Normal 38 3 3 2" xfId="20972" xr:uid="{344A3575-40FE-442F-B7E6-C5A1EA5798DC}"/>
    <cellStyle name="Normal 38 3 4" xfId="19835" xr:uid="{BFE9707D-396D-47C9-A9BF-A91A563E5165}"/>
    <cellStyle name="Normal 38 4" xfId="6379" xr:uid="{2F283AA1-1B39-459C-AE86-EE37553AC69F}"/>
    <cellStyle name="Normal 38 4 2" xfId="7518" xr:uid="{79F40825-D0E9-4E37-A521-AFD7517F055A}"/>
    <cellStyle name="Normal 38 4 2 2" xfId="9161" xr:uid="{7247ED67-C870-4E00-A9A2-5D8AD6227204}"/>
    <cellStyle name="Normal 38 4 2 2 2" xfId="21525" xr:uid="{1059FEC4-0AF7-46EF-A875-04AD9D9AD0E6}"/>
    <cellStyle name="Normal 38 4 2 3" xfId="20388" xr:uid="{84F32D09-0A19-467B-B8B9-A9AA6577C373}"/>
    <cellStyle name="Normal 38 4 3" xfId="8097" xr:uid="{5BC2DD5B-6DD2-4A57-82E6-790D5DE0309E}"/>
    <cellStyle name="Normal 38 4 3 2" xfId="20733" xr:uid="{5BD2065A-B4BE-45FB-95B3-8BE06A6EF0DF}"/>
    <cellStyle name="Normal 38 4 4" xfId="19596" xr:uid="{0BA377D5-2087-4DC5-9D09-5B9ACEDB91A5}"/>
    <cellStyle name="Normal 38 5" xfId="7060" xr:uid="{F1B682DF-F03C-40E7-BC5D-A0CB724E14AA}"/>
    <cellStyle name="Normal 38 5 2" xfId="8703" xr:uid="{9695129C-6DB3-47BE-9902-4A6756787653}"/>
    <cellStyle name="Normal 38 5 2 2" xfId="21182" xr:uid="{15B8AB72-841D-4ABD-8DE9-77BCD3359EC0}"/>
    <cellStyle name="Normal 38 5 3" xfId="20045" xr:uid="{2E23078F-AFC0-47B7-A040-9425A74D7F7A}"/>
    <cellStyle name="Normal 38 6" xfId="7906" xr:uid="{1F501AE4-06DE-46F4-A2E8-6E77BD090242}"/>
    <cellStyle name="Normal 38 6 2" xfId="20615" xr:uid="{C110C2CD-3937-4E5F-AF20-D8ADDE213759}"/>
    <cellStyle name="Normal 38 7" xfId="19478" xr:uid="{9EE4B1BD-0B03-4D10-8249-0370F6433F41}"/>
    <cellStyle name="Normal 39" xfId="6014" xr:uid="{614DBDC6-D4C9-4D5C-9127-9493B749D25D}"/>
    <cellStyle name="Normal 39 2" xfId="6685" xr:uid="{97696A47-C56A-40F1-92EE-02F3787FFB64}"/>
    <cellStyle name="Normal 39 2 2" xfId="7519" xr:uid="{88CFA699-2817-4358-B948-D7C8373CAA76}"/>
    <cellStyle name="Normal 39 2 2 2" xfId="9162" xr:uid="{169F8E26-53C3-4607-9F8D-44C6B64AAD65}"/>
    <cellStyle name="Normal 39 2 2 2 2" xfId="21526" xr:uid="{B166EE42-96C3-49E9-B83F-10A96854C176}"/>
    <cellStyle name="Normal 39 2 2 3" xfId="20389" xr:uid="{9D172B57-830A-4178-BE87-DA548314412A}"/>
    <cellStyle name="Normal 39 2 3" xfId="8338" xr:uid="{907E8514-E6E0-4EE0-83F6-E9D25211C17F}"/>
    <cellStyle name="Normal 39 2 3 2" xfId="20973" xr:uid="{B22E06C3-7B1E-4F53-88E9-9C18C14077B4}"/>
    <cellStyle name="Normal 39 2 4" xfId="19836" xr:uid="{11325FD6-F363-4AFC-A366-2F9D0D0863E1}"/>
    <cellStyle name="Normal 39 3" xfId="6686" xr:uid="{D39CF042-8960-4095-84E9-4C31A31B5F45}"/>
    <cellStyle name="Normal 39 3 2" xfId="7520" xr:uid="{81388D11-2F11-4A04-B829-18F3C89AB478}"/>
    <cellStyle name="Normal 39 3 2 2" xfId="9163" xr:uid="{73FC5FC6-54CA-476D-ADE9-A433CA882706}"/>
    <cellStyle name="Normal 39 3 2 2 2" xfId="21527" xr:uid="{3BC4F0FA-19BD-4387-B596-8C28B5063C59}"/>
    <cellStyle name="Normal 39 3 2 3" xfId="20390" xr:uid="{EDDDE44D-9D3B-496B-8C27-6C10E5AB6420}"/>
    <cellStyle name="Normal 39 3 3" xfId="8339" xr:uid="{1FAECE93-3739-4D35-B986-C4F4467B317E}"/>
    <cellStyle name="Normal 39 3 3 2" xfId="20974" xr:uid="{76144B52-7020-496D-BB67-22E2FF2C4F06}"/>
    <cellStyle name="Normal 39 3 4" xfId="19837" xr:uid="{92210F03-FC6D-46B3-B318-53963A688407}"/>
    <cellStyle name="Normal 39 4" xfId="6380" xr:uid="{17DFB6E7-315C-4E68-A693-BAC154E567A2}"/>
    <cellStyle name="Normal 39 4 2" xfId="7521" xr:uid="{A8895C75-8A6C-4DB9-96A5-C7CC4CC8BE8B}"/>
    <cellStyle name="Normal 39 4 2 2" xfId="9164" xr:uid="{6545DA14-FAB8-49F4-AC81-D690140DE138}"/>
    <cellStyle name="Normal 39 4 2 2 2" xfId="21528" xr:uid="{1E890BF6-8541-4D66-907A-3F133189F832}"/>
    <cellStyle name="Normal 39 4 2 3" xfId="20391" xr:uid="{354E56C0-BECC-4E03-A273-5863F40ED6DB}"/>
    <cellStyle name="Normal 39 4 3" xfId="8098" xr:uid="{1078E695-453E-43FB-9AEF-8DAA57A6E292}"/>
    <cellStyle name="Normal 39 4 3 2" xfId="20734" xr:uid="{31DD3122-9040-427F-935E-ED143DDDB52B}"/>
    <cellStyle name="Normal 39 4 4" xfId="19597" xr:uid="{3F8AA53A-BDF1-4E09-9C3B-644588812080}"/>
    <cellStyle name="Normal 39 5" xfId="7061" xr:uid="{404EE555-C235-428B-B1B0-AB06044FD7FA}"/>
    <cellStyle name="Normal 39 5 2" xfId="8704" xr:uid="{3282DE77-C481-4B10-8899-AE93327712CF}"/>
    <cellStyle name="Normal 39 5 2 2" xfId="21183" xr:uid="{640EE3C3-A5E3-4921-BAC7-A62908CF1A00}"/>
    <cellStyle name="Normal 39 5 3" xfId="20046" xr:uid="{0B60FC7D-0305-4034-A44A-86F131C5AAAF}"/>
    <cellStyle name="Normal 39 6" xfId="7907" xr:uid="{27C19682-B32E-40BA-9949-CEB63D0E0BE9}"/>
    <cellStyle name="Normal 39 6 2" xfId="20616" xr:uid="{737FEDB2-4512-46A4-8032-6B21785E2FCF}"/>
    <cellStyle name="Normal 39 7" xfId="19479" xr:uid="{9AC695C0-5CA1-4338-9FF0-2A0559384AC5}"/>
    <cellStyle name="Normal 4" xfId="14" xr:uid="{04B7F298-E86E-48F7-B81E-09EB0B53D5C8}"/>
    <cellStyle name="Normal 4 10" xfId="6015" xr:uid="{CAEE424C-8231-4B44-8358-6245DC0003E4}"/>
    <cellStyle name="Normal 4 11" xfId="6016" xr:uid="{DE32BA61-D68F-438C-AB30-585D307B57FB}"/>
    <cellStyle name="Normal 4 12" xfId="6017" xr:uid="{F9BF3B88-68A7-4000-A824-FBC008E9719B}"/>
    <cellStyle name="Normal 4 13" xfId="6018" xr:uid="{AA49230D-7E2D-43F2-9EAA-D8ED14DF433E}"/>
    <cellStyle name="Normal 4 14" xfId="6019" xr:uid="{DDB2D6FF-A17D-49EA-AD87-9590D2F95FA6}"/>
    <cellStyle name="Normal 4 15" xfId="6020" xr:uid="{523282A4-B47E-4E2A-97B1-7091106C0BAF}"/>
    <cellStyle name="Normal 4 16" xfId="6021" xr:uid="{8FB14557-F59F-4B23-9644-B223A02CE2E7}"/>
    <cellStyle name="Normal 4 17" xfId="6022" xr:uid="{2C96C224-B675-4172-9558-7A5596C30E74}"/>
    <cellStyle name="Normal 4 18" xfId="6023" xr:uid="{6122F32F-22E6-454D-B9A3-7CCCE2C6AA88}"/>
    <cellStyle name="Normal 4 18 10" xfId="6024" xr:uid="{4BCA30BC-A85D-4C92-86F8-F3F26913998A}"/>
    <cellStyle name="Normal 4 18 11" xfId="6025" xr:uid="{1DFDAEB8-8E12-447E-9238-5A78ED737E8D}"/>
    <cellStyle name="Normal 4 18 12" xfId="6026" xr:uid="{88BF4E7F-A385-447C-A1A7-4C04044D43CF}"/>
    <cellStyle name="Normal 4 18 13" xfId="6027" xr:uid="{5C080709-12C9-486B-807B-DF5F4281E50C}"/>
    <cellStyle name="Normal 4 18 14" xfId="6028" xr:uid="{47E84580-C895-4FC7-8B93-121872878D25}"/>
    <cellStyle name="Normal 4 18 15" xfId="6029" xr:uid="{231ABF24-4EED-4A38-AA55-1091E18F095C}"/>
    <cellStyle name="Normal 4 18 16" xfId="6030" xr:uid="{2786A4D8-689A-4FCA-B9DD-A1736E6153E2}"/>
    <cellStyle name="Normal 4 18 17" xfId="6031" xr:uid="{8493275D-A3F8-4578-9F07-F1345D9A9E36}"/>
    <cellStyle name="Normal 4 18 18" xfId="6032" xr:uid="{F07024A7-15E9-4399-A364-7E419731BCFA}"/>
    <cellStyle name="Normal 4 18 19" xfId="6033" xr:uid="{1E37756A-45B8-41B9-9511-15E27A9A68F5}"/>
    <cellStyle name="Normal 4 18 2" xfId="6034" xr:uid="{F30DE599-B280-409D-969E-980BBF67B5D1}"/>
    <cellStyle name="Normal 4 18 20" xfId="6035" xr:uid="{81C18881-F7FE-4345-9561-D27A82103C94}"/>
    <cellStyle name="Normal 4 18 3" xfId="6036" xr:uid="{1FA1E850-9025-4FFA-B44E-07B44093AB27}"/>
    <cellStyle name="Normal 4 18 4" xfId="6037" xr:uid="{18001E0D-BB18-44AA-9BF4-298537F9EAD2}"/>
    <cellStyle name="Normal 4 18 5" xfId="6038" xr:uid="{5110859A-098A-4CCD-882E-54BA8C5A20E6}"/>
    <cellStyle name="Normal 4 18 6" xfId="6039" xr:uid="{FA4BCC53-8B4A-4858-AC6C-A455848603D6}"/>
    <cellStyle name="Normal 4 18 7" xfId="6040" xr:uid="{1E0F004D-029F-4E68-9043-B8AF349B561A}"/>
    <cellStyle name="Normal 4 18 8" xfId="6041" xr:uid="{405235EF-1ACA-42F0-A151-3B4E9764A267}"/>
    <cellStyle name="Normal 4 18 9" xfId="6042" xr:uid="{805FA21A-227C-40DC-B890-EA428EE7935A}"/>
    <cellStyle name="Normal 4 19" xfId="6043" xr:uid="{C02DB287-36E3-45DD-B185-3F27AB8D87F8}"/>
    <cellStyle name="Normal 4 2" xfId="28" xr:uid="{1087E88C-E219-4BD8-A456-451740D83246}"/>
    <cellStyle name="Normal 4 2 2" xfId="6402" xr:uid="{6B6D44AC-0D2A-4A71-A65A-EF81B0B60119}"/>
    <cellStyle name="Normal 4 2 3" xfId="6381" xr:uid="{856B9E96-6B85-4C3C-9B1F-62B33E1209DC}"/>
    <cellStyle name="Normal 4 2 3 2" xfId="7522" xr:uid="{DEA997BC-6D45-4F6A-A04F-217204560204}"/>
    <cellStyle name="Normal 4 2 3 2 2" xfId="9165" xr:uid="{9D5FC6E9-EC00-4DEA-9106-6FFB147EE5A8}"/>
    <cellStyle name="Normal 4 2 3 2 2 2" xfId="21529" xr:uid="{C885B43A-8320-4A46-B01E-7B3B1AF8CA14}"/>
    <cellStyle name="Normal 4 2 3 2 3" xfId="20392" xr:uid="{E0B0E8DB-8BD5-4D2B-B06F-A05658A31C9D}"/>
    <cellStyle name="Normal 4 2 3 3" xfId="8099" xr:uid="{3D64C281-61B7-4F87-85FD-563D3BF02F5D}"/>
    <cellStyle name="Normal 4 2 3 3 2" xfId="20735" xr:uid="{D5DA95F8-117A-4213-83FD-3E69B1252793}"/>
    <cellStyle name="Normal 4 2 3 4" xfId="19598" xr:uid="{46A71C0F-2EC4-4A4E-9FE1-B0E453882271}"/>
    <cellStyle name="Normal 4 2 4" xfId="7062" xr:uid="{DA54D807-130A-4C9D-82A6-6D80B896ECC4}"/>
    <cellStyle name="Normal 4 2 4 2" xfId="8705" xr:uid="{18881591-D6FA-4ABA-8AA0-FD00731AECE3}"/>
    <cellStyle name="Normal 4 2 4 2 2" xfId="21184" xr:uid="{18470894-7B61-4392-801A-A71EADA56ACA}"/>
    <cellStyle name="Normal 4 2 4 3" xfId="20047" xr:uid="{3DDFB1F7-FB3B-4AB6-BDCB-766D166AABD6}"/>
    <cellStyle name="Normal 4 2 5" xfId="7715" xr:uid="{7D78E14E-ED2D-4C7C-9DA1-C870486F8F9E}"/>
    <cellStyle name="Normal 4 2 5 2" xfId="20508" xr:uid="{81032E0B-A6F7-4C47-A22A-27597E3CB8C2}"/>
    <cellStyle name="Normal 4 2 6" xfId="19370" xr:uid="{9FA6DBB0-C03C-4288-A564-6AD45B9B5744}"/>
    <cellStyle name="Normal 4 20" xfId="6044" xr:uid="{1BFBB320-9649-4821-B494-8739D931B34E}"/>
    <cellStyle name="Normal 4 21" xfId="6045" xr:uid="{172261E6-3FD5-449C-8B9F-DCF531F23DB3}"/>
    <cellStyle name="Normal 4 22" xfId="6046" xr:uid="{B9405E24-DB55-4AF0-97A7-633575FB2694}"/>
    <cellStyle name="Normal 4 23" xfId="6047" xr:uid="{C7D36A5F-4F38-4CB0-8130-BDE28A7D0522}"/>
    <cellStyle name="Normal 4 24" xfId="6048" xr:uid="{3DE5DBC6-1757-4528-891F-756F62176DDB}"/>
    <cellStyle name="Normal 4 25" xfId="6049" xr:uid="{4874DD98-722D-49D0-8B1B-24AD4397CF32}"/>
    <cellStyle name="Normal 4 26" xfId="6687" xr:uid="{4879DAED-C1FD-440A-9EE4-7F428203754C}"/>
    <cellStyle name="Normal 4 27" xfId="6911" xr:uid="{564517E1-BD70-48CC-8778-93F2329C2CB4}"/>
    <cellStyle name="Normal 4 27 2" xfId="8554" xr:uid="{1BF871BD-24E4-4B6C-854D-9C72C51D01A4}"/>
    <cellStyle name="Normal 4 27 2 2" xfId="21074" xr:uid="{C2BF3FFB-2E91-44D8-95B6-D4460AE06DA2}"/>
    <cellStyle name="Normal 4 27 3" xfId="19937" xr:uid="{3E5A4322-3E70-4077-B311-6F65B9AA7B26}"/>
    <cellStyle name="Normal 4 28" xfId="25" xr:uid="{1801701E-79FE-44EF-B77C-5E4EDE055C5B}"/>
    <cellStyle name="Normal 4 29" xfId="19362" xr:uid="{A5C21748-547F-470D-A153-561FD7EF73B7}"/>
    <cellStyle name="Normal 4 3" xfId="6050" xr:uid="{44C55AB8-DBEF-428B-8F71-A2CAEB6565F3}"/>
    <cellStyle name="Normal 4 3 2" xfId="6051" xr:uid="{4E6F749D-08F4-4A3F-BC2A-07E524C7C59F}"/>
    <cellStyle name="Normal 4 3 3" xfId="6403" xr:uid="{91008A4F-0806-42D7-8BA4-D91E5997E0B5}"/>
    <cellStyle name="Normal 4 3_1_solis_MK Nr 595 " xfId="6052" xr:uid="{C62B7C0C-6189-422E-9EC0-C46FAA5B9998}"/>
    <cellStyle name="Normal 4 4" xfId="6053" xr:uid="{E2B73DA2-4572-437F-B936-A6B2A5F98CAA}"/>
    <cellStyle name="Normal 4 5" xfId="6054" xr:uid="{ADC05753-366B-4F28-8426-B964F70E14DB}"/>
    <cellStyle name="Normal 4 6" xfId="6055" xr:uid="{CF66E95B-03C2-494C-BEF9-793314B7F47C}"/>
    <cellStyle name="Normal 4 7" xfId="6056" xr:uid="{61884444-5268-421A-8932-EAE3947EE9A9}"/>
    <cellStyle name="Normal 4 8" xfId="6057" xr:uid="{77BE43DF-281E-475D-941C-A3897B729389}"/>
    <cellStyle name="Normal 4 9" xfId="6058" xr:uid="{86B0193C-DA94-493A-8868-590823B38354}"/>
    <cellStyle name="Normal 40" xfId="40" xr:uid="{73233817-A9EC-4D0C-B874-5D15EC2A7614}"/>
    <cellStyle name="Normal 40 2" xfId="6456" xr:uid="{6BD068A8-C82E-4572-9381-B6CFC18A4EFE}"/>
    <cellStyle name="Normal 41" xfId="6059" xr:uid="{2C6B302D-E9D2-4F2F-B35A-0B5CF0216797}"/>
    <cellStyle name="Normal 41 2" xfId="6404" xr:uid="{D9304E8F-FCF1-40B3-831E-B25E2A2D13E2}"/>
    <cellStyle name="Normal 41 3" xfId="6457" xr:uid="{DC404BA9-CB5A-4FD2-BA3A-A76A6A38B386}"/>
    <cellStyle name="Normal 41 3 2" xfId="6688" xr:uid="{DE2E8594-1B74-4F40-AE5C-11624004F900}"/>
    <cellStyle name="Normal 41 3 2 2" xfId="7523" xr:uid="{8C3B5867-E11D-4358-81FC-272062E8B0A4}"/>
    <cellStyle name="Normal 41 3 2 2 2" xfId="9166" xr:uid="{4C236E46-9078-4A91-93F6-80C03F2B2FB2}"/>
    <cellStyle name="Normal 41 3 2 2 2 2" xfId="21530" xr:uid="{F1D9DDB1-BB6F-4DD6-9577-457C5584E086}"/>
    <cellStyle name="Normal 41 3 2 2 3" xfId="20393" xr:uid="{0928BFCD-EC6F-4228-8C54-DA2E2677BB3D}"/>
    <cellStyle name="Normal 41 3 2 3" xfId="8340" xr:uid="{C7931F14-C3D2-4791-897E-2F9EF4DE9302}"/>
    <cellStyle name="Normal 41 3 2 3 2" xfId="20975" xr:uid="{C5DBFB0D-4EC7-442D-BCE8-3DA70BFCABED}"/>
    <cellStyle name="Normal 41 3 2 4" xfId="19838" xr:uid="{8E22BF3F-7BF2-4E50-866C-D44C35D1BE6B}"/>
    <cellStyle name="Normal 41 3 3" xfId="7155" xr:uid="{BF1CA917-F9AA-4E10-9E99-5D9882860ECB}"/>
    <cellStyle name="Normal 41 3 3 2" xfId="8798" xr:uid="{D362AFE6-BD9C-4684-822D-486E4869160A}"/>
    <cellStyle name="Normal 41 3 3 2 2" xfId="21204" xr:uid="{A11F22A2-1BE9-4847-96EF-2DAC8B6DA33F}"/>
    <cellStyle name="Normal 41 3 3 3" xfId="20067" xr:uid="{5B926FEF-79B5-4EE2-9F13-D2CE1B335F8B}"/>
    <cellStyle name="Normal 41 3 4" xfId="8123" xr:uid="{09C2E526-1D57-42E6-BC7D-EEA366FE5EF7}"/>
    <cellStyle name="Normal 41 3 4 2" xfId="20759" xr:uid="{360D14B6-A737-41F7-A523-F316900E0020}"/>
    <cellStyle name="Normal 41 3 5" xfId="19622" xr:uid="{9A4302B8-6157-406F-A258-A44E02631AB7}"/>
    <cellStyle name="Normal 41 4" xfId="6689" xr:uid="{5F82F159-5E4A-43ED-8D71-93CB52842188}"/>
    <cellStyle name="Normal 41 4 2" xfId="7524" xr:uid="{FD2C6352-BE49-4D1A-8085-EA52D634FA04}"/>
    <cellStyle name="Normal 41 4 2 2" xfId="9167" xr:uid="{4BAD1765-FBA6-4BD3-A07B-D73B99A53F47}"/>
    <cellStyle name="Normal 41 4 2 2 2" xfId="21531" xr:uid="{7C9D0398-8F0A-41DF-9C13-D8EDA96780D9}"/>
    <cellStyle name="Normal 41 4 2 3" xfId="20394" xr:uid="{68B117A5-6C53-4CDD-B353-58EB00EAC3DA}"/>
    <cellStyle name="Normal 41 4 3" xfId="8341" xr:uid="{19DFB859-E0A6-47A9-904E-2ED5D6EA0341}"/>
    <cellStyle name="Normal 41 4 3 2" xfId="20976" xr:uid="{F3470096-23A5-4026-BF20-8C482969EF9C}"/>
    <cellStyle name="Normal 41 4 4" xfId="19839" xr:uid="{D018BDDE-BB31-49D2-B866-3B606DC71FE3}"/>
    <cellStyle name="Normal 42" xfId="6273" xr:uid="{DF23D38B-71CC-486A-A81D-B4B7F8902A19}"/>
    <cellStyle name="Normal 42 2" xfId="6690" xr:uid="{6F80C20C-0E84-449E-AA31-14B517AA669C}"/>
    <cellStyle name="Normal 42 2 2" xfId="7526" xr:uid="{DD8B3692-3936-4BBB-9609-8BE39F4ABC22}"/>
    <cellStyle name="Normal 42 2 2 2" xfId="9169" xr:uid="{5C82BF04-DFF2-4AEA-8071-3E362685A93B}"/>
    <cellStyle name="Normal 42 2 2 2 2" xfId="21533" xr:uid="{C03A14A5-43F4-43D0-AF4E-ABDCD20FA8BF}"/>
    <cellStyle name="Normal 42 2 2 3" xfId="20396" xr:uid="{11E1575F-AC7D-4881-99E1-03ADC4227E27}"/>
    <cellStyle name="Normal 42 2 3" xfId="8342" xr:uid="{C8B34ECE-8C6A-4629-B5E6-55A35AD24C80}"/>
    <cellStyle name="Normal 42 2 3 2" xfId="20977" xr:uid="{DAB628FF-CC07-473F-9378-0455E4EF51CA}"/>
    <cellStyle name="Normal 42 2 4" xfId="19840" xr:uid="{F13B7019-2EC0-497C-BF41-52EA74639FDE}"/>
    <cellStyle name="Normal 42 3" xfId="6465" xr:uid="{F1443954-37C4-4608-8FB7-837D9628E892}"/>
    <cellStyle name="Normal 42 4" xfId="6382" xr:uid="{7D7A72E8-B62C-4F97-99BA-94C749D29B14}"/>
    <cellStyle name="Normal 42 4 2" xfId="7527" xr:uid="{FE9F09E7-33E8-4546-8C13-05078ADB2BEF}"/>
    <cellStyle name="Normal 42 4 2 2" xfId="9170" xr:uid="{1B2F910F-67A0-491B-A5CA-4FF5833F607D}"/>
    <cellStyle name="Normal 42 4 2 2 2" xfId="21534" xr:uid="{97AD2AAA-CFA4-4620-BBBB-EADF21EB3E94}"/>
    <cellStyle name="Normal 42 4 2 3" xfId="20397" xr:uid="{B1B24CBB-F8FD-486C-93C9-7F853351758E}"/>
    <cellStyle name="Normal 42 4 3" xfId="8100" xr:uid="{B0632C23-392F-4A47-93A8-A9B24852875C}"/>
    <cellStyle name="Normal 42 4 3 2" xfId="20736" xr:uid="{360004D5-532F-4996-83DA-27B4C874DF2B}"/>
    <cellStyle name="Normal 42 4 4" xfId="19599" xr:uid="{C515065C-7013-4C62-82AF-AF82AE2FDD56}"/>
    <cellStyle name="Normal 42 5" xfId="7525" xr:uid="{907A3BFC-D5ED-4141-893C-AA899214B3D8}"/>
    <cellStyle name="Normal 42 5 2" xfId="9168" xr:uid="{A004D834-761A-49BD-9F44-69FD476ADACE}"/>
    <cellStyle name="Normal 42 5 2 2" xfId="21532" xr:uid="{921FC21E-7B98-44A9-9695-B830AAE16423}"/>
    <cellStyle name="Normal 42 5 3" xfId="20395" xr:uid="{34990C30-9B47-4B6C-9AC7-05DF7A934494}"/>
    <cellStyle name="Normal 42 6" xfId="7992" xr:uid="{9AD8B89B-960F-4C73-BD9B-D35744FBC6D3}"/>
    <cellStyle name="Normal 42 6 2" xfId="20628" xr:uid="{9D6E1CD7-7F1F-4806-B637-43034CBF6EC2}"/>
    <cellStyle name="Normal 42 7" xfId="19491" xr:uid="{8712F433-B3BD-42C8-A51A-03CF1D13BB5B}"/>
    <cellStyle name="Normal 43" xfId="41" xr:uid="{A1A21314-A72C-44E4-BEDA-E2408BB52F3F}"/>
    <cellStyle name="Normal 43 2" xfId="6458" xr:uid="{4FADC7BE-5D96-4528-A692-71DC9D8B954E}"/>
    <cellStyle name="Normal 44" xfId="42" xr:uid="{26F1368C-41D0-451D-8986-0CF9F875C22D}"/>
    <cellStyle name="Normal 44 2" xfId="6459" xr:uid="{887962A3-E092-4B0D-8122-9FA4EAD811D3}"/>
    <cellStyle name="Normal 45" xfId="6060" xr:uid="{03B60BB4-F897-4CB4-9AEB-8F612D7C4CC5}"/>
    <cellStyle name="Normal 45 10" xfId="6691" xr:uid="{B04667C8-065D-42CF-AD74-F89B316B9F35}"/>
    <cellStyle name="Normal 45 10 2" xfId="7528" xr:uid="{1E79530F-7AD0-408C-9E37-1F066BE77BA9}"/>
    <cellStyle name="Normal 45 10 2 2" xfId="9171" xr:uid="{CD797BDC-B8A6-411C-A53B-578316D6A0DF}"/>
    <cellStyle name="Normal 45 10 2 2 2" xfId="21535" xr:uid="{A7FB0436-77BF-4DE5-B18C-2B203AD7F1FD}"/>
    <cellStyle name="Normal 45 10 2 3" xfId="20398" xr:uid="{FB5FFF90-9655-4F78-9C95-77385EB29F7A}"/>
    <cellStyle name="Normal 45 10 3" xfId="8343" xr:uid="{B483DEA0-A255-4324-83F4-5CA825FA5E8A}"/>
    <cellStyle name="Normal 45 10 3 2" xfId="20978" xr:uid="{B1F6DC3F-F185-4111-B168-A4C6AB1456AD}"/>
    <cellStyle name="Normal 45 10 4" xfId="19841" xr:uid="{77884E43-92DA-42C8-B457-15EEFE12A02B}"/>
    <cellStyle name="Normal 45 11" xfId="6692" xr:uid="{EFEB8959-440D-44AA-B969-6B6E7498FEAA}"/>
    <cellStyle name="Normal 45 11 2" xfId="7529" xr:uid="{69A0A5ED-461F-47BA-888A-0B02D06F0260}"/>
    <cellStyle name="Normal 45 11 2 2" xfId="9172" xr:uid="{354E0AFF-6B75-4E2E-B7DD-FDCB9C3E2E75}"/>
    <cellStyle name="Normal 45 11 2 2 2" xfId="21536" xr:uid="{04D237F6-D6DD-49E1-886E-258C39C5FEC4}"/>
    <cellStyle name="Normal 45 11 2 3" xfId="20399" xr:uid="{20B5978B-9CC0-41D1-9BF3-E3B065D79E04}"/>
    <cellStyle name="Normal 45 11 3" xfId="8344" xr:uid="{B528CFE1-6D26-4344-84AD-4219A8C93775}"/>
    <cellStyle name="Normal 45 11 3 2" xfId="20979" xr:uid="{391899E6-B069-4711-9E0E-1BA0F083842C}"/>
    <cellStyle name="Normal 45 11 4" xfId="19842" xr:uid="{08FE83D4-1498-4A2E-AE81-A8BAD7E9B9E7}"/>
    <cellStyle name="Normal 45 12" xfId="6693" xr:uid="{13FB3CF6-E134-4062-AD92-382621778E06}"/>
    <cellStyle name="Normal 45 12 2" xfId="7530" xr:uid="{B1967984-2087-4EF9-95C6-982D4E2AF917}"/>
    <cellStyle name="Normal 45 12 2 2" xfId="9173" xr:uid="{143D6104-B1E1-4095-BBC5-07EE0F11A0A2}"/>
    <cellStyle name="Normal 45 12 2 2 2" xfId="21537" xr:uid="{4F340B7C-3096-4318-B0D5-2D6E9D0DAE1A}"/>
    <cellStyle name="Normal 45 12 2 3" xfId="20400" xr:uid="{98CCCFE9-3BF7-4DF0-AD29-C664AA830490}"/>
    <cellStyle name="Normal 45 12 3" xfId="8345" xr:uid="{56D8DB8C-A48F-4859-93D8-588642E055F6}"/>
    <cellStyle name="Normal 45 12 3 2" xfId="20980" xr:uid="{9954D73C-2527-4FDE-8EE1-016CEEECC16C}"/>
    <cellStyle name="Normal 45 12 4" xfId="19843" xr:uid="{72159356-4A12-4611-8663-DB287000BB73}"/>
    <cellStyle name="Normal 45 2" xfId="6061" xr:uid="{53D64EDD-1EB6-47CB-911C-3649116DC970}"/>
    <cellStyle name="Normal 45 2 2" xfId="6694" xr:uid="{3BC78E4F-0DDE-4A1E-9A3F-A6983F6DB2A8}"/>
    <cellStyle name="Normal 45 2 2 2" xfId="7531" xr:uid="{8EA94995-92BC-404A-977D-18F17408A348}"/>
    <cellStyle name="Normal 45 2 2 2 2" xfId="9174" xr:uid="{6141CA26-AEA8-45F7-B879-DC409D346AEA}"/>
    <cellStyle name="Normal 45 2 2 2 2 2" xfId="21538" xr:uid="{6493B8E9-C550-4C65-B458-C8CA38DF21E4}"/>
    <cellStyle name="Normal 45 2 2 2 3" xfId="20401" xr:uid="{451CB1C5-94EE-48DF-BC8D-D3579585D267}"/>
    <cellStyle name="Normal 45 2 2 3" xfId="8346" xr:uid="{E38936B4-7942-4262-8A39-A4C37F3EF935}"/>
    <cellStyle name="Normal 45 2 2 3 2" xfId="20981" xr:uid="{1ED3F908-2B15-4C9F-8EA4-D96346104CC2}"/>
    <cellStyle name="Normal 45 2 2 4" xfId="19844" xr:uid="{C6439097-3876-48AF-B897-7193059F6801}"/>
    <cellStyle name="Normal 45 2 3" xfId="6695" xr:uid="{43B92521-2AEE-4075-AB09-FEFF0D837BB6}"/>
    <cellStyle name="Normal 45 2 3 2" xfId="7532" xr:uid="{EB9D7689-A217-4019-A5CC-202EF21B406E}"/>
    <cellStyle name="Normal 45 2 3 2 2" xfId="9175" xr:uid="{94E37812-AB59-4DDC-A5C2-C6074117B92D}"/>
    <cellStyle name="Normal 45 2 3 2 2 2" xfId="21539" xr:uid="{A64A4A03-D2FE-4929-AC7B-E99D774DBE09}"/>
    <cellStyle name="Normal 45 2 3 2 3" xfId="20402" xr:uid="{61F6D27F-79A5-4CB6-A110-7A046EB0F102}"/>
    <cellStyle name="Normal 45 2 3 3" xfId="8347" xr:uid="{FC33C3FE-D6E5-4603-8B32-03CDA13FAE64}"/>
    <cellStyle name="Normal 45 2 3 3 2" xfId="20982" xr:uid="{D1A18FDD-9EFF-473D-828B-E586A29DE6AC}"/>
    <cellStyle name="Normal 45 2 3 4" xfId="19845" xr:uid="{502C8D64-E783-4A00-8459-CAAFB7C38C27}"/>
    <cellStyle name="Normal 45 2 4" xfId="6383" xr:uid="{08B92213-4C99-4B7D-B3A6-94F283254553}"/>
    <cellStyle name="Normal 45 2 4 2" xfId="7533" xr:uid="{ABEFFF13-7763-4FF0-B5F8-C45DE1C832E1}"/>
    <cellStyle name="Normal 45 2 4 2 2" xfId="9176" xr:uid="{23166593-0067-42BE-9607-EBE8F539E40E}"/>
    <cellStyle name="Normal 45 2 4 2 2 2" xfId="21540" xr:uid="{CC5837EA-EA47-42D8-9FD7-47D347AB9F3D}"/>
    <cellStyle name="Normal 45 2 4 2 3" xfId="20403" xr:uid="{F083149D-9044-4DCE-950A-7A32C70CFF6F}"/>
    <cellStyle name="Normal 45 2 4 3" xfId="8101" xr:uid="{1E52D10D-2886-4025-B4CA-274DDEC8E35E}"/>
    <cellStyle name="Normal 45 2 4 3 2" xfId="20737" xr:uid="{98A0624A-1CDE-4AD3-8833-F094FB0B205C}"/>
    <cellStyle name="Normal 45 2 4 4" xfId="19600" xr:uid="{AF04A13B-462E-4CF8-AF4D-72617569C013}"/>
    <cellStyle name="Normal 45 2 5" xfId="7063" xr:uid="{2656BE84-7641-45BE-ACEB-010E6D5F9B4F}"/>
    <cellStyle name="Normal 45 2 5 2" xfId="8706" xr:uid="{23821F82-6F64-4B64-820B-C4192A0FEC82}"/>
    <cellStyle name="Normal 45 2 5 2 2" xfId="21185" xr:uid="{B19E9E99-E306-4E99-8DA6-6172093B7C9D}"/>
    <cellStyle name="Normal 45 2 5 3" xfId="20048" xr:uid="{C8015DD1-C3AE-439A-9123-6EDE68FA3ABD}"/>
    <cellStyle name="Normal 45 2 6" xfId="7908" xr:uid="{EE370D0D-377D-4DC6-BF07-6500541B2854}"/>
    <cellStyle name="Normal 45 2 6 2" xfId="20617" xr:uid="{0758B5EA-685F-4490-99C1-FCC7FF4ACB63}"/>
    <cellStyle name="Normal 45 2 7" xfId="19480" xr:uid="{A56D1A4A-AF88-4658-A884-C396C6C3406D}"/>
    <cellStyle name="Normal 45 3" xfId="6062" xr:uid="{B54D1F51-44E9-45A4-A76C-8C8B4146B9BF}"/>
    <cellStyle name="Normal 45 3 2" xfId="6696" xr:uid="{91D7B699-DCAF-4FA1-AA37-D3AE431F1851}"/>
    <cellStyle name="Normal 45 3 2 2" xfId="7534" xr:uid="{BD6B8D48-0FA5-4907-9785-4B2EB9E3CFDA}"/>
    <cellStyle name="Normal 45 3 2 2 2" xfId="9177" xr:uid="{7D86B7B9-00D2-4243-8FDC-8B1B0873AC26}"/>
    <cellStyle name="Normal 45 3 2 2 2 2" xfId="21541" xr:uid="{9AFD5FF2-9700-4BD8-9798-617905BEDE70}"/>
    <cellStyle name="Normal 45 3 2 2 3" xfId="20404" xr:uid="{7B0DACC1-F26D-4078-B1C1-36825441441F}"/>
    <cellStyle name="Normal 45 3 2 3" xfId="8348" xr:uid="{C23F27B1-F6BE-4E47-B108-3E71B61998A2}"/>
    <cellStyle name="Normal 45 3 2 3 2" xfId="20983" xr:uid="{79ED3055-C50B-4150-8F7F-0FDCB3457E36}"/>
    <cellStyle name="Normal 45 3 2 4" xfId="19846" xr:uid="{F8929358-4137-442A-B885-9BC618DF79E4}"/>
    <cellStyle name="Normal 45 3 3" xfId="6697" xr:uid="{88A9D97D-07A2-4957-A2ED-D334C5F9198D}"/>
    <cellStyle name="Normal 45 3 3 2" xfId="7535" xr:uid="{BCEA98F8-E09C-44D5-AA00-FD0D2030B82F}"/>
    <cellStyle name="Normal 45 3 3 2 2" xfId="9178" xr:uid="{2C85ED41-26BC-428E-9E6D-21491C3AFE7D}"/>
    <cellStyle name="Normal 45 3 3 2 2 2" xfId="21542" xr:uid="{78DCD0D7-EFA5-44FB-9418-35C2E401505C}"/>
    <cellStyle name="Normal 45 3 3 2 3" xfId="20405" xr:uid="{2F237974-A8B7-4C2F-B269-EDF2BD8BFCBC}"/>
    <cellStyle name="Normal 45 3 3 3" xfId="8349" xr:uid="{521F0909-587C-4FCE-AB54-96044F2C4544}"/>
    <cellStyle name="Normal 45 3 3 3 2" xfId="20984" xr:uid="{07D55F86-33F2-49F6-BCE2-844727FA0387}"/>
    <cellStyle name="Normal 45 3 3 4" xfId="19847" xr:uid="{F9D539FD-A9FE-4F56-921A-C5CF2E079AAC}"/>
    <cellStyle name="Normal 45 3 4" xfId="6384" xr:uid="{31BB9269-AEFC-491E-BB46-E5C2F716B503}"/>
    <cellStyle name="Normal 45 3 4 2" xfId="7536" xr:uid="{5B051E38-6ABF-45DD-A6D0-3FE58FF9BFC0}"/>
    <cellStyle name="Normal 45 3 4 2 2" xfId="9179" xr:uid="{0F270B12-3BE5-4726-8F90-37EC0CCBFF56}"/>
    <cellStyle name="Normal 45 3 4 2 2 2" xfId="21543" xr:uid="{4EB1D970-08CE-42BB-A646-8F4ED9A5AEE3}"/>
    <cellStyle name="Normal 45 3 4 2 3" xfId="20406" xr:uid="{BEEB81AA-7720-4B87-9FC4-9C36736DF395}"/>
    <cellStyle name="Normal 45 3 4 3" xfId="8102" xr:uid="{D05FD6CD-252D-4C71-A2DD-102505DF5A0C}"/>
    <cellStyle name="Normal 45 3 4 3 2" xfId="20738" xr:uid="{CAC8906E-A212-466E-9522-56ED64847C6E}"/>
    <cellStyle name="Normal 45 3 4 4" xfId="19601" xr:uid="{ACC08E87-D7B9-4A02-9644-F92B2599723D}"/>
    <cellStyle name="Normal 45 3 5" xfId="7064" xr:uid="{E361BD69-2816-4B88-9929-419FD95D360D}"/>
    <cellStyle name="Normal 45 3 5 2" xfId="8707" xr:uid="{7566E879-84EE-4C3F-999C-3E8297F18538}"/>
    <cellStyle name="Normal 45 3 5 2 2" xfId="21186" xr:uid="{F10A6AB0-291E-4C30-A335-9207F567B406}"/>
    <cellStyle name="Normal 45 3 5 3" xfId="20049" xr:uid="{33684AF7-F22E-450A-B14B-D4627D461C7E}"/>
    <cellStyle name="Normal 45 3 6" xfId="7909" xr:uid="{B73B0C55-D2B4-4BCA-96C4-BEEDA87E7404}"/>
    <cellStyle name="Normal 45 3 6 2" xfId="20618" xr:uid="{C9A4BDCB-2A56-4456-90E2-2B98C4D37756}"/>
    <cellStyle name="Normal 45 3 7" xfId="19481" xr:uid="{2C955DC3-B9D8-4661-A2E7-8FB1D90A8276}"/>
    <cellStyle name="Normal 45 4" xfId="6063" xr:uid="{6FF29199-3C64-44C4-8176-CEDF2AF3306F}"/>
    <cellStyle name="Normal 45 4 2" xfId="6698" xr:uid="{EFCA2EE5-3BC0-4E61-BB45-AF5267ABBBEE}"/>
    <cellStyle name="Normal 45 4 2 2" xfId="7537" xr:uid="{AFA60EFE-05BC-4A68-8BC1-7AB8038AA43F}"/>
    <cellStyle name="Normal 45 4 2 2 2" xfId="9180" xr:uid="{E02CA025-0D4E-4731-8C75-A54B063404F0}"/>
    <cellStyle name="Normal 45 4 2 2 2 2" xfId="21544" xr:uid="{D9892A78-A2AF-415A-AF9D-2D20D26EFB1E}"/>
    <cellStyle name="Normal 45 4 2 2 3" xfId="20407" xr:uid="{61718A48-B607-4BF7-A4CC-99DC51F9CA87}"/>
    <cellStyle name="Normal 45 4 2 3" xfId="8350" xr:uid="{359C1D7C-E298-43CD-9E57-521E76DD4123}"/>
    <cellStyle name="Normal 45 4 2 3 2" xfId="20985" xr:uid="{7971B7CB-4024-46B9-9DF7-F595EA095D15}"/>
    <cellStyle name="Normal 45 4 2 4" xfId="19848" xr:uid="{40AFCCA2-D6FD-4518-A83D-CB12C5D6B404}"/>
    <cellStyle name="Normal 45 4 3" xfId="6699" xr:uid="{5A4A4EF2-07E2-4548-B5EA-F7689B22A3FF}"/>
    <cellStyle name="Normal 45 4 3 2" xfId="7538" xr:uid="{59B4C719-419E-435F-AAB6-AC07B52CD2BA}"/>
    <cellStyle name="Normal 45 4 3 2 2" xfId="9181" xr:uid="{4EF032D4-731B-462C-AF7A-926E7A988341}"/>
    <cellStyle name="Normal 45 4 3 2 2 2" xfId="21545" xr:uid="{06565848-DB7F-49A6-8CDA-7B4D2A5D59FB}"/>
    <cellStyle name="Normal 45 4 3 2 3" xfId="20408" xr:uid="{639892D6-F293-440A-AE63-37008F3450FE}"/>
    <cellStyle name="Normal 45 4 3 3" xfId="8351" xr:uid="{5C644EE2-AEF9-4384-B8FF-47029371C384}"/>
    <cellStyle name="Normal 45 4 3 3 2" xfId="20986" xr:uid="{20E6A803-B2F2-4B2D-9793-2137C67A06CC}"/>
    <cellStyle name="Normal 45 4 3 4" xfId="19849" xr:uid="{755C7AB8-CF50-4A61-8249-AFDC941C76A3}"/>
    <cellStyle name="Normal 45 4 4" xfId="6385" xr:uid="{34C5EBA1-2A6C-40A0-8CF3-C449FC962687}"/>
    <cellStyle name="Normal 45 4 4 2" xfId="7539" xr:uid="{51BE89BC-9D74-4521-9B2A-CB94603A2599}"/>
    <cellStyle name="Normal 45 4 4 2 2" xfId="9182" xr:uid="{55C04370-8F14-4FC5-A2EB-ED2634C3317A}"/>
    <cellStyle name="Normal 45 4 4 2 2 2" xfId="21546" xr:uid="{71912A40-8B51-41E2-9D0C-CD58B7760512}"/>
    <cellStyle name="Normal 45 4 4 2 3" xfId="20409" xr:uid="{5A8BC73B-33F2-4B87-888E-126FA4EA65AA}"/>
    <cellStyle name="Normal 45 4 4 3" xfId="8103" xr:uid="{4C5858D5-0184-4ABF-81A6-A396F505CE88}"/>
    <cellStyle name="Normal 45 4 4 3 2" xfId="20739" xr:uid="{6465C0C5-7174-44E9-8AA6-C499BA0B7D98}"/>
    <cellStyle name="Normal 45 4 4 4" xfId="19602" xr:uid="{9AE0BD26-2E95-4CAD-A5F9-120AF7436B83}"/>
    <cellStyle name="Normal 45 4 5" xfId="7065" xr:uid="{66181218-E6C2-4D90-9ACB-A0AB59F6CE84}"/>
    <cellStyle name="Normal 45 4 5 2" xfId="8708" xr:uid="{71F2622B-E598-4DB3-A85F-EB4EA2D4F975}"/>
    <cellStyle name="Normal 45 4 5 2 2" xfId="21187" xr:uid="{18E4D025-7A64-49E8-9A50-A1999F51BDEE}"/>
    <cellStyle name="Normal 45 4 5 3" xfId="20050" xr:uid="{97DB1E73-7503-4DEF-B189-AE8D20F275FC}"/>
    <cellStyle name="Normal 45 4 6" xfId="7910" xr:uid="{8F15EA1A-4011-4A70-88C2-C4972CCB80CB}"/>
    <cellStyle name="Normal 45 4 6 2" xfId="20619" xr:uid="{CEDD8DBB-B046-4349-8DE7-20AF148B8E8F}"/>
    <cellStyle name="Normal 45 4 7" xfId="19482" xr:uid="{551B7B3A-A7EC-4F9C-9A1A-8CE01A746190}"/>
    <cellStyle name="Normal 45 5" xfId="6700" xr:uid="{C494356B-61FD-43C3-A95C-3BC19C2B27E3}"/>
    <cellStyle name="Normal 45 5 2" xfId="6701" xr:uid="{2FAB8AC5-2A61-4C9A-8963-87F4DE357BC6}"/>
    <cellStyle name="Normal 45 5 2 2" xfId="7541" xr:uid="{15B21E46-D9C4-47DC-830A-E89B6B4BDFE2}"/>
    <cellStyle name="Normal 45 5 2 2 2" xfId="9184" xr:uid="{2DD4A190-B7D0-4A90-A6F0-DDBF9B8287C2}"/>
    <cellStyle name="Normal 45 5 2 2 2 2" xfId="21548" xr:uid="{53E6EF59-C350-4EF7-953E-CD85C317EBFD}"/>
    <cellStyle name="Normal 45 5 2 2 3" xfId="20411" xr:uid="{50172D8D-85F1-4AF7-9B79-608438F6E2B4}"/>
    <cellStyle name="Normal 45 5 2 3" xfId="8353" xr:uid="{97DA42A0-AFE3-4F7D-AE04-C54F79221926}"/>
    <cellStyle name="Normal 45 5 2 3 2" xfId="20988" xr:uid="{3BAD4F5C-5CD9-4D27-AE8C-E8BAF86CF333}"/>
    <cellStyle name="Normal 45 5 2 4" xfId="19851" xr:uid="{E315D8F3-08EC-4264-96A4-F8AE4575318D}"/>
    <cellStyle name="Normal 45 5 3" xfId="6702" xr:uid="{AFCFD2BC-DC7D-41B8-ADA4-BEC95C652633}"/>
    <cellStyle name="Normal 45 5 3 2" xfId="7542" xr:uid="{AFE1CDF9-C47C-4BBD-A277-92920A0BE4F4}"/>
    <cellStyle name="Normal 45 5 3 2 2" xfId="9185" xr:uid="{2E76EA93-0593-4F03-B473-D31DAA4AEADB}"/>
    <cellStyle name="Normal 45 5 3 2 2 2" xfId="21549" xr:uid="{D70B0EB8-9BE3-4A87-BA27-061FFBD73E37}"/>
    <cellStyle name="Normal 45 5 3 2 3" xfId="20412" xr:uid="{8D3625C6-0CB7-4907-8B18-B74773CDB5C5}"/>
    <cellStyle name="Normal 45 5 3 3" xfId="8354" xr:uid="{0935950E-E89B-40FB-8D07-630ABA7F70C7}"/>
    <cellStyle name="Normal 45 5 3 3 2" xfId="20989" xr:uid="{EC8E9D88-6A0F-4759-9685-125EE77200CD}"/>
    <cellStyle name="Normal 45 5 3 4" xfId="19852" xr:uid="{6985FF53-091A-43DF-8C83-A26886374922}"/>
    <cellStyle name="Normal 45 5 4" xfId="6703" xr:uid="{3E399BC8-FE37-4C85-B6A6-6F33D5227493}"/>
    <cellStyle name="Normal 45 5 4 2" xfId="7543" xr:uid="{6D673178-E1EE-47A3-BB40-1D7AC1D31015}"/>
    <cellStyle name="Normal 45 5 4 2 2" xfId="9186" xr:uid="{3302BE24-42BC-4658-B156-DE190DD14E4A}"/>
    <cellStyle name="Normal 45 5 4 2 2 2" xfId="21550" xr:uid="{E8C76CEB-F7FB-43A3-8B14-D947B2DC81EC}"/>
    <cellStyle name="Normal 45 5 4 2 3" xfId="20413" xr:uid="{3ED5C185-762B-4911-A699-9244EBA340AE}"/>
    <cellStyle name="Normal 45 5 4 3" xfId="8355" xr:uid="{6954C4C0-FDD8-4EE7-A6B4-7066B71F9837}"/>
    <cellStyle name="Normal 45 5 4 3 2" xfId="20990" xr:uid="{4911922C-C7D8-4837-B264-CC90C9C3D4E3}"/>
    <cellStyle name="Normal 45 5 4 4" xfId="19853" xr:uid="{7CC55EFF-5484-4D5F-8E01-0DF7C22E9808}"/>
    <cellStyle name="Normal 45 5 5" xfId="7540" xr:uid="{3AF552BB-B00E-4BFE-87A1-1077666180FC}"/>
    <cellStyle name="Normal 45 5 5 2" xfId="9183" xr:uid="{5A62B90B-B5C5-4210-AE62-F32F9C24E15C}"/>
    <cellStyle name="Normal 45 5 5 2 2" xfId="21547" xr:uid="{618EC715-DB17-4ED6-BDBE-FEE258A28D8A}"/>
    <cellStyle name="Normal 45 5 5 3" xfId="20410" xr:uid="{52715749-A8AE-4102-9773-DD835021FFD7}"/>
    <cellStyle name="Normal 45 5 6" xfId="8352" xr:uid="{A6E9E3EC-78FF-4435-87E2-32A585C20BAA}"/>
    <cellStyle name="Normal 45 5 6 2" xfId="20987" xr:uid="{CACD0D3B-C08B-42B7-B4BC-CA226B772156}"/>
    <cellStyle name="Normal 45 5 7" xfId="19850" xr:uid="{E7487E9E-A609-4C06-BF5C-1EA8502DB502}"/>
    <cellStyle name="Normal 45 6" xfId="6704" xr:uid="{AF0C44FD-7AB7-409E-B2B8-BDD6B920ADD7}"/>
    <cellStyle name="Normal 45 6 2" xfId="7544" xr:uid="{5DFD0535-F36A-4582-8E98-F05BA6722937}"/>
    <cellStyle name="Normal 45 6 2 2" xfId="9187" xr:uid="{C6BDF0A0-DC39-48F1-A60E-283D099BB42C}"/>
    <cellStyle name="Normal 45 6 2 2 2" xfId="21551" xr:uid="{D9A2E078-8563-4DF8-A1D1-5C1DF02446B6}"/>
    <cellStyle name="Normal 45 6 2 3" xfId="20414" xr:uid="{F442CC01-7A8B-4CAB-8798-93EE3549CF15}"/>
    <cellStyle name="Normal 45 6 3" xfId="8356" xr:uid="{E1DF0BE8-73ED-44DB-8949-AD33152EA4CE}"/>
    <cellStyle name="Normal 45 6 3 2" xfId="20991" xr:uid="{86882E78-A16F-4AAD-803F-9E1E98EF5C96}"/>
    <cellStyle name="Normal 45 6 4" xfId="19854" xr:uid="{171126E2-752A-45B2-B48C-165221D77286}"/>
    <cellStyle name="Normal 45 7" xfId="6705" xr:uid="{4B85C61B-C940-48CF-BD7A-E01A3D926970}"/>
    <cellStyle name="Normal 45 7 2" xfId="7545" xr:uid="{A8F079A7-3A06-4E91-B63C-3BD1F3BF6D7C}"/>
    <cellStyle name="Normal 45 7 2 2" xfId="9188" xr:uid="{851B1CB2-5011-44CA-AE5B-E922B3368ACB}"/>
    <cellStyle name="Normal 45 7 2 2 2" xfId="21552" xr:uid="{88C65CB0-C88D-4C5E-978F-0AC835F75290}"/>
    <cellStyle name="Normal 45 7 2 3" xfId="20415" xr:uid="{6891F730-CBC7-4D3E-A41D-96A573E730FB}"/>
    <cellStyle name="Normal 45 7 3" xfId="8357" xr:uid="{AEC1DF09-CE62-4FB8-9716-AEF63633BD6E}"/>
    <cellStyle name="Normal 45 7 3 2" xfId="20992" xr:uid="{056AD534-181D-4274-8A0C-B70D89E0B8BC}"/>
    <cellStyle name="Normal 45 7 4" xfId="19855" xr:uid="{4B632A86-F0A4-4461-8A23-74F863B8AA29}"/>
    <cellStyle name="Normal 45 8" xfId="6706" xr:uid="{49A4D4D9-C67F-4277-BD85-8421DEA60FDE}"/>
    <cellStyle name="Normal 45 8 2" xfId="7546" xr:uid="{D7DC1F0D-60B1-4B4A-9A52-9D172AAA5F23}"/>
    <cellStyle name="Normal 45 8 2 2" xfId="9189" xr:uid="{5FEE3AA3-8DEB-4FDA-9F3F-9D7283D2B472}"/>
    <cellStyle name="Normal 45 8 2 2 2" xfId="21553" xr:uid="{53022214-2329-4CBD-ABBD-69A354ACDAB0}"/>
    <cellStyle name="Normal 45 8 2 3" xfId="20416" xr:uid="{C3A9AE3A-3403-4751-9760-0F85CE608B12}"/>
    <cellStyle name="Normal 45 8 3" xfId="8358" xr:uid="{77E905CD-3B23-4E3A-9CC0-9175042C159F}"/>
    <cellStyle name="Normal 45 8 3 2" xfId="20993" xr:uid="{A42DDEBD-B0EC-420D-BFD9-9B38AFAF9C38}"/>
    <cellStyle name="Normal 45 8 4" xfId="19856" xr:uid="{F08C6B59-1ACC-4B58-BA20-8136042BE887}"/>
    <cellStyle name="Normal 45 9" xfId="6707" xr:uid="{86B10083-369F-495E-B3CC-D765F59EF373}"/>
    <cellStyle name="Normal 46" xfId="6708" xr:uid="{D92B8A09-16B1-424A-9FA5-EDFFE28387AA}"/>
    <cellStyle name="Normal 46 2" xfId="6709" xr:uid="{AACE696E-7FEC-4DD6-8CBE-4CCC3A64F8EB}"/>
    <cellStyle name="Normal 46 2 2" xfId="7548" xr:uid="{EE16E546-81AC-4A5F-A7D5-E122E9522E1D}"/>
    <cellStyle name="Normal 46 2 2 2" xfId="9191" xr:uid="{3F472527-DC04-4E38-BB4B-1D821EE6DA94}"/>
    <cellStyle name="Normal 46 2 2 2 2" xfId="21555" xr:uid="{28252D68-5A94-450B-8983-4F5210E1A3B3}"/>
    <cellStyle name="Normal 46 2 2 3" xfId="20418" xr:uid="{6F499066-1367-4CBE-9F72-267D28E69F9D}"/>
    <cellStyle name="Normal 46 2 3" xfId="8360" xr:uid="{57CCEA16-D015-45B7-801F-E36CF8970AEE}"/>
    <cellStyle name="Normal 46 2 3 2" xfId="20995" xr:uid="{AB797F99-1CE5-4038-8F2A-C544014F5885}"/>
    <cellStyle name="Normal 46 2 4" xfId="19858" xr:uid="{67DB40AD-0D3E-43FF-ADBE-E4CDB0F438B3}"/>
    <cellStyle name="Normal 46 3" xfId="7547" xr:uid="{A995ED92-2B4E-481F-A0B4-D0ADAC4A2182}"/>
    <cellStyle name="Normal 46 3 2" xfId="9190" xr:uid="{67C46E70-5A25-4E90-BB00-867DFBB8D582}"/>
    <cellStyle name="Normal 46 3 2 2" xfId="21554" xr:uid="{D7B99B8C-A895-4C4A-A295-A10AC61A740B}"/>
    <cellStyle name="Normal 46 3 3" xfId="20417" xr:uid="{DE917600-F4C3-4784-BA37-2D370C457B6E}"/>
    <cellStyle name="Normal 46 4" xfId="8359" xr:uid="{410C66DF-D185-46C6-B59C-69CB8D1E6665}"/>
    <cellStyle name="Normal 46 4 2" xfId="20994" xr:uid="{EED2A613-5DE8-4314-828B-2A36AD626DC2}"/>
    <cellStyle name="Normal 46 5" xfId="19857" xr:uid="{F285FDB3-3776-4C86-BFF9-1F5722504692}"/>
    <cellStyle name="Normal 47" xfId="6710" xr:uid="{4DCCD874-D046-4959-9E15-9097E086D12E}"/>
    <cellStyle name="Normal 47 2" xfId="6711" xr:uid="{E41FB7FE-0940-45C3-BA1A-4148CCCC3648}"/>
    <cellStyle name="Normal 47 2 2" xfId="7550" xr:uid="{AE1700A5-0075-41AD-A31A-23C10C7971D9}"/>
    <cellStyle name="Normal 47 2 2 2" xfId="9193" xr:uid="{40F797AD-4DEA-483D-948A-C3987055BDC4}"/>
    <cellStyle name="Normal 47 2 2 2 2" xfId="21557" xr:uid="{DCC115F6-EA2A-4914-B29C-EF4B906B519B}"/>
    <cellStyle name="Normal 47 2 2 3" xfId="20420" xr:uid="{532E1F78-2979-4D25-8598-B16CF494EEAA}"/>
    <cellStyle name="Normal 47 2 3" xfId="8362" xr:uid="{43390C90-53AE-4E0C-A75D-9D57F94191E1}"/>
    <cellStyle name="Normal 47 2 3 2" xfId="20997" xr:uid="{4C28A32A-C4F2-493F-AEE6-626668D7D771}"/>
    <cellStyle name="Normal 47 2 4" xfId="19860" xr:uid="{F6C0746A-A356-4B6F-9FAC-6F831B9C22D5}"/>
    <cellStyle name="Normal 47 3" xfId="6712" xr:uid="{97ADD0D0-5B81-4CE0-904E-03ECC16D4380}"/>
    <cellStyle name="Normal 47 3 2" xfId="7551" xr:uid="{365FC607-BEF1-4E1C-A3C6-EFB0333CD5F7}"/>
    <cellStyle name="Normal 47 3 2 2" xfId="9194" xr:uid="{9B437B55-F030-4A30-96B9-E817F2844123}"/>
    <cellStyle name="Normal 47 3 2 2 2" xfId="21558" xr:uid="{EA94438E-48DA-4535-9473-04BAF796F9F2}"/>
    <cellStyle name="Normal 47 3 2 3" xfId="20421" xr:uid="{D163587D-45DA-4FBF-AA43-D24ACFB0DBA1}"/>
    <cellStyle name="Normal 47 3 3" xfId="8363" xr:uid="{ABED9509-F656-48E3-8FD6-A80F156835D3}"/>
    <cellStyle name="Normal 47 3 3 2" xfId="20998" xr:uid="{4C4C60EC-8CD9-4BFB-B16F-5F047F9D2854}"/>
    <cellStyle name="Normal 47 3 4" xfId="19861" xr:uid="{A5A6322A-A7FF-45F9-80EF-6C671B59C52E}"/>
    <cellStyle name="Normal 47 4" xfId="6713" xr:uid="{CDB041CC-53FF-41BD-9685-44C91FD2D8AC}"/>
    <cellStyle name="Normal 47 4 2" xfId="7552" xr:uid="{B2112F16-5323-4997-9CFA-B39BDCE8CE98}"/>
    <cellStyle name="Normal 47 4 2 2" xfId="9195" xr:uid="{3C5B4A80-C384-4E91-B447-4E256B5A67EC}"/>
    <cellStyle name="Normal 47 4 2 2 2" xfId="21559" xr:uid="{A3BC0ED4-C11E-40A3-98B5-12E796CF2710}"/>
    <cellStyle name="Normal 47 4 2 3" xfId="20422" xr:uid="{26AFE017-2B53-4EA1-8D00-EFF246189452}"/>
    <cellStyle name="Normal 47 4 3" xfId="8364" xr:uid="{896510DE-F6A2-4B50-A6C6-3DD33B5EC828}"/>
    <cellStyle name="Normal 47 4 3 2" xfId="20999" xr:uid="{AEF25BC1-AA33-44E8-8FBB-0A9724C6CDBE}"/>
    <cellStyle name="Normal 47 4 4" xfId="19862" xr:uid="{6E610EC2-32CE-4321-854C-DFACAC674879}"/>
    <cellStyle name="Normal 47 5" xfId="6714" xr:uid="{786896A1-D266-4F3A-99C7-1B628E6F1810}"/>
    <cellStyle name="Normal 47 5 2" xfId="7553" xr:uid="{F7F6B973-3CB6-4930-82E2-9A653C76601B}"/>
    <cellStyle name="Normal 47 5 2 2" xfId="9196" xr:uid="{DD4408A9-5595-4843-8590-41509DD4F26F}"/>
    <cellStyle name="Normal 47 5 2 2 2" xfId="21560" xr:uid="{7C03C990-AFFE-4979-8CEE-9C806B57C0A1}"/>
    <cellStyle name="Normal 47 5 2 3" xfId="20423" xr:uid="{73D2CF10-E1DF-41EF-93BD-C4B95F5A554E}"/>
    <cellStyle name="Normal 47 5 3" xfId="8365" xr:uid="{011BCC55-BEF2-4666-8EF6-BCAAED955A23}"/>
    <cellStyle name="Normal 47 5 3 2" xfId="21000" xr:uid="{598F1B07-3644-4043-900B-7235465723EF}"/>
    <cellStyle name="Normal 47 5 4" xfId="19863" xr:uid="{8584790D-3AEE-48CE-A158-97A5BA933DDA}"/>
    <cellStyle name="Normal 47 6" xfId="6715" xr:uid="{C1C30DD2-593C-471D-8A83-96A2CFF2DB14}"/>
    <cellStyle name="Normal 47 6 2" xfId="7554" xr:uid="{E7D209C0-001E-413F-A59C-A4CF85B847D9}"/>
    <cellStyle name="Normal 47 6 2 2" xfId="9197" xr:uid="{01039FD2-0237-4741-9B47-2D7EA08957A6}"/>
    <cellStyle name="Normal 47 6 2 2 2" xfId="21561" xr:uid="{03D16F57-6592-4E6C-B919-B897E9042EF9}"/>
    <cellStyle name="Normal 47 6 2 3" xfId="20424" xr:uid="{10BD767B-3CDB-4BF0-877F-8E7A32BA5D2B}"/>
    <cellStyle name="Normal 47 6 3" xfId="8366" xr:uid="{54B4690D-1A02-456B-9ADC-5F96528A86D6}"/>
    <cellStyle name="Normal 47 6 3 2" xfId="21001" xr:uid="{552794C0-46A9-4CC5-9A14-5928BBBF80FD}"/>
    <cellStyle name="Normal 47 6 4" xfId="19864" xr:uid="{B5EEC6EA-C91C-4087-BC2A-3E88629F3EAE}"/>
    <cellStyle name="Normal 47 7" xfId="7549" xr:uid="{73EF4924-695A-4CB3-90B5-6DA9A47A4E1F}"/>
    <cellStyle name="Normal 47 7 2" xfId="9192" xr:uid="{CE1688D1-3179-4986-A302-5AC3311DE220}"/>
    <cellStyle name="Normal 47 7 2 2" xfId="21556" xr:uid="{A0B5354F-EA2C-4FCE-B597-4050BD20310F}"/>
    <cellStyle name="Normal 47 7 3" xfId="20419" xr:uid="{CC3A810D-A8EA-41A8-87A5-05F905A7FE9B}"/>
    <cellStyle name="Normal 47 8" xfId="8361" xr:uid="{ACABF891-4AD2-442E-A586-982676EAD4CE}"/>
    <cellStyle name="Normal 47 8 2" xfId="20996" xr:uid="{AFC51E52-8952-4030-A8C9-F65302017D77}"/>
    <cellStyle name="Normal 47 9" xfId="19859" xr:uid="{AF0650DB-35AD-4F3D-9329-03B60FACFAC5}"/>
    <cellStyle name="Normal 48" xfId="6716" xr:uid="{ADAE4AF2-2472-4FB8-9898-6BFAAC8776A4}"/>
    <cellStyle name="Normal 48 2" xfId="6717" xr:uid="{FBA79E10-9933-41B1-A786-7DE84C2A073E}"/>
    <cellStyle name="Normal 48 2 2" xfId="7556" xr:uid="{AADE919F-8333-43FE-A898-E6F49B234756}"/>
    <cellStyle name="Normal 48 2 2 2" xfId="9199" xr:uid="{CEEF5CC6-58DB-42FB-B06B-C86B9AB49133}"/>
    <cellStyle name="Normal 48 2 2 2 2" xfId="21563" xr:uid="{721FA66B-BB65-41DE-826B-8E1556ECF646}"/>
    <cellStyle name="Normal 48 2 2 3" xfId="20426" xr:uid="{98A47B81-47C4-46B7-AFA9-B45115257CF0}"/>
    <cellStyle name="Normal 48 2 3" xfId="8368" xr:uid="{4D8A2B82-6751-4766-9125-A1143AF9BB72}"/>
    <cellStyle name="Normal 48 2 3 2" xfId="21003" xr:uid="{753A5AC1-0209-4437-B43E-38D89F8664D4}"/>
    <cellStyle name="Normal 48 2 4" xfId="19866" xr:uid="{583A7ACA-9E0B-4958-AE36-AC958E955220}"/>
    <cellStyle name="Normal 48 3" xfId="6718" xr:uid="{7328C210-216A-4F16-A669-B5B029B4DB5F}"/>
    <cellStyle name="Normal 48 3 2" xfId="7557" xr:uid="{B9C1ED04-214A-468F-94DF-F303332AF5C3}"/>
    <cellStyle name="Normal 48 3 2 2" xfId="9200" xr:uid="{A098DC53-EE55-4BEB-B3E1-BFCC0A679B73}"/>
    <cellStyle name="Normal 48 3 2 2 2" xfId="21564" xr:uid="{DCFA1CE2-4080-4664-99E1-6FF12F8F9818}"/>
    <cellStyle name="Normal 48 3 2 3" xfId="20427" xr:uid="{16C95463-D7EA-4983-B28B-ADFE37477E5B}"/>
    <cellStyle name="Normal 48 3 3" xfId="8369" xr:uid="{B57E332B-C218-4F9D-A759-0E17F3CF201D}"/>
    <cellStyle name="Normal 48 3 3 2" xfId="21004" xr:uid="{024DE290-F364-4FF3-BB93-8B18ACF7AC8F}"/>
    <cellStyle name="Normal 48 3 4" xfId="19867" xr:uid="{D086B6D5-142A-47D2-A6C4-739EDAE8B2FC}"/>
    <cellStyle name="Normal 48 4" xfId="6719" xr:uid="{7057B09F-553D-4DC4-984B-755391E36CFC}"/>
    <cellStyle name="Normal 48 4 2" xfId="7558" xr:uid="{9A8FF910-38DE-4769-958D-F905DAE98CA1}"/>
    <cellStyle name="Normal 48 4 2 2" xfId="9201" xr:uid="{C633EEC0-DEFC-446E-98D6-1DA8C525CD4C}"/>
    <cellStyle name="Normal 48 4 2 2 2" xfId="21565" xr:uid="{1BBFD341-C747-49B6-AECA-24874204F25D}"/>
    <cellStyle name="Normal 48 4 2 3" xfId="20428" xr:uid="{994F81FE-C8E8-4BE6-8006-0C1A4D781263}"/>
    <cellStyle name="Normal 48 4 3" xfId="8370" xr:uid="{DDAA5B68-2A36-4774-B65D-1123DBA07F0C}"/>
    <cellStyle name="Normal 48 4 3 2" xfId="21005" xr:uid="{756A585D-BB12-482E-87B7-3150A9997CAD}"/>
    <cellStyle name="Normal 48 4 4" xfId="19868" xr:uid="{9A33D2D6-14D7-4DDA-9DE0-20CC56F77585}"/>
    <cellStyle name="Normal 48 5" xfId="6720" xr:uid="{A3634990-80FF-4C59-BE0F-6E0E1DA2994B}"/>
    <cellStyle name="Normal 48 5 2" xfId="7559" xr:uid="{3E886A8B-1FF4-4EAD-B2B4-01BABDD11CF2}"/>
    <cellStyle name="Normal 48 5 2 2" xfId="9202" xr:uid="{D211F041-AF24-47CA-B23B-60686A8F548D}"/>
    <cellStyle name="Normal 48 5 2 2 2" xfId="21566" xr:uid="{97DFD119-A95B-41F2-9C98-D720972E2379}"/>
    <cellStyle name="Normal 48 5 2 3" xfId="20429" xr:uid="{0CC88396-4008-4826-8B13-04E3C6CEE126}"/>
    <cellStyle name="Normal 48 5 3" xfId="8371" xr:uid="{855AC261-3BB6-4BB8-AFDB-1C333C8D5001}"/>
    <cellStyle name="Normal 48 5 3 2" xfId="21006" xr:uid="{9870EA40-A3A0-44D8-9417-A2AB691A1378}"/>
    <cellStyle name="Normal 48 5 4" xfId="19869" xr:uid="{44CB22F8-40A7-4613-81D9-801872D721CE}"/>
    <cellStyle name="Normal 48 6" xfId="7555" xr:uid="{B866C5DB-23FC-43D4-8AAB-1CCC5BE5C2BE}"/>
    <cellStyle name="Normal 48 6 2" xfId="9198" xr:uid="{D9AAFF08-9A20-47AD-A2EF-06E2CA05638F}"/>
    <cellStyle name="Normal 48 6 2 2" xfId="21562" xr:uid="{8F54DCE1-FF9A-4529-BFA1-FA4E0BDE4874}"/>
    <cellStyle name="Normal 48 6 3" xfId="20425" xr:uid="{0E3C5F1D-AD97-4A7C-9B8A-31AE78156D99}"/>
    <cellStyle name="Normal 48 7" xfId="8367" xr:uid="{65D9D138-3FDF-40DE-AE9E-7D19CA1634A0}"/>
    <cellStyle name="Normal 48 7 2" xfId="21002" xr:uid="{FD30505B-52EA-4DEA-BDFE-0FD5FBA9A46A}"/>
    <cellStyle name="Normal 48 8" xfId="19865" xr:uid="{4EE50C54-E71D-4B0E-BCEB-492A78BCB13A}"/>
    <cellStyle name="Normal 49" xfId="6721" xr:uid="{8EED268A-29ED-42F8-91A2-463667EFCB60}"/>
    <cellStyle name="Normal 49 2" xfId="6722" xr:uid="{3AFAD9DD-A9FD-4432-8559-7EDE47C74F5D}"/>
    <cellStyle name="Normal 49 2 2" xfId="7561" xr:uid="{699196AD-7A5F-46E0-A4A9-45D9826DA155}"/>
    <cellStyle name="Normal 49 2 2 2" xfId="9204" xr:uid="{252C45D4-8D89-4243-A377-06673F35FB3A}"/>
    <cellStyle name="Normal 49 2 2 2 2" xfId="21568" xr:uid="{2D0F3E91-E487-4244-80C5-80D3DBE26A0B}"/>
    <cellStyle name="Normal 49 2 2 3" xfId="20431" xr:uid="{83C0CF33-6A9F-4080-8B8D-21E5FAAC0C93}"/>
    <cellStyle name="Normal 49 2 3" xfId="8373" xr:uid="{2BE0E4FC-F5A1-48F8-A19B-8C1B7072D18E}"/>
    <cellStyle name="Normal 49 2 3 2" xfId="21008" xr:uid="{AB80658B-E306-4ACB-B12A-0B7C10731600}"/>
    <cellStyle name="Normal 49 2 4" xfId="19871" xr:uid="{72663754-269E-4D5A-A6E5-515B42187DDD}"/>
    <cellStyle name="Normal 49 3" xfId="6723" xr:uid="{9F404635-2BFC-43A8-B9A5-A02BB93D5C06}"/>
    <cellStyle name="Normal 49 3 2" xfId="7562" xr:uid="{5CDF2DD8-8428-49A9-A151-EA68A704FC35}"/>
    <cellStyle name="Normal 49 3 2 2" xfId="9205" xr:uid="{C97BBB2D-9D3C-448D-9BA6-62A074641662}"/>
    <cellStyle name="Normal 49 3 2 2 2" xfId="21569" xr:uid="{133397B2-A1A3-4734-8E30-C5A17AE21F6F}"/>
    <cellStyle name="Normal 49 3 2 3" xfId="20432" xr:uid="{381A8C3E-E7D2-4D9A-BFE1-283DE1356E59}"/>
    <cellStyle name="Normal 49 3 3" xfId="8374" xr:uid="{CDA92931-8EF5-485F-8239-EDF05E376A42}"/>
    <cellStyle name="Normal 49 3 3 2" xfId="21009" xr:uid="{BFC2327B-BA47-446C-BF7D-65AA68DB0B62}"/>
    <cellStyle name="Normal 49 3 4" xfId="19872" xr:uid="{BC388A95-C48F-4BA7-91CF-E04863EE4BFF}"/>
    <cellStyle name="Normal 49 4" xfId="7560" xr:uid="{99EDA6DF-B86C-4943-9780-0E76763ABBF8}"/>
    <cellStyle name="Normal 49 4 2" xfId="9203" xr:uid="{B74F2562-4DC4-43C2-9038-C352D3C319C8}"/>
    <cellStyle name="Normal 49 4 2 2" xfId="21567" xr:uid="{E7702618-55EA-4A93-A08F-F244C5CFA1A2}"/>
    <cellStyle name="Normal 49 4 3" xfId="20430" xr:uid="{3F1771D8-F339-4A91-B46E-56AE73B44E77}"/>
    <cellStyle name="Normal 49 5" xfId="8372" xr:uid="{BB938FB3-029A-44B5-9A48-74E67527898E}"/>
    <cellStyle name="Normal 49 5 2" xfId="21007" xr:uid="{F81BBA97-0C4E-4421-B5AE-8EEED57BE62E}"/>
    <cellStyle name="Normal 49 6" xfId="19870" xr:uid="{0B92F395-4862-4E9B-8DA2-58D1F70F429F}"/>
    <cellStyle name="Normal 5" xfId="22" xr:uid="{686E8807-EC0F-41F1-B43C-D4301FD3D174}"/>
    <cellStyle name="Normal 5 10" xfId="6064" xr:uid="{A94485A9-1CC9-4958-816A-B9395EAEACEF}"/>
    <cellStyle name="Normal 5 11" xfId="6065" xr:uid="{317CFA30-1D3F-4A81-A6B2-75DDFAC955E5}"/>
    <cellStyle name="Normal 5 12" xfId="6066" xr:uid="{B58B17C6-6DCC-47E9-903E-4262EF8A7583}"/>
    <cellStyle name="Normal 5 13" xfId="6067" xr:uid="{F625717E-941B-4011-B846-FC946559382A}"/>
    <cellStyle name="Normal 5 14" xfId="6068" xr:uid="{0BC861BA-C22E-4936-AC5F-5367C57A2357}"/>
    <cellStyle name="Normal 5 15" xfId="6069" xr:uid="{250813F8-D56E-4049-89E8-C6F9F57C6A82}"/>
    <cellStyle name="Normal 5 16" xfId="6070" xr:uid="{A93F6C0D-7CBC-423F-8F65-2A14B64B791E}"/>
    <cellStyle name="Normal 5 17" xfId="6071" xr:uid="{E8861097-DF6B-4F0E-9B56-AE0EA147B0F5}"/>
    <cellStyle name="Normal 5 18" xfId="6072" xr:uid="{B0220A92-CEEB-4BDE-88D5-2BAB0F41740D}"/>
    <cellStyle name="Normal 5 19" xfId="6073" xr:uid="{B0386AD4-468E-45D5-AB81-DC3ECA2B2217}"/>
    <cellStyle name="Normal 5 2" xfId="23" xr:uid="{5184E402-1328-4092-B0E6-C02287840D8C}"/>
    <cellStyle name="Normal 5 2 2" xfId="6074" xr:uid="{5D20889F-E74E-485B-A7F5-BA704F2AB3C8}"/>
    <cellStyle name="Normal 5 2 3" xfId="6724" xr:uid="{0569D8C9-2CBB-4BE2-BAFA-E22EB06B66A9}"/>
    <cellStyle name="Normal 5 2 3 2" xfId="7563" xr:uid="{B85F6226-13CB-43A0-A15B-096EF5A24C6D}"/>
    <cellStyle name="Normal 5 2 3 2 2" xfId="9206" xr:uid="{D2B22E0C-4170-4384-AB37-A9F08078C949}"/>
    <cellStyle name="Normal 5 2 3 2 2 2" xfId="21570" xr:uid="{2F10680E-35B1-45DB-AC5A-6EDC329C79C6}"/>
    <cellStyle name="Normal 5 2 3 2 3" xfId="20433" xr:uid="{99469EBF-47ED-456F-BBE6-52BE7E40DAEC}"/>
    <cellStyle name="Normal 5 2 3 3" xfId="8375" xr:uid="{74A24DFE-3E3D-42B7-86C3-B00EB62493CC}"/>
    <cellStyle name="Normal 5 2 3 3 2" xfId="21010" xr:uid="{5FFCD324-9255-4388-A74B-06C81C9E3458}"/>
    <cellStyle name="Normal 5 2 3 4" xfId="19873" xr:uid="{357E4F42-1FD5-4588-943F-22ABC22B8567}"/>
    <cellStyle name="Normal 5 2 4" xfId="6725" xr:uid="{963E8D91-051B-4DDB-82A5-E3BA31EFA7DD}"/>
    <cellStyle name="Normal 5 2 4 2" xfId="7564" xr:uid="{37F4D74C-C256-46F5-A50B-15AB8B89F312}"/>
    <cellStyle name="Normal 5 2 4 2 2" xfId="9207" xr:uid="{EE1DC7B2-4703-4476-A5FB-CB39F087791F}"/>
    <cellStyle name="Normal 5 2 4 2 2 2" xfId="21571" xr:uid="{FDC62295-0330-47D6-8737-B414BBA10704}"/>
    <cellStyle name="Normal 5 2 4 2 3" xfId="20434" xr:uid="{71012500-B8F5-4A72-ABA1-5D2D8810D163}"/>
    <cellStyle name="Normal 5 2 4 3" xfId="8376" xr:uid="{D706E6A4-4F19-4989-9535-B9C8A1FD85FE}"/>
    <cellStyle name="Normal 5 2 4 3 2" xfId="21011" xr:uid="{E760F876-A1AF-45DF-8711-ABF2A57F0893}"/>
    <cellStyle name="Normal 5 2 4 4" xfId="19874" xr:uid="{E3AD883C-9F2E-46FF-9173-AC7EF2FBC83E}"/>
    <cellStyle name="Normal 5 2 5" xfId="6386" xr:uid="{FBD7B91F-DF80-49FB-B504-A110048BA21C}"/>
    <cellStyle name="Normal 5 2 5 2" xfId="7565" xr:uid="{8781F914-54A0-4346-ACDB-457527F7E470}"/>
    <cellStyle name="Normal 5 2 5 2 2" xfId="9208" xr:uid="{ECD689BE-D271-4660-80AD-8FDC71A170EC}"/>
    <cellStyle name="Normal 5 2 5 2 2 2" xfId="21572" xr:uid="{3DDACF48-F982-4211-9FC3-9AC43CC295B8}"/>
    <cellStyle name="Normal 5 2 5 2 3" xfId="20435" xr:uid="{136D3F1F-56F0-4E7A-BD6E-8F2D2D6EBFC7}"/>
    <cellStyle name="Normal 5 2 5 3" xfId="8104" xr:uid="{01A82346-68F5-40E1-A313-C3F287EF0825}"/>
    <cellStyle name="Normal 5 2 5 3 2" xfId="20740" xr:uid="{643F2E4C-3E0C-4160-8B18-89A6A1FBAA56}"/>
    <cellStyle name="Normal 5 2 5 4" xfId="19603" xr:uid="{04905471-17C2-47D7-9B62-223F9D9787E4}"/>
    <cellStyle name="Normal 5 2 6" xfId="7066" xr:uid="{E12A7CF7-B454-48C9-AB94-067F8765C43A}"/>
    <cellStyle name="Normal 5 2 6 2" xfId="8709" xr:uid="{C3CC8262-FC9F-4959-A012-BE598028DC42}"/>
    <cellStyle name="Normal 5 2 6 2 2" xfId="21188" xr:uid="{54FD1526-A27C-4B9E-8D33-8345F0E5C886}"/>
    <cellStyle name="Normal 5 2 6 3" xfId="20051" xr:uid="{9684FB9C-D854-4324-B282-A3C29E11DBCC}"/>
    <cellStyle name="Normal 5 2 7" xfId="7713" xr:uid="{F39731B2-B5AF-4846-9CF3-3B2E7CFB13F3}"/>
    <cellStyle name="Normal 5 2 7 2" xfId="20506" xr:uid="{B2B21482-721C-4E7E-8922-66BCA011DFE6}"/>
    <cellStyle name="Normal 5 2 8" xfId="19366" xr:uid="{980B80AF-A925-40B0-BE8B-E877894ED0CF}"/>
    <cellStyle name="Normal 5 2_1_solis_MK Nr 595 " xfId="6075" xr:uid="{857CCA6D-CC95-4F55-9A1E-54748BB532EA}"/>
    <cellStyle name="Normal 5 20" xfId="6076" xr:uid="{33882A9A-1F47-4B2B-85B4-780759EC01C6}"/>
    <cellStyle name="Normal 5 21" xfId="6077" xr:uid="{1FB432BF-837F-474F-B573-B38AC56EE207}"/>
    <cellStyle name="Normal 5 22" xfId="6078" xr:uid="{8C28CA82-0317-4216-830E-54443938E167}"/>
    <cellStyle name="Normal 5 23" xfId="6079" xr:uid="{E12BCCED-4D58-4C4D-9A5E-38B814BFB816}"/>
    <cellStyle name="Normal 5 24" xfId="6080" xr:uid="{DF6C7952-00BF-4472-AD3F-ED4AFE4F5DAD}"/>
    <cellStyle name="Normal 5 25" xfId="6081" xr:uid="{C2292D88-25F8-49E6-B0C9-774C09862C7C}"/>
    <cellStyle name="Normal 5 26" xfId="6082" xr:uid="{D001B85D-3F21-48F2-9BB9-A6FB241DEDE8}"/>
    <cellStyle name="Normal 5 27" xfId="6083" xr:uid="{B7865AB7-655F-40C2-9C1E-DA81CD93AF50}"/>
    <cellStyle name="Normal 5 28" xfId="6084" xr:uid="{188AB285-1570-419F-A858-A22B33373517}"/>
    <cellStyle name="Normal 5 29" xfId="6085" xr:uid="{1422ED6B-31AB-4760-95EA-3480818FC04C}"/>
    <cellStyle name="Normal 5 3" xfId="6086" xr:uid="{60857BBD-42D8-492B-B822-5173022A5B9A}"/>
    <cellStyle name="Normal 5 30" xfId="6087" xr:uid="{672CDAA0-DB29-44C5-BC90-5E2B58771246}"/>
    <cellStyle name="Normal 5 31" xfId="6088" xr:uid="{24568A5A-72C5-400B-9CEE-622096339BB8}"/>
    <cellStyle name="Normal 5 32" xfId="6089" xr:uid="{50B0CA8F-45CE-416A-AB86-8518230344CD}"/>
    <cellStyle name="Normal 5 33" xfId="6090" xr:uid="{42C743E0-7035-4BAF-B46A-1ABD6C62CDE8}"/>
    <cellStyle name="Normal 5 34" xfId="6091" xr:uid="{F4312948-88ED-468F-92C4-EEB3BC473A2E}"/>
    <cellStyle name="Normal 5 35" xfId="6092" xr:uid="{13746BE5-6F44-4D6C-85F8-0C9A67170AC6}"/>
    <cellStyle name="Normal 5 36" xfId="6093" xr:uid="{11DA55C6-01ED-409C-BB66-2899AE6D6BFC}"/>
    <cellStyle name="Normal 5 37" xfId="6094" xr:uid="{2B10652A-4C21-45C0-B451-A80584CA8ECB}"/>
    <cellStyle name="Normal 5 38" xfId="6095" xr:uid="{A4994558-3239-4A1D-8F4A-90774239B0F4}"/>
    <cellStyle name="Normal 5 39" xfId="6096" xr:uid="{00BC680D-35F8-4426-86A4-133565D03FFD}"/>
    <cellStyle name="Normal 5 4" xfId="6097" xr:uid="{20A6A2A6-7D5C-441E-9AA6-3D97536EB33F}"/>
    <cellStyle name="Normal 5 40" xfId="6098" xr:uid="{4DECB518-FD3A-47A8-8627-36D79D97EF5D}"/>
    <cellStyle name="Normal 5 41" xfId="6099" xr:uid="{A48A5F02-3437-4EC2-B1DD-0657D501E71A}"/>
    <cellStyle name="Normal 5 42" xfId="6100" xr:uid="{43954B75-3BCA-4AF4-8702-1A528BBA55BB}"/>
    <cellStyle name="Normal 5 43" xfId="6101" xr:uid="{0F7A4514-0D6A-448F-9AC1-D6A045006C1D}"/>
    <cellStyle name="Normal 5 44" xfId="6102" xr:uid="{F58E0039-ADE1-4881-9B93-20298998A127}"/>
    <cellStyle name="Normal 5 45" xfId="6103" xr:uid="{5412CFA4-AD96-40B0-B085-6900795C6C9A}"/>
    <cellStyle name="Normal 5 46" xfId="6104" xr:uid="{872F6C0C-4593-4BA2-AAF4-052D9B5A293B}"/>
    <cellStyle name="Normal 5 47" xfId="6105" xr:uid="{83356FD7-2231-4F79-8C46-20E235C85BF6}"/>
    <cellStyle name="Normal 5 48" xfId="6106" xr:uid="{097B6F07-CCCB-4A90-A7A4-F967EF56B3F3}"/>
    <cellStyle name="Normal 5 49" xfId="6107" xr:uid="{645B9EA0-C687-4030-9050-EAC081FB5C0D}"/>
    <cellStyle name="Normal 5 5" xfId="6108" xr:uid="{5C6B8917-66E6-4960-BB53-FFC1D83164F8}"/>
    <cellStyle name="Normal 5 50" xfId="6109" xr:uid="{B544AA8D-F952-46E5-BBDC-36F2EF730A0B}"/>
    <cellStyle name="Normal 5 51" xfId="6110" xr:uid="{115155F1-FA30-4B33-A4FA-5FE04132CBEF}"/>
    <cellStyle name="Normal 5 52" xfId="6111" xr:uid="{D74EB784-2700-4F31-B629-9747C9603E1B}"/>
    <cellStyle name="Normal 5 53" xfId="6112" xr:uid="{2B911DC3-E5BF-4530-B004-80CCA299F2F0}"/>
    <cellStyle name="Normal 5 54" xfId="6912" xr:uid="{D63F0DCF-4A36-4107-8036-4AFC5DD4778A}"/>
    <cellStyle name="Normal 5 54 2" xfId="8555" xr:uid="{52C446F2-C58E-4078-8624-CA6E9D341E66}"/>
    <cellStyle name="Normal 5 54 2 2" xfId="21075" xr:uid="{59663082-8C24-49D5-B385-16F547CEB096}"/>
    <cellStyle name="Normal 5 54 3" xfId="19938" xr:uid="{97C07306-B716-4DC0-B622-35A980F5EF4F}"/>
    <cellStyle name="Normal 5 55" xfId="30329" xr:uid="{1651C27F-F4DA-48DD-96A0-D687FF395392}"/>
    <cellStyle name="Normal 5 6" xfId="6113" xr:uid="{86F8F3A3-30B4-4517-A7EA-7B35BC444FC8}"/>
    <cellStyle name="Normal 5 7" xfId="6114" xr:uid="{14B20BBB-C156-4F47-9AF0-26F322D43FF8}"/>
    <cellStyle name="Normal 5 8" xfId="6115" xr:uid="{969AAEE0-E54C-4390-9BB6-BEB1C717E512}"/>
    <cellStyle name="Normal 5 9" xfId="6116" xr:uid="{B810C312-BF24-4075-9A59-DEC8F3E88E1E}"/>
    <cellStyle name="Normal 50" xfId="6726" xr:uid="{B3D844AE-A1AD-482D-B470-BCF8BF609B2D}"/>
    <cellStyle name="Normal 50 2" xfId="6117" xr:uid="{A5E50776-A68E-4D3D-BA5C-DAC384E94363}"/>
    <cellStyle name="Normal 50 2 2" xfId="6727" xr:uid="{385C92AE-1AB8-47EE-A5F7-B62688D412C1}"/>
    <cellStyle name="Normal 50 2 2 2" xfId="7566" xr:uid="{A117B66B-6A35-4D90-96B6-3AD1D286FF8D}"/>
    <cellStyle name="Normal 50 2 2 2 2" xfId="9209" xr:uid="{DF154C2B-BA7E-4BF0-B346-571CE37668FD}"/>
    <cellStyle name="Normal 50 2 2 2 2 2" xfId="21573" xr:uid="{95665C5E-9236-4EF6-9EBF-C1E224BAA04D}"/>
    <cellStyle name="Normal 50 2 2 2 3" xfId="20436" xr:uid="{D70A456E-DEB9-4C61-B67E-99912E8FB244}"/>
    <cellStyle name="Normal 50 2 2 3" xfId="8377" xr:uid="{F50784E8-97C6-42AA-89FE-297C589C6B7D}"/>
    <cellStyle name="Normal 50 2 2 3 2" xfId="21012" xr:uid="{D0C6C8F6-B213-474E-8579-75664883BE52}"/>
    <cellStyle name="Normal 50 2 2 4" xfId="19875" xr:uid="{BDD86985-4A3F-4078-A909-7DD890126090}"/>
    <cellStyle name="Normal 50 2 3" xfId="6728" xr:uid="{47E12CFE-80E4-4FB0-BBCB-24336465E75E}"/>
    <cellStyle name="Normal 50 2 3 2" xfId="7567" xr:uid="{A5551729-1390-4A23-A299-CA3717BBE46C}"/>
    <cellStyle name="Normal 50 2 3 2 2" xfId="9210" xr:uid="{FC083D84-BF5E-414B-9D64-7838F789BA93}"/>
    <cellStyle name="Normal 50 2 3 2 2 2" xfId="21574" xr:uid="{585379F2-7689-4E9A-A329-A53632149599}"/>
    <cellStyle name="Normal 50 2 3 2 3" xfId="20437" xr:uid="{2BC67628-4853-4E9D-AC42-334019E389E5}"/>
    <cellStyle name="Normal 50 2 3 3" xfId="8378" xr:uid="{8B618ED2-61BA-4EC2-BD0E-54C35A513020}"/>
    <cellStyle name="Normal 50 2 3 3 2" xfId="21013" xr:uid="{0E4347C9-DA44-41A9-86AF-C7A6121F09D6}"/>
    <cellStyle name="Normal 50 2 3 4" xfId="19876" xr:uid="{954A6C5C-9EE4-465C-ADAD-803D97143E33}"/>
    <cellStyle name="Normal 50 2 4" xfId="6387" xr:uid="{3748DB6C-373D-4FA2-880D-2394BA939C6F}"/>
    <cellStyle name="Normal 50 2 4 2" xfId="7568" xr:uid="{18A72A83-0D69-44AB-B9C3-832861FC0DC2}"/>
    <cellStyle name="Normal 50 2 4 2 2" xfId="9211" xr:uid="{E67A2EF4-941D-4839-ADE5-1EE129AE5EC0}"/>
    <cellStyle name="Normal 50 2 4 2 2 2" xfId="21575" xr:uid="{1B2B6967-3D53-4129-A208-DE2739FC8E93}"/>
    <cellStyle name="Normal 50 2 4 2 3" xfId="20438" xr:uid="{268CE8F7-8380-4A05-9F7C-9CF659F18B14}"/>
    <cellStyle name="Normal 50 2 4 3" xfId="8105" xr:uid="{7C63FF62-0E03-42FF-BE23-F6F4E05AB0E7}"/>
    <cellStyle name="Normal 50 2 4 3 2" xfId="20741" xr:uid="{487D34D1-F920-4BE4-9E42-32F26407BAA8}"/>
    <cellStyle name="Normal 50 2 4 4" xfId="19604" xr:uid="{D1FE1B71-4F66-4797-93D2-C0330598FC30}"/>
    <cellStyle name="Normal 50 2 5" xfId="7067" xr:uid="{23E8FCA2-F982-4E0A-AE7F-CDCC6379539F}"/>
    <cellStyle name="Normal 50 2 5 2" xfId="8710" xr:uid="{D260BCDF-9959-41B0-B48A-F3EA4F19D4ED}"/>
    <cellStyle name="Normal 50 2 5 2 2" xfId="21189" xr:uid="{F6389B1B-7875-4371-BA82-D98BE9269732}"/>
    <cellStyle name="Normal 50 2 5 3" xfId="20052" xr:uid="{1C16DC57-0C79-4874-8599-5A0A1507DC61}"/>
    <cellStyle name="Normal 50 2 6" xfId="7911" xr:uid="{EDB1CC05-5C0C-4EA2-98C3-F2027F8C1341}"/>
    <cellStyle name="Normal 50 2 6 2" xfId="20620" xr:uid="{6F373B19-7CD6-4608-8994-10C30CB89D95}"/>
    <cellStyle name="Normal 50 2 7" xfId="19483" xr:uid="{55ADA3E1-3F5E-4899-B759-7736E6F9549F}"/>
    <cellStyle name="Normal 50 3" xfId="6118" xr:uid="{B051010A-F480-4225-B9F3-C354ADC07307}"/>
    <cellStyle name="Normal 50 3 2" xfId="6729" xr:uid="{FD93D3E6-D6B5-487D-8464-19CDC9070DA1}"/>
    <cellStyle name="Normal 50 3 2 2" xfId="7569" xr:uid="{4167816B-BF61-4C9E-9922-0C5A2E8C2CE6}"/>
    <cellStyle name="Normal 50 3 2 2 2" xfId="9212" xr:uid="{B35CD890-A5EB-4453-82A8-AF046ED56D96}"/>
    <cellStyle name="Normal 50 3 2 2 2 2" xfId="21576" xr:uid="{77E1275B-CBD6-42FF-8180-4ABE9ECFFDD1}"/>
    <cellStyle name="Normal 50 3 2 2 3" xfId="20439" xr:uid="{B6134595-94A1-4739-9861-119215805FFF}"/>
    <cellStyle name="Normal 50 3 2 3" xfId="8379" xr:uid="{46595FF6-D33A-4C93-9DDB-096571F6C609}"/>
    <cellStyle name="Normal 50 3 2 3 2" xfId="21014" xr:uid="{3CE0728C-DDBA-48F0-82F8-0FABE8E222AD}"/>
    <cellStyle name="Normal 50 3 2 4" xfId="19877" xr:uid="{0FA40A19-F9BC-4482-BE72-C9BA3C120D23}"/>
    <cellStyle name="Normal 50 3 3" xfId="6730" xr:uid="{D71184F7-D751-4CA4-836F-B0C64A2FFE09}"/>
    <cellStyle name="Normal 50 3 3 2" xfId="7570" xr:uid="{177D0384-D726-44FB-AB0E-896180D8E542}"/>
    <cellStyle name="Normal 50 3 3 2 2" xfId="9213" xr:uid="{9C65D1D8-0C13-48EC-8CD5-9308A30768E6}"/>
    <cellStyle name="Normal 50 3 3 2 2 2" xfId="21577" xr:uid="{466F66A2-99A6-4A34-8F72-68461EF90B87}"/>
    <cellStyle name="Normal 50 3 3 2 3" xfId="20440" xr:uid="{028770D4-C2B9-48FF-8389-9CED593E9AF7}"/>
    <cellStyle name="Normal 50 3 3 3" xfId="8380" xr:uid="{65D6B85A-630A-4E9C-9AFE-E14FE041021E}"/>
    <cellStyle name="Normal 50 3 3 3 2" xfId="21015" xr:uid="{465D1C38-A19E-42B9-B103-4DA14757E0D3}"/>
    <cellStyle name="Normal 50 3 3 4" xfId="19878" xr:uid="{2F9BE39B-8580-421A-9FE0-04A5C9B58316}"/>
    <cellStyle name="Normal 50 3 4" xfId="6388" xr:uid="{DE3D9F3B-6435-4B85-9954-73E76006683D}"/>
    <cellStyle name="Normal 50 3 4 2" xfId="7571" xr:uid="{0CCB1AEC-F08B-455C-88A1-012E5C9276D8}"/>
    <cellStyle name="Normal 50 3 4 2 2" xfId="9214" xr:uid="{B0F3BEA2-E583-4738-955D-A11F0B3DDB30}"/>
    <cellStyle name="Normal 50 3 4 2 2 2" xfId="21578" xr:uid="{3527C7D5-8299-4616-9698-762F55DB694E}"/>
    <cellStyle name="Normal 50 3 4 2 3" xfId="20441" xr:uid="{8AF534F3-2342-4894-BF35-F9AB54DA464E}"/>
    <cellStyle name="Normal 50 3 4 3" xfId="8106" xr:uid="{D50B4452-2CF1-48B5-970D-577788994FA7}"/>
    <cellStyle name="Normal 50 3 4 3 2" xfId="20742" xr:uid="{DE970E80-57DE-4186-8D02-C2DEC3910C44}"/>
    <cellStyle name="Normal 50 3 4 4" xfId="19605" xr:uid="{48850427-B040-4EB5-AE49-31DCC65D9830}"/>
    <cellStyle name="Normal 50 3 5" xfId="7068" xr:uid="{936B2BBD-3B95-4A1D-9E12-6B7E4AC2B81F}"/>
    <cellStyle name="Normal 50 3 5 2" xfId="8711" xr:uid="{7B37EBF0-D819-4F16-A17A-96CA25B163E5}"/>
    <cellStyle name="Normal 50 3 5 2 2" xfId="21190" xr:uid="{F359D2F6-416A-4AE3-B414-94947977B763}"/>
    <cellStyle name="Normal 50 3 5 3" xfId="20053" xr:uid="{1BCD2130-B748-4B2B-841F-9D0D9FF32DDD}"/>
    <cellStyle name="Normal 50 3 6" xfId="7912" xr:uid="{E38C6AC7-3657-41B9-B94A-966D789BD664}"/>
    <cellStyle name="Normal 50 3 6 2" xfId="20621" xr:uid="{CF29883A-F760-47E0-BB55-0A6A98E8ABD5}"/>
    <cellStyle name="Normal 50 3 7" xfId="19484" xr:uid="{9D0E6CEA-AD37-4EC9-92FA-2B09BC8294FF}"/>
    <cellStyle name="Normal 51" xfId="6731" xr:uid="{29DD4343-957D-447E-B6B6-27FD31126ECD}"/>
    <cellStyle name="Normal 51 2" xfId="6119" xr:uid="{5181FA28-FAA1-49B5-9AD1-DB4E802C5295}"/>
    <cellStyle name="Normal 51 2 2" xfId="6732" xr:uid="{89F23920-9198-4543-A946-45F952697B46}"/>
    <cellStyle name="Normal 51 2 2 2" xfId="7573" xr:uid="{ABB365A6-8693-4482-9B7E-A669CC82B4FC}"/>
    <cellStyle name="Normal 51 2 2 2 2" xfId="9216" xr:uid="{CF6F2B10-351E-49BD-8E92-1B12EE0BAE25}"/>
    <cellStyle name="Normal 51 2 2 2 2 2" xfId="21580" xr:uid="{83A8DCC0-DF9A-4624-A137-4D759EF5F85E}"/>
    <cellStyle name="Normal 51 2 2 2 3" xfId="20443" xr:uid="{F388FD7C-EE6B-4D80-9628-9B3D2DEC8D7F}"/>
    <cellStyle name="Normal 51 2 2 3" xfId="8382" xr:uid="{9626C94F-64C2-499C-ABDF-372744CBC5E4}"/>
    <cellStyle name="Normal 51 2 2 3 2" xfId="21017" xr:uid="{B8E2C54D-8F74-48BD-BB77-F4DD8A136FF0}"/>
    <cellStyle name="Normal 51 2 2 4" xfId="19880" xr:uid="{6EC14DE3-A85E-4639-88B8-72E03224326A}"/>
    <cellStyle name="Normal 51 2 3" xfId="6733" xr:uid="{34FA7AE3-5AEF-433B-A53E-D9B8EFEB9505}"/>
    <cellStyle name="Normal 51 2 3 2" xfId="7574" xr:uid="{64674B65-2749-4547-A0E7-94DEBA08EABE}"/>
    <cellStyle name="Normal 51 2 3 2 2" xfId="9217" xr:uid="{67C8D0E3-A892-451D-B671-D5C958D60D17}"/>
    <cellStyle name="Normal 51 2 3 2 2 2" xfId="21581" xr:uid="{29DFDB63-1E81-4927-9D7A-970BEFEC9956}"/>
    <cellStyle name="Normal 51 2 3 2 3" xfId="20444" xr:uid="{1E2B8CB3-488D-4A14-BF8F-F10BABC572CF}"/>
    <cellStyle name="Normal 51 2 3 3" xfId="8383" xr:uid="{D6980E26-D5DC-4EC8-86F4-43C37B702D06}"/>
    <cellStyle name="Normal 51 2 3 3 2" xfId="21018" xr:uid="{034AEFF3-D33F-4C36-9E9E-A2A38BF1C1DC}"/>
    <cellStyle name="Normal 51 2 3 4" xfId="19881" xr:uid="{29C4FEE7-DED8-4C9C-B2E6-7775AA89CE62}"/>
    <cellStyle name="Normal 51 2 4" xfId="6389" xr:uid="{E4CECD29-492F-4C72-8C93-B431186D38CF}"/>
    <cellStyle name="Normal 51 2 4 2" xfId="7575" xr:uid="{E9760797-D82F-410E-9002-F3C2453A14C8}"/>
    <cellStyle name="Normal 51 2 4 2 2" xfId="9218" xr:uid="{7F9DB374-E94D-43DD-AEBB-29C5A08C4522}"/>
    <cellStyle name="Normal 51 2 4 2 2 2" xfId="21582" xr:uid="{A44AB9E1-3C4F-4631-BE27-9D73D8DD2C2D}"/>
    <cellStyle name="Normal 51 2 4 2 3" xfId="20445" xr:uid="{9E4BAB6C-9AB9-4E3B-B56F-941C56DFF8F7}"/>
    <cellStyle name="Normal 51 2 4 3" xfId="8107" xr:uid="{CAA5E717-C626-49DB-9EB3-1C3D047E7E18}"/>
    <cellStyle name="Normal 51 2 4 3 2" xfId="20743" xr:uid="{24DADA9C-BA98-4F28-BD1A-5B656B5518EF}"/>
    <cellStyle name="Normal 51 2 4 4" xfId="19606" xr:uid="{B6CB7CE6-7FB9-4B0E-9519-89E74BED3C0E}"/>
    <cellStyle name="Normal 51 2 5" xfId="7069" xr:uid="{296C02B7-F2D8-405D-A5B4-3C72B196300D}"/>
    <cellStyle name="Normal 51 2 5 2" xfId="8712" xr:uid="{F09FCD45-29F3-45B3-A505-9D6E6E515C2F}"/>
    <cellStyle name="Normal 51 2 5 2 2" xfId="21191" xr:uid="{12AE9162-D7F4-48C9-9A1B-BF0BA18E2D44}"/>
    <cellStyle name="Normal 51 2 5 3" xfId="20054" xr:uid="{B9D274D2-FF7B-491E-8968-78C1FF1A50F3}"/>
    <cellStyle name="Normal 51 2 6" xfId="7913" xr:uid="{032243BE-3E64-4EA1-9913-F0EA53CF0C79}"/>
    <cellStyle name="Normal 51 2 6 2" xfId="20622" xr:uid="{FFE97599-FD8F-47DD-BEFD-8A5EDD9D33F6}"/>
    <cellStyle name="Normal 51 2 7" xfId="19485" xr:uid="{B644ADD4-797C-4AC2-9D90-F8D2221EAFF3}"/>
    <cellStyle name="Normal 51 3" xfId="6120" xr:uid="{E82697F7-6FEF-43EE-BD17-F11EAA62A96A}"/>
    <cellStyle name="Normal 51 3 2" xfId="6734" xr:uid="{043EBB6C-0191-4C17-B51E-09CB3BDF701C}"/>
    <cellStyle name="Normal 51 3 2 2" xfId="7576" xr:uid="{5B236521-D326-4FA0-8400-949E6F5F7CC6}"/>
    <cellStyle name="Normal 51 3 2 2 2" xfId="9219" xr:uid="{18225679-6C43-4EE0-A300-B62C86E9C397}"/>
    <cellStyle name="Normal 51 3 2 2 2 2" xfId="21583" xr:uid="{5816B974-5B86-48B9-B39B-D2F5AE7996E8}"/>
    <cellStyle name="Normal 51 3 2 2 3" xfId="20446" xr:uid="{A63CF771-D000-4F54-9A5B-E0D699C9610C}"/>
    <cellStyle name="Normal 51 3 2 3" xfId="8384" xr:uid="{69A89ECF-B963-4EC8-95D4-5AE33A8820F7}"/>
    <cellStyle name="Normal 51 3 2 3 2" xfId="21019" xr:uid="{4837DA55-4FA9-45E0-A063-52C7952A5C4E}"/>
    <cellStyle name="Normal 51 3 2 4" xfId="19882" xr:uid="{E0724322-2070-487E-9CA5-D9C8477C278D}"/>
    <cellStyle name="Normal 51 3 3" xfId="6735" xr:uid="{8DEAC5E1-3878-47EE-AE23-EB71B444BC98}"/>
    <cellStyle name="Normal 51 3 3 2" xfId="7577" xr:uid="{D6A87451-9E6E-487B-8243-BB48366D0913}"/>
    <cellStyle name="Normal 51 3 3 2 2" xfId="9220" xr:uid="{E5E8D267-42FF-4D47-AB69-E43486E57B0E}"/>
    <cellStyle name="Normal 51 3 3 2 2 2" xfId="21584" xr:uid="{AD08C59E-FB79-4AE8-BF67-B0BB5D4424BC}"/>
    <cellStyle name="Normal 51 3 3 2 3" xfId="20447" xr:uid="{AF114678-31E9-433F-89EA-4A9354573804}"/>
    <cellStyle name="Normal 51 3 3 3" xfId="8385" xr:uid="{C1FE79F5-0A40-466C-ACD4-BC6FA3B676A0}"/>
    <cellStyle name="Normal 51 3 3 3 2" xfId="21020" xr:uid="{20A2C4C3-E701-43E5-BDA4-27154076D7E8}"/>
    <cellStyle name="Normal 51 3 3 4" xfId="19883" xr:uid="{C8A2E605-A44B-4E1C-82D3-4AFB0E6438DB}"/>
    <cellStyle name="Normal 51 3 4" xfId="6390" xr:uid="{BF954724-40A1-49E3-8F2F-C760B3B34457}"/>
    <cellStyle name="Normal 51 3 4 2" xfId="7578" xr:uid="{0E47AD05-B087-444E-80C6-000047ED9102}"/>
    <cellStyle name="Normal 51 3 4 2 2" xfId="9221" xr:uid="{15793203-EC61-4D6B-BF2A-FC6D1E9A1BA9}"/>
    <cellStyle name="Normal 51 3 4 2 2 2" xfId="21585" xr:uid="{AE94BCEE-AD3B-45DA-9573-C64C40BE32A7}"/>
    <cellStyle name="Normal 51 3 4 2 3" xfId="20448" xr:uid="{B7DD4E8D-4A72-4759-A252-A72407BB44B2}"/>
    <cellStyle name="Normal 51 3 4 3" xfId="8108" xr:uid="{7B44233A-4F60-4964-A50A-A0C4E5F7F3AE}"/>
    <cellStyle name="Normal 51 3 4 3 2" xfId="20744" xr:uid="{F09A59C7-F1B4-432F-9291-8E28D0AECE46}"/>
    <cellStyle name="Normal 51 3 4 4" xfId="19607" xr:uid="{2F2E3245-3427-4EB2-8897-EF2757BA6D65}"/>
    <cellStyle name="Normal 51 3 5" xfId="7070" xr:uid="{9ACE7C7A-047A-42C6-AA11-8FB588B05E59}"/>
    <cellStyle name="Normal 51 3 5 2" xfId="8713" xr:uid="{CA1F158E-D952-4476-B7F5-8E666EC40E6B}"/>
    <cellStyle name="Normal 51 3 5 2 2" xfId="21192" xr:uid="{7FAD7BE5-6FED-40BF-B8B5-6E1CBC6CE179}"/>
    <cellStyle name="Normal 51 3 5 3" xfId="20055" xr:uid="{2986F05C-AC4E-4A07-9535-27BE8166A427}"/>
    <cellStyle name="Normal 51 3 6" xfId="7914" xr:uid="{4C279545-4CD1-4199-A8BE-DE1A3A896075}"/>
    <cellStyle name="Normal 51 3 6 2" xfId="20623" xr:uid="{06DC9301-9AC6-498E-8EA1-AF36AACDFEA0}"/>
    <cellStyle name="Normal 51 3 7" xfId="19486" xr:uid="{BB75391B-296D-404E-9284-5E0413DD9598}"/>
    <cellStyle name="Normal 51 4" xfId="7572" xr:uid="{D34B893F-9E35-45B4-8AD8-BB3EC980E379}"/>
    <cellStyle name="Normal 51 4 2" xfId="9215" xr:uid="{7AE596E1-009D-4A84-B906-059A0D047358}"/>
    <cellStyle name="Normal 51 4 2 2" xfId="21579" xr:uid="{9D1A8007-20A8-498A-A6DD-13E26BB829E7}"/>
    <cellStyle name="Normal 51 4 3" xfId="20442" xr:uid="{B30B4484-E52B-485F-B067-D165615355C1}"/>
    <cellStyle name="Normal 51 5" xfId="8381" xr:uid="{ADC7DAE6-F256-4816-BD22-190AF974D689}"/>
    <cellStyle name="Normal 51 5 2" xfId="21016" xr:uid="{F95D6940-99A5-41AB-A89D-FFDC2523765A}"/>
    <cellStyle name="Normal 51 6" xfId="19879" xr:uid="{70BCA72D-80D9-495E-AB48-5AD7E4EB89BD}"/>
    <cellStyle name="Normal 52" xfId="6736" xr:uid="{32E69178-CE47-43F3-8F78-72A58845C224}"/>
    <cellStyle name="Normal 52 2" xfId="7579" xr:uid="{0D3507C7-602F-4D7C-B7DC-30C578247E5C}"/>
    <cellStyle name="Normal 52 2 2" xfId="9222" xr:uid="{2359C1EA-BBE7-4B29-8FF2-585C625362C9}"/>
    <cellStyle name="Normal 52 2 2 2" xfId="21586" xr:uid="{062FCD8F-D0E0-4AD6-A48B-003C9B7D7530}"/>
    <cellStyle name="Normal 52 2 3" xfId="20449" xr:uid="{DB28E3E0-7F71-439E-A154-27416EEE9153}"/>
    <cellStyle name="Normal 52 3" xfId="8386" xr:uid="{FA4D306E-7C2D-4811-9E1A-C4E7B5734E89}"/>
    <cellStyle name="Normal 52 3 2" xfId="21021" xr:uid="{B91B72D8-DC3C-4A48-B965-40A42EF6489F}"/>
    <cellStyle name="Normal 52 4" xfId="19884" xr:uid="{BC8359C6-A146-4033-84AD-36BAAE37A195}"/>
    <cellStyle name="Normal 53" xfId="6737" xr:uid="{41303E5E-3323-46A2-96C3-AC110D6251A9}"/>
    <cellStyle name="Normal 53 2" xfId="7580" xr:uid="{21A7FE62-E398-45B7-8B79-E6CD7D68EAEA}"/>
    <cellStyle name="Normal 53 2 2" xfId="9223" xr:uid="{E82FF7ED-29E1-4D14-BBDD-F66EB543997D}"/>
    <cellStyle name="Normal 53 2 2 2" xfId="21587" xr:uid="{EACFBCF6-DDDB-440D-B807-9AFFBA59C4D0}"/>
    <cellStyle name="Normal 53 2 3" xfId="20450" xr:uid="{24E8639B-9AAC-43E2-A6E9-8D1ECE76B2FD}"/>
    <cellStyle name="Normal 53 3" xfId="8387" xr:uid="{195DE68C-C614-4619-8722-55D80A238503}"/>
    <cellStyle name="Normal 53 3 2" xfId="21022" xr:uid="{83BA320E-7CF2-4B48-B7FC-2F2D2E0F3D5D}"/>
    <cellStyle name="Normal 53 4" xfId="19885" xr:uid="{9BFBAF6F-C473-4012-9A54-FB4CACEC0B5F}"/>
    <cellStyle name="Normal 54" xfId="6738" xr:uid="{F1F53B83-41FD-4051-A7FC-2F6AF5E67DAC}"/>
    <cellStyle name="Normal 54 2" xfId="7581" xr:uid="{72771602-77FF-4DBF-A248-123D23F98F04}"/>
    <cellStyle name="Normal 54 2 2" xfId="9224" xr:uid="{43414BA5-0674-4A89-88CE-AA9E21D4F492}"/>
    <cellStyle name="Normal 54 2 2 2" xfId="21588" xr:uid="{37AD6906-6AA6-4A42-AFF6-7AAC00B78F93}"/>
    <cellStyle name="Normal 54 2 3" xfId="20451" xr:uid="{385B4E32-BDD0-40FA-BB0B-C4F3F32C15DC}"/>
    <cellStyle name="Normal 54 3" xfId="8388" xr:uid="{94098CB6-8917-428C-86FC-781D9B3F2CE3}"/>
    <cellStyle name="Normal 54 3 2" xfId="21023" xr:uid="{3BFC542D-3D7C-4206-BB58-6936E387B439}"/>
    <cellStyle name="Normal 54 4" xfId="19886" xr:uid="{84F67328-B47A-444D-824B-BB213D9EF697}"/>
    <cellStyle name="Normal 55" xfId="6739" xr:uid="{11A18C01-BCB0-4A78-83DB-9C639D7C4CDD}"/>
    <cellStyle name="Normal 56" xfId="6740" xr:uid="{B88B0A9E-37CC-4B7A-8182-50C3B4FEF32D}"/>
    <cellStyle name="Normal 56 2" xfId="7582" xr:uid="{E823A3DF-B2FB-4DD4-A1B3-FEFAE12DE9BE}"/>
    <cellStyle name="Normal 56 2 2" xfId="9225" xr:uid="{0CA1B0C4-4A11-4563-AAD7-430061352A25}"/>
    <cellStyle name="Normal 56 2 2 2" xfId="21589" xr:uid="{63DF5AB7-9CD2-41DD-8DAD-C5E86F36E40D}"/>
    <cellStyle name="Normal 56 2 3" xfId="20452" xr:uid="{BDC2CC1C-B0A5-43F0-AA90-9B358E492AF2}"/>
    <cellStyle name="Normal 56 3" xfId="8389" xr:uid="{8C466A5D-FFE1-4477-8E20-F13884C192EE}"/>
    <cellStyle name="Normal 56 3 2" xfId="21024" xr:uid="{37AEA76C-EC42-451D-815D-E540439FC90B}"/>
    <cellStyle name="Normal 56 4" xfId="19887" xr:uid="{9BD254E1-1C59-48AB-8D7A-10865F1ACE58}"/>
    <cellStyle name="Normal 57" xfId="6741" xr:uid="{2DD8D16E-0A15-4687-9B05-52C2DE1B4140}"/>
    <cellStyle name="Normal 57 2" xfId="7583" xr:uid="{666413A3-4C14-455E-AB64-87E4D1A899B0}"/>
    <cellStyle name="Normal 57 2 2" xfId="9226" xr:uid="{3DC32D6C-CDCF-40F7-A420-59852AC197DB}"/>
    <cellStyle name="Normal 57 2 2 2" xfId="21590" xr:uid="{4A62C814-8299-4313-8F35-4406DBF7800C}"/>
    <cellStyle name="Normal 57 2 3" xfId="20453" xr:uid="{5488D09E-55F7-46CA-B11A-6771389BF106}"/>
    <cellStyle name="Normal 57 3" xfId="8390" xr:uid="{26E9C5CB-A2B1-47DE-BABA-A7AF318898A6}"/>
    <cellStyle name="Normal 57 3 2" xfId="21025" xr:uid="{B054BF36-AC95-4A3F-A7B4-ED4FF98CF57B}"/>
    <cellStyle name="Normal 57 4" xfId="19888" xr:uid="{61F6980F-6275-4407-8EC1-F2A989705C56}"/>
    <cellStyle name="Normal 58" xfId="6742" xr:uid="{33031790-0664-40D8-8D69-D25A9678CE5D}"/>
    <cellStyle name="Normal 58 2" xfId="7584" xr:uid="{AE667EC6-C0E7-4E83-9C7B-8E048B30CCA2}"/>
    <cellStyle name="Normal 58 2 2" xfId="9227" xr:uid="{3E431BD0-B372-4158-A910-8B9D9B8E90C6}"/>
    <cellStyle name="Normal 58 2 2 2" xfId="21591" xr:uid="{428A333B-E6C5-460A-BB57-FFD19277B78B}"/>
    <cellStyle name="Normal 58 2 3" xfId="20454" xr:uid="{6AA9394E-73F6-41E5-B6BA-F1AF37FD7673}"/>
    <cellStyle name="Normal 58 3" xfId="8391" xr:uid="{EE602B63-34C1-418D-B7FC-C57C3BE7D4F9}"/>
    <cellStyle name="Normal 58 3 2" xfId="21026" xr:uid="{091D49D5-F800-43BD-84EA-C43FC9350AB3}"/>
    <cellStyle name="Normal 58 4" xfId="19889" xr:uid="{09B883FF-1385-46FA-877C-E817DF13F4BD}"/>
    <cellStyle name="Normal 59" xfId="6277" xr:uid="{E3C730E7-DC48-4362-B213-0E2A2A07FC93}"/>
    <cellStyle name="Normal 59 2" xfId="7585" xr:uid="{2FE005EA-01A5-4A1D-AD0F-ED793237C9FF}"/>
    <cellStyle name="Normal 59 2 2" xfId="9228" xr:uid="{A1C522BD-9F4A-4C04-8B7C-CB21491012E0}"/>
    <cellStyle name="Normal 59 2 2 2" xfId="21592" xr:uid="{358CFF37-2776-43EF-BBCC-CEADB083AE69}"/>
    <cellStyle name="Normal 59 2 3" xfId="20455" xr:uid="{E8CC216F-D777-48D3-9F95-955E6684C2E1}"/>
    <cellStyle name="Normal 59 3" xfId="7995" xr:uid="{AAAE2A4A-D7AA-4B99-9C2E-28787A7D6DB1}"/>
    <cellStyle name="Normal 59 3 2" xfId="20631" xr:uid="{C204E976-343F-4958-8C49-A4D2B5D7E671}"/>
    <cellStyle name="Normal 59 4" xfId="19494" xr:uid="{FECD8819-6739-4559-B64A-17421AB7FAB9}"/>
    <cellStyle name="Normal 6" xfId="26" xr:uid="{89301C5E-E6A1-4FC1-9D8C-E8077040704B}"/>
    <cellStyle name="Normal 6 10" xfId="19356" xr:uid="{19F9D865-C2EF-4D99-92C7-4740E945EFAE}"/>
    <cellStyle name="Normal 6 10 2" xfId="30320" xr:uid="{27F9B6CE-EDE5-4C75-BFE4-3560552786E4}"/>
    <cellStyle name="Normal 6 11" xfId="19368" xr:uid="{359D93F5-4F08-4B9D-B71A-2C27A6645551}"/>
    <cellStyle name="Normal 6 2" xfId="6121" xr:uid="{16BACA88-D8D7-4C0F-9E1D-32D34CCDC4A3}"/>
    <cellStyle name="Normal 6 2 2" xfId="6743" xr:uid="{995AF8BD-4EFD-409D-A3EE-7EF348DD83C8}"/>
    <cellStyle name="Normal 6 2 2 2" xfId="7586" xr:uid="{7C134DA6-B344-4238-9270-396278D67B61}"/>
    <cellStyle name="Normal 6 2 2 2 2" xfId="9229" xr:uid="{99E0287C-0FE3-4241-8601-347B683B28B8}"/>
    <cellStyle name="Normal 6 2 2 2 2 2" xfId="21593" xr:uid="{2992A596-1247-4344-A94E-B737B962083E}"/>
    <cellStyle name="Normal 6 2 2 2 3" xfId="20456" xr:uid="{F38A5406-DD70-4BE1-8B69-7759B43883CB}"/>
    <cellStyle name="Normal 6 2 2 3" xfId="8392" xr:uid="{86BF48FD-6212-4383-8C00-54C324F59902}"/>
    <cellStyle name="Normal 6 2 2 3 2" xfId="21027" xr:uid="{555A0884-EBE8-4729-8419-752305C38C74}"/>
    <cellStyle name="Normal 6 2 2 4" xfId="19890" xr:uid="{B1E945A1-C123-45F6-9B9A-476B99162AE6}"/>
    <cellStyle name="Normal 6 2 3" xfId="6744" xr:uid="{625EF2BC-9E52-4BF8-A438-24BE684B95DC}"/>
    <cellStyle name="Normal 6 2 3 2" xfId="7587" xr:uid="{E2EA7FBC-DA0C-4976-BF17-99561009A077}"/>
    <cellStyle name="Normal 6 2 3 2 2" xfId="9230" xr:uid="{D9985172-5AB9-4579-BEB5-32BFE5D4AC56}"/>
    <cellStyle name="Normal 6 2 3 2 2 2" xfId="21594" xr:uid="{4FA498BF-0E66-4F38-9171-B40069B83BEA}"/>
    <cellStyle name="Normal 6 2 3 2 3" xfId="20457" xr:uid="{B3A4BACE-9BC5-4FCA-82D6-79CADFEE74ED}"/>
    <cellStyle name="Normal 6 2 3 3" xfId="8393" xr:uid="{33D4915B-D14C-4D31-A889-C5EA10DBF305}"/>
    <cellStyle name="Normal 6 2 3 3 2" xfId="21028" xr:uid="{9425A977-E729-43AF-924F-DF0EBEF53B26}"/>
    <cellStyle name="Normal 6 2 3 4" xfId="19891" xr:uid="{CA1AFB6A-C480-4421-A66E-50EFD3488339}"/>
    <cellStyle name="Normal 6 2 4" xfId="6392" xr:uid="{3EE7EF95-94F7-47E5-B132-5D2F56E84E9F}"/>
    <cellStyle name="Normal 6 2 4 2" xfId="7588" xr:uid="{FBA4E933-0A59-4B26-8AFF-BF9E65ABDDC3}"/>
    <cellStyle name="Normal 6 2 4 2 2" xfId="9231" xr:uid="{3A913690-9FDC-4516-AB2A-E415826F98CF}"/>
    <cellStyle name="Normal 6 2 4 2 2 2" xfId="21595" xr:uid="{705D5614-3B19-495A-A483-7F9D175CE238}"/>
    <cellStyle name="Normal 6 2 4 2 3" xfId="20458" xr:uid="{1E02DAC4-C666-4279-BEE1-D72CA40C8541}"/>
    <cellStyle name="Normal 6 2 4 3" xfId="8110" xr:uid="{1D7419A4-FB3C-4178-8DE2-B63A91EA51E1}"/>
    <cellStyle name="Normal 6 2 4 3 2" xfId="20746" xr:uid="{0B01A77C-83FD-495B-B867-63A11761A1DE}"/>
    <cellStyle name="Normal 6 2 4 4" xfId="19609" xr:uid="{7A6CCA85-925D-42AB-903C-98C008174507}"/>
    <cellStyle name="Normal 6 2 5" xfId="7071" xr:uid="{F3FD796D-F16F-442B-9C8F-8FF10D9DDBCF}"/>
    <cellStyle name="Normal 6 2 5 2" xfId="8714" xr:uid="{A124A705-E0DD-4750-8A53-42FDC16F8A49}"/>
    <cellStyle name="Normal 6 2 5 2 2" xfId="21193" xr:uid="{970D5E07-77C3-4312-B6D3-37C669604A9F}"/>
    <cellStyle name="Normal 6 2 5 3" xfId="20056" xr:uid="{83E61F4E-29A6-4184-A332-610EE683D26B}"/>
    <cellStyle name="Normal 6 2 6" xfId="7915" xr:uid="{19D9F9E4-1983-42AF-BA45-EAC4AAB51E98}"/>
    <cellStyle name="Normal 6 2 6 2" xfId="20624" xr:uid="{7D011854-9825-49DA-B0CF-47F67CE563B7}"/>
    <cellStyle name="Normal 6 2 7" xfId="19487" xr:uid="{28595186-3B92-4C69-B11F-EC7A315264D8}"/>
    <cellStyle name="Normal 6 3" xfId="6122" xr:uid="{85D58667-0897-40B5-9E5A-FA05A4A150F2}"/>
    <cellStyle name="Normal 6 4" xfId="6123" xr:uid="{7F5E606F-8305-4C0B-876B-85781FB2781F}"/>
    <cellStyle name="Normal 6 5" xfId="6745" xr:uid="{168FA330-60E5-4593-BD2A-6FBFE390A232}"/>
    <cellStyle name="Normal 6 5 2" xfId="7589" xr:uid="{A7B58B73-EBCA-48CE-AB56-AAA11AEC34DD}"/>
    <cellStyle name="Normal 6 5 2 2" xfId="9232" xr:uid="{7422B97C-56D4-48F5-99E2-FF6D97DAB320}"/>
    <cellStyle name="Normal 6 5 2 2 2" xfId="21596" xr:uid="{E940F43D-1E16-40D3-94C5-EF8527F708F9}"/>
    <cellStyle name="Normal 6 5 2 3" xfId="20459" xr:uid="{4155CA09-95AC-4441-99F2-23B30AD385B9}"/>
    <cellStyle name="Normal 6 5 3" xfId="8394" xr:uid="{1079AF56-8DBE-4BF9-92B4-C582D076EAB6}"/>
    <cellStyle name="Normal 6 5 3 2" xfId="21029" xr:uid="{7819A014-5878-40A6-8920-AB2701E4774E}"/>
    <cellStyle name="Normal 6 5 4" xfId="19892" xr:uid="{B4BADAF0-9AA6-4C25-B126-98DB926117BD}"/>
    <cellStyle name="Normal 6 6" xfId="6746" xr:uid="{C4B2AE79-60D5-4FC3-9793-76EF99213D03}"/>
    <cellStyle name="Normal 6 6 2" xfId="7590" xr:uid="{694A4F13-19E7-4C05-A5BF-B9C5640E2CE8}"/>
    <cellStyle name="Normal 6 6 2 2" xfId="9233" xr:uid="{8C7E6699-B4BE-42DE-842E-2D96A975E858}"/>
    <cellStyle name="Normal 6 6 2 2 2" xfId="21597" xr:uid="{1B2F58E7-0D20-4D0D-8E26-FD3C93F52171}"/>
    <cellStyle name="Normal 6 6 2 3" xfId="20460" xr:uid="{C562F77B-14E8-4FA8-A0B1-39B626BEDC42}"/>
    <cellStyle name="Normal 6 6 3" xfId="8395" xr:uid="{F8D8F7B4-331C-4A7C-B52D-C185FCB18E20}"/>
    <cellStyle name="Normal 6 6 3 2" xfId="21030" xr:uid="{4C8C7222-151D-4C6A-BAEC-786170562372}"/>
    <cellStyle name="Normal 6 6 4" xfId="19893" xr:uid="{CA5F7860-4EF4-4F37-88D0-7777B9C2687B}"/>
    <cellStyle name="Normal 6 7" xfId="6391" xr:uid="{1CC5760D-058E-48BE-BF0F-6B6ABC4091D2}"/>
    <cellStyle name="Normal 6 7 2" xfId="7591" xr:uid="{1C7C3FDD-41CD-4E0A-90FF-C4B55E9432D5}"/>
    <cellStyle name="Normal 6 7 2 2" xfId="9234" xr:uid="{6BE44541-56FF-40A1-947D-AF1C4C540E1E}"/>
    <cellStyle name="Normal 6 7 2 2 2" xfId="21598" xr:uid="{2B116CD8-5137-4299-ADED-5E49D49517C0}"/>
    <cellStyle name="Normal 6 7 2 3" xfId="20461" xr:uid="{99D98DED-1CA8-467F-9D78-0DD6F45A5D2D}"/>
    <cellStyle name="Normal 6 7 3" xfId="8109" xr:uid="{FF0F4309-10C6-40AD-8F09-19CC19942D3C}"/>
    <cellStyle name="Normal 6 7 3 2" xfId="20745" xr:uid="{68F111CA-C7BF-4B5A-97E5-EBA7C1646FD1}"/>
    <cellStyle name="Normal 6 7 4" xfId="19608" xr:uid="{C06B93F6-E7F1-4126-AE62-71E62BED4909}"/>
    <cellStyle name="Normal 6 8" xfId="6909" xr:uid="{4A17B591-6022-4D82-9A03-B766561A4ADA}"/>
    <cellStyle name="Normal 6 8 2" xfId="8552" xr:uid="{DEDD9772-5897-4196-B8E4-8048DAEF1129}"/>
    <cellStyle name="Normal 6 8 2 2" xfId="21072" xr:uid="{C33D1F2B-A9CD-43B6-94D3-8D8E099D1316}"/>
    <cellStyle name="Normal 6 8 3" xfId="19935" xr:uid="{DD8C8CE6-445C-4787-BFEA-7F84451ADB15}"/>
    <cellStyle name="Normal 6 9" xfId="7714" xr:uid="{FBC309C6-F966-40FC-8A56-69D7BA884217}"/>
    <cellStyle name="Normal 6 9 2" xfId="20507" xr:uid="{701A13BA-F382-456A-8301-6318F73BDCFE}"/>
    <cellStyle name="Normal 6_1_solis_MK Nr 595 " xfId="6124" xr:uid="{122FCE51-6E3F-4FDF-B8EA-61EF97D9B4F8}"/>
    <cellStyle name="Normal 60" xfId="6884" xr:uid="{6B8BF1A3-5786-4941-A053-6A89AE618B37}"/>
    <cellStyle name="Normal 60 2" xfId="6125" xr:uid="{12518D0F-963C-4413-AE80-65ADC11F2268}"/>
    <cellStyle name="Normal 60 2 2" xfId="6747" xr:uid="{F8FCB075-2175-448E-A3EB-BDFAEC3F35F9}"/>
    <cellStyle name="Normal 60 2 2 2" xfId="7592" xr:uid="{07709B1A-1643-4077-BDCE-5AE63608EEEF}"/>
    <cellStyle name="Normal 60 2 2 2 2" xfId="9235" xr:uid="{B763B361-8AF4-4BD5-84BC-BEE56F5D7030}"/>
    <cellStyle name="Normal 60 2 2 2 2 2" xfId="21599" xr:uid="{AE22C4D9-17C4-4EA8-84E7-CEE8DA0352D4}"/>
    <cellStyle name="Normal 60 2 2 2 3" xfId="20462" xr:uid="{21519009-3C9C-4D79-A30B-D6F842964821}"/>
    <cellStyle name="Normal 60 2 2 3" xfId="8396" xr:uid="{9C510C19-581D-4D16-9F03-AF94F5FDCC67}"/>
    <cellStyle name="Normal 60 2 2 3 2" xfId="21031" xr:uid="{C4F08FC8-6BC2-4222-AE5F-F05961EB31DD}"/>
    <cellStyle name="Normal 60 2 2 4" xfId="19894" xr:uid="{C0879AA5-2D75-4906-A0BC-4CFAC9D6EE94}"/>
    <cellStyle name="Normal 60 2 3" xfId="6748" xr:uid="{F0EB50F1-24D9-456B-96E4-60C550CC0E35}"/>
    <cellStyle name="Normal 60 2 3 2" xfId="7593" xr:uid="{6726D222-609C-4C55-BBCD-932EA795A09B}"/>
    <cellStyle name="Normal 60 2 3 2 2" xfId="9236" xr:uid="{27548914-5388-4478-B568-D1A0A00DA381}"/>
    <cellStyle name="Normal 60 2 3 2 2 2" xfId="21600" xr:uid="{41CAE1C9-29F6-447D-9459-86AF139194C1}"/>
    <cellStyle name="Normal 60 2 3 2 3" xfId="20463" xr:uid="{B152EF65-BD0B-42CC-B072-60EB02F9C226}"/>
    <cellStyle name="Normal 60 2 3 3" xfId="8397" xr:uid="{55394E5E-ED7A-4A85-B7A7-EE4ACDD0D7BE}"/>
    <cellStyle name="Normal 60 2 3 3 2" xfId="21032" xr:uid="{1F958599-C3AB-4DBF-AA3F-2DA4545FDFB2}"/>
    <cellStyle name="Normal 60 2 3 4" xfId="19895" xr:uid="{2F0EA5B5-E285-4DBB-8DA8-F615BBA1F2D9}"/>
    <cellStyle name="Normal 60 2 4" xfId="6393" xr:uid="{3A5BEF1F-A491-4E44-8242-717DAAF1924E}"/>
    <cellStyle name="Normal 60 2 4 2" xfId="7594" xr:uid="{88B2384E-117E-4661-93CD-94DB112545F0}"/>
    <cellStyle name="Normal 60 2 4 2 2" xfId="9237" xr:uid="{5DAAE48F-A8F2-4913-A44D-7D29357DB7D8}"/>
    <cellStyle name="Normal 60 2 4 2 2 2" xfId="21601" xr:uid="{16215372-ADFE-4BF1-8CE0-A3F8C820718A}"/>
    <cellStyle name="Normal 60 2 4 2 3" xfId="20464" xr:uid="{2843B3FB-85D4-4031-BC02-EBE9CEC2A587}"/>
    <cellStyle name="Normal 60 2 4 3" xfId="8111" xr:uid="{87041920-14B8-4A98-B279-183DC98B2DCB}"/>
    <cellStyle name="Normal 60 2 4 3 2" xfId="20747" xr:uid="{1135AD6C-2C57-44F4-87D0-E019A1D2F6B2}"/>
    <cellStyle name="Normal 60 2 4 4" xfId="19610" xr:uid="{8050232F-7E20-444B-87C8-ECCD17F9A7C8}"/>
    <cellStyle name="Normal 60 2 5" xfId="7072" xr:uid="{3127C1E2-21D6-4B05-8BBD-B55249DF721E}"/>
    <cellStyle name="Normal 60 2 5 2" xfId="8715" xr:uid="{EA3CDD6A-0BE2-45CD-A182-3C58031337CF}"/>
    <cellStyle name="Normal 60 2 5 2 2" xfId="21194" xr:uid="{47B36368-7AEE-4EAD-87FD-2E19BF260F75}"/>
    <cellStyle name="Normal 60 2 5 3" xfId="20057" xr:uid="{D18AD071-6899-478F-89B7-15FB553400A7}"/>
    <cellStyle name="Normal 60 2 6" xfId="7916" xr:uid="{860EC9B3-AD46-43FA-9254-7715DC28D129}"/>
    <cellStyle name="Normal 60 2 6 2" xfId="20625" xr:uid="{AF55BF64-1D02-4354-8A0F-4770402532FB}"/>
    <cellStyle name="Normal 60 2 7" xfId="19488" xr:uid="{3C8DDABA-F950-4529-9669-2D0BD185F602}"/>
    <cellStyle name="Normal 60 3" xfId="7692" xr:uid="{73AB58C8-3CA5-4209-8BDF-DB5EB4E2EB29}"/>
    <cellStyle name="Normal 60 4" xfId="7685" xr:uid="{4EF7B146-D5FB-4679-9B67-ACB573DDF0D9}"/>
    <cellStyle name="Normal 60 4 2" xfId="9328" xr:uid="{A47BAAAC-84AC-4A90-8B50-C52F737877A0}"/>
    <cellStyle name="Normal 60 4 2 2" xfId="21619" xr:uid="{BB7D6470-BCC3-4F50-B93C-768859DBAF57}"/>
    <cellStyle name="Normal 60 4 3" xfId="20482" xr:uid="{41094D27-8B8C-4C34-A374-78E1881B57AE}"/>
    <cellStyle name="Normal 60 5" xfId="8528" xr:uid="{30A20245-E957-4B16-A60B-D28B5DAF138C}"/>
    <cellStyle name="Normal 60 5 2" xfId="21049" xr:uid="{72304822-8323-4A79-85D5-BC5D0BD7D04B}"/>
    <cellStyle name="Normal 60 6" xfId="19912" xr:uid="{2B0D3846-D63C-465D-9601-1E4CE1EC592A}"/>
    <cellStyle name="Normal 61" xfId="6886" xr:uid="{6DDA3038-42FD-4C6D-985C-23E5E311C5F8}"/>
    <cellStyle name="Normal 61 2" xfId="6905" xr:uid="{6BF0E10D-BD61-417C-A917-D104AEDB8EAE}"/>
    <cellStyle name="Normal 61 2 2" xfId="7702" xr:uid="{279FD83E-93D3-4905-8837-12C41728D1C8}"/>
    <cellStyle name="Normal 61 2 2 2" xfId="9341" xr:uid="{C5AE449D-6F75-4E0B-8F12-6DDD49D86D27}"/>
    <cellStyle name="Normal 61 2 2 2 2" xfId="21632" xr:uid="{87DC751B-C7B8-4656-B50F-C821FCE74D32}"/>
    <cellStyle name="Normal 61 2 2 3" xfId="20495" xr:uid="{8B2840AD-F445-481F-BFAC-CB136E34318D}"/>
    <cellStyle name="Normal 61 2 3" xfId="7711" xr:uid="{3C82215E-B94B-4CC1-A619-9DDC534FFCD5}"/>
    <cellStyle name="Normal 61 2 3 2" xfId="9350" xr:uid="{3F2655B1-DABA-4EDC-A39B-2C0D3A2F92E2}"/>
    <cellStyle name="Normal 61 2 3 2 2" xfId="21641" xr:uid="{7463B64C-4FE9-4C24-8FBA-8AFCC67F0D2A}"/>
    <cellStyle name="Normal 61 2 3 3" xfId="20504" xr:uid="{54D26E18-4B02-4C13-87EE-1F87CA12B57A}"/>
    <cellStyle name="Normal 61 2 4" xfId="8548" xr:uid="{47C20710-E859-4B06-977D-6FB9A5CD3A72}"/>
    <cellStyle name="Normal 61 2 4 2" xfId="21069" xr:uid="{83017266-FE03-400E-9E0B-48BFEFF7743A}"/>
    <cellStyle name="Normal 61 2 5" xfId="19932" xr:uid="{1A790DCE-A2C0-44D2-984E-303324494AC4}"/>
    <cellStyle name="Normal 61 3" xfId="7687" xr:uid="{D4CDB3BB-E22D-4380-BFF9-421FD1B7DBFB}"/>
    <cellStyle name="Normal 61 3 2" xfId="9330" xr:uid="{707217FB-6C80-469A-84BB-FA4AA816F386}"/>
    <cellStyle name="Normal 61 3 2 2" xfId="21621" xr:uid="{7F00CCDD-959C-4AFD-9502-8A41E357410B}"/>
    <cellStyle name="Normal 61 3 3" xfId="20484" xr:uid="{A546E6CA-E79D-48C7-AC0B-99C09160FE2F}"/>
    <cellStyle name="Normal 61 4" xfId="8530" xr:uid="{42C1913C-E203-42C2-A88E-29731147668F}"/>
    <cellStyle name="Normal 61 4 2" xfId="21051" xr:uid="{026F047F-2217-4B8C-918E-63D178004CE8}"/>
    <cellStyle name="Normal 61 5" xfId="19914" xr:uid="{AE07B1B8-CC01-4D3E-9553-1DAE2FCDFB6B}"/>
    <cellStyle name="Normal 62" xfId="6888" xr:uid="{DC81FE69-7D0C-4EB9-AC1D-3F8C85E59094}"/>
    <cellStyle name="Normal 62 2" xfId="6906" xr:uid="{174F186E-D48A-47D8-9EE1-E89CDADF921D}"/>
    <cellStyle name="Normal 62 2 2" xfId="7703" xr:uid="{91BC0D39-44AC-4439-922D-F3DB53B8D8F9}"/>
    <cellStyle name="Normal 62 2 2 2" xfId="9342" xr:uid="{74299A4C-7BDB-4774-B653-10D42DFA0A50}"/>
    <cellStyle name="Normal 62 2 2 2 2" xfId="21633" xr:uid="{7EB15A00-368A-4250-9B30-92AC957790D7}"/>
    <cellStyle name="Normal 62 2 2 3" xfId="20496" xr:uid="{35DD682F-D547-455D-BF5D-02EE5C32C580}"/>
    <cellStyle name="Normal 62 2 3" xfId="7710" xr:uid="{E585A26B-B74C-40B5-9F18-179A9490BA4C}"/>
    <cellStyle name="Normal 62 2 3 2" xfId="9349" xr:uid="{6688F21F-C7E9-4097-BE99-F2E959762303}"/>
    <cellStyle name="Normal 62 2 3 2 2" xfId="21640" xr:uid="{18AA9A98-4661-4DA4-B381-3E67FEDC5D72}"/>
    <cellStyle name="Normal 62 2 3 3" xfId="20503" xr:uid="{A0DADCC4-217F-46BE-BD50-B6F715EFB318}"/>
    <cellStyle name="Normal 62 2 4" xfId="8549" xr:uid="{7AB34025-034A-4E8A-A750-ECE9B010D4D9}"/>
    <cellStyle name="Normal 62 2 4 2" xfId="21070" xr:uid="{82E14879-5F26-4C1A-8F9E-43E53FB4F40B}"/>
    <cellStyle name="Normal 62 2 5" xfId="19933" xr:uid="{6DDAD21C-E465-49D3-BB1C-8C7352F24506}"/>
    <cellStyle name="Normal 62 3" xfId="7688" xr:uid="{2C95048E-05EE-4018-A099-E8FBB8539E94}"/>
    <cellStyle name="Normal 62 3 2" xfId="9331" xr:uid="{35E262B1-CFAA-4575-AA3C-A4C5958ACCB0}"/>
    <cellStyle name="Normal 62 3 2 2" xfId="21622" xr:uid="{155AE05D-3AB6-4CA9-8D25-4723AB0D8CBF}"/>
    <cellStyle name="Normal 62 3 3" xfId="20485" xr:uid="{E48C309A-9D51-4E5D-BCB0-8066B69E0767}"/>
    <cellStyle name="Normal 62 4" xfId="8532" xr:uid="{8D2DF43F-CBEE-4988-9FB0-6223502F3DCC}"/>
    <cellStyle name="Normal 62 4 2" xfId="21053" xr:uid="{EB50F524-A532-478C-94BF-1DDF614A6E72}"/>
    <cellStyle name="Normal 62 5" xfId="19916" xr:uid="{A984D21F-01C3-4321-A8CD-7868ACCF0451}"/>
    <cellStyle name="Normal 63" xfId="6887" xr:uid="{1DC8F2E3-2B07-4724-A6E8-6B9685CE4035}"/>
    <cellStyle name="Normal 63 2" xfId="7699" xr:uid="{00EDA942-0714-47AC-9B09-98D85A845EE2}"/>
    <cellStyle name="Normal 63 2 2" xfId="9338" xr:uid="{7ECDB769-3EF2-453C-AE0E-EF3EC509D7FC}"/>
    <cellStyle name="Normal 63 2 2 2" xfId="21629" xr:uid="{61A1E504-1D3B-4B59-9AED-5BFECB2C9A4D}"/>
    <cellStyle name="Normal 63 2 3" xfId="20492" xr:uid="{38094DA6-1A87-42AD-B747-64F70C283D1A}"/>
    <cellStyle name="Normal 63 3" xfId="7689" xr:uid="{E1E95CCC-57B8-4EDE-B3F0-670636DCEE82}"/>
    <cellStyle name="Normal 63 4" xfId="8531" xr:uid="{78DC78FF-C7CC-4911-B217-6727821DB90A}"/>
    <cellStyle name="Normal 63 4 2" xfId="21052" xr:uid="{EFC1C7C7-0800-474F-A8A6-281186E03602}"/>
    <cellStyle name="Normal 63 5" xfId="19915" xr:uid="{FD8B7BE7-3AB7-4304-9B75-6B155CB264BE}"/>
    <cellStyle name="Normal 64" xfId="6889" xr:uid="{BE657B4F-0193-4F59-9503-89868290CC11}"/>
    <cellStyle name="Normal 64 2" xfId="7691" xr:uid="{55902181-596A-41F4-80C2-8EFA4F226855}"/>
    <cellStyle name="Normal 64 3" xfId="8533" xr:uid="{4E7111EF-7147-4788-BFE7-213627F25C7B}"/>
    <cellStyle name="Normal 64 3 2" xfId="21054" xr:uid="{703834D7-2A1D-40A6-A498-73FA51909924}"/>
    <cellStyle name="Normal 64 4" xfId="19917" xr:uid="{D28C820F-AB0A-4707-A350-79CDF5579F8F}"/>
    <cellStyle name="Normal 65" xfId="6891" xr:uid="{8DCE24AC-907A-422B-B6FE-16D72FF7E1CD}"/>
    <cellStyle name="Normal 65 2" xfId="7693" xr:uid="{87833D26-0BE5-47E7-BDF9-E461B2EE9EC5}"/>
    <cellStyle name="Normal 65 2 2" xfId="9332" xr:uid="{25F6A18C-C281-44F3-A88D-5BB42C4305DC}"/>
    <cellStyle name="Normal 65 2 2 2" xfId="21623" xr:uid="{902D3D69-7772-411D-BFE3-F187F2B35E5C}"/>
    <cellStyle name="Normal 65 2 3" xfId="20486" xr:uid="{1DDDAD55-9478-4A1F-B42A-D3BDF16B90D6}"/>
    <cellStyle name="Normal 65 3" xfId="8535" xr:uid="{56F61734-FCC8-4642-B7F3-968F401CD3C5}"/>
    <cellStyle name="Normal 65 3 2" xfId="21056" xr:uid="{F36AEDEC-ED29-44B6-8CB8-36A57986E765}"/>
    <cellStyle name="Normal 65 4" xfId="19919" xr:uid="{7163BDAA-C41D-44DE-91FE-CA34135E6931}"/>
    <cellStyle name="Normal 66" xfId="6892" xr:uid="{27BD5DD7-9C0E-4679-B31C-1ACA9C0EEA3E}"/>
    <cellStyle name="Normal 66 2" xfId="6899" xr:uid="{FA40017C-D7C8-402F-B226-C4F80EC48276}"/>
    <cellStyle name="Normal 66 2 2" xfId="7706" xr:uid="{C4118029-0175-4C62-8E1A-CFFAB5F65B79}"/>
    <cellStyle name="Normal 66 2 2 2" xfId="9345" xr:uid="{00069C6B-18E8-4C31-BF9A-52C6195E36E8}"/>
    <cellStyle name="Normal 66 2 2 2 2" xfId="21636" xr:uid="{A21380B8-435F-4025-A3DF-8ECF113E94D5}"/>
    <cellStyle name="Normal 66 2 2 3" xfId="20499" xr:uid="{A93BB496-EA40-4ED8-8BEE-C6C5310BBC26}"/>
    <cellStyle name="Normal 66 2 3" xfId="8543" xr:uid="{EACCCE24-1297-402A-8D57-67DD18F8D440}"/>
    <cellStyle name="Normal 66 2 3 2" xfId="21064" xr:uid="{730961EB-E3B7-408F-9AB9-3987113053A9}"/>
    <cellStyle name="Normal 66 2 4" xfId="19927" xr:uid="{F4B7BF80-B702-4E50-9BAD-A4388012637E}"/>
    <cellStyle name="Normal 66 3" xfId="7694" xr:uid="{3B97D66F-EC5C-401C-9E15-B8543724FAC6}"/>
    <cellStyle name="Normal 66 3 2" xfId="9333" xr:uid="{4F519CD6-AFDB-4C7B-BBCE-8044CBEC1DA1}"/>
    <cellStyle name="Normal 66 3 2 2" xfId="21624" xr:uid="{AFB57F6A-58FF-4094-AE48-C0A5E13C1B54}"/>
    <cellStyle name="Normal 66 3 3" xfId="20487" xr:uid="{9BCFA9C9-9F90-48FE-8AB8-5556BD972399}"/>
    <cellStyle name="Normal 66 4" xfId="8536" xr:uid="{296713D2-57D8-4FC3-939C-EEE21FB4CB06}"/>
    <cellStyle name="Normal 66 4 2" xfId="21057" xr:uid="{5C01C69F-9D8C-4354-9C35-B28F5B460A4E}"/>
    <cellStyle name="Normal 66 5" xfId="19920" xr:uid="{74E17A39-CF93-4E64-B846-DCF198DA3119}"/>
    <cellStyle name="Normal 67" xfId="6893" xr:uid="{7DEB3EF9-268C-47E1-8BDA-70CA91119F35}"/>
    <cellStyle name="Normal 67 2" xfId="7695" xr:uid="{3A08A99C-E2CD-4BCC-824E-A617F9A6460A}"/>
    <cellStyle name="Normal 67 2 2" xfId="9334" xr:uid="{DCB48BED-5184-4E0F-982D-5FCFF6598DC3}"/>
    <cellStyle name="Normal 67 2 2 2" xfId="21625" xr:uid="{94FC90F9-3CF1-4701-98A5-65C39908855F}"/>
    <cellStyle name="Normal 67 2 3" xfId="20488" xr:uid="{F809B249-8311-455B-BF86-5C67D5D4A106}"/>
    <cellStyle name="Normal 67 3" xfId="8537" xr:uid="{16FC651E-995F-4E0A-983C-47699617C6D0}"/>
    <cellStyle name="Normal 67 3 2" xfId="21058" xr:uid="{7E027F47-1B8C-45E3-84CF-CCC80BC34CC0}"/>
    <cellStyle name="Normal 67 4" xfId="19921" xr:uid="{E58300D9-64F8-47EB-83ED-9E6DFACDF9A3}"/>
    <cellStyle name="Normal 68" xfId="6894" xr:uid="{77DC7624-B46C-4C87-AA1F-3753759A7C02}"/>
    <cellStyle name="Normal 68 2" xfId="6900" xr:uid="{91BDEF88-B9B7-48F5-B656-F522A6BAC35A}"/>
    <cellStyle name="Normal 68 2 2" xfId="7707" xr:uid="{6C0A8018-DE99-48DE-8AAF-D98F4F613BF6}"/>
    <cellStyle name="Normal 68 2 2 2" xfId="9346" xr:uid="{AD66A5AD-86C4-425A-9940-224A5F005674}"/>
    <cellStyle name="Normal 68 2 2 2 2" xfId="21637" xr:uid="{4A05BC3D-592B-4DA7-8CFF-C54148F71D11}"/>
    <cellStyle name="Normal 68 2 2 3" xfId="20500" xr:uid="{F15F7AD4-90BB-4C76-852A-0E3402BF0260}"/>
    <cellStyle name="Normal 68 2 3" xfId="8544" xr:uid="{BF90C3E0-0022-419B-B303-3F5542D63377}"/>
    <cellStyle name="Normal 68 2 3 2" xfId="21065" xr:uid="{CF8EAD38-09BF-49C9-8F8C-02F6D762D23F}"/>
    <cellStyle name="Normal 68 2 4" xfId="19928" xr:uid="{2EFBFD7A-BC1A-4556-AD03-60149AE7FAF5}"/>
    <cellStyle name="Normal 68 3" xfId="7696" xr:uid="{6EAE3EBD-897C-48F9-BA02-AE512136AEAA}"/>
    <cellStyle name="Normal 68 3 2" xfId="9335" xr:uid="{72DDA5E3-D02C-4B56-A915-025B5107B49A}"/>
    <cellStyle name="Normal 68 3 2 2" xfId="21626" xr:uid="{2B993217-9E3A-4356-88ED-74944F472438}"/>
    <cellStyle name="Normal 68 3 3" xfId="20489" xr:uid="{72A3C3D4-405A-4F30-9953-0124BEE02E29}"/>
    <cellStyle name="Normal 68 4" xfId="8538" xr:uid="{68B6B0D5-8208-450F-A5D3-C3C0030C0EF0}"/>
    <cellStyle name="Normal 68 4 2" xfId="21059" xr:uid="{90FA229B-F70B-4A1B-84C0-4EF2372E398C}"/>
    <cellStyle name="Normal 68 5" xfId="19922" xr:uid="{736B7137-8E36-49DF-832C-4C5422CE0B24}"/>
    <cellStyle name="Normal 69" xfId="6883" xr:uid="{6420753E-B1A4-4B18-A9E4-C53920AC4693}"/>
    <cellStyle name="Normal 69 2" xfId="7686" xr:uid="{36E174A0-5035-4CC2-A2E0-0FE07917BA32}"/>
    <cellStyle name="Normal 69 2 2" xfId="9329" xr:uid="{B7EC5CD0-E174-44F9-AADF-BD646FB4005A}"/>
    <cellStyle name="Normal 69 2 2 2" xfId="21620" xr:uid="{CFFBA38F-DEF7-40F7-A54C-E49723BFB3A2}"/>
    <cellStyle name="Normal 69 2 3" xfId="20483" xr:uid="{B02104E5-1FCA-4D59-A151-411E51CC7831}"/>
    <cellStyle name="Normal 69 3" xfId="7698" xr:uid="{907738B8-5B8D-40D8-87A1-D68A903C6718}"/>
    <cellStyle name="Normal 69 3 2" xfId="9337" xr:uid="{12B7E714-B78A-4924-86C2-EC4A5568CF7A}"/>
    <cellStyle name="Normal 69 3 2 2" xfId="21628" xr:uid="{BFF3C3E0-4C91-4517-8787-E5E6F5ACD151}"/>
    <cellStyle name="Normal 69 3 3" xfId="20491" xr:uid="{16063FC9-D17C-40B1-8DA8-FE2B13611313}"/>
    <cellStyle name="Normal 69 4" xfId="7162" xr:uid="{98143D8B-B46B-4B21-818B-D90F1D07164E}"/>
    <cellStyle name="Normal 69 4 2" xfId="8805" xr:uid="{8E2F0E2E-529B-4355-A747-5481C9586E23}"/>
    <cellStyle name="Normal 69 4 2 2" xfId="21211" xr:uid="{938EFB1D-B870-4B61-AC2F-2A7CC7C50023}"/>
    <cellStyle name="Normal 69 4 3" xfId="20074" xr:uid="{D9B9FBBB-1827-4D55-9499-EAF9CC1727AE}"/>
    <cellStyle name="Normal 69 5" xfId="8527" xr:uid="{6CCB3616-FCE1-4A57-8FBB-EE107352980C}"/>
    <cellStyle name="Normal 69 5 2" xfId="21048" xr:uid="{47D4517F-FC96-40FD-9DCE-A59AD5B6A2C8}"/>
    <cellStyle name="Normal 69 6" xfId="19911" xr:uid="{9604AB45-FF7D-4AC7-911A-ECCB3E0853CA}"/>
    <cellStyle name="Normal 7" xfId="43" xr:uid="{0833B607-DBBE-419D-B8ED-B183C02B1DD6}"/>
    <cellStyle name="Normal 7 2" xfId="6126" xr:uid="{6FBA5951-C0DB-41C6-91AA-FCCA6B4779A9}"/>
    <cellStyle name="Normal 70" xfId="6127" xr:uid="{C3B2EEB8-07D9-46F6-BE1D-B330841CFC1C}"/>
    <cellStyle name="Normal 71" xfId="6128" xr:uid="{0CEFE7F5-E96B-4B4D-89CC-78A712F70977}"/>
    <cellStyle name="Normal 72" xfId="6895" xr:uid="{4E8C43ED-37C3-48F8-BE68-E3E550266C48}"/>
    <cellStyle name="Normal 72 2" xfId="6904" xr:uid="{75E629AC-836F-4653-9CE5-121123DFE46C}"/>
    <cellStyle name="Normal 72 2 2" xfId="8547" xr:uid="{F9E8E0E2-39D1-4B95-A209-8E0292DDAB34}"/>
    <cellStyle name="Normal 72 2 2 2" xfId="21068" xr:uid="{526D93C2-33B3-4903-9F0E-32234D5FA542}"/>
    <cellStyle name="Normal 72 2 3" xfId="19931" xr:uid="{3EC43550-A09C-44FF-AE0A-44774D782233}"/>
    <cellStyle name="Normal 72 3" xfId="7700" xr:uid="{F6EEE71E-D6EF-4E53-99D4-98BFB7680053}"/>
    <cellStyle name="Normal 72 3 2" xfId="9339" xr:uid="{3DAA0C87-C786-4390-9990-DFA03A9B69DE}"/>
    <cellStyle name="Normal 72 3 2 2" xfId="21630" xr:uid="{2CDC5E3E-F077-4248-9C4B-A882F10290F7}"/>
    <cellStyle name="Normal 72 3 3" xfId="20493" xr:uid="{BD9C34B4-5DD6-44F4-93ED-BE43DC1482FE}"/>
    <cellStyle name="Normal 72 4" xfId="8539" xr:uid="{8B73517D-4CFC-4A58-8B28-814263A44F89}"/>
    <cellStyle name="Normal 72 4 2" xfId="21060" xr:uid="{68F34D62-7E9F-4717-92D5-FD7355F1320A}"/>
    <cellStyle name="Normal 72 5" xfId="19923" xr:uid="{3EE6DD8D-F7CF-4E85-A248-A5E2DF2D5251}"/>
    <cellStyle name="Normal 73" xfId="6897" xr:uid="{8067E033-799B-4E65-90C6-62A337F351BB}"/>
    <cellStyle name="Normal 73 2" xfId="8541" xr:uid="{506F7B07-E5BB-438B-A534-FC88CEF71CDA}"/>
    <cellStyle name="Normal 73 2 2" xfId="21062" xr:uid="{38C5ADCD-77C1-4927-B6B3-D1AFA9C78E47}"/>
    <cellStyle name="Normal 73 3" xfId="19925" xr:uid="{BA77A469-68E7-4DE9-A295-4E9583261072}"/>
    <cellStyle name="Normal 74" xfId="7704" xr:uid="{5A6DFDE7-7149-491F-8CA3-C7FBD55B0290}"/>
    <cellStyle name="Normal 74 2" xfId="9343" xr:uid="{D49F7FE8-B99D-4AC4-82B1-30412C5F772B}"/>
    <cellStyle name="Normal 74 2 2" xfId="21634" xr:uid="{C0ACF4F4-CB4E-4A49-8334-BDA80E1DB70A}"/>
    <cellStyle name="Normal 74 3" xfId="20497" xr:uid="{8F38364C-937F-4EEB-964D-162B82521038}"/>
    <cellStyle name="Normal 75" xfId="9766" xr:uid="{9880D543-1D30-4A37-9C66-7F7CC90A5435}"/>
    <cellStyle name="Normal 75 2" xfId="21642" xr:uid="{9C0162B3-7CF1-4862-9D22-3531631A8CC4}"/>
    <cellStyle name="Normal 76" xfId="9767" xr:uid="{78439D0E-611B-4F84-BAD7-2A32F6D3CB0A}"/>
    <cellStyle name="Normal 76 2" xfId="21643" xr:uid="{1D5FCEA3-1DE5-45B1-9E2F-D16B9E94885A}"/>
    <cellStyle name="Normal 77" xfId="9768" xr:uid="{9CCE0E54-498F-42B2-BC42-5FC8142429E8}"/>
    <cellStyle name="Normal 77 2" xfId="21644" xr:uid="{786106C7-16C0-4A25-A936-E708E063EC84}"/>
    <cellStyle name="Normal 78" xfId="9769" xr:uid="{41B53479-BE94-4D06-97D7-50C9AE7199AD}"/>
    <cellStyle name="Normal 78 2" xfId="21645" xr:uid="{4735A654-82BC-42FE-95E2-BC4E8F099684}"/>
    <cellStyle name="Normal 79" xfId="9770" xr:uid="{45C4102F-375D-4E18-8CA8-67BDC1E61DE2}"/>
    <cellStyle name="Normal 79 2" xfId="21646" xr:uid="{E972D29C-4CD9-4360-9410-BC5EF18249F3}"/>
    <cellStyle name="Normal 8" xfId="44" xr:uid="{14E815B7-4A0B-494C-9EB8-D5FB30DF62B2}"/>
    <cellStyle name="Normal 8 2" xfId="6129" xr:uid="{F879BE56-950A-442D-ABB7-65F59EAD4918}"/>
    <cellStyle name="Normal 8 3" xfId="6130" xr:uid="{6708B990-79EF-44DA-99CB-66985B60223B}"/>
    <cellStyle name="Normal 8 4" xfId="6460" xr:uid="{27D503FD-3604-4188-86BC-6FBD7A8DED14}"/>
    <cellStyle name="Normal 8 4 2" xfId="7156" xr:uid="{8DDCB172-B783-4894-9AE0-A32EABA87B95}"/>
    <cellStyle name="Normal 8 4 2 2" xfId="8799" xr:uid="{C2995876-3FF4-4966-94C2-0836196237B9}"/>
    <cellStyle name="Normal 8 4 2 2 2" xfId="21205" xr:uid="{EA159FB2-55E4-44F5-AFA9-7B29053EEAAE}"/>
    <cellStyle name="Normal 8 4 2 3" xfId="20068" xr:uid="{F9377CD9-E0D0-4059-88BB-40001CD7560E}"/>
    <cellStyle name="Normal 8 4 3" xfId="8124" xr:uid="{5215FF03-ADBB-494E-AA9D-4D8BA2BF191C}"/>
    <cellStyle name="Normal 8 4 3 2" xfId="20760" xr:uid="{ECF6C278-FD0B-41FE-986D-5AED58ECED9F}"/>
    <cellStyle name="Normal 8 4 4" xfId="19623" xr:uid="{ED671810-56A4-446B-A967-D0C1685C6371}"/>
    <cellStyle name="Normal 8 5" xfId="6749" xr:uid="{6D996253-57E0-435D-B637-E52DA148245D}"/>
    <cellStyle name="Normal 8 5 2" xfId="7595" xr:uid="{58C82B5C-A829-4953-9861-3D83C28B2A20}"/>
    <cellStyle name="Normal 8 5 2 2" xfId="9238" xr:uid="{A4CA5072-E9D5-46B1-9D5F-FAA5226AEE0A}"/>
    <cellStyle name="Normal 8 5 2 2 2" xfId="21602" xr:uid="{2B018327-C934-4770-A386-C5815B54B64D}"/>
    <cellStyle name="Normal 8 5 2 3" xfId="20465" xr:uid="{99540DFC-8752-4F2D-9A80-BF6E6FDEFD1E}"/>
    <cellStyle name="Normal 8 5 3" xfId="8398" xr:uid="{9D1FC82C-4A5B-4E6E-BE85-FB1FB7438CAA}"/>
    <cellStyle name="Normal 8 5 3 2" xfId="21033" xr:uid="{E5296A1D-7EE8-4133-9FAD-656B22F08A49}"/>
    <cellStyle name="Normal 8 5 4" xfId="19896" xr:uid="{8CDB634B-D571-47E0-9257-FE12A57FE719}"/>
    <cellStyle name="Normal 8_1_solis_MK Nr 595 " xfId="6131" xr:uid="{A5EC74F6-FC4D-4F97-922C-728906D3A3F1}"/>
    <cellStyle name="Normal 80" xfId="9771" xr:uid="{915AE69C-D426-41DB-89F4-780DB344D4BD}"/>
    <cellStyle name="Normal 80 2" xfId="21647" xr:uid="{C159349A-5DA6-4B25-84AF-E5E3305D3797}"/>
    <cellStyle name="Normal 81" xfId="9773" xr:uid="{3969E4A6-6722-491A-A3C2-C2C108879475}"/>
    <cellStyle name="Normal 81 2" xfId="21649" xr:uid="{72E91438-63B5-463C-B896-BFD818CB968A}"/>
    <cellStyle name="Normal 82" xfId="17" xr:uid="{C87513E3-38AF-4437-86D1-CFC421CE66E2}"/>
    <cellStyle name="Normal 82 2" xfId="19364" xr:uid="{6F10A005-D470-4A06-BDF7-D38FF791C6E3}"/>
    <cellStyle name="Normal 83" xfId="6896" xr:uid="{C1B11052-DA51-4838-98BD-61CD019A5CED}"/>
    <cellStyle name="Normal 83 2" xfId="8540" xr:uid="{4446FD8A-2517-4D99-9C98-0614AE3B004D}"/>
    <cellStyle name="Normal 83 2 2" xfId="21061" xr:uid="{AF07F8E0-C1AB-461A-B736-5B4B61F03CC0}"/>
    <cellStyle name="Normal 83 3" xfId="19924" xr:uid="{AE516AB6-4636-499D-B12D-A87F10A1F753}"/>
    <cellStyle name="Normal 84" xfId="24" xr:uid="{48AD9700-A60C-4EDF-9FBF-06A6EFAC7E20}"/>
    <cellStyle name="Normal 84 2" xfId="19367" xr:uid="{A5BBC490-4F4F-47D6-B57D-4990E368DC22}"/>
    <cellStyle name="Normal 85" xfId="11897" xr:uid="{F9272CA5-487D-4152-91AE-E2C158C92C94}"/>
    <cellStyle name="Normal 85 2" xfId="23724" xr:uid="{035D3610-765D-468B-876E-00A0599CAB9C}"/>
    <cellStyle name="Normal 86" xfId="10822" xr:uid="{E32D5662-CBC5-4437-BF67-C1EB17909160}"/>
    <cellStyle name="Normal 86 2" xfId="22692" xr:uid="{ED3E85F0-EF78-458A-83C4-83F6C111FC76}"/>
    <cellStyle name="Normal 87" xfId="11502" xr:uid="{3A62BC05-86E2-41AF-ACB6-37BA699FF813}"/>
    <cellStyle name="Normal 87 2" xfId="23356" xr:uid="{09395C95-10C0-4D04-9379-05DAEECA9FDB}"/>
    <cellStyle name="Normal 88" xfId="11139" xr:uid="{1B4FBF6B-E632-42C3-9070-78905D168F32}"/>
    <cellStyle name="Normal 88 2" xfId="23007" xr:uid="{909B7F22-D69E-450F-A0AD-B84AA820BDB1}"/>
    <cellStyle name="Normal 89" xfId="12818" xr:uid="{7182A40E-427A-4906-A593-C8519E0B676B}"/>
    <cellStyle name="Normal 89 2" xfId="24614" xr:uid="{6BB772FD-4D02-40CC-95B5-88CB773EA568}"/>
    <cellStyle name="Normal 9" xfId="45" xr:uid="{9E173DF4-70FF-450C-886E-2A124482748A}"/>
    <cellStyle name="Normal 9 2" xfId="6132" xr:uid="{16C8F084-F1CB-4A17-A561-41A4874D34DA}"/>
    <cellStyle name="Normal 9 3" xfId="6133" xr:uid="{99B9C395-FFB0-4281-BDFF-7E0E7456E948}"/>
    <cellStyle name="Normal 9 4" xfId="6461" xr:uid="{26BBC84F-F966-4012-B062-796B668CFEAC}"/>
    <cellStyle name="Normal 9_1_solis_MK Nr 595 " xfId="6134" xr:uid="{C85AA3F3-4B37-4CAC-A7EB-7161BF2A2D63}"/>
    <cellStyle name="Normal 90" xfId="10059" xr:uid="{6ACE5079-BCCE-43A2-9421-1115F8F799CF}"/>
    <cellStyle name="Normal 90 2" xfId="21934" xr:uid="{1C35AD33-96C5-4B5E-84CF-134D565AE050}"/>
    <cellStyle name="Normal 91" xfId="19355" xr:uid="{811793CF-94B1-4A8A-8207-9BE637D6664D}"/>
    <cellStyle name="Normal 91 2" xfId="30319" xr:uid="{DCFDBE83-7635-4D4C-BB49-8BE364ED0905}"/>
    <cellStyle name="Normal 92" xfId="30324" xr:uid="{FE123DD2-825B-4395-A669-AB02928ABC50}"/>
    <cellStyle name="Normal 93" xfId="10" xr:uid="{3A5F8EBE-F3B7-4073-A24C-A8B12E5F1B9F}"/>
    <cellStyle name="Normal_2011 gada_sadalijums_14 01 2011_14 18 2" xfId="30330" xr:uid="{0E03CCEA-CD07-4BA7-AC1C-B1B20FB4BC47}"/>
    <cellStyle name="Note 10" xfId="6135" xr:uid="{693398A5-E241-4342-AD38-7D261F7A0F97}"/>
    <cellStyle name="Note 10 10" xfId="13592" xr:uid="{14C3F8E1-43D3-4DC8-89D5-BCA9232E8AD3}"/>
    <cellStyle name="Note 10 10 2" xfId="25368" xr:uid="{5C676FCD-DB3B-424B-9B98-1A3160EFD96B}"/>
    <cellStyle name="Note 10 11" xfId="14569" xr:uid="{0D5491F8-B227-49F2-8C62-C551D2B7A019}"/>
    <cellStyle name="Note 10 11 2" xfId="26340" xr:uid="{540CB8DD-9166-4458-B11E-43468E465F83}"/>
    <cellStyle name="Note 10 12" xfId="15522" xr:uid="{82286D4D-D4EC-47DF-9AB9-92F787D2B74F}"/>
    <cellStyle name="Note 10 12 2" xfId="27277" xr:uid="{64CE891E-8F5F-4F38-B1DE-FBFCF8D727FD}"/>
    <cellStyle name="Note 10 2" xfId="6786" xr:uid="{FA7D412C-A3F6-4431-9AFB-4E7C286008DA}"/>
    <cellStyle name="Note 10 2 10" xfId="10999" xr:uid="{9F41FEA2-B404-4A8B-AAD9-9A0279C2B6E0}"/>
    <cellStyle name="Note 10 2 10 2" xfId="22868" xr:uid="{D11E9844-7A8F-496E-BFDF-447D7193F756}"/>
    <cellStyle name="Note 10 2 11" xfId="11918" xr:uid="{21445BDD-9577-4A54-91E0-8D13020CA918}"/>
    <cellStyle name="Note 10 2 11 2" xfId="23744" xr:uid="{A0026233-24D6-4DED-B0B6-BEF128ADD281}"/>
    <cellStyle name="Note 10 2 2" xfId="7596" xr:uid="{21BA8A8B-E56E-49C2-BC50-E881C954B03E}"/>
    <cellStyle name="Note 10 2 2 10" xfId="18086" xr:uid="{DDEACA82-7C0B-44A5-ABE0-06311CF1B30A}"/>
    <cellStyle name="Note 10 2 2 10 2" xfId="29807" xr:uid="{C4A07EF7-4722-460A-98B6-15333351D24B}"/>
    <cellStyle name="Note 10 2 2 2" xfId="9239" xr:uid="{D30CC6E5-3938-434E-A5C3-3F0714BE6BE9}"/>
    <cellStyle name="Note 10 2 2 2 2" xfId="13674" xr:uid="{8014310C-6CC5-4843-AF85-8C4B8199F3A3}"/>
    <cellStyle name="Note 10 2 2 2 2 2" xfId="25448" xr:uid="{65AA7F7A-A7BB-43C7-A1ED-D4876FFE6C10}"/>
    <cellStyle name="Note 10 2 2 2 3" xfId="14636" xr:uid="{6F02F2A8-AD78-4EEF-AA1A-E06B21328B85}"/>
    <cellStyle name="Note 10 2 2 2 3 2" xfId="26407" xr:uid="{11D9B475-C1F1-477E-AE3F-25DEA4CF1563}"/>
    <cellStyle name="Note 10 2 2 2 4" xfId="15588" xr:uid="{F9B82B71-57F8-4F57-8E6A-314271D6815F}"/>
    <cellStyle name="Note 10 2 2 2 4 2" xfId="27337" xr:uid="{8C5B0089-7263-41FB-B350-F4ACE5930BE6}"/>
    <cellStyle name="Note 10 2 2 2 5" xfId="16468" xr:uid="{CA97ED4F-1B2C-4400-8773-1CC0CFD6A3DC}"/>
    <cellStyle name="Note 10 2 2 2 5 2" xfId="28215" xr:uid="{8F08CFC1-5A63-4DFE-85AD-9A338E147B46}"/>
    <cellStyle name="Note 10 2 2 2 6" xfId="17334" xr:uid="{E967B7C0-C4BC-4312-A2B5-CCE0B83ACDE9}"/>
    <cellStyle name="Note 10 2 2 2 6 2" xfId="29055" xr:uid="{481918FA-E761-4367-A89C-0FB5F3E4BAC9}"/>
    <cellStyle name="Note 10 2 2 2 7" xfId="18110" xr:uid="{1B64E724-8239-477D-8DE5-875369026765}"/>
    <cellStyle name="Note 10 2 2 2 7 2" xfId="29831" xr:uid="{67102444-C29E-4E01-932E-57172844493F}"/>
    <cellStyle name="Note 10 2 2 2 8" xfId="18867" xr:uid="{5E5BA1B0-EE99-4B80-AF4F-51964E8956F7}"/>
    <cellStyle name="Note 10 2 2 3" xfId="9693" xr:uid="{AFE83F14-E416-42A5-95C5-10C57A5C0740}"/>
    <cellStyle name="Note 10 2 2 3 2" xfId="14098" xr:uid="{9AF34481-79C4-4944-A3E5-912848618048}"/>
    <cellStyle name="Note 10 2 2 3 2 2" xfId="25871" xr:uid="{654F81D9-7B0A-4A6F-B989-F1FD96B250E2}"/>
    <cellStyle name="Note 10 2 2 3 3" xfId="15058" xr:uid="{0C5B3DC6-4FAF-4ED7-A274-19C15378F4B0}"/>
    <cellStyle name="Note 10 2 2 3 3 2" xfId="26829" xr:uid="{B90AF547-2B43-47B5-A6E1-DB4C8385B938}"/>
    <cellStyle name="Note 10 2 2 3 4" xfId="16010" xr:uid="{D5C2D87F-CDF4-4A1C-BA72-B3C33720BF14}"/>
    <cellStyle name="Note 10 2 2 3 4 2" xfId="27757" xr:uid="{E7F07E60-4230-4D35-823A-0D13D2E3BABD}"/>
    <cellStyle name="Note 10 2 2 3 5" xfId="16884" xr:uid="{63468612-0F65-47E6-A52F-5F8F94DB69B7}"/>
    <cellStyle name="Note 10 2 2 3 5 2" xfId="28631" xr:uid="{8BBE2A7A-90C7-4032-8106-4CD907DFA251}"/>
    <cellStyle name="Note 10 2 2 3 6" xfId="17749" xr:uid="{54A68965-21F1-447A-B7FB-3FF41CD6FDD7}"/>
    <cellStyle name="Note 10 2 2 3 6 2" xfId="29470" xr:uid="{A3D46BF3-17E6-456B-B51E-2EF3D985BF1E}"/>
    <cellStyle name="Note 10 2 2 3 7" xfId="18525" xr:uid="{3F50038F-04B8-473D-A150-BFF55590343F}"/>
    <cellStyle name="Note 10 2 2 3 7 2" xfId="30246" xr:uid="{56DA84DC-8CE8-4246-B6E2-477645530604}"/>
    <cellStyle name="Note 10 2 2 3 8" xfId="19282" xr:uid="{99367EFD-0AFE-4CE5-8D39-2B70A19B0E0A}"/>
    <cellStyle name="Note 10 2 2 4" xfId="12658" xr:uid="{0697EA4E-16F9-4082-81FA-977BEA9B8871}"/>
    <cellStyle name="Note 10 2 2 4 2" xfId="24457" xr:uid="{009EE4AA-1391-4433-91AA-5E8C2BA742B1}"/>
    <cellStyle name="Note 10 2 2 5" xfId="13482" xr:uid="{2D0BE959-B954-4DB3-B9A9-19B14C8E8FB2}"/>
    <cellStyle name="Note 10 2 2 5 2" xfId="25265" xr:uid="{E398CBD5-8378-48F1-835A-FC0A554B58CC}"/>
    <cellStyle name="Note 10 2 2 6" xfId="14486" xr:uid="{54308DE3-DDBB-4DAF-BFF1-06A0BD78133E}"/>
    <cellStyle name="Note 10 2 2 6 2" xfId="26258" xr:uid="{30E23A94-AFE1-47B1-84EC-9C496E97F035}"/>
    <cellStyle name="Note 10 2 2 7" xfId="15444" xr:uid="{7FE9412F-D395-4163-9476-91F2AE453040}"/>
    <cellStyle name="Note 10 2 2 7 2" xfId="27204" xr:uid="{388D7D5F-06F8-4ABE-810E-CEE5844F2305}"/>
    <cellStyle name="Note 10 2 2 8" xfId="16369" xr:uid="{6DB8A8E7-D744-440B-86CD-19E3E695882A}"/>
    <cellStyle name="Note 10 2 2 8 2" xfId="28116" xr:uid="{297658CC-1DBE-463F-BA8D-DB426931C599}"/>
    <cellStyle name="Note 10 2 2 9" xfId="17240" xr:uid="{CA28FEBA-548E-491F-B3B5-38F6A4877AA7}"/>
    <cellStyle name="Note 10 2 2 9 2" xfId="28983" xr:uid="{EB52C129-E6B0-44B2-97C8-D14FD1491698}"/>
    <cellStyle name="Note 10 2 3" xfId="8431" xr:uid="{1BB8AE68-5F17-4743-B726-5F08CB79086E}"/>
    <cellStyle name="Note 10 2 3 2" xfId="13173" xr:uid="{DD3952DE-DCBC-4FEF-BE54-3CC12F4D817D}"/>
    <cellStyle name="Note 10 2 3 2 2" xfId="24959" xr:uid="{003048C6-31C7-432D-AD12-04B8561B7395}"/>
    <cellStyle name="Note 10 2 3 3" xfId="14193" xr:uid="{F91AFD9A-8911-4C6A-8D77-15B77D8AADFD}"/>
    <cellStyle name="Note 10 2 3 3 2" xfId="25966" xr:uid="{5F04F421-6226-4FE6-A3F0-E9675ABDCDF7}"/>
    <cellStyle name="Note 10 2 3 4" xfId="15153" xr:uid="{E730EDA2-AEAD-4B42-82C0-1D8EE293F8FC}"/>
    <cellStyle name="Note 10 2 3 4 2" xfId="26922" xr:uid="{0D680A74-8738-4009-A9EF-EA28C79F3D20}"/>
    <cellStyle name="Note 10 2 3 5" xfId="16102" xr:uid="{6F0FE965-2760-4FF9-ADB2-8E4DD35AAA1E}"/>
    <cellStyle name="Note 10 2 3 5 2" xfId="27849" xr:uid="{FE70DB8C-83C0-4FE0-AC14-DD257EFCED4A}"/>
    <cellStyle name="Note 10 2 3 6" xfId="16975" xr:uid="{794DF351-CB86-41A8-B33C-7599EB2232FC}"/>
    <cellStyle name="Note 10 2 3 6 2" xfId="28722" xr:uid="{02B4C3D9-7F92-4919-883D-F5EFDF3860F9}"/>
    <cellStyle name="Note 10 2 3 7" xfId="17840" xr:uid="{CC291745-F8C3-4759-ABAC-18C2D2966D06}"/>
    <cellStyle name="Note 10 2 3 7 2" xfId="29561" xr:uid="{EEA7DB90-03F6-4F64-BB42-6A804F12F19C}"/>
    <cellStyle name="Note 10 2 3 8" xfId="18616" xr:uid="{91EDF224-6711-4298-A026-DE7933E6FA33}"/>
    <cellStyle name="Note 10 2 4" xfId="9442" xr:uid="{C097DA21-920D-41CE-B51C-33B0FB2100AF}"/>
    <cellStyle name="Note 10 2 4 2" xfId="13847" xr:uid="{CE885CA2-06CD-416D-BAE4-F967BB13AD67}"/>
    <cellStyle name="Note 10 2 4 2 2" xfId="25620" xr:uid="{1AC7D37F-3A89-4E16-BBB4-E6DE60ECEA72}"/>
    <cellStyle name="Note 10 2 4 3" xfId="14807" xr:uid="{E6D4FC80-1CD5-4379-901B-930239989229}"/>
    <cellStyle name="Note 10 2 4 3 2" xfId="26578" xr:uid="{D6030285-C8A9-4E8A-91C3-7C1D5C636E29}"/>
    <cellStyle name="Note 10 2 4 4" xfId="15759" xr:uid="{A0DC6990-6A69-4813-A8BA-B2E1C9F77A5D}"/>
    <cellStyle name="Note 10 2 4 4 2" xfId="27506" xr:uid="{E7D6B6B2-C1D8-4AC8-A3D5-8B6CB7A56039}"/>
    <cellStyle name="Note 10 2 4 5" xfId="16633" xr:uid="{261B467D-3C7B-44B9-A703-A4FFC69FE0F2}"/>
    <cellStyle name="Note 10 2 4 5 2" xfId="28380" xr:uid="{C35875F0-0CEF-454B-9870-F02AC8D72A30}"/>
    <cellStyle name="Note 10 2 4 6" xfId="17498" xr:uid="{8C30CE62-6C56-4278-A158-6AF3175DC5E6}"/>
    <cellStyle name="Note 10 2 4 6 2" xfId="29219" xr:uid="{46BE24AC-B442-422A-B61B-8FCA0EE24D68}"/>
    <cellStyle name="Note 10 2 4 7" xfId="18274" xr:uid="{1CD6D3F4-EC62-4760-BE43-C5DA24ADC158}"/>
    <cellStyle name="Note 10 2 4 7 2" xfId="29995" xr:uid="{0705862A-454C-4E1C-A872-031FB144BA2D}"/>
    <cellStyle name="Note 10 2 4 8" xfId="19031" xr:uid="{D39AEB1F-00B9-406E-AE28-0517FECAF808}"/>
    <cellStyle name="Note 10 2 5" xfId="12144" xr:uid="{F7A481E2-8893-44AF-9FEC-36442AE538B1}"/>
    <cellStyle name="Note 10 2 5 2" xfId="23961" xr:uid="{33213085-8591-4103-AFB3-645F2CCE7F45}"/>
    <cellStyle name="Note 10 2 6" xfId="10623" xr:uid="{FC535096-1111-486D-9E93-410AAB031BBB}"/>
    <cellStyle name="Note 10 2 6 2" xfId="22495" xr:uid="{DEC43361-1A23-4E06-8030-EACFB31DBCD2}"/>
    <cellStyle name="Note 10 2 7" xfId="12542" xr:uid="{3BB6D854-9E60-4588-BFF6-06BE4624BBE6}"/>
    <cellStyle name="Note 10 2 7 2" xfId="24351" xr:uid="{8B89551B-808C-4403-A5EE-C1AACFF383C4}"/>
    <cellStyle name="Note 10 2 8" xfId="10264" xr:uid="{0C0FE0E2-CA56-42AF-89E7-1361D01CA9C1}"/>
    <cellStyle name="Note 10 2 8 2" xfId="22139" xr:uid="{89925993-8663-4938-A746-73A3F19962D8}"/>
    <cellStyle name="Note 10 2 9" xfId="11700" xr:uid="{A6548BE1-E83C-4983-9920-EFD15BE219F8}"/>
    <cellStyle name="Note 10 2 9 2" xfId="23533" xr:uid="{57312FCC-9821-431E-A5BB-A18D9B9F3D42}"/>
    <cellStyle name="Note 10 3" xfId="7073" xr:uid="{188FEAD6-BE52-45C3-99CB-B7355E01DADB}"/>
    <cellStyle name="Note 10 3 10" xfId="11513" xr:uid="{3B5347F2-5927-4CB0-B148-E53D917D4311}"/>
    <cellStyle name="Note 10 3 10 2" xfId="23367" xr:uid="{80070084-66C3-4D73-85A6-B6963E39B120}"/>
    <cellStyle name="Note 10 3 2" xfId="8716" xr:uid="{24B5247D-C974-4A8D-B901-302E08D77F37}"/>
    <cellStyle name="Note 10 3 2 2" xfId="13377" xr:uid="{23AFA0BA-8EE1-4262-A50C-96D4D88A1152}"/>
    <cellStyle name="Note 10 3 2 2 2" xfId="25160" xr:uid="{160E715B-748E-4D82-B17C-5FBD53498481}"/>
    <cellStyle name="Note 10 3 2 3" xfId="14383" xr:uid="{716B9D24-9AF8-4595-AB96-2BB61CCB2A26}"/>
    <cellStyle name="Note 10 3 2 3 2" xfId="26155" xr:uid="{F741E886-984D-498E-BBBF-132BDBDD5A2D}"/>
    <cellStyle name="Note 10 3 2 4" xfId="15341" xr:uid="{2B1E9CC6-F624-427B-B923-10D4393E8639}"/>
    <cellStyle name="Note 10 3 2 4 2" xfId="27103" xr:uid="{29C4B4D2-25C1-41C7-905C-8F0FC9D2F364}"/>
    <cellStyle name="Note 10 3 2 5" xfId="16268" xr:uid="{47EDFC75-EEB1-4F08-B1A3-CE14E80C6DF5}"/>
    <cellStyle name="Note 10 3 2 5 2" xfId="28015" xr:uid="{6E989744-B8CA-4800-B824-EDAECDB459A1}"/>
    <cellStyle name="Note 10 3 2 6" xfId="17139" xr:uid="{47465BEC-7E8C-4C0D-9FDC-310AC69F3C99}"/>
    <cellStyle name="Note 10 3 2 6 2" xfId="28883" xr:uid="{C86BB3E7-25A0-4756-81F8-49443AD0E29D}"/>
    <cellStyle name="Note 10 3 2 7" xfId="17986" xr:uid="{CBA39B08-471D-46A9-9680-0505B73A9F50}"/>
    <cellStyle name="Note 10 3 2 7 2" xfId="29707" xr:uid="{68B290F0-448F-4A48-AE77-595E030C3BD5}"/>
    <cellStyle name="Note 10 3 2 8" xfId="18753" xr:uid="{FFB76CD2-71BC-4AE7-9D4A-A472F2F9BF96}"/>
    <cellStyle name="Note 10 3 3" xfId="9579" xr:uid="{4A3631CE-11E3-406C-AE89-CD846AEE7B69}"/>
    <cellStyle name="Note 10 3 3 2" xfId="13984" xr:uid="{8D95BAE8-0D43-4089-923E-93C481BD8AF1}"/>
    <cellStyle name="Note 10 3 3 2 2" xfId="25757" xr:uid="{61CB5675-75C1-4696-9BDE-2DE3E51D8283}"/>
    <cellStyle name="Note 10 3 3 3" xfId="14944" xr:uid="{A0E80DBE-FCC9-4B52-9727-1206B65E9BF4}"/>
    <cellStyle name="Note 10 3 3 3 2" xfId="26715" xr:uid="{C28F1981-2852-41CB-A3A2-C87948565D07}"/>
    <cellStyle name="Note 10 3 3 4" xfId="15896" xr:uid="{50B571DD-8D07-4F1D-8677-805B60F89F81}"/>
    <cellStyle name="Note 10 3 3 4 2" xfId="27643" xr:uid="{C485CE53-1F1E-49E8-BFE1-8DD2AFBD5821}"/>
    <cellStyle name="Note 10 3 3 5" xfId="16770" xr:uid="{4FF341DE-3F08-47FD-B1CF-1B2CCD5635D6}"/>
    <cellStyle name="Note 10 3 3 5 2" xfId="28517" xr:uid="{AAA401FF-209D-42B9-AE51-4BFB6374856D}"/>
    <cellStyle name="Note 10 3 3 6" xfId="17635" xr:uid="{0769DAF4-EA6D-46F4-A0D8-46A793CB650E}"/>
    <cellStyle name="Note 10 3 3 6 2" xfId="29356" xr:uid="{A8A08FEB-5B8C-4AA1-A435-AE2D0248AB86}"/>
    <cellStyle name="Note 10 3 3 7" xfId="18411" xr:uid="{40373034-E01D-4455-8F80-9D2C15B120E7}"/>
    <cellStyle name="Note 10 3 3 7 2" xfId="30132" xr:uid="{D88FE2F7-FAD3-43F4-B72F-BCE971FE385B}"/>
    <cellStyle name="Note 10 3 3 8" xfId="19168" xr:uid="{BBCB832C-EDB3-4F64-A5DD-15BF355F2E7F}"/>
    <cellStyle name="Note 10 3 4" xfId="12347" xr:uid="{7730F8C2-CED7-4009-A537-27F20B76252B}"/>
    <cellStyle name="Note 10 3 4 2" xfId="24162" xr:uid="{FB382F57-8067-4150-82FA-9A3A9891A9AF}"/>
    <cellStyle name="Note 10 3 5" xfId="10433" xr:uid="{1343870D-9905-46D9-A813-CDD43933E702}"/>
    <cellStyle name="Note 10 3 5 2" xfId="22305" xr:uid="{19213411-04FF-4383-AB10-378F3BC43E31}"/>
    <cellStyle name="Note 10 3 6" xfId="11649" xr:uid="{56DBA057-BB48-4E33-A0DE-97A48E0C47F3}"/>
    <cellStyle name="Note 10 3 6 2" xfId="23488" xr:uid="{71F4F27E-099D-4CD4-AAB1-EAB371786BC3}"/>
    <cellStyle name="Note 10 3 7" xfId="11039" xr:uid="{99A17E4A-AFC8-4C7B-B1B3-A2CC74C6E565}"/>
    <cellStyle name="Note 10 3 7 2" xfId="22908" xr:uid="{BB2BD1D5-F0E4-46D0-BE7F-EDE8F0F2EF02}"/>
    <cellStyle name="Note 10 3 8" xfId="11916" xr:uid="{EE1D2540-445A-420D-BB91-09472BF4F1C1}"/>
    <cellStyle name="Note 10 3 8 2" xfId="23742" xr:uid="{9A6DAA26-5688-4D03-A88E-92651DA67018}"/>
    <cellStyle name="Note 10 3 9" xfId="10811" xr:uid="{030E297D-E51B-4949-8B6B-095C8C2C2A7E}"/>
    <cellStyle name="Note 10 3 9 2" xfId="22681" xr:uid="{0B32B7E5-2C2A-49C9-9E41-FC7CD183791C}"/>
    <cellStyle name="Note 10 4" xfId="7917" xr:uid="{1D621C24-9DF4-44C8-9CD7-58F50D2611F3}"/>
    <cellStyle name="Note 10 4 2" xfId="12888" xr:uid="{C7ADBB4C-DD26-4018-AA9C-94FD5A070B1E}"/>
    <cellStyle name="Note 10 4 2 2" xfId="24682" xr:uid="{15604143-A1AD-495B-B290-6580E7621768}"/>
    <cellStyle name="Note 10 4 3" xfId="10003" xr:uid="{0BF342CF-99A6-44B9-A526-8BD23922D91B}"/>
    <cellStyle name="Note 10 4 3 2" xfId="21878" xr:uid="{DAE2FF29-693E-4607-B8DB-2F94FEE80B47}"/>
    <cellStyle name="Note 10 4 4" xfId="13658" xr:uid="{A28E64DD-1B5B-4731-9F9D-82C59B31CE9E}"/>
    <cellStyle name="Note 10 4 4 2" xfId="25433" xr:uid="{E05A90B6-3CBB-494F-A54B-C896881D6C77}"/>
    <cellStyle name="Note 10 4 5" xfId="14622" xr:uid="{1BECD6B2-B4EE-449D-8CF5-F76D229408D2}"/>
    <cellStyle name="Note 10 4 5 2" xfId="26393" xr:uid="{F5573C20-402E-4803-BB57-CA273F999FB6}"/>
    <cellStyle name="Note 10 4 6" xfId="15574" xr:uid="{76B4262F-EE02-4BEF-A96B-5F0DBDCAB247}"/>
    <cellStyle name="Note 10 4 6 2" xfId="27325" xr:uid="{91C9EA3A-6E6F-4287-B353-D8C8648A1753}"/>
    <cellStyle name="Note 10 4 7" xfId="16456" xr:uid="{56B3F592-B54A-49FD-A9C8-7C49DF0B9D3A}"/>
    <cellStyle name="Note 10 4 7 2" xfId="28203" xr:uid="{826607AF-089F-4646-8C7E-818F7E371E18}"/>
    <cellStyle name="Note 10 4 8" xfId="17324" xr:uid="{CBFF8752-A6B2-48A2-9A6A-8C5550430BE2}"/>
    <cellStyle name="Note 10 5" xfId="9351" xr:uid="{F8E34893-818C-4B2B-B330-913D7520A6CA}"/>
    <cellStyle name="Note 10 5 2" xfId="13756" xr:uid="{A43D2881-F9CB-4BA9-8BA6-8D76E41BC645}"/>
    <cellStyle name="Note 10 5 2 2" xfId="25529" xr:uid="{C6DDD77D-20C4-47EF-86B5-AEE3C286834B}"/>
    <cellStyle name="Note 10 5 3" xfId="14716" xr:uid="{177F2D80-B298-4039-8E83-AC24F788E5DF}"/>
    <cellStyle name="Note 10 5 3 2" xfId="26487" xr:uid="{3237630E-BC71-469A-B231-B1EC16B7B500}"/>
    <cellStyle name="Note 10 5 4" xfId="15668" xr:uid="{7CC3F900-2EC5-4804-97DE-51CCBB3B83CB}"/>
    <cellStyle name="Note 10 5 4 2" xfId="27415" xr:uid="{4ABAA1E8-39B2-4B1F-86EA-901B89D6029D}"/>
    <cellStyle name="Note 10 5 5" xfId="16542" xr:uid="{B6657E85-4561-4DE0-9DFA-0D1A5D1EA503}"/>
    <cellStyle name="Note 10 5 5 2" xfId="28289" xr:uid="{0D49CF76-A674-4927-8290-0D2C167EE483}"/>
    <cellStyle name="Note 10 5 6" xfId="17407" xr:uid="{71F26730-0C17-4E47-B594-38FB936079FF}"/>
    <cellStyle name="Note 10 5 6 2" xfId="29128" xr:uid="{3A62BD6F-4EB0-42D4-B311-493B51175E84}"/>
    <cellStyle name="Note 10 5 7" xfId="18183" xr:uid="{2AB29784-9F81-4525-BC96-D505429D7D00}"/>
    <cellStyle name="Note 10 5 7 2" xfId="29904" xr:uid="{C7A0B411-F495-4E9C-9EAC-2E68D68292D9}"/>
    <cellStyle name="Note 10 5 8" xfId="18940" xr:uid="{D07D150F-5E57-44D4-A35E-4855983AA2F2}"/>
    <cellStyle name="Note 10 6" xfId="11792" xr:uid="{0E6A5039-2C5D-4EF8-B54E-E187134F8FD7}"/>
    <cellStyle name="Note 10 6 2" xfId="23620" xr:uid="{65BB458E-080C-48E1-9868-E047A4AA9F9B}"/>
    <cellStyle name="Note 10 7" xfId="10923" xr:uid="{463B902B-4AD5-418D-8644-125686C88E92}"/>
    <cellStyle name="Note 10 7 2" xfId="22792" xr:uid="{2EE2CF68-B79B-46F5-9CE3-CB3F10718D63}"/>
    <cellStyle name="Note 10 8" xfId="12314" xr:uid="{220637E6-4B17-42EB-A4A0-3CECD1CDA81E}"/>
    <cellStyle name="Note 10 8 2" xfId="24130" xr:uid="{7098E6D7-37B6-4F89-9ED4-CAFC9E5959E0}"/>
    <cellStyle name="Note 10 9" xfId="10461" xr:uid="{86DA47A3-B951-4765-BB5E-8B5BA4DC76F3}"/>
    <cellStyle name="Note 10 9 2" xfId="22333" xr:uid="{54086EAC-8217-4F05-9D04-B80829441ADB}"/>
    <cellStyle name="Note 11" xfId="6136" xr:uid="{A76F2093-ED3D-47C0-AF9A-13664AB1A3D8}"/>
    <cellStyle name="Note 11 10" xfId="15313" xr:uid="{8ABD6A67-5833-4CE8-A5B9-E43849206ECC}"/>
    <cellStyle name="Note 11 10 2" xfId="27079" xr:uid="{4A1FC6C6-4090-4E0E-AF51-651159E067C7}"/>
    <cellStyle name="Note 11 11" xfId="16248" xr:uid="{ED02B8EA-5348-4DC2-BF2B-F96D8739DF23}"/>
    <cellStyle name="Note 11 11 2" xfId="27995" xr:uid="{A23C863E-5055-4C09-B920-EB8C75619B0E}"/>
    <cellStyle name="Note 11 12" xfId="17120" xr:uid="{5B4EF753-1258-4105-AB9A-6E21DED45356}"/>
    <cellStyle name="Note 11 12 2" xfId="28867" xr:uid="{ABFBDBAB-014A-4032-8163-37B03877AD09}"/>
    <cellStyle name="Note 11 2" xfId="6785" xr:uid="{A04CC396-3670-40D8-A39E-F3BF523812F1}"/>
    <cellStyle name="Note 11 2 10" xfId="11133" xr:uid="{40179C42-3A61-4FFA-836E-91731A73F22B}"/>
    <cellStyle name="Note 11 2 10 2" xfId="23001" xr:uid="{A623C18B-84F5-417C-ACBE-C76626DD8F3D}"/>
    <cellStyle name="Note 11 2 11" xfId="13519" xr:uid="{E62B5AEA-6A8B-4765-BBC2-3BD82E0AA1A9}"/>
    <cellStyle name="Note 11 2 11 2" xfId="25300" xr:uid="{FED96F89-6B70-42EE-8B21-7FD31DD63C1C}"/>
    <cellStyle name="Note 11 2 2" xfId="7597" xr:uid="{800B6F67-1354-4046-9EC2-BB93699C61C7}"/>
    <cellStyle name="Note 11 2 2 10" xfId="9811" xr:uid="{4C2C8FDD-5ACA-4C23-A7E8-860739615ACF}"/>
    <cellStyle name="Note 11 2 2 10 2" xfId="21687" xr:uid="{81CDBFD5-29BB-4E73-9D42-4102EBA26CF0}"/>
    <cellStyle name="Note 11 2 2 2" xfId="9240" xr:uid="{9051B1F3-C3FA-4A4A-94C4-FDD8C215A737}"/>
    <cellStyle name="Note 11 2 2 2 2" xfId="13675" xr:uid="{D21BB298-8D25-4560-A5DA-7332B63786BD}"/>
    <cellStyle name="Note 11 2 2 2 2 2" xfId="25449" xr:uid="{6048F0BE-79C4-49B1-8BEE-245586BBBCEA}"/>
    <cellStyle name="Note 11 2 2 2 3" xfId="14637" xr:uid="{5C747F23-6475-42A0-8D9F-6B574474B6DF}"/>
    <cellStyle name="Note 11 2 2 2 3 2" xfId="26408" xr:uid="{4CB694B5-8415-443C-907A-7BC148D1D7AC}"/>
    <cellStyle name="Note 11 2 2 2 4" xfId="15589" xr:uid="{612C1531-A67D-4EA2-9858-4B37CB1A78E9}"/>
    <cellStyle name="Note 11 2 2 2 4 2" xfId="27338" xr:uid="{A1BC6B78-708E-4A92-9C4C-F4780D9CEEE7}"/>
    <cellStyle name="Note 11 2 2 2 5" xfId="16469" xr:uid="{94476741-D2D3-4D3D-B4C7-3F779DF0FBC0}"/>
    <cellStyle name="Note 11 2 2 2 5 2" xfId="28216" xr:uid="{3BC2807A-46F6-4721-AD60-ECC480DA8C1E}"/>
    <cellStyle name="Note 11 2 2 2 6" xfId="17335" xr:uid="{6C541D5D-CD4F-4644-813C-CD7175609824}"/>
    <cellStyle name="Note 11 2 2 2 6 2" xfId="29056" xr:uid="{BE3C1E02-4483-4F85-91BA-FF5B95633CC5}"/>
    <cellStyle name="Note 11 2 2 2 7" xfId="18111" xr:uid="{E867AD63-0448-4265-B035-DBDE48FF5BF0}"/>
    <cellStyle name="Note 11 2 2 2 7 2" xfId="29832" xr:uid="{1E6B5503-8D79-48A6-A744-9B16D5F42C3E}"/>
    <cellStyle name="Note 11 2 2 2 8" xfId="18868" xr:uid="{0A45C943-FAD2-475C-90DD-F6EBC6E41A9B}"/>
    <cellStyle name="Note 11 2 2 3" xfId="9694" xr:uid="{3DFEE25D-084C-42F3-8691-D2760FFE7639}"/>
    <cellStyle name="Note 11 2 2 3 2" xfId="14099" xr:uid="{0E8C2632-04C4-48DE-A468-783EBA13665F}"/>
    <cellStyle name="Note 11 2 2 3 2 2" xfId="25872" xr:uid="{DB9DA3D1-9435-4846-9F0B-25FBCF43B365}"/>
    <cellStyle name="Note 11 2 2 3 3" xfId="15059" xr:uid="{4725DB8B-8775-4BCB-9DC3-FC92101B8AC6}"/>
    <cellStyle name="Note 11 2 2 3 3 2" xfId="26830" xr:uid="{C9AF7653-B825-426A-9D47-EFF0A6BDF72B}"/>
    <cellStyle name="Note 11 2 2 3 4" xfId="16011" xr:uid="{3EE55A56-1C84-4461-8F0D-160E57E19E2E}"/>
    <cellStyle name="Note 11 2 2 3 4 2" xfId="27758" xr:uid="{0E446DF7-C3A8-4C1C-A6DC-99F06F82316C}"/>
    <cellStyle name="Note 11 2 2 3 5" xfId="16885" xr:uid="{82266B32-65FA-4B3E-9989-2D1F750997A3}"/>
    <cellStyle name="Note 11 2 2 3 5 2" xfId="28632" xr:uid="{9C3DA50A-C8A6-4E5E-8116-0CFB5B231A2B}"/>
    <cellStyle name="Note 11 2 2 3 6" xfId="17750" xr:uid="{C38123CF-02DA-4005-B5CB-D57DA22826CC}"/>
    <cellStyle name="Note 11 2 2 3 6 2" xfId="29471" xr:uid="{AD3673C3-CA04-4B20-8287-F4CD9F3917CC}"/>
    <cellStyle name="Note 11 2 2 3 7" xfId="18526" xr:uid="{7F753A96-56D4-4ECD-8FE2-F09ECBF076C5}"/>
    <cellStyle name="Note 11 2 2 3 7 2" xfId="30247" xr:uid="{96761803-D9F9-4B6E-9114-7681AD494973}"/>
    <cellStyle name="Note 11 2 2 3 8" xfId="19283" xr:uid="{84733843-4CB5-45CD-ACA0-427C6ACDB9A1}"/>
    <cellStyle name="Note 11 2 2 4" xfId="12659" xr:uid="{BEF58DE3-CC30-4117-B511-8813C8B7ECFA}"/>
    <cellStyle name="Note 11 2 2 4 2" xfId="24458" xr:uid="{B53C10B1-40D9-4FB1-A129-824852F44411}"/>
    <cellStyle name="Note 11 2 2 5" xfId="12454" xr:uid="{5E1E3A9B-F6F6-46F9-944A-54D88111815B}"/>
    <cellStyle name="Note 11 2 2 5 2" xfId="24268" xr:uid="{889F8CD8-B050-4059-BD97-359916D9367A}"/>
    <cellStyle name="Note 11 2 2 6" xfId="10329" xr:uid="{1E2ADFB6-29EF-46F7-92E8-610E1721B384}"/>
    <cellStyle name="Note 11 2 2 6 2" xfId="22201" xr:uid="{00968291-F231-48DD-B267-2D1217938CB8}"/>
    <cellStyle name="Note 11 2 2 7" xfId="12874" xr:uid="{58AFD442-11A5-416B-90FA-E97F53AC8C81}"/>
    <cellStyle name="Note 11 2 2 7 2" xfId="24668" xr:uid="{41E96294-9F6E-4970-9541-5844B7A5FFB8}"/>
    <cellStyle name="Note 11 2 2 8" xfId="10012" xr:uid="{73C073B9-4137-456D-A02F-AC7CEACB14F6}"/>
    <cellStyle name="Note 11 2 2 8 2" xfId="21887" xr:uid="{8C0F33CA-72CC-459E-8301-354F26E0FBDD}"/>
    <cellStyle name="Note 11 2 2 9" xfId="13128" xr:uid="{D218968E-6902-4818-9870-DCA38C68905A}"/>
    <cellStyle name="Note 11 2 2 9 2" xfId="24915" xr:uid="{0C660F51-E43D-4E1D-9055-B7E6C8501AD7}"/>
    <cellStyle name="Note 11 2 3" xfId="8430" xr:uid="{C79AD0B3-B093-4A6B-9155-237DAA9BC775}"/>
    <cellStyle name="Note 11 2 3 2" xfId="13172" xr:uid="{4A8BC901-6506-4ABF-AA5D-41599598C9C6}"/>
    <cellStyle name="Note 11 2 3 2 2" xfId="24958" xr:uid="{FAA56377-9AF2-495A-BA6F-60127B70A1EC}"/>
    <cellStyle name="Note 11 2 3 3" xfId="14192" xr:uid="{06B0E532-D1D7-4D48-93C9-0F0094C54353}"/>
    <cellStyle name="Note 11 2 3 3 2" xfId="25965" xr:uid="{C0FB4868-3E73-4133-9E3E-CB6C1DF1AB56}"/>
    <cellStyle name="Note 11 2 3 4" xfId="15152" xr:uid="{C525EE4F-42D1-413D-A921-2B2ED561A90E}"/>
    <cellStyle name="Note 11 2 3 4 2" xfId="26921" xr:uid="{7B9FF0BC-3216-4C5E-9889-2282D444FCB6}"/>
    <cellStyle name="Note 11 2 3 5" xfId="16101" xr:uid="{C2F9B93E-D076-47B9-AA42-DDE75A4BFAA4}"/>
    <cellStyle name="Note 11 2 3 5 2" xfId="27848" xr:uid="{36C9188C-0579-417E-BD6C-89577F3CED71}"/>
    <cellStyle name="Note 11 2 3 6" xfId="16974" xr:uid="{F3F564AA-D8B2-4AC8-AE62-E3B4FCC6594A}"/>
    <cellStyle name="Note 11 2 3 6 2" xfId="28721" xr:uid="{CD866A10-9B41-46E4-972A-629DD6712628}"/>
    <cellStyle name="Note 11 2 3 7" xfId="17839" xr:uid="{3427C56A-345A-41C0-9905-D2B7EB5DD7B1}"/>
    <cellStyle name="Note 11 2 3 7 2" xfId="29560" xr:uid="{9AF471E2-9921-47E7-97CA-7A22A6595FE3}"/>
    <cellStyle name="Note 11 2 3 8" xfId="18615" xr:uid="{61092537-B025-466C-9F25-675209A7A89E}"/>
    <cellStyle name="Note 11 2 4" xfId="9441" xr:uid="{04F81473-7B8B-46BE-9018-8C13B2FFDB58}"/>
    <cellStyle name="Note 11 2 4 2" xfId="13846" xr:uid="{0314986A-240C-4D15-A36D-1BD285E4A6AF}"/>
    <cellStyle name="Note 11 2 4 2 2" xfId="25619" xr:uid="{E4C4FDD2-E8CE-483C-8733-F04FA5A716E8}"/>
    <cellStyle name="Note 11 2 4 3" xfId="14806" xr:uid="{359A64E9-484D-4336-A718-37012A410F2B}"/>
    <cellStyle name="Note 11 2 4 3 2" xfId="26577" xr:uid="{3BF7C3A4-5C9B-4B31-81AA-C16EDB4EA92B}"/>
    <cellStyle name="Note 11 2 4 4" xfId="15758" xr:uid="{1C131243-4969-4AE1-B984-715704C56C8F}"/>
    <cellStyle name="Note 11 2 4 4 2" xfId="27505" xr:uid="{0A16218B-9F63-402C-A886-02095941B83C}"/>
    <cellStyle name="Note 11 2 4 5" xfId="16632" xr:uid="{AF42B63E-0D65-43D3-8FA9-4BC43A4972FD}"/>
    <cellStyle name="Note 11 2 4 5 2" xfId="28379" xr:uid="{A539F208-7B05-4814-830B-06B50948DB7C}"/>
    <cellStyle name="Note 11 2 4 6" xfId="17497" xr:uid="{A594BD53-3096-485C-99B3-10B4DF0151BE}"/>
    <cellStyle name="Note 11 2 4 6 2" xfId="29218" xr:uid="{C9822917-58A0-4335-8D0E-9957F34DDB2B}"/>
    <cellStyle name="Note 11 2 4 7" xfId="18273" xr:uid="{E703068D-9790-4B1F-800D-3D6F082A7A34}"/>
    <cellStyle name="Note 11 2 4 7 2" xfId="29994" xr:uid="{891E50B5-7589-490A-8536-527816C02D39}"/>
    <cellStyle name="Note 11 2 4 8" xfId="19030" xr:uid="{CB025259-3E11-4429-8A26-549B526A509E}"/>
    <cellStyle name="Note 11 2 5" xfId="12143" xr:uid="{825B302D-5E83-4E7D-A5EE-E80C3FC9CC19}"/>
    <cellStyle name="Note 11 2 5 2" xfId="23960" xr:uid="{57CAC443-4049-4F80-80A5-72A15733CF43}"/>
    <cellStyle name="Note 11 2 6" xfId="10624" xr:uid="{4B7241E1-76EA-42F2-9F98-5B62253D2984}"/>
    <cellStyle name="Note 11 2 6 2" xfId="22496" xr:uid="{8AF89015-3D4F-4D9C-A69F-8C24225583D1}"/>
    <cellStyle name="Note 11 2 7" xfId="11927" xr:uid="{9AFEA758-17CD-4359-8FD7-5E9C35C84802}"/>
    <cellStyle name="Note 11 2 7 2" xfId="23753" xr:uid="{7503CAA5-796F-4489-AB27-F91AF6397783}"/>
    <cellStyle name="Note 11 2 8" xfId="10803" xr:uid="{17BA9518-CD3C-44F2-B8AD-F94BB927C75C}"/>
    <cellStyle name="Note 11 2 8 2" xfId="22673" xr:uid="{7776777E-2A27-4E4B-B113-752A74A272ED}"/>
    <cellStyle name="Note 11 2 9" xfId="11521" xr:uid="{628C35F6-E23A-48F6-A558-BA2F39FD4BBA}"/>
    <cellStyle name="Note 11 2 9 2" xfId="23372" xr:uid="{42ACB229-D7FD-41D8-9409-F0AA12D97236}"/>
    <cellStyle name="Note 11 3" xfId="7074" xr:uid="{75409726-9E5C-4639-8604-EDB069D73025}"/>
    <cellStyle name="Note 11 3 10" xfId="11589" xr:uid="{48C15234-25E0-4237-BE81-38F8019EEFCC}"/>
    <cellStyle name="Note 11 3 10 2" xfId="23435" xr:uid="{E595E5F4-A61B-4590-A0F8-FEB670F13708}"/>
    <cellStyle name="Note 11 3 2" xfId="8717" xr:uid="{10AF6A7A-90D8-4130-BE6D-A9ACC2D5E997}"/>
    <cellStyle name="Note 11 3 2 2" xfId="13378" xr:uid="{FE9E890D-2E95-4CA7-990A-69F7DFE9105D}"/>
    <cellStyle name="Note 11 3 2 2 2" xfId="25161" xr:uid="{485B6A51-DADB-4DB6-9811-E6008D132AF4}"/>
    <cellStyle name="Note 11 3 2 3" xfId="14384" xr:uid="{7C6812DF-2F8A-4096-9EB0-5286F08E7AA5}"/>
    <cellStyle name="Note 11 3 2 3 2" xfId="26156" xr:uid="{BB2B0AF0-871E-41CF-98E3-734608C2BEB2}"/>
    <cellStyle name="Note 11 3 2 4" xfId="15342" xr:uid="{0C3FC4B4-F2A2-4985-895D-77F825ED968A}"/>
    <cellStyle name="Note 11 3 2 4 2" xfId="27104" xr:uid="{2F011218-F1C3-4A1F-AEBC-88EACDE5FF8A}"/>
    <cellStyle name="Note 11 3 2 5" xfId="16269" xr:uid="{EC312A45-767B-4E35-92CC-96E93515ECA7}"/>
    <cellStyle name="Note 11 3 2 5 2" xfId="28016" xr:uid="{96571CC0-4AD6-488F-A473-F8CBA8F8F6A8}"/>
    <cellStyle name="Note 11 3 2 6" xfId="17140" xr:uid="{91962604-B809-4EEE-852A-FC4EF065144E}"/>
    <cellStyle name="Note 11 3 2 6 2" xfId="28884" xr:uid="{3D2820EA-FAA7-4D02-A0B8-373EAE823A8A}"/>
    <cellStyle name="Note 11 3 2 7" xfId="17987" xr:uid="{CB25EC08-3403-4BEC-A537-B5DA123A8CC1}"/>
    <cellStyle name="Note 11 3 2 7 2" xfId="29708" xr:uid="{FF869179-F104-4FA6-A482-293D6F935283}"/>
    <cellStyle name="Note 11 3 2 8" xfId="18754" xr:uid="{A5465BA5-9699-434C-9436-839D0803EFAA}"/>
    <cellStyle name="Note 11 3 3" xfId="9580" xr:uid="{0A20BADF-0367-4DD7-8177-73CCBBCF82AA}"/>
    <cellStyle name="Note 11 3 3 2" xfId="13985" xr:uid="{CB8F1AB9-5C7D-4937-A294-1E98AB1DA6E4}"/>
    <cellStyle name="Note 11 3 3 2 2" xfId="25758" xr:uid="{D1E5A4A8-80AC-4E1D-85C5-C7DA0EDC350F}"/>
    <cellStyle name="Note 11 3 3 3" xfId="14945" xr:uid="{1CB1ED7E-4A45-40DF-A7BE-D0340A7F7728}"/>
    <cellStyle name="Note 11 3 3 3 2" xfId="26716" xr:uid="{C3A939F3-26DF-4F8A-9E46-1135D3B79DB5}"/>
    <cellStyle name="Note 11 3 3 4" xfId="15897" xr:uid="{5FEA7664-5C9E-4F08-941F-34BEA49F4CA9}"/>
    <cellStyle name="Note 11 3 3 4 2" xfId="27644" xr:uid="{61AC481A-26FC-45D8-AC6C-BB8C9CCDDC18}"/>
    <cellStyle name="Note 11 3 3 5" xfId="16771" xr:uid="{BEB2F833-6CEE-479C-8412-40DAFE780679}"/>
    <cellStyle name="Note 11 3 3 5 2" xfId="28518" xr:uid="{E5F868EE-AD1C-4609-A3CB-5FEA0DC3A36D}"/>
    <cellStyle name="Note 11 3 3 6" xfId="17636" xr:uid="{6C936830-FF23-44CA-847A-0073FB4FFE2D}"/>
    <cellStyle name="Note 11 3 3 6 2" xfId="29357" xr:uid="{5677F4AE-18F1-4109-AFEE-0C9CA7324D01}"/>
    <cellStyle name="Note 11 3 3 7" xfId="18412" xr:uid="{CE836D4B-88D5-4E1F-A841-09872A62CED9}"/>
    <cellStyle name="Note 11 3 3 7 2" xfId="30133" xr:uid="{E4A5EF13-22F3-48DE-89CE-42859C477D4C}"/>
    <cellStyle name="Note 11 3 3 8" xfId="19169" xr:uid="{77D32651-CF30-4809-8B9B-8C1BCF05D64C}"/>
    <cellStyle name="Note 11 3 4" xfId="12348" xr:uid="{82D0BBD3-EE7B-4F60-9E18-C1C975E3C9E1}"/>
    <cellStyle name="Note 11 3 4 2" xfId="24163" xr:uid="{5B68DC85-7422-4A47-B5EF-37C043684D8A}"/>
    <cellStyle name="Note 11 3 5" xfId="10432" xr:uid="{B4C2587F-7F3A-464A-9264-10258F6E75CD}"/>
    <cellStyle name="Note 11 3 5 2" xfId="22304" xr:uid="{5BEC83BF-1EA6-4D0A-928A-A65796D97C0D}"/>
    <cellStyle name="Note 11 3 6" xfId="12059" xr:uid="{E30DC5BE-383A-4BA0-B0C2-0E2129B0C207}"/>
    <cellStyle name="Note 11 3 6 2" xfId="23880" xr:uid="{49A44E49-3163-4A20-8DAB-9F8EE6B147B3}"/>
    <cellStyle name="Note 11 3 7" xfId="10695" xr:uid="{20C5187F-4CFE-4A5F-8686-D6B082CA6560}"/>
    <cellStyle name="Note 11 3 7 2" xfId="22567" xr:uid="{4267E01B-A191-4AE6-8683-DED79E983459}"/>
    <cellStyle name="Note 11 3 8" xfId="12023" xr:uid="{5C947F2A-84BA-4C6E-8015-820D4C00EE4B}"/>
    <cellStyle name="Note 11 3 8 2" xfId="23844" xr:uid="{2B29059E-BE78-43F8-A493-46A71854FB18}"/>
    <cellStyle name="Note 11 3 9" xfId="10727" xr:uid="{58E18C27-A253-4151-BC3A-6C8A88288D0C}"/>
    <cellStyle name="Note 11 3 9 2" xfId="22599" xr:uid="{D0B64880-BA70-4F6A-8C2E-293D30ECBC09}"/>
    <cellStyle name="Note 11 4" xfId="7918" xr:uid="{B36270EE-3658-4306-B144-4319FA3BF22C}"/>
    <cellStyle name="Note 11 4 2" xfId="12889" xr:uid="{5A417703-EBA6-4597-AC44-B4D61CB7AC7A}"/>
    <cellStyle name="Note 11 4 2 2" xfId="24683" xr:uid="{857EBC6C-C1EA-43F2-979A-F62C4FEC1695}"/>
    <cellStyle name="Note 11 4 3" xfId="10002" xr:uid="{CAE33DCE-47C6-40BE-8915-2950E551FE9F}"/>
    <cellStyle name="Note 11 4 3 2" xfId="21877" xr:uid="{599C6189-0309-48F2-84F0-DCF778514BC8}"/>
    <cellStyle name="Note 11 4 4" xfId="13133" xr:uid="{130EB67B-15AE-4E01-93E6-4C73F427B2BE}"/>
    <cellStyle name="Note 11 4 4 2" xfId="24920" xr:uid="{37C2B56D-49EE-4C81-9F0A-0D39EBA1607C}"/>
    <cellStyle name="Note 11 4 5" xfId="9807" xr:uid="{0590BF8D-A6DB-4BA7-8014-5C52956FC3D4}"/>
    <cellStyle name="Note 11 4 5 2" xfId="21683" xr:uid="{83F05F7D-6E61-45CC-AEDE-4CD8992E083B}"/>
    <cellStyle name="Note 11 4 6" xfId="13013" xr:uid="{49E6FDC9-D145-4FA3-9017-F4F32A23A811}"/>
    <cellStyle name="Note 11 4 6 2" xfId="24805" xr:uid="{9F6B8FF8-69D1-46AD-94AE-9C6D36FA5349}"/>
    <cellStyle name="Note 11 4 7" xfId="9894" xr:uid="{C10D71C6-5E7B-4BEA-91E3-21434ED20368}"/>
    <cellStyle name="Note 11 4 7 2" xfId="21770" xr:uid="{67316C01-B2B9-494D-BB2E-2C001363BA1F}"/>
    <cellStyle name="Note 11 4 8" xfId="12654" xr:uid="{5F1646DA-FE21-4FE8-82AA-F092DF30B03E}"/>
    <cellStyle name="Note 11 5" xfId="9352" xr:uid="{9F901B6E-63EC-4861-9052-901F0DD640F3}"/>
    <cellStyle name="Note 11 5 2" xfId="13757" xr:uid="{EE9DF5F3-8388-4F87-8F9F-EAC39EC13F98}"/>
    <cellStyle name="Note 11 5 2 2" xfId="25530" xr:uid="{1EE76DD3-7F0A-412D-BF77-B6C30FFED174}"/>
    <cellStyle name="Note 11 5 3" xfId="14717" xr:uid="{358DCA0C-5875-4F43-8CDD-A4DB1F258AB3}"/>
    <cellStyle name="Note 11 5 3 2" xfId="26488" xr:uid="{7F8B3BDB-493D-48E0-8B23-E9F174545D35}"/>
    <cellStyle name="Note 11 5 4" xfId="15669" xr:uid="{69A438AE-86BA-48BA-8E34-604D62CBBBEC}"/>
    <cellStyle name="Note 11 5 4 2" xfId="27416" xr:uid="{C44B1E10-F25C-4D67-882E-DA9180F56C6E}"/>
    <cellStyle name="Note 11 5 5" xfId="16543" xr:uid="{E17459F5-7A71-49B6-A62D-E7B735C49A52}"/>
    <cellStyle name="Note 11 5 5 2" xfId="28290" xr:uid="{6D2EAD18-AB0A-4D77-A981-91D81AE1CEFC}"/>
    <cellStyle name="Note 11 5 6" xfId="17408" xr:uid="{ED3BD23D-25AA-4998-82A1-75C0C420C0B4}"/>
    <cellStyle name="Note 11 5 6 2" xfId="29129" xr:uid="{C6F8E84E-B458-42C1-8163-18F826FF03AA}"/>
    <cellStyle name="Note 11 5 7" xfId="18184" xr:uid="{696395A8-D6D5-4B52-99BF-5ADCFD16BD53}"/>
    <cellStyle name="Note 11 5 7 2" xfId="29905" xr:uid="{8298C501-EA05-4FB5-A777-64E915CFFB42}"/>
    <cellStyle name="Note 11 5 8" xfId="18941" xr:uid="{BB168447-89D8-404D-96AB-0CB0739081C3}"/>
    <cellStyle name="Note 11 6" xfId="11793" xr:uid="{C84464E3-5EE2-41F5-A49E-EF040EA1F4B1}"/>
    <cellStyle name="Note 11 6 2" xfId="23621" xr:uid="{AD9CF302-4871-4CEF-8429-02FAFDC99D67}"/>
    <cellStyle name="Note 11 7" xfId="10922" xr:uid="{C3CA6D6B-0149-40E0-9CD2-D74A1A27604C}"/>
    <cellStyle name="Note 11 7 2" xfId="22791" xr:uid="{C7BACA52-E6B9-4464-9866-50FDCAC772A9}"/>
    <cellStyle name="Note 11 8" xfId="13346" xr:uid="{9AF4FECF-1AC6-49AA-A9AE-29A1A9E3F697}"/>
    <cellStyle name="Note 11 8 2" xfId="25129" xr:uid="{090DE8D1-BE7D-4366-B7E9-63623BF86E57}"/>
    <cellStyle name="Note 11 9" xfId="14355" xr:uid="{B4759164-A0FC-4D60-B127-82A46A528EF5}"/>
    <cellStyle name="Note 11 9 2" xfId="26127" xr:uid="{6BC5A181-CF2C-4664-A4FB-73057A8847D7}"/>
    <cellStyle name="Note 12" xfId="6137" xr:uid="{5DAD23A5-C0F6-406E-A989-4603187C1B1C}"/>
    <cellStyle name="Note 12 10" xfId="12093" xr:uid="{0E06D3C8-41AE-47B1-AF8F-F0DAB9240423}"/>
    <cellStyle name="Note 12 10 2" xfId="23913" xr:uid="{1510CCF2-619F-4730-A694-B368CFE2C2D7}"/>
    <cellStyle name="Note 12 11" xfId="10667" xr:uid="{12ADD6DF-133B-4839-A505-2A19590FDA4C}"/>
    <cellStyle name="Note 12 11 2" xfId="22539" xr:uid="{4F0BDD4B-8E53-43A7-85EC-46DF0859485C}"/>
    <cellStyle name="Note 12 12" xfId="12982" xr:uid="{5086A4D9-6928-4423-AC8B-78AB67A297E4}"/>
    <cellStyle name="Note 12 12 2" xfId="24774" xr:uid="{6463989E-A1C5-4172-9455-100D8F7F1EFE}"/>
    <cellStyle name="Note 12 2" xfId="6784" xr:uid="{454BDE4A-1BD3-4630-8B9B-AA59BD3093A4}"/>
    <cellStyle name="Note 12 2 10" xfId="11547" xr:uid="{E1119E4A-6E16-4AAF-BB8A-C95AF64069F2}"/>
    <cellStyle name="Note 12 2 10 2" xfId="23395" xr:uid="{C76E2A99-A3E2-4842-B812-C5E81F28F74B}"/>
    <cellStyle name="Note 12 2 11" xfId="11114" xr:uid="{D37EE9EA-6CE4-472B-B5E3-65FA6EA68193}"/>
    <cellStyle name="Note 12 2 11 2" xfId="22982" xr:uid="{C740184D-9AEE-41BF-931E-BF0709F4AD0E}"/>
    <cellStyle name="Note 12 2 2" xfId="7598" xr:uid="{4CFCF041-ED29-42D5-8E6C-BB550092FE92}"/>
    <cellStyle name="Note 12 2 2 10" xfId="11243" xr:uid="{9F07436B-7E8F-4BD9-907C-72FFFD4AD0C0}"/>
    <cellStyle name="Note 12 2 2 10 2" xfId="23105" xr:uid="{61DA7BB1-5A74-4D64-89C2-6BB8586B9335}"/>
    <cellStyle name="Note 12 2 2 2" xfId="9241" xr:uid="{F81E6E13-1218-4F3F-821B-B412343B0574}"/>
    <cellStyle name="Note 12 2 2 2 2" xfId="13676" xr:uid="{E524E1A2-A02F-457D-8285-82C1A09A441D}"/>
    <cellStyle name="Note 12 2 2 2 2 2" xfId="25450" xr:uid="{A7581FD6-6ECC-496A-9978-3F69DE86C644}"/>
    <cellStyle name="Note 12 2 2 2 3" xfId="14638" xr:uid="{75CAB932-057B-4A6F-B40E-E28F94943965}"/>
    <cellStyle name="Note 12 2 2 2 3 2" xfId="26409" xr:uid="{BE2009D4-BDEE-41B0-A4B1-6EEDC8EE5BF6}"/>
    <cellStyle name="Note 12 2 2 2 4" xfId="15590" xr:uid="{021B9F68-8946-4BC9-BCA1-C542C95538AB}"/>
    <cellStyle name="Note 12 2 2 2 4 2" xfId="27339" xr:uid="{F522D377-65BF-4417-95EF-3CD5D4CC61B3}"/>
    <cellStyle name="Note 12 2 2 2 5" xfId="16470" xr:uid="{920DFB12-FD6E-4E27-A4A1-AFAEC581B578}"/>
    <cellStyle name="Note 12 2 2 2 5 2" xfId="28217" xr:uid="{DA07F7F8-CFDE-47F0-A949-2EB437CDFADA}"/>
    <cellStyle name="Note 12 2 2 2 6" xfId="17336" xr:uid="{A810634B-C203-485A-82D3-E1D2FBE7EA1F}"/>
    <cellStyle name="Note 12 2 2 2 6 2" xfId="29057" xr:uid="{BEBF7621-EB2D-47BE-B19E-25B1817905C2}"/>
    <cellStyle name="Note 12 2 2 2 7" xfId="18112" xr:uid="{22F9BE33-2625-4818-B947-80D79430682C}"/>
    <cellStyle name="Note 12 2 2 2 7 2" xfId="29833" xr:uid="{F1859CFB-AF27-4728-8E35-1A6946D9554C}"/>
    <cellStyle name="Note 12 2 2 2 8" xfId="18869" xr:uid="{F8E7E129-75ED-4253-BDC2-7B4BDD075911}"/>
    <cellStyle name="Note 12 2 2 3" xfId="9695" xr:uid="{DA57DC65-C309-407C-8F39-CFBD23B07A6C}"/>
    <cellStyle name="Note 12 2 2 3 2" xfId="14100" xr:uid="{2AE66FFE-F6A8-4B34-8360-EAE98C43D521}"/>
    <cellStyle name="Note 12 2 2 3 2 2" xfId="25873" xr:uid="{3ECF1374-6A2E-4C0B-96FC-210CCCE3E53D}"/>
    <cellStyle name="Note 12 2 2 3 3" xfId="15060" xr:uid="{8C9ADE77-3AD2-40C2-9024-06540E7A8122}"/>
    <cellStyle name="Note 12 2 2 3 3 2" xfId="26831" xr:uid="{A2D0D48F-CA14-4CE0-9E86-C579620F65CA}"/>
    <cellStyle name="Note 12 2 2 3 4" xfId="16012" xr:uid="{2902FA7F-F261-46D2-891A-58877802E3F6}"/>
    <cellStyle name="Note 12 2 2 3 4 2" xfId="27759" xr:uid="{85771C0D-819E-4AA2-AC3F-35751FED9A92}"/>
    <cellStyle name="Note 12 2 2 3 5" xfId="16886" xr:uid="{D7EFCA2F-3E55-4020-A543-0E5B93A5F468}"/>
    <cellStyle name="Note 12 2 2 3 5 2" xfId="28633" xr:uid="{318299D5-E1D6-4BC2-8DCC-668B15DAD6E7}"/>
    <cellStyle name="Note 12 2 2 3 6" xfId="17751" xr:uid="{3F371285-095B-4209-A3B0-B0BFC453EA39}"/>
    <cellStyle name="Note 12 2 2 3 6 2" xfId="29472" xr:uid="{1931D557-BD2A-4995-B2AB-389D4657E177}"/>
    <cellStyle name="Note 12 2 2 3 7" xfId="18527" xr:uid="{8ADAD20A-047F-498C-A287-C12FF10DD380}"/>
    <cellStyle name="Note 12 2 2 3 7 2" xfId="30248" xr:uid="{0CEF8655-C85B-4FA2-964D-6C98206854BB}"/>
    <cellStyle name="Note 12 2 2 3 8" xfId="19284" xr:uid="{BF672548-D6B7-42C7-AE30-A61C743F3CA6}"/>
    <cellStyle name="Note 12 2 2 4" xfId="12660" xr:uid="{2A39D415-7A49-4AA3-BAC9-B2A61422DA67}"/>
    <cellStyle name="Note 12 2 2 4 2" xfId="24459" xr:uid="{B0BBD4E5-E241-45A8-B65F-A49F3FF47051}"/>
    <cellStyle name="Note 12 2 2 5" xfId="11987" xr:uid="{E5E134D3-D43D-47BE-A073-A638095F0B34}"/>
    <cellStyle name="Note 12 2 2 5 2" xfId="23812" xr:uid="{47FAD96A-BB2A-4817-9DB2-022030EA2C12}"/>
    <cellStyle name="Note 12 2 2 6" xfId="10749" xr:uid="{88399A57-6B1C-4BBB-8646-59BBC5EE60EE}"/>
    <cellStyle name="Note 12 2 2 6 2" xfId="22620" xr:uid="{C5EA2AF2-9F59-46EE-BCA4-77E449C743FB}"/>
    <cellStyle name="Note 12 2 2 7" xfId="11571" xr:uid="{2BAA8493-74C2-44ED-BA17-499A88B92DD7}"/>
    <cellStyle name="Note 12 2 2 7 2" xfId="23419" xr:uid="{B5E3441C-B460-4454-ABF4-8DC5D5365980}"/>
    <cellStyle name="Note 12 2 2 8" xfId="11090" xr:uid="{0CBF508F-14AA-46B4-9432-191F24A3928B}"/>
    <cellStyle name="Note 12 2 2 8 2" xfId="22959" xr:uid="{25A36743-015F-4DDF-91A3-48B9F1FA2EAF}"/>
    <cellStyle name="Note 12 2 2 9" xfId="11386" xr:uid="{9EA17267-DF31-4C84-BFB8-1A088CBE0727}"/>
    <cellStyle name="Note 12 2 2 9 2" xfId="23244" xr:uid="{E2EF7CC1-0EDC-4404-9971-FD3B67358150}"/>
    <cellStyle name="Note 12 2 3" xfId="8429" xr:uid="{1E9F3A77-A594-4C45-BC11-06F158593E99}"/>
    <cellStyle name="Note 12 2 3 2" xfId="13171" xr:uid="{1979F660-B2DD-45F4-9651-8E3651D10A10}"/>
    <cellStyle name="Note 12 2 3 2 2" xfId="24957" xr:uid="{7946B7C3-5FEA-454D-A6D1-4AAE3217BDD4}"/>
    <cellStyle name="Note 12 2 3 3" xfId="14191" xr:uid="{24771107-26C1-4AF7-AFE9-AC8CE8DE0B10}"/>
    <cellStyle name="Note 12 2 3 3 2" xfId="25964" xr:uid="{97595DC1-AD31-435F-A467-76E725B6AE15}"/>
    <cellStyle name="Note 12 2 3 4" xfId="15151" xr:uid="{3C087EF0-AE40-4BBC-9E77-ED8B7F02F106}"/>
    <cellStyle name="Note 12 2 3 4 2" xfId="26920" xr:uid="{F0AFB7D1-FBAC-4441-B6EA-3DB9A73FA239}"/>
    <cellStyle name="Note 12 2 3 5" xfId="16100" xr:uid="{BB792857-CD91-49F9-888F-A7DA9A60B210}"/>
    <cellStyle name="Note 12 2 3 5 2" xfId="27847" xr:uid="{B914CE11-AAB9-4792-B4F7-8B2447C2FD1B}"/>
    <cellStyle name="Note 12 2 3 6" xfId="16973" xr:uid="{6DFE75A2-3ED0-48BA-A0E4-A99F00A5DAE4}"/>
    <cellStyle name="Note 12 2 3 6 2" xfId="28720" xr:uid="{551BA163-EA43-4861-A0F1-C41EA2B0497B}"/>
    <cellStyle name="Note 12 2 3 7" xfId="17838" xr:uid="{704809DB-C75A-41E5-A257-FB26F21BA217}"/>
    <cellStyle name="Note 12 2 3 7 2" xfId="29559" xr:uid="{B6EE281A-E06A-49C3-B5F2-B3A131BE07E8}"/>
    <cellStyle name="Note 12 2 3 8" xfId="18614" xr:uid="{A6C9A433-EC87-42E9-9184-E51B6A0C7A31}"/>
    <cellStyle name="Note 12 2 4" xfId="9440" xr:uid="{518C9D0C-C0D0-4EE3-805F-7C58601D92A6}"/>
    <cellStyle name="Note 12 2 4 2" xfId="13845" xr:uid="{FC5AFAFC-0E54-4E19-A2D4-5EDD8EDCD363}"/>
    <cellStyle name="Note 12 2 4 2 2" xfId="25618" xr:uid="{0462276B-5AAC-4D04-8697-3AA50D09A102}"/>
    <cellStyle name="Note 12 2 4 3" xfId="14805" xr:uid="{E8A939FF-3733-49CD-B31A-F325D54F24A3}"/>
    <cellStyle name="Note 12 2 4 3 2" xfId="26576" xr:uid="{6B35B7B7-FDE3-4315-81A5-CBF83F4DF44F}"/>
    <cellStyle name="Note 12 2 4 4" xfId="15757" xr:uid="{D815CC1C-C399-493A-B577-B56C8163DD34}"/>
    <cellStyle name="Note 12 2 4 4 2" xfId="27504" xr:uid="{418D3C78-3F32-47C4-A835-B4FFC9EB4804}"/>
    <cellStyle name="Note 12 2 4 5" xfId="16631" xr:uid="{D305C84F-9DD0-41EB-97DD-605D51804EB6}"/>
    <cellStyle name="Note 12 2 4 5 2" xfId="28378" xr:uid="{B2A82894-A7FC-4EFA-A4A4-01C8844DF777}"/>
    <cellStyle name="Note 12 2 4 6" xfId="17496" xr:uid="{AED2D801-A3DB-4B91-85E1-40BC6BC0AEDA}"/>
    <cellStyle name="Note 12 2 4 6 2" xfId="29217" xr:uid="{EF52C9A8-BB4F-4FCC-BDEE-731FF4D116C2}"/>
    <cellStyle name="Note 12 2 4 7" xfId="18272" xr:uid="{A27B2429-DD0B-4B8A-BD33-5F806633C829}"/>
    <cellStyle name="Note 12 2 4 7 2" xfId="29993" xr:uid="{87A97BAD-BBAD-43CE-A92C-AB8C5C98E3C4}"/>
    <cellStyle name="Note 12 2 4 8" xfId="19029" xr:uid="{802D3DEA-EA63-4AA0-B20C-48DD83FE3B8E}"/>
    <cellStyle name="Note 12 2 5" xfId="12142" xr:uid="{6CA85746-73C2-4F1F-BB06-E8095146C75A}"/>
    <cellStyle name="Note 12 2 5 2" xfId="23959" xr:uid="{D184C96A-7CB2-4980-9A85-F4243BB38946}"/>
    <cellStyle name="Note 12 2 6" xfId="10625" xr:uid="{A2270183-9A9E-4456-BD1F-BB53093E7C21}"/>
    <cellStyle name="Note 12 2 6 2" xfId="22497" xr:uid="{74EA425D-86B3-49E7-95D3-99DA6D5F182A}"/>
    <cellStyle name="Note 12 2 7" xfId="13063" xr:uid="{50E4A4A6-A0BB-4BDB-BE25-E8A7E612D6EE}"/>
    <cellStyle name="Note 12 2 7 2" xfId="24852" xr:uid="{A78A46B3-B687-4E06-8BF6-D02534F44371}"/>
    <cellStyle name="Note 12 2 8" xfId="11959" xr:uid="{7CF919EE-AEE1-4B5D-953E-18E286366E40}"/>
    <cellStyle name="Note 12 2 8 2" xfId="23784" xr:uid="{BE9FCE70-11BB-49EB-92B3-7F7A8B34E9CD}"/>
    <cellStyle name="Note 12 2 9" xfId="10776" xr:uid="{3CBF7277-89B3-4FD7-8BE7-1D21822325F9}"/>
    <cellStyle name="Note 12 2 9 2" xfId="22646" xr:uid="{991DA7AB-9E1A-4171-BA72-9893EFB77281}"/>
    <cellStyle name="Note 12 3" xfId="7075" xr:uid="{C0DF0607-422A-405C-9846-21327252F151}"/>
    <cellStyle name="Note 12 3 10" xfId="13617" xr:uid="{01F33B10-C48C-4BC3-AA4C-3A23D25C5A4E}"/>
    <cellStyle name="Note 12 3 10 2" xfId="25393" xr:uid="{26787872-6723-4B00-AFD5-00FE80E79E5B}"/>
    <cellStyle name="Note 12 3 2" xfId="8718" xr:uid="{B76AF6EC-1CAC-4C85-B592-649BC77D7BB2}"/>
    <cellStyle name="Note 12 3 2 2" xfId="13379" xr:uid="{9E70D1D0-E059-4849-9A4A-6E8C97FA107E}"/>
    <cellStyle name="Note 12 3 2 2 2" xfId="25162" xr:uid="{BDD0AE99-65F4-4A7E-BDDA-F7623AA58989}"/>
    <cellStyle name="Note 12 3 2 3" xfId="14385" xr:uid="{372A6A7D-B01C-47C8-9122-D9C9FF10125D}"/>
    <cellStyle name="Note 12 3 2 3 2" xfId="26157" xr:uid="{D94031BC-4B79-4C21-A94A-5A8ECF86A87D}"/>
    <cellStyle name="Note 12 3 2 4" xfId="15343" xr:uid="{BACD9750-CB68-43F9-AA27-E98DE0BCF724}"/>
    <cellStyle name="Note 12 3 2 4 2" xfId="27105" xr:uid="{05FF5AD1-F6EC-48C2-BE3C-73632E97BB74}"/>
    <cellStyle name="Note 12 3 2 5" xfId="16270" xr:uid="{68C711EF-7F5E-4D21-BD66-6D4D1B84D955}"/>
    <cellStyle name="Note 12 3 2 5 2" xfId="28017" xr:uid="{E9DD96AA-6A2F-42F7-B39F-88F09F9EED52}"/>
    <cellStyle name="Note 12 3 2 6" xfId="17141" xr:uid="{149E1B94-933C-4CC3-BE47-0EB91082015C}"/>
    <cellStyle name="Note 12 3 2 6 2" xfId="28885" xr:uid="{5C90D363-7F3C-42C5-B0DA-4BBB7166949E}"/>
    <cellStyle name="Note 12 3 2 7" xfId="17988" xr:uid="{34D82E78-77C2-4BD1-A7D8-E991F7C5FC7C}"/>
    <cellStyle name="Note 12 3 2 7 2" xfId="29709" xr:uid="{4C07CAA6-DB36-4A58-AA61-3E6015641E43}"/>
    <cellStyle name="Note 12 3 2 8" xfId="18755" xr:uid="{B2558AD3-9E67-4755-8036-B8A68187961A}"/>
    <cellStyle name="Note 12 3 3" xfId="9581" xr:uid="{60B6D61D-4B9F-46D3-9E02-3FFB2529D29E}"/>
    <cellStyle name="Note 12 3 3 2" xfId="13986" xr:uid="{90E20A0E-B0B2-47B5-AFA3-6DCB9C095622}"/>
    <cellStyle name="Note 12 3 3 2 2" xfId="25759" xr:uid="{6563646F-8F0F-4178-8F9D-475C9534C9F5}"/>
    <cellStyle name="Note 12 3 3 3" xfId="14946" xr:uid="{6F8B1F3C-69ED-471B-9612-54BBBB565042}"/>
    <cellStyle name="Note 12 3 3 3 2" xfId="26717" xr:uid="{33CA9670-8792-4397-8BBD-1366FCFD2E39}"/>
    <cellStyle name="Note 12 3 3 4" xfId="15898" xr:uid="{7959B108-4F53-4A83-85AC-EFB914DC004A}"/>
    <cellStyle name="Note 12 3 3 4 2" xfId="27645" xr:uid="{AE565E9B-184C-49F8-8C14-8253F7F95981}"/>
    <cellStyle name="Note 12 3 3 5" xfId="16772" xr:uid="{04B8932B-8A6A-4D67-9E3A-4DA99560900C}"/>
    <cellStyle name="Note 12 3 3 5 2" xfId="28519" xr:uid="{3E2AF42E-92F6-4852-A459-2F78BD67B743}"/>
    <cellStyle name="Note 12 3 3 6" xfId="17637" xr:uid="{6EC89E9A-59AB-4CC2-BCEC-7F5D371663E5}"/>
    <cellStyle name="Note 12 3 3 6 2" xfId="29358" xr:uid="{44D2F132-74C9-4D46-817E-98DE558E839A}"/>
    <cellStyle name="Note 12 3 3 7" xfId="18413" xr:uid="{96CFAA34-BB6E-416B-9018-D9A4588739F5}"/>
    <cellStyle name="Note 12 3 3 7 2" xfId="30134" xr:uid="{7031B341-FD8E-486E-8DCF-F6CE191E69DA}"/>
    <cellStyle name="Note 12 3 3 8" xfId="19170" xr:uid="{6D3A7C9A-9979-45DA-8C2B-3BEB29709277}"/>
    <cellStyle name="Note 12 3 4" xfId="12349" xr:uid="{B7877986-0564-4B26-850E-614830A9A167}"/>
    <cellStyle name="Note 12 3 4 2" xfId="24164" xr:uid="{A0BEC1BC-6024-4FFF-91DA-16D90A628A6D}"/>
    <cellStyle name="Note 12 3 5" xfId="10431" xr:uid="{22FA8845-535D-4B3C-BD96-F85F9F1E5443}"/>
    <cellStyle name="Note 12 3 5 2" xfId="22303" xr:uid="{65C243B1-7FE7-4D30-8531-6E57CEBC66CB}"/>
    <cellStyle name="Note 12 3 6" xfId="11650" xr:uid="{549842EF-AC33-42E2-A555-6CC1485CFE35}"/>
    <cellStyle name="Note 12 3 6 2" xfId="23489" xr:uid="{BB99C2BB-F833-46AF-8B36-9CB3FB9535F7}"/>
    <cellStyle name="Note 12 3 7" xfId="11038" xr:uid="{62CAA9F1-FAD5-47CE-A560-5AD7152567BD}"/>
    <cellStyle name="Note 12 3 7 2" xfId="22907" xr:uid="{01311506-26B6-4A3F-8F49-94FE55A03637}"/>
    <cellStyle name="Note 12 3 8" xfId="12507" xr:uid="{F4F5BC6A-5109-4317-A0D7-9E6B623FBE9D}"/>
    <cellStyle name="Note 12 3 8 2" xfId="24317" xr:uid="{6AB5C211-C533-48CF-AD1A-00ECDB6C2C64}"/>
    <cellStyle name="Note 12 3 9" xfId="10290" xr:uid="{ADB8BE78-0BC2-445D-9BF2-089E7A4164EA}"/>
    <cellStyle name="Note 12 3 9 2" xfId="22165" xr:uid="{51D9FFCA-DFBA-4B83-A5EC-2D15F06F17B6}"/>
    <cellStyle name="Note 12 4" xfId="7919" xr:uid="{846DBAFC-E581-4770-9F49-5497A7DA34ED}"/>
    <cellStyle name="Note 12 4 2" xfId="12890" xr:uid="{8D4AF2D1-60FD-409E-80A1-C2CE026843F4}"/>
    <cellStyle name="Note 12 4 2 2" xfId="24684" xr:uid="{E392B863-83DD-4C88-9C64-26A9C35A2EB1}"/>
    <cellStyle name="Note 12 4 3" xfId="10001" xr:uid="{C7EFA01F-7CC0-4914-B9B0-FD96402B2BF7}"/>
    <cellStyle name="Note 12 4 3 2" xfId="21876" xr:uid="{C295A52D-1799-409D-8833-3EE02B293775}"/>
    <cellStyle name="Note 12 4 4" xfId="12105" xr:uid="{E522ABD1-414D-4A79-AAE4-D2CEA136ABBF}"/>
    <cellStyle name="Note 12 4 4 2" xfId="23923" xr:uid="{679C5BB6-F62B-40E8-812B-92CDB5513CFC}"/>
    <cellStyle name="Note 12 4 5" xfId="10657" xr:uid="{40FB270A-CAD1-4B2C-978E-A44C954213C0}"/>
    <cellStyle name="Note 12 4 5 2" xfId="22529" xr:uid="{0CB6C7A8-C5E3-463A-89BF-B047A26D61AC}"/>
    <cellStyle name="Note 12 4 6" xfId="12317" xr:uid="{93D4C5F4-5B80-4851-A4FC-56468EE5FED4}"/>
    <cellStyle name="Note 12 4 6 2" xfId="24133" xr:uid="{D92D7EEF-B712-4F35-B050-1F228A1407DF}"/>
    <cellStyle name="Note 12 4 7" xfId="10459" xr:uid="{F49ACC07-A4DA-4F0E-BDE6-7FE91AB2D7C8}"/>
    <cellStyle name="Note 12 4 7 2" xfId="22331" xr:uid="{37B737B7-1889-4D20-9C95-AE1FA416E285}"/>
    <cellStyle name="Note 12 4 8" xfId="11644" xr:uid="{20036125-3229-43C0-BC22-850F43C6B2E4}"/>
    <cellStyle name="Note 12 5" xfId="9353" xr:uid="{44C5E120-81F5-41BF-88AA-488799193184}"/>
    <cellStyle name="Note 12 5 2" xfId="13758" xr:uid="{8F692436-C558-4184-B987-AFE560907E7F}"/>
    <cellStyle name="Note 12 5 2 2" xfId="25531" xr:uid="{4C94A1A5-7277-4B3B-B31C-19259B8D4F24}"/>
    <cellStyle name="Note 12 5 3" xfId="14718" xr:uid="{A03044F3-6155-4F02-9F89-F54E90375EAD}"/>
    <cellStyle name="Note 12 5 3 2" xfId="26489" xr:uid="{F703DC53-93EF-49E9-9B34-84CC10979E9F}"/>
    <cellStyle name="Note 12 5 4" xfId="15670" xr:uid="{0DF06930-DE78-4AFC-A239-D1126B26E520}"/>
    <cellStyle name="Note 12 5 4 2" xfId="27417" xr:uid="{87C82417-8273-4BD2-B341-AD71F9540567}"/>
    <cellStyle name="Note 12 5 5" xfId="16544" xr:uid="{B8021235-C2A3-4DD0-89A7-69BE05E73A28}"/>
    <cellStyle name="Note 12 5 5 2" xfId="28291" xr:uid="{DED2CE72-2D93-49E5-9BAE-49F095567319}"/>
    <cellStyle name="Note 12 5 6" xfId="17409" xr:uid="{0FE3D13C-BB8B-4038-9567-D2F5CA677006}"/>
    <cellStyle name="Note 12 5 6 2" xfId="29130" xr:uid="{D71BDAE6-45AF-43BB-84EA-F546066ADDBB}"/>
    <cellStyle name="Note 12 5 7" xfId="18185" xr:uid="{6F3655D3-972E-4283-B124-085EECA3009F}"/>
    <cellStyle name="Note 12 5 7 2" xfId="29906" xr:uid="{0D06CFD6-F16B-47E0-9DE0-050B430C8B81}"/>
    <cellStyle name="Note 12 5 8" xfId="18942" xr:uid="{CEBEB29F-4D80-4E77-9FCA-D31FA707F481}"/>
    <cellStyle name="Note 12 6" xfId="11794" xr:uid="{8773A09C-3029-4500-B27F-B03BA4FF66EE}"/>
    <cellStyle name="Note 12 6 2" xfId="23622" xr:uid="{101F897F-0AB3-4711-95BE-7524F0BDE181}"/>
    <cellStyle name="Note 12 7" xfId="10921" xr:uid="{D672CE03-E057-4F69-B379-7870D0FF6AB9}"/>
    <cellStyle name="Note 12 7 2" xfId="22790" xr:uid="{2F58EF1C-AEE1-4D8B-86CA-1F2E35EE708B}"/>
    <cellStyle name="Note 12 8" xfId="12834" xr:uid="{27109A89-D04D-4854-85A6-F678E919BC8F}"/>
    <cellStyle name="Note 12 8 2" xfId="24628" xr:uid="{4ED8057E-5EB6-4AEB-A3C1-671DDFC916CC}"/>
    <cellStyle name="Note 12 9" xfId="10049" xr:uid="{92309437-4EFE-4904-BC0B-59D30C9DE7A5}"/>
    <cellStyle name="Note 12 9 2" xfId="21924" xr:uid="{9D429EFD-6C9B-4C10-A0ED-72A2305BF614}"/>
    <cellStyle name="Note 13" xfId="6138" xr:uid="{2F315707-DF72-4567-B07D-20E109B98843}"/>
    <cellStyle name="Note 13 10" xfId="11991" xr:uid="{FD1C2F7C-87A2-4B46-8EEB-36D4DC3A7084}"/>
    <cellStyle name="Note 13 10 2" xfId="23816" xr:uid="{198FFE76-B902-40B7-B762-661EDDCA4413}"/>
    <cellStyle name="Note 13 11" xfId="10747" xr:uid="{A2E1F55B-F0F9-47CC-90D3-1902B5E1F99F}"/>
    <cellStyle name="Note 13 11 2" xfId="22618" xr:uid="{3B070B18-8508-4D21-886F-95883D72D9DA}"/>
    <cellStyle name="Note 13 12" xfId="11573" xr:uid="{9C492B6D-AD1D-4521-852B-7ABC5CC13339}"/>
    <cellStyle name="Note 13 12 2" xfId="23421" xr:uid="{D5BC2774-A18C-4DB5-AF84-1A3162F45FCD}"/>
    <cellStyle name="Note 13 2" xfId="6783" xr:uid="{CD77ACFA-3F56-48B8-BE9B-2591E651F8C1}"/>
    <cellStyle name="Note 13 2 10" xfId="16393" xr:uid="{FE375B5B-6AB4-4A42-9B9C-B673174722B9}"/>
    <cellStyle name="Note 13 2 10 2" xfId="28140" xr:uid="{DD915BD6-9ED6-4F2B-B031-C83F32BA2463}"/>
    <cellStyle name="Note 13 2 11" xfId="17264" xr:uid="{BE03026B-1DBD-4538-940C-491BEE521150}"/>
    <cellStyle name="Note 13 2 11 2" xfId="29007" xr:uid="{44721416-881F-4154-8C38-C637AA7605C5}"/>
    <cellStyle name="Note 13 2 2" xfId="7599" xr:uid="{273D3EAD-C95D-41EA-B684-4F1EE26281EA}"/>
    <cellStyle name="Note 13 2 2 10" xfId="13625" xr:uid="{DC7E9F1D-ECD5-40FA-A268-BC8776544D41}"/>
    <cellStyle name="Note 13 2 2 10 2" xfId="25401" xr:uid="{81D6A394-811E-412C-AC60-38A2FABF9119}"/>
    <cellStyle name="Note 13 2 2 2" xfId="9242" xr:uid="{86FCA5DF-93C4-4B75-B313-AA7F48636517}"/>
    <cellStyle name="Note 13 2 2 2 2" xfId="13677" xr:uid="{67CF3062-1476-4C64-B29C-61D789EC9127}"/>
    <cellStyle name="Note 13 2 2 2 2 2" xfId="25451" xr:uid="{AFEE9D8D-8F0A-4A34-8264-CF35F3C3C073}"/>
    <cellStyle name="Note 13 2 2 2 3" xfId="14639" xr:uid="{3A5F8951-276C-4F36-8A06-B71D00DFE166}"/>
    <cellStyle name="Note 13 2 2 2 3 2" xfId="26410" xr:uid="{8A7ACD6C-1B13-4B4E-B25C-14041C4E5E66}"/>
    <cellStyle name="Note 13 2 2 2 4" xfId="15591" xr:uid="{90B4817F-9E19-46BF-A9D8-0E3ACDF3D418}"/>
    <cellStyle name="Note 13 2 2 2 4 2" xfId="27340" xr:uid="{EEAF2D85-4931-44F6-8DA8-01A2F80E057E}"/>
    <cellStyle name="Note 13 2 2 2 5" xfId="16471" xr:uid="{0A4DBA51-3A5A-4AB7-91D1-6A203EFC8DCF}"/>
    <cellStyle name="Note 13 2 2 2 5 2" xfId="28218" xr:uid="{8FEAEEF8-9565-4DB1-AEAD-3C7B2936B450}"/>
    <cellStyle name="Note 13 2 2 2 6" xfId="17337" xr:uid="{0CFC159A-B7A6-475C-8ECE-A32BBBF08B5B}"/>
    <cellStyle name="Note 13 2 2 2 6 2" xfId="29058" xr:uid="{A846F0D9-8243-4A87-BBE3-03C4F8AF0A04}"/>
    <cellStyle name="Note 13 2 2 2 7" xfId="18113" xr:uid="{4705D998-44D7-4AE5-AB1E-CCB85188C808}"/>
    <cellStyle name="Note 13 2 2 2 7 2" xfId="29834" xr:uid="{0A4FD5FA-B828-4F82-B53E-DCA6A5BDC785}"/>
    <cellStyle name="Note 13 2 2 2 8" xfId="18870" xr:uid="{6F19E0F4-DBBA-47ED-A52B-1AB4E6168806}"/>
    <cellStyle name="Note 13 2 2 3" xfId="9696" xr:uid="{FA28E9E7-7157-45C1-BA4C-5C3241611045}"/>
    <cellStyle name="Note 13 2 2 3 2" xfId="14101" xr:uid="{0A89F56F-35DA-49EA-BCBA-F7CCF45AA02A}"/>
    <cellStyle name="Note 13 2 2 3 2 2" xfId="25874" xr:uid="{155EECBF-1B6B-4346-8D2B-7EAF6FFAFE66}"/>
    <cellStyle name="Note 13 2 2 3 3" xfId="15061" xr:uid="{F5D45F17-3756-485E-BB13-754265D7C3B0}"/>
    <cellStyle name="Note 13 2 2 3 3 2" xfId="26832" xr:uid="{1978337E-324A-460D-9776-D2EB6022C3BB}"/>
    <cellStyle name="Note 13 2 2 3 4" xfId="16013" xr:uid="{800A1BE1-7238-4930-ACF0-A4CB080614E5}"/>
    <cellStyle name="Note 13 2 2 3 4 2" xfId="27760" xr:uid="{CFDE3885-0754-4D5D-A337-570EA18E5FCD}"/>
    <cellStyle name="Note 13 2 2 3 5" xfId="16887" xr:uid="{C6C3A572-230D-4BF9-95A7-570F8CB37A80}"/>
    <cellStyle name="Note 13 2 2 3 5 2" xfId="28634" xr:uid="{E44D9427-42E5-4BEA-9F3D-ED3C7FB0A05E}"/>
    <cellStyle name="Note 13 2 2 3 6" xfId="17752" xr:uid="{F9C61B24-1677-4554-8AD4-0E9D63EF35FD}"/>
    <cellStyle name="Note 13 2 2 3 6 2" xfId="29473" xr:uid="{60D00108-761E-49BB-A72F-9AA97B4DC8A8}"/>
    <cellStyle name="Note 13 2 2 3 7" xfId="18528" xr:uid="{FF09844C-A6FD-4335-BCF8-9C756F3CF53B}"/>
    <cellStyle name="Note 13 2 2 3 7 2" xfId="30249" xr:uid="{F628BE61-2050-4406-8F6D-8FBA1CB7FA6E}"/>
    <cellStyle name="Note 13 2 2 3 8" xfId="19285" xr:uid="{54B8291E-B667-426E-BCDA-D020718D8F2F}"/>
    <cellStyle name="Note 13 2 2 4" xfId="12661" xr:uid="{C3C4269B-76CC-483E-A85C-1F0468B668EA}"/>
    <cellStyle name="Note 13 2 2 4 2" xfId="24460" xr:uid="{AA2283CD-8C05-4475-945C-7182977ADA68}"/>
    <cellStyle name="Note 13 2 2 5" xfId="10172" xr:uid="{478863B4-22C5-4F90-95B0-7D9F38070437}"/>
    <cellStyle name="Note 13 2 2 5 2" xfId="22047" xr:uid="{AFB13155-7016-4444-9FB8-46402E2EDCBC}"/>
    <cellStyle name="Note 13 2 2 6" xfId="12613" xr:uid="{CB14A89A-043A-42BD-89B6-70749D8AD089}"/>
    <cellStyle name="Note 13 2 2 6 2" xfId="24418" xr:uid="{2682124A-50A2-4E48-BDAD-995199531E39}"/>
    <cellStyle name="Note 13 2 2 7" xfId="10206" xr:uid="{E65FDB47-9E00-4109-A608-E496641B9A5F}"/>
    <cellStyle name="Note 13 2 2 7 2" xfId="22081" xr:uid="{DB074508-2648-42DA-814A-8CADBC5665C6}"/>
    <cellStyle name="Note 13 2 2 8" xfId="12607" xr:uid="{D013D0FD-A2D3-4345-A580-0013C7377AA4}"/>
    <cellStyle name="Note 13 2 2 8 2" xfId="24412" xr:uid="{B6F3C602-C6E6-43F2-B64D-88C0CB6A69D3}"/>
    <cellStyle name="Note 13 2 2 9" xfId="10211" xr:uid="{4CAF2E3F-1DC4-4B3C-A46A-35CDE08C323A}"/>
    <cellStyle name="Note 13 2 2 9 2" xfId="22086" xr:uid="{D4D0D11E-288D-46F2-A1D0-E59EC647124E}"/>
    <cellStyle name="Note 13 2 3" xfId="8428" xr:uid="{D6CAEFAC-10F6-442A-8617-488C0EE46EBC}"/>
    <cellStyle name="Note 13 2 3 2" xfId="13170" xr:uid="{38E34695-9107-40D4-B748-F52EFA5FEEF2}"/>
    <cellStyle name="Note 13 2 3 2 2" xfId="24956" xr:uid="{42003D86-6863-489B-8035-226E5FA3A969}"/>
    <cellStyle name="Note 13 2 3 3" xfId="14190" xr:uid="{B8937EEA-E226-447F-B668-F07AD24E750C}"/>
    <cellStyle name="Note 13 2 3 3 2" xfId="25963" xr:uid="{0539F455-B7F2-429B-9DD9-A895321347D4}"/>
    <cellStyle name="Note 13 2 3 4" xfId="15150" xr:uid="{8DBED6D6-294F-4BE5-B64B-3CE72547EEB4}"/>
    <cellStyle name="Note 13 2 3 4 2" xfId="26919" xr:uid="{7CC5F8A2-0B2D-4268-8990-C45F2158125C}"/>
    <cellStyle name="Note 13 2 3 5" xfId="16099" xr:uid="{3E3205E7-3A7D-47F5-AFA6-02F4A566B8EF}"/>
    <cellStyle name="Note 13 2 3 5 2" xfId="27846" xr:uid="{F7F4FAE5-7CF5-4D53-9C56-589A3D06C27A}"/>
    <cellStyle name="Note 13 2 3 6" xfId="16972" xr:uid="{4862A7AE-410B-4E45-80C9-B0A0D7233231}"/>
    <cellStyle name="Note 13 2 3 6 2" xfId="28719" xr:uid="{E8E6CD67-B019-42B0-B6DD-965F8E492439}"/>
    <cellStyle name="Note 13 2 3 7" xfId="17837" xr:uid="{AEAC5927-A696-4D0A-A6D4-2D262B37F28B}"/>
    <cellStyle name="Note 13 2 3 7 2" xfId="29558" xr:uid="{1DE12C6C-5213-43E9-B8D2-070F2C2D53C1}"/>
    <cellStyle name="Note 13 2 3 8" xfId="18613" xr:uid="{A8D33266-6334-4EB6-B2A2-C8E690D14762}"/>
    <cellStyle name="Note 13 2 4" xfId="9439" xr:uid="{72304F24-7D89-462B-B789-9A12AE7861D8}"/>
    <cellStyle name="Note 13 2 4 2" xfId="13844" xr:uid="{F159F02B-97AB-4D39-9E75-91480E69C3A4}"/>
    <cellStyle name="Note 13 2 4 2 2" xfId="25617" xr:uid="{47CE92D0-5128-476C-8B96-C0909D0E8C79}"/>
    <cellStyle name="Note 13 2 4 3" xfId="14804" xr:uid="{6F6E1206-2831-4182-8047-03C757F00629}"/>
    <cellStyle name="Note 13 2 4 3 2" xfId="26575" xr:uid="{0272B6E4-09AE-4A0A-B44E-DD140A4FA6AA}"/>
    <cellStyle name="Note 13 2 4 4" xfId="15756" xr:uid="{9E5C4B81-BE3E-48C6-89E1-8BC3256B95E6}"/>
    <cellStyle name="Note 13 2 4 4 2" xfId="27503" xr:uid="{C3C48C26-8F75-42C9-B4E8-F0ADEABF14C7}"/>
    <cellStyle name="Note 13 2 4 5" xfId="16630" xr:uid="{AA5FDCE9-8703-4E90-864A-357D00EC71AC}"/>
    <cellStyle name="Note 13 2 4 5 2" xfId="28377" xr:uid="{17BB9341-5547-4FD5-B5EF-C9ECEEF4B4B2}"/>
    <cellStyle name="Note 13 2 4 6" xfId="17495" xr:uid="{1CCF3798-0042-499A-9A50-4ECEDF150666}"/>
    <cellStyle name="Note 13 2 4 6 2" xfId="29216" xr:uid="{53A86C52-F9DA-4793-AD7B-0F1F14112EE2}"/>
    <cellStyle name="Note 13 2 4 7" xfId="18271" xr:uid="{61150DB6-916B-4C63-9055-C3645DA669E4}"/>
    <cellStyle name="Note 13 2 4 7 2" xfId="29992" xr:uid="{3EFE9A80-42E3-4C12-A97A-109FAB7DAE43}"/>
    <cellStyle name="Note 13 2 4 8" xfId="19028" xr:uid="{C53D4582-E5D5-4733-BAFF-0527DB027056}"/>
    <cellStyle name="Note 13 2 5" xfId="12141" xr:uid="{E81F5852-984A-40D2-AB62-79FC878D6FF8}"/>
    <cellStyle name="Note 13 2 5 2" xfId="23958" xr:uid="{B894F47C-C641-451A-B0E0-A4B518441000}"/>
    <cellStyle name="Note 13 2 6" xfId="10626" xr:uid="{7CB3A5C8-B2A1-4776-8B1E-49AB237B983D}"/>
    <cellStyle name="Note 13 2 6 2" xfId="22498" xr:uid="{0F03AAA9-D0BE-4EBA-9FD4-5D5A66B4DC5E}"/>
    <cellStyle name="Note 13 2 7" xfId="13563" xr:uid="{B5E743A5-D3C4-4B01-9BB3-6508362939AD}"/>
    <cellStyle name="Note 13 2 7 2" xfId="25339" xr:uid="{61BFDAC9-80CC-4066-B7F1-8A93F5BF7D77}"/>
    <cellStyle name="Note 13 2 8" xfId="14541" xr:uid="{6C97D6BB-CB46-4C43-92D0-065621F763F2}"/>
    <cellStyle name="Note 13 2 8 2" xfId="26312" xr:uid="{CD2375E8-6042-4809-8575-D0A318BC621B}"/>
    <cellStyle name="Note 13 2 9" xfId="15494" xr:uid="{D5FAF9DB-F6D7-45D4-A7BB-B035B4A52320}"/>
    <cellStyle name="Note 13 2 9 2" xfId="27249" xr:uid="{A698038A-D6C7-4E8F-B7B5-65BD040FF1C2}"/>
    <cellStyle name="Note 13 3" xfId="7076" xr:uid="{B13205A7-98A4-4D2F-AE99-8EA042B0EB66}"/>
    <cellStyle name="Note 13 3 10" xfId="15477" xr:uid="{A400BC70-91DA-4BB2-8B63-3AD6E42CAD71}"/>
    <cellStyle name="Note 13 3 10 2" xfId="27237" xr:uid="{27C4BFFF-9866-4F69-964C-B472FF7E37B8}"/>
    <cellStyle name="Note 13 3 2" xfId="8719" xr:uid="{B3E7563C-EB81-45DE-B961-C07918B87622}"/>
    <cellStyle name="Note 13 3 2 2" xfId="13380" xr:uid="{0E62296E-9EF7-4017-9072-A000746F5A38}"/>
    <cellStyle name="Note 13 3 2 2 2" xfId="25163" xr:uid="{6246A3B2-6EC2-4936-BA01-AA7E87FDB411}"/>
    <cellStyle name="Note 13 3 2 3" xfId="14386" xr:uid="{A58390DC-9AC1-4173-BD4E-018A1EE3012E}"/>
    <cellStyle name="Note 13 3 2 3 2" xfId="26158" xr:uid="{F56BB642-54A4-4081-833F-F7C9AFB8B9B8}"/>
    <cellStyle name="Note 13 3 2 4" xfId="15344" xr:uid="{91F5A5B3-F54F-4A5A-9E67-A65B5801E152}"/>
    <cellStyle name="Note 13 3 2 4 2" xfId="27106" xr:uid="{95369CE0-27CA-4BD7-BD49-5399490DCDC7}"/>
    <cellStyle name="Note 13 3 2 5" xfId="16271" xr:uid="{4E38ADE8-5EBB-4707-B23C-A46929218803}"/>
    <cellStyle name="Note 13 3 2 5 2" xfId="28018" xr:uid="{538A3597-6D7B-4530-8CBB-EC448B45ABD2}"/>
    <cellStyle name="Note 13 3 2 6" xfId="17142" xr:uid="{5CC592A3-2C5A-4C20-AE91-3AFB8ECB3D64}"/>
    <cellStyle name="Note 13 3 2 6 2" xfId="28886" xr:uid="{CAA41CB6-0AFB-458A-9765-0E6158FEB257}"/>
    <cellStyle name="Note 13 3 2 7" xfId="17989" xr:uid="{270E8B80-53FC-4F2E-A095-86BE53A58002}"/>
    <cellStyle name="Note 13 3 2 7 2" xfId="29710" xr:uid="{615F572A-3E30-42C9-9F01-AC6EF42B0365}"/>
    <cellStyle name="Note 13 3 2 8" xfId="18756" xr:uid="{4F05438F-0B9F-4CF9-A003-09C284222431}"/>
    <cellStyle name="Note 13 3 3" xfId="9582" xr:uid="{1C8A0CBB-C3DC-4139-B8C9-D6C9891392E4}"/>
    <cellStyle name="Note 13 3 3 2" xfId="13987" xr:uid="{2D8CF7F8-5BD4-4268-885C-4C8B1035F0A8}"/>
    <cellStyle name="Note 13 3 3 2 2" xfId="25760" xr:uid="{B79D58D8-A860-4537-BFAB-CAF9FD151BBF}"/>
    <cellStyle name="Note 13 3 3 3" xfId="14947" xr:uid="{6B3EAB6D-1FC9-424A-9E3A-57A3CD7799FC}"/>
    <cellStyle name="Note 13 3 3 3 2" xfId="26718" xr:uid="{BC26295C-5F22-4752-95ED-68EF1EB30850}"/>
    <cellStyle name="Note 13 3 3 4" xfId="15899" xr:uid="{9C19A0A2-25DD-47D2-BD00-04B1C3E1EE9C}"/>
    <cellStyle name="Note 13 3 3 4 2" xfId="27646" xr:uid="{CEE67555-2032-4C5C-9603-2CDCDAD8E9BC}"/>
    <cellStyle name="Note 13 3 3 5" xfId="16773" xr:uid="{27228960-DEAB-412F-8D0B-5434A439B52D}"/>
    <cellStyle name="Note 13 3 3 5 2" xfId="28520" xr:uid="{50824020-A726-47D7-9518-1CBDE8545120}"/>
    <cellStyle name="Note 13 3 3 6" xfId="17638" xr:uid="{B896EC0C-0866-45ED-BEF7-0CC4073C0BD3}"/>
    <cellStyle name="Note 13 3 3 6 2" xfId="29359" xr:uid="{4FE398BB-7822-499C-90E1-00B728A1141C}"/>
    <cellStyle name="Note 13 3 3 7" xfId="18414" xr:uid="{29A3F027-919A-49BD-A9B2-7D37DA3F6CC9}"/>
    <cellStyle name="Note 13 3 3 7 2" xfId="30135" xr:uid="{A9F4BD93-E39F-4D04-BD32-7955853F3DEF}"/>
    <cellStyle name="Note 13 3 3 8" xfId="19171" xr:uid="{E20A934F-BFBC-4595-8388-CBD5ECA5D924}"/>
    <cellStyle name="Note 13 3 4" xfId="12350" xr:uid="{70488547-7DB3-44CF-A6EF-A5E09001606B}"/>
    <cellStyle name="Note 13 3 4 2" xfId="24165" xr:uid="{7A2E4D8A-B0C1-48C5-BDFF-6E73A075B370}"/>
    <cellStyle name="Note 13 3 5" xfId="10430" xr:uid="{7B5C1A8D-83A0-4230-9B4E-16AEFD56D811}"/>
    <cellStyle name="Note 13 3 5 2" xfId="22302" xr:uid="{52D0A14D-CD84-46DC-9FEE-36658006D84E}"/>
    <cellStyle name="Note 13 3 6" xfId="11651" xr:uid="{C1A23CA5-88CC-44F9-884C-EAD03BE5B67D}"/>
    <cellStyle name="Note 13 3 6 2" xfId="23490" xr:uid="{C51580FF-0529-40E7-9A64-51CB229AF216}"/>
    <cellStyle name="Note 13 3 7" xfId="11037" xr:uid="{F0FD92D1-5A08-407B-BF71-71D58DD9DEDE}"/>
    <cellStyle name="Note 13 3 7 2" xfId="22906" xr:uid="{EEEEB46A-A53C-46E7-9FA3-F7768E6931BA}"/>
    <cellStyle name="Note 13 3 8" xfId="13532" xr:uid="{2D313CAA-2E93-4042-8865-FB2A12840E67}"/>
    <cellStyle name="Note 13 3 8 2" xfId="25310" xr:uid="{729BAD34-8840-4703-9A9F-2EE4069B2DAE}"/>
    <cellStyle name="Note 13 3 9" xfId="14520" xr:uid="{308F0652-6F34-48AE-8712-7A290BE1C938}"/>
    <cellStyle name="Note 13 3 9 2" xfId="26291" xr:uid="{23CA18DB-C6C9-4A50-8835-F51ED306FE15}"/>
    <cellStyle name="Note 13 4" xfId="7920" xr:uid="{F5A18F56-9228-4292-9659-1E88AE898FC8}"/>
    <cellStyle name="Note 13 4 2" xfId="12891" xr:uid="{D1D1EE7E-5041-43A1-B834-85A79318F2AE}"/>
    <cellStyle name="Note 13 4 2 2" xfId="24685" xr:uid="{66F776D8-DD29-4C60-AF31-FAC5F6A412FC}"/>
    <cellStyle name="Note 13 4 3" xfId="10000" xr:uid="{6D7FEFCD-7944-4430-B99E-A8EEA6B27AF1}"/>
    <cellStyle name="Note 13 4 3 2" xfId="21875" xr:uid="{20399421-4EFB-4DF5-8869-8BDC9EF9F119}"/>
    <cellStyle name="Note 13 4 4" xfId="12638" xr:uid="{12E41905-E621-4DF6-8740-C5D1B66D2580}"/>
    <cellStyle name="Note 13 4 4 2" xfId="24441" xr:uid="{F447935A-519F-427C-B484-DA6A5A42A6A9}"/>
    <cellStyle name="Note 13 4 5" xfId="10185" xr:uid="{8C1D51CE-CEE9-4EB9-A25C-8B9CFADAC092}"/>
    <cellStyle name="Note 13 4 5 2" xfId="22060" xr:uid="{537B5366-381D-49A0-977A-742BFB89AD2C}"/>
    <cellStyle name="Note 13 4 6" xfId="12611" xr:uid="{608E3193-5905-4D7D-A9DE-CD2052499FAE}"/>
    <cellStyle name="Note 13 4 6 2" xfId="24416" xr:uid="{05D7165E-1CA4-4178-AC54-681E3EDCB7DD}"/>
    <cellStyle name="Note 13 4 7" xfId="10208" xr:uid="{2965C4D1-DC63-4B97-A0AD-A1E601FBC7F8}"/>
    <cellStyle name="Note 13 4 7 2" xfId="22083" xr:uid="{2FBB7D51-DED8-4410-9618-792B0F185E47}"/>
    <cellStyle name="Note 13 4 8" xfId="11719" xr:uid="{0A7F7287-99D4-4BBB-8CA5-3EBFDD93BED7}"/>
    <cellStyle name="Note 13 5" xfId="9354" xr:uid="{F20FE849-B864-4093-8616-87E800087CC5}"/>
    <cellStyle name="Note 13 5 2" xfId="13759" xr:uid="{D7236CE3-7F81-4605-B80D-CE3DC589ED17}"/>
    <cellStyle name="Note 13 5 2 2" xfId="25532" xr:uid="{14A18B75-E3E1-4982-AEF1-DB1D52128E03}"/>
    <cellStyle name="Note 13 5 3" xfId="14719" xr:uid="{6C3FE6B2-B2FC-4204-98E1-86A7B0F96F9F}"/>
    <cellStyle name="Note 13 5 3 2" xfId="26490" xr:uid="{F34C60FC-121B-499E-9D68-C9F2BB867039}"/>
    <cellStyle name="Note 13 5 4" xfId="15671" xr:uid="{A5E4B1D7-217D-4097-A3D7-FED2D218848D}"/>
    <cellStyle name="Note 13 5 4 2" xfId="27418" xr:uid="{256B584B-6038-4E12-8D5E-813528147A8F}"/>
    <cellStyle name="Note 13 5 5" xfId="16545" xr:uid="{F0416117-FFA3-4ED6-BEEC-F6BE474A6665}"/>
    <cellStyle name="Note 13 5 5 2" xfId="28292" xr:uid="{43B4B183-A7AF-4F87-9C9A-A940EC8F5FC0}"/>
    <cellStyle name="Note 13 5 6" xfId="17410" xr:uid="{1BD6BC9C-FAC6-47DA-8561-ED74A6FC05C6}"/>
    <cellStyle name="Note 13 5 6 2" xfId="29131" xr:uid="{8E6B0907-786F-4626-B483-B99DF95D791F}"/>
    <cellStyle name="Note 13 5 7" xfId="18186" xr:uid="{0644D2E5-B492-4F87-B58A-7B359C731A48}"/>
    <cellStyle name="Note 13 5 7 2" xfId="29907" xr:uid="{E33B0288-B551-4C4E-84FE-ACC12AD0D55B}"/>
    <cellStyle name="Note 13 5 8" xfId="18943" xr:uid="{1FF3A4AF-B4D5-4559-A860-DCFA6778E002}"/>
    <cellStyle name="Note 13 6" xfId="11795" xr:uid="{B3A81AC0-742D-4455-865D-41176CA77A25}"/>
    <cellStyle name="Note 13 6 2" xfId="23623" xr:uid="{994B5F8B-A021-477A-A7D8-D516A431D338}"/>
    <cellStyle name="Note 13 7" xfId="10920" xr:uid="{C65591A2-7D1C-4E54-8743-3DD3E8BE3FAE}"/>
    <cellStyle name="Note 13 7 2" xfId="22789" xr:uid="{FA14FB07-0231-4B06-8D4B-DADB65D91F0E}"/>
    <cellStyle name="Note 13 8" xfId="11414" xr:uid="{7E8F0190-04F3-451E-9ECA-E22F15DE0298}"/>
    <cellStyle name="Note 13 8 2" xfId="23272" xr:uid="{210C949A-9A4A-4AFB-9A32-52D9886992BB}"/>
    <cellStyle name="Note 13 9" xfId="11217" xr:uid="{3F46C2AD-1B92-4BD6-8B77-F0E3D09FC102}"/>
    <cellStyle name="Note 13 9 2" xfId="23079" xr:uid="{E6C4647A-D80D-46D2-B4F4-5A0F78AFC74A}"/>
    <cellStyle name="Note 14" xfId="6139" xr:uid="{47A44F8B-991F-40D6-8975-211CA241BD4F}"/>
    <cellStyle name="Note 14 10" xfId="12477" xr:uid="{784580AB-B192-4BB6-AB0C-C49E0F0ABFCA}"/>
    <cellStyle name="Note 14 10 2" xfId="24291" xr:uid="{9B39E97E-AD22-463E-AC31-C7758684577D}"/>
    <cellStyle name="Note 14 11" xfId="10308" xr:uid="{3C1F3332-D105-48F5-945B-9AFE6F44ABCC}"/>
    <cellStyle name="Note 14 11 2" xfId="22180" xr:uid="{E6AA8CE7-380D-4EE1-9A50-A66378032E12}"/>
    <cellStyle name="Note 14 12" xfId="13614" xr:uid="{5FE83D74-F5E7-4956-941F-79465A7EF362}"/>
    <cellStyle name="Note 14 12 2" xfId="25390" xr:uid="{0477979B-67BD-49FB-BD70-CC431DE59D5F}"/>
    <cellStyle name="Note 14 2" xfId="6782" xr:uid="{D493B694-BAA1-4322-A8ED-5018B605089C}"/>
    <cellStyle name="Note 14 2 10" xfId="11000" xr:uid="{EEA6FD41-6568-4392-9BCC-EADA3BDFB9A0}"/>
    <cellStyle name="Note 14 2 10 2" xfId="22869" xr:uid="{EF6A59A5-1E6C-4D64-8D5C-1ED926D4C777}"/>
    <cellStyle name="Note 14 2 11" xfId="13046" xr:uid="{4319B9A0-ACAA-4B0C-82CD-7570B64448EC}"/>
    <cellStyle name="Note 14 2 11 2" xfId="24836" xr:uid="{A4973963-6C30-492B-848A-A8FACD7EA309}"/>
    <cellStyle name="Note 14 2 2" xfId="7600" xr:uid="{00F33CA0-D74E-4BDD-894C-9E559EC2E512}"/>
    <cellStyle name="Note 14 2 2 10" xfId="10871" xr:uid="{AD1327C4-6A7F-43A1-847F-C64964C217AD}"/>
    <cellStyle name="Note 14 2 2 10 2" xfId="22740" xr:uid="{2607E557-72AC-474B-B9FD-1EFAD0F76B63}"/>
    <cellStyle name="Note 14 2 2 2" xfId="9243" xr:uid="{FA220CC2-9924-4857-B46A-183DB67C3F66}"/>
    <cellStyle name="Note 14 2 2 2 2" xfId="13678" xr:uid="{2A9EB65D-63C8-4F47-AB3F-701B7B148ACC}"/>
    <cellStyle name="Note 14 2 2 2 2 2" xfId="25452" xr:uid="{0823ACB6-AD15-4433-825E-393157E2D333}"/>
    <cellStyle name="Note 14 2 2 2 3" xfId="14640" xr:uid="{5DFE100E-FE00-40ED-A474-6899AB6F78E3}"/>
    <cellStyle name="Note 14 2 2 2 3 2" xfId="26411" xr:uid="{5CBDDFEB-C54F-48B7-B9B6-CC0153525FF7}"/>
    <cellStyle name="Note 14 2 2 2 4" xfId="15592" xr:uid="{BB06FA7E-5164-42E9-B37F-705079C16A09}"/>
    <cellStyle name="Note 14 2 2 2 4 2" xfId="27341" xr:uid="{1922CE6D-E6B2-4DF9-BB0A-1BFA192DA675}"/>
    <cellStyle name="Note 14 2 2 2 5" xfId="16472" xr:uid="{85443E02-22AD-4FC8-89A8-F113FCD92AD5}"/>
    <cellStyle name="Note 14 2 2 2 5 2" xfId="28219" xr:uid="{0802F361-8A3D-4373-A0EF-60E663F2F210}"/>
    <cellStyle name="Note 14 2 2 2 6" xfId="17338" xr:uid="{1E8FCA66-0EDE-4EB2-B2FF-FEE7088DC2A8}"/>
    <cellStyle name="Note 14 2 2 2 6 2" xfId="29059" xr:uid="{791B20A4-1EBA-4CD6-BDCD-0110FED5F319}"/>
    <cellStyle name="Note 14 2 2 2 7" xfId="18114" xr:uid="{D1FEA548-A8DF-4D06-A214-5E19F2F8E174}"/>
    <cellStyle name="Note 14 2 2 2 7 2" xfId="29835" xr:uid="{E848BB4B-20EA-4DDD-AE6B-AD3C92228927}"/>
    <cellStyle name="Note 14 2 2 2 8" xfId="18871" xr:uid="{B5935ACA-2D9F-4A07-AF67-A74FB3F043E4}"/>
    <cellStyle name="Note 14 2 2 3" xfId="9697" xr:uid="{6823527E-EE80-478D-AD70-C644C4DC6D78}"/>
    <cellStyle name="Note 14 2 2 3 2" xfId="14102" xr:uid="{CBF2197E-28D2-4C7E-90C6-48137496C637}"/>
    <cellStyle name="Note 14 2 2 3 2 2" xfId="25875" xr:uid="{DF93BD1D-6807-48EF-A325-53CF9DA35729}"/>
    <cellStyle name="Note 14 2 2 3 3" xfId="15062" xr:uid="{01DF7227-A567-4188-878C-97B573747791}"/>
    <cellStyle name="Note 14 2 2 3 3 2" xfId="26833" xr:uid="{0409813F-0521-4ADE-BD8C-2137D3931663}"/>
    <cellStyle name="Note 14 2 2 3 4" xfId="16014" xr:uid="{1B135974-4E34-4AA4-A533-F219ACF1230C}"/>
    <cellStyle name="Note 14 2 2 3 4 2" xfId="27761" xr:uid="{60354369-22F5-4960-B0EB-F8238A855AEA}"/>
    <cellStyle name="Note 14 2 2 3 5" xfId="16888" xr:uid="{DE1394EF-25CB-4615-97F5-72ADF58BF01E}"/>
    <cellStyle name="Note 14 2 2 3 5 2" xfId="28635" xr:uid="{0D51452B-CFA9-4354-A1B3-4BC5F82739FE}"/>
    <cellStyle name="Note 14 2 2 3 6" xfId="17753" xr:uid="{28EA9B8D-0315-4ECB-88CF-09F5FB04A5BD}"/>
    <cellStyle name="Note 14 2 2 3 6 2" xfId="29474" xr:uid="{C1E8671D-4D8B-4261-83DF-4B41A235C656}"/>
    <cellStyle name="Note 14 2 2 3 7" xfId="18529" xr:uid="{39FDCA2C-421D-43E6-8E72-53DD34D3FF61}"/>
    <cellStyle name="Note 14 2 2 3 7 2" xfId="30250" xr:uid="{1B8A263A-44A0-4ABF-B853-27C05F46B201}"/>
    <cellStyle name="Note 14 2 2 3 8" xfId="19286" xr:uid="{41F43832-9787-4DDC-9753-45F0530AD824}"/>
    <cellStyle name="Note 14 2 2 4" xfId="12662" xr:uid="{9AB9B0AD-7D24-4F88-89E7-004DBA1885E1}"/>
    <cellStyle name="Note 14 2 2 4 2" xfId="24461" xr:uid="{15FA9D2E-882E-4F45-AFEE-62EC8C1A8DC1}"/>
    <cellStyle name="Note 14 2 2 5" xfId="13023" xr:uid="{C43E2E41-C0D0-422A-9F65-3DAC3F8C6CFC}"/>
    <cellStyle name="Note 14 2 2 5 2" xfId="24815" xr:uid="{B2E92790-0A8A-4669-9FFC-8690104FF047}"/>
    <cellStyle name="Note 14 2 2 6" xfId="9886" xr:uid="{A54A83F7-E134-499A-A8DD-1C21C77E5F68}"/>
    <cellStyle name="Note 14 2 2 6 2" xfId="21762" xr:uid="{3F5F3989-6D4B-4A9C-B895-8DA3D1BFC90E}"/>
    <cellStyle name="Note 14 2 2 7" xfId="13149" xr:uid="{457AF770-9AE9-4AF4-8074-FE3DA6683128}"/>
    <cellStyle name="Note 14 2 2 7 2" xfId="24935" xr:uid="{7A62643B-A72C-4E92-9112-84F4926B82F3}"/>
    <cellStyle name="Note 14 2 2 8" xfId="9794" xr:uid="{CE76704E-B056-404E-8F6B-99D6E89D4656}"/>
    <cellStyle name="Note 14 2 2 8 2" xfId="21670" xr:uid="{A1364B7E-0B6F-4933-A2AD-F43ECF64C2D4}"/>
    <cellStyle name="Note 14 2 2 9" xfId="11846" xr:uid="{A6B70C84-D8D2-40D6-B846-0942360CA40A}"/>
    <cellStyle name="Note 14 2 2 9 2" xfId="23673" xr:uid="{C2C596D1-3E11-4631-B35A-93205A8C81C6}"/>
    <cellStyle name="Note 14 2 3" xfId="8427" xr:uid="{7A61E3DA-8B45-413C-9B15-B309815AAB79}"/>
    <cellStyle name="Note 14 2 3 2" xfId="13169" xr:uid="{CDDEB121-76CB-4C92-8EB4-E2B5718863F9}"/>
    <cellStyle name="Note 14 2 3 2 2" xfId="24955" xr:uid="{E0740DC9-5688-473B-BA59-6E2BEEC7DCC0}"/>
    <cellStyle name="Note 14 2 3 3" xfId="14189" xr:uid="{6FAC7C18-AA27-426E-AE72-DA2510D3DA71}"/>
    <cellStyle name="Note 14 2 3 3 2" xfId="25962" xr:uid="{855179EF-7EDE-442B-8673-87957CE50A2C}"/>
    <cellStyle name="Note 14 2 3 4" xfId="15149" xr:uid="{5C480763-56D5-4AC4-857D-584EA225D1FE}"/>
    <cellStyle name="Note 14 2 3 4 2" xfId="26918" xr:uid="{238A03F2-6216-44B1-B56D-834913943A0A}"/>
    <cellStyle name="Note 14 2 3 5" xfId="16098" xr:uid="{E325CB77-701D-427C-BD23-23C9EFA4A3F5}"/>
    <cellStyle name="Note 14 2 3 5 2" xfId="27845" xr:uid="{DF23261E-908A-4FD7-B7BA-42CB33C6FDD6}"/>
    <cellStyle name="Note 14 2 3 6" xfId="16971" xr:uid="{5621A301-59B3-4BCD-81B7-8B38FB4FC699}"/>
    <cellStyle name="Note 14 2 3 6 2" xfId="28718" xr:uid="{86B27C60-C896-4906-8B0C-F4057CC3008D}"/>
    <cellStyle name="Note 14 2 3 7" xfId="17836" xr:uid="{8CD05EE1-CC01-4877-844A-780BB46C12AA}"/>
    <cellStyle name="Note 14 2 3 7 2" xfId="29557" xr:uid="{27AA74C9-3970-4145-BC9B-1645F0F8C44F}"/>
    <cellStyle name="Note 14 2 3 8" xfId="18612" xr:uid="{A62C9429-8E14-44E7-BD56-58FBE863DE96}"/>
    <cellStyle name="Note 14 2 4" xfId="9438" xr:uid="{FB875D27-1F60-4431-9973-4FC2410868B2}"/>
    <cellStyle name="Note 14 2 4 2" xfId="13843" xr:uid="{5F0CEEC9-A763-4BE2-B39E-F193C4F3AF6F}"/>
    <cellStyle name="Note 14 2 4 2 2" xfId="25616" xr:uid="{A66B1E6C-2C30-4CFA-A541-76AD605E8027}"/>
    <cellStyle name="Note 14 2 4 3" xfId="14803" xr:uid="{00AB1982-8EA0-45D3-8C3B-54B8383D289E}"/>
    <cellStyle name="Note 14 2 4 3 2" xfId="26574" xr:uid="{847EDA0A-B1BC-4610-A277-26F8FCB58AF1}"/>
    <cellStyle name="Note 14 2 4 4" xfId="15755" xr:uid="{31615B3D-4EE4-48CA-9641-83ADF43BFD29}"/>
    <cellStyle name="Note 14 2 4 4 2" xfId="27502" xr:uid="{3A194FFF-7A47-474B-9367-F7F5EDB44F1F}"/>
    <cellStyle name="Note 14 2 4 5" xfId="16629" xr:uid="{FC8F7C76-147B-4FB8-9266-09BCE2929FA6}"/>
    <cellStyle name="Note 14 2 4 5 2" xfId="28376" xr:uid="{220948E6-61C3-49C7-8CEB-30C1E2BB302D}"/>
    <cellStyle name="Note 14 2 4 6" xfId="17494" xr:uid="{9E940A5C-6BF9-4EA5-A5AC-17100F2248C9}"/>
    <cellStyle name="Note 14 2 4 6 2" xfId="29215" xr:uid="{2FFAC71C-C63A-42FB-A7F7-443F25B2252A}"/>
    <cellStyle name="Note 14 2 4 7" xfId="18270" xr:uid="{A1CA09B3-806B-4419-9A04-2EC534614BAF}"/>
    <cellStyle name="Note 14 2 4 7 2" xfId="29991" xr:uid="{7CEF2593-907A-419E-A8AC-89BD88954DCA}"/>
    <cellStyle name="Note 14 2 4 8" xfId="19027" xr:uid="{4167BC8E-8B9D-415C-BC30-82DF6721ED8A}"/>
    <cellStyle name="Note 14 2 5" xfId="12140" xr:uid="{3438E3A4-76D8-4FC0-9765-E34DA6A520C9}"/>
    <cellStyle name="Note 14 2 5 2" xfId="23957" xr:uid="{401F23AA-6907-4FBB-976C-F3781D67D70B}"/>
    <cellStyle name="Note 14 2 6" xfId="10627" xr:uid="{18E140F0-5CCC-4772-BB3B-4D5012268A55}"/>
    <cellStyle name="Note 14 2 6 2" xfId="22499" xr:uid="{F9FF599B-16EF-4868-85FB-A269D8A56BEE}"/>
    <cellStyle name="Note 14 2 7" xfId="12541" xr:uid="{103F29E2-CEBC-467E-902E-46186ADE95CA}"/>
    <cellStyle name="Note 14 2 7 2" xfId="24350" xr:uid="{BBF3A5A4-93DB-43FC-9930-C65F6D86811D}"/>
    <cellStyle name="Note 14 2 8" xfId="10265" xr:uid="{08F2DC02-4A46-44FB-8F9B-8D7C7F7B3BAF}"/>
    <cellStyle name="Note 14 2 8 2" xfId="22140" xr:uid="{30FB40A6-FC0B-4256-93A9-0C02CEC15FC6}"/>
    <cellStyle name="Note 14 2 9" xfId="11699" xr:uid="{0C87EF84-12B6-4D16-B086-1D8A2C2843A6}"/>
    <cellStyle name="Note 14 2 9 2" xfId="23532" xr:uid="{D7FF9FE6-8A95-4B24-97D6-DA1C7DD17850}"/>
    <cellStyle name="Note 14 3" xfId="7077" xr:uid="{E954E018-BE55-472A-BC80-616895C22195}"/>
    <cellStyle name="Note 14 3 10" xfId="13011" xr:uid="{D462F941-EFDF-4EDC-B9E1-BADCB0A8BE60}"/>
    <cellStyle name="Note 14 3 10 2" xfId="24803" xr:uid="{8B9DED9D-B38E-4F45-96BC-A32A00218ACF}"/>
    <cellStyle name="Note 14 3 2" xfId="8720" xr:uid="{0B02D1A5-B6A6-43F9-9C05-2A975A7F369F}"/>
    <cellStyle name="Note 14 3 2 2" xfId="13381" xr:uid="{607840BF-B06F-4C8D-B287-B9FC13CE042C}"/>
    <cellStyle name="Note 14 3 2 2 2" xfId="25164" xr:uid="{3A21C6AB-9B61-4E7D-8B48-4E8A8A3D11F4}"/>
    <cellStyle name="Note 14 3 2 3" xfId="14387" xr:uid="{B68D8172-91FC-437F-902E-7C089C7FBCE1}"/>
    <cellStyle name="Note 14 3 2 3 2" xfId="26159" xr:uid="{0826D5DD-9929-48DF-B9A5-9B0C85637D32}"/>
    <cellStyle name="Note 14 3 2 4" xfId="15345" xr:uid="{754E67F9-4BAA-463A-A344-28630BDE9D9B}"/>
    <cellStyle name="Note 14 3 2 4 2" xfId="27107" xr:uid="{FBBADDB0-C0FB-4129-BE8D-DFC5398850EE}"/>
    <cellStyle name="Note 14 3 2 5" xfId="16272" xr:uid="{314178E1-1646-49B7-AF53-B58D30C81AC6}"/>
    <cellStyle name="Note 14 3 2 5 2" xfId="28019" xr:uid="{FAFE8791-F6BF-42B9-9670-B1EFDBB89B48}"/>
    <cellStyle name="Note 14 3 2 6" xfId="17143" xr:uid="{6D7861B0-65F3-45BD-944E-CB4388B61F87}"/>
    <cellStyle name="Note 14 3 2 6 2" xfId="28887" xr:uid="{5BDB1D7F-6093-44C3-9A65-69AAE950F9FB}"/>
    <cellStyle name="Note 14 3 2 7" xfId="17990" xr:uid="{D528E415-B28D-419F-B9FE-22A19BAD9479}"/>
    <cellStyle name="Note 14 3 2 7 2" xfId="29711" xr:uid="{B207143D-F8B3-4FFC-ABA2-5D1AC46613AA}"/>
    <cellStyle name="Note 14 3 2 8" xfId="18757" xr:uid="{BB9B6875-53F2-45D7-BB8A-767F12F41F42}"/>
    <cellStyle name="Note 14 3 3" xfId="9583" xr:uid="{E12AA600-F709-47E6-9B05-0EA5D17AA3EF}"/>
    <cellStyle name="Note 14 3 3 2" xfId="13988" xr:uid="{2FBD1B7C-2CD4-4EB1-B239-BA17F4FEAEE0}"/>
    <cellStyle name="Note 14 3 3 2 2" xfId="25761" xr:uid="{7099E11F-349A-4190-A39A-C812066B99CD}"/>
    <cellStyle name="Note 14 3 3 3" xfId="14948" xr:uid="{F89A0C0B-4D51-4510-8D04-1389376D85BF}"/>
    <cellStyle name="Note 14 3 3 3 2" xfId="26719" xr:uid="{326968BD-B119-4838-AE58-5B0425B4234F}"/>
    <cellStyle name="Note 14 3 3 4" xfId="15900" xr:uid="{BF69D25C-A5E4-4675-8AB9-299CEC4E2A25}"/>
    <cellStyle name="Note 14 3 3 4 2" xfId="27647" xr:uid="{83B35E0C-D416-434D-81FE-1E85D93B156C}"/>
    <cellStyle name="Note 14 3 3 5" xfId="16774" xr:uid="{8F87B0FB-F9F5-4FFA-8189-70E0B9124AEA}"/>
    <cellStyle name="Note 14 3 3 5 2" xfId="28521" xr:uid="{6DCBFAAE-1FC4-420C-8E41-153D7F3481B1}"/>
    <cellStyle name="Note 14 3 3 6" xfId="17639" xr:uid="{AA497C88-DC68-4708-A380-8C0904D68C20}"/>
    <cellStyle name="Note 14 3 3 6 2" xfId="29360" xr:uid="{D06BB24C-47B4-4F6D-BF04-AB8D014FA979}"/>
    <cellStyle name="Note 14 3 3 7" xfId="18415" xr:uid="{1E9B04C8-A03E-4CA7-A4E5-604EAEBCB31C}"/>
    <cellStyle name="Note 14 3 3 7 2" xfId="30136" xr:uid="{3FA1ABA5-9E94-4D8A-A755-CF78CFAC7C34}"/>
    <cellStyle name="Note 14 3 3 8" xfId="19172" xr:uid="{37821755-F544-4E97-8121-5A68FA006038}"/>
    <cellStyle name="Note 14 3 4" xfId="12351" xr:uid="{34F537BF-588C-4F8B-898F-9601CCDF0C4F}"/>
    <cellStyle name="Note 14 3 4 2" xfId="24166" xr:uid="{6A66A95E-310C-43F7-8A38-F89345DB22B5}"/>
    <cellStyle name="Note 14 3 5" xfId="10429" xr:uid="{63F2CF0B-380C-41FE-8AAD-CB075E9C4958}"/>
    <cellStyle name="Note 14 3 5 2" xfId="22301" xr:uid="{48EB7009-1EF2-46A0-9652-F86E118F01C0}"/>
    <cellStyle name="Note 14 3 6" xfId="11652" xr:uid="{0BA47703-26BF-45BB-9BD4-02B40E17CCDB}"/>
    <cellStyle name="Note 14 3 6 2" xfId="23491" xr:uid="{98595588-FB11-40F8-B47C-B38F30574A3E}"/>
    <cellStyle name="Note 14 3 7" xfId="11036" xr:uid="{7BE9FEC2-1B0D-4723-87C4-79A521D9CD53}"/>
    <cellStyle name="Note 14 3 7 2" xfId="22905" xr:uid="{59B58C36-B186-4DC6-91A9-66B97DF33FB2}"/>
    <cellStyle name="Note 14 3 8" xfId="12976" xr:uid="{4D2DEE07-C84E-4B34-9576-C139A6E11FD5}"/>
    <cellStyle name="Note 14 3 8 2" xfId="24768" xr:uid="{19012326-ABC5-4369-928D-35D79CF5BCFB}"/>
    <cellStyle name="Note 14 3 9" xfId="9923" xr:uid="{D0905B21-F993-462B-8FD4-FFFED3608123}"/>
    <cellStyle name="Note 14 3 9 2" xfId="21799" xr:uid="{07516B3E-8A73-4329-ACCD-14E64F9F267B}"/>
    <cellStyle name="Note 14 4" xfId="7921" xr:uid="{178382C7-9867-408A-94B9-CD3009B14764}"/>
    <cellStyle name="Note 14 4 2" xfId="12892" xr:uid="{CB9731B1-75D8-4E69-B5BC-3CACAEE93D17}"/>
    <cellStyle name="Note 14 4 2 2" xfId="24686" xr:uid="{2B1E84B0-9C49-408D-A7FF-A70948E6B845}"/>
    <cellStyle name="Note 14 4 3" xfId="9999" xr:uid="{73F26BB8-5C5B-4BD6-BFE9-D4FA3B6A47D4}"/>
    <cellStyle name="Note 14 4 3 2" xfId="21874" xr:uid="{FFF90058-55AD-4073-BE83-3DE42FA50C0A}"/>
    <cellStyle name="Note 14 4 4" xfId="13659" xr:uid="{443FBAE5-476B-400B-91C6-DEA1F4FC4121}"/>
    <cellStyle name="Note 14 4 4 2" xfId="25434" xr:uid="{80854AD1-3465-429D-9DA7-61D76CFBD46E}"/>
    <cellStyle name="Note 14 4 5" xfId="14623" xr:uid="{4E64FF0D-1AF5-4487-9A4A-EAAE0CB1FFED}"/>
    <cellStyle name="Note 14 4 5 2" xfId="26394" xr:uid="{C23B8DB9-7E36-43CE-98EF-01C69DD99F30}"/>
    <cellStyle name="Note 14 4 6" xfId="15575" xr:uid="{DBB4B59B-3837-4A47-A3C5-5E06C3F3EE33}"/>
    <cellStyle name="Note 14 4 6 2" xfId="27326" xr:uid="{EC7AA0EA-9C1B-4B22-9C52-9F7AB6E7C4CB}"/>
    <cellStyle name="Note 14 4 7" xfId="16457" xr:uid="{132109EB-8046-4134-81FE-370BFEE79EFC}"/>
    <cellStyle name="Note 14 4 7 2" xfId="28204" xr:uid="{949A9F1C-46B7-48F0-B3DC-0CAAD05A2892}"/>
    <cellStyle name="Note 14 4 8" xfId="17325" xr:uid="{17F880DD-5394-49DB-A2EB-972C26C05F93}"/>
    <cellStyle name="Note 14 5" xfId="9355" xr:uid="{EA8A612D-7C39-42D5-BBB9-799CB7E7FB5D}"/>
    <cellStyle name="Note 14 5 2" xfId="13760" xr:uid="{9F304F66-2343-4C0D-B3B0-661759DD7149}"/>
    <cellStyle name="Note 14 5 2 2" xfId="25533" xr:uid="{DD458E5C-E4CD-4DE9-9C15-CCE324161A1D}"/>
    <cellStyle name="Note 14 5 3" xfId="14720" xr:uid="{85889D99-8AA4-4820-8074-5ECED1812DF9}"/>
    <cellStyle name="Note 14 5 3 2" xfId="26491" xr:uid="{3631E9DE-3631-4B90-A515-CAD41C78FF87}"/>
    <cellStyle name="Note 14 5 4" xfId="15672" xr:uid="{EB186959-21A7-4A26-A9A0-C0FD848525D3}"/>
    <cellStyle name="Note 14 5 4 2" xfId="27419" xr:uid="{62086F8C-2819-4655-8DAD-0A59CD4A0A95}"/>
    <cellStyle name="Note 14 5 5" xfId="16546" xr:uid="{14EBB994-BC7D-4860-AC3D-C1FACAF63A72}"/>
    <cellStyle name="Note 14 5 5 2" xfId="28293" xr:uid="{BE7A1A61-4BDC-40C8-9BC2-E2D3361A4FB0}"/>
    <cellStyle name="Note 14 5 6" xfId="17411" xr:uid="{4F4E7C16-56C2-4850-9FFB-953F5CBE4A3B}"/>
    <cellStyle name="Note 14 5 6 2" xfId="29132" xr:uid="{718C2E75-5FEE-4421-828C-8B5427221EA1}"/>
    <cellStyle name="Note 14 5 7" xfId="18187" xr:uid="{D22D7EC6-FB3B-4C1F-91C9-D379F0C4F1DE}"/>
    <cellStyle name="Note 14 5 7 2" xfId="29908" xr:uid="{1E7446A8-98D8-4C7F-B029-897FFE0B1C27}"/>
    <cellStyle name="Note 14 5 8" xfId="18944" xr:uid="{F28FB585-4D89-4A8A-892F-E49036810608}"/>
    <cellStyle name="Note 14 6" xfId="11796" xr:uid="{33163AAD-B3EB-4FFE-900B-C96F24B047B5}"/>
    <cellStyle name="Note 14 6 2" xfId="23624" xr:uid="{D4D60445-3B5C-4578-93FF-C84BD6621584}"/>
    <cellStyle name="Note 14 7" xfId="10919" xr:uid="{B28B9B6E-1E9E-4EB7-BE7C-CF8CF9F4B790}"/>
    <cellStyle name="Note 14 7 2" xfId="22788" xr:uid="{2285BF5C-F8F5-4D33-9F74-C08E1C79D78A}"/>
    <cellStyle name="Note 14 8" xfId="11415" xr:uid="{C171F40D-F87E-4197-9E8C-B811AD387BA9}"/>
    <cellStyle name="Note 14 8 2" xfId="23273" xr:uid="{E01655D8-2A12-45E9-A67E-3C030956FE3E}"/>
    <cellStyle name="Note 14 9" xfId="11216" xr:uid="{DC6FBAC6-974E-464C-AFC2-0C5FC03C9711}"/>
    <cellStyle name="Note 14 9 2" xfId="23078" xr:uid="{702EDE5A-4078-409C-80B0-DACF3EA6E69F}"/>
    <cellStyle name="Note 15" xfId="6140" xr:uid="{23FE17F9-EE07-4CFC-A530-7A46993607BB}"/>
    <cellStyle name="Note 15 10" xfId="13506" xr:uid="{6AF16770-A9D1-4D9A-B1D0-F0C0F59EE80D}"/>
    <cellStyle name="Note 15 10 2" xfId="25287" xr:uid="{E558384C-6AFE-4285-9DEC-B6AC6DBA8F10}"/>
    <cellStyle name="Note 15 11" xfId="14507" xr:uid="{7405A74D-339D-48A8-9B0C-1091AD3CAAD8}"/>
    <cellStyle name="Note 15 11 2" xfId="26279" xr:uid="{EAB36C14-3663-4D9C-AC3D-79E967823309}"/>
    <cellStyle name="Note 15 12" xfId="15465" xr:uid="{740F775A-1664-49B1-BD9A-A7FD3FA228CE}"/>
    <cellStyle name="Note 15 12 2" xfId="27225" xr:uid="{ECAB4330-CB86-44B7-BB95-68F53E8E2E2F}"/>
    <cellStyle name="Note 15 2" xfId="6781" xr:uid="{BE05C838-3F92-4099-8071-A61BC2A183BA}"/>
    <cellStyle name="Note 15 2 10" xfId="11085" xr:uid="{7CA2BF01-15A1-4016-AC17-CB7BDFD14868}"/>
    <cellStyle name="Note 15 2 10 2" xfId="22954" xr:uid="{2468CD39-1E88-4154-AFA9-4A15A721CB60}"/>
    <cellStyle name="Note 15 2 11" xfId="13038" xr:uid="{2EB93D00-95C0-4BED-A459-214534BA13BD}"/>
    <cellStyle name="Note 15 2 11 2" xfId="24829" xr:uid="{1AEF9486-0A26-45FA-B8E8-827366F5D3FE}"/>
    <cellStyle name="Note 15 2 2" xfId="7601" xr:uid="{0BE59382-7DD4-418C-84E8-FF2FFB0754C1}"/>
    <cellStyle name="Note 15 2 2 10" xfId="18085" xr:uid="{3E6BE35B-D7F5-4D94-B26B-B4EC35613E52}"/>
    <cellStyle name="Note 15 2 2 10 2" xfId="29806" xr:uid="{34D6E66D-C308-4562-98C3-771477FA7B52}"/>
    <cellStyle name="Note 15 2 2 2" xfId="9244" xr:uid="{AC90C137-A047-4693-BD5E-BEBA7A1EC6F6}"/>
    <cellStyle name="Note 15 2 2 2 2" xfId="13679" xr:uid="{17875BE3-9D37-4F64-A673-53544FF21547}"/>
    <cellStyle name="Note 15 2 2 2 2 2" xfId="25453" xr:uid="{21ADCB1E-D2AF-4DE4-87DE-EE5DDDEBD671}"/>
    <cellStyle name="Note 15 2 2 2 3" xfId="14641" xr:uid="{5F526A97-4206-47BB-8D65-F4E3026D3CE2}"/>
    <cellStyle name="Note 15 2 2 2 3 2" xfId="26412" xr:uid="{5A2A122A-FA7C-4F8A-B86D-804B47EE8B4D}"/>
    <cellStyle name="Note 15 2 2 2 4" xfId="15593" xr:uid="{4EAF1A5D-7FC3-41C5-869C-E136899D246D}"/>
    <cellStyle name="Note 15 2 2 2 4 2" xfId="27342" xr:uid="{DC0F2EAB-7DD9-4999-B0D8-3B0D2AB040D6}"/>
    <cellStyle name="Note 15 2 2 2 5" xfId="16473" xr:uid="{4A3FFD46-33B7-4583-9CC7-143F7F103D3B}"/>
    <cellStyle name="Note 15 2 2 2 5 2" xfId="28220" xr:uid="{EC1CCFDE-D4D5-439B-9AC6-CAFCF92BCFA4}"/>
    <cellStyle name="Note 15 2 2 2 6" xfId="17339" xr:uid="{62446F44-33CB-46A7-9DE8-E2928C13463A}"/>
    <cellStyle name="Note 15 2 2 2 6 2" xfId="29060" xr:uid="{08EAD598-301D-43B9-BCEE-946BE5537FC9}"/>
    <cellStyle name="Note 15 2 2 2 7" xfId="18115" xr:uid="{38843CD9-0780-4603-B757-56F4FE9FB832}"/>
    <cellStyle name="Note 15 2 2 2 7 2" xfId="29836" xr:uid="{7A0D0139-743A-4E20-92D3-F825139C5081}"/>
    <cellStyle name="Note 15 2 2 2 8" xfId="18872" xr:uid="{732632FA-8AF8-4539-9570-729F7BF19842}"/>
    <cellStyle name="Note 15 2 2 3" xfId="9698" xr:uid="{89DB844A-320B-4E18-B6DE-4F2FD6E904AF}"/>
    <cellStyle name="Note 15 2 2 3 2" xfId="14103" xr:uid="{F7A9AD7D-750E-4257-95B6-14D429AD125F}"/>
    <cellStyle name="Note 15 2 2 3 2 2" xfId="25876" xr:uid="{4A63F9DC-DB77-4765-A73D-DB7A39392298}"/>
    <cellStyle name="Note 15 2 2 3 3" xfId="15063" xr:uid="{1C9FD7B1-15F3-4370-B4DF-CADD0E42A670}"/>
    <cellStyle name="Note 15 2 2 3 3 2" xfId="26834" xr:uid="{01BFB989-0E32-4DC8-95E5-32EE15A904DB}"/>
    <cellStyle name="Note 15 2 2 3 4" xfId="16015" xr:uid="{C8810143-4336-49E3-BEB4-085EF17B9C65}"/>
    <cellStyle name="Note 15 2 2 3 4 2" xfId="27762" xr:uid="{96AB7187-E15D-476A-802B-650FED1DD244}"/>
    <cellStyle name="Note 15 2 2 3 5" xfId="16889" xr:uid="{DEF327EA-B49F-4E37-87EA-25C09D29548C}"/>
    <cellStyle name="Note 15 2 2 3 5 2" xfId="28636" xr:uid="{EF702DDE-E1D5-4084-A789-E0F8E68B5400}"/>
    <cellStyle name="Note 15 2 2 3 6" xfId="17754" xr:uid="{5AAB7615-806F-49AC-92C9-908A5AE5DD74}"/>
    <cellStyle name="Note 15 2 2 3 6 2" xfId="29475" xr:uid="{BEFDCA6D-9414-40D7-ACAE-E7FBC84A07F0}"/>
    <cellStyle name="Note 15 2 2 3 7" xfId="18530" xr:uid="{CD026C63-89F6-4621-B6D0-4985FB6088F2}"/>
    <cellStyle name="Note 15 2 2 3 7 2" xfId="30251" xr:uid="{69E322C5-CBD2-4EE7-9C4E-E3453D5FC18E}"/>
    <cellStyle name="Note 15 2 2 3 8" xfId="19287" xr:uid="{DAD2325D-46D9-44AA-AB67-28F498C0E42D}"/>
    <cellStyle name="Note 15 2 2 4" xfId="12663" xr:uid="{64C9BBB5-5A37-4E9D-8E52-1BF68ED26219}"/>
    <cellStyle name="Note 15 2 2 4 2" xfId="24462" xr:uid="{F1743FBE-CDB9-4D03-A959-286B7A9D659A}"/>
    <cellStyle name="Note 15 2 2 5" xfId="13481" xr:uid="{453A7292-03B1-4794-9CC1-7E144A28AE27}"/>
    <cellStyle name="Note 15 2 2 5 2" xfId="25264" xr:uid="{1747C416-B16F-4366-AFB7-D7C6F1470F83}"/>
    <cellStyle name="Note 15 2 2 6" xfId="14485" xr:uid="{CB9AFE49-C76A-49F5-9BBF-664368CA52D8}"/>
    <cellStyle name="Note 15 2 2 6 2" xfId="26257" xr:uid="{04B36869-0C8D-46D7-A8EB-11FE2B25BB3F}"/>
    <cellStyle name="Note 15 2 2 7" xfId="15443" xr:uid="{C8F12392-40AA-43A7-8FA3-9C59CAE7AD39}"/>
    <cellStyle name="Note 15 2 2 7 2" xfId="27203" xr:uid="{847C6FE8-2C58-4D5F-89DE-204E6E26D8BF}"/>
    <cellStyle name="Note 15 2 2 8" xfId="16368" xr:uid="{D69FADC0-F241-47E9-96F1-B0FBEDBD4FA8}"/>
    <cellStyle name="Note 15 2 2 8 2" xfId="28115" xr:uid="{2E313111-E774-49D3-9259-E78F041899A3}"/>
    <cellStyle name="Note 15 2 2 9" xfId="17239" xr:uid="{DC470178-EB54-4B0D-AB1E-6E187C15AA17}"/>
    <cellStyle name="Note 15 2 2 9 2" xfId="28982" xr:uid="{7D6EBE83-5E85-4B07-9854-BB8796E7F960}"/>
    <cellStyle name="Note 15 2 3" xfId="8426" xr:uid="{7155F272-7EFB-4A52-A347-90296DEE027F}"/>
    <cellStyle name="Note 15 2 3 2" xfId="13168" xr:uid="{E1A695A3-AA70-4766-AE8F-DAD5E245962F}"/>
    <cellStyle name="Note 15 2 3 2 2" xfId="24954" xr:uid="{0854254B-E645-47F0-A22C-DC21FA8DFB36}"/>
    <cellStyle name="Note 15 2 3 3" xfId="14188" xr:uid="{5DE5BBC9-C196-40D1-A98B-F67B8787B4B9}"/>
    <cellStyle name="Note 15 2 3 3 2" xfId="25961" xr:uid="{2DA03518-C9E9-4CCB-B7A4-5F41BDA23EF9}"/>
    <cellStyle name="Note 15 2 3 4" xfId="15148" xr:uid="{2917B2FC-834C-48C8-9C3B-AFE4E23C00D9}"/>
    <cellStyle name="Note 15 2 3 4 2" xfId="26917" xr:uid="{BD457435-BC34-4B48-90B1-BD2FA81DA5E9}"/>
    <cellStyle name="Note 15 2 3 5" xfId="16097" xr:uid="{18A107DC-9AE4-4C40-884B-D0CB839845A4}"/>
    <cellStyle name="Note 15 2 3 5 2" xfId="27844" xr:uid="{368EBC8B-2BFF-41E9-93B4-61F7DD863AAB}"/>
    <cellStyle name="Note 15 2 3 6" xfId="16970" xr:uid="{8E113568-4F2D-4561-86F1-B0AF4F091954}"/>
    <cellStyle name="Note 15 2 3 6 2" xfId="28717" xr:uid="{6B3F0BC7-7125-48FD-B69E-3F7F050C7F28}"/>
    <cellStyle name="Note 15 2 3 7" xfId="17835" xr:uid="{C6B1BBC2-FAF4-4A0F-8600-C3D3FF37C2F4}"/>
    <cellStyle name="Note 15 2 3 7 2" xfId="29556" xr:uid="{993A6BCD-3BD8-4188-A3ED-381F6D7ABC9A}"/>
    <cellStyle name="Note 15 2 3 8" xfId="18611" xr:uid="{453604C0-A85A-495B-AF37-6F21749713BA}"/>
    <cellStyle name="Note 15 2 4" xfId="9437" xr:uid="{DC9336A8-305D-470A-8260-4E0C2A7ADA0D}"/>
    <cellStyle name="Note 15 2 4 2" xfId="13842" xr:uid="{37B058D8-25CB-4395-BCD1-E1225E76EE4C}"/>
    <cellStyle name="Note 15 2 4 2 2" xfId="25615" xr:uid="{DF1C2848-A01D-4A3C-89AF-F2A588E32F04}"/>
    <cellStyle name="Note 15 2 4 3" xfId="14802" xr:uid="{0D6AF263-BD1E-4F97-9E25-BA0EC8B8FD50}"/>
    <cellStyle name="Note 15 2 4 3 2" xfId="26573" xr:uid="{C40469FA-08CF-4A90-B32A-4878B3BED368}"/>
    <cellStyle name="Note 15 2 4 4" xfId="15754" xr:uid="{893A8294-8224-47F3-9A4E-9858F0C11809}"/>
    <cellStyle name="Note 15 2 4 4 2" xfId="27501" xr:uid="{16F5FA9C-C0A8-43D7-BE92-9A749797C8F8}"/>
    <cellStyle name="Note 15 2 4 5" xfId="16628" xr:uid="{638C061A-5673-4FA6-ABFF-2A49E8E44B7D}"/>
    <cellStyle name="Note 15 2 4 5 2" xfId="28375" xr:uid="{AB3DA20D-33A5-45C0-B643-7B1F5DDD9D80}"/>
    <cellStyle name="Note 15 2 4 6" xfId="17493" xr:uid="{D1E31BAC-F906-4AA6-B10A-7A303260B178}"/>
    <cellStyle name="Note 15 2 4 6 2" xfId="29214" xr:uid="{340F2A1D-70AD-42E5-9CA9-599316F5FBD5}"/>
    <cellStyle name="Note 15 2 4 7" xfId="18269" xr:uid="{CA55E895-CCB6-4D71-A324-0A2A7CFAF273}"/>
    <cellStyle name="Note 15 2 4 7 2" xfId="29990" xr:uid="{C15A5A43-4E0B-41FB-AFC9-9E4548F37B91}"/>
    <cellStyle name="Note 15 2 4 8" xfId="19026" xr:uid="{739D00EE-F4E8-4E47-A6D5-899BF244EAA6}"/>
    <cellStyle name="Note 15 2 5" xfId="12139" xr:uid="{064FC29D-61A6-4D90-A27F-C601F99BC07A}"/>
    <cellStyle name="Note 15 2 5 2" xfId="23956" xr:uid="{4E970A11-41B5-4AF7-85AA-EA0D3CEC9792}"/>
    <cellStyle name="Note 15 2 6" xfId="10628" xr:uid="{4CB7949B-9416-413B-AAF7-52F0D0DBFD67}"/>
    <cellStyle name="Note 15 2 6 2" xfId="22500" xr:uid="{7B88352A-BCD7-450E-9745-F7E3942B6A12}"/>
    <cellStyle name="Note 15 2 7" xfId="12030" xr:uid="{4F28BC9B-7943-4962-A689-A95255BF8B62}"/>
    <cellStyle name="Note 15 2 7 2" xfId="23851" xr:uid="{79CF0D91-3C2B-4713-B1B0-D76C9F22777A}"/>
    <cellStyle name="Note 15 2 8" xfId="10722" xr:uid="{B86800C2-00E3-4341-B53B-FE04F0CEE8CE}"/>
    <cellStyle name="Note 15 2 8 2" xfId="22594" xr:uid="{E6B67DCD-35C5-4130-A41E-22A9863396FA}"/>
    <cellStyle name="Note 15 2 9" xfId="11594" xr:uid="{87859F06-D6C4-495F-8EC5-F5E35210C29E}"/>
    <cellStyle name="Note 15 2 9 2" xfId="23438" xr:uid="{CF94133B-3F0E-4787-A195-C4CE577E9B96}"/>
    <cellStyle name="Note 15 3" xfId="7078" xr:uid="{3FAC68A6-DCCE-4553-8ACF-B6E7776C3334}"/>
    <cellStyle name="Note 15 3 10" xfId="11693" xr:uid="{B7879137-F541-45FB-A3C1-C65EB030218E}"/>
    <cellStyle name="Note 15 3 10 2" xfId="23527" xr:uid="{08F176FF-23D3-4E7E-99DC-A80255728516}"/>
    <cellStyle name="Note 15 3 2" xfId="8721" xr:uid="{86ED6D5E-AA64-4828-B42B-C7919E2BC314}"/>
    <cellStyle name="Note 15 3 2 2" xfId="13382" xr:uid="{927E3EE9-0CFE-4BF7-ACC2-428129DEB4C7}"/>
    <cellStyle name="Note 15 3 2 2 2" xfId="25165" xr:uid="{97963B3B-C870-45D8-8382-B292938A507D}"/>
    <cellStyle name="Note 15 3 2 3" xfId="14388" xr:uid="{20B89CD3-08E9-423E-9CF9-C321A5AE99E5}"/>
    <cellStyle name="Note 15 3 2 3 2" xfId="26160" xr:uid="{5ED048AA-ECC2-4EDB-A6DC-66EE8CB04FDE}"/>
    <cellStyle name="Note 15 3 2 4" xfId="15346" xr:uid="{2CC21B46-36B7-45F7-AB23-80C962E8903C}"/>
    <cellStyle name="Note 15 3 2 4 2" xfId="27108" xr:uid="{5BAD3DF3-3255-4462-AB6B-055CA5A544CE}"/>
    <cellStyle name="Note 15 3 2 5" xfId="16273" xr:uid="{693451A0-10B8-47DF-BD71-FF8DDBC604B5}"/>
    <cellStyle name="Note 15 3 2 5 2" xfId="28020" xr:uid="{B121C77F-EC41-4736-A052-D333FDDFE19A}"/>
    <cellStyle name="Note 15 3 2 6" xfId="17144" xr:uid="{D3D97C7A-3E42-4FC8-B1A3-EB4876B4EA87}"/>
    <cellStyle name="Note 15 3 2 6 2" xfId="28888" xr:uid="{19F3C984-57AC-4AF2-B99B-26A989738C18}"/>
    <cellStyle name="Note 15 3 2 7" xfId="17991" xr:uid="{A9017223-1806-49FC-90D6-0C17A48AE9CB}"/>
    <cellStyle name="Note 15 3 2 7 2" xfId="29712" xr:uid="{1FE9F613-F9AD-41B7-B8B2-1941F5669163}"/>
    <cellStyle name="Note 15 3 2 8" xfId="18758" xr:uid="{3CD4082B-49F4-41DF-B65C-CF42A57E7F00}"/>
    <cellStyle name="Note 15 3 3" xfId="9584" xr:uid="{E3F6384E-8E40-4C0C-8712-9E0205CAAFFD}"/>
    <cellStyle name="Note 15 3 3 2" xfId="13989" xr:uid="{71FE4BCE-D8E3-42B5-AD50-13903D5BC767}"/>
    <cellStyle name="Note 15 3 3 2 2" xfId="25762" xr:uid="{4CC8DD3B-AFF4-4B0F-AD1D-F542E4D8E67F}"/>
    <cellStyle name="Note 15 3 3 3" xfId="14949" xr:uid="{937618E6-A736-44D0-9C0C-ED54F67795E3}"/>
    <cellStyle name="Note 15 3 3 3 2" xfId="26720" xr:uid="{042E514A-DB5F-4E63-B133-6D35ACB13916}"/>
    <cellStyle name="Note 15 3 3 4" xfId="15901" xr:uid="{6FAFD829-D7C8-43B6-91FB-B0E6BC223203}"/>
    <cellStyle name="Note 15 3 3 4 2" xfId="27648" xr:uid="{196F60E9-D4CF-48B2-BE22-9865F6F8CD9A}"/>
    <cellStyle name="Note 15 3 3 5" xfId="16775" xr:uid="{B4FD5EA5-CE6C-49E5-A2F2-43AF6E9A510D}"/>
    <cellStyle name="Note 15 3 3 5 2" xfId="28522" xr:uid="{E511D06F-CF36-4CEF-90DE-B957E2F14AC2}"/>
    <cellStyle name="Note 15 3 3 6" xfId="17640" xr:uid="{B4DD3B0E-0CE7-48DE-A261-86495BEB1F99}"/>
    <cellStyle name="Note 15 3 3 6 2" xfId="29361" xr:uid="{3B6C906D-1B98-465E-A005-C884FAA407A1}"/>
    <cellStyle name="Note 15 3 3 7" xfId="18416" xr:uid="{A9CFB4D6-D833-4422-8947-670EC60AD233}"/>
    <cellStyle name="Note 15 3 3 7 2" xfId="30137" xr:uid="{EF054407-E62C-4BFA-A6A5-D5BD4BB5C81C}"/>
    <cellStyle name="Note 15 3 3 8" xfId="19173" xr:uid="{BD62E357-63EE-404C-B867-A40E91E9B3E0}"/>
    <cellStyle name="Note 15 3 4" xfId="12352" xr:uid="{0F1EAB98-519E-447E-B60C-1163CFD8097A}"/>
    <cellStyle name="Note 15 3 4 2" xfId="24167" xr:uid="{682FEA79-0D72-4A2A-8BC8-5D1A6BE700D7}"/>
    <cellStyle name="Note 15 3 5" xfId="10428" xr:uid="{37C0C4AB-5317-4405-AAA2-6DA6DCC95BA4}"/>
    <cellStyle name="Note 15 3 5 2" xfId="22300" xr:uid="{10EE13FC-11D7-426B-B69F-2B7CDBDA9954}"/>
    <cellStyle name="Note 15 3 6" xfId="12060" xr:uid="{5605E478-2C99-4D8A-8319-27A1D2376877}"/>
    <cellStyle name="Note 15 3 6 2" xfId="23881" xr:uid="{18D67443-7F98-44D4-A029-40DC1EA602B3}"/>
    <cellStyle name="Note 15 3 7" xfId="10694" xr:uid="{65899459-D569-4E2D-A681-2A88F88B6ABD}"/>
    <cellStyle name="Note 15 3 7 2" xfId="22566" xr:uid="{CB24C6B2-673D-4B59-8619-2EA78E46F18F}"/>
    <cellStyle name="Note 15 3 8" xfId="12531" xr:uid="{F9D30D29-750C-4EAF-A583-256F1881B047}"/>
    <cellStyle name="Note 15 3 8 2" xfId="24341" xr:uid="{49E6ADBD-C62E-4C0E-A482-7828177FB09C}"/>
    <cellStyle name="Note 15 3 9" xfId="10272" xr:uid="{2347D6F9-ADE5-4C63-8E1D-96D9C5CA0848}"/>
    <cellStyle name="Note 15 3 9 2" xfId="22147" xr:uid="{7E68E34E-ECB8-41F9-A8F3-39BFC9218D84}"/>
    <cellStyle name="Note 15 4" xfId="7922" xr:uid="{D0AE79C4-B6B4-4CC4-BA8B-7CB88906A607}"/>
    <cellStyle name="Note 15 4 2" xfId="12893" xr:uid="{4B00E13E-4D86-444B-929C-1CC72A94A569}"/>
    <cellStyle name="Note 15 4 2 2" xfId="24687" xr:uid="{44C5296B-D02D-4A52-8DE6-27F82C8CAF02}"/>
    <cellStyle name="Note 15 4 3" xfId="9998" xr:uid="{BC92E6B1-66B4-411B-8F0D-FB8ED6001A51}"/>
    <cellStyle name="Note 15 4 3 2" xfId="21873" xr:uid="{E4CC1DA4-EEAC-4E01-974F-9A49CD8E98F4}"/>
    <cellStyle name="Note 15 4 4" xfId="13134" xr:uid="{AC34FA54-A626-407B-87F0-01CF8AB69D93}"/>
    <cellStyle name="Note 15 4 4 2" xfId="24921" xr:uid="{DE7C2C7D-4E2B-467D-8033-5EEA5F7ED62C}"/>
    <cellStyle name="Note 15 4 5" xfId="9806" xr:uid="{FED7FB75-25EE-46D0-9E65-9936A7E1A5BB}"/>
    <cellStyle name="Note 15 4 5 2" xfId="21682" xr:uid="{ABA4DB8D-066E-4CE9-9BD0-4BFC838BA63C}"/>
    <cellStyle name="Note 15 4 6" xfId="12387" xr:uid="{7B985CC4-AB0B-416F-84FB-B933F57E0B66}"/>
    <cellStyle name="Note 15 4 6 2" xfId="24202" xr:uid="{D4C71AD3-7C08-4F3C-8C56-97A621B0D53F}"/>
    <cellStyle name="Note 15 4 7" xfId="10393" xr:uid="{86A6F13B-EE76-4E8A-8707-03C7DDF8D6AC}"/>
    <cellStyle name="Note 15 4 7 2" xfId="22265" xr:uid="{F642E595-4E87-47BD-9E25-28FC646FC816}"/>
    <cellStyle name="Note 15 4 8" xfId="12583" xr:uid="{A7EA1255-F52F-4336-BEA9-F4763CF01113}"/>
    <cellStyle name="Note 15 5" xfId="9356" xr:uid="{09D58CAE-70D1-40CD-B6ED-3E9F5E1C06F3}"/>
    <cellStyle name="Note 15 5 2" xfId="13761" xr:uid="{2AB19A88-30BE-495F-B5CE-0AE9CF537CB9}"/>
    <cellStyle name="Note 15 5 2 2" xfId="25534" xr:uid="{0271663A-F1EE-4B1C-9F1F-2129FF2B549B}"/>
    <cellStyle name="Note 15 5 3" xfId="14721" xr:uid="{2C896DFC-3F98-4B91-940B-0DA4E18E8924}"/>
    <cellStyle name="Note 15 5 3 2" xfId="26492" xr:uid="{69010ED3-0D84-4FB2-B618-A2F8C57836E1}"/>
    <cellStyle name="Note 15 5 4" xfId="15673" xr:uid="{0F7C6B98-7D2E-4065-8C73-E95ACED90458}"/>
    <cellStyle name="Note 15 5 4 2" xfId="27420" xr:uid="{FEC8282C-87D3-4FDC-A518-9766CCA9C952}"/>
    <cellStyle name="Note 15 5 5" xfId="16547" xr:uid="{0E1B9BFD-4050-4A8E-8400-C512B922691F}"/>
    <cellStyle name="Note 15 5 5 2" xfId="28294" xr:uid="{0D136018-1960-48EF-B7A7-FDDBAB32ABEF}"/>
    <cellStyle name="Note 15 5 6" xfId="17412" xr:uid="{0FCC7942-52D6-4605-A8C8-207948DE22AD}"/>
    <cellStyle name="Note 15 5 6 2" xfId="29133" xr:uid="{9C7AE979-8AFD-4D95-B106-3C833BBCED65}"/>
    <cellStyle name="Note 15 5 7" xfId="18188" xr:uid="{E43C6E1C-BBE8-4A5B-A670-E9F04B375A88}"/>
    <cellStyle name="Note 15 5 7 2" xfId="29909" xr:uid="{A9C55BA6-E6FA-4C3F-8203-EC5786A1F2C3}"/>
    <cellStyle name="Note 15 5 8" xfId="18945" xr:uid="{F8A092BD-89F2-4428-9A50-BF32C5BE11A0}"/>
    <cellStyle name="Note 15 6" xfId="11797" xr:uid="{2F7C4AEA-52E5-4127-8191-61CFC5F209D8}"/>
    <cellStyle name="Note 15 6 2" xfId="23625" xr:uid="{D38616D3-3595-4434-94B1-71A1DCDD3C0A}"/>
    <cellStyle name="Note 15 7" xfId="10918" xr:uid="{C7A5BA7B-660F-4361-8082-152B049500C5}"/>
    <cellStyle name="Note 15 7 2" xfId="22787" xr:uid="{730178F7-9028-4072-875E-7A1296458050}"/>
    <cellStyle name="Note 15 8" xfId="11416" xr:uid="{403DF6B0-8086-45FD-9F3A-148FC512A9DE}"/>
    <cellStyle name="Note 15 8 2" xfId="23274" xr:uid="{5257626E-62C2-4673-AD66-AB2D71B5B315}"/>
    <cellStyle name="Note 15 9" xfId="11215" xr:uid="{E49E22D2-5CB9-49D3-A1C4-281AFDDD10A5}"/>
    <cellStyle name="Note 15 9 2" xfId="23077" xr:uid="{966CCB93-5C8E-4F13-BBBF-CA5512E09B25}"/>
    <cellStyle name="Note 16" xfId="6141" xr:uid="{19D535C0-E517-41FC-B336-8F9554631A94}"/>
    <cellStyle name="Note 16 10" xfId="13027" xr:uid="{179EC091-EDCB-49F3-A07C-AE509980FC97}"/>
    <cellStyle name="Note 16 10 2" xfId="24819" xr:uid="{27AAA481-D661-463F-8477-5E47D2F754E2}"/>
    <cellStyle name="Note 16 11" xfId="9884" xr:uid="{D2616518-0EE0-486D-AA7E-2F31B528B123}"/>
    <cellStyle name="Note 16 11 2" xfId="21760" xr:uid="{7A2C54E9-F26D-4901-8CD2-A56FB4B1C430}"/>
    <cellStyle name="Note 16 12" xfId="12887" xr:uid="{502716F1-0308-4ACF-BD22-B19CD31F09BF}"/>
    <cellStyle name="Note 16 12 2" xfId="24681" xr:uid="{6A784DA2-D7AD-407A-8804-1CFE70A09B96}"/>
    <cellStyle name="Note 16 2" xfId="6780" xr:uid="{B39CCC63-C8CE-4178-B0E0-A91774FE1FEB}"/>
    <cellStyle name="Note 16 2 10" xfId="10928" xr:uid="{07B5CE71-4E02-415F-848B-5E9212D0F9A0}"/>
    <cellStyle name="Note 16 2 10 2" xfId="22797" xr:uid="{95DC74DD-AE9F-402E-8136-8E6488CAEA0B}"/>
    <cellStyle name="Note 16 2 11" xfId="13053" xr:uid="{04D5BE08-29AB-4DA2-8848-C81738DBA089}"/>
    <cellStyle name="Note 16 2 11 2" xfId="24843" xr:uid="{77D43BC4-B449-40DA-8569-73BBD1C86CBC}"/>
    <cellStyle name="Note 16 2 2" xfId="7602" xr:uid="{2B7D4D5F-C49E-4FF2-96BB-55C92A168859}"/>
    <cellStyle name="Note 16 2 2 10" xfId="16261" xr:uid="{FFD35601-2111-46D3-B30B-7ACB379F31D3}"/>
    <cellStyle name="Note 16 2 2 10 2" xfId="28008" xr:uid="{FAF264E3-DD55-43F8-B6CC-8B1D271DDDA5}"/>
    <cellStyle name="Note 16 2 2 2" xfId="9245" xr:uid="{B28C2199-8309-45C5-9BE8-544F63E3CEC6}"/>
    <cellStyle name="Note 16 2 2 2 2" xfId="13680" xr:uid="{5512C2A8-5D22-43E5-ADD6-E268E5505A73}"/>
    <cellStyle name="Note 16 2 2 2 2 2" xfId="25454" xr:uid="{365438DC-214C-4BFA-A229-867490C8D1DB}"/>
    <cellStyle name="Note 16 2 2 2 3" xfId="14642" xr:uid="{705D5486-AEB8-439E-BD0A-D0E1F010FC4C}"/>
    <cellStyle name="Note 16 2 2 2 3 2" xfId="26413" xr:uid="{794E6B64-6F1D-4837-AFB5-5D994E1FA55F}"/>
    <cellStyle name="Note 16 2 2 2 4" xfId="15594" xr:uid="{CB8F8143-ABDC-44F8-8F57-62968D408FB7}"/>
    <cellStyle name="Note 16 2 2 2 4 2" xfId="27343" xr:uid="{FF1F74C1-0BD6-4654-9D17-95C17EBE91A3}"/>
    <cellStyle name="Note 16 2 2 2 5" xfId="16474" xr:uid="{3A4F4FDE-3ED5-449B-964A-C83532929435}"/>
    <cellStyle name="Note 16 2 2 2 5 2" xfId="28221" xr:uid="{13171314-57E6-4371-958A-31A07AA7BC0D}"/>
    <cellStyle name="Note 16 2 2 2 6" xfId="17340" xr:uid="{201E0BBD-22B8-481B-BD5E-D63FF03DB849}"/>
    <cellStyle name="Note 16 2 2 2 6 2" xfId="29061" xr:uid="{34324BA5-FA2D-492A-BA5F-C8D9B55A7448}"/>
    <cellStyle name="Note 16 2 2 2 7" xfId="18116" xr:uid="{A7792AB2-C0D8-4508-9F31-DD1E75EF3553}"/>
    <cellStyle name="Note 16 2 2 2 7 2" xfId="29837" xr:uid="{9E293D5D-4573-4194-A496-F676A7EDF807}"/>
    <cellStyle name="Note 16 2 2 2 8" xfId="18873" xr:uid="{C4C0A4D6-706C-4B6C-9BAA-E7EF577D22A3}"/>
    <cellStyle name="Note 16 2 2 3" xfId="9699" xr:uid="{EA12FDAC-EA12-4297-A992-BB0DF455263E}"/>
    <cellStyle name="Note 16 2 2 3 2" xfId="14104" xr:uid="{877D0055-0216-4AB0-85D1-6EB488423DDB}"/>
    <cellStyle name="Note 16 2 2 3 2 2" xfId="25877" xr:uid="{2C93CAB5-2B9A-4EAF-B549-C82A67B3C220}"/>
    <cellStyle name="Note 16 2 2 3 3" xfId="15064" xr:uid="{34331C6E-517D-4775-B89D-CD0AE9910277}"/>
    <cellStyle name="Note 16 2 2 3 3 2" xfId="26835" xr:uid="{BBE3E2FB-E857-4A8C-A04B-19B5F3AFD522}"/>
    <cellStyle name="Note 16 2 2 3 4" xfId="16016" xr:uid="{24310444-69CF-44E1-93DA-A89C0C5A09F1}"/>
    <cellStyle name="Note 16 2 2 3 4 2" xfId="27763" xr:uid="{F038DA2E-26AB-4756-AD57-674F811CA655}"/>
    <cellStyle name="Note 16 2 2 3 5" xfId="16890" xr:uid="{CF626667-2E58-4309-82B9-336642205385}"/>
    <cellStyle name="Note 16 2 2 3 5 2" xfId="28637" xr:uid="{5A3F95E2-76DF-4F19-B71E-36297EA11D94}"/>
    <cellStyle name="Note 16 2 2 3 6" xfId="17755" xr:uid="{7C809C9B-F1A8-4B4B-9903-9ACE7C44DE3E}"/>
    <cellStyle name="Note 16 2 2 3 6 2" xfId="29476" xr:uid="{E0FE0E1A-F31C-462F-8A0B-B02E4F6CB0D7}"/>
    <cellStyle name="Note 16 2 2 3 7" xfId="18531" xr:uid="{A2EF7088-EBF6-4088-8A26-7A6D8B20E76B}"/>
    <cellStyle name="Note 16 2 2 3 7 2" xfId="30252" xr:uid="{8D32A649-9E7B-435A-B324-706E6915562E}"/>
    <cellStyle name="Note 16 2 2 3 8" xfId="19288" xr:uid="{280B53C6-02AF-46CD-AFD6-891123CA569B}"/>
    <cellStyle name="Note 16 2 2 4" xfId="12664" xr:uid="{C3BFAD1D-555F-4E84-96EC-5230CDD56078}"/>
    <cellStyle name="Note 16 2 2 4 2" xfId="24463" xr:uid="{CCD352CB-5C4C-4225-AD7F-A5284698FB42}"/>
    <cellStyle name="Note 16 2 2 5" xfId="12453" xr:uid="{D76CB8BF-1E08-4E6C-9D0C-4537A2E60EF0}"/>
    <cellStyle name="Note 16 2 2 5 2" xfId="24267" xr:uid="{C6C211F5-D274-4403-B1A2-2D177943339E}"/>
    <cellStyle name="Note 16 2 2 6" xfId="10330" xr:uid="{18A20854-A82B-4753-A98E-5C63693D7DF4}"/>
    <cellStyle name="Note 16 2 2 6 2" xfId="22202" xr:uid="{2D1BAFF2-3FF8-4AF4-919B-47421A67017C}"/>
    <cellStyle name="Note 16 2 2 7" xfId="13363" xr:uid="{DCB4D81B-9D85-4325-9C4E-129E49D32F4D}"/>
    <cellStyle name="Note 16 2 2 7 2" xfId="25146" xr:uid="{1DE4A9F0-28E5-4F0D-A0C3-6FCD51ABAFE8}"/>
    <cellStyle name="Note 16 2 2 8" xfId="14372" xr:uid="{3F140C2E-FF35-4139-BD4F-5F26AFF05C60}"/>
    <cellStyle name="Note 16 2 2 8 2" xfId="26144" xr:uid="{50BF3FFD-D478-49A7-867E-95DEFDDD55FF}"/>
    <cellStyle name="Note 16 2 2 9" xfId="15330" xr:uid="{62CFD800-B8F6-43FC-A5ED-CED91759B887}"/>
    <cellStyle name="Note 16 2 2 9 2" xfId="27094" xr:uid="{B7F0CD40-5ADB-41A4-8B59-37A272ABA42B}"/>
    <cellStyle name="Note 16 2 3" xfId="8425" xr:uid="{C0AC50FF-E80B-44C6-B621-30E05FAE4C57}"/>
    <cellStyle name="Note 16 2 3 2" xfId="13167" xr:uid="{AA5A17BB-B81C-4E2D-9489-9D157EACC9BA}"/>
    <cellStyle name="Note 16 2 3 2 2" xfId="24953" xr:uid="{337AE192-7951-469F-BD1D-6549C5EEDB7F}"/>
    <cellStyle name="Note 16 2 3 3" xfId="14187" xr:uid="{897B2C1C-468B-4F5E-8F83-66F3D19438A0}"/>
    <cellStyle name="Note 16 2 3 3 2" xfId="25960" xr:uid="{C6DC9662-FF16-43E5-B2FA-F945297F3493}"/>
    <cellStyle name="Note 16 2 3 4" xfId="15147" xr:uid="{1A890CE6-F77F-4013-B97F-A37FAFB9D608}"/>
    <cellStyle name="Note 16 2 3 4 2" xfId="26916" xr:uid="{EA6036F0-1A9F-42F4-88C8-DB154ECF67E6}"/>
    <cellStyle name="Note 16 2 3 5" xfId="16096" xr:uid="{B80CE6EF-00FC-479B-B297-5A5BB66468A4}"/>
    <cellStyle name="Note 16 2 3 5 2" xfId="27843" xr:uid="{4DD4AE26-ED19-4A69-A74C-F49FDCEAA907}"/>
    <cellStyle name="Note 16 2 3 6" xfId="16969" xr:uid="{5F9F2B13-5222-423E-AECF-813BF5AAB9E7}"/>
    <cellStyle name="Note 16 2 3 6 2" xfId="28716" xr:uid="{6A676615-9B5E-40AC-A800-A0A75229F933}"/>
    <cellStyle name="Note 16 2 3 7" xfId="17834" xr:uid="{8B3CD87C-8CFC-465F-9D32-3B5FE321DAC1}"/>
    <cellStyle name="Note 16 2 3 7 2" xfId="29555" xr:uid="{EE82ECDA-56DC-44A4-ADCD-63C1B97FD0BC}"/>
    <cellStyle name="Note 16 2 3 8" xfId="18610" xr:uid="{4291AA93-9CCE-46AB-9D60-457F30CDFB37}"/>
    <cellStyle name="Note 16 2 4" xfId="9436" xr:uid="{526CCFB0-1A8C-46FE-B1D0-6D0F4FAE506D}"/>
    <cellStyle name="Note 16 2 4 2" xfId="13841" xr:uid="{C65D5488-5499-45C1-9B12-E08363AA28F2}"/>
    <cellStyle name="Note 16 2 4 2 2" xfId="25614" xr:uid="{76459B58-956A-4034-9804-36FCC27B4ED4}"/>
    <cellStyle name="Note 16 2 4 3" xfId="14801" xr:uid="{0386048F-EA86-4F35-A54C-43A08DD31298}"/>
    <cellStyle name="Note 16 2 4 3 2" xfId="26572" xr:uid="{3D1CA1CC-75DA-4ABC-9C42-8914D8238DEE}"/>
    <cellStyle name="Note 16 2 4 4" xfId="15753" xr:uid="{D4396CF0-64EF-4C71-8790-2E436E517740}"/>
    <cellStyle name="Note 16 2 4 4 2" xfId="27500" xr:uid="{B56E32E2-616D-4B51-A740-4C63049ACF67}"/>
    <cellStyle name="Note 16 2 4 5" xfId="16627" xr:uid="{59D858E4-97E6-4378-9DED-9B113D19EB63}"/>
    <cellStyle name="Note 16 2 4 5 2" xfId="28374" xr:uid="{49BC51A4-DA5B-4702-88DE-AB964567BF67}"/>
    <cellStyle name="Note 16 2 4 6" xfId="17492" xr:uid="{E6E8F1DD-13A2-4ECD-A027-E0CDD7EC6B08}"/>
    <cellStyle name="Note 16 2 4 6 2" xfId="29213" xr:uid="{A6A8A839-C2DA-4F49-9830-3493D277858B}"/>
    <cellStyle name="Note 16 2 4 7" xfId="18268" xr:uid="{15547697-51F9-4538-8DAA-D27AF08CF258}"/>
    <cellStyle name="Note 16 2 4 7 2" xfId="29989" xr:uid="{EAB59315-4381-4592-94A9-CE90D4721EC5}"/>
    <cellStyle name="Note 16 2 4 8" xfId="19025" xr:uid="{F812C952-22DB-4F13-9DA8-F707D86344B0}"/>
    <cellStyle name="Note 16 2 5" xfId="12138" xr:uid="{6FC8284F-ECEA-470F-BC38-67BF88E24E52}"/>
    <cellStyle name="Note 16 2 5 2" xfId="23955" xr:uid="{ED4ABD00-CCA3-4807-8ADC-5ECF0A9E6565}"/>
    <cellStyle name="Note 16 2 6" xfId="10629" xr:uid="{BC6080DE-FCD0-46D6-A5CD-98751E524708}"/>
    <cellStyle name="Note 16 2 6 2" xfId="22501" xr:uid="{1A9DCE80-ADE4-4317-989A-6863906BD8E2}"/>
    <cellStyle name="Note 16 2 7" xfId="13062" xr:uid="{A28D18BE-DF50-4C11-853D-B0229187DB0B}"/>
    <cellStyle name="Note 16 2 7 2" xfId="24851" xr:uid="{A356508B-2F5F-4264-A989-B2E83E1102E0}"/>
    <cellStyle name="Note 16 2 8" xfId="9865" xr:uid="{EBC4E69B-C2C7-428C-8521-1577FA4835C9}"/>
    <cellStyle name="Note 16 2 8 2" xfId="21741" xr:uid="{86ED4D9B-27B3-4985-AD11-3915976F6C54}"/>
    <cellStyle name="Note 16 2 9" xfId="11786" xr:uid="{CCE8C6E4-2598-4D2A-ADCA-1E584F194A23}"/>
    <cellStyle name="Note 16 2 9 2" xfId="23614" xr:uid="{8D3B9D6F-2696-42EA-A45E-F4B466454471}"/>
    <cellStyle name="Note 16 3" xfId="7079" xr:uid="{EE55F56C-A49B-4FB7-A175-35BD03D1A179}"/>
    <cellStyle name="Note 16 3 10" xfId="13557" xr:uid="{229ED880-1802-45D6-BB4D-5227C2CA64D8}"/>
    <cellStyle name="Note 16 3 10 2" xfId="25333" xr:uid="{864B7EDC-121F-4DC5-8805-A86594C0B513}"/>
    <cellStyle name="Note 16 3 2" xfId="8722" xr:uid="{E2386B58-E2B8-40AF-B422-BB63F586E1A1}"/>
    <cellStyle name="Note 16 3 2 2" xfId="13383" xr:uid="{8863AD64-7BF2-4D49-AAE9-9B9D50CA7616}"/>
    <cellStyle name="Note 16 3 2 2 2" xfId="25166" xr:uid="{1508420C-F6DC-4150-80EF-898133C8FAC9}"/>
    <cellStyle name="Note 16 3 2 3" xfId="14389" xr:uid="{11E3A99C-0419-4C96-A8C0-F7A83CADCFC9}"/>
    <cellStyle name="Note 16 3 2 3 2" xfId="26161" xr:uid="{8D1A08DE-8D24-4A36-A233-E466901DA323}"/>
    <cellStyle name="Note 16 3 2 4" xfId="15347" xr:uid="{4FFDE883-4152-4E7C-8494-189ED7B9D2F7}"/>
    <cellStyle name="Note 16 3 2 4 2" xfId="27109" xr:uid="{E50CBB84-EC94-4CED-BE02-9D3F218579CD}"/>
    <cellStyle name="Note 16 3 2 5" xfId="16274" xr:uid="{61B3A826-58E3-4D38-A74F-143AA8B7C0CE}"/>
    <cellStyle name="Note 16 3 2 5 2" xfId="28021" xr:uid="{54ABC98A-8DEE-42EF-B1BF-427A18E32C53}"/>
    <cellStyle name="Note 16 3 2 6" xfId="17145" xr:uid="{80F5CE77-27A1-4CA8-AB91-AAC8BBA540C1}"/>
    <cellStyle name="Note 16 3 2 6 2" xfId="28889" xr:uid="{514C037B-E554-4523-A108-F07F9F934D38}"/>
    <cellStyle name="Note 16 3 2 7" xfId="17992" xr:uid="{94BADB16-0EAC-49DA-9753-6C77DFDBBB5B}"/>
    <cellStyle name="Note 16 3 2 7 2" xfId="29713" xr:uid="{8434128F-7005-4E15-9553-1E2A44170880}"/>
    <cellStyle name="Note 16 3 2 8" xfId="18759" xr:uid="{C5E83518-19E5-4C80-B44C-495EFCC1138F}"/>
    <cellStyle name="Note 16 3 3" xfId="9585" xr:uid="{F5311AC2-C047-4218-921E-4ECD68657522}"/>
    <cellStyle name="Note 16 3 3 2" xfId="13990" xr:uid="{6EB6710E-D9FB-41D9-9C7E-CBA9C22A1AFD}"/>
    <cellStyle name="Note 16 3 3 2 2" xfId="25763" xr:uid="{3BC7BE15-22EB-4DF5-BD26-2FF29192D359}"/>
    <cellStyle name="Note 16 3 3 3" xfId="14950" xr:uid="{93D7B473-05F7-4C05-B09E-BEB8C37030C0}"/>
    <cellStyle name="Note 16 3 3 3 2" xfId="26721" xr:uid="{4F0D581D-8C12-49F1-AE1C-81CDD59E9DFE}"/>
    <cellStyle name="Note 16 3 3 4" xfId="15902" xr:uid="{60E8C359-FB51-4615-8898-AE81F4464F0B}"/>
    <cellStyle name="Note 16 3 3 4 2" xfId="27649" xr:uid="{2FE12B7F-2DAE-4312-BDC2-309FBAB3AF43}"/>
    <cellStyle name="Note 16 3 3 5" xfId="16776" xr:uid="{C5F8D345-EFDB-4D1F-BF66-1F26E0BB84AF}"/>
    <cellStyle name="Note 16 3 3 5 2" xfId="28523" xr:uid="{4550B4FE-9D99-448C-9BDD-5F622567009F}"/>
    <cellStyle name="Note 16 3 3 6" xfId="17641" xr:uid="{7D612DC4-E708-4AD5-A844-AC1D2AF0A080}"/>
    <cellStyle name="Note 16 3 3 6 2" xfId="29362" xr:uid="{33D3BC19-D059-4F08-B2E9-04C68BB093D1}"/>
    <cellStyle name="Note 16 3 3 7" xfId="18417" xr:uid="{110AF68D-6633-4EB2-8BDD-6FFDB4AD65A9}"/>
    <cellStyle name="Note 16 3 3 7 2" xfId="30138" xr:uid="{0D149853-9BC5-4190-B7DA-2F8720F5C901}"/>
    <cellStyle name="Note 16 3 3 8" xfId="19174" xr:uid="{DA03D9EF-68F5-4EA8-800E-0F2F6A2954F2}"/>
    <cellStyle name="Note 16 3 4" xfId="12353" xr:uid="{A06FB31C-3D69-4DED-8B31-CD384464AD44}"/>
    <cellStyle name="Note 16 3 4 2" xfId="24168" xr:uid="{8AE145E1-5CDC-45F0-9C62-6143BAE06BDA}"/>
    <cellStyle name="Note 16 3 5" xfId="10427" xr:uid="{E7D32FAA-BAAB-441B-93E5-03B234CAFDDF}"/>
    <cellStyle name="Note 16 3 5 2" xfId="22299" xr:uid="{F8277940-4BB3-4D31-9080-01E8AF55D48F}"/>
    <cellStyle name="Note 16 3 6" xfId="12578" xr:uid="{525A7C72-49E6-4EC6-88BD-55EBEF518564}"/>
    <cellStyle name="Note 16 3 6 2" xfId="24385" xr:uid="{68229270-1B82-4104-B9D5-192F935489F4}"/>
    <cellStyle name="Note 16 3 7" xfId="10233" xr:uid="{06CC018C-D21A-4979-B91F-40EE8C583C8D}"/>
    <cellStyle name="Note 16 3 7 2" xfId="22108" xr:uid="{16A91FD7-D7FC-4336-9A10-A29ADDE86E82}"/>
    <cellStyle name="Note 16 3 8" xfId="12076" xr:uid="{424D042A-0E2C-4E11-B833-181338E53E88}"/>
    <cellStyle name="Note 16 3 8 2" xfId="23897" xr:uid="{4B6792E6-8521-4FBB-A6DB-F8E7B02E81B4}"/>
    <cellStyle name="Note 16 3 9" xfId="10681" xr:uid="{8627DF8D-2C6E-424D-9F57-85D36D466D52}"/>
    <cellStyle name="Note 16 3 9 2" xfId="22553" xr:uid="{081BB1A2-45CC-4432-8F9E-6253D1C07EC5}"/>
    <cellStyle name="Note 16 4" xfId="7923" xr:uid="{A39E2393-2137-403A-A1CD-5B92BE20E70C}"/>
    <cellStyle name="Note 16 4 2" xfId="12894" xr:uid="{3F94B186-6F27-49CD-B136-46EB800072C5}"/>
    <cellStyle name="Note 16 4 2 2" xfId="24688" xr:uid="{3BA93391-1933-43A8-A59D-893AA6CF981D}"/>
    <cellStyle name="Note 16 4 3" xfId="9997" xr:uid="{14183602-42A4-4F11-81A7-A63C06CEA859}"/>
    <cellStyle name="Note 16 4 3 2" xfId="21872" xr:uid="{8BE46F8F-4373-4A52-9190-B7F8BA79099B}"/>
    <cellStyle name="Note 16 4 4" xfId="12106" xr:uid="{86F41868-E8A5-4CC4-9259-B6CFBC37AA9F}"/>
    <cellStyle name="Note 16 4 4 2" xfId="23924" xr:uid="{B3599A31-45DF-471F-A194-2D916D336A69}"/>
    <cellStyle name="Note 16 4 5" xfId="10656" xr:uid="{D3B76CAD-49E3-4440-87C3-1ECFC03797A5}"/>
    <cellStyle name="Note 16 4 5 2" xfId="22528" xr:uid="{68C2666E-16CE-44BA-A8AA-C27B26983B3A}"/>
    <cellStyle name="Note 16 4 6" xfId="13350" xr:uid="{1DAA8C7E-6E9E-4B58-A890-FEE9D160C9D8}"/>
    <cellStyle name="Note 16 4 6 2" xfId="25133" xr:uid="{388542FC-B167-4A46-8047-2EA538D2B852}"/>
    <cellStyle name="Note 16 4 7" xfId="14359" xr:uid="{A6E1AE21-66C2-4162-A200-124C3611BD08}"/>
    <cellStyle name="Note 16 4 7 2" xfId="26131" xr:uid="{75771D78-5707-4ADD-A748-8C8B52EE2388}"/>
    <cellStyle name="Note 16 4 8" xfId="15317" xr:uid="{13470B05-56A5-479F-A436-844ABE0C9E99}"/>
    <cellStyle name="Note 16 5" xfId="9357" xr:uid="{80DAAFA6-4DDE-4A2A-BBEF-42AD9FA70B9E}"/>
    <cellStyle name="Note 16 5 2" xfId="13762" xr:uid="{F2C429E8-BA0D-45F9-AFB6-954573BF1534}"/>
    <cellStyle name="Note 16 5 2 2" xfId="25535" xr:uid="{D34D578F-4139-414E-8870-FBDFB43D294B}"/>
    <cellStyle name="Note 16 5 3" xfId="14722" xr:uid="{832A541D-43E7-4653-83CE-0AC733A51E7C}"/>
    <cellStyle name="Note 16 5 3 2" xfId="26493" xr:uid="{F54A5F0C-8DE4-4007-8404-F22E5E9F63CC}"/>
    <cellStyle name="Note 16 5 4" xfId="15674" xr:uid="{43CB7435-1109-46F8-9EA3-87AB9AB52DE6}"/>
    <cellStyle name="Note 16 5 4 2" xfId="27421" xr:uid="{248AABC3-1506-431D-842B-A9138152E57D}"/>
    <cellStyle name="Note 16 5 5" xfId="16548" xr:uid="{46CCFD61-9E09-4AB9-B0E9-8B817875AF54}"/>
    <cellStyle name="Note 16 5 5 2" xfId="28295" xr:uid="{19051996-FFAE-4AFE-A1B4-B6E9B9032F00}"/>
    <cellStyle name="Note 16 5 6" xfId="17413" xr:uid="{FAEDCA08-FE16-4469-8DE5-B9C28288FEDF}"/>
    <cellStyle name="Note 16 5 6 2" xfId="29134" xr:uid="{162BD2AF-0F24-4E2C-964C-BB4E2BF27114}"/>
    <cellStyle name="Note 16 5 7" xfId="18189" xr:uid="{1CFF3602-D58E-4E4A-8D9D-3FD12E21F35F}"/>
    <cellStyle name="Note 16 5 7 2" xfId="29910" xr:uid="{2D067738-93D7-4F61-A24D-51390AF4375C}"/>
    <cellStyle name="Note 16 5 8" xfId="18946" xr:uid="{D5323E41-56F0-4EF4-92A5-921948DB6576}"/>
    <cellStyle name="Note 16 6" xfId="11798" xr:uid="{475DC5AD-C644-4525-9DF0-F6DF5A8C0AA3}"/>
    <cellStyle name="Note 16 6 2" xfId="23626" xr:uid="{3329C7E0-2DC1-4A08-95A2-81A172D62CFB}"/>
    <cellStyle name="Note 16 7" xfId="10917" xr:uid="{BE9D0517-F3FA-46DE-9FDE-EED53EADA35C}"/>
    <cellStyle name="Note 16 7 2" xfId="22786" xr:uid="{0D6C8544-1C66-4A8E-B610-D1C6E4C6303A}"/>
    <cellStyle name="Note 16 8" xfId="11417" xr:uid="{61727395-7147-487B-BD29-C6EDFA71EE0C}"/>
    <cellStyle name="Note 16 8 2" xfId="23275" xr:uid="{63D4EE26-2F11-4E9B-B1DE-1BCC1632538B}"/>
    <cellStyle name="Note 16 9" xfId="11214" xr:uid="{B2D6CF6D-6759-47E3-A321-6F3F7D71D092}"/>
    <cellStyle name="Note 16 9 2" xfId="23076" xr:uid="{7785ED80-081A-4237-A84D-43607F30DA72}"/>
    <cellStyle name="Note 17" xfId="6142" xr:uid="{D200F9CE-2041-4A3F-9032-41D9D08E4596}"/>
    <cellStyle name="Note 17 10" xfId="11908" xr:uid="{B6B0E71E-B3E7-4739-9597-8733666BD4E2}"/>
    <cellStyle name="Note 17 10 2" xfId="23735" xr:uid="{97C95283-0320-44A9-B690-F5248825060C}"/>
    <cellStyle name="Note 17 11" xfId="10816" xr:uid="{9C8CFB11-0C95-4041-8E7D-884388682B76}"/>
    <cellStyle name="Note 17 11 2" xfId="22686" xr:uid="{B1BAB6F5-1679-4F47-AC2F-E9A1BED148B2}"/>
    <cellStyle name="Note 17 12" xfId="11508" xr:uid="{F69E6332-150C-48E1-B5D7-072A3C992A58}"/>
    <cellStyle name="Note 17 12 2" xfId="23362" xr:uid="{D4DAAF60-04B8-440F-B844-250A7DE4D49D}"/>
    <cellStyle name="Note 17 2" xfId="6779" xr:uid="{76F686DE-6B4C-4330-8371-6583C545CBCD}"/>
    <cellStyle name="Note 17 2 10" xfId="16392" xr:uid="{03C493C7-DC64-4A01-8446-A3D7CBC35917}"/>
    <cellStyle name="Note 17 2 10 2" xfId="28139" xr:uid="{D6359483-0FF5-4C24-B450-BAB4ED4BB8FA}"/>
    <cellStyle name="Note 17 2 11" xfId="17263" xr:uid="{FEE0CCB1-6D7D-460D-8A02-232DB6A4A366}"/>
    <cellStyle name="Note 17 2 11 2" xfId="29006" xr:uid="{3428967D-89C1-4772-BE90-CBD4D597604F}"/>
    <cellStyle name="Note 17 2 2" xfId="7603" xr:uid="{4B2F9538-26B8-44DF-9981-F595A2DE7760}"/>
    <cellStyle name="Note 17 2 2 10" xfId="11244" xr:uid="{A10B32F4-5F87-453B-A50C-0DFC9DCFA379}"/>
    <cellStyle name="Note 17 2 2 10 2" xfId="23106" xr:uid="{871956D3-C233-45FC-9A1C-DBA0EFC7B2D1}"/>
    <cellStyle name="Note 17 2 2 2" xfId="9246" xr:uid="{3229BAEE-A5E7-429B-AD85-3437B0EC1D95}"/>
    <cellStyle name="Note 17 2 2 2 2" xfId="13681" xr:uid="{9C71D955-DD1D-4778-A39F-C5A0A1890FA9}"/>
    <cellStyle name="Note 17 2 2 2 2 2" xfId="25455" xr:uid="{E0143463-F13D-4901-A6D1-BCF271D5CB5A}"/>
    <cellStyle name="Note 17 2 2 2 3" xfId="14643" xr:uid="{CA231A9B-09C9-4158-A4AA-908D2F2A92CE}"/>
    <cellStyle name="Note 17 2 2 2 3 2" xfId="26414" xr:uid="{8CBFA5A1-DBC1-4C51-9D67-217CC7434549}"/>
    <cellStyle name="Note 17 2 2 2 4" xfId="15595" xr:uid="{25B83012-E7F1-4E4F-A660-95CAA64CFF08}"/>
    <cellStyle name="Note 17 2 2 2 4 2" xfId="27344" xr:uid="{3C4C76CF-39A3-40EE-83D0-F4C1149B8889}"/>
    <cellStyle name="Note 17 2 2 2 5" xfId="16475" xr:uid="{35ACA822-E5A8-4D22-9F39-2A157398E3DA}"/>
    <cellStyle name="Note 17 2 2 2 5 2" xfId="28222" xr:uid="{C9A67BBA-DFAD-4568-8E71-C88A05E1FFC8}"/>
    <cellStyle name="Note 17 2 2 2 6" xfId="17341" xr:uid="{C1137361-0E52-4971-95B4-9402C5E3C3CE}"/>
    <cellStyle name="Note 17 2 2 2 6 2" xfId="29062" xr:uid="{D86E2228-A684-4E6F-8C5E-DF6D9521DD61}"/>
    <cellStyle name="Note 17 2 2 2 7" xfId="18117" xr:uid="{54A4BCBF-2F0B-470E-85A4-6BFB2E0B8F3B}"/>
    <cellStyle name="Note 17 2 2 2 7 2" xfId="29838" xr:uid="{26AE8D7B-5BC0-451A-A040-DAE977D8F6B3}"/>
    <cellStyle name="Note 17 2 2 2 8" xfId="18874" xr:uid="{4F6F7A8C-1D75-4E47-85B2-BB2A6BA990C8}"/>
    <cellStyle name="Note 17 2 2 3" xfId="9700" xr:uid="{A1BC913F-73E1-405E-B115-F960BF5C8840}"/>
    <cellStyle name="Note 17 2 2 3 2" xfId="14105" xr:uid="{0C013F3A-103E-4998-9F6A-A5A441F0A507}"/>
    <cellStyle name="Note 17 2 2 3 2 2" xfId="25878" xr:uid="{38C751EE-F6FA-4F34-8E09-BC07330A445D}"/>
    <cellStyle name="Note 17 2 2 3 3" xfId="15065" xr:uid="{FCD1A1BF-8159-491B-94D8-4D29B3AE21F6}"/>
    <cellStyle name="Note 17 2 2 3 3 2" xfId="26836" xr:uid="{29E4BB0C-A17E-4CF1-98E9-CC6A4DFA68B9}"/>
    <cellStyle name="Note 17 2 2 3 4" xfId="16017" xr:uid="{9F2F1240-0088-467F-A79D-75872EBEC7E5}"/>
    <cellStyle name="Note 17 2 2 3 4 2" xfId="27764" xr:uid="{7E3A4695-F631-4ACE-9480-30A7EEE63933}"/>
    <cellStyle name="Note 17 2 2 3 5" xfId="16891" xr:uid="{D21ABC13-722C-4C05-A0B9-7FDB80FE575C}"/>
    <cellStyle name="Note 17 2 2 3 5 2" xfId="28638" xr:uid="{92EBAD6F-05FC-4D6B-A9B2-C105B22A9848}"/>
    <cellStyle name="Note 17 2 2 3 6" xfId="17756" xr:uid="{C8338EFB-72E0-443E-8E4E-AA71EB7D7E05}"/>
    <cellStyle name="Note 17 2 2 3 6 2" xfId="29477" xr:uid="{2C8FF4BB-5AAC-4AC3-92C7-606754E4604F}"/>
    <cellStyle name="Note 17 2 2 3 7" xfId="18532" xr:uid="{83F918D8-CC40-4005-A9FC-F047D6362F42}"/>
    <cellStyle name="Note 17 2 2 3 7 2" xfId="30253" xr:uid="{96F61427-3DA1-41B3-9808-888EC2333DFE}"/>
    <cellStyle name="Note 17 2 2 3 8" xfId="19289" xr:uid="{501C8A4F-C79C-4E79-9E23-04DD3BED74C7}"/>
    <cellStyle name="Note 17 2 2 4" xfId="12665" xr:uid="{8341BAA8-D614-4A85-BD0A-EA10A152FF8E}"/>
    <cellStyle name="Note 17 2 2 4 2" xfId="24464" xr:uid="{D1FDBAF6-7C79-4302-9482-B299AFFE6F5F}"/>
    <cellStyle name="Note 17 2 2 5" xfId="11986" xr:uid="{300BB78F-97B9-41BB-834B-841C649205A9}"/>
    <cellStyle name="Note 17 2 2 5 2" xfId="23811" xr:uid="{8FF8C4B8-57BB-4B2F-BC8F-E05993C7DB0E}"/>
    <cellStyle name="Note 17 2 2 6" xfId="10750" xr:uid="{62C7FB39-6DF0-42F5-A68E-6A62BA57BF87}"/>
    <cellStyle name="Note 17 2 2 6 2" xfId="22621" xr:uid="{50D4DEC4-AB51-4ADF-BF17-B2ECE2660C96}"/>
    <cellStyle name="Note 17 2 2 7" xfId="11570" xr:uid="{6D6D4126-5982-4E27-B627-602CAB569F5C}"/>
    <cellStyle name="Note 17 2 2 7 2" xfId="23418" xr:uid="{BFDC5842-E6C4-4FE7-AED6-DCA360A42A55}"/>
    <cellStyle name="Note 17 2 2 8" xfId="11091" xr:uid="{D1F8C02D-08F9-48FD-B2E5-7D276319FB92}"/>
    <cellStyle name="Note 17 2 2 8 2" xfId="22960" xr:uid="{6376641D-BA18-4018-87E9-5D296A3D1F7A}"/>
    <cellStyle name="Note 17 2 2 9" xfId="11385" xr:uid="{E1720B2E-12F8-4FEE-8B4B-A943B47DE3E1}"/>
    <cellStyle name="Note 17 2 2 9 2" xfId="23243" xr:uid="{7250590F-FB27-4960-B9C0-4437458E49FD}"/>
    <cellStyle name="Note 17 2 3" xfId="8424" xr:uid="{AE4F107E-1011-40DD-B75C-2D8989451AB6}"/>
    <cellStyle name="Note 17 2 3 2" xfId="13166" xr:uid="{24BF8DA3-F338-4D9A-B6A6-58271DEA6AC0}"/>
    <cellStyle name="Note 17 2 3 2 2" xfId="24952" xr:uid="{10B0A6AC-D3EC-4A8E-B53F-8E538211955C}"/>
    <cellStyle name="Note 17 2 3 3" xfId="14186" xr:uid="{0B8BCB5B-C01C-4BCE-9A0C-5872EEF35241}"/>
    <cellStyle name="Note 17 2 3 3 2" xfId="25959" xr:uid="{6E9608F4-876C-4AB3-B7A5-4629F263B948}"/>
    <cellStyle name="Note 17 2 3 4" xfId="15146" xr:uid="{5801781C-D6F3-4748-B24D-ACF500336ACB}"/>
    <cellStyle name="Note 17 2 3 4 2" xfId="26915" xr:uid="{B6B4A1DE-6030-4BB8-9646-4AFE36F12E6A}"/>
    <cellStyle name="Note 17 2 3 5" xfId="16095" xr:uid="{773EBC8B-9D4A-42B5-921D-9CB18A55FA42}"/>
    <cellStyle name="Note 17 2 3 5 2" xfId="27842" xr:uid="{B63C0E2E-BB2C-439E-BCB7-4E124CE6156B}"/>
    <cellStyle name="Note 17 2 3 6" xfId="16968" xr:uid="{C0707668-DDA8-4AF5-90D0-49E2B66AA434}"/>
    <cellStyle name="Note 17 2 3 6 2" xfId="28715" xr:uid="{D1B3567C-5F9A-40F8-AFC2-68783B4C79BC}"/>
    <cellStyle name="Note 17 2 3 7" xfId="17833" xr:uid="{E32E190F-0443-45E0-800D-F37A61E2E075}"/>
    <cellStyle name="Note 17 2 3 7 2" xfId="29554" xr:uid="{02FE15F3-10B4-4436-AD59-0C9918E2DF4C}"/>
    <cellStyle name="Note 17 2 3 8" xfId="18609" xr:uid="{6C133BB6-A38E-42DF-A1B9-02EEFEB7E505}"/>
    <cellStyle name="Note 17 2 4" xfId="9435" xr:uid="{F8207D34-CDE2-4B60-8452-4BB25350C11D}"/>
    <cellStyle name="Note 17 2 4 2" xfId="13840" xr:uid="{AE4F6A5A-385E-4EBA-8ABE-679BC66EBC53}"/>
    <cellStyle name="Note 17 2 4 2 2" xfId="25613" xr:uid="{C5D5BE45-05E2-4A00-9E51-5C004B3350DC}"/>
    <cellStyle name="Note 17 2 4 3" xfId="14800" xr:uid="{4D386196-011C-4133-A05B-46E55E2336C7}"/>
    <cellStyle name="Note 17 2 4 3 2" xfId="26571" xr:uid="{686D2925-2668-48D8-999B-DB9EB81FF010}"/>
    <cellStyle name="Note 17 2 4 4" xfId="15752" xr:uid="{FEF512B4-393F-4A89-BF66-7AC3EFECEFBF}"/>
    <cellStyle name="Note 17 2 4 4 2" xfId="27499" xr:uid="{33053399-D643-4217-930B-12047C8DA6B3}"/>
    <cellStyle name="Note 17 2 4 5" xfId="16626" xr:uid="{901D5FBF-205C-4D01-A11F-D7CC62B7A23D}"/>
    <cellStyle name="Note 17 2 4 5 2" xfId="28373" xr:uid="{BE2F89FD-50ED-4531-9288-C7BC88473E97}"/>
    <cellStyle name="Note 17 2 4 6" xfId="17491" xr:uid="{AF26D053-97D4-4AF9-818A-1E44B6D8ECBC}"/>
    <cellStyle name="Note 17 2 4 6 2" xfId="29212" xr:uid="{6E7225D8-10C9-4571-B0F2-BA6119049E38}"/>
    <cellStyle name="Note 17 2 4 7" xfId="18267" xr:uid="{EF3D4D72-E1AD-4CC0-A5EB-D7E6007FACE5}"/>
    <cellStyle name="Note 17 2 4 7 2" xfId="29988" xr:uid="{7FE6F1DE-B832-4038-BB8A-30DA7AB0AFAD}"/>
    <cellStyle name="Note 17 2 4 8" xfId="19024" xr:uid="{6049DACB-A5E6-4BF3-BBEE-44E1C3460197}"/>
    <cellStyle name="Note 17 2 5" xfId="12137" xr:uid="{3BD3425B-0E22-436F-9EB2-FBF65067F299}"/>
    <cellStyle name="Note 17 2 5 2" xfId="23954" xr:uid="{C54D2F8D-A205-4822-BC43-3AF2D2737718}"/>
    <cellStyle name="Note 17 2 6" xfId="10630" xr:uid="{BF9A5CC4-106A-4BFE-8CC4-4D2840768D0C}"/>
    <cellStyle name="Note 17 2 6 2" xfId="22502" xr:uid="{B314E9DC-4388-45B0-9C96-47F548460314}"/>
    <cellStyle name="Note 17 2 7" xfId="13562" xr:uid="{E32606F2-41D9-44C2-A93B-6E5CD3644F73}"/>
    <cellStyle name="Note 17 2 7 2" xfId="25338" xr:uid="{7803089E-8E63-437C-A60E-760C0F5F1AFF}"/>
    <cellStyle name="Note 17 2 8" xfId="14540" xr:uid="{C10657BD-DD40-40B6-BB5A-3998BCD6063D}"/>
    <cellStyle name="Note 17 2 8 2" xfId="26311" xr:uid="{89CAC295-F22B-4150-A0FE-0C232D31DFE0}"/>
    <cellStyle name="Note 17 2 9" xfId="15493" xr:uid="{A23BC485-A56E-4232-B803-CC61CEC39D9C}"/>
    <cellStyle name="Note 17 2 9 2" xfId="27248" xr:uid="{4B5D987F-7B8F-406F-BE60-1F921A69F491}"/>
    <cellStyle name="Note 17 3" xfId="7080" xr:uid="{8D456745-1073-436E-A089-2F2087280047}"/>
    <cellStyle name="Note 17 3 10" xfId="17290" xr:uid="{88CFD94A-C6CA-4C34-BC96-02BB45E010BE}"/>
    <cellStyle name="Note 17 3 10 2" xfId="29033" xr:uid="{5A8B5686-5418-403E-9E7D-214C9BA0ABA4}"/>
    <cellStyle name="Note 17 3 2" xfId="8723" xr:uid="{6F65C2AF-D978-4E15-8D4B-8EC7762261FE}"/>
    <cellStyle name="Note 17 3 2 2" xfId="13384" xr:uid="{56C8BF6D-CF19-48E7-9A2B-86D551489CBD}"/>
    <cellStyle name="Note 17 3 2 2 2" xfId="25167" xr:uid="{0F5F2993-FAFD-4085-AE44-CD1AFC8A0305}"/>
    <cellStyle name="Note 17 3 2 3" xfId="14390" xr:uid="{B6379C59-089A-4F07-A691-898F68A889D5}"/>
    <cellStyle name="Note 17 3 2 3 2" xfId="26162" xr:uid="{C2288C44-E434-49D5-87DD-DDE59D061AA3}"/>
    <cellStyle name="Note 17 3 2 4" xfId="15348" xr:uid="{6DFA543A-9AA9-43D4-AEC9-1D0111711727}"/>
    <cellStyle name="Note 17 3 2 4 2" xfId="27110" xr:uid="{98E8611F-93DD-4EFE-9240-36097D1D7254}"/>
    <cellStyle name="Note 17 3 2 5" xfId="16275" xr:uid="{97E31C08-81EC-493E-9E25-DD0C84A93030}"/>
    <cellStyle name="Note 17 3 2 5 2" xfId="28022" xr:uid="{AD72ECDB-0899-4CD7-8D06-4DF3172FF5A4}"/>
    <cellStyle name="Note 17 3 2 6" xfId="17146" xr:uid="{3F2D7974-AE93-496C-A5D3-A33B63AD911C}"/>
    <cellStyle name="Note 17 3 2 6 2" xfId="28890" xr:uid="{E75E63D9-3E54-4C32-9962-54B60D9565B1}"/>
    <cellStyle name="Note 17 3 2 7" xfId="17993" xr:uid="{6111F957-0D02-426A-A7C6-3443C870FA2F}"/>
    <cellStyle name="Note 17 3 2 7 2" xfId="29714" xr:uid="{DE73B3CC-37F0-4D29-86CD-5AAF207B545A}"/>
    <cellStyle name="Note 17 3 2 8" xfId="18760" xr:uid="{BF1F3680-AC84-4313-AD59-9CCB2A323EB0}"/>
    <cellStyle name="Note 17 3 3" xfId="9586" xr:uid="{CB4AE738-D15E-4E66-99FF-FD8B0EA07E4D}"/>
    <cellStyle name="Note 17 3 3 2" xfId="13991" xr:uid="{75773096-624F-4AB2-9C17-886EBA74ECF7}"/>
    <cellStyle name="Note 17 3 3 2 2" xfId="25764" xr:uid="{846104F4-856E-4713-8E33-223F71CAAFD4}"/>
    <cellStyle name="Note 17 3 3 3" xfId="14951" xr:uid="{5F7A0DFA-AB17-4A11-B387-236109799562}"/>
    <cellStyle name="Note 17 3 3 3 2" xfId="26722" xr:uid="{67EED1E9-390E-45EB-913F-E5CAB37413A3}"/>
    <cellStyle name="Note 17 3 3 4" xfId="15903" xr:uid="{AAC7BC3C-BA62-44C9-A56E-126BD8E04BE7}"/>
    <cellStyle name="Note 17 3 3 4 2" xfId="27650" xr:uid="{069BE8F2-D40E-4821-9C19-B0B16231262A}"/>
    <cellStyle name="Note 17 3 3 5" xfId="16777" xr:uid="{75AC7D44-20DA-48EB-A5B9-3BAADC454087}"/>
    <cellStyle name="Note 17 3 3 5 2" xfId="28524" xr:uid="{0B749E87-837B-4153-B9BD-6A4742A62D21}"/>
    <cellStyle name="Note 17 3 3 6" xfId="17642" xr:uid="{2BD5FB51-DF2E-47CA-8BB4-5C3DE7C870E4}"/>
    <cellStyle name="Note 17 3 3 6 2" xfId="29363" xr:uid="{BF2AC28A-2A4C-445F-BCA5-0D1B1B49C299}"/>
    <cellStyle name="Note 17 3 3 7" xfId="18418" xr:uid="{3FC0FFBD-7D81-484B-B2B8-0ABCA6C504E9}"/>
    <cellStyle name="Note 17 3 3 7 2" xfId="30139" xr:uid="{E824F77E-005F-4FC7-A3CD-462A9BB30EC1}"/>
    <cellStyle name="Note 17 3 3 8" xfId="19175" xr:uid="{491E09CC-34F7-4CAB-8B0F-DE03A8ACE7D6}"/>
    <cellStyle name="Note 17 3 4" xfId="12354" xr:uid="{A1E01932-5223-4ECE-80F9-02B3A9C012BF}"/>
    <cellStyle name="Note 17 3 4 2" xfId="24169" xr:uid="{7ED929D4-A710-4403-AB2D-CA7663551930}"/>
    <cellStyle name="Note 17 3 5" xfId="10426" xr:uid="{A2741F22-53E9-41D6-9BE4-DCFCDD5293A6}"/>
    <cellStyle name="Note 17 3 5 2" xfId="22298" xr:uid="{6A3BA37C-E01E-4E68-9640-0456F1CDE762}"/>
    <cellStyle name="Note 17 3 6" xfId="13598" xr:uid="{5241B0A3-9CE6-452C-916D-B07DB42C95D3}"/>
    <cellStyle name="Note 17 3 6 2" xfId="25374" xr:uid="{BBDF67EC-B881-4D84-8956-68B7CE9F1F4C}"/>
    <cellStyle name="Note 17 3 7" xfId="14574" xr:uid="{E291A018-46E9-47A3-8B78-FBFB4A848E45}"/>
    <cellStyle name="Note 17 3 7 2" xfId="26345" xr:uid="{77DBDCE1-C573-49FE-B72A-C1A3E02AB79C}"/>
    <cellStyle name="Note 17 3 8" xfId="15526" xr:uid="{299742D5-5731-498D-80FA-5E812B42A96F}"/>
    <cellStyle name="Note 17 3 8 2" xfId="27281" xr:uid="{20F072F7-8EC7-4169-93A1-7A8FDCEE008C}"/>
    <cellStyle name="Note 17 3 9" xfId="16421" xr:uid="{D6F69722-9C01-4C89-9A52-9380B6A74110}"/>
    <cellStyle name="Note 17 3 9 2" xfId="28168" xr:uid="{D15C2262-CC31-4F6E-AABA-83F70A236861}"/>
    <cellStyle name="Note 17 4" xfId="7924" xr:uid="{1B57EEF5-F689-412E-BFE7-AB0E1882EB04}"/>
    <cellStyle name="Note 17 4 2" xfId="12895" xr:uid="{4280B6DB-5642-46F9-91D7-88564B5896A5}"/>
    <cellStyle name="Note 17 4 2 2" xfId="24689" xr:uid="{DBD17172-1DC7-4C6E-AF0F-E826E9A3428B}"/>
    <cellStyle name="Note 17 4 3" xfId="9996" xr:uid="{0186DD1E-E30F-4B83-A633-3FC63860316D}"/>
    <cellStyle name="Note 17 4 3 2" xfId="21871" xr:uid="{C00991E1-42FC-4E6B-9A66-35E78741F317}"/>
    <cellStyle name="Note 17 4 4" xfId="12639" xr:uid="{A8036159-DA8F-46A0-8060-5B4A50DD9DE9}"/>
    <cellStyle name="Note 17 4 4 2" xfId="24442" xr:uid="{7FCE6E99-5FC2-48DD-84B8-3E28B6CD8163}"/>
    <cellStyle name="Note 17 4 5" xfId="10184" xr:uid="{777ADCC7-9D26-48D0-BCF2-CDDAB1D6DE3F}"/>
    <cellStyle name="Note 17 4 5 2" xfId="22059" xr:uid="{58AD7979-457F-4113-8CC3-05B87E1C1151}"/>
    <cellStyle name="Note 17 4 6" xfId="13630" xr:uid="{A891E0CB-8837-4F3D-9B8A-3EF4C36ADBF5}"/>
    <cellStyle name="Note 17 4 6 2" xfId="25406" xr:uid="{862E7DE7-D89B-482E-A7B1-C6A5B7E662FA}"/>
    <cellStyle name="Note 17 4 7" xfId="14599" xr:uid="{84733749-9C86-4101-9A50-9F8C213AB4E0}"/>
    <cellStyle name="Note 17 4 7 2" xfId="26370" xr:uid="{0926D231-3045-4F5C-9117-49BAF53BEE23}"/>
    <cellStyle name="Note 17 4 8" xfId="15551" xr:uid="{9E0066DE-A781-410A-B451-85EE5F0F3E90}"/>
    <cellStyle name="Note 17 5" xfId="9358" xr:uid="{FA8DB8D4-790F-4AB0-A5D2-8B7FA9A32BB5}"/>
    <cellStyle name="Note 17 5 2" xfId="13763" xr:uid="{A841ACB0-4F55-4103-9B3D-AE9C5C7DEA89}"/>
    <cellStyle name="Note 17 5 2 2" xfId="25536" xr:uid="{DA23516E-1222-49BE-84FC-EA7B98D7F307}"/>
    <cellStyle name="Note 17 5 3" xfId="14723" xr:uid="{E4745DB2-9FBB-4AD8-BBB5-41216FBAC56A}"/>
    <cellStyle name="Note 17 5 3 2" xfId="26494" xr:uid="{AFF25632-ADA6-4860-9587-BBDC88DDD90C}"/>
    <cellStyle name="Note 17 5 4" xfId="15675" xr:uid="{23847FEB-378D-41F4-81A5-CC97703DB993}"/>
    <cellStyle name="Note 17 5 4 2" xfId="27422" xr:uid="{11FCC480-15FF-4CA2-BDCC-998A61D9C027}"/>
    <cellStyle name="Note 17 5 5" xfId="16549" xr:uid="{A2408DA8-3277-45D1-ACF6-A5C82E42C0BB}"/>
    <cellStyle name="Note 17 5 5 2" xfId="28296" xr:uid="{FB17E098-4C89-423C-B5C9-50FC07984DB5}"/>
    <cellStyle name="Note 17 5 6" xfId="17414" xr:uid="{E99F34E5-F7B5-46DF-847E-536678CCAFB1}"/>
    <cellStyle name="Note 17 5 6 2" xfId="29135" xr:uid="{EF7AAB3D-8906-4AE4-B998-1F666E7BEDAD}"/>
    <cellStyle name="Note 17 5 7" xfId="18190" xr:uid="{C6BE8551-2E4D-4034-B4B2-64EB5713796A}"/>
    <cellStyle name="Note 17 5 7 2" xfId="29911" xr:uid="{44322D53-8211-4110-821B-A770D4EB69DF}"/>
    <cellStyle name="Note 17 5 8" xfId="18947" xr:uid="{E8455DBC-74CA-4149-9ECC-3C6A260D026B}"/>
    <cellStyle name="Note 17 6" xfId="11799" xr:uid="{619ED569-59DD-4F02-A598-71931986D2EE}"/>
    <cellStyle name="Note 17 6 2" xfId="23627" xr:uid="{F494D7A5-880A-4555-ABFD-93174989E84F}"/>
    <cellStyle name="Note 17 7" xfId="10916" xr:uid="{556188C2-7E7A-41EB-A1D9-7E6BC53FA257}"/>
    <cellStyle name="Note 17 7 2" xfId="22785" xr:uid="{86C31067-456D-4783-ACFA-6AFB19FC6418}"/>
    <cellStyle name="Note 17 8" xfId="11418" xr:uid="{2314422C-4903-4379-8B65-92A3A9C67EE8}"/>
    <cellStyle name="Note 17 8 2" xfId="23276" xr:uid="{650E1DE0-4193-4230-A27B-6E255CBF6D93}"/>
    <cellStyle name="Note 17 9" xfId="11213" xr:uid="{69A2A3BB-BC4D-4A7E-AFA8-84A5784DA8C6}"/>
    <cellStyle name="Note 17 9 2" xfId="23075" xr:uid="{57866199-4932-4774-9C60-FD0DE0DDB458}"/>
    <cellStyle name="Note 18" xfId="6143" xr:uid="{82190B4A-F3EE-4FE5-BB69-DBC6A9C13A80}"/>
    <cellStyle name="Note 18 10" xfId="11212" xr:uid="{8A5B6CA0-A1D0-4606-B2B5-FC05403016D6}"/>
    <cellStyle name="Note 18 10 2" xfId="23074" xr:uid="{8DA16F58-61FF-4F40-A05B-79981DDA4983}"/>
    <cellStyle name="Note 18 11" xfId="12478" xr:uid="{15B6F0A5-4C58-48E9-BD2A-C508FA4469F0}"/>
    <cellStyle name="Note 18 11 2" xfId="24292" xr:uid="{0342249C-D569-40AE-8B87-5A8D4F9A73B9}"/>
    <cellStyle name="Note 18 12" xfId="10307" xr:uid="{B2FE1F86-1F6E-42BE-9C19-ACE350B9BE5C}"/>
    <cellStyle name="Note 18 12 2" xfId="22179" xr:uid="{5851FCC7-11D8-46EE-ACF2-0E4A2538DCED}"/>
    <cellStyle name="Note 18 13" xfId="13102" xr:uid="{96780429-559F-4906-9B1A-C8063FD3D84F}"/>
    <cellStyle name="Note 18 13 2" xfId="24890" xr:uid="{9E63FA83-44B9-4CCF-B784-09FE3F31164C}"/>
    <cellStyle name="Note 18 2" xfId="6144" xr:uid="{132D60A4-1DF8-40F7-BB91-A88D32D99572}"/>
    <cellStyle name="Note 18 2 10" xfId="13507" xr:uid="{437CA2C1-0A52-403D-86A3-53D155299491}"/>
    <cellStyle name="Note 18 2 10 2" xfId="25288" xr:uid="{97D6379F-F611-429C-9F78-81699BB848C3}"/>
    <cellStyle name="Note 18 2 11" xfId="14508" xr:uid="{C652349D-373E-49B5-8ABA-629AE41D151C}"/>
    <cellStyle name="Note 18 2 11 2" xfId="26280" xr:uid="{16EFC93B-4091-408A-B511-F913F9B58EF7}"/>
    <cellStyle name="Note 18 2 12" xfId="15466" xr:uid="{04151F53-B862-4C2D-9DD5-29C82A4D5083}"/>
    <cellStyle name="Note 18 2 12 2" xfId="27226" xr:uid="{809F1240-B946-47C5-AEC2-3F43D784EE0E}"/>
    <cellStyle name="Note 18 2 2" xfId="6777" xr:uid="{464322D9-E577-4668-9B29-B4C6BF14932C}"/>
    <cellStyle name="Note 18 2 2 10" xfId="11086" xr:uid="{84BB801D-D095-4916-89ED-C9FAA93C188C}"/>
    <cellStyle name="Note 18 2 2 10 2" xfId="22955" xr:uid="{F6AD98B3-9B21-4987-9510-3297FF7C4886}"/>
    <cellStyle name="Note 18 2 2 11" xfId="13526" xr:uid="{1A5258B4-66A7-4BFA-8F5F-C5E13103FE3D}"/>
    <cellStyle name="Note 18 2 2 11 2" xfId="25305" xr:uid="{F834F387-4E6D-48D6-8020-65E40CB86739}"/>
    <cellStyle name="Note 18 2 2 2" xfId="7604" xr:uid="{778D95D0-7AB6-4D2C-9085-8885FBCBBB3B}"/>
    <cellStyle name="Note 18 2 2 2 10" xfId="10280" xr:uid="{09227AEC-487D-45A5-ADDD-828B43E17F1A}"/>
    <cellStyle name="Note 18 2 2 2 10 2" xfId="22155" xr:uid="{F99980DC-D587-46C9-9BE9-A4E656894878}"/>
    <cellStyle name="Note 18 2 2 2 2" xfId="9247" xr:uid="{E8177DA4-556C-4C52-9D84-465C7525BC8C}"/>
    <cellStyle name="Note 18 2 2 2 2 2" xfId="13682" xr:uid="{6F467FE9-3F55-41A1-A404-D3D97887692B}"/>
    <cellStyle name="Note 18 2 2 2 2 2 2" xfId="25456" xr:uid="{32B223A1-3A5D-49EB-8062-0DFED8ACA2AF}"/>
    <cellStyle name="Note 18 2 2 2 2 3" xfId="14644" xr:uid="{67FF633C-B20D-43B1-9C5C-B258FB56980D}"/>
    <cellStyle name="Note 18 2 2 2 2 3 2" xfId="26415" xr:uid="{97237605-C8CD-46BA-9AA6-9C7A9C54827B}"/>
    <cellStyle name="Note 18 2 2 2 2 4" xfId="15596" xr:uid="{076F213D-B521-4D7B-955A-BE05706F92F1}"/>
    <cellStyle name="Note 18 2 2 2 2 4 2" xfId="27345" xr:uid="{203589BA-3928-4739-8DEC-04E0F88B2773}"/>
    <cellStyle name="Note 18 2 2 2 2 5" xfId="16476" xr:uid="{5FAAE0E2-1B21-4CD3-9F2A-F99B080CBC30}"/>
    <cellStyle name="Note 18 2 2 2 2 5 2" xfId="28223" xr:uid="{1743182E-6CC9-44CA-AB37-A21D81A84813}"/>
    <cellStyle name="Note 18 2 2 2 2 6" xfId="17342" xr:uid="{DBF175FF-ED14-479D-8E2E-40C033F6ED0E}"/>
    <cellStyle name="Note 18 2 2 2 2 6 2" xfId="29063" xr:uid="{9857C54E-BCDC-49EF-98F4-26756155B76B}"/>
    <cellStyle name="Note 18 2 2 2 2 7" xfId="18118" xr:uid="{64940C64-C06E-4FC3-8A29-90B0956F47C2}"/>
    <cellStyle name="Note 18 2 2 2 2 7 2" xfId="29839" xr:uid="{8DA3A1F4-929F-4C98-AFBA-345AA25338A1}"/>
    <cellStyle name="Note 18 2 2 2 2 8" xfId="18875" xr:uid="{871AD789-E5A2-4CF0-B8E9-5493EC85E1D7}"/>
    <cellStyle name="Note 18 2 2 2 3" xfId="9701" xr:uid="{27360544-4E41-4CF5-9F07-2DFDED310C10}"/>
    <cellStyle name="Note 18 2 2 2 3 2" xfId="14106" xr:uid="{A4A6771E-E1A2-49F9-B972-3FD0519FEC04}"/>
    <cellStyle name="Note 18 2 2 2 3 2 2" xfId="25879" xr:uid="{7F8E0B0F-3530-44AA-9743-5EB4C0865216}"/>
    <cellStyle name="Note 18 2 2 2 3 3" xfId="15066" xr:uid="{85AA81CE-2716-4DA6-A036-E228C4332070}"/>
    <cellStyle name="Note 18 2 2 2 3 3 2" xfId="26837" xr:uid="{830C7410-072A-4E50-AF43-A753AAC8CAC7}"/>
    <cellStyle name="Note 18 2 2 2 3 4" xfId="16018" xr:uid="{AA68A06A-1A5C-46D6-B0AF-217D896FC2CE}"/>
    <cellStyle name="Note 18 2 2 2 3 4 2" xfId="27765" xr:uid="{F253F842-C14D-4E48-810A-0C1A82AE92A7}"/>
    <cellStyle name="Note 18 2 2 2 3 5" xfId="16892" xr:uid="{ED7A48E9-C0B2-4FA1-BE6C-63ACD5EEBADB}"/>
    <cellStyle name="Note 18 2 2 2 3 5 2" xfId="28639" xr:uid="{66482BE6-191B-4E49-AF77-A499DD02EBE7}"/>
    <cellStyle name="Note 18 2 2 2 3 6" xfId="17757" xr:uid="{9EBAE963-206B-4109-A786-22E031DDCFB8}"/>
    <cellStyle name="Note 18 2 2 2 3 6 2" xfId="29478" xr:uid="{335E9B4C-6CFC-40D1-9C0E-4DD7A8599F7D}"/>
    <cellStyle name="Note 18 2 2 2 3 7" xfId="18533" xr:uid="{23778FAF-C7FC-4C9B-9ACB-0592330701F4}"/>
    <cellStyle name="Note 18 2 2 2 3 7 2" xfId="30254" xr:uid="{D4D46F98-711B-4C0E-B612-BF4E1C9E5F9E}"/>
    <cellStyle name="Note 18 2 2 2 3 8" xfId="19290" xr:uid="{8A383E52-F614-495E-B129-00C2DFE813A2}"/>
    <cellStyle name="Note 18 2 2 2 4" xfId="12666" xr:uid="{C40576E0-BB41-4C59-B46D-E7D92FB08009}"/>
    <cellStyle name="Note 18 2 2 2 4 2" xfId="24465" xr:uid="{42BD0450-8570-4CB1-A5E8-6EC367F83BB5}"/>
    <cellStyle name="Note 18 2 2 2 5" xfId="12774" xr:uid="{8BB800C9-6AA0-43EA-BB9B-C9D6847133B9}"/>
    <cellStyle name="Note 18 2 2 2 5 2" xfId="24570" xr:uid="{7C8AF22D-75F4-47D5-92B9-077F434C1A1E}"/>
    <cellStyle name="Note 18 2 2 2 6" xfId="10102" xr:uid="{A40D0D6A-A098-434B-A427-F41DB3254567}"/>
    <cellStyle name="Note 18 2 2 2 6 2" xfId="21977" xr:uid="{EDB0CDF3-6F20-4EF1-8F6C-94A76C360F37}"/>
    <cellStyle name="Note 18 2 2 2 7" xfId="11747" xr:uid="{821B50F6-8F89-480A-BD31-3C8ACCDE31C1}"/>
    <cellStyle name="Note 18 2 2 2 7 2" xfId="23576" xr:uid="{48900E16-083C-4A17-A135-2B19F6F5E355}"/>
    <cellStyle name="Note 18 2 2 2 8" xfId="10959" xr:uid="{8C4C90FE-BE9D-46D4-BBD4-7B0C1D47C437}"/>
    <cellStyle name="Note 18 2 2 2 8 2" xfId="22828" xr:uid="{4D024722-41FB-4252-97BC-65D46CBFF5C1}"/>
    <cellStyle name="Note 18 2 2 2 9" xfId="12521" xr:uid="{E1AED122-7293-4306-9C3A-9CF457B241C5}"/>
    <cellStyle name="Note 18 2 2 2 9 2" xfId="24331" xr:uid="{DA1B555B-9DD2-41FC-8A3E-4352F9209299}"/>
    <cellStyle name="Note 18 2 2 3" xfId="8422" xr:uid="{3D2C1888-CEC5-4E95-B8AB-15C73A3CAD21}"/>
    <cellStyle name="Note 18 2 2 3 2" xfId="13164" xr:uid="{70487FB7-8340-4D9F-9F30-3EF26D96FBC5}"/>
    <cellStyle name="Note 18 2 2 3 2 2" xfId="24950" xr:uid="{531BF0CC-1BBD-4C86-8123-F0A49C98C63E}"/>
    <cellStyle name="Note 18 2 2 3 3" xfId="14184" xr:uid="{05E138B6-2562-4C6A-B1BE-E4077290DA85}"/>
    <cellStyle name="Note 18 2 2 3 3 2" xfId="25957" xr:uid="{B3564E5F-9C2F-4360-B860-4AD2DD9EA4FD}"/>
    <cellStyle name="Note 18 2 2 3 4" xfId="15144" xr:uid="{A50730F3-09BE-4F5C-B10F-D724343AFD5B}"/>
    <cellStyle name="Note 18 2 2 3 4 2" xfId="26913" xr:uid="{E686DA39-7947-47EE-9D14-4BCE16C9C6AD}"/>
    <cellStyle name="Note 18 2 2 3 5" xfId="16093" xr:uid="{67FC8233-E927-4EDF-9257-1B1E223A8201}"/>
    <cellStyle name="Note 18 2 2 3 5 2" xfId="27840" xr:uid="{A2B248E5-F4A0-4DC4-9EF6-E04EF0896C54}"/>
    <cellStyle name="Note 18 2 2 3 6" xfId="16966" xr:uid="{3E3CD18D-62C6-4A6B-BD52-39C7DF2A9C9E}"/>
    <cellStyle name="Note 18 2 2 3 6 2" xfId="28713" xr:uid="{A789023A-1A74-4076-AFBA-9A463B2E7DC7}"/>
    <cellStyle name="Note 18 2 2 3 7" xfId="17831" xr:uid="{4AD69A2A-D3DB-4F2C-9709-625A47448C91}"/>
    <cellStyle name="Note 18 2 2 3 7 2" xfId="29552" xr:uid="{5BC571E3-78A7-434F-BA1E-93AC0BF05F85}"/>
    <cellStyle name="Note 18 2 2 3 8" xfId="18607" xr:uid="{C248A8E6-0820-4371-9139-FAB85A632B74}"/>
    <cellStyle name="Note 18 2 2 4" xfId="9433" xr:uid="{79E23E0B-D5F9-4CDE-84D8-217D45271B03}"/>
    <cellStyle name="Note 18 2 2 4 2" xfId="13838" xr:uid="{1AA0CA51-AE0A-47E2-90F6-A11FF5937663}"/>
    <cellStyle name="Note 18 2 2 4 2 2" xfId="25611" xr:uid="{310F6329-DA77-48A5-8707-20C0468969C7}"/>
    <cellStyle name="Note 18 2 2 4 3" xfId="14798" xr:uid="{C4EA52EA-AE06-4989-84C4-61CF86FEDACA}"/>
    <cellStyle name="Note 18 2 2 4 3 2" xfId="26569" xr:uid="{7731C53E-5CB1-4E53-98D0-6248498EFD9C}"/>
    <cellStyle name="Note 18 2 2 4 4" xfId="15750" xr:uid="{371E709B-BF1D-465F-985A-3549721B279D}"/>
    <cellStyle name="Note 18 2 2 4 4 2" xfId="27497" xr:uid="{5A9F8CDE-6803-48C8-BFD5-ADA38697593C}"/>
    <cellStyle name="Note 18 2 2 4 5" xfId="16624" xr:uid="{B97E37DA-AFBA-4AAF-A088-564DBE634A08}"/>
    <cellStyle name="Note 18 2 2 4 5 2" xfId="28371" xr:uid="{A1D2F44E-9527-4873-9C0B-B2A03E3F0F0E}"/>
    <cellStyle name="Note 18 2 2 4 6" xfId="17489" xr:uid="{9D3B2AC1-418E-456C-B34E-4A7FA2945A43}"/>
    <cellStyle name="Note 18 2 2 4 6 2" xfId="29210" xr:uid="{83CAA2CA-6398-48F3-BE78-F6F35152255A}"/>
    <cellStyle name="Note 18 2 2 4 7" xfId="18265" xr:uid="{45DB36CE-DAA2-4489-83B1-B28209AFF123}"/>
    <cellStyle name="Note 18 2 2 4 7 2" xfId="29986" xr:uid="{3DF0B6C0-08F3-4ADE-9EC7-618140A489EE}"/>
    <cellStyle name="Note 18 2 2 4 8" xfId="19022" xr:uid="{DDD5D8FA-E56C-4C79-AFBB-03B28FF8AE14}"/>
    <cellStyle name="Note 18 2 2 5" xfId="12135" xr:uid="{EAF5811E-337F-4FDB-BAFB-61068CB87489}"/>
    <cellStyle name="Note 18 2 2 5 2" xfId="23952" xr:uid="{672910AA-C1B1-4F02-A9B3-9461561702FC}"/>
    <cellStyle name="Note 18 2 2 6" xfId="10632" xr:uid="{C76B67BA-15A5-4AB6-92D5-D64978291B95}"/>
    <cellStyle name="Note 18 2 2 6 2" xfId="22504" xr:uid="{EF7E3000-139D-4949-96E9-5B71711B8C99}"/>
    <cellStyle name="Note 18 2 2 7" xfId="12029" xr:uid="{7FB28B7B-796B-4104-A56E-24C18266EF86}"/>
    <cellStyle name="Note 18 2 2 7 2" xfId="23850" xr:uid="{13851F61-0F16-4922-9CC0-56F645A5660D}"/>
    <cellStyle name="Note 18 2 2 8" xfId="10723" xr:uid="{C5AA6695-FBE7-4743-B685-EA4B8B82B03A}"/>
    <cellStyle name="Note 18 2 2 8 2" xfId="22595" xr:uid="{D31AF875-0D52-404D-9507-1679A4DEC76D}"/>
    <cellStyle name="Note 18 2 2 9" xfId="11593" xr:uid="{5C7B7578-3FEB-4119-AEC2-6B2E432B8E2A}"/>
    <cellStyle name="Note 18 2 2 9 2" xfId="23437" xr:uid="{5EB479B5-2053-4844-9B49-F24BE0E743D2}"/>
    <cellStyle name="Note 18 2 3" xfId="7082" xr:uid="{D92F6784-CF08-4B21-8C78-189B2329CE59}"/>
    <cellStyle name="Note 18 2 3 10" xfId="15489" xr:uid="{DE6512E0-29C8-4486-8243-AFA7A9449F03}"/>
    <cellStyle name="Note 18 2 3 10 2" xfId="27245" xr:uid="{E5C15D06-0D43-4634-A91F-7A35946EDA6C}"/>
    <cellStyle name="Note 18 2 3 2" xfId="8725" xr:uid="{572EBD7D-7C14-402F-909D-8A3E66C8B7DD}"/>
    <cellStyle name="Note 18 2 3 2 2" xfId="13386" xr:uid="{2D25035B-F8B6-4AE4-AC4B-29EB29506120}"/>
    <cellStyle name="Note 18 2 3 2 2 2" xfId="25169" xr:uid="{4EB09F64-D61D-4DDE-B959-49EC1D7CC184}"/>
    <cellStyle name="Note 18 2 3 2 3" xfId="14392" xr:uid="{A31F6408-2171-4168-BCBD-85B946262C4C}"/>
    <cellStyle name="Note 18 2 3 2 3 2" xfId="26164" xr:uid="{F1A26C81-D62D-465A-A3B3-6A13EEFC4FFE}"/>
    <cellStyle name="Note 18 2 3 2 4" xfId="15350" xr:uid="{F7F63A4E-E7C6-4C18-A0A0-BF5AFAC658A0}"/>
    <cellStyle name="Note 18 2 3 2 4 2" xfId="27112" xr:uid="{6F14336D-8EDB-4793-B38C-64068A2802FC}"/>
    <cellStyle name="Note 18 2 3 2 5" xfId="16277" xr:uid="{DDBBB951-5B95-4116-B212-95E2A5F0F5AC}"/>
    <cellStyle name="Note 18 2 3 2 5 2" xfId="28024" xr:uid="{A5569CA6-1422-4556-885A-C48E17753471}"/>
    <cellStyle name="Note 18 2 3 2 6" xfId="17148" xr:uid="{5AB60836-2D3C-4018-BE14-010730787612}"/>
    <cellStyle name="Note 18 2 3 2 6 2" xfId="28892" xr:uid="{106FDEF9-1D03-4F57-8C00-577A6A262D42}"/>
    <cellStyle name="Note 18 2 3 2 7" xfId="17995" xr:uid="{E11F0F40-02B6-4029-89B9-575437E4A38C}"/>
    <cellStyle name="Note 18 2 3 2 7 2" xfId="29716" xr:uid="{CAD52A55-6859-446C-9209-124A5219CF45}"/>
    <cellStyle name="Note 18 2 3 2 8" xfId="18762" xr:uid="{04A5A6E3-7A8B-4627-873D-2917A9322E56}"/>
    <cellStyle name="Note 18 2 3 3" xfId="9588" xr:uid="{57061916-B7F1-47D6-9C28-0945C4D5BF59}"/>
    <cellStyle name="Note 18 2 3 3 2" xfId="13993" xr:uid="{115F59CC-4D46-4047-8DF9-31E104222873}"/>
    <cellStyle name="Note 18 2 3 3 2 2" xfId="25766" xr:uid="{F1B72CAE-54A5-4FDA-8FB9-40E7C4521837}"/>
    <cellStyle name="Note 18 2 3 3 3" xfId="14953" xr:uid="{A20C4FD6-8B96-4FE9-A059-84E358620954}"/>
    <cellStyle name="Note 18 2 3 3 3 2" xfId="26724" xr:uid="{15EC0473-3B91-4F82-BB62-41BEF09311C9}"/>
    <cellStyle name="Note 18 2 3 3 4" xfId="15905" xr:uid="{D45815DB-B0F1-4FA7-A9D0-B1CCFC9F0E58}"/>
    <cellStyle name="Note 18 2 3 3 4 2" xfId="27652" xr:uid="{2F1026F8-E9F4-4E47-8565-66FCAAE43B3C}"/>
    <cellStyle name="Note 18 2 3 3 5" xfId="16779" xr:uid="{26999BDD-2588-449C-9F85-868A482BC940}"/>
    <cellStyle name="Note 18 2 3 3 5 2" xfId="28526" xr:uid="{5230EF38-80A4-4C21-B59F-7289C9ACAC95}"/>
    <cellStyle name="Note 18 2 3 3 6" xfId="17644" xr:uid="{834BBC00-F459-4336-81BE-2B177C7F44E2}"/>
    <cellStyle name="Note 18 2 3 3 6 2" xfId="29365" xr:uid="{E708B6F8-FF58-4649-9014-98CF0CD1949B}"/>
    <cellStyle name="Note 18 2 3 3 7" xfId="18420" xr:uid="{A2FC45D8-5C20-44B6-B7EA-D2C92BCF5BDC}"/>
    <cellStyle name="Note 18 2 3 3 7 2" xfId="30141" xr:uid="{E4266F84-978E-4060-B523-FA2AD46EE65D}"/>
    <cellStyle name="Note 18 2 3 3 8" xfId="19177" xr:uid="{0A644441-D1DD-4F16-831B-96ADC531B42A}"/>
    <cellStyle name="Note 18 2 3 4" xfId="12356" xr:uid="{0895D72B-63B3-4454-8F46-C8FCE24AB598}"/>
    <cellStyle name="Note 18 2 3 4 2" xfId="24171" xr:uid="{6DB7F899-800A-486B-8D4A-F767A39D9E85}"/>
    <cellStyle name="Note 18 2 3 5" xfId="10424" xr:uid="{43EAF37C-B05D-4898-AEBB-20A67AD671F5}"/>
    <cellStyle name="Note 18 2 3 5 2" xfId="22296" xr:uid="{C409DED8-1159-4C16-99BB-2C4D71E98768}"/>
    <cellStyle name="Note 18 2 3 6" xfId="12061" xr:uid="{F1EEA317-1294-46C5-84D3-24E83E69F8AE}"/>
    <cellStyle name="Note 18 2 3 6 2" xfId="23882" xr:uid="{BC70D6B0-0DA5-45C9-9080-D01CDAFB8264}"/>
    <cellStyle name="Note 18 2 3 7" xfId="10693" xr:uid="{52A963C0-393F-4173-8D9D-3F8191A16613}"/>
    <cellStyle name="Note 18 2 3 7 2" xfId="22565" xr:uid="{1F1953D6-0BE2-4875-8ADF-6D84F0E73806}"/>
    <cellStyle name="Note 18 2 3 8" xfId="13555" xr:uid="{C0FF0EBA-0FCB-431D-9A93-7BE0C2FD6665}"/>
    <cellStyle name="Note 18 2 3 8 2" xfId="25331" xr:uid="{CD1165B7-24A9-409D-A5E1-6F71ADE032C2}"/>
    <cellStyle name="Note 18 2 3 9" xfId="14536" xr:uid="{C6F4FF96-783B-4E6C-8515-EEC58E550ACF}"/>
    <cellStyle name="Note 18 2 3 9 2" xfId="26307" xr:uid="{0C2557EF-5301-4AA5-B966-2EB610CC28C2}"/>
    <cellStyle name="Note 18 2 4" xfId="7926" xr:uid="{AD243554-FCC3-4A7A-8829-0B3DF4BF0FEB}"/>
    <cellStyle name="Note 18 2 4 2" xfId="12897" xr:uid="{AA0FBE89-1F87-4E68-B97A-423462EE46BC}"/>
    <cellStyle name="Note 18 2 4 2 2" xfId="24691" xr:uid="{4D935ABC-15AF-45BA-B693-5E424E9E87EB}"/>
    <cellStyle name="Note 18 2 4 3" xfId="11964" xr:uid="{387C8D6E-4011-4123-8673-9C44D2F8B346}"/>
    <cellStyle name="Note 18 2 4 3 2" xfId="23789" xr:uid="{1390308A-36E5-453A-9F25-8B8EF9F54342}"/>
    <cellStyle name="Note 18 2 4 4" xfId="10771" xr:uid="{F8CEC2CC-C37B-4490-8EB4-852C01F96EBD}"/>
    <cellStyle name="Note 18 2 4 4 2" xfId="22641" xr:uid="{BE0B2309-E96E-4ADC-9A30-0CD3A19DF85E}"/>
    <cellStyle name="Note 18 2 4 5" xfId="11552" xr:uid="{163DD2AC-8418-4B66-AECA-A89401A71770}"/>
    <cellStyle name="Note 18 2 4 5 2" xfId="23400" xr:uid="{1CCDB36C-DED4-4AF9-A246-964462AC793A}"/>
    <cellStyle name="Note 18 2 4 6" xfId="11109" xr:uid="{DC07ECBF-D5EC-40C2-91C6-6A891CB2B2D7}"/>
    <cellStyle name="Note 18 2 4 6 2" xfId="22978" xr:uid="{26719AF9-862A-4621-8720-18FDFF605E3A}"/>
    <cellStyle name="Note 18 2 4 7" xfId="13523" xr:uid="{6110D396-57D0-4DC6-A550-6BC955F7554E}"/>
    <cellStyle name="Note 18 2 4 7 2" xfId="25303" xr:uid="{469BE9F0-A188-4AAE-924E-BA9D2BD2FCB5}"/>
    <cellStyle name="Note 18 2 4 8" xfId="14519" xr:uid="{6E72EBDE-CC65-4A85-A06B-A74DE3061E87}"/>
    <cellStyle name="Note 18 2 5" xfId="9360" xr:uid="{110479E2-E645-4B3B-A132-038B9B230DA4}"/>
    <cellStyle name="Note 18 2 5 2" xfId="13765" xr:uid="{E4C744FE-C031-4BE4-B97E-2A767BE9B1D6}"/>
    <cellStyle name="Note 18 2 5 2 2" xfId="25538" xr:uid="{040378B7-CF1B-435D-B7CD-D93F970980C1}"/>
    <cellStyle name="Note 18 2 5 3" xfId="14725" xr:uid="{E6FB0BA6-D32C-40EE-A900-88792C8D60F8}"/>
    <cellStyle name="Note 18 2 5 3 2" xfId="26496" xr:uid="{019FBADC-3475-4625-9365-107810DD8565}"/>
    <cellStyle name="Note 18 2 5 4" xfId="15677" xr:uid="{6610F232-C25E-442F-B373-DB2944003CCD}"/>
    <cellStyle name="Note 18 2 5 4 2" xfId="27424" xr:uid="{AAE25A1A-928B-48D4-A45E-F836BD85F9EB}"/>
    <cellStyle name="Note 18 2 5 5" xfId="16551" xr:uid="{CE294E83-215F-4F2C-9D04-0B27B037CD2B}"/>
    <cellStyle name="Note 18 2 5 5 2" xfId="28298" xr:uid="{3E03E109-707B-4F06-BB5A-B8F1CD3E255C}"/>
    <cellStyle name="Note 18 2 5 6" xfId="17416" xr:uid="{5D53E003-9C71-4143-B6B2-AC2E1892696A}"/>
    <cellStyle name="Note 18 2 5 6 2" xfId="29137" xr:uid="{70049069-D835-4164-B9AF-011D3A5534A8}"/>
    <cellStyle name="Note 18 2 5 7" xfId="18192" xr:uid="{901BB40B-9627-4B3D-B172-B14D6F5503CD}"/>
    <cellStyle name="Note 18 2 5 7 2" xfId="29913" xr:uid="{CEA8DABE-B338-4656-A477-F82AD4440B2F}"/>
    <cellStyle name="Note 18 2 5 8" xfId="18949" xr:uid="{6E6609F0-EF64-4C67-BB5B-5016A435484E}"/>
    <cellStyle name="Note 18 2 6" xfId="11801" xr:uid="{81C7F582-5572-4E55-8871-CA7D41E330AE}"/>
    <cellStyle name="Note 18 2 6 2" xfId="23629" xr:uid="{B125C328-06EE-40D0-9133-9F8E32022ECB}"/>
    <cellStyle name="Note 18 2 7" xfId="10914" xr:uid="{6BAC02BD-7E54-4C82-A1E5-0F0C1561F38F}"/>
    <cellStyle name="Note 18 2 7 2" xfId="22783" xr:uid="{CCBB2DD4-08D7-475B-896B-56B8C3578523}"/>
    <cellStyle name="Note 18 2 8" xfId="11420" xr:uid="{09F98242-3E92-43C5-B7B5-E42D0235092F}"/>
    <cellStyle name="Note 18 2 8 2" xfId="23278" xr:uid="{33568649-6F82-426F-8BBA-AB048F6AEA68}"/>
    <cellStyle name="Note 18 2 9" xfId="11211" xr:uid="{9965665F-6C67-4065-B6E3-68D0DED23DD3}"/>
    <cellStyle name="Note 18 2 9 2" xfId="23073" xr:uid="{3002C77D-EA5C-424F-8397-5E16C12BE124}"/>
    <cellStyle name="Note 18 3" xfId="6778" xr:uid="{B0D2EAC0-CB6C-4991-9615-8DE3195BB412}"/>
    <cellStyle name="Note 18 3 10" xfId="11001" xr:uid="{16BC08A4-D1A8-4406-AE57-C0454C8FD4A1}"/>
    <cellStyle name="Note 18 3 10 2" xfId="22870" xr:uid="{487AFC8E-319C-4EBB-95C4-37B9B895501A}"/>
    <cellStyle name="Note 18 3 11" xfId="13539" xr:uid="{9403DC06-84A5-474E-A875-E5DF68936EB1}"/>
    <cellStyle name="Note 18 3 11 2" xfId="25316" xr:uid="{9675AA53-3995-478D-A994-88288BB3CC34}"/>
    <cellStyle name="Note 18 3 2" xfId="7605" xr:uid="{DD597F83-5EA2-4973-BD3C-9A3233E04587}"/>
    <cellStyle name="Note 18 3 2 10" xfId="17963" xr:uid="{62265B81-73F3-4B1F-88C5-FB70A6889303}"/>
    <cellStyle name="Note 18 3 2 10 2" xfId="29684" xr:uid="{29B602A6-85FF-490B-AC44-DE1BCDD30AFB}"/>
    <cellStyle name="Note 18 3 2 2" xfId="9248" xr:uid="{368F511A-B21E-440C-9292-F25616065ED2}"/>
    <cellStyle name="Note 18 3 2 2 2" xfId="13683" xr:uid="{FD43560F-E9E9-4FAD-BA88-7D9FA828737F}"/>
    <cellStyle name="Note 18 3 2 2 2 2" xfId="25457" xr:uid="{71C95845-598A-4D61-9E20-BAB7EC1DDE28}"/>
    <cellStyle name="Note 18 3 2 2 3" xfId="14645" xr:uid="{F31C3369-CCD2-45A6-95BA-03AE1738EDEB}"/>
    <cellStyle name="Note 18 3 2 2 3 2" xfId="26416" xr:uid="{6C958364-A680-4001-A098-A51D74E36434}"/>
    <cellStyle name="Note 18 3 2 2 4" xfId="15597" xr:uid="{8051ABFA-057A-4A68-9968-CF4FF213F4EB}"/>
    <cellStyle name="Note 18 3 2 2 4 2" xfId="27346" xr:uid="{AF239447-8B68-44E9-97C0-E7B3A2CD46BA}"/>
    <cellStyle name="Note 18 3 2 2 5" xfId="16477" xr:uid="{08E409D5-9E9D-48B2-AAC5-7A69A58E5CB4}"/>
    <cellStyle name="Note 18 3 2 2 5 2" xfId="28224" xr:uid="{B15295A1-E0DB-45B7-8EB3-970202ACE188}"/>
    <cellStyle name="Note 18 3 2 2 6" xfId="17343" xr:uid="{7EB8F8E4-702E-4B8F-9E93-4790427BFF4D}"/>
    <cellStyle name="Note 18 3 2 2 6 2" xfId="29064" xr:uid="{0697B073-33E2-4950-8D14-F5F2A4DD80B7}"/>
    <cellStyle name="Note 18 3 2 2 7" xfId="18119" xr:uid="{087F87A1-2F99-42CE-902B-B95CE02C93CB}"/>
    <cellStyle name="Note 18 3 2 2 7 2" xfId="29840" xr:uid="{2F73FE1C-C485-4443-9D7B-44FE852EE2DC}"/>
    <cellStyle name="Note 18 3 2 2 8" xfId="18876" xr:uid="{ABE22F2C-0A81-4C60-8063-64E03B8ACC19}"/>
    <cellStyle name="Note 18 3 2 3" xfId="9702" xr:uid="{5DA88013-A869-494E-A40E-4E957DAFE88E}"/>
    <cellStyle name="Note 18 3 2 3 2" xfId="14107" xr:uid="{E1A27225-D755-48E0-806D-AE4CBB535FBC}"/>
    <cellStyle name="Note 18 3 2 3 2 2" xfId="25880" xr:uid="{46FCD70E-1E2F-48B2-914E-FCF09A480F00}"/>
    <cellStyle name="Note 18 3 2 3 3" xfId="15067" xr:uid="{7E3A72A1-D7CE-4726-AEDE-9ACFC3BD5A97}"/>
    <cellStyle name="Note 18 3 2 3 3 2" xfId="26838" xr:uid="{A60E3FF1-57E7-4141-A7E4-B018B06A0CA7}"/>
    <cellStyle name="Note 18 3 2 3 4" xfId="16019" xr:uid="{4C3595F9-2335-4FC7-B0D5-7CBBA52A8540}"/>
    <cellStyle name="Note 18 3 2 3 4 2" xfId="27766" xr:uid="{65D78DFC-CFBD-4822-9A6A-BB7E284E74B0}"/>
    <cellStyle name="Note 18 3 2 3 5" xfId="16893" xr:uid="{2ABC6E55-6FB0-41D6-BF30-AEFA80C32D43}"/>
    <cellStyle name="Note 18 3 2 3 5 2" xfId="28640" xr:uid="{E5BC7456-D803-4DF6-875B-547CE7C043AD}"/>
    <cellStyle name="Note 18 3 2 3 6" xfId="17758" xr:uid="{3CDAF63F-6A26-428E-A8C0-19B4EB7AD559}"/>
    <cellStyle name="Note 18 3 2 3 6 2" xfId="29479" xr:uid="{46BB5148-A87E-4759-8B0B-09005E17717B}"/>
    <cellStyle name="Note 18 3 2 3 7" xfId="18534" xr:uid="{6D4296CF-C6D0-44FD-857F-FCBFB85C956C}"/>
    <cellStyle name="Note 18 3 2 3 7 2" xfId="30255" xr:uid="{3CB42A30-1DF6-446D-99E6-E8BE1FBD3888}"/>
    <cellStyle name="Note 18 3 2 3 8" xfId="19291" xr:uid="{8A9C0824-F1FB-4734-8E50-D7E86BC9297B}"/>
    <cellStyle name="Note 18 3 2 4" xfId="12667" xr:uid="{5DEA7FC4-75F4-427B-9EEB-4D9808E03290}"/>
    <cellStyle name="Note 18 3 2 4 2" xfId="24466" xr:uid="{574F8FDD-57D9-47BC-AC90-B9BE678973EF}"/>
    <cellStyle name="Note 18 3 2 5" xfId="13309" xr:uid="{64BB6F38-689A-4185-A167-C2B9A04B4100}"/>
    <cellStyle name="Note 18 3 2 5 2" xfId="25092" xr:uid="{589F30BA-5334-4289-AEFE-E9541F39132A}"/>
    <cellStyle name="Note 18 3 2 6" xfId="14323" xr:uid="{75DA52D7-D382-45C4-8465-834F13EC6D70}"/>
    <cellStyle name="Note 18 3 2 6 2" xfId="26095" xr:uid="{DACFB3FE-2C41-4DAD-993F-3D00EBB0943B}"/>
    <cellStyle name="Note 18 3 2 7" xfId="15281" xr:uid="{31DF210C-E97A-4EEC-98E6-3D9C99CACF7E}"/>
    <cellStyle name="Note 18 3 2 7 2" xfId="27050" xr:uid="{E11E2439-26FE-44F3-AA5F-41F073A01D1F}"/>
    <cellStyle name="Note 18 3 2 8" xfId="16225" xr:uid="{82708BEF-AE28-4543-9ACB-C5C27D4FE6D5}"/>
    <cellStyle name="Note 18 3 2 8 2" xfId="27972" xr:uid="{4708B529-8ABC-4605-8C83-149A244509F9}"/>
    <cellStyle name="Note 18 3 2 9" xfId="17098" xr:uid="{97AE1E37-F2B6-482E-A132-AF66F292C9AE}"/>
    <cellStyle name="Note 18 3 2 9 2" xfId="28845" xr:uid="{C12A5475-1C0C-4C03-AA00-B2B7A561D230}"/>
    <cellStyle name="Note 18 3 3" xfId="8423" xr:uid="{EEB8B0C1-0C06-4E69-AA2E-8AEC2E0551C2}"/>
    <cellStyle name="Note 18 3 3 2" xfId="13165" xr:uid="{9045689D-F55F-40CA-8838-2FCB56D6778E}"/>
    <cellStyle name="Note 18 3 3 2 2" xfId="24951" xr:uid="{0268845F-3EDE-4C46-9B5A-F4F41B6B4D3F}"/>
    <cellStyle name="Note 18 3 3 3" xfId="14185" xr:uid="{8FEF9233-A6B0-478C-80A1-205B294270A0}"/>
    <cellStyle name="Note 18 3 3 3 2" xfId="25958" xr:uid="{851515F1-205B-4870-B4D7-FB6408684890}"/>
    <cellStyle name="Note 18 3 3 4" xfId="15145" xr:uid="{E8A4CFF2-12F5-4710-8656-FA28C48D81C1}"/>
    <cellStyle name="Note 18 3 3 4 2" xfId="26914" xr:uid="{BCC96AE4-8B5F-4C8E-A65E-AE0FBBB2A6A7}"/>
    <cellStyle name="Note 18 3 3 5" xfId="16094" xr:uid="{DD329F45-3B3D-4E01-A9A3-E16CA67D4B86}"/>
    <cellStyle name="Note 18 3 3 5 2" xfId="27841" xr:uid="{25B2EB84-6E62-4C95-86D0-252BB7F19084}"/>
    <cellStyle name="Note 18 3 3 6" xfId="16967" xr:uid="{B35354F4-0C75-44BF-B1A2-1363C8699FEE}"/>
    <cellStyle name="Note 18 3 3 6 2" xfId="28714" xr:uid="{5FB61693-62D6-4ABF-95CE-DD123CE8530D}"/>
    <cellStyle name="Note 18 3 3 7" xfId="17832" xr:uid="{4F94B78B-B305-417F-94FB-176A4C6E8273}"/>
    <cellStyle name="Note 18 3 3 7 2" xfId="29553" xr:uid="{9BCC0CB4-8770-4A54-95F2-889AECA18D17}"/>
    <cellStyle name="Note 18 3 3 8" xfId="18608" xr:uid="{E3A04287-9675-40C2-9809-1A8F43974596}"/>
    <cellStyle name="Note 18 3 4" xfId="9434" xr:uid="{DC820B34-7AEC-4CA4-8871-4845799E0D29}"/>
    <cellStyle name="Note 18 3 4 2" xfId="13839" xr:uid="{3BA0F1CF-C53A-4D14-AE2C-A2E245734C70}"/>
    <cellStyle name="Note 18 3 4 2 2" xfId="25612" xr:uid="{B2AEDA76-329E-4548-889E-EC5257B4B045}"/>
    <cellStyle name="Note 18 3 4 3" xfId="14799" xr:uid="{858E974B-C743-4ED7-B0AB-CEC40B099A10}"/>
    <cellStyle name="Note 18 3 4 3 2" xfId="26570" xr:uid="{CE927B07-1522-4B5A-B2BD-46FD7CB4C317}"/>
    <cellStyle name="Note 18 3 4 4" xfId="15751" xr:uid="{C78A635B-354D-4B1B-A097-D8E57867B6EB}"/>
    <cellStyle name="Note 18 3 4 4 2" xfId="27498" xr:uid="{5FB7BD97-443B-4798-A274-2496585BBE9D}"/>
    <cellStyle name="Note 18 3 4 5" xfId="16625" xr:uid="{44C866CA-B2C2-4F6C-81D6-47012032F0CC}"/>
    <cellStyle name="Note 18 3 4 5 2" xfId="28372" xr:uid="{E191C02C-BFE9-4051-A5F6-01B2EB7A2DA6}"/>
    <cellStyle name="Note 18 3 4 6" xfId="17490" xr:uid="{BCFD4A50-9539-46DD-A23C-13ED559B0CEE}"/>
    <cellStyle name="Note 18 3 4 6 2" xfId="29211" xr:uid="{76C704EF-496D-405E-A8EA-E610AA8BAA00}"/>
    <cellStyle name="Note 18 3 4 7" xfId="18266" xr:uid="{7047B878-A22E-430B-BBB4-256F26E46325}"/>
    <cellStyle name="Note 18 3 4 7 2" xfId="29987" xr:uid="{BA354603-B7A8-4028-90D0-DF1AA2314803}"/>
    <cellStyle name="Note 18 3 4 8" xfId="19023" xr:uid="{3FCA2C68-5550-4120-8DD5-0CCCB14E94DA}"/>
    <cellStyle name="Note 18 3 5" xfId="12136" xr:uid="{5B68E14A-84E4-4FC4-9EB3-49178EC8F0AC}"/>
    <cellStyle name="Note 18 3 5 2" xfId="23953" xr:uid="{336CDDC7-A649-4271-8826-4FA06B8FD91E}"/>
    <cellStyle name="Note 18 3 6" xfId="10631" xr:uid="{9CE6ECEE-41F5-4DC8-9612-8005406C740A}"/>
    <cellStyle name="Note 18 3 6 2" xfId="22503" xr:uid="{C39F4C10-2502-4EF6-9C9E-7E7CCE754213}"/>
    <cellStyle name="Note 18 3 7" xfId="12540" xr:uid="{3155FF5D-93F6-4FA6-8119-AE3A939CB416}"/>
    <cellStyle name="Note 18 3 7 2" xfId="24349" xr:uid="{254377AE-A6C9-435A-A6E6-CAF35D023FC6}"/>
    <cellStyle name="Note 18 3 8" xfId="10266" xr:uid="{3B46B80D-C820-428C-9275-DAACDBB45025}"/>
    <cellStyle name="Note 18 3 8 2" xfId="22141" xr:uid="{5F8DD5E5-1550-439D-A0A2-A8F682ED1C4D}"/>
    <cellStyle name="Note 18 3 9" xfId="11698" xr:uid="{9E0094F1-CCCF-4BD2-B7EE-73FD4439EE63}"/>
    <cellStyle name="Note 18 3 9 2" xfId="23531" xr:uid="{BAB5B806-DE2A-41A4-B9B0-37805FE662CF}"/>
    <cellStyle name="Note 18 4" xfId="7081" xr:uid="{552CDC16-23B9-486C-A99A-EE76A1CE5919}"/>
    <cellStyle name="Note 18 4 10" xfId="12043" xr:uid="{58666306-5AFD-4444-BC6C-7B1C548D4183}"/>
    <cellStyle name="Note 18 4 10 2" xfId="23864" xr:uid="{BBDD891F-734D-4746-B1BC-1B47DCD08243}"/>
    <cellStyle name="Note 18 4 2" xfId="8724" xr:uid="{A1845ACF-3E9E-4A33-AF99-BE8B2760D632}"/>
    <cellStyle name="Note 18 4 2 2" xfId="13385" xr:uid="{255E74BE-2DD4-4DB4-9654-A865804F8FDE}"/>
    <cellStyle name="Note 18 4 2 2 2" xfId="25168" xr:uid="{89BBC654-DAD7-4F03-9959-B7008258A87D}"/>
    <cellStyle name="Note 18 4 2 3" xfId="14391" xr:uid="{58BB6E42-6D02-493E-ABA2-5FAFAF5FDEF9}"/>
    <cellStyle name="Note 18 4 2 3 2" xfId="26163" xr:uid="{E22366D1-9BA1-4A00-A5C6-B30987521B6D}"/>
    <cellStyle name="Note 18 4 2 4" xfId="15349" xr:uid="{6BAD0BB2-676C-48E7-B324-57897F2FB9FF}"/>
    <cellStyle name="Note 18 4 2 4 2" xfId="27111" xr:uid="{825A2CC3-AA9A-4820-98A3-F76062ADBAC9}"/>
    <cellStyle name="Note 18 4 2 5" xfId="16276" xr:uid="{E0C1C81F-178A-4141-906D-8AC2B442B1C2}"/>
    <cellStyle name="Note 18 4 2 5 2" xfId="28023" xr:uid="{364DAE4F-EC8D-43DA-B42F-53EB6A8B1449}"/>
    <cellStyle name="Note 18 4 2 6" xfId="17147" xr:uid="{B200F412-03AB-45F1-B69C-3475CA4626F7}"/>
    <cellStyle name="Note 18 4 2 6 2" xfId="28891" xr:uid="{B597E5C6-BC4B-461E-B4C8-DE70C6B50F5B}"/>
    <cellStyle name="Note 18 4 2 7" xfId="17994" xr:uid="{74312825-A58D-49B8-89E5-2E30FC2FCE09}"/>
    <cellStyle name="Note 18 4 2 7 2" xfId="29715" xr:uid="{4E14DDCC-5D82-455B-9791-C549FF2DADF5}"/>
    <cellStyle name="Note 18 4 2 8" xfId="18761" xr:uid="{3C2BAD1C-A191-4083-89AD-5D178E21A2E3}"/>
    <cellStyle name="Note 18 4 3" xfId="9587" xr:uid="{D9BD0AC5-22B2-4C89-BCB5-146D68133209}"/>
    <cellStyle name="Note 18 4 3 2" xfId="13992" xr:uid="{01F4B9EE-67B0-4BA2-BD16-1DB7740FCE3B}"/>
    <cellStyle name="Note 18 4 3 2 2" xfId="25765" xr:uid="{1DCFFE4F-ECC7-4DD4-9E11-7B7D9F1BCC1F}"/>
    <cellStyle name="Note 18 4 3 3" xfId="14952" xr:uid="{E11D9F9B-7C9C-4EBF-AE39-02F06F78ABF8}"/>
    <cellStyle name="Note 18 4 3 3 2" xfId="26723" xr:uid="{180B0FD7-437C-4013-8D3F-BCF52405B4B7}"/>
    <cellStyle name="Note 18 4 3 4" xfId="15904" xr:uid="{5AD743B7-C002-4F5C-8FBF-FBE7875C0707}"/>
    <cellStyle name="Note 18 4 3 4 2" xfId="27651" xr:uid="{D1271D26-E8A2-4B3A-BFB9-B39DE8CD9F0E}"/>
    <cellStyle name="Note 18 4 3 5" xfId="16778" xr:uid="{4ED8DFD5-8AAA-4ED5-83B6-E8127E6D836A}"/>
    <cellStyle name="Note 18 4 3 5 2" xfId="28525" xr:uid="{F7113313-2CAD-446F-87F3-07B69B9D4DFA}"/>
    <cellStyle name="Note 18 4 3 6" xfId="17643" xr:uid="{7D6BC5E6-5C5D-45BC-A2A8-A8CDD66F0665}"/>
    <cellStyle name="Note 18 4 3 6 2" xfId="29364" xr:uid="{3FBA2207-5EE8-4D37-90D5-EE71A2769541}"/>
    <cellStyle name="Note 18 4 3 7" xfId="18419" xr:uid="{FE8E2686-25A1-41A2-9673-0457C8571BF3}"/>
    <cellStyle name="Note 18 4 3 7 2" xfId="30140" xr:uid="{0023C4A1-7A49-4CC6-9B02-646BF5C01AFB}"/>
    <cellStyle name="Note 18 4 3 8" xfId="19176" xr:uid="{8339E353-5FB6-4868-8C4D-2F47AB69C0D3}"/>
    <cellStyle name="Note 18 4 4" xfId="12355" xr:uid="{CBBAF5F0-98DB-415D-8942-66C4DE88D988}"/>
    <cellStyle name="Note 18 4 4 2" xfId="24170" xr:uid="{F4160473-818D-418B-AD3E-11B577A8E859}"/>
    <cellStyle name="Note 18 4 5" xfId="10425" xr:uid="{4B431E29-5C1E-45D8-B8A0-D5D91517761D}"/>
    <cellStyle name="Note 18 4 5 2" xfId="22297" xr:uid="{AB67F8A3-CE31-4A57-8E56-BF9F010C24F5}"/>
    <cellStyle name="Note 18 4 6" xfId="13091" xr:uid="{ACD1B5CE-300B-4950-AA94-E696652F0D2D}"/>
    <cellStyle name="Note 18 4 6 2" xfId="24879" xr:uid="{B332925D-F3F4-4DE7-873F-4E03A4729347}"/>
    <cellStyle name="Note 18 4 7" xfId="9841" xr:uid="{05A6C0C7-7E0C-4747-933D-9ECEC7B6B313}"/>
    <cellStyle name="Note 18 4 7 2" xfId="21717" xr:uid="{42CE309F-760D-4962-82EA-7B8C12CD73BB}"/>
    <cellStyle name="Note 18 4 8" xfId="12244" xr:uid="{DC3D50FF-D1BE-4483-88EC-1BF6FBAFE523}"/>
    <cellStyle name="Note 18 4 8 2" xfId="24061" xr:uid="{A06A08E2-F569-4B3A-9A8F-78EB77AE016E}"/>
    <cellStyle name="Note 18 4 9" xfId="10524" xr:uid="{3217DD61-3775-4851-A9B2-F5490B1F88E6}"/>
    <cellStyle name="Note 18 4 9 2" xfId="22396" xr:uid="{A4283ED7-ECCE-4676-B248-282C626E19B9}"/>
    <cellStyle name="Note 18 5" xfId="7925" xr:uid="{149764D0-490B-49F0-9790-46F7CF7731E7}"/>
    <cellStyle name="Note 18 5 2" xfId="12896" xr:uid="{A99D135A-53E3-4A7B-9222-169B6B25CCDB}"/>
    <cellStyle name="Note 18 5 2 2" xfId="24690" xr:uid="{BE3167F8-A243-4B0D-BCC9-3505B0568862}"/>
    <cellStyle name="Note 18 5 3" xfId="9995" xr:uid="{D4B4ED65-67ED-485F-8862-09B2B5649A3D}"/>
    <cellStyle name="Note 18 5 3 2" xfId="21870" xr:uid="{0C320703-253C-411E-BDEC-E6B51E805606}"/>
    <cellStyle name="Note 18 5 4" xfId="13660" xr:uid="{B99D35A0-51A9-4978-82F8-147E63630C42}"/>
    <cellStyle name="Note 18 5 4 2" xfId="25435" xr:uid="{264A541E-9C17-478B-92EB-7C9B75AA258E}"/>
    <cellStyle name="Note 18 5 5" xfId="14624" xr:uid="{0E680DDA-D6C5-4FBA-A31A-4B7E6FAE8E36}"/>
    <cellStyle name="Note 18 5 5 2" xfId="26395" xr:uid="{A7861527-5A8F-47C2-A940-00EE9C8CCBAA}"/>
    <cellStyle name="Note 18 5 6" xfId="15576" xr:uid="{ADC00DCB-68E9-4000-A9DA-06BC4380AF65}"/>
    <cellStyle name="Note 18 5 6 2" xfId="27327" xr:uid="{399B2A55-7348-4137-81D8-A97EDFA529CE}"/>
    <cellStyle name="Note 18 5 7" xfId="16458" xr:uid="{BABBD5FC-D53F-42CE-9ECF-B8E5642EA90C}"/>
    <cellStyle name="Note 18 5 7 2" xfId="28205" xr:uid="{166F203E-7A8F-4962-9E7D-F4A2D463F3A0}"/>
    <cellStyle name="Note 18 5 8" xfId="17326" xr:uid="{F8CFA955-8030-460E-BC29-BDC08CF79CAA}"/>
    <cellStyle name="Note 18 6" xfId="9359" xr:uid="{93DE93AD-D7E2-4A8C-A547-09D2E0F6E231}"/>
    <cellStyle name="Note 18 6 2" xfId="13764" xr:uid="{22173D73-9505-4F3C-9555-75010C406FF9}"/>
    <cellStyle name="Note 18 6 2 2" xfId="25537" xr:uid="{8057B8CA-344A-436F-8090-4F8ED7D1DECA}"/>
    <cellStyle name="Note 18 6 3" xfId="14724" xr:uid="{25077C69-8E74-4810-B23D-B5B19E2608C9}"/>
    <cellStyle name="Note 18 6 3 2" xfId="26495" xr:uid="{31DF3C4B-3DCD-4D9E-8B1A-181459A3C3AA}"/>
    <cellStyle name="Note 18 6 4" xfId="15676" xr:uid="{286E169E-D418-4595-A62F-EB763233EF50}"/>
    <cellStyle name="Note 18 6 4 2" xfId="27423" xr:uid="{34F4A5A6-BD69-41F8-BF92-06ABAC1B309C}"/>
    <cellStyle name="Note 18 6 5" xfId="16550" xr:uid="{C2010C02-C096-4070-BB5E-06FBAE276AB6}"/>
    <cellStyle name="Note 18 6 5 2" xfId="28297" xr:uid="{E453C5D6-F2AC-46E8-A798-D748848B255B}"/>
    <cellStyle name="Note 18 6 6" xfId="17415" xr:uid="{F8B8A6A1-9300-48D1-926F-CCA2178022E6}"/>
    <cellStyle name="Note 18 6 6 2" xfId="29136" xr:uid="{B8EAEF78-BD33-405E-A1F2-ABE734CF4A64}"/>
    <cellStyle name="Note 18 6 7" xfId="18191" xr:uid="{F381E944-6393-4BF1-BD4D-0574F22E92DD}"/>
    <cellStyle name="Note 18 6 7 2" xfId="29912" xr:uid="{117A1544-4E03-4A23-BDF5-A421CCAC34D6}"/>
    <cellStyle name="Note 18 6 8" xfId="18948" xr:uid="{CDC39E16-31C3-4329-9FBC-BBB1F3391038}"/>
    <cellStyle name="Note 18 7" xfId="11800" xr:uid="{A584D5AF-5731-4B25-BEF6-8DFFBA6B835F}"/>
    <cellStyle name="Note 18 7 2" xfId="23628" xr:uid="{7ED3B9B3-020A-4FDE-B03F-78C56F01FAF4}"/>
    <cellStyle name="Note 18 8" xfId="10915" xr:uid="{615C3A7B-48BD-4E29-BB86-88AF26E00035}"/>
    <cellStyle name="Note 18 8 2" xfId="22784" xr:uid="{C5592C32-BA8A-4A8B-82E5-3B81C911B555}"/>
    <cellStyle name="Note 18 9" xfId="11419" xr:uid="{7CDD7757-8716-43A2-AE8D-4AD6B337068B}"/>
    <cellStyle name="Note 18 9 2" xfId="23277" xr:uid="{4E5F927F-D35B-4AFD-9CD1-A602FD21327E}"/>
    <cellStyle name="Note 19" xfId="6145" xr:uid="{22FF464D-0673-4126-9DB2-CDEE45592007}"/>
    <cellStyle name="Note 19 10" xfId="11210" xr:uid="{79662984-6E7B-42E3-9CF3-D1C6C8A0C0C9}"/>
    <cellStyle name="Note 19 10 2" xfId="23072" xr:uid="{FF9E365C-0220-4BB6-ABEB-5891061BA318}"/>
    <cellStyle name="Note 19 11" xfId="12969" xr:uid="{A60A73E6-8D6E-4CAE-80FD-C97FDED17FA4}"/>
    <cellStyle name="Note 19 11 2" xfId="24762" xr:uid="{D3BC729B-EEF9-4B08-9F49-8DD6D86A8000}"/>
    <cellStyle name="Note 19 12" xfId="9927" xr:uid="{C438F878-0FD7-483D-9BB1-89C5F59A3B36}"/>
    <cellStyle name="Note 19 12 2" xfId="21802" xr:uid="{ABB0E005-1586-4851-AD4D-AD729DF36AC6}"/>
    <cellStyle name="Note 19 13" xfId="11780" xr:uid="{9941B732-004F-406C-A4FB-6FA9425A4546}"/>
    <cellStyle name="Note 19 13 2" xfId="23608" xr:uid="{164435AD-6311-4E19-9574-E64339E95496}"/>
    <cellStyle name="Note 19 2" xfId="6146" xr:uid="{FD49C01A-47D5-48C5-A9E8-2658E74EE219}"/>
    <cellStyle name="Note 19 2 10" xfId="12243" xr:uid="{C21083F1-696D-44CB-8575-D9FE524694A2}"/>
    <cellStyle name="Note 19 2 10 2" xfId="24060" xr:uid="{1BF43D0F-403D-4C1E-A520-3F1B5042F559}"/>
    <cellStyle name="Note 19 2 11" xfId="10525" xr:uid="{BF6A0BAB-DE7B-49C4-9519-DCA1ABFB966A}"/>
    <cellStyle name="Note 19 2 11 2" xfId="22397" xr:uid="{49877AB9-D5AF-4088-AD70-F5BB4B765630}"/>
    <cellStyle name="Note 19 2 12" xfId="12042" xr:uid="{379494CF-74A2-44C4-94F2-CBF0C8922EDE}"/>
    <cellStyle name="Note 19 2 12 2" xfId="23863" xr:uid="{4F58D96D-D25E-49DB-B8F1-9853F9B7DDD6}"/>
    <cellStyle name="Note 19 2 2" xfId="6775" xr:uid="{2A8EE526-0004-40D8-B381-AD005A823455}"/>
    <cellStyle name="Note 19 2 2 10" xfId="10468" xr:uid="{4F623B7F-6073-4A4F-8C27-DEF2AB1DF9FF}"/>
    <cellStyle name="Note 19 2 2 10 2" xfId="22340" xr:uid="{34EA1212-400D-4585-8FF6-5643345AB0B5}"/>
    <cellStyle name="Note 19 2 2 11" xfId="12571" xr:uid="{644EB1F7-D158-43F9-ACE7-923D0F373520}"/>
    <cellStyle name="Note 19 2 2 11 2" xfId="24380" xr:uid="{A46CDA99-48A4-4077-8412-346ABA968CB2}"/>
    <cellStyle name="Note 19 2 2 2" xfId="7606" xr:uid="{BC779170-6720-457A-918D-643405B705A2}"/>
    <cellStyle name="Note 19 2 2 2 10" xfId="10274" xr:uid="{5C8B7594-5D9C-4CCE-89E2-EF4013995EEB}"/>
    <cellStyle name="Note 19 2 2 2 10 2" xfId="22149" xr:uid="{B03F61AB-3C78-48AC-97DE-AEA745383CB8}"/>
    <cellStyle name="Note 19 2 2 2 2" xfId="9249" xr:uid="{453503D2-6233-4011-988E-DD02DD18D391}"/>
    <cellStyle name="Note 19 2 2 2 2 2" xfId="13684" xr:uid="{C944B502-36DA-4537-ABC9-05DDDBC542BF}"/>
    <cellStyle name="Note 19 2 2 2 2 2 2" xfId="25458" xr:uid="{0D8DB8F2-C8C8-4E74-B658-B87A499BCE6C}"/>
    <cellStyle name="Note 19 2 2 2 2 3" xfId="14646" xr:uid="{0D610E00-6BD6-4903-A1C8-530A340F5C17}"/>
    <cellStyle name="Note 19 2 2 2 2 3 2" xfId="26417" xr:uid="{C9830151-6852-4F02-8252-871C06F4E893}"/>
    <cellStyle name="Note 19 2 2 2 2 4" xfId="15598" xr:uid="{1D3829D7-128A-4392-A751-67A1F8958C5E}"/>
    <cellStyle name="Note 19 2 2 2 2 4 2" xfId="27347" xr:uid="{2D779CAD-49D7-4894-9F45-A36D7E86DF61}"/>
    <cellStyle name="Note 19 2 2 2 2 5" xfId="16478" xr:uid="{A3992388-E3AC-43C1-9850-FDCC417813D3}"/>
    <cellStyle name="Note 19 2 2 2 2 5 2" xfId="28225" xr:uid="{E0DDBFF2-990D-4604-A750-0E87398820CC}"/>
    <cellStyle name="Note 19 2 2 2 2 6" xfId="17344" xr:uid="{10B30258-C8C7-41BC-B09F-08FDD28CC340}"/>
    <cellStyle name="Note 19 2 2 2 2 6 2" xfId="29065" xr:uid="{56C99514-025E-4DF8-B454-0E4B6607BEC6}"/>
    <cellStyle name="Note 19 2 2 2 2 7" xfId="18120" xr:uid="{DEEDABB0-C9A6-4F5B-A434-4AE6E93A81C8}"/>
    <cellStyle name="Note 19 2 2 2 2 7 2" xfId="29841" xr:uid="{AEAA2E9F-F4CE-42D2-B35A-9C114DF85193}"/>
    <cellStyle name="Note 19 2 2 2 2 8" xfId="18877" xr:uid="{E47FC6A4-6542-43F7-A84B-D7A2BCE2C70B}"/>
    <cellStyle name="Note 19 2 2 2 3" xfId="9703" xr:uid="{B1D9EF08-A1D0-4AB0-B427-CA8D8C49CAEF}"/>
    <cellStyle name="Note 19 2 2 2 3 2" xfId="14108" xr:uid="{DA6D2B7F-04C4-4243-B37F-9080570714EE}"/>
    <cellStyle name="Note 19 2 2 2 3 2 2" xfId="25881" xr:uid="{A2D4DDA4-759A-4909-B516-93B2B671ABAA}"/>
    <cellStyle name="Note 19 2 2 2 3 3" xfId="15068" xr:uid="{83FD5886-DB29-4F59-BDA7-EC71B908B527}"/>
    <cellStyle name="Note 19 2 2 2 3 3 2" xfId="26839" xr:uid="{3157B406-972C-4AF2-B9C9-B5193A038A25}"/>
    <cellStyle name="Note 19 2 2 2 3 4" xfId="16020" xr:uid="{2A42856D-76F6-453A-99D5-4385E29EC44E}"/>
    <cellStyle name="Note 19 2 2 2 3 4 2" xfId="27767" xr:uid="{E60EFA2A-1B90-486F-983F-83805626AF00}"/>
    <cellStyle name="Note 19 2 2 2 3 5" xfId="16894" xr:uid="{F46AF5FC-5EC7-4500-B607-076192AACF78}"/>
    <cellStyle name="Note 19 2 2 2 3 5 2" xfId="28641" xr:uid="{10596F3B-F6F5-4AC3-9D38-97EC66F23E8F}"/>
    <cellStyle name="Note 19 2 2 2 3 6" xfId="17759" xr:uid="{E7405A11-43F8-4CE2-A76B-9C9E66C6749A}"/>
    <cellStyle name="Note 19 2 2 2 3 6 2" xfId="29480" xr:uid="{DAF5BD17-3DDB-4053-B795-D90C999E511E}"/>
    <cellStyle name="Note 19 2 2 2 3 7" xfId="18535" xr:uid="{A648EB31-A72E-4365-9E14-4A789AC1BF13}"/>
    <cellStyle name="Note 19 2 2 2 3 7 2" xfId="30256" xr:uid="{FDB14812-44DB-4B94-AE01-3C11FF474CF7}"/>
    <cellStyle name="Note 19 2 2 2 3 8" xfId="19292" xr:uid="{C72F5B3C-7E5B-4208-829E-1274F442FA62}"/>
    <cellStyle name="Note 19 2 2 2 4" xfId="12668" xr:uid="{92365FD7-504B-496E-92A0-69ABA50D6766}"/>
    <cellStyle name="Note 19 2 2 2 4 2" xfId="24467" xr:uid="{FBABAB09-2EF1-4458-8A9B-1BCB06944F88}"/>
    <cellStyle name="Note 19 2 2 2 5" xfId="12280" xr:uid="{08C6793B-569F-4305-81CD-F5BCD4D28FCC}"/>
    <cellStyle name="Note 19 2 2 2 5 2" xfId="24096" xr:uid="{2C110B8D-A3AE-4340-B161-A6E777573FD9}"/>
    <cellStyle name="Note 19 2 2 2 6" xfId="10492" xr:uid="{67288DE5-C2DA-4D49-8284-A87200D2A12C}"/>
    <cellStyle name="Note 19 2 2 2 6 2" xfId="22364" xr:uid="{54820770-4B5A-43B2-87D6-4B43D3D9F185}"/>
    <cellStyle name="Note 19 2 2 2 7" xfId="12051" xr:uid="{88BD394C-B71C-4220-99BA-35A255567F50}"/>
    <cellStyle name="Note 19 2 2 2 7 2" xfId="23872" xr:uid="{CF7EC487-F1A4-4C4B-B34A-9A1D8D3CE7B5}"/>
    <cellStyle name="Note 19 2 2 2 8" xfId="10703" xr:uid="{F0CE9650-D4F4-4970-999E-889C0351E42C}"/>
    <cellStyle name="Note 19 2 2 2 8 2" xfId="22575" xr:uid="{938E4B2D-6EE2-48F7-B2ED-5B7B14AF2C52}"/>
    <cellStyle name="Note 19 2 2 2 9" xfId="12529" xr:uid="{6B9AF7B6-9604-42D8-B9EA-790244EE8A5F}"/>
    <cellStyle name="Note 19 2 2 2 9 2" xfId="24339" xr:uid="{0053C330-9E5B-47AF-A669-4545DD67410A}"/>
    <cellStyle name="Note 19 2 2 3" xfId="8420" xr:uid="{5F97983D-BA48-49AE-A4B3-E1504D703D40}"/>
    <cellStyle name="Note 19 2 2 3 2" xfId="13162" xr:uid="{076EBE75-5E1B-4234-884C-63377D8A5B50}"/>
    <cellStyle name="Note 19 2 2 3 2 2" xfId="24948" xr:uid="{CDC3236C-3F5C-4964-8DC5-E552820C1F2B}"/>
    <cellStyle name="Note 19 2 2 3 3" xfId="14182" xr:uid="{E0833E7A-FF5B-43A9-A436-78E82529CCBB}"/>
    <cellStyle name="Note 19 2 2 3 3 2" xfId="25955" xr:uid="{A7CF1A6A-8EED-4BD5-B59B-FB33F351805E}"/>
    <cellStyle name="Note 19 2 2 3 4" xfId="15142" xr:uid="{E5071934-56F5-4EAB-879C-C456A9D9CC7E}"/>
    <cellStyle name="Note 19 2 2 3 4 2" xfId="26911" xr:uid="{F0A2278A-CC36-4BA7-BD9D-A29850A0AF7F}"/>
    <cellStyle name="Note 19 2 2 3 5" xfId="16091" xr:uid="{E5003BDC-21C6-49B4-9BD5-69EF268E7FC3}"/>
    <cellStyle name="Note 19 2 2 3 5 2" xfId="27838" xr:uid="{2B9E77DE-D7D1-4C75-A006-5A910F6838E0}"/>
    <cellStyle name="Note 19 2 2 3 6" xfId="16964" xr:uid="{66E64A9E-969C-4EE7-AF93-16221F6D917D}"/>
    <cellStyle name="Note 19 2 2 3 6 2" xfId="28711" xr:uid="{A7C3D400-4278-4E61-B57E-F0912F2420E4}"/>
    <cellStyle name="Note 19 2 2 3 7" xfId="17829" xr:uid="{8A7669C5-C406-48D8-95C8-FE4F9E8C1CEA}"/>
    <cellStyle name="Note 19 2 2 3 7 2" xfId="29550" xr:uid="{A3AAE7AB-B009-4A17-9DCF-F9C823E77EF5}"/>
    <cellStyle name="Note 19 2 2 3 8" xfId="18605" xr:uid="{F377EB7B-A138-4C94-BF7F-0840DF762604}"/>
    <cellStyle name="Note 19 2 2 4" xfId="9431" xr:uid="{6E7A0F25-832B-4986-ADD0-6E6C9C0A6A0C}"/>
    <cellStyle name="Note 19 2 2 4 2" xfId="13836" xr:uid="{5B83F71E-657D-47AB-831A-3E374C93DF3E}"/>
    <cellStyle name="Note 19 2 2 4 2 2" xfId="25609" xr:uid="{7D3C5604-50FA-49C3-9BF3-1E0BCF95112C}"/>
    <cellStyle name="Note 19 2 2 4 3" xfId="14796" xr:uid="{B1B4A3B5-47CD-49FD-AD3A-D3171180FAFE}"/>
    <cellStyle name="Note 19 2 2 4 3 2" xfId="26567" xr:uid="{58E6152A-E263-4A5D-846A-669BBEA567CD}"/>
    <cellStyle name="Note 19 2 2 4 4" xfId="15748" xr:uid="{471F90EE-4A4F-4551-8ACE-789B88A7580B}"/>
    <cellStyle name="Note 19 2 2 4 4 2" xfId="27495" xr:uid="{E6BE0553-34D3-4DD0-8BD5-51022AFDEED7}"/>
    <cellStyle name="Note 19 2 2 4 5" xfId="16622" xr:uid="{B2259C01-026A-4D6C-9B81-DCBA129BCE70}"/>
    <cellStyle name="Note 19 2 2 4 5 2" xfId="28369" xr:uid="{A163AA1D-D4CE-4217-AF99-1D15A23837D1}"/>
    <cellStyle name="Note 19 2 2 4 6" xfId="17487" xr:uid="{47881A55-9B7C-4FC0-A38E-EA69CAD927CF}"/>
    <cellStyle name="Note 19 2 2 4 6 2" xfId="29208" xr:uid="{D716B941-4F57-48E0-8460-E856FAE4724C}"/>
    <cellStyle name="Note 19 2 2 4 7" xfId="18263" xr:uid="{CCD52853-BBDC-4768-B327-AE0B6D2E8ADC}"/>
    <cellStyle name="Note 19 2 2 4 7 2" xfId="29984" xr:uid="{E7B466F3-3909-4FAE-AF4F-B5CD8E9CA081}"/>
    <cellStyle name="Note 19 2 2 4 8" xfId="19020" xr:uid="{25D974F5-5889-4884-B42C-6ECD02AD1590}"/>
    <cellStyle name="Note 19 2 2 5" xfId="12133" xr:uid="{640CDEFD-F228-4006-A29F-6B3A67313C14}"/>
    <cellStyle name="Note 19 2 2 5 2" xfId="23950" xr:uid="{A34473C8-8543-4523-A237-80E0FB161EA0}"/>
    <cellStyle name="Note 19 2 2 6" xfId="10634" xr:uid="{3BDAD96D-6C6C-4EC0-BA36-59882693FFC1}"/>
    <cellStyle name="Note 19 2 2 6 2" xfId="22506" xr:uid="{A3D23A66-6D49-4533-B9FD-ADED68973988}"/>
    <cellStyle name="Note 19 2 2 7" xfId="11623" xr:uid="{84B5A344-7952-4F24-9AC2-B9B9665FDA3F}"/>
    <cellStyle name="Note 19 2 2 7 2" xfId="23465" xr:uid="{E3566FF9-A6D1-4043-9858-1ADAD2D91A56}"/>
    <cellStyle name="Note 19 2 2 8" xfId="11060" xr:uid="{682E1784-3DBF-4A36-8A13-85BEAC480422}"/>
    <cellStyle name="Note 19 2 2 8 2" xfId="22929" xr:uid="{3196ED71-FD68-4C15-BB08-D51831392619}"/>
    <cellStyle name="Note 19 2 2 9" xfId="12306" xr:uid="{05A7EE15-C409-44CE-9AB5-3AE7DA9FAD6D}"/>
    <cellStyle name="Note 19 2 2 9 2" xfId="24122" xr:uid="{C0107820-BE65-4791-BD37-24A071CB0AF6}"/>
    <cellStyle name="Note 19 2 3" xfId="7084" xr:uid="{B3738AA4-BE27-49AB-8C87-358CC0CD07FF}"/>
    <cellStyle name="Note 19 2 3 10" xfId="17291" xr:uid="{95664B7E-8ED0-4267-AC8F-E8357D1D0931}"/>
    <cellStyle name="Note 19 2 3 10 2" xfId="29034" xr:uid="{AE5BCB30-5E57-4F55-A9F9-FA3D5DE8D2F0}"/>
    <cellStyle name="Note 19 2 3 2" xfId="8727" xr:uid="{C768C04B-A6F0-4867-8B72-86EA5E996CA6}"/>
    <cellStyle name="Note 19 2 3 2 2" xfId="13388" xr:uid="{3B30B850-4A1E-4E2D-A610-E235934B1153}"/>
    <cellStyle name="Note 19 2 3 2 2 2" xfId="25171" xr:uid="{D1F09149-0A8B-480F-BA76-092A060B062B}"/>
    <cellStyle name="Note 19 2 3 2 3" xfId="14394" xr:uid="{EA460196-DC2A-4EDB-92AF-A882250DA676}"/>
    <cellStyle name="Note 19 2 3 2 3 2" xfId="26166" xr:uid="{CCB97F5C-3C23-455B-AD8D-D94910EA9236}"/>
    <cellStyle name="Note 19 2 3 2 4" xfId="15352" xr:uid="{39C3CE9E-B2A5-4C9C-9D3C-BC7F8AC1C03B}"/>
    <cellStyle name="Note 19 2 3 2 4 2" xfId="27114" xr:uid="{DCC1245A-3D62-40DB-845B-CEA4A8C21829}"/>
    <cellStyle name="Note 19 2 3 2 5" xfId="16279" xr:uid="{B2025ABC-4951-4B4E-AB75-40B44C8E2902}"/>
    <cellStyle name="Note 19 2 3 2 5 2" xfId="28026" xr:uid="{82221107-09D7-4DE0-8C2C-E36C4B679233}"/>
    <cellStyle name="Note 19 2 3 2 6" xfId="17150" xr:uid="{C17F66AB-AF9E-48D3-8B9C-CD9DF275D341}"/>
    <cellStyle name="Note 19 2 3 2 6 2" xfId="28894" xr:uid="{313C8CDD-7625-4C69-B034-4D37F791559F}"/>
    <cellStyle name="Note 19 2 3 2 7" xfId="17997" xr:uid="{D4DB2D66-1F4A-47F6-857D-C570F3669422}"/>
    <cellStyle name="Note 19 2 3 2 7 2" xfId="29718" xr:uid="{28D277E0-06BA-4E3E-A6A2-3E80E7D8DE78}"/>
    <cellStyle name="Note 19 2 3 2 8" xfId="18764" xr:uid="{93A9EB76-E4EB-4AD9-B32E-D96E01E0C895}"/>
    <cellStyle name="Note 19 2 3 3" xfId="9590" xr:uid="{A8423E6E-D137-4DC2-A3B1-B64A29173DDA}"/>
    <cellStyle name="Note 19 2 3 3 2" xfId="13995" xr:uid="{C2ADE711-533D-4F93-9EE9-01CF16C30D03}"/>
    <cellStyle name="Note 19 2 3 3 2 2" xfId="25768" xr:uid="{46794AC2-C751-4B99-9320-9B849DAEA002}"/>
    <cellStyle name="Note 19 2 3 3 3" xfId="14955" xr:uid="{8BA0616E-3E23-435B-9775-F2E221F7D393}"/>
    <cellStyle name="Note 19 2 3 3 3 2" xfId="26726" xr:uid="{23FE4A32-50EA-4D2A-98F5-2D94C614D092}"/>
    <cellStyle name="Note 19 2 3 3 4" xfId="15907" xr:uid="{B0DB1141-7DA4-4F92-8138-145E6F58CD22}"/>
    <cellStyle name="Note 19 2 3 3 4 2" xfId="27654" xr:uid="{60C6E087-50B3-4353-A72C-16A2737DE5A3}"/>
    <cellStyle name="Note 19 2 3 3 5" xfId="16781" xr:uid="{2913A8B5-7030-4770-857F-58D0A5243671}"/>
    <cellStyle name="Note 19 2 3 3 5 2" xfId="28528" xr:uid="{BDF44A4F-255B-4603-BF08-D57CB5B34302}"/>
    <cellStyle name="Note 19 2 3 3 6" xfId="17646" xr:uid="{4EF8063C-56E1-49DA-8DF1-45BD974D3AC0}"/>
    <cellStyle name="Note 19 2 3 3 6 2" xfId="29367" xr:uid="{37F1627C-48E1-48BD-B4D6-F45A89E5590E}"/>
    <cellStyle name="Note 19 2 3 3 7" xfId="18422" xr:uid="{1EC3CA7F-56FB-4386-A081-BA563B5078BF}"/>
    <cellStyle name="Note 19 2 3 3 7 2" xfId="30143" xr:uid="{D9FE62C7-5B37-4061-ACA9-3514152E9FCA}"/>
    <cellStyle name="Note 19 2 3 3 8" xfId="19179" xr:uid="{2ADB0765-9D51-48EF-BBD1-953AA6978D39}"/>
    <cellStyle name="Note 19 2 3 4" xfId="12358" xr:uid="{C5557B96-F8B6-4BDF-826A-DF33CC4D7570}"/>
    <cellStyle name="Note 19 2 3 4 2" xfId="24173" xr:uid="{15FC437F-59C4-4F4B-A22E-FE98E75EB5DF}"/>
    <cellStyle name="Note 19 2 3 5" xfId="10422" xr:uid="{9EB5E942-3A55-432B-815C-A65CAC58740F}"/>
    <cellStyle name="Note 19 2 3 5 2" xfId="22294" xr:uid="{E2217419-4B4F-4FFF-BB05-E755AA6E8AD6}"/>
    <cellStyle name="Note 19 2 3 6" xfId="13599" xr:uid="{E0FEB442-A167-4E41-A895-F1F672133EA2}"/>
    <cellStyle name="Note 19 2 3 6 2" xfId="25375" xr:uid="{17B4D0FC-F25A-459B-9747-988F9FFE4672}"/>
    <cellStyle name="Note 19 2 3 7" xfId="14575" xr:uid="{1B607EBC-D02B-421F-A271-604839585BE8}"/>
    <cellStyle name="Note 19 2 3 7 2" xfId="26346" xr:uid="{CE6B8FCA-0A6D-40C6-9513-14D25AECD097}"/>
    <cellStyle name="Note 19 2 3 8" xfId="15527" xr:uid="{CE55E6C6-3DB9-40F0-8233-BE1CA6002D11}"/>
    <cellStyle name="Note 19 2 3 8 2" xfId="27282" xr:uid="{BE1345E5-8B36-45D6-87FB-768E9B0B75C1}"/>
    <cellStyle name="Note 19 2 3 9" xfId="16422" xr:uid="{D7C72986-05B9-4B7B-85BC-643ADE823C9B}"/>
    <cellStyle name="Note 19 2 3 9 2" xfId="28169" xr:uid="{E31740CF-22CF-478E-8717-AE4E5ED83B95}"/>
    <cellStyle name="Note 19 2 4" xfId="7928" xr:uid="{6490EA99-C59F-432E-8B40-1333244F1E7C}"/>
    <cellStyle name="Note 19 2 4 2" xfId="12899" xr:uid="{D49C7007-7A48-4913-803C-4BACD4A97876}"/>
    <cellStyle name="Note 19 2 4 2 2" xfId="24693" xr:uid="{83A2371B-C838-439C-923D-8FC19FDE605B}"/>
    <cellStyle name="Note 19 2 4 3" xfId="9993" xr:uid="{58AD8506-04F4-4D4B-A7E9-692154980FA8}"/>
    <cellStyle name="Note 19 2 4 3 2" xfId="21868" xr:uid="{CD75BECB-01AE-4D25-A1BE-548265417E4E}"/>
    <cellStyle name="Note 19 2 4 4" xfId="12107" xr:uid="{A4336854-609F-4142-8FDC-59827105A095}"/>
    <cellStyle name="Note 19 2 4 4 2" xfId="23925" xr:uid="{0AB5654B-7039-429A-AD35-74B0F897C251}"/>
    <cellStyle name="Note 19 2 4 5" xfId="10655" xr:uid="{474BE079-7C28-458B-A4E6-6AF67F9896C2}"/>
    <cellStyle name="Note 19 2 4 5 2" xfId="22527" xr:uid="{26C24DB2-0358-449F-AD8D-21C8BADB7CD6}"/>
    <cellStyle name="Note 19 2 4 6" xfId="12860" xr:uid="{7317C8CC-0F96-4FE9-8056-76EC92A0F5B3}"/>
    <cellStyle name="Note 19 2 4 6 2" xfId="24654" xr:uid="{BF64D846-B789-412A-8092-F81947655A1B}"/>
    <cellStyle name="Note 19 2 4 7" xfId="10025" xr:uid="{B5ADE6FB-611C-4727-B66D-E8643C12F9D2}"/>
    <cellStyle name="Note 19 2 4 7 2" xfId="21900" xr:uid="{D6A3496A-4C36-4F85-8AF7-B2D8BBDE6D4D}"/>
    <cellStyle name="Note 19 2 4 8" xfId="12098" xr:uid="{7E13EA58-AAA3-4066-AB59-EB255761DFEE}"/>
    <cellStyle name="Note 19 2 5" xfId="9362" xr:uid="{B2C3F4B2-4AC1-43C5-82A8-A1BF12828465}"/>
    <cellStyle name="Note 19 2 5 2" xfId="13767" xr:uid="{A6FAEF55-BEC0-4873-8408-AFA298DAC962}"/>
    <cellStyle name="Note 19 2 5 2 2" xfId="25540" xr:uid="{78252661-7008-455B-BA0D-414CE14D48B0}"/>
    <cellStyle name="Note 19 2 5 3" xfId="14727" xr:uid="{D2F28D43-016A-4E85-8ACF-430739C72724}"/>
    <cellStyle name="Note 19 2 5 3 2" xfId="26498" xr:uid="{FB6655C1-1F79-48FE-B123-AD5626EA9C1D}"/>
    <cellStyle name="Note 19 2 5 4" xfId="15679" xr:uid="{466B6679-31C7-4AA7-B5BE-0D2ED8BDC4A3}"/>
    <cellStyle name="Note 19 2 5 4 2" xfId="27426" xr:uid="{82518A6D-57D5-4CD0-9D13-8BC1F12A7E2F}"/>
    <cellStyle name="Note 19 2 5 5" xfId="16553" xr:uid="{505E3820-6506-4F0E-B054-0793AA72473C}"/>
    <cellStyle name="Note 19 2 5 5 2" xfId="28300" xr:uid="{F9C9FB43-20A5-4FEE-A9D4-D8CB594B3B84}"/>
    <cellStyle name="Note 19 2 5 6" xfId="17418" xr:uid="{09293B6C-9901-46B0-A9AD-DDE554677B84}"/>
    <cellStyle name="Note 19 2 5 6 2" xfId="29139" xr:uid="{A94EDA84-F9F4-4157-A766-42E1005BE188}"/>
    <cellStyle name="Note 19 2 5 7" xfId="18194" xr:uid="{5656C49F-A3AB-46F1-9811-83EB1A36B526}"/>
    <cellStyle name="Note 19 2 5 7 2" xfId="29915" xr:uid="{3F49EBDC-6AA4-4699-A4D9-BB69D0080354}"/>
    <cellStyle name="Note 19 2 5 8" xfId="18951" xr:uid="{98DEE26C-F3B3-4191-82C2-F8E3E099F1A4}"/>
    <cellStyle name="Note 19 2 6" xfId="11803" xr:uid="{7F1D992C-7422-4B7A-9803-DD0FB8FD12A0}"/>
    <cellStyle name="Note 19 2 6 2" xfId="23631" xr:uid="{D4CA4534-32EB-45BC-BB01-EBDBD6C58D2B}"/>
    <cellStyle name="Note 19 2 7" xfId="10912" xr:uid="{DB706189-B0C1-493A-84A6-3D5FB0EA7FEE}"/>
    <cellStyle name="Note 19 2 7 2" xfId="22781" xr:uid="{81E788F2-4842-4843-AF3B-210BD88CA8CA}"/>
    <cellStyle name="Note 19 2 8" xfId="11422" xr:uid="{7E2A23E9-29CF-47F2-BDFE-0B85C1EF5E8B}"/>
    <cellStyle name="Note 19 2 8 2" xfId="23280" xr:uid="{91FBFFA9-A65B-4D5F-9C18-A83D36142EA3}"/>
    <cellStyle name="Note 19 2 9" xfId="11209" xr:uid="{14AF77B8-D0DB-4AF5-91F5-C02CF365FB5B}"/>
    <cellStyle name="Note 19 2 9 2" xfId="23071" xr:uid="{1761782C-8DBB-4AF0-AB6E-867D6167C953}"/>
    <cellStyle name="Note 19 3" xfId="6776" xr:uid="{C5E66773-6C45-44A9-9C68-D2ACBEA21892}"/>
    <cellStyle name="Note 19 3 10" xfId="14347" xr:uid="{F6F32E26-4302-4BDC-B642-E411BA96D579}"/>
    <cellStyle name="Note 19 3 10 2" xfId="26119" xr:uid="{D8DB45FE-4DA8-4494-A722-B5DD65BDCE5D}"/>
    <cellStyle name="Note 19 3 11" xfId="15305" xr:uid="{7C8F5F5A-4455-41C3-8C7C-63556BA37F8D}"/>
    <cellStyle name="Note 19 3 11 2" xfId="27074" xr:uid="{745975B0-1E12-4D6C-B8CC-9E42227A6121}"/>
    <cellStyle name="Note 19 3 2" xfId="7607" xr:uid="{FFDA2502-0488-4A1F-8ADF-4CE45ABF2FA0}"/>
    <cellStyle name="Note 19 3 2 10" xfId="14530" xr:uid="{6ADE278B-0159-4E2B-A3CD-0777595F69D3}"/>
    <cellStyle name="Note 19 3 2 10 2" xfId="26301" xr:uid="{F764EA55-0A68-4EAE-A29C-6502724068E1}"/>
    <cellStyle name="Note 19 3 2 2" xfId="9250" xr:uid="{994BAED4-A6E4-497F-BB07-D3F4C86344FC}"/>
    <cellStyle name="Note 19 3 2 2 2" xfId="13685" xr:uid="{2577C1A9-20B2-4EFB-8BA9-B41B2BBC17B7}"/>
    <cellStyle name="Note 19 3 2 2 2 2" xfId="25459" xr:uid="{E079A623-7963-46B5-8E10-09507E1C16FA}"/>
    <cellStyle name="Note 19 3 2 2 3" xfId="14647" xr:uid="{A20F62C1-530C-4964-8F5D-0965462176EB}"/>
    <cellStyle name="Note 19 3 2 2 3 2" xfId="26418" xr:uid="{61D0A36B-C626-49F2-8A0C-0F89E0ACBBA1}"/>
    <cellStyle name="Note 19 3 2 2 4" xfId="15599" xr:uid="{50F00FED-4EF3-4571-81FB-3D58C1054F5B}"/>
    <cellStyle name="Note 19 3 2 2 4 2" xfId="27348" xr:uid="{E1D69059-22AA-42A8-A0A5-87045DEA048B}"/>
    <cellStyle name="Note 19 3 2 2 5" xfId="16479" xr:uid="{5A40C918-8216-4555-AA2D-672F20EB223C}"/>
    <cellStyle name="Note 19 3 2 2 5 2" xfId="28226" xr:uid="{1948189E-EEC4-42E3-B78B-15767CBD0CAB}"/>
    <cellStyle name="Note 19 3 2 2 6" xfId="17345" xr:uid="{1978EA14-8947-40C9-8924-277FCB214A75}"/>
    <cellStyle name="Note 19 3 2 2 6 2" xfId="29066" xr:uid="{0D36A8D5-59FF-4C8D-A170-EF325FE343D2}"/>
    <cellStyle name="Note 19 3 2 2 7" xfId="18121" xr:uid="{A69296A9-1DF3-4058-863D-598A2E7553AB}"/>
    <cellStyle name="Note 19 3 2 2 7 2" xfId="29842" xr:uid="{B8FD1B9B-A8FE-40BA-BE83-BE7840E985E4}"/>
    <cellStyle name="Note 19 3 2 2 8" xfId="18878" xr:uid="{C051DCDB-B6C9-495B-8A6E-C43AA1FE43E8}"/>
    <cellStyle name="Note 19 3 2 3" xfId="9704" xr:uid="{D1B09268-FCCC-4235-9770-636301463769}"/>
    <cellStyle name="Note 19 3 2 3 2" xfId="14109" xr:uid="{5795CBC3-DBFC-4AC4-A312-DD5410946581}"/>
    <cellStyle name="Note 19 3 2 3 2 2" xfId="25882" xr:uid="{4B8625EE-148D-47F5-BBED-6F3A8948416C}"/>
    <cellStyle name="Note 19 3 2 3 3" xfId="15069" xr:uid="{E0563AA0-BA08-461E-9470-26BB0CE626EE}"/>
    <cellStyle name="Note 19 3 2 3 3 2" xfId="26840" xr:uid="{D663E33F-B4A4-4FE1-9515-FBC0EEDE5767}"/>
    <cellStyle name="Note 19 3 2 3 4" xfId="16021" xr:uid="{6CCA3EED-31D8-4D3B-9213-E4B920A4F35A}"/>
    <cellStyle name="Note 19 3 2 3 4 2" xfId="27768" xr:uid="{1202EF9E-5EEC-4518-B822-F3CD77270039}"/>
    <cellStyle name="Note 19 3 2 3 5" xfId="16895" xr:uid="{F081EA2D-F1E8-4C04-A3DC-B465A1043CE1}"/>
    <cellStyle name="Note 19 3 2 3 5 2" xfId="28642" xr:uid="{44FA4327-5E2B-4808-AD31-2BDCA29CE878}"/>
    <cellStyle name="Note 19 3 2 3 6" xfId="17760" xr:uid="{478C638A-CCBB-4B89-B24E-DF50FA9CDB94}"/>
    <cellStyle name="Note 19 3 2 3 6 2" xfId="29481" xr:uid="{07BA9752-1948-47E4-8118-B0FAD45DC057}"/>
    <cellStyle name="Note 19 3 2 3 7" xfId="18536" xr:uid="{F250FE81-5460-4D81-B42B-FA590C8403D4}"/>
    <cellStyle name="Note 19 3 2 3 7 2" xfId="30257" xr:uid="{13A3A01C-D798-401D-922E-189BD4711D6D}"/>
    <cellStyle name="Note 19 3 2 3 8" xfId="19293" xr:uid="{C8622789-6393-4870-878F-2A5C27D8DC4D}"/>
    <cellStyle name="Note 19 3 2 4" xfId="12669" xr:uid="{AA1846A5-3885-4969-906D-7F0BC4FE4EFC}"/>
    <cellStyle name="Note 19 3 2 4 2" xfId="24468" xr:uid="{208881A6-712B-45F4-83C5-108CEF933BE6}"/>
    <cellStyle name="Note 19 3 2 5" xfId="12775" xr:uid="{93766DEE-53EA-485C-B775-1BED3EE52EBD}"/>
    <cellStyle name="Note 19 3 2 5 2" xfId="24571" xr:uid="{11542882-2071-49A3-8E53-7D27F2124EA2}"/>
    <cellStyle name="Note 19 3 2 6" xfId="10101" xr:uid="{37200021-0F79-4999-8C4A-BEAD6FE33742}"/>
    <cellStyle name="Note 19 3 2 6 2" xfId="21976" xr:uid="{829FF535-3C26-4243-9904-27AF9EC0B097}"/>
    <cellStyle name="Note 19 3 2 7" xfId="11748" xr:uid="{8E98B47C-E014-4223-A38F-97148BE94741}"/>
    <cellStyle name="Note 19 3 2 7 2" xfId="23577" xr:uid="{5BC296DA-27A4-45C6-A88F-34C3BC185C8A}"/>
    <cellStyle name="Note 19 3 2 8" xfId="10958" xr:uid="{8AA41506-7DF3-49FF-9ECD-B4689755E452}"/>
    <cellStyle name="Note 19 3 2 8 2" xfId="22827" xr:uid="{EE016A97-FA26-4CC2-B8DD-07336DD224FE}"/>
    <cellStyle name="Note 19 3 2 9" xfId="13548" xr:uid="{DA9FC757-15FE-424A-9598-087436AF22BB}"/>
    <cellStyle name="Note 19 3 2 9 2" xfId="25324" xr:uid="{ADEB3E8A-594A-4FFD-818E-D5AD47048A2D}"/>
    <cellStyle name="Note 19 3 3" xfId="8421" xr:uid="{57B2C46F-3EE7-44BA-AF09-552A03B978D1}"/>
    <cellStyle name="Note 19 3 3 2" xfId="13163" xr:uid="{C855C90B-5C70-474E-B643-B7F8080684FC}"/>
    <cellStyle name="Note 19 3 3 2 2" xfId="24949" xr:uid="{2AFDBA14-2BC0-4ABD-B98A-9BE16E52D4C1}"/>
    <cellStyle name="Note 19 3 3 3" xfId="14183" xr:uid="{92262198-6A41-4310-8AC3-E2F295C16478}"/>
    <cellStyle name="Note 19 3 3 3 2" xfId="25956" xr:uid="{EDC01B3C-F056-4F57-9A09-42D3CC0955F7}"/>
    <cellStyle name="Note 19 3 3 4" xfId="15143" xr:uid="{0F10B5F2-42C0-4D5A-BF77-FF5B01581793}"/>
    <cellStyle name="Note 19 3 3 4 2" xfId="26912" xr:uid="{49E236F5-97D2-4066-B938-DCAB0E1D5F40}"/>
    <cellStyle name="Note 19 3 3 5" xfId="16092" xr:uid="{EC3C4464-E36D-4C30-AE75-95F944B29496}"/>
    <cellStyle name="Note 19 3 3 5 2" xfId="27839" xr:uid="{C6765FB6-5094-419D-B358-DE9875B4D12D}"/>
    <cellStyle name="Note 19 3 3 6" xfId="16965" xr:uid="{A048A81A-CFD6-4CEC-A912-997569561B12}"/>
    <cellStyle name="Note 19 3 3 6 2" xfId="28712" xr:uid="{3EEF41D8-82DE-4DD0-B0D1-3135D05AC7FE}"/>
    <cellStyle name="Note 19 3 3 7" xfId="17830" xr:uid="{2C2F07F7-6B07-442E-93DF-4B94866D61BA}"/>
    <cellStyle name="Note 19 3 3 7 2" xfId="29551" xr:uid="{AE342BD4-0E6F-4476-B06D-ACF496F2FC60}"/>
    <cellStyle name="Note 19 3 3 8" xfId="18606" xr:uid="{1C1D27F5-C657-452C-B291-C6462483CCED}"/>
    <cellStyle name="Note 19 3 4" xfId="9432" xr:uid="{7970F3CA-1ABE-4FBB-B0CD-DE9E17C6C4A0}"/>
    <cellStyle name="Note 19 3 4 2" xfId="13837" xr:uid="{78C2D937-0A50-45CE-AA2A-8E2E7D1BBBE6}"/>
    <cellStyle name="Note 19 3 4 2 2" xfId="25610" xr:uid="{EEE65C26-7EC6-4BD0-A11B-F513EAFD2310}"/>
    <cellStyle name="Note 19 3 4 3" xfId="14797" xr:uid="{F16E81D4-9CF5-462D-84D1-9866D5B9B46D}"/>
    <cellStyle name="Note 19 3 4 3 2" xfId="26568" xr:uid="{D288E9C2-7ADD-4A5F-BBB9-8BF21841C061}"/>
    <cellStyle name="Note 19 3 4 4" xfId="15749" xr:uid="{7DD33E28-96B4-4E0C-B232-7B3F3165CBDC}"/>
    <cellStyle name="Note 19 3 4 4 2" xfId="27496" xr:uid="{4144B46A-164A-4DAC-BAD4-9034E8200358}"/>
    <cellStyle name="Note 19 3 4 5" xfId="16623" xr:uid="{36DBDFFC-204D-4734-9909-993B5219831A}"/>
    <cellStyle name="Note 19 3 4 5 2" xfId="28370" xr:uid="{2F9F337D-27ED-435E-866D-71525929863B}"/>
    <cellStyle name="Note 19 3 4 6" xfId="17488" xr:uid="{FC53F652-8AE0-4FA8-A2D6-D325E8BA1517}"/>
    <cellStyle name="Note 19 3 4 6 2" xfId="29209" xr:uid="{843D8027-E979-48DE-9559-DFDB9DDF3CB1}"/>
    <cellStyle name="Note 19 3 4 7" xfId="18264" xr:uid="{C992AB89-7249-4F0A-A64A-08F427B60A31}"/>
    <cellStyle name="Note 19 3 4 7 2" xfId="29985" xr:uid="{BB91DFAA-ACA8-49D1-8271-30D40FACFFD0}"/>
    <cellStyle name="Note 19 3 4 8" xfId="19021" xr:uid="{1570F837-2CF1-4788-B26E-E081A3922CF1}"/>
    <cellStyle name="Note 19 3 5" xfId="12134" xr:uid="{57E53515-2F09-47FC-9C14-59C9AF843A7B}"/>
    <cellStyle name="Note 19 3 5 2" xfId="23951" xr:uid="{2BAA6DEC-4EAB-4F66-BEDE-CF721D00C762}"/>
    <cellStyle name="Note 19 3 6" xfId="10633" xr:uid="{E2BAD0C3-E3B9-48D1-ABEA-822FACD03B03}"/>
    <cellStyle name="Note 19 3 6 2" xfId="22505" xr:uid="{F271AB39-6F13-4E2B-A552-31246A31AC84}"/>
    <cellStyle name="Note 19 3 7" xfId="11624" xr:uid="{08E5562C-F710-4266-BFA0-B4627D539FA4}"/>
    <cellStyle name="Note 19 3 7 2" xfId="23466" xr:uid="{2F2A22F4-8D32-489D-83F3-797AF9C980A9}"/>
    <cellStyle name="Note 19 3 8" xfId="11059" xr:uid="{C29A793B-4E15-42F1-8D7F-D889A0A68EA0}"/>
    <cellStyle name="Note 19 3 8 2" xfId="22928" xr:uid="{AC74F184-61FA-481A-85B1-13FC22612CA9}"/>
    <cellStyle name="Note 19 3 9" xfId="13336" xr:uid="{E76B7F1B-7AEC-448D-A204-B3A6445DE29A}"/>
    <cellStyle name="Note 19 3 9 2" xfId="25119" xr:uid="{AF0B338D-5A7E-4220-A739-9CF833A47D90}"/>
    <cellStyle name="Note 19 4" xfId="7083" xr:uid="{56D75085-2E49-4253-AA2F-82E32A1EEF46}"/>
    <cellStyle name="Note 19 4 10" xfId="12879" xr:uid="{F77FAA95-E6C2-43C7-969D-D3B5F0AB97D2}"/>
    <cellStyle name="Note 19 4 10 2" xfId="24673" xr:uid="{9FFF37C7-2F6F-443A-BBA1-64D8EE45202E}"/>
    <cellStyle name="Note 19 4 2" xfId="8726" xr:uid="{B3FEEBA4-2187-499A-A31F-B1E08B78875A}"/>
    <cellStyle name="Note 19 4 2 2" xfId="13387" xr:uid="{E1861456-5C89-4F34-9BF3-2C405CFC5FE7}"/>
    <cellStyle name="Note 19 4 2 2 2" xfId="25170" xr:uid="{47A6B3F5-EE67-4AB4-9EFE-DA1C026DE184}"/>
    <cellStyle name="Note 19 4 2 3" xfId="14393" xr:uid="{408211EB-4A9B-4DDF-95DD-25EC11A2AB22}"/>
    <cellStyle name="Note 19 4 2 3 2" xfId="26165" xr:uid="{A8F98148-D31C-4224-86FE-0EBA723D9739}"/>
    <cellStyle name="Note 19 4 2 4" xfId="15351" xr:uid="{F2C0B258-4779-4827-8FC5-B43C862FAB2D}"/>
    <cellStyle name="Note 19 4 2 4 2" xfId="27113" xr:uid="{C02AA6D5-830A-4C94-82DA-816BAA0915A3}"/>
    <cellStyle name="Note 19 4 2 5" xfId="16278" xr:uid="{DC4BCF5F-9E22-4658-A9B1-A2BABE3A1835}"/>
    <cellStyle name="Note 19 4 2 5 2" xfId="28025" xr:uid="{D1140359-F1D4-4F98-AD7E-BA951788319D}"/>
    <cellStyle name="Note 19 4 2 6" xfId="17149" xr:uid="{4056306F-28BF-4085-8307-13F60D58D75B}"/>
    <cellStyle name="Note 19 4 2 6 2" xfId="28893" xr:uid="{5A4B2697-2271-4328-9DF2-7CD746C7250E}"/>
    <cellStyle name="Note 19 4 2 7" xfId="17996" xr:uid="{64278A01-451F-45F1-BCF4-8EFD5E2B9E7C}"/>
    <cellStyle name="Note 19 4 2 7 2" xfId="29717" xr:uid="{9BA14E70-588D-4828-BB2C-C2F82FB4A8E6}"/>
    <cellStyle name="Note 19 4 2 8" xfId="18763" xr:uid="{71EB4E3B-AC57-4B9B-A497-4A480A680352}"/>
    <cellStyle name="Note 19 4 3" xfId="9589" xr:uid="{EF46AA18-40E5-4756-8C93-487EF6D1F2A4}"/>
    <cellStyle name="Note 19 4 3 2" xfId="13994" xr:uid="{6488611A-7AF8-48AF-8E83-2FAEECD2D820}"/>
    <cellStyle name="Note 19 4 3 2 2" xfId="25767" xr:uid="{3767CE21-BFBD-40F3-A5C7-3D43FFC48C5C}"/>
    <cellStyle name="Note 19 4 3 3" xfId="14954" xr:uid="{055E4F91-9DF2-4DF0-919F-D755110C7552}"/>
    <cellStyle name="Note 19 4 3 3 2" xfId="26725" xr:uid="{CB9FB232-E2CF-415B-9A18-730A03EB120D}"/>
    <cellStyle name="Note 19 4 3 4" xfId="15906" xr:uid="{DAD1017C-BB05-491E-A472-97179A945F04}"/>
    <cellStyle name="Note 19 4 3 4 2" xfId="27653" xr:uid="{6214A1BB-01BC-43C8-8887-7F931F8B2191}"/>
    <cellStyle name="Note 19 4 3 5" xfId="16780" xr:uid="{EBC2EE9F-6EE7-4239-9DC7-E8EEBF5CFE36}"/>
    <cellStyle name="Note 19 4 3 5 2" xfId="28527" xr:uid="{5B2DE302-ED88-4418-B3B6-C07938D1F2FC}"/>
    <cellStyle name="Note 19 4 3 6" xfId="17645" xr:uid="{05B76C7D-6813-4E1B-A37D-4EE35BDE2134}"/>
    <cellStyle name="Note 19 4 3 6 2" xfId="29366" xr:uid="{17EC3BBF-9E47-4DC6-9FC6-05B6DE4F3DDF}"/>
    <cellStyle name="Note 19 4 3 7" xfId="18421" xr:uid="{2075EC22-525A-4D78-90CB-1A3928928613}"/>
    <cellStyle name="Note 19 4 3 7 2" xfId="30142" xr:uid="{1B59DB5E-6B5C-43D2-B2CE-67FA38A38BAE}"/>
    <cellStyle name="Note 19 4 3 8" xfId="19178" xr:uid="{30166D09-5D9C-451E-A983-2034F9C76D23}"/>
    <cellStyle name="Note 19 4 4" xfId="12357" xr:uid="{E651E77E-F86E-4920-A0A3-3752E835196F}"/>
    <cellStyle name="Note 19 4 4 2" xfId="24172" xr:uid="{13F145D6-B8EC-45C6-9EBB-A7E5D6821C1D}"/>
    <cellStyle name="Note 19 4 5" xfId="10423" xr:uid="{64F24684-930D-4CE1-8FA1-EA34F8332040}"/>
    <cellStyle name="Note 19 4 5 2" xfId="22295" xr:uid="{2F753354-E97C-4C44-ACAF-6C31FD6AB325}"/>
    <cellStyle name="Note 19 4 6" xfId="12579" xr:uid="{17572E22-4BD0-471F-ADC4-33ECDAC7AEF7}"/>
    <cellStyle name="Note 19 4 6 2" xfId="24386" xr:uid="{FE64BD9A-41FA-4811-9C06-CA169E513F6B}"/>
    <cellStyle name="Note 19 4 7" xfId="10232" xr:uid="{735EDAD1-90A0-41F3-86AB-2A7824E2DC68}"/>
    <cellStyle name="Note 19 4 7 2" xfId="22107" xr:uid="{BC958FB1-97B2-4092-BAFD-C0851CFB8E05}"/>
    <cellStyle name="Note 19 4 8" xfId="12603" xr:uid="{0CA6F388-BC5F-4F0D-87C0-514B5D4B5A32}"/>
    <cellStyle name="Note 19 4 8 2" xfId="24408" xr:uid="{517925F3-39EB-4419-A90D-C46FB01F7AB4}"/>
    <cellStyle name="Note 19 4 9" xfId="10213" xr:uid="{9BF6FD0A-9009-4E85-A757-3E2BDCEFFB9F}"/>
    <cellStyle name="Note 19 4 9 2" xfId="22088" xr:uid="{71E7E656-299B-43EE-BEBA-BC5FDC70B12C}"/>
    <cellStyle name="Note 19 5" xfId="7927" xr:uid="{208DA91F-3A3A-435F-ADD9-D5932F3BA8E3}"/>
    <cellStyle name="Note 19 5 2" xfId="12898" xr:uid="{4A107230-6ED7-4A8F-9F87-89C657A6A7FB}"/>
    <cellStyle name="Note 19 5 2 2" xfId="24692" xr:uid="{9CB24231-30A5-4FD7-B69F-54AB68530B48}"/>
    <cellStyle name="Note 19 5 3" xfId="9994" xr:uid="{B04494DC-1ED2-496A-9BDE-7D3F60D1DBDF}"/>
    <cellStyle name="Note 19 5 3 2" xfId="21869" xr:uid="{4FB2C4AC-77D2-4851-BE69-227ABCB053E4}"/>
    <cellStyle name="Note 19 5 4" xfId="13135" xr:uid="{FEB028CB-F9B0-422A-A4C1-F316D8CE768B}"/>
    <cellStyle name="Note 19 5 4 2" xfId="24922" xr:uid="{D1F71902-35D8-48AB-820C-42D18FCE254B}"/>
    <cellStyle name="Note 19 5 5" xfId="9805" xr:uid="{5213B5D8-B562-43D5-9E99-1026E9A23130}"/>
    <cellStyle name="Note 19 5 5 2" xfId="21681" xr:uid="{6E391A80-6704-4422-A8AC-4D3F83597979}"/>
    <cellStyle name="Note 19 5 6" xfId="13417" xr:uid="{78495B14-60F4-4963-A9C9-2512103B74E3}"/>
    <cellStyle name="Note 19 5 6 2" xfId="25200" xr:uid="{9C73CFC3-9CF7-4435-BEC5-5BF985123498}"/>
    <cellStyle name="Note 19 5 7" xfId="14423" xr:uid="{6FA175AB-F9B6-4C50-93A1-EA199A3A3FAC}"/>
    <cellStyle name="Note 19 5 7 2" xfId="26195" xr:uid="{6CEC9011-FEEE-41D0-93DF-ED959318112E}"/>
    <cellStyle name="Note 19 5 8" xfId="15381" xr:uid="{443C5598-39D8-42B4-A3A9-E10C84302318}"/>
    <cellStyle name="Note 19 6" xfId="9361" xr:uid="{803FF592-91B6-445F-83E6-8D54A9109B7B}"/>
    <cellStyle name="Note 19 6 2" xfId="13766" xr:uid="{9E6048C9-1772-4974-AFB8-30C71542C3FD}"/>
    <cellStyle name="Note 19 6 2 2" xfId="25539" xr:uid="{24C78537-A715-4CD4-A5BB-E47CE41016A9}"/>
    <cellStyle name="Note 19 6 3" xfId="14726" xr:uid="{3ABA6EE0-12B4-47DC-9308-A8BFAF35452B}"/>
    <cellStyle name="Note 19 6 3 2" xfId="26497" xr:uid="{1756AC38-D63F-4E3D-95C7-41F625D57867}"/>
    <cellStyle name="Note 19 6 4" xfId="15678" xr:uid="{32CA40CA-FB23-4D0B-9F82-27B69E3EDF96}"/>
    <cellStyle name="Note 19 6 4 2" xfId="27425" xr:uid="{5C83AB19-4DB3-4301-B1A4-2C277B8A4FC7}"/>
    <cellStyle name="Note 19 6 5" xfId="16552" xr:uid="{44CCFC8B-69C2-47FB-AD70-083B251DDFA4}"/>
    <cellStyle name="Note 19 6 5 2" xfId="28299" xr:uid="{250AF67D-CF52-4F94-B394-4C2FB4FC4303}"/>
    <cellStyle name="Note 19 6 6" xfId="17417" xr:uid="{18120C17-D00C-4113-A9E2-B133DAE55E0A}"/>
    <cellStyle name="Note 19 6 6 2" xfId="29138" xr:uid="{F16CFD1F-354A-4E3D-927F-A69EAC97FB0D}"/>
    <cellStyle name="Note 19 6 7" xfId="18193" xr:uid="{944CB256-452F-4531-8DC1-5F18F003409D}"/>
    <cellStyle name="Note 19 6 7 2" xfId="29914" xr:uid="{1388185A-16AE-40EE-B56C-71D8BDEA05E0}"/>
    <cellStyle name="Note 19 6 8" xfId="18950" xr:uid="{F5F78E97-E282-4CEB-BE3F-2F8480E60586}"/>
    <cellStyle name="Note 19 7" xfId="11802" xr:uid="{46F5F9CD-97E6-4716-BCD9-F0FAF90C12CB}"/>
    <cellStyle name="Note 19 7 2" xfId="23630" xr:uid="{1D6B12E6-B301-4F7A-8EC9-C8E0B3B00BF6}"/>
    <cellStyle name="Note 19 8" xfId="10913" xr:uid="{6FC736DB-7B10-4FE4-9B3D-72380F38F0EC}"/>
    <cellStyle name="Note 19 8 2" xfId="22782" xr:uid="{5F4BA496-6D53-43DC-AD87-B37AFF90DA9C}"/>
    <cellStyle name="Note 19 9" xfId="11421" xr:uid="{D2D00CD9-D6E4-4418-873E-66B532384EFA}"/>
    <cellStyle name="Note 19 9 2" xfId="23279" xr:uid="{205CAE06-7465-40CC-931C-0FE787827817}"/>
    <cellStyle name="Note 2" xfId="6147" xr:uid="{245FB01F-897C-4FF3-9802-E3E8B0FCE4EF}"/>
    <cellStyle name="Note 2 10" xfId="11208" xr:uid="{F85C68B5-AB8C-4575-AC03-6684AC1A2FB2}"/>
    <cellStyle name="Note 2 10 2" xfId="23070" xr:uid="{17C9677B-1A27-494A-95CE-575526AD6D7F}"/>
    <cellStyle name="Note 2 11" xfId="12245" xr:uid="{0C9AD9BC-C19D-4995-ACA6-B65CD6855638}"/>
    <cellStyle name="Note 2 11 2" xfId="24062" xr:uid="{1A620C21-B120-413B-970A-E46AFE49F482}"/>
    <cellStyle name="Note 2 12" xfId="10523" xr:uid="{E3DDFFEC-62C2-4286-BC39-59D9C6F6B794}"/>
    <cellStyle name="Note 2 12 2" xfId="22395" xr:uid="{6F4AC365-EBFE-45DE-A568-ABACF091CC13}"/>
    <cellStyle name="Note 2 13" xfId="13074" xr:uid="{F0488365-6FA4-4893-ABB6-F23F0E508EF5}"/>
    <cellStyle name="Note 2 13 2" xfId="24863" xr:uid="{14C13EB4-E2DA-4262-B328-10F53DE6F2C1}"/>
    <cellStyle name="Note 2 2" xfId="6148" xr:uid="{80E1A120-D1F3-4EFA-91BE-90BC82093FF5}"/>
    <cellStyle name="Note 2 3" xfId="6774" xr:uid="{99AE2313-0970-4CF1-9CD4-B7AEDA816DDB}"/>
    <cellStyle name="Note 2 3 10" xfId="9813" xr:uid="{A34A4A6E-2B0E-4EDE-9D0F-24DE32A5974D}"/>
    <cellStyle name="Note 2 3 10 2" xfId="21689" xr:uid="{18E63133-5ED4-4062-9BB0-13F0A7FE0B06}"/>
    <cellStyle name="Note 2 3 11" xfId="11842" xr:uid="{A81B624E-D27A-41D7-B4B7-4696131A9AE8}"/>
    <cellStyle name="Note 2 3 11 2" xfId="23669" xr:uid="{44E0C593-03B9-45A9-AADF-3DF45B4FA937}"/>
    <cellStyle name="Note 2 3 2" xfId="7608" xr:uid="{7B28A8EE-B81E-4759-83F6-EBDC52FFFD07}"/>
    <cellStyle name="Note 2 3 2 10" xfId="17964" xr:uid="{3AD332F6-F791-4F35-8671-8175AA5ABE12}"/>
    <cellStyle name="Note 2 3 2 10 2" xfId="29685" xr:uid="{A9CFE746-9889-4238-95C3-76F8D2901DA7}"/>
    <cellStyle name="Note 2 3 2 2" xfId="9251" xr:uid="{5BCF7DE5-B219-4FDA-8495-815513EEF3A5}"/>
    <cellStyle name="Note 2 3 2 2 2" xfId="13686" xr:uid="{92679B39-35B4-449D-8CE6-A258FB2E484E}"/>
    <cellStyle name="Note 2 3 2 2 2 2" xfId="25460" xr:uid="{75897D08-93E0-4DF6-901C-F919A7D41EEF}"/>
    <cellStyle name="Note 2 3 2 2 3" xfId="14648" xr:uid="{A0C867A1-FD59-4884-A0A0-AEE3FB4C6C5A}"/>
    <cellStyle name="Note 2 3 2 2 3 2" xfId="26419" xr:uid="{674ADA05-ADC3-46B8-BA3B-A1ABF7BDAD2B}"/>
    <cellStyle name="Note 2 3 2 2 4" xfId="15600" xr:uid="{F6213D2C-C749-4A7E-BD8D-6197C6A39FBF}"/>
    <cellStyle name="Note 2 3 2 2 4 2" xfId="27349" xr:uid="{8B44D2D3-7024-47B6-9E31-20E3089405EA}"/>
    <cellStyle name="Note 2 3 2 2 5" xfId="16480" xr:uid="{85B7C74B-D666-41C0-847A-D819FBAE8B3C}"/>
    <cellStyle name="Note 2 3 2 2 5 2" xfId="28227" xr:uid="{13DE266C-AE09-4631-B7ED-5BA66EDFB485}"/>
    <cellStyle name="Note 2 3 2 2 6" xfId="17346" xr:uid="{A405EEF8-3BB7-446E-B0AE-ED59F8957FF8}"/>
    <cellStyle name="Note 2 3 2 2 6 2" xfId="29067" xr:uid="{C5301D6A-D736-498E-AF23-98A6C8D83878}"/>
    <cellStyle name="Note 2 3 2 2 7" xfId="18122" xr:uid="{3AF4AA19-9711-461A-AB92-6DFBC0944CD0}"/>
    <cellStyle name="Note 2 3 2 2 7 2" xfId="29843" xr:uid="{65DF8846-2A09-4E40-AF55-C1488CD750C6}"/>
    <cellStyle name="Note 2 3 2 2 8" xfId="18879" xr:uid="{CE0AB9CA-DBE2-4B02-B6F5-5F189797F937}"/>
    <cellStyle name="Note 2 3 2 3" xfId="9705" xr:uid="{5A61D452-0B56-4A91-A2CA-964375B607AF}"/>
    <cellStyle name="Note 2 3 2 3 2" xfId="14110" xr:uid="{3F493633-6961-419E-918A-D174A2193191}"/>
    <cellStyle name="Note 2 3 2 3 2 2" xfId="25883" xr:uid="{3E551803-D4CC-4014-B0F9-46AEE395568E}"/>
    <cellStyle name="Note 2 3 2 3 3" xfId="15070" xr:uid="{5FC6C7EB-393A-4734-B64E-4ABC9258C83A}"/>
    <cellStyle name="Note 2 3 2 3 3 2" xfId="26841" xr:uid="{F1B875E8-6B7A-4DE6-A771-CD7601311078}"/>
    <cellStyle name="Note 2 3 2 3 4" xfId="16022" xr:uid="{907BC7F1-109D-4647-A8EE-44C04CDFCB70}"/>
    <cellStyle name="Note 2 3 2 3 4 2" xfId="27769" xr:uid="{19F53FA4-1505-46C6-A09D-076BEDA0DB69}"/>
    <cellStyle name="Note 2 3 2 3 5" xfId="16896" xr:uid="{F4D15EB0-D9F9-4755-B86C-16ED20A21C9A}"/>
    <cellStyle name="Note 2 3 2 3 5 2" xfId="28643" xr:uid="{2467A682-F571-4649-B5D5-E8562ACF757F}"/>
    <cellStyle name="Note 2 3 2 3 6" xfId="17761" xr:uid="{16183897-BC32-4237-BFEE-6F392D8D3E34}"/>
    <cellStyle name="Note 2 3 2 3 6 2" xfId="29482" xr:uid="{C9F4D4C9-8E44-4ED1-AE76-8AC5B298B2F5}"/>
    <cellStyle name="Note 2 3 2 3 7" xfId="18537" xr:uid="{F01251FA-53F5-4F3C-BA74-B947B836D7D2}"/>
    <cellStyle name="Note 2 3 2 3 7 2" xfId="30258" xr:uid="{AB46AA7C-8C8E-4C74-B9B2-8B0DEB26B57F}"/>
    <cellStyle name="Note 2 3 2 3 8" xfId="19294" xr:uid="{3B5FBBA1-A915-4253-9AB2-3A9200E6FC63}"/>
    <cellStyle name="Note 2 3 2 4" xfId="12670" xr:uid="{F185FFE9-018F-4C21-8EB5-D7E40CB9FD0E}"/>
    <cellStyle name="Note 2 3 2 4 2" xfId="24469" xr:uid="{AFAA5688-AD1A-4EC6-8754-0992FC98D904}"/>
    <cellStyle name="Note 2 3 2 5" xfId="13310" xr:uid="{589190D2-D13C-42B2-9F49-2C186ACE8FBB}"/>
    <cellStyle name="Note 2 3 2 5 2" xfId="25093" xr:uid="{A5CC6358-4F27-4232-BEB9-44004390C640}"/>
    <cellStyle name="Note 2 3 2 6" xfId="14324" xr:uid="{73DA6050-AFFC-4955-A7EE-FB9EEC88261F}"/>
    <cellStyle name="Note 2 3 2 6 2" xfId="26096" xr:uid="{FEBF7A55-3C22-4961-8780-05CE973A6DDA}"/>
    <cellStyle name="Note 2 3 2 7" xfId="15282" xr:uid="{DDD347DD-D54B-4886-993A-EDAB21C6D348}"/>
    <cellStyle name="Note 2 3 2 7 2" xfId="27051" xr:uid="{07A96EA3-B73A-40E7-B02F-DFAAB4F368B2}"/>
    <cellStyle name="Note 2 3 2 8" xfId="16226" xr:uid="{F37A62EF-2DE1-4E97-B869-BFE6EAE31C6A}"/>
    <cellStyle name="Note 2 3 2 8 2" xfId="27973" xr:uid="{92681415-6707-4BBF-AFEB-BE770C2B8F06}"/>
    <cellStyle name="Note 2 3 2 9" xfId="17099" xr:uid="{BCC00528-4BAF-44FC-ADDC-D4232FBBE365}"/>
    <cellStyle name="Note 2 3 2 9 2" xfId="28846" xr:uid="{42D2805F-68EC-4EF5-A7C7-F4ADAD148A7E}"/>
    <cellStyle name="Note 2 3 3" xfId="8419" xr:uid="{FCB00EC8-73A7-4B38-BD55-697C335638E7}"/>
    <cellStyle name="Note 2 3 3 2" xfId="13161" xr:uid="{90DB150F-F8F6-4942-8A12-EAD27D253E2F}"/>
    <cellStyle name="Note 2 3 3 2 2" xfId="24947" xr:uid="{67F9DBA5-51EF-431D-A16F-AD28B53D55CE}"/>
    <cellStyle name="Note 2 3 3 3" xfId="14181" xr:uid="{3DFCF8B4-9DFD-422C-BAC9-56240E68B6C0}"/>
    <cellStyle name="Note 2 3 3 3 2" xfId="25954" xr:uid="{EFE1D0B9-A4FE-4663-BF95-2C481C1BAD58}"/>
    <cellStyle name="Note 2 3 3 4" xfId="15141" xr:uid="{12FE7A51-6689-4F74-B80D-80F4D9C21966}"/>
    <cellStyle name="Note 2 3 3 4 2" xfId="26910" xr:uid="{004CDF22-EAFB-45B6-AD24-652EE38E5FFC}"/>
    <cellStyle name="Note 2 3 3 5" xfId="16090" xr:uid="{EB308DC9-5C7E-4E93-A094-93CC9C3D0875}"/>
    <cellStyle name="Note 2 3 3 5 2" xfId="27837" xr:uid="{DF112EAB-9BDB-4775-8E95-11A2FEE07F4E}"/>
    <cellStyle name="Note 2 3 3 6" xfId="16963" xr:uid="{26207B10-6998-4BBC-9E38-37FA052DBAFD}"/>
    <cellStyle name="Note 2 3 3 6 2" xfId="28710" xr:uid="{D2608659-5B20-47AB-BA18-A1784EBD1258}"/>
    <cellStyle name="Note 2 3 3 7" xfId="17828" xr:uid="{D78D638A-66B7-439A-81B4-5E5000EFF80C}"/>
    <cellStyle name="Note 2 3 3 7 2" xfId="29549" xr:uid="{2223011E-D4A8-43CA-8752-48DD5F2BAE19}"/>
    <cellStyle name="Note 2 3 3 8" xfId="18604" xr:uid="{A1A1438E-3233-4879-B8B1-0861342A0392}"/>
    <cellStyle name="Note 2 3 4" xfId="9430" xr:uid="{E4D56519-293B-484A-9A34-11E153F4F2CC}"/>
    <cellStyle name="Note 2 3 4 2" xfId="13835" xr:uid="{8F9AA49B-8BA2-4DA9-B760-26FE397937C6}"/>
    <cellStyle name="Note 2 3 4 2 2" xfId="25608" xr:uid="{347115D5-05E3-496E-8614-70156BDBC508}"/>
    <cellStyle name="Note 2 3 4 3" xfId="14795" xr:uid="{0B830517-4967-4139-9E22-6E4C0970D53B}"/>
    <cellStyle name="Note 2 3 4 3 2" xfId="26566" xr:uid="{147FD180-4659-4C61-8F59-54CA7FB68C41}"/>
    <cellStyle name="Note 2 3 4 4" xfId="15747" xr:uid="{DD27EF54-DE9E-4A93-AD06-9598924E5D80}"/>
    <cellStyle name="Note 2 3 4 4 2" xfId="27494" xr:uid="{92550791-5ADE-4BF5-B86A-657BB5C1D367}"/>
    <cellStyle name="Note 2 3 4 5" xfId="16621" xr:uid="{ED4DB84F-C787-414B-B199-E1C3FD661EF1}"/>
    <cellStyle name="Note 2 3 4 5 2" xfId="28368" xr:uid="{E6447EA3-6899-4366-9F1D-DF5B42A00482}"/>
    <cellStyle name="Note 2 3 4 6" xfId="17486" xr:uid="{C0D47361-94FB-4679-99CD-F3EF8E51F5C6}"/>
    <cellStyle name="Note 2 3 4 6 2" xfId="29207" xr:uid="{1C0164AF-3F56-472A-BA17-BDB6BABBD3F9}"/>
    <cellStyle name="Note 2 3 4 7" xfId="18262" xr:uid="{9B462BBD-50B4-450C-A8A8-71AC75BFB0B2}"/>
    <cellStyle name="Note 2 3 4 7 2" xfId="29983" xr:uid="{906891DF-F083-472A-BC1B-3F4809B3C3BA}"/>
    <cellStyle name="Note 2 3 4 8" xfId="19019" xr:uid="{B8CE530B-6D3E-4E2E-95C8-C60DAFCBF26D}"/>
    <cellStyle name="Note 2 3 5" xfId="12132" xr:uid="{32357B9E-4F40-4B47-9CED-A72FEEA33961}"/>
    <cellStyle name="Note 2 3 5 2" xfId="23949" xr:uid="{88902450-92EC-495F-B3F5-DFAE4DC6533C}"/>
    <cellStyle name="Note 2 3 6" xfId="10635" xr:uid="{E81774B6-D919-4F99-8507-61634A9005B2}"/>
    <cellStyle name="Note 2 3 6 2" xfId="22507" xr:uid="{DEAF7FDC-1159-45DA-85A3-133191F62590}"/>
    <cellStyle name="Note 2 3 7" xfId="12862" xr:uid="{AF83990F-2B43-4FFD-B7DC-8C2A8ACFE11C}"/>
    <cellStyle name="Note 2 3 7 2" xfId="24656" xr:uid="{CD92179B-F2C4-422D-AC53-6D307C148ACF}"/>
    <cellStyle name="Note 2 3 8" xfId="10023" xr:uid="{50078A94-5413-4925-83B2-78DF27A10A6A}"/>
    <cellStyle name="Note 2 3 8 2" xfId="21898" xr:uid="{D8B7C2CA-4E5A-4664-B0F1-93F77F056242}"/>
    <cellStyle name="Note 2 3 9" xfId="13126" xr:uid="{C31A685C-E55B-4C78-9AF6-BA961B043C5D}"/>
    <cellStyle name="Note 2 3 9 2" xfId="24913" xr:uid="{704357E0-0963-4842-A5B5-6115D051A68E}"/>
    <cellStyle name="Note 2 4" xfId="7085" xr:uid="{EE1BC77F-9D42-45CA-A031-0BBC666A2A6F}"/>
    <cellStyle name="Note 2 4 10" xfId="11424" xr:uid="{5669AEFF-EEB6-4A03-96A2-E9D692022206}"/>
    <cellStyle name="Note 2 4 10 2" xfId="23282" xr:uid="{8FEBAF4D-E540-4944-AB62-C3CD57CAB95A}"/>
    <cellStyle name="Note 2 4 2" xfId="8728" xr:uid="{CBE5011E-B1F1-4C71-9414-1E0F606EAEFC}"/>
    <cellStyle name="Note 2 4 2 2" xfId="13389" xr:uid="{6D54D2E9-CBDE-44A2-B346-59B2D57A25AB}"/>
    <cellStyle name="Note 2 4 2 2 2" xfId="25172" xr:uid="{40CE17CE-D622-47FE-8069-622E73C1B380}"/>
    <cellStyle name="Note 2 4 2 3" xfId="14395" xr:uid="{E9A57E96-200E-450C-AA7E-34DCA1BF8D06}"/>
    <cellStyle name="Note 2 4 2 3 2" xfId="26167" xr:uid="{D0D34D24-6432-4417-A751-C683D3CDC2EF}"/>
    <cellStyle name="Note 2 4 2 4" xfId="15353" xr:uid="{E6BC4722-2301-4BE8-8C25-FE03EB144B04}"/>
    <cellStyle name="Note 2 4 2 4 2" xfId="27115" xr:uid="{68014949-D8DD-4F6C-9934-04F8C4772AD9}"/>
    <cellStyle name="Note 2 4 2 5" xfId="16280" xr:uid="{6F1D52D4-900E-4B9E-8387-919F9364008B}"/>
    <cellStyle name="Note 2 4 2 5 2" xfId="28027" xr:uid="{2D37B669-022E-4860-9E2A-9E6546B3C624}"/>
    <cellStyle name="Note 2 4 2 6" xfId="17151" xr:uid="{BB1DF104-4ACC-4042-93FA-ED367D0FF03A}"/>
    <cellStyle name="Note 2 4 2 6 2" xfId="28895" xr:uid="{432BA1CB-E04F-4F83-ACAA-9489466BDE76}"/>
    <cellStyle name="Note 2 4 2 7" xfId="17998" xr:uid="{CD25FA17-AF52-4C72-9D9C-27BF60D46BE1}"/>
    <cellStyle name="Note 2 4 2 7 2" xfId="29719" xr:uid="{108CB81D-A76C-43CD-B5F3-0C8553789535}"/>
    <cellStyle name="Note 2 4 2 8" xfId="18765" xr:uid="{21C58CC9-36B7-4907-A78C-4B923FBD96AF}"/>
    <cellStyle name="Note 2 4 3" xfId="9591" xr:uid="{71F25DAA-542E-44F6-8AE1-3AC917B84154}"/>
    <cellStyle name="Note 2 4 3 2" xfId="13996" xr:uid="{3731DEFF-E750-4D52-9A80-DE959E98CF16}"/>
    <cellStyle name="Note 2 4 3 2 2" xfId="25769" xr:uid="{87DEC75C-AFE4-4727-A01C-53FF96F3B013}"/>
    <cellStyle name="Note 2 4 3 3" xfId="14956" xr:uid="{6A9B830F-47BE-44B4-9F80-939B504DAEC3}"/>
    <cellStyle name="Note 2 4 3 3 2" xfId="26727" xr:uid="{22CD0E91-3934-4FE9-9D3E-60367FF71D3F}"/>
    <cellStyle name="Note 2 4 3 4" xfId="15908" xr:uid="{16615A96-5209-4169-B17C-7E5D1080B704}"/>
    <cellStyle name="Note 2 4 3 4 2" xfId="27655" xr:uid="{3740319D-E2CC-4FC9-AAFE-9BFF3517A579}"/>
    <cellStyle name="Note 2 4 3 5" xfId="16782" xr:uid="{8CBD2218-E427-4AD4-8D00-EBC781F7A53E}"/>
    <cellStyle name="Note 2 4 3 5 2" xfId="28529" xr:uid="{E06596F0-2128-4B92-8D2B-9638D1C0B42B}"/>
    <cellStyle name="Note 2 4 3 6" xfId="17647" xr:uid="{3CAB54E3-873F-42D2-8D70-E7E0D471CFC9}"/>
    <cellStyle name="Note 2 4 3 6 2" xfId="29368" xr:uid="{C056BD3D-7D51-4294-8371-B2809541BB2C}"/>
    <cellStyle name="Note 2 4 3 7" xfId="18423" xr:uid="{19CA6169-3A73-4E9E-B70C-F71E937BEC3B}"/>
    <cellStyle name="Note 2 4 3 7 2" xfId="30144" xr:uid="{0534275D-6E4C-4214-82E3-A60DAEC120DF}"/>
    <cellStyle name="Note 2 4 3 8" xfId="19180" xr:uid="{F7FE00D1-1C96-460F-AEE0-33D81AC69187}"/>
    <cellStyle name="Note 2 4 4" xfId="12359" xr:uid="{18DFC68D-CB8B-4DEB-BF97-8992D729DDEC}"/>
    <cellStyle name="Note 2 4 4 2" xfId="24174" xr:uid="{2ADA2BDE-5740-4063-820E-0B99EA93DF8C}"/>
    <cellStyle name="Note 2 4 5" xfId="10421" xr:uid="{3074D430-444B-478A-94EC-6CFD0332E03D}"/>
    <cellStyle name="Note 2 4 5 2" xfId="22293" xr:uid="{5EFA03E6-7291-460D-813C-32E16791F669}"/>
    <cellStyle name="Note 2 4 6" xfId="13092" xr:uid="{1E4D488F-2CDA-49D7-A8C5-7BABBEF5C34A}"/>
    <cellStyle name="Note 2 4 6 2" xfId="24880" xr:uid="{DDDEE871-B0FE-4F7C-9312-51A4B2BAC760}"/>
    <cellStyle name="Note 2 4 7" xfId="9840" xr:uid="{FA0300D0-45B2-4788-93C9-B6456B69FB82}"/>
    <cellStyle name="Note 2 4 7 2" xfId="21716" xr:uid="{A75968AD-D055-4FBF-9B48-0F828006F787}"/>
    <cellStyle name="Note 2 4 8" xfId="11805" xr:uid="{D7D2E39A-41BB-41DE-B22F-34A756C1469A}"/>
    <cellStyle name="Note 2 4 8 2" xfId="23633" xr:uid="{26FE8CF6-B5A6-4745-8A43-03619FF003D3}"/>
    <cellStyle name="Note 2 4 9" xfId="10910" xr:uid="{0E0CB47F-2133-490F-A303-CED1A473D127}"/>
    <cellStyle name="Note 2 4 9 2" xfId="22779" xr:uid="{DC7C3F1A-0B62-4F5D-BF85-1867F52D35F8}"/>
    <cellStyle name="Note 2 5" xfId="7929" xr:uid="{B8B0790E-0B27-48C4-A811-9EE9EEDFA213}"/>
    <cellStyle name="Note 2 5 2" xfId="12900" xr:uid="{60DEF5DC-839F-4DFE-B737-58AADE169F8C}"/>
    <cellStyle name="Note 2 5 2 2" xfId="24694" xr:uid="{3457C850-69D1-4771-8D91-4FCF7B206150}"/>
    <cellStyle name="Note 2 5 3" xfId="9992" xr:uid="{17F8A16F-FBDA-48C2-BB9A-0E4D704BCDE2}"/>
    <cellStyle name="Note 2 5 3 2" xfId="21867" xr:uid="{0B15E8D6-EC11-4E78-988C-33CBE91D58AB}"/>
    <cellStyle name="Note 2 5 4" xfId="12640" xr:uid="{31A6D564-85CA-4B45-88CD-4CC1D01AD1E4}"/>
    <cellStyle name="Note 2 5 4 2" xfId="24443" xr:uid="{3E31D079-3608-4C6B-9242-3395ABBFF466}"/>
    <cellStyle name="Note 2 5 5" xfId="10183" xr:uid="{3639E6BE-26AB-4500-9E32-F05966E45EBE}"/>
    <cellStyle name="Note 2 5 5 2" xfId="22058" xr:uid="{FAD1318C-943D-446A-BF55-0B4BEEDB583C}"/>
    <cellStyle name="Note 2 5 6" xfId="13004" xr:uid="{5E41D4BC-313A-484E-84F7-C0B450182DBF}"/>
    <cellStyle name="Note 2 5 6 2" xfId="24796" xr:uid="{08033F17-7630-4863-8C95-D615964A4424}"/>
    <cellStyle name="Note 2 5 7" xfId="9901" xr:uid="{482CE94F-3CC8-4155-A36E-105A8C212F5E}"/>
    <cellStyle name="Note 2 5 7 2" xfId="21777" xr:uid="{7F4EFC20-19C6-4541-B42E-1C1E96028483}"/>
    <cellStyle name="Note 2 5 8" xfId="13668" xr:uid="{CD08DF70-6F15-43C9-8F41-C929BB91AC7B}"/>
    <cellStyle name="Note 2 6" xfId="9363" xr:uid="{394C1D46-3AF6-4E3A-9445-54A61CEA99A2}"/>
    <cellStyle name="Note 2 6 2" xfId="13768" xr:uid="{5E4056DE-192D-4EA0-98EA-F389293212AA}"/>
    <cellStyle name="Note 2 6 2 2" xfId="25541" xr:uid="{50024AE5-A48A-4A50-96C6-738DA5C55633}"/>
    <cellStyle name="Note 2 6 3" xfId="14728" xr:uid="{08056A3A-33B6-488D-A322-D0044594264B}"/>
    <cellStyle name="Note 2 6 3 2" xfId="26499" xr:uid="{2966A517-1A0B-4FAE-AA20-8EC955501BFF}"/>
    <cellStyle name="Note 2 6 4" xfId="15680" xr:uid="{89728B72-41D8-4879-AC55-228DFD7E03D9}"/>
    <cellStyle name="Note 2 6 4 2" xfId="27427" xr:uid="{304AC1AA-2369-4602-87F4-9EEC34760DAA}"/>
    <cellStyle name="Note 2 6 5" xfId="16554" xr:uid="{00356349-FFD9-4497-8553-C7A27B128B8D}"/>
    <cellStyle name="Note 2 6 5 2" xfId="28301" xr:uid="{572E61D1-7195-473B-9BD6-29FF63CE86F0}"/>
    <cellStyle name="Note 2 6 6" xfId="17419" xr:uid="{E4902DAF-6DCC-45DE-AFB3-4B6E6E2B5539}"/>
    <cellStyle name="Note 2 6 6 2" xfId="29140" xr:uid="{5BC371E6-940A-4A32-8447-023FB51F8E94}"/>
    <cellStyle name="Note 2 6 7" xfId="18195" xr:uid="{F2CE2CA6-DF52-4587-BA4A-407962FA2BD0}"/>
    <cellStyle name="Note 2 6 7 2" xfId="29916" xr:uid="{0A6F7631-EA57-43E7-90FF-CD4DCF47F6F1}"/>
    <cellStyle name="Note 2 6 8" xfId="18952" xr:uid="{1904B630-1839-466E-BF6D-6A65742006F2}"/>
    <cellStyle name="Note 2 7" xfId="11804" xr:uid="{3FDF7EA9-FBB1-4D25-8EF1-766DC1EABB0C}"/>
    <cellStyle name="Note 2 7 2" xfId="23632" xr:uid="{FA075753-5166-48CB-B4A1-292CA92EC3BD}"/>
    <cellStyle name="Note 2 8" xfId="10911" xr:uid="{028955BC-536E-40CA-8E00-5B08E2560FAE}"/>
    <cellStyle name="Note 2 8 2" xfId="22780" xr:uid="{F99E5D1A-AF48-4963-829E-4BDAD38DFD0C}"/>
    <cellStyle name="Note 2 9" xfId="11423" xr:uid="{2DF65AD5-60F7-45B6-BCE2-6C9E1CD990D5}"/>
    <cellStyle name="Note 2 9 2" xfId="23281" xr:uid="{20441CC6-B7A0-4299-8F92-3DC0FEE69FE9}"/>
    <cellStyle name="Note 3" xfId="6149" xr:uid="{9B8D58C6-D85E-49F6-B810-3BDF2AA2D632}"/>
    <cellStyle name="Note 3 10" xfId="13755" xr:uid="{769EC9DD-3526-4305-8654-260E9DEFB328}"/>
    <cellStyle name="Note 3 10 2" xfId="25528" xr:uid="{64695786-CBB1-44F4-896A-988C26DA79BC}"/>
    <cellStyle name="Note 3 11" xfId="14715" xr:uid="{F94BC379-8D4F-428B-B1A9-CF4C5F72817A}"/>
    <cellStyle name="Note 3 11 2" xfId="26486" xr:uid="{5E8017ED-CD52-49E1-96E0-A5FAEA254C2C}"/>
    <cellStyle name="Note 3 12" xfId="15667" xr:uid="{75888D9E-CA0C-4DB7-80CF-E31E8425D73A}"/>
    <cellStyle name="Note 3 12 2" xfId="27414" xr:uid="{3103D5EE-6758-42A4-B245-6A1FDA7F1083}"/>
    <cellStyle name="Note 3 2" xfId="6773" xr:uid="{C2F61066-34C1-4D47-A1E1-AE4A7F89BA69}"/>
    <cellStyle name="Note 3 2 10" xfId="16250" xr:uid="{6D020387-3D60-4345-94FB-23F200CC3FB0}"/>
    <cellStyle name="Note 3 2 10 2" xfId="27997" xr:uid="{5A68BB5C-507A-4EDC-9692-BF55F22C104E}"/>
    <cellStyle name="Note 3 2 11" xfId="17122" xr:uid="{9A29CE2E-8EF6-4D95-B934-E51244F3DA20}"/>
    <cellStyle name="Note 3 2 11 2" xfId="28869" xr:uid="{DE7C6EF8-F9EF-43D1-90BA-C12A89A8262B}"/>
    <cellStyle name="Note 3 2 2" xfId="7609" xr:uid="{E096F1CE-79B5-43C0-994A-A8901270B6E7}"/>
    <cellStyle name="Note 3 2 2 10" xfId="10443" xr:uid="{ECBEB73B-66F9-4303-B6DC-B5402E72E891}"/>
    <cellStyle name="Note 3 2 2 10 2" xfId="22315" xr:uid="{13A3AAC7-19D7-4AC0-96EC-FF1920937028}"/>
    <cellStyle name="Note 3 2 2 2" xfId="9252" xr:uid="{E17FAB5C-7D5A-4B92-A85A-0668579B5E78}"/>
    <cellStyle name="Note 3 2 2 2 2" xfId="13687" xr:uid="{4FED64D7-E438-49AA-A87D-D4E381D3EC08}"/>
    <cellStyle name="Note 3 2 2 2 2 2" xfId="25461" xr:uid="{4C9A1C12-1578-4C01-A12B-E094DE219DDE}"/>
    <cellStyle name="Note 3 2 2 2 3" xfId="14649" xr:uid="{75B8A05F-D838-450A-9430-A9251E562AEC}"/>
    <cellStyle name="Note 3 2 2 2 3 2" xfId="26420" xr:uid="{D7772A92-C1BF-4848-B45D-6353540E6F4D}"/>
    <cellStyle name="Note 3 2 2 2 4" xfId="15601" xr:uid="{F8C228B4-2DA6-44A9-9095-ED3E900BCBEC}"/>
    <cellStyle name="Note 3 2 2 2 4 2" xfId="27350" xr:uid="{3B962EE0-436D-4EFD-B93C-6E8CF8BD0AB4}"/>
    <cellStyle name="Note 3 2 2 2 5" xfId="16481" xr:uid="{9B986992-D334-4605-9B86-317277BE0D17}"/>
    <cellStyle name="Note 3 2 2 2 5 2" xfId="28228" xr:uid="{0E1174C7-21AD-4898-B1FB-03FA16E059DF}"/>
    <cellStyle name="Note 3 2 2 2 6" xfId="17347" xr:uid="{D6E62CB7-3F41-43D2-9B02-042A29FB3B20}"/>
    <cellStyle name="Note 3 2 2 2 6 2" xfId="29068" xr:uid="{D6CC2972-AD01-4E5E-9235-FE15B9C9FB79}"/>
    <cellStyle name="Note 3 2 2 2 7" xfId="18123" xr:uid="{3022C581-A26C-41AC-B496-0AC7656EE018}"/>
    <cellStyle name="Note 3 2 2 2 7 2" xfId="29844" xr:uid="{F9E6E898-329B-40A5-B686-FD31B5B2870D}"/>
    <cellStyle name="Note 3 2 2 2 8" xfId="18880" xr:uid="{BCA0FBF1-84C5-48E4-99BA-647920130543}"/>
    <cellStyle name="Note 3 2 2 3" xfId="9706" xr:uid="{25546DE6-3182-48ED-A946-E9356EADA484}"/>
    <cellStyle name="Note 3 2 2 3 2" xfId="14111" xr:uid="{F79E8901-C4A1-40C4-BF81-BFD43581BBD7}"/>
    <cellStyle name="Note 3 2 2 3 2 2" xfId="25884" xr:uid="{8077CB60-0B20-429D-A131-830C10A53B17}"/>
    <cellStyle name="Note 3 2 2 3 3" xfId="15071" xr:uid="{0DA904E1-C1E9-4AF1-AE5B-0462933E12F0}"/>
    <cellStyle name="Note 3 2 2 3 3 2" xfId="26842" xr:uid="{521E996D-292D-41C1-9878-89DA47C56D19}"/>
    <cellStyle name="Note 3 2 2 3 4" xfId="16023" xr:uid="{48EEFF83-4AC8-45CC-B720-B98386D28995}"/>
    <cellStyle name="Note 3 2 2 3 4 2" xfId="27770" xr:uid="{F9FA2CC6-6242-444A-A26F-02F2C7ED5612}"/>
    <cellStyle name="Note 3 2 2 3 5" xfId="16897" xr:uid="{F5F48B33-5F8D-41B1-AAD8-6B683F83501C}"/>
    <cellStyle name="Note 3 2 2 3 5 2" xfId="28644" xr:uid="{35CD74A8-B342-44F4-9624-F8BB03305884}"/>
    <cellStyle name="Note 3 2 2 3 6" xfId="17762" xr:uid="{77A90980-446D-4520-92B2-BFEF12E99717}"/>
    <cellStyle name="Note 3 2 2 3 6 2" xfId="29483" xr:uid="{354F0AFE-321C-4A39-B2F1-C6FE06555CA8}"/>
    <cellStyle name="Note 3 2 2 3 7" xfId="18538" xr:uid="{30C469AE-0F78-4D63-A928-F5F36BF1D0B7}"/>
    <cellStyle name="Note 3 2 2 3 7 2" xfId="30259" xr:uid="{F732DA0F-B06D-4C3F-A668-A474347CDC2B}"/>
    <cellStyle name="Note 3 2 2 3 8" xfId="19295" xr:uid="{3E944683-30E8-445D-AC8D-DB047CB6402A}"/>
    <cellStyle name="Note 3 2 2 4" xfId="12671" xr:uid="{5009EA11-A10E-4421-BA09-3B90C84CD642}"/>
    <cellStyle name="Note 3 2 2 4 2" xfId="24470" xr:uid="{649E3872-8FEF-4798-85B1-60F36C11D46B}"/>
    <cellStyle name="Note 3 2 2 5" xfId="12281" xr:uid="{2EDC5234-9ADC-416A-8ED0-A45FA848A483}"/>
    <cellStyle name="Note 3 2 2 5 2" xfId="24097" xr:uid="{B6E3B267-3943-4F10-9592-1F7EFAABF057}"/>
    <cellStyle name="Note 3 2 2 6" xfId="10491" xr:uid="{06ADA19C-337F-44EC-A487-4C7F75DEF8CF}"/>
    <cellStyle name="Note 3 2 2 6 2" xfId="22363" xr:uid="{5B5B8893-298B-4A42-98E6-E382087E110C}"/>
    <cellStyle name="Note 3 2 2 7" xfId="12566" xr:uid="{43235657-CB89-46F9-BBC1-53FC94CDA5D0}"/>
    <cellStyle name="Note 3 2 2 7 2" xfId="24375" xr:uid="{95D9419F-271E-466C-9281-7DFC8B84D665}"/>
    <cellStyle name="Note 3 2 2 8" xfId="10241" xr:uid="{51180FAE-3BA3-4A44-93A6-5FEF39BD0A9C}"/>
    <cellStyle name="Note 3 2 2 8 2" xfId="22116" xr:uid="{1A23D381-49C8-424C-BBB2-DC00EDEF5816}"/>
    <cellStyle name="Note 3 2 2 9" xfId="12334" xr:uid="{F078CC88-9A31-4F1E-8BDB-5EE634C524BC}"/>
    <cellStyle name="Note 3 2 2 9 2" xfId="24150" xr:uid="{437ACCED-6BAB-4C4D-A89E-6E4B23EEB044}"/>
    <cellStyle name="Note 3 2 3" xfId="8418" xr:uid="{B2C98125-F390-4665-8B31-D69A1CE1B8D5}"/>
    <cellStyle name="Note 3 2 3 2" xfId="13160" xr:uid="{9C53CE31-C21D-48B8-BE3E-FD7429E490A3}"/>
    <cellStyle name="Note 3 2 3 2 2" xfId="24946" xr:uid="{3D4662C9-D615-4F9A-BC52-09446B8E40E5}"/>
    <cellStyle name="Note 3 2 3 3" xfId="14180" xr:uid="{F464C295-0B43-45FB-9554-43584935C592}"/>
    <cellStyle name="Note 3 2 3 3 2" xfId="25953" xr:uid="{751789CF-3097-4567-84A9-824B3ED90C2B}"/>
    <cellStyle name="Note 3 2 3 4" xfId="15140" xr:uid="{EFEC2C7C-D2F7-49E0-9922-2A4FF204D4E7}"/>
    <cellStyle name="Note 3 2 3 4 2" xfId="26909" xr:uid="{1AA4548F-F229-4D92-8E0A-3BF135C75B01}"/>
    <cellStyle name="Note 3 2 3 5" xfId="16089" xr:uid="{6B9D5303-8240-46B3-B74E-68A1C66C3AA7}"/>
    <cellStyle name="Note 3 2 3 5 2" xfId="27836" xr:uid="{AA894C6F-C295-451B-B240-9D9920641B67}"/>
    <cellStyle name="Note 3 2 3 6" xfId="16962" xr:uid="{3E8085DE-0EBD-4911-8690-CBFFE17F192C}"/>
    <cellStyle name="Note 3 2 3 6 2" xfId="28709" xr:uid="{38C04A0D-17D0-47FE-9874-58E39C8BF093}"/>
    <cellStyle name="Note 3 2 3 7" xfId="17827" xr:uid="{33A7FAD4-B7B6-4410-A8FB-01E4BC856419}"/>
    <cellStyle name="Note 3 2 3 7 2" xfId="29548" xr:uid="{351E0C2E-91BB-469F-84D4-34170685C05D}"/>
    <cellStyle name="Note 3 2 3 8" xfId="18603" xr:uid="{CBDD351E-8D8C-4D85-8DB7-4AB8F6B928CB}"/>
    <cellStyle name="Note 3 2 4" xfId="9429" xr:uid="{FCAE18AD-1807-485A-9A53-E9E065E7CB08}"/>
    <cellStyle name="Note 3 2 4 2" xfId="13834" xr:uid="{C1AE57D8-961F-4743-999A-A429B4DC8188}"/>
    <cellStyle name="Note 3 2 4 2 2" xfId="25607" xr:uid="{230BF6F8-D223-4D2F-891F-F1B945664657}"/>
    <cellStyle name="Note 3 2 4 3" xfId="14794" xr:uid="{ED8354D8-60B4-49D3-ACBB-2A51E73C958B}"/>
    <cellStyle name="Note 3 2 4 3 2" xfId="26565" xr:uid="{EC80E72A-02E1-488C-99B7-A0B5B03511BE}"/>
    <cellStyle name="Note 3 2 4 4" xfId="15746" xr:uid="{F1919179-A55C-46C4-A1B0-FD747817335C}"/>
    <cellStyle name="Note 3 2 4 4 2" xfId="27493" xr:uid="{CB167866-5A2F-4DA1-B7FF-A63C90D2BA41}"/>
    <cellStyle name="Note 3 2 4 5" xfId="16620" xr:uid="{DE7A8C17-5F1A-464A-A3D4-910431114754}"/>
    <cellStyle name="Note 3 2 4 5 2" xfId="28367" xr:uid="{AAD951B2-67FC-45BC-8539-7A54D3F349C2}"/>
    <cellStyle name="Note 3 2 4 6" xfId="17485" xr:uid="{33CEDE0C-5A4D-42E1-ABE3-276038F6B80D}"/>
    <cellStyle name="Note 3 2 4 6 2" xfId="29206" xr:uid="{E1C66A7A-01FA-4A38-8D21-4CA143EE685E}"/>
    <cellStyle name="Note 3 2 4 7" xfId="18261" xr:uid="{00C0DA50-7156-410B-AF48-11AD82DE0F86}"/>
    <cellStyle name="Note 3 2 4 7 2" xfId="29982" xr:uid="{7124ECD5-8079-45BE-8C14-FD2346306241}"/>
    <cellStyle name="Note 3 2 4 8" xfId="19018" xr:uid="{62CDFC17-4626-425A-8200-D88F9ACF72E2}"/>
    <cellStyle name="Note 3 2 5" xfId="12131" xr:uid="{FC55ABE2-FB8A-4583-AC6F-379CBB8AC647}"/>
    <cellStyle name="Note 3 2 5 2" xfId="23948" xr:uid="{D2AC217D-DAC0-4FC6-80FF-C219F416B007}"/>
    <cellStyle name="Note 3 2 6" xfId="10636" xr:uid="{A72B8AE6-0496-4A48-872F-23CFB66F8533}"/>
    <cellStyle name="Note 3 2 6 2" xfId="22508" xr:uid="{AB42E12F-ECD9-41E9-938A-9A371BE6D648}"/>
    <cellStyle name="Note 3 2 7" xfId="13352" xr:uid="{31603D82-A03F-495C-8982-A6059A7B721D}"/>
    <cellStyle name="Note 3 2 7 2" xfId="25135" xr:uid="{9C7C6452-4BC6-4DA2-A08A-AB2914617CFC}"/>
    <cellStyle name="Note 3 2 8" xfId="14361" xr:uid="{7DB94461-C64F-46E6-A44C-A56EEEFF4D80}"/>
    <cellStyle name="Note 3 2 8 2" xfId="26133" xr:uid="{1E6E533E-0A0A-498F-AA83-123D7458E901}"/>
    <cellStyle name="Note 3 2 9" xfId="15319" xr:uid="{4BB7F32D-AD4A-42BF-8EFF-B36CA545B39A}"/>
    <cellStyle name="Note 3 2 9 2" xfId="27083" xr:uid="{2021BF8A-52F5-4625-984C-FA623DAE53D5}"/>
    <cellStyle name="Note 3 3" xfId="7086" xr:uid="{4350DF12-881D-4F40-A53C-5D4AA1EA5A3A}"/>
    <cellStyle name="Note 3 3 10" xfId="12492" xr:uid="{E8530B7C-8F5A-47AD-B87B-60C528D70D24}"/>
    <cellStyle name="Note 3 3 10 2" xfId="24306" xr:uid="{C211E694-D8D4-4013-8C6E-B0234916CE72}"/>
    <cellStyle name="Note 3 3 2" xfId="8729" xr:uid="{66C8ECAD-291A-4B39-9880-DBA187A084BE}"/>
    <cellStyle name="Note 3 3 2 2" xfId="13390" xr:uid="{5C9CD451-6401-4ECE-BEC9-00217C74A7DB}"/>
    <cellStyle name="Note 3 3 2 2 2" xfId="25173" xr:uid="{C7A9A9F5-A961-42FE-82C0-EC2C4244CBB3}"/>
    <cellStyle name="Note 3 3 2 3" xfId="14396" xr:uid="{61E2C642-11C0-4CD9-854B-C3D1F917649C}"/>
    <cellStyle name="Note 3 3 2 3 2" xfId="26168" xr:uid="{FA52D92E-2D51-4787-B0BE-12944514C482}"/>
    <cellStyle name="Note 3 3 2 4" xfId="15354" xr:uid="{354BB612-EBED-4DD0-8DB8-81A2EA29A709}"/>
    <cellStyle name="Note 3 3 2 4 2" xfId="27116" xr:uid="{CEAA377B-97B6-499F-954B-9BB58358368C}"/>
    <cellStyle name="Note 3 3 2 5" xfId="16281" xr:uid="{4674C74F-A8B1-4D0C-9834-5D8AD9580FD5}"/>
    <cellStyle name="Note 3 3 2 5 2" xfId="28028" xr:uid="{C41C8F89-03EC-4DAE-982F-BE4F6ED265BE}"/>
    <cellStyle name="Note 3 3 2 6" xfId="17152" xr:uid="{1CB8FA0F-C136-4CA6-A9DA-E135048953C4}"/>
    <cellStyle name="Note 3 3 2 6 2" xfId="28896" xr:uid="{5D53F32B-FF2D-4899-8642-3596AB3E663B}"/>
    <cellStyle name="Note 3 3 2 7" xfId="17999" xr:uid="{69C97BD7-1ACD-4D36-A7C9-3873119D21BF}"/>
    <cellStyle name="Note 3 3 2 7 2" xfId="29720" xr:uid="{9F18D9A6-889E-40BE-9CD0-45C5468F0D02}"/>
    <cellStyle name="Note 3 3 2 8" xfId="18766" xr:uid="{F661B3C9-82E5-4679-8FA3-BD4E8D86E998}"/>
    <cellStyle name="Note 3 3 3" xfId="9592" xr:uid="{9A9911C0-2112-4B92-A737-1F578C626E46}"/>
    <cellStyle name="Note 3 3 3 2" xfId="13997" xr:uid="{F1EFBC73-A56F-4E80-BA34-B175C71C985C}"/>
    <cellStyle name="Note 3 3 3 2 2" xfId="25770" xr:uid="{FCA81DD9-BCFB-4A57-8F85-99C5A253094C}"/>
    <cellStyle name="Note 3 3 3 3" xfId="14957" xr:uid="{81367882-E227-40C8-A1E6-0BB91BF487A2}"/>
    <cellStyle name="Note 3 3 3 3 2" xfId="26728" xr:uid="{B14F9BC7-FFEA-4223-B532-FDFB5B006508}"/>
    <cellStyle name="Note 3 3 3 4" xfId="15909" xr:uid="{D16C434D-4FFF-4F07-B438-F1484A4BB37A}"/>
    <cellStyle name="Note 3 3 3 4 2" xfId="27656" xr:uid="{88EDEA98-CD10-4666-A87A-32AF1A593669}"/>
    <cellStyle name="Note 3 3 3 5" xfId="16783" xr:uid="{2955BB98-0BCE-4EC6-8E87-5D827C9F23DA}"/>
    <cellStyle name="Note 3 3 3 5 2" xfId="28530" xr:uid="{FBDD2021-F171-4923-A496-8243C56CB4AE}"/>
    <cellStyle name="Note 3 3 3 6" xfId="17648" xr:uid="{9FA71D67-5689-4012-8DDF-C4DDAD4AEA1A}"/>
    <cellStyle name="Note 3 3 3 6 2" xfId="29369" xr:uid="{C47F2567-FBAA-4B43-A255-C0711415F2F2}"/>
    <cellStyle name="Note 3 3 3 7" xfId="18424" xr:uid="{F1B1EF87-FA5C-4ADA-987A-5CC3FB72C3AC}"/>
    <cellStyle name="Note 3 3 3 7 2" xfId="30145" xr:uid="{951B7943-07C6-4749-90CB-8453872789C7}"/>
    <cellStyle name="Note 3 3 3 8" xfId="19181" xr:uid="{392889A1-5DF9-46F6-B499-553869953124}"/>
    <cellStyle name="Note 3 3 4" xfId="12360" xr:uid="{1DFFF38E-61F0-4B76-B9B1-F9A36F52836D}"/>
    <cellStyle name="Note 3 3 4 2" xfId="24175" xr:uid="{BA152FD4-2E63-4A4D-8C35-777B37AF2D6B}"/>
    <cellStyle name="Note 3 3 5" xfId="10420" xr:uid="{16478343-F199-4150-A32B-ABB7D779B895}"/>
    <cellStyle name="Note 3 3 5 2" xfId="22292" xr:uid="{98728EBD-69E2-4B90-B4C6-7D58567C0114}"/>
    <cellStyle name="Note 3 3 6" xfId="11935" xr:uid="{1A9D655B-34F2-498F-8258-B9F1B1D07D69}"/>
    <cellStyle name="Note 3 3 6 2" xfId="23761" xr:uid="{1517EA31-A412-479E-8550-C8B4EB19C546}"/>
    <cellStyle name="Note 3 3 7" xfId="10796" xr:uid="{F2E60585-F5AA-4C39-BBCA-6BD1A1AD305F}"/>
    <cellStyle name="Note 3 3 7 2" xfId="22666" xr:uid="{34B1A358-F0E5-4F03-B3EF-51D07793BCFA}"/>
    <cellStyle name="Note 3 3 8" xfId="11528" xr:uid="{2878C6F7-A70B-49CA-98AD-26B25F1F2F8E}"/>
    <cellStyle name="Note 3 3 8 2" xfId="23378" xr:uid="{65CA2F98-9407-4C9E-BEE8-BC9973272C17}"/>
    <cellStyle name="Note 3 3 9" xfId="11128" xr:uid="{29B64238-3A37-4797-8879-A3AB940B4A97}"/>
    <cellStyle name="Note 3 3 9 2" xfId="22996" xr:uid="{6093DFC9-56C9-492F-B808-560AB085F133}"/>
    <cellStyle name="Note 3 4" xfId="7930" xr:uid="{432C429B-52F7-4270-AAC1-1E4336BE97FD}"/>
    <cellStyle name="Note 3 4 2" xfId="12901" xr:uid="{48BFA02E-5BF1-46CE-9FEE-E5D4FF42AF9A}"/>
    <cellStyle name="Note 3 4 2 2" xfId="24695" xr:uid="{D84E1E63-CC0F-4BD4-9427-A405D639C905}"/>
    <cellStyle name="Note 3 4 3" xfId="9991" xr:uid="{A01D9458-C491-49A4-97FA-5F459A3A935B}"/>
    <cellStyle name="Note 3 4 3 2" xfId="21866" xr:uid="{FD790F21-128E-4D51-9FE4-B0203D6F7E8B}"/>
    <cellStyle name="Note 3 4 4" xfId="13661" xr:uid="{4A497BC5-1AE8-4118-A293-CDDAEC65919B}"/>
    <cellStyle name="Note 3 4 4 2" xfId="25436" xr:uid="{6C4F5764-2595-4255-8BA2-EBA93FA24C7E}"/>
    <cellStyle name="Note 3 4 5" xfId="14625" xr:uid="{22FBB78A-EC2D-48C0-8CF3-1D41FC8930D3}"/>
    <cellStyle name="Note 3 4 5 2" xfId="26396" xr:uid="{7AABBB13-000C-48AB-B778-F48DAC06AF2B}"/>
    <cellStyle name="Note 3 4 6" xfId="15577" xr:uid="{9393035E-6E1A-47C7-A9A1-D5DC8DF8A109}"/>
    <cellStyle name="Note 3 4 6 2" xfId="27328" xr:uid="{7D0F1D3A-B1C9-41C3-8AED-274E1C372FB7}"/>
    <cellStyle name="Note 3 4 7" xfId="16459" xr:uid="{42C012BD-335E-4CE7-8021-7B13F7E61642}"/>
    <cellStyle name="Note 3 4 7 2" xfId="28206" xr:uid="{81D22E27-3C3E-47EE-8935-C252D67B7E99}"/>
    <cellStyle name="Note 3 4 8" xfId="17327" xr:uid="{57CF142F-03CE-4919-A085-4657AA80791C}"/>
    <cellStyle name="Note 3 5" xfId="9364" xr:uid="{D7A9D9BC-158C-462A-8BFE-274EB59D6154}"/>
    <cellStyle name="Note 3 5 2" xfId="13769" xr:uid="{7A02EBEF-9EAF-4F09-9E5E-B2593E1B54C8}"/>
    <cellStyle name="Note 3 5 2 2" xfId="25542" xr:uid="{68CD2C8E-5E82-49FD-87DC-747D0236463B}"/>
    <cellStyle name="Note 3 5 3" xfId="14729" xr:uid="{9D5F55EB-FDCD-48FA-892D-09486D0574F4}"/>
    <cellStyle name="Note 3 5 3 2" xfId="26500" xr:uid="{934BF259-193E-4B95-988F-176A4424F293}"/>
    <cellStyle name="Note 3 5 4" xfId="15681" xr:uid="{041B0648-BD9C-49B1-B131-768248EB3CBD}"/>
    <cellStyle name="Note 3 5 4 2" xfId="27428" xr:uid="{3645B09C-CE4A-421F-B69C-E487C37836B0}"/>
    <cellStyle name="Note 3 5 5" xfId="16555" xr:uid="{3AB4CB0F-EE83-4873-9076-B42E9A89104F}"/>
    <cellStyle name="Note 3 5 5 2" xfId="28302" xr:uid="{79CC5AA2-EF96-4C8B-9D37-0EF978C65244}"/>
    <cellStyle name="Note 3 5 6" xfId="17420" xr:uid="{D841738B-D10D-4A47-9E0B-17E54573BD41}"/>
    <cellStyle name="Note 3 5 6 2" xfId="29141" xr:uid="{90D5D12C-C6A2-4AD7-8A5E-B3BB164C4F9B}"/>
    <cellStyle name="Note 3 5 7" xfId="18196" xr:uid="{D00426E2-24B3-4E7B-8C4F-C6AEF484E2A7}"/>
    <cellStyle name="Note 3 5 7 2" xfId="29917" xr:uid="{D597BACD-0B9D-45C2-971B-BE0533107D3E}"/>
    <cellStyle name="Note 3 5 8" xfId="18953" xr:uid="{2C29CF0C-90F3-492B-B1D7-84BD03B72AF8}"/>
    <cellStyle name="Note 3 6" xfId="11806" xr:uid="{9D4EE22A-973A-43AF-812E-A480D2A1DDCA}"/>
    <cellStyle name="Note 3 6 2" xfId="23634" xr:uid="{E69BD26E-4BD2-457F-9624-C57F03D6BEF6}"/>
    <cellStyle name="Note 3 7" xfId="10909" xr:uid="{CA87A652-3D33-42F0-B025-C5D158675DBC}"/>
    <cellStyle name="Note 3 7 2" xfId="22778" xr:uid="{EED7CFF8-6644-4F03-B920-688A93FCE13B}"/>
    <cellStyle name="Note 3 8" xfId="11425" xr:uid="{621BA34E-71E6-443F-A9B4-FB8C8AC4CC62}"/>
    <cellStyle name="Note 3 8 2" xfId="23283" xr:uid="{78C10A9B-0C92-47A3-9384-97FB9FB3CE6B}"/>
    <cellStyle name="Note 3 9" xfId="11207" xr:uid="{0BF555C5-BB9D-4CC3-B348-BBBEADA1449F}"/>
    <cellStyle name="Note 3 9 2" xfId="23069" xr:uid="{4C3A82C7-02EA-4040-8202-1BF33404C8F1}"/>
    <cellStyle name="Note 4" xfId="6150" xr:uid="{15E689C0-490B-4F53-A5E9-7829305425B2}"/>
    <cellStyle name="Note 4 10" xfId="13276" xr:uid="{8BF0FEC3-7F62-4EB7-BED0-C208B925DBD7}"/>
    <cellStyle name="Note 4 10 2" xfId="25060" xr:uid="{F90FD199-DED8-40E6-81D5-CDF603D20205}"/>
    <cellStyle name="Note 4 11" xfId="14292" xr:uid="{93F7FE0E-6C18-47D1-8642-1B87381442B2}"/>
    <cellStyle name="Note 4 11 2" xfId="26065" xr:uid="{D09F23FD-98E4-42DF-9CD9-18BBFFC58279}"/>
    <cellStyle name="Note 4 12" xfId="15252" xr:uid="{E723544B-AA21-4FC0-AF85-F9C002FE8E1E}"/>
    <cellStyle name="Note 4 12 2" xfId="27021" xr:uid="{71F3AB71-9EA8-4E62-B9A2-012AFD869758}"/>
    <cellStyle name="Note 4 2" xfId="6772" xr:uid="{91AC764D-58CA-4E42-A1D3-1E4ECC8AA1E2}"/>
    <cellStyle name="Note 4 2 10" xfId="14570" xr:uid="{3D6BF4AE-6E52-4B28-B7CC-E816248B8C21}"/>
    <cellStyle name="Note 4 2 10 2" xfId="26341" xr:uid="{89BC19F3-62BF-48CB-A20B-AD8F37DC1BEF}"/>
    <cellStyle name="Note 4 2 11" xfId="15523" xr:uid="{83C2C0CB-2B03-4706-8555-FA383DE2E016}"/>
    <cellStyle name="Note 4 2 11 2" xfId="27278" xr:uid="{A0A08A32-7883-4818-8B1A-1F7087762139}"/>
    <cellStyle name="Note 4 2 2" xfId="7610" xr:uid="{ECC406DB-B07B-4241-8BA0-897119DB5BF2}"/>
    <cellStyle name="Note 4 2 2 10" xfId="17306" xr:uid="{4238997C-E05B-4EE0-A5CD-72089CDCAC54}"/>
    <cellStyle name="Note 4 2 2 10 2" xfId="29049" xr:uid="{B84869D4-F780-4E7A-AFBB-0074D458D99C}"/>
    <cellStyle name="Note 4 2 2 2" xfId="9253" xr:uid="{586E8A84-DD23-402E-9236-F224BD24CA8B}"/>
    <cellStyle name="Note 4 2 2 2 2" xfId="13688" xr:uid="{BB7AB996-FFBF-496D-B872-6911ED151044}"/>
    <cellStyle name="Note 4 2 2 2 2 2" xfId="25462" xr:uid="{4EA74F3A-224E-4CA6-BBF1-6ED5E21CDCE3}"/>
    <cellStyle name="Note 4 2 2 2 3" xfId="14650" xr:uid="{7FC6EB57-7059-4D0F-ABCA-F09EF7BE611B}"/>
    <cellStyle name="Note 4 2 2 2 3 2" xfId="26421" xr:uid="{AC3E7EC2-70E7-49E5-98DD-A04A323B94C5}"/>
    <cellStyle name="Note 4 2 2 2 4" xfId="15602" xr:uid="{D83D2BEE-E5BB-4350-964F-07B4731079FB}"/>
    <cellStyle name="Note 4 2 2 2 4 2" xfId="27351" xr:uid="{25005482-B568-409E-99B2-DA73CED7B05C}"/>
    <cellStyle name="Note 4 2 2 2 5" xfId="16482" xr:uid="{B6DE6C78-A7EE-4215-95F5-1B93D546D42E}"/>
    <cellStyle name="Note 4 2 2 2 5 2" xfId="28229" xr:uid="{854E9835-1EC9-4BE4-BD10-CE322FE6CD19}"/>
    <cellStyle name="Note 4 2 2 2 6" xfId="17348" xr:uid="{23631454-B349-48E5-AF5E-4D84F937828A}"/>
    <cellStyle name="Note 4 2 2 2 6 2" xfId="29069" xr:uid="{83E34914-A534-461E-8095-1A1BF31D6F60}"/>
    <cellStyle name="Note 4 2 2 2 7" xfId="18124" xr:uid="{B93B5CC7-4AD9-4E8D-ADCB-C0154261C6EE}"/>
    <cellStyle name="Note 4 2 2 2 7 2" xfId="29845" xr:uid="{37E77D9E-BB9E-4C24-94C2-30CE319B59B0}"/>
    <cellStyle name="Note 4 2 2 2 8" xfId="18881" xr:uid="{59745EE4-9F48-4EE3-9311-90DD41B787B8}"/>
    <cellStyle name="Note 4 2 2 3" xfId="9707" xr:uid="{6FDF6AC3-9E48-4929-8242-83D5AFFE74CF}"/>
    <cellStyle name="Note 4 2 2 3 2" xfId="14112" xr:uid="{562B24EA-400B-4B15-B73C-6DC22B1E9D19}"/>
    <cellStyle name="Note 4 2 2 3 2 2" xfId="25885" xr:uid="{68C14258-C336-4430-9FF3-E258E77CE390}"/>
    <cellStyle name="Note 4 2 2 3 3" xfId="15072" xr:uid="{FC2950EB-8772-4E6F-A305-ABF3B585FF9A}"/>
    <cellStyle name="Note 4 2 2 3 3 2" xfId="26843" xr:uid="{6B50BA39-70F9-4433-A4B7-6030C9E42DB5}"/>
    <cellStyle name="Note 4 2 2 3 4" xfId="16024" xr:uid="{523EF10E-5CF6-4466-BF91-5168FFD6E3CF}"/>
    <cellStyle name="Note 4 2 2 3 4 2" xfId="27771" xr:uid="{072BBA84-FFE7-4C53-9E5B-076B38E3F0CF}"/>
    <cellStyle name="Note 4 2 2 3 5" xfId="16898" xr:uid="{FC463CB0-46F8-470D-A8AA-564D10271B62}"/>
    <cellStyle name="Note 4 2 2 3 5 2" xfId="28645" xr:uid="{C79AA5AF-64AF-4EB8-8DDD-475392C763D7}"/>
    <cellStyle name="Note 4 2 2 3 6" xfId="17763" xr:uid="{DF9C2783-D02D-4544-977C-04A7B3BD58B1}"/>
    <cellStyle name="Note 4 2 2 3 6 2" xfId="29484" xr:uid="{D0176A18-A81A-4B03-8F83-8643FC2DBB90}"/>
    <cellStyle name="Note 4 2 2 3 7" xfId="18539" xr:uid="{6B33D16D-A358-4483-9892-80CDFF310AB1}"/>
    <cellStyle name="Note 4 2 2 3 7 2" xfId="30260" xr:uid="{DC4085A3-4FD2-4931-9132-66155CA5F60E}"/>
    <cellStyle name="Note 4 2 2 3 8" xfId="19296" xr:uid="{0EEE17DA-0482-4356-963C-CC83497513E3}"/>
    <cellStyle name="Note 4 2 2 4" xfId="12672" xr:uid="{C0C007F1-B4A0-421F-A0A8-956766C11F2B}"/>
    <cellStyle name="Note 4 2 2 4 2" xfId="24471" xr:uid="{9670E0C8-7491-4B39-A50F-89247981DF31}"/>
    <cellStyle name="Note 4 2 2 5" xfId="10171" xr:uid="{C609D2B1-686A-4528-952D-551F947B93B0}"/>
    <cellStyle name="Note 4 2 2 5 2" xfId="22046" xr:uid="{3AD30B0A-519C-4568-A0FA-F8331E4D1E59}"/>
    <cellStyle name="Note 4 2 2 6" xfId="13633" xr:uid="{1A223B0D-5C15-4A74-94F6-51BC7EFF32EA}"/>
    <cellStyle name="Note 4 2 2 6 2" xfId="25409" xr:uid="{4BB5540D-C5BE-4DE1-933C-2726796490D8}"/>
    <cellStyle name="Note 4 2 2 7" xfId="14601" xr:uid="{83AF19B3-9987-409C-B971-30D0FE7588C0}"/>
    <cellStyle name="Note 4 2 2 7 2" xfId="26372" xr:uid="{B8131B00-A541-4DE7-BE6E-CED1E88E76D9}"/>
    <cellStyle name="Note 4 2 2 8" xfId="15553" xr:uid="{7BB508F2-C954-4337-9750-41F9177987B5}"/>
    <cellStyle name="Note 4 2 2 8 2" xfId="27304" xr:uid="{FCC66F35-5DE8-43AA-AADA-EC0F9985D62B}"/>
    <cellStyle name="Note 4 2 2 9" xfId="16438" xr:uid="{7414C111-1A65-420E-9B30-91F36FE2F940}"/>
    <cellStyle name="Note 4 2 2 9 2" xfId="28185" xr:uid="{ECAC48B5-94C7-4826-ADC6-A516E7FAE91C}"/>
    <cellStyle name="Note 4 2 3" xfId="8417" xr:uid="{BF76FC7C-D20F-49B7-8164-B70B4AC66D75}"/>
    <cellStyle name="Note 4 2 3 2" xfId="13159" xr:uid="{D915DE19-09E1-4B6D-85DC-4E50F091B847}"/>
    <cellStyle name="Note 4 2 3 2 2" xfId="24945" xr:uid="{D21156DD-A810-4C7F-A344-B8DEED2CB669}"/>
    <cellStyle name="Note 4 2 3 3" xfId="14179" xr:uid="{05894FB0-498E-47B0-B13C-B45D074D7C20}"/>
    <cellStyle name="Note 4 2 3 3 2" xfId="25952" xr:uid="{16A615AB-71A2-4EA4-8828-261EE7698054}"/>
    <cellStyle name="Note 4 2 3 4" xfId="15139" xr:uid="{97BF5CFD-4806-4CFC-9583-74DE88AA7A9D}"/>
    <cellStyle name="Note 4 2 3 4 2" xfId="26908" xr:uid="{8EB7B003-7117-4A02-AB7B-62E992B7A8D2}"/>
    <cellStyle name="Note 4 2 3 5" xfId="16088" xr:uid="{FA3405D2-ED51-4F73-B607-7698F0AA34D2}"/>
    <cellStyle name="Note 4 2 3 5 2" xfId="27835" xr:uid="{D742E15B-C235-405A-B86A-0AD180552321}"/>
    <cellStyle name="Note 4 2 3 6" xfId="16961" xr:uid="{B90DD8E2-E213-4687-9169-46F47DF03B89}"/>
    <cellStyle name="Note 4 2 3 6 2" xfId="28708" xr:uid="{35A3CA27-6EE6-4973-9313-9F79E7BE1615}"/>
    <cellStyle name="Note 4 2 3 7" xfId="17826" xr:uid="{EB9B2F86-559E-4480-AAE6-A1482F43B940}"/>
    <cellStyle name="Note 4 2 3 7 2" xfId="29547" xr:uid="{DC4324B1-D3CC-4BAD-830A-FF148FB63275}"/>
    <cellStyle name="Note 4 2 3 8" xfId="18602" xr:uid="{607D34EA-5813-472C-A197-DA95E934C6E3}"/>
    <cellStyle name="Note 4 2 4" xfId="9428" xr:uid="{B0AF6F03-EB57-4D79-989C-C46A79CBD724}"/>
    <cellStyle name="Note 4 2 4 2" xfId="13833" xr:uid="{9156477A-1D1F-404F-BAC0-2AFB7020853C}"/>
    <cellStyle name="Note 4 2 4 2 2" xfId="25606" xr:uid="{4410ADBD-978B-417E-8240-25740BFC2ADB}"/>
    <cellStyle name="Note 4 2 4 3" xfId="14793" xr:uid="{096E954F-2609-4B30-A840-ECC0666CF47B}"/>
    <cellStyle name="Note 4 2 4 3 2" xfId="26564" xr:uid="{20E0BA2B-D427-41E0-85DB-E2662F3F1267}"/>
    <cellStyle name="Note 4 2 4 4" xfId="15745" xr:uid="{D57E6F56-AE73-4474-9A6C-AD140D1F0B76}"/>
    <cellStyle name="Note 4 2 4 4 2" xfId="27492" xr:uid="{A318C30F-F60B-4428-8EB7-8F4458B9C0F3}"/>
    <cellStyle name="Note 4 2 4 5" xfId="16619" xr:uid="{3F60B62B-2167-446B-966F-950263E15BDC}"/>
    <cellStyle name="Note 4 2 4 5 2" xfId="28366" xr:uid="{698D463B-AB5F-40CF-A3DC-05DEBA2D7747}"/>
    <cellStyle name="Note 4 2 4 6" xfId="17484" xr:uid="{7174E1DF-BCCD-445C-A1AE-C3A9D3F4C397}"/>
    <cellStyle name="Note 4 2 4 6 2" xfId="29205" xr:uid="{8FA33831-9B10-483C-805F-4E61CEC40641}"/>
    <cellStyle name="Note 4 2 4 7" xfId="18260" xr:uid="{0C79CA96-887A-4F14-9D3E-7AC6E64E6BAC}"/>
    <cellStyle name="Note 4 2 4 7 2" xfId="29981" xr:uid="{1E5C02DD-4816-44C6-A2F6-826FA8B5DF4A}"/>
    <cellStyle name="Note 4 2 4 8" xfId="19017" xr:uid="{DD7D3FEA-9B2E-4898-B546-E1B676DACC0F}"/>
    <cellStyle name="Note 4 2 5" xfId="12130" xr:uid="{04501367-7AF6-43F3-B56F-254D1D24D6AE}"/>
    <cellStyle name="Note 4 2 5 2" xfId="23947" xr:uid="{3C197353-A1DA-4427-8921-1B1530249CCA}"/>
    <cellStyle name="Note 4 2 6" xfId="10637" xr:uid="{88A50FDC-5463-4E68-B656-7DB8E66796FB}"/>
    <cellStyle name="Note 4 2 6 2" xfId="22509" xr:uid="{4C69CDC8-A8C7-4BD0-B827-41FA811F1277}"/>
    <cellStyle name="Note 4 2 7" xfId="12319" xr:uid="{86ED1452-1FCE-433A-8A7C-FBA2D186E342}"/>
    <cellStyle name="Note 4 2 7 2" xfId="24135" xr:uid="{4A3E9C05-FC4A-4135-92AA-DD42CCD871A3}"/>
    <cellStyle name="Note 4 2 8" xfId="10457" xr:uid="{D4A1A697-99E7-4A8B-854E-88F5A463E2F5}"/>
    <cellStyle name="Note 4 2 8 2" xfId="22329" xr:uid="{253F9F26-89D4-4978-B7D9-740A9B7DE470}"/>
    <cellStyle name="Note 4 2 9" xfId="13593" xr:uid="{4CD0184B-4E14-4573-8DDC-22E27E474292}"/>
    <cellStyle name="Note 4 2 9 2" xfId="25369" xr:uid="{9D23E0B1-299D-443B-87D8-86D6FE3A7B61}"/>
    <cellStyle name="Note 4 3" xfId="7087" xr:uid="{F6D0CA66-BDB3-4BBB-9780-DAF758CE09DF}"/>
    <cellStyle name="Note 4 3 10" xfId="15544" xr:uid="{72839ADB-685C-424F-AD57-EC758B2CB452}"/>
    <cellStyle name="Note 4 3 10 2" xfId="27299" xr:uid="{70059C07-7C55-469B-A30E-0D8614592FD6}"/>
    <cellStyle name="Note 4 3 2" xfId="8730" xr:uid="{28A60E63-15D8-46B8-B6CD-2559603577CE}"/>
    <cellStyle name="Note 4 3 2 2" xfId="13391" xr:uid="{80C12BDA-A52F-4E4F-9F53-A17EABAEFF91}"/>
    <cellStyle name="Note 4 3 2 2 2" xfId="25174" xr:uid="{B0FE2868-D052-4545-BA30-63E28B39D41F}"/>
    <cellStyle name="Note 4 3 2 3" xfId="14397" xr:uid="{F83BC4D2-73E2-4CE6-9025-BCBA762DDF19}"/>
    <cellStyle name="Note 4 3 2 3 2" xfId="26169" xr:uid="{46B646DE-28D5-4EFF-B46B-8C91D092045C}"/>
    <cellStyle name="Note 4 3 2 4" xfId="15355" xr:uid="{6E8D0D81-05A1-40B9-8BA8-B117EDF18A97}"/>
    <cellStyle name="Note 4 3 2 4 2" xfId="27117" xr:uid="{C7EFE2E5-CF7B-4109-B1AB-36BECA7CED3D}"/>
    <cellStyle name="Note 4 3 2 5" xfId="16282" xr:uid="{29196E19-A6B2-4657-B89C-18198A29C5A3}"/>
    <cellStyle name="Note 4 3 2 5 2" xfId="28029" xr:uid="{9C061F73-DB26-42C5-AB3D-79DE3B0FDB66}"/>
    <cellStyle name="Note 4 3 2 6" xfId="17153" xr:uid="{B2F84DB5-29E0-4ACD-BC7E-CB32AFAF47A8}"/>
    <cellStyle name="Note 4 3 2 6 2" xfId="28897" xr:uid="{B11DD0B0-4EA8-4CCE-B0AE-C85F66E46765}"/>
    <cellStyle name="Note 4 3 2 7" xfId="18000" xr:uid="{BBED2B2F-2AFB-4588-9F15-96E518C8C059}"/>
    <cellStyle name="Note 4 3 2 7 2" xfId="29721" xr:uid="{588B3256-3AB3-40B4-AE78-82BCD61FAFD3}"/>
    <cellStyle name="Note 4 3 2 8" xfId="18767" xr:uid="{A68928F5-6E28-492F-B8CE-D592140FAA9F}"/>
    <cellStyle name="Note 4 3 3" xfId="9593" xr:uid="{A7A8AAAA-B33F-4DBE-BEA6-0D70CCA2EAAC}"/>
    <cellStyle name="Note 4 3 3 2" xfId="13998" xr:uid="{ADAB84EB-6A5F-463E-A41F-CA5AD00D0672}"/>
    <cellStyle name="Note 4 3 3 2 2" xfId="25771" xr:uid="{47F1CD5C-0D3B-4B1B-8BA2-7DBC9DE5DA4B}"/>
    <cellStyle name="Note 4 3 3 3" xfId="14958" xr:uid="{EAEBDB28-C08C-42CB-A205-697D8EC23817}"/>
    <cellStyle name="Note 4 3 3 3 2" xfId="26729" xr:uid="{FD05B5BA-5A76-48AF-BC96-02B6F76F3D13}"/>
    <cellStyle name="Note 4 3 3 4" xfId="15910" xr:uid="{64A0B8E7-3D7D-4F5E-A334-87DD78A0B094}"/>
    <cellStyle name="Note 4 3 3 4 2" xfId="27657" xr:uid="{5F04220D-0A88-4ACA-8083-2602CB64E6A9}"/>
    <cellStyle name="Note 4 3 3 5" xfId="16784" xr:uid="{D8353D28-C859-4414-94C5-AC0580DF6DA2}"/>
    <cellStyle name="Note 4 3 3 5 2" xfId="28531" xr:uid="{587E4B63-70B5-45C9-9138-D6112EAEC99B}"/>
    <cellStyle name="Note 4 3 3 6" xfId="17649" xr:uid="{498ECB76-54DA-4697-82F6-B590ED77D716}"/>
    <cellStyle name="Note 4 3 3 6 2" xfId="29370" xr:uid="{43767A5F-B5BD-4FA4-88F7-446F57754A6D}"/>
    <cellStyle name="Note 4 3 3 7" xfId="18425" xr:uid="{12D0137C-1E5A-4879-B817-5A819DAF5DC7}"/>
    <cellStyle name="Note 4 3 3 7 2" xfId="30146" xr:uid="{20AB39CB-AE89-4B9B-8809-2783E66C5160}"/>
    <cellStyle name="Note 4 3 3 8" xfId="19182" xr:uid="{C87563EF-34D2-400C-9992-02AC084E6241}"/>
    <cellStyle name="Note 4 3 4" xfId="12361" xr:uid="{F5D89525-3A09-443D-92FC-73424E8053AC}"/>
    <cellStyle name="Note 4 3 4 2" xfId="24176" xr:uid="{FE2A74F4-DEF4-4F0B-84AE-07119A5123CE}"/>
    <cellStyle name="Note 4 3 5" xfId="10419" xr:uid="{FE2190EA-0D34-4621-8253-A42D00A970B1}"/>
    <cellStyle name="Note 4 3 5 2" xfId="22291" xr:uid="{0604E196-EB1D-4A17-96FD-B65B83FEED86}"/>
    <cellStyle name="Note 4 3 6" xfId="12580" xr:uid="{F96C1625-2604-434A-AD51-DB8400196769}"/>
    <cellStyle name="Note 4 3 6 2" xfId="24387" xr:uid="{0B23BB31-6646-4B8A-B97D-7BB1625D3F28}"/>
    <cellStyle name="Note 4 3 7" xfId="10231" xr:uid="{A84E7695-1450-4145-92AB-BF40DC48E7BA}"/>
    <cellStyle name="Note 4 3 7 2" xfId="22106" xr:uid="{878F56F0-D3D6-448D-B779-A6AF3EB724FA}"/>
    <cellStyle name="Note 4 3 8" xfId="13621" xr:uid="{BB753D46-BC0A-4955-ABD9-AD103FB1F2B0}"/>
    <cellStyle name="Note 4 3 8 2" xfId="25397" xr:uid="{826BB0E2-19C9-49F1-A3C3-198E34A7EDE9}"/>
    <cellStyle name="Note 4 3 9" xfId="14592" xr:uid="{32BBD37E-1D3A-47FD-BABE-08084CAE2A8F}"/>
    <cellStyle name="Note 4 3 9 2" xfId="26363" xr:uid="{32C83C44-0BEE-4ABA-BAAC-FBC60324DCB4}"/>
    <cellStyle name="Note 4 4" xfId="7931" xr:uid="{2FA7E56C-7EBF-4BE7-890A-C19241FD206A}"/>
    <cellStyle name="Note 4 4 2" xfId="12902" xr:uid="{3098F313-1EDA-4289-B890-B20566047420}"/>
    <cellStyle name="Note 4 4 2 2" xfId="24696" xr:uid="{000C2264-202F-4F86-88C7-1244047DF3E2}"/>
    <cellStyle name="Note 4 4 3" xfId="9990" xr:uid="{864C3A4F-A78B-4D08-B12E-7C24006A9D09}"/>
    <cellStyle name="Note 4 4 3 2" xfId="21865" xr:uid="{51468CD4-B2B7-417A-810C-BB8BEB18BD86}"/>
    <cellStyle name="Note 4 4 4" xfId="13136" xr:uid="{9595DF11-5539-4FD9-9AAF-98B2558DFBF7}"/>
    <cellStyle name="Note 4 4 4 2" xfId="24923" xr:uid="{F0BCB6A1-DA24-4DB8-9984-01CB76D1B3A2}"/>
    <cellStyle name="Note 4 4 5" xfId="9804" xr:uid="{849676EB-B97D-4A65-A26A-09D6BCCB4D38}"/>
    <cellStyle name="Note 4 4 5 2" xfId="21680" xr:uid="{B49220DD-5441-472D-9898-EC82E0570446}"/>
    <cellStyle name="Note 4 4 6" xfId="12928" xr:uid="{6D65652F-2F34-4E8B-AF69-590ABB772766}"/>
    <cellStyle name="Note 4 4 6 2" xfId="24722" xr:uid="{FB39AE41-5734-4F59-A29B-06CAA57E894D}"/>
    <cellStyle name="Note 4 4 7" xfId="9965" xr:uid="{B1827EC1-EB53-42E2-A00D-3897476571C5}"/>
    <cellStyle name="Note 4 4 7 2" xfId="21840" xr:uid="{A6887118-A5DE-44D1-9B5E-0F221593A544}"/>
    <cellStyle name="Note 4 4 8" xfId="11759" xr:uid="{82354C08-9066-4492-987D-9C4CF198CCAF}"/>
    <cellStyle name="Note 4 5" xfId="9365" xr:uid="{29509185-5C77-4A00-BA3A-59280125E142}"/>
    <cellStyle name="Note 4 5 2" xfId="13770" xr:uid="{9816B050-13CE-4BED-918C-1AA657998BE4}"/>
    <cellStyle name="Note 4 5 2 2" xfId="25543" xr:uid="{C8ABC49F-DCF1-4CCE-A926-947FA0024D7E}"/>
    <cellStyle name="Note 4 5 3" xfId="14730" xr:uid="{127A42D4-1517-4943-B22C-9D2F860D4664}"/>
    <cellStyle name="Note 4 5 3 2" xfId="26501" xr:uid="{DB7208BA-6462-430E-87DB-9F1907B26E23}"/>
    <cellStyle name="Note 4 5 4" xfId="15682" xr:uid="{B87FD06A-EAB8-4AD0-90C9-AC84FC96EC81}"/>
    <cellStyle name="Note 4 5 4 2" xfId="27429" xr:uid="{5F8C9F06-D96A-477D-8F6C-699F3631997C}"/>
    <cellStyle name="Note 4 5 5" xfId="16556" xr:uid="{1DD22FAB-0F65-4610-A972-37B00741B4BD}"/>
    <cellStyle name="Note 4 5 5 2" xfId="28303" xr:uid="{A7C0D4D0-CEDA-4F35-BEC1-83FE3A1180C4}"/>
    <cellStyle name="Note 4 5 6" xfId="17421" xr:uid="{6F05BF8D-41EF-44C1-BF07-057E5EEE0937}"/>
    <cellStyle name="Note 4 5 6 2" xfId="29142" xr:uid="{5EDD78F3-2C34-4A52-9A44-C7433A870DE2}"/>
    <cellStyle name="Note 4 5 7" xfId="18197" xr:uid="{35AC7C14-DE0E-49CE-A0B6-FE5ED726C886}"/>
    <cellStyle name="Note 4 5 7 2" xfId="29918" xr:uid="{B17833E7-6241-475A-B5C3-F5715AB68692}"/>
    <cellStyle name="Note 4 5 8" xfId="18954" xr:uid="{EABE7FDA-731C-4160-9784-ECE66ABC8579}"/>
    <cellStyle name="Note 4 6" xfId="11807" xr:uid="{D0799498-64F8-448A-A273-C9A8E05ED802}"/>
    <cellStyle name="Note 4 6 2" xfId="23635" xr:uid="{9F0879E5-F3C1-4825-A691-542678D7FEE1}"/>
    <cellStyle name="Note 4 7" xfId="10908" xr:uid="{C76208F8-E151-451D-849C-DEC4D44B3DCD}"/>
    <cellStyle name="Note 4 7 2" xfId="22777" xr:uid="{4F5551ED-C85A-486B-B47F-82A23D1A6A8C}"/>
    <cellStyle name="Note 4 8" xfId="11426" xr:uid="{730F09AB-8B4B-4CE0-BDBD-5437D571382C}"/>
    <cellStyle name="Note 4 8 2" xfId="23284" xr:uid="{C04F75D1-F881-481B-BC51-6B7D33377C13}"/>
    <cellStyle name="Note 4 9" xfId="11206" xr:uid="{FC9BF49B-A548-41D7-836D-BB8502A1BEF1}"/>
    <cellStyle name="Note 4 9 2" xfId="23068" xr:uid="{53DA0EEC-01FA-45C2-A25D-64454CD3F344}"/>
    <cellStyle name="Note 5" xfId="6151" xr:uid="{CC4DC6FA-9300-4377-8E55-A07533DF843B}"/>
    <cellStyle name="Note 5 10" xfId="12738" xr:uid="{EB1846B9-FF96-420F-8B30-AC5DDE1F5ACB}"/>
    <cellStyle name="Note 5 10 2" xfId="24536" xr:uid="{C23EFD90-A2FB-403B-BED0-C167116A0F8E}"/>
    <cellStyle name="Note 5 11" xfId="10131" xr:uid="{C2C0AAE9-821E-4511-A856-DC9C20D6A557}"/>
    <cellStyle name="Note 5 11 2" xfId="22006" xr:uid="{880C10E3-F5FC-4554-830F-75B9F748F0E5}"/>
    <cellStyle name="Note 5 12" xfId="11730" xr:uid="{3C259A63-16AA-4A96-821D-F70FDD12A6BA}"/>
    <cellStyle name="Note 5 12 2" xfId="23559" xr:uid="{3FE64474-6880-4BEF-BEA6-C452F1BAA81F}"/>
    <cellStyle name="Note 5 2" xfId="6771" xr:uid="{69C18218-270F-4D6F-8912-6B74D8D253EC}"/>
    <cellStyle name="Note 5 2 10" xfId="9798" xr:uid="{9EB55F96-FA2E-429B-8430-2E7BA8F46534}"/>
    <cellStyle name="Note 5 2 10 2" xfId="21674" xr:uid="{BAE5892D-FE53-4896-9A9A-2DF2851EEE12}"/>
    <cellStyle name="Note 5 2 11" xfId="11951" xr:uid="{F0F26943-0D51-49C4-9D30-77DF464683B0}"/>
    <cellStyle name="Note 5 2 11 2" xfId="23777" xr:uid="{75FFE06E-B0B3-49D3-996F-256179A2AB54}"/>
    <cellStyle name="Note 5 2 2" xfId="7611" xr:uid="{A2469B55-4B8C-4E2B-84A2-98D51BEDAF0C}"/>
    <cellStyle name="Note 5 2 2 10" xfId="13014" xr:uid="{7AE43328-6C8B-4F68-A375-9054A5558B9E}"/>
    <cellStyle name="Note 5 2 2 10 2" xfId="24806" xr:uid="{1126EC6E-905A-4CE6-A4BB-F09A879F30E4}"/>
    <cellStyle name="Note 5 2 2 2" xfId="9254" xr:uid="{D78059E5-02FD-43B2-AE8F-06E6D747AA54}"/>
    <cellStyle name="Note 5 2 2 2 2" xfId="13689" xr:uid="{82C1E2F7-A1EB-49BB-923D-519800EC3F22}"/>
    <cellStyle name="Note 5 2 2 2 2 2" xfId="25463" xr:uid="{51D9252A-9D13-42C2-ADF9-E745437C5405}"/>
    <cellStyle name="Note 5 2 2 2 3" xfId="14651" xr:uid="{CD6EE913-E135-4E95-B5ED-89FBA70235D3}"/>
    <cellStyle name="Note 5 2 2 2 3 2" xfId="26422" xr:uid="{2A7BD169-E8A4-4D90-A778-1E89D1383585}"/>
    <cellStyle name="Note 5 2 2 2 4" xfId="15603" xr:uid="{64396D6A-F5E3-434D-9BAB-B90928CEEE29}"/>
    <cellStyle name="Note 5 2 2 2 4 2" xfId="27352" xr:uid="{5645C3EE-3E3D-428A-AD54-592114D3F931}"/>
    <cellStyle name="Note 5 2 2 2 5" xfId="16483" xr:uid="{294FA2CA-FF83-4B85-85FF-6BB27B0241E7}"/>
    <cellStyle name="Note 5 2 2 2 5 2" xfId="28230" xr:uid="{4240CE10-9D1D-4E3D-B652-A79B80AF730A}"/>
    <cellStyle name="Note 5 2 2 2 6" xfId="17349" xr:uid="{8E213C20-DBF6-43A3-886A-66762BC55BBB}"/>
    <cellStyle name="Note 5 2 2 2 6 2" xfId="29070" xr:uid="{7057B40A-7503-445C-BAF0-F2B209640900}"/>
    <cellStyle name="Note 5 2 2 2 7" xfId="18125" xr:uid="{667BE3E7-7EFC-4673-9AC7-04D8DCF08B42}"/>
    <cellStyle name="Note 5 2 2 2 7 2" xfId="29846" xr:uid="{8E8B6AB1-5A4C-44E5-BB07-844D1BE95C20}"/>
    <cellStyle name="Note 5 2 2 2 8" xfId="18882" xr:uid="{52BFE53C-35AD-499C-AD88-DAEC2F0401C6}"/>
    <cellStyle name="Note 5 2 2 3" xfId="9708" xr:uid="{883B708C-4570-4777-ADAE-09BF8D76FDBD}"/>
    <cellStyle name="Note 5 2 2 3 2" xfId="14113" xr:uid="{33921644-6011-4079-99E2-893879232D0A}"/>
    <cellStyle name="Note 5 2 2 3 2 2" xfId="25886" xr:uid="{BC94D517-FCB0-4F98-9E4F-14DADABB5CF9}"/>
    <cellStyle name="Note 5 2 2 3 3" xfId="15073" xr:uid="{6C8B5C1F-CFBA-4D7C-BEF7-1BEF876437DE}"/>
    <cellStyle name="Note 5 2 2 3 3 2" xfId="26844" xr:uid="{D10F836F-4F76-4EFE-8A76-5EFED844F863}"/>
    <cellStyle name="Note 5 2 2 3 4" xfId="16025" xr:uid="{ACB46124-25F4-42E5-885B-2804DC0CE32E}"/>
    <cellStyle name="Note 5 2 2 3 4 2" xfId="27772" xr:uid="{7DF50A99-A859-4A0F-8E2B-58B3E672FBF0}"/>
    <cellStyle name="Note 5 2 2 3 5" xfId="16899" xr:uid="{6CDCB4DF-D9AC-4D06-94E9-7638B9E28328}"/>
    <cellStyle name="Note 5 2 2 3 5 2" xfId="28646" xr:uid="{43509F6E-EB31-48AC-B8F9-8A99052A6EDF}"/>
    <cellStyle name="Note 5 2 2 3 6" xfId="17764" xr:uid="{A0C3E2EC-D107-40E4-B1E7-4C46802DC247}"/>
    <cellStyle name="Note 5 2 2 3 6 2" xfId="29485" xr:uid="{9F0D6EC5-81F3-4E0F-A87B-550E736D16C1}"/>
    <cellStyle name="Note 5 2 2 3 7" xfId="18540" xr:uid="{598671BD-CB46-4E87-96CE-AD4B8D173F7C}"/>
    <cellStyle name="Note 5 2 2 3 7 2" xfId="30261" xr:uid="{653ACE96-A0D8-43FE-AE8A-56A6ABA2A95E}"/>
    <cellStyle name="Note 5 2 2 3 8" xfId="19297" xr:uid="{090CF588-5DFE-4B71-96C2-F8E0FB5B9D87}"/>
    <cellStyle name="Note 5 2 2 4" xfId="12673" xr:uid="{AA3C60C6-8B51-4BFC-93B0-BBD1EB7A4973}"/>
    <cellStyle name="Note 5 2 2 4 2" xfId="24472" xr:uid="{7ED54DB4-9E1C-4BF8-9414-F0970B6617A5}"/>
    <cellStyle name="Note 5 2 2 5" xfId="10170" xr:uid="{59180F3B-4D99-46AA-A24A-5C54F55E98A2}"/>
    <cellStyle name="Note 5 2 2 5 2" xfId="22045" xr:uid="{405B198C-24E9-45D4-ACB4-4C5DC818B8D3}"/>
    <cellStyle name="Note 5 2 2 6" xfId="13005" xr:uid="{0038FB0B-2663-4404-B376-4CA702A19031}"/>
    <cellStyle name="Note 5 2 2 6 2" xfId="24797" xr:uid="{642C63DE-AAD8-4234-9D1E-42EC96921B3B}"/>
    <cellStyle name="Note 5 2 2 7" xfId="9900" xr:uid="{3D6EE116-628F-4E5D-9BCA-0812CB425F8C}"/>
    <cellStyle name="Note 5 2 2 7 2" xfId="21776" xr:uid="{3B42349C-3489-416E-B827-9E7B98CA0AF9}"/>
    <cellStyle name="Note 5 2 2 8" xfId="13146" xr:uid="{C06B2984-4135-43AC-97BC-518C85F52DCA}"/>
    <cellStyle name="Note 5 2 2 8 2" xfId="24932" xr:uid="{B34D0F96-E062-4BF7-A9EE-0FBDFBFC04EC}"/>
    <cellStyle name="Note 5 2 2 9" xfId="9797" xr:uid="{FED0CA0E-B9F7-43B1-AF67-5452D53584F9}"/>
    <cellStyle name="Note 5 2 2 9 2" xfId="21673" xr:uid="{B5E1EFF2-C18D-453D-BAAB-44C37746F880}"/>
    <cellStyle name="Note 5 2 3" xfId="8416" xr:uid="{9329CDF7-D10E-4D2D-ADEB-130F1F80D5D4}"/>
    <cellStyle name="Note 5 2 3 2" xfId="13158" xr:uid="{B88A4664-6E71-4799-9D83-37768B7F5D02}"/>
    <cellStyle name="Note 5 2 3 2 2" xfId="24944" xr:uid="{0C23841A-7ED7-40B3-9810-4E98CC039FED}"/>
    <cellStyle name="Note 5 2 3 3" xfId="14178" xr:uid="{5922640B-83CF-48E9-8B41-EA4DA0E67269}"/>
    <cellStyle name="Note 5 2 3 3 2" xfId="25951" xr:uid="{2F47799E-3C7A-4276-A6DE-3E9C695F837D}"/>
    <cellStyle name="Note 5 2 3 4" xfId="15138" xr:uid="{C17E70CD-2880-4BA8-9F9A-9313C02735C8}"/>
    <cellStyle name="Note 5 2 3 4 2" xfId="26907" xr:uid="{9FE21F1C-EDC5-4BE5-AF9E-30B81A9757BC}"/>
    <cellStyle name="Note 5 2 3 5" xfId="16087" xr:uid="{391EE974-618D-4E61-BE35-B17BF8E874BC}"/>
    <cellStyle name="Note 5 2 3 5 2" xfId="27834" xr:uid="{F4C75597-7418-4915-AED1-DB83D4777CE4}"/>
    <cellStyle name="Note 5 2 3 6" xfId="16960" xr:uid="{99E74776-34C7-419B-958C-DCC401D6F40A}"/>
    <cellStyle name="Note 5 2 3 6 2" xfId="28707" xr:uid="{EC17CC41-A912-46B0-8DA4-CA9E671B0E74}"/>
    <cellStyle name="Note 5 2 3 7" xfId="17825" xr:uid="{A377689A-3A8D-4F9D-A006-B0419CFC61EF}"/>
    <cellStyle name="Note 5 2 3 7 2" xfId="29546" xr:uid="{15EBF469-FFB4-4E3D-9830-4DD001481BF0}"/>
    <cellStyle name="Note 5 2 3 8" xfId="18601" xr:uid="{8D90F6BE-65A3-4E87-8E72-F2517033FE9F}"/>
    <cellStyle name="Note 5 2 4" xfId="9427" xr:uid="{02845221-DDF7-4D2D-9ED8-5614CCC5339C}"/>
    <cellStyle name="Note 5 2 4 2" xfId="13832" xr:uid="{9B8840CA-DDC4-450F-BFB6-B73F317D09E3}"/>
    <cellStyle name="Note 5 2 4 2 2" xfId="25605" xr:uid="{68784974-32EB-4772-B655-117E753F2E62}"/>
    <cellStyle name="Note 5 2 4 3" xfId="14792" xr:uid="{26C161AC-8996-44F7-B4D9-DA7899FB6352}"/>
    <cellStyle name="Note 5 2 4 3 2" xfId="26563" xr:uid="{168CDAEB-C821-4723-8DB1-E21B3754CBCD}"/>
    <cellStyle name="Note 5 2 4 4" xfId="15744" xr:uid="{1E41D3EA-39D8-44F2-9CDB-405067A75EE0}"/>
    <cellStyle name="Note 5 2 4 4 2" xfId="27491" xr:uid="{D77FA151-076B-4197-8F2B-21405393DE6D}"/>
    <cellStyle name="Note 5 2 4 5" xfId="16618" xr:uid="{1CC7E84A-EE47-428B-A6FC-98CCA98F6A8E}"/>
    <cellStyle name="Note 5 2 4 5 2" xfId="28365" xr:uid="{F68C444B-69C9-4C16-B751-8346FC98A306}"/>
    <cellStyle name="Note 5 2 4 6" xfId="17483" xr:uid="{E8042443-C8A6-4038-86A9-FC3FFFDE690C}"/>
    <cellStyle name="Note 5 2 4 6 2" xfId="29204" xr:uid="{BA0B475C-4B24-4DAB-B8F4-82961E80BE12}"/>
    <cellStyle name="Note 5 2 4 7" xfId="18259" xr:uid="{87872F51-93D6-4B38-8913-238956DA61C1}"/>
    <cellStyle name="Note 5 2 4 7 2" xfId="29980" xr:uid="{F4F79FB9-EA30-4EB2-A339-568E7008482D}"/>
    <cellStyle name="Note 5 2 4 8" xfId="19016" xr:uid="{6509DE78-A547-4DDB-9BBC-C8085F0A2853}"/>
    <cellStyle name="Note 5 2 5" xfId="12129" xr:uid="{DF4A9B0B-E82A-43B4-9137-3B2E6B8EFA76}"/>
    <cellStyle name="Note 5 2 5 2" xfId="23946" xr:uid="{187B6A85-8A09-440E-9D51-FBB3618293A9}"/>
    <cellStyle name="Note 5 2 6" xfId="10638" xr:uid="{98B2E65E-3BA9-4A89-B6F5-4BD5EFF05E6D}"/>
    <cellStyle name="Note 5 2 6 2" xfId="22510" xr:uid="{893FE061-B057-4516-9123-23ABA191338C}"/>
    <cellStyle name="Note 5 2 7" xfId="12984" xr:uid="{BD861E7B-F438-43D5-899D-136586A3670F}"/>
    <cellStyle name="Note 5 2 7 2" xfId="24776" xr:uid="{B93AC3E5-88D3-4C34-85E4-7386A9805D22}"/>
    <cellStyle name="Note 5 2 8" xfId="9918" xr:uid="{C40D118B-B882-4F01-953A-7F8DD9ACAC9E}"/>
    <cellStyle name="Note 5 2 8 2" xfId="21794" xr:uid="{D92F8FAF-386C-4082-A97A-72708AC23490}"/>
    <cellStyle name="Note 5 2 9" xfId="13143" xr:uid="{7A6437E5-31D7-45D5-97E2-53A356D194EA}"/>
    <cellStyle name="Note 5 2 9 2" xfId="24929" xr:uid="{8A3B8E35-6CF1-4742-A5E4-BB1D973F085F}"/>
    <cellStyle name="Note 5 3" xfId="7088" xr:uid="{DFED471E-5ACF-4557-ABA6-BC2A9F8650B0}"/>
    <cellStyle name="Note 5 3 10" xfId="17292" xr:uid="{5C6D1EDE-3336-4E7C-9B5D-A394242FF7EA}"/>
    <cellStyle name="Note 5 3 10 2" xfId="29035" xr:uid="{93A6DAE4-34BC-4FD5-AF18-584E0071776A}"/>
    <cellStyle name="Note 5 3 2" xfId="8731" xr:uid="{F38EF681-A466-455B-8519-8B86E6CC2D28}"/>
    <cellStyle name="Note 5 3 2 2" xfId="13392" xr:uid="{0677BD50-5B55-4EA2-B10F-9C79416848DC}"/>
    <cellStyle name="Note 5 3 2 2 2" xfId="25175" xr:uid="{EB2E8831-CCB3-46F2-A012-1DB862EF6998}"/>
    <cellStyle name="Note 5 3 2 3" xfId="14398" xr:uid="{825B18A4-86AD-4D04-824A-A42363140E0D}"/>
    <cellStyle name="Note 5 3 2 3 2" xfId="26170" xr:uid="{5D400AE4-3CFD-4C85-9C64-9A23F697538E}"/>
    <cellStyle name="Note 5 3 2 4" xfId="15356" xr:uid="{A752D0CA-6E23-4D40-BCA2-1287EED9DFC1}"/>
    <cellStyle name="Note 5 3 2 4 2" xfId="27118" xr:uid="{817EF740-1539-4F7B-83B7-810A5B7B9057}"/>
    <cellStyle name="Note 5 3 2 5" xfId="16283" xr:uid="{0B37150A-7600-4D42-92B1-BD1D8AAFBBA8}"/>
    <cellStyle name="Note 5 3 2 5 2" xfId="28030" xr:uid="{2B0735D0-E761-45F8-95BE-AA51A42F358E}"/>
    <cellStyle name="Note 5 3 2 6" xfId="17154" xr:uid="{D888DB52-698B-4E5D-90A1-3D7EAC4D5A68}"/>
    <cellStyle name="Note 5 3 2 6 2" xfId="28898" xr:uid="{F3DB17B7-1F40-4D28-BBB0-13203D52039D}"/>
    <cellStyle name="Note 5 3 2 7" xfId="18001" xr:uid="{CB342D41-E967-473E-8D8A-498BB5DCC002}"/>
    <cellStyle name="Note 5 3 2 7 2" xfId="29722" xr:uid="{031062DE-428D-48B9-9FEA-8EEE46580C46}"/>
    <cellStyle name="Note 5 3 2 8" xfId="18768" xr:uid="{CB69705D-F5AC-43A7-B7FF-BDD897202CB8}"/>
    <cellStyle name="Note 5 3 3" xfId="9594" xr:uid="{2354C7B7-8928-4FAC-95BF-1E7EA1864E37}"/>
    <cellStyle name="Note 5 3 3 2" xfId="13999" xr:uid="{241AE52B-A4E3-4524-81FC-96A62B146D22}"/>
    <cellStyle name="Note 5 3 3 2 2" xfId="25772" xr:uid="{5C748D0B-7948-4E45-A76B-D33835A9AC5E}"/>
    <cellStyle name="Note 5 3 3 3" xfId="14959" xr:uid="{84C0360A-9AFD-4E93-B8B1-81009A9CD397}"/>
    <cellStyle name="Note 5 3 3 3 2" xfId="26730" xr:uid="{F1BDCA7B-8B27-4758-9BD8-575C0C9353C0}"/>
    <cellStyle name="Note 5 3 3 4" xfId="15911" xr:uid="{FA14A25B-4A93-4280-B23E-A49FED43EDB2}"/>
    <cellStyle name="Note 5 3 3 4 2" xfId="27658" xr:uid="{1BE0EBFB-B167-4B68-91C6-3859EE2233ED}"/>
    <cellStyle name="Note 5 3 3 5" xfId="16785" xr:uid="{A2E601B8-111B-4988-90A4-DFE980BCF033}"/>
    <cellStyle name="Note 5 3 3 5 2" xfId="28532" xr:uid="{00301BD1-4857-40E6-9A92-7B30A2ABE5FF}"/>
    <cellStyle name="Note 5 3 3 6" xfId="17650" xr:uid="{C091E81A-C2C7-4AB6-80BB-C189B28B3E5E}"/>
    <cellStyle name="Note 5 3 3 6 2" xfId="29371" xr:uid="{CDFF168A-AA39-45FF-A40E-EC763DD85768}"/>
    <cellStyle name="Note 5 3 3 7" xfId="18426" xr:uid="{2BCCF289-73BC-44F1-B689-78F2018875B4}"/>
    <cellStyle name="Note 5 3 3 7 2" xfId="30147" xr:uid="{D886761F-C656-4817-B7FF-642D311758CD}"/>
    <cellStyle name="Note 5 3 3 8" xfId="19183" xr:uid="{8BC8328A-B69F-4BAC-9757-9E0D7A964ACE}"/>
    <cellStyle name="Note 5 3 4" xfId="12362" xr:uid="{466B3687-89DE-48E1-8149-42C4A3D5EA33}"/>
    <cellStyle name="Note 5 3 4 2" xfId="24177" xr:uid="{5809400F-846E-4566-A83A-98F404C4EF61}"/>
    <cellStyle name="Note 5 3 5" xfId="10418" xr:uid="{C491A714-F1C6-4AAC-9472-B48C58622D9A}"/>
    <cellStyle name="Note 5 3 5 2" xfId="22290" xr:uid="{21367904-1F0D-405D-8020-9E0E1800DCF8}"/>
    <cellStyle name="Note 5 3 6" xfId="13600" xr:uid="{6C1869E9-8E8F-4486-AD0A-8393449BFF1A}"/>
    <cellStyle name="Note 5 3 6 2" xfId="25376" xr:uid="{7079E295-048C-402D-AD2C-E4A9A34EDD6A}"/>
    <cellStyle name="Note 5 3 7" xfId="14576" xr:uid="{B03A1027-A072-4741-9E09-9827E20BE316}"/>
    <cellStyle name="Note 5 3 7 2" xfId="26347" xr:uid="{1A8DC3C4-E9EF-46DE-87AE-36DEB9591A59}"/>
    <cellStyle name="Note 5 3 8" xfId="15528" xr:uid="{C75C0542-39B6-4833-83BB-B9DE4B448392}"/>
    <cellStyle name="Note 5 3 8 2" xfId="27283" xr:uid="{69C89063-E8F3-4E75-8483-052C02331543}"/>
    <cellStyle name="Note 5 3 9" xfId="16423" xr:uid="{0250834E-AB84-4594-BA98-40312E8F03B7}"/>
    <cellStyle name="Note 5 3 9 2" xfId="28170" xr:uid="{3A84D99B-E5D6-4E70-919B-39BF16AE04B6}"/>
    <cellStyle name="Note 5 4" xfId="7932" xr:uid="{408D2BAE-1B39-45D0-AD7B-33AFBEFCC4CF}"/>
    <cellStyle name="Note 5 4 2" xfId="12903" xr:uid="{46AD9ADC-C6BC-4606-A889-AC0395D39C01}"/>
    <cellStyle name="Note 5 4 2 2" xfId="24697" xr:uid="{F79FA4B0-7694-4C77-9ABF-9C0E46637A8D}"/>
    <cellStyle name="Note 5 4 3" xfId="9989" xr:uid="{E9F6B9D2-5B42-4E63-AAFB-F10389A549A9}"/>
    <cellStyle name="Note 5 4 3 2" xfId="21864" xr:uid="{CC834D78-7EC3-4314-9662-3CE5CA419FB8}"/>
    <cellStyle name="Note 5 4 4" xfId="12637" xr:uid="{672E1957-025A-40F2-AA65-A38E3BF6ABD2}"/>
    <cellStyle name="Note 5 4 4 2" xfId="24440" xr:uid="{4AB73B5A-59D9-4A4E-B49A-5AA2C6656308}"/>
    <cellStyle name="Note 5 4 5" xfId="10186" xr:uid="{7FB7B0DE-1054-4A75-A265-47CA1A9938DB}"/>
    <cellStyle name="Note 5 4 5 2" xfId="22061" xr:uid="{0A281EA2-E49B-4EA3-B352-2A45BDFC6F90}"/>
    <cellStyle name="Note 5 4 6" xfId="13113" xr:uid="{948F8205-8E96-4A73-B5CA-D7FC686DE2CB}"/>
    <cellStyle name="Note 5 4 6 2" xfId="24901" xr:uid="{903FA756-8001-4812-94D4-5104D5AB023A}"/>
    <cellStyle name="Note 5 4 7" xfId="9824" xr:uid="{90447158-7D6F-45AC-A1F4-C8784FD4AB9F}"/>
    <cellStyle name="Note 5 4 7 2" xfId="21700" xr:uid="{36F53FFE-C210-43FA-B74E-367C6ADE0E59}"/>
    <cellStyle name="Note 5 4 8" xfId="11957" xr:uid="{64985F22-1FAF-4C78-BB3D-8145D8A34EE7}"/>
    <cellStyle name="Note 5 5" xfId="9366" xr:uid="{BBD6974F-679A-4F1E-88F2-73C5EFB7B7FE}"/>
    <cellStyle name="Note 5 5 2" xfId="13771" xr:uid="{894FA603-6819-48AE-9BB1-E7944FBF6899}"/>
    <cellStyle name="Note 5 5 2 2" xfId="25544" xr:uid="{C0F30A6E-3AA3-4758-9EDD-3843807EA2D2}"/>
    <cellStyle name="Note 5 5 3" xfId="14731" xr:uid="{DA11A2E9-0643-4093-8966-2024B82CA1AA}"/>
    <cellStyle name="Note 5 5 3 2" xfId="26502" xr:uid="{A845722E-F64F-49A2-8B44-0C1AA567D5F5}"/>
    <cellStyle name="Note 5 5 4" xfId="15683" xr:uid="{9D9628DA-D217-4281-A15E-E5D685C5A12E}"/>
    <cellStyle name="Note 5 5 4 2" xfId="27430" xr:uid="{BEC61657-9780-4894-9F6A-3A6E4B2E469D}"/>
    <cellStyle name="Note 5 5 5" xfId="16557" xr:uid="{416019C3-F181-4ACB-A5EA-4D4781A9C792}"/>
    <cellStyle name="Note 5 5 5 2" xfId="28304" xr:uid="{02695FE9-5426-48EA-AE5D-864AB7FC5F0E}"/>
    <cellStyle name="Note 5 5 6" xfId="17422" xr:uid="{2EA3FB73-9484-401B-B86F-C8DCC3EA6572}"/>
    <cellStyle name="Note 5 5 6 2" xfId="29143" xr:uid="{A4867BAA-F42E-4F3F-97C2-BE6128967E19}"/>
    <cellStyle name="Note 5 5 7" xfId="18198" xr:uid="{BAFDEC35-967A-4B18-B998-F9B4A4F7449E}"/>
    <cellStyle name="Note 5 5 7 2" xfId="29919" xr:uid="{8D89DC13-A2A9-494E-AE9D-6D8930284EC9}"/>
    <cellStyle name="Note 5 5 8" xfId="18955" xr:uid="{009A9B66-F333-417C-866D-071D93BB8E70}"/>
    <cellStyle name="Note 5 6" xfId="11808" xr:uid="{DB117AD9-09D0-4134-BD6F-076F93D53E62}"/>
    <cellStyle name="Note 5 6 2" xfId="23636" xr:uid="{0BFA4991-DDB6-4668-A38D-019B7FE69F33}"/>
    <cellStyle name="Note 5 7" xfId="10907" xr:uid="{80960769-C101-4127-867A-A7BAE8EA3C34}"/>
    <cellStyle name="Note 5 7 2" xfId="22776" xr:uid="{AFC1D01D-5E89-4BFE-AF9E-8895081BD268}"/>
    <cellStyle name="Note 5 8" xfId="11427" xr:uid="{27646484-72EC-4656-AB06-834DBFE6E8FF}"/>
    <cellStyle name="Note 5 8 2" xfId="23285" xr:uid="{3CB86E3D-2D20-461B-A7A4-A9FBF0EF02A9}"/>
    <cellStyle name="Note 5 9" xfId="11205" xr:uid="{6C76E009-D315-48ED-8E10-C460F0995ECF}"/>
    <cellStyle name="Note 5 9 2" xfId="23067" xr:uid="{FAC2F411-412F-4CEE-B21F-D85BB966FCCC}"/>
    <cellStyle name="Note 6" xfId="6152" xr:uid="{C43354D5-32AB-4B03-9E5E-DEA106FAD1A9}"/>
    <cellStyle name="Note 6 10" xfId="13752" xr:uid="{B8303D20-4452-4F16-B1BD-83FDC95160EE}"/>
    <cellStyle name="Note 6 10 2" xfId="25526" xr:uid="{C317F05F-B125-4CDC-8586-E730D8A1E982}"/>
    <cellStyle name="Note 6 11" xfId="14714" xr:uid="{3A3F104A-D61B-486C-983D-1EE3A0B7B3BA}"/>
    <cellStyle name="Note 6 11 2" xfId="26485" xr:uid="{B614D8D1-E35E-4C54-9BFE-5FBA4A510F6D}"/>
    <cellStyle name="Note 6 12" xfId="15666" xr:uid="{766094DF-9B9C-4FF9-B60F-2B713CD7CDEF}"/>
    <cellStyle name="Note 6 12 2" xfId="27413" xr:uid="{785B07B1-D1AF-454A-8F16-7E6006488E9C}"/>
    <cellStyle name="Note 6 2" xfId="6770" xr:uid="{7DD664E1-4B24-4C46-A686-239F66D55BB6}"/>
    <cellStyle name="Note 6 2 10" xfId="16391" xr:uid="{6BB06476-60D1-4E73-B8C0-94A8E6276CB9}"/>
    <cellStyle name="Note 6 2 10 2" xfId="28138" xr:uid="{8C8CD2AB-C188-43FA-BADA-5B3C74FEFF81}"/>
    <cellStyle name="Note 6 2 11" xfId="17262" xr:uid="{6C73DE54-D9E5-490F-951A-08A5971F4A9D}"/>
    <cellStyle name="Note 6 2 11 2" xfId="29005" xr:uid="{D11FCB74-4AD3-4E3A-A54E-2675019CF7CE}"/>
    <cellStyle name="Note 6 2 2" xfId="7612" xr:uid="{9CE36929-09B5-4BB2-8ABD-191B2856DB8E}"/>
    <cellStyle name="Note 6 2 2 10" xfId="10733" xr:uid="{69D1F3F1-8B74-4884-AA3A-0F0B0E254AB5}"/>
    <cellStyle name="Note 6 2 2 10 2" xfId="22605" xr:uid="{4BC8D975-EBE7-4128-9034-34646123C7E4}"/>
    <cellStyle name="Note 6 2 2 2" xfId="9255" xr:uid="{4569B271-841C-4843-BB96-6A259494886C}"/>
    <cellStyle name="Note 6 2 2 2 2" xfId="13690" xr:uid="{3D364EAE-8ECA-4DF9-9542-BA6AA39B7820}"/>
    <cellStyle name="Note 6 2 2 2 2 2" xfId="25464" xr:uid="{87263DBC-2605-4451-B823-D623A776F0C7}"/>
    <cellStyle name="Note 6 2 2 2 3" xfId="14652" xr:uid="{C04C675E-52E5-44A8-8065-9555F125B5F0}"/>
    <cellStyle name="Note 6 2 2 2 3 2" xfId="26423" xr:uid="{A31B52C5-1493-414A-9BED-C1F8F443CB2E}"/>
    <cellStyle name="Note 6 2 2 2 4" xfId="15604" xr:uid="{756E2422-B186-47A7-A935-BB076C971332}"/>
    <cellStyle name="Note 6 2 2 2 4 2" xfId="27353" xr:uid="{84BA5818-770A-4E4B-A755-1744E69D35AA}"/>
    <cellStyle name="Note 6 2 2 2 5" xfId="16484" xr:uid="{247F6A64-D25D-4BFE-8AFD-E9B9C2EBB5DF}"/>
    <cellStyle name="Note 6 2 2 2 5 2" xfId="28231" xr:uid="{3403DCD3-E6AB-442A-91CA-33F1F58EB31A}"/>
    <cellStyle name="Note 6 2 2 2 6" xfId="17350" xr:uid="{C439988C-29D8-42FD-A33D-F50328F19973}"/>
    <cellStyle name="Note 6 2 2 2 6 2" xfId="29071" xr:uid="{6E9666C6-2FEA-4642-97F6-CC18889BF3E1}"/>
    <cellStyle name="Note 6 2 2 2 7" xfId="18126" xr:uid="{439C27F0-7FD4-4092-A884-0CB81ACB22A2}"/>
    <cellStyle name="Note 6 2 2 2 7 2" xfId="29847" xr:uid="{68167508-B84E-4992-83A1-D9F26A374DFD}"/>
    <cellStyle name="Note 6 2 2 2 8" xfId="18883" xr:uid="{D9AF7E36-C6AC-4F55-9753-91BF566EC006}"/>
    <cellStyle name="Note 6 2 2 3" xfId="9709" xr:uid="{0478670A-56BB-4090-80AA-8EFF300C5315}"/>
    <cellStyle name="Note 6 2 2 3 2" xfId="14114" xr:uid="{55828A84-A359-4583-9112-3B8042F9BE31}"/>
    <cellStyle name="Note 6 2 2 3 2 2" xfId="25887" xr:uid="{23D3ECBF-8795-4F3D-9980-FBB11B326537}"/>
    <cellStyle name="Note 6 2 2 3 3" xfId="15074" xr:uid="{7D55E3A3-BA8D-4C26-9D39-F72C10857F52}"/>
    <cellStyle name="Note 6 2 2 3 3 2" xfId="26845" xr:uid="{6C7BBA36-ABF3-4AB1-853B-6348D72950DF}"/>
    <cellStyle name="Note 6 2 2 3 4" xfId="16026" xr:uid="{0B9D4D52-48D0-44ED-86F9-6DAE9EBE2BAF}"/>
    <cellStyle name="Note 6 2 2 3 4 2" xfId="27773" xr:uid="{CE054288-C6F0-4121-A909-E57F94898567}"/>
    <cellStyle name="Note 6 2 2 3 5" xfId="16900" xr:uid="{A9DB7ABC-6E27-4907-A687-9E352E8CD9E9}"/>
    <cellStyle name="Note 6 2 2 3 5 2" xfId="28647" xr:uid="{17F9E0AA-1E3E-476D-A967-3A2E5A169201}"/>
    <cellStyle name="Note 6 2 2 3 6" xfId="17765" xr:uid="{7C3BAD08-72C2-4670-80D3-2F67CA68DACB}"/>
    <cellStyle name="Note 6 2 2 3 6 2" xfId="29486" xr:uid="{EFE49EFA-7510-4B9B-9EB7-42CCE09E3810}"/>
    <cellStyle name="Note 6 2 2 3 7" xfId="18541" xr:uid="{4D276BAE-5A2B-4673-8BEF-9DBF0ABE8D02}"/>
    <cellStyle name="Note 6 2 2 3 7 2" xfId="30262" xr:uid="{ABE741AC-9B45-4C77-B593-BFA373EEB255}"/>
    <cellStyle name="Note 6 2 2 3 8" xfId="19298" xr:uid="{BA5B2508-BF78-4D35-BF3F-EA7F886482A2}"/>
    <cellStyle name="Note 6 2 2 4" xfId="12674" xr:uid="{C7BFB8C7-D85C-46DB-8619-F6A8437D2A07}"/>
    <cellStyle name="Note 6 2 2 4 2" xfId="24473" xr:uid="{C15E445E-7D09-4551-BD52-D24DE30F1225}"/>
    <cellStyle name="Note 6 2 2 5" xfId="12773" xr:uid="{D66601A9-79AA-4051-8E07-A06ABE69A281}"/>
    <cellStyle name="Note 6 2 2 5 2" xfId="24569" xr:uid="{0AF9CD5F-FCCA-4E99-B12B-7048386D23C9}"/>
    <cellStyle name="Note 6 2 2 6" xfId="10103" xr:uid="{250B5FA9-6DCE-4524-82D4-A582C2A3CA73}"/>
    <cellStyle name="Note 6 2 2 6 2" xfId="21978" xr:uid="{52963D91-D890-4695-844D-52505B3271BB}"/>
    <cellStyle name="Note 6 2 2 7" xfId="11746" xr:uid="{B663CCCE-9513-422A-BA66-19ECA648C194}"/>
    <cellStyle name="Note 6 2 2 7 2" xfId="23575" xr:uid="{B6166AFC-06D6-45EF-835C-340094C35485}"/>
    <cellStyle name="Note 6 2 2 8" xfId="10960" xr:uid="{B059A50B-92AD-4F3D-9B32-ED2F1DD6A5C7}"/>
    <cellStyle name="Note 6 2 2 8 2" xfId="22829" xr:uid="{B15D4B78-9CA6-466B-93E3-9E09C14DD156}"/>
    <cellStyle name="Note 6 2 2 9" xfId="12015" xr:uid="{2F67128F-A2E3-44E4-81F7-B47D498880A0}"/>
    <cellStyle name="Note 6 2 2 9 2" xfId="23837" xr:uid="{86B3879C-7B1F-42BB-8003-DDE906661471}"/>
    <cellStyle name="Note 6 2 3" xfId="8415" xr:uid="{21BA190A-EE82-488B-93AC-EE947F036CBE}"/>
    <cellStyle name="Note 6 2 3 2" xfId="13157" xr:uid="{7F9E8C83-AC1F-4F3F-ADAC-AAD7338847CB}"/>
    <cellStyle name="Note 6 2 3 2 2" xfId="24943" xr:uid="{5EBE3BFA-7E6B-4156-BB96-5E145D1319DB}"/>
    <cellStyle name="Note 6 2 3 3" xfId="14177" xr:uid="{276CB437-1BCC-47F3-BA71-D3164F249C55}"/>
    <cellStyle name="Note 6 2 3 3 2" xfId="25950" xr:uid="{98A05682-A42F-41B9-857E-AB0146C2F49B}"/>
    <cellStyle name="Note 6 2 3 4" xfId="15137" xr:uid="{078411D9-7D7E-462A-9BCD-BC58666B6736}"/>
    <cellStyle name="Note 6 2 3 4 2" xfId="26906" xr:uid="{7F254A26-69BF-4D14-88E6-62CE2CD2C6DA}"/>
    <cellStyle name="Note 6 2 3 5" xfId="16086" xr:uid="{DA1C7399-2433-4A19-A380-4A8199791BE2}"/>
    <cellStyle name="Note 6 2 3 5 2" xfId="27833" xr:uid="{D1FF9677-97C6-4856-A1CE-16395E77B65F}"/>
    <cellStyle name="Note 6 2 3 6" xfId="16959" xr:uid="{843A79A1-18FE-49F1-9A29-78C4D29011D9}"/>
    <cellStyle name="Note 6 2 3 6 2" xfId="28706" xr:uid="{83A998C1-E2A3-4960-960D-6A1E21015944}"/>
    <cellStyle name="Note 6 2 3 7" xfId="17824" xr:uid="{591636CA-E387-4E54-A9D6-1CBA9AE91270}"/>
    <cellStyle name="Note 6 2 3 7 2" xfId="29545" xr:uid="{981AA35C-3988-4B3C-8739-04214EFFE039}"/>
    <cellStyle name="Note 6 2 3 8" xfId="18600" xr:uid="{393E3B02-13B1-4139-B18D-A00FBBB29CE4}"/>
    <cellStyle name="Note 6 2 4" xfId="9426" xr:uid="{F7105639-10C3-457D-BB42-D178856C0CE3}"/>
    <cellStyle name="Note 6 2 4 2" xfId="13831" xr:uid="{D6D0C34C-59E7-476B-B8FA-E175ED0C26ED}"/>
    <cellStyle name="Note 6 2 4 2 2" xfId="25604" xr:uid="{08480B81-A9C2-48AB-8ECF-41824F111BB3}"/>
    <cellStyle name="Note 6 2 4 3" xfId="14791" xr:uid="{10DFC625-FBAE-4B2F-84CA-8676C74B1D1F}"/>
    <cellStyle name="Note 6 2 4 3 2" xfId="26562" xr:uid="{4B0AA6AD-17DE-4F8F-8927-6F0494E8A026}"/>
    <cellStyle name="Note 6 2 4 4" xfId="15743" xr:uid="{D6123C42-EB67-445E-82C9-AE3046D74A36}"/>
    <cellStyle name="Note 6 2 4 4 2" xfId="27490" xr:uid="{A549D043-8871-4BC8-AEA3-1615FFF938C8}"/>
    <cellStyle name="Note 6 2 4 5" xfId="16617" xr:uid="{81C81010-AA36-4C3F-8D58-33CD8686E111}"/>
    <cellStyle name="Note 6 2 4 5 2" xfId="28364" xr:uid="{8FD40F90-D64D-4A6D-99DE-8949A2BD87D8}"/>
    <cellStyle name="Note 6 2 4 6" xfId="17482" xr:uid="{482BF04B-3C4C-45DE-B3C9-B7BA99B58D98}"/>
    <cellStyle name="Note 6 2 4 6 2" xfId="29203" xr:uid="{45694059-0B63-4E0B-B8D8-05354203F426}"/>
    <cellStyle name="Note 6 2 4 7" xfId="18258" xr:uid="{5FDD651D-1979-4D1D-A5DE-5A59C40D303A}"/>
    <cellStyle name="Note 6 2 4 7 2" xfId="29979" xr:uid="{5D721F1B-C55D-47DC-8E63-279DC7DF8979}"/>
    <cellStyle name="Note 6 2 4 8" xfId="19015" xr:uid="{14F30DD6-8FA7-4946-B188-D85FADA230E9}"/>
    <cellStyle name="Note 6 2 5" xfId="12128" xr:uid="{781D59B0-BEAD-475D-88F4-7B08C83DC0A4}"/>
    <cellStyle name="Note 6 2 5 2" xfId="23945" xr:uid="{CD9C864F-6755-4F56-A1B6-EEBC452E3B81}"/>
    <cellStyle name="Note 6 2 6" xfId="10639" xr:uid="{A393D15A-EEA7-4ACC-B827-A13B232EFC7D}"/>
    <cellStyle name="Note 6 2 6 2" xfId="22511" xr:uid="{6D7F44C5-8868-4485-92A8-8247AC77815C}"/>
    <cellStyle name="Note 6 2 7" xfId="13561" xr:uid="{7EAC8CC4-1F9F-401B-8464-9460B7086704}"/>
    <cellStyle name="Note 6 2 7 2" xfId="25337" xr:uid="{4F75AF72-A741-49D3-BB20-7EFA9DEC0F69}"/>
    <cellStyle name="Note 6 2 8" xfId="14539" xr:uid="{EC9B398B-E8D5-4F80-B052-E9B9BD3E33E1}"/>
    <cellStyle name="Note 6 2 8 2" xfId="26310" xr:uid="{CDE2DDFF-5121-482D-A215-A9F857073DA0}"/>
    <cellStyle name="Note 6 2 9" xfId="15492" xr:uid="{D083778E-9586-449C-AFB2-A0D4325B067C}"/>
    <cellStyle name="Note 6 2 9 2" xfId="27247" xr:uid="{4CD1A3D8-D3C2-4EAF-8615-4E7F6874A507}"/>
    <cellStyle name="Note 6 3" xfId="7089" xr:uid="{BC3CED62-0F95-465A-B774-D9B1C126AB7A}"/>
    <cellStyle name="Note 6 3 10" xfId="12833" xr:uid="{2B2FF766-1B05-47CA-8864-7FC554E04348}"/>
    <cellStyle name="Note 6 3 10 2" xfId="24627" xr:uid="{1DD703F9-0FCE-463F-B82F-42D8453CAFE3}"/>
    <cellStyle name="Note 6 3 2" xfId="8732" xr:uid="{282CC84A-862F-408A-BF36-F6B9CF160940}"/>
    <cellStyle name="Note 6 3 2 2" xfId="13393" xr:uid="{5C8E302F-CA99-4A3F-8124-A394B1350806}"/>
    <cellStyle name="Note 6 3 2 2 2" xfId="25176" xr:uid="{B70D3F73-29E1-4FC3-AF49-1A7E4E0466A2}"/>
    <cellStyle name="Note 6 3 2 3" xfId="14399" xr:uid="{2615A715-5FCB-44D1-BCE4-B5CE198BA039}"/>
    <cellStyle name="Note 6 3 2 3 2" xfId="26171" xr:uid="{D1FF229F-AF39-4ED6-9B75-68E1B84F725F}"/>
    <cellStyle name="Note 6 3 2 4" xfId="15357" xr:uid="{3AA1CD49-0B98-4C06-B7BD-802E0B45A2B6}"/>
    <cellStyle name="Note 6 3 2 4 2" xfId="27119" xr:uid="{E011A695-5FF5-40B9-9325-B11D315EFE39}"/>
    <cellStyle name="Note 6 3 2 5" xfId="16284" xr:uid="{4A9133BC-EBAB-4B2A-A421-F0B146A1EAA3}"/>
    <cellStyle name="Note 6 3 2 5 2" xfId="28031" xr:uid="{34C4398B-6F07-4592-B261-B8032CA3A264}"/>
    <cellStyle name="Note 6 3 2 6" xfId="17155" xr:uid="{0DD3600A-0F5D-40BF-8FE1-23FABD85BD3C}"/>
    <cellStyle name="Note 6 3 2 6 2" xfId="28899" xr:uid="{4BAC6549-7DEE-451B-8924-7DA548BC6C20}"/>
    <cellStyle name="Note 6 3 2 7" xfId="18002" xr:uid="{AC364E86-D031-4A93-BC93-A4C349C1EECA}"/>
    <cellStyle name="Note 6 3 2 7 2" xfId="29723" xr:uid="{99C1DB3E-0A6E-40FF-B9E5-CC99BC17E3FD}"/>
    <cellStyle name="Note 6 3 2 8" xfId="18769" xr:uid="{5688900F-159B-43ED-AF6F-B28B88B297AF}"/>
    <cellStyle name="Note 6 3 3" xfId="9595" xr:uid="{F3BE63ED-849C-4281-971B-979B3214707D}"/>
    <cellStyle name="Note 6 3 3 2" xfId="14000" xr:uid="{9A23D493-DD27-4283-89DF-91B92A5CDB3D}"/>
    <cellStyle name="Note 6 3 3 2 2" xfId="25773" xr:uid="{AF92FEF5-52D7-4421-B92F-F078B3FC939C}"/>
    <cellStyle name="Note 6 3 3 3" xfId="14960" xr:uid="{D8B48829-E742-48A5-8FC0-871A01D6A2DC}"/>
    <cellStyle name="Note 6 3 3 3 2" xfId="26731" xr:uid="{A05214DF-9704-44CF-AD15-43432B127066}"/>
    <cellStyle name="Note 6 3 3 4" xfId="15912" xr:uid="{C9D7ADBB-5EC0-46B8-ADBF-8073A520D00C}"/>
    <cellStyle name="Note 6 3 3 4 2" xfId="27659" xr:uid="{349049FB-7D63-4FF7-B519-8D1641B88E5D}"/>
    <cellStyle name="Note 6 3 3 5" xfId="16786" xr:uid="{2DC25C37-7C20-4177-B525-BA8DA77FAAAD}"/>
    <cellStyle name="Note 6 3 3 5 2" xfId="28533" xr:uid="{D7D4E696-A580-4395-BC29-04F7D772B14F}"/>
    <cellStyle name="Note 6 3 3 6" xfId="17651" xr:uid="{006C9974-0698-45D0-93BC-8C84379663F3}"/>
    <cellStyle name="Note 6 3 3 6 2" xfId="29372" xr:uid="{8AA0F56B-B976-474F-AA0B-F4E5FD0D8F13}"/>
    <cellStyle name="Note 6 3 3 7" xfId="18427" xr:uid="{3D9475BD-D204-4508-93BB-1B33F8D5C2D7}"/>
    <cellStyle name="Note 6 3 3 7 2" xfId="30148" xr:uid="{C422ADCC-293B-4CBF-8717-F88EEC0C056C}"/>
    <cellStyle name="Note 6 3 3 8" xfId="19184" xr:uid="{295D5347-DDA0-4DBE-9FFC-315AE2CBA603}"/>
    <cellStyle name="Note 6 3 4" xfId="12363" xr:uid="{05C0D87F-4292-40C7-983A-1DDF72669177}"/>
    <cellStyle name="Note 6 3 4 2" xfId="24178" xr:uid="{77CA8461-4A25-4241-AA78-18941E5A8588}"/>
    <cellStyle name="Note 6 3 5" xfId="10417" xr:uid="{DFC2ECAE-B9DC-423E-A316-AB6AF5281333}"/>
    <cellStyle name="Note 6 3 5 2" xfId="22289" xr:uid="{60316892-DAD9-4103-A1A6-CD7803C0FAB7}"/>
    <cellStyle name="Note 6 3 6" xfId="12992" xr:uid="{D5078562-42EF-49AD-BA1C-41C93E56B3B6}"/>
    <cellStyle name="Note 6 3 6 2" xfId="24784" xr:uid="{410BF534-2ACA-479D-ABF6-E6D90079F374}"/>
    <cellStyle name="Note 6 3 7" xfId="9912" xr:uid="{AF8A5DEB-F29E-4CD4-9A78-FA5763F86789}"/>
    <cellStyle name="Note 6 3 7 2" xfId="21788" xr:uid="{DF3243CB-FCAF-4CB7-A9D5-B4040A799ADD}"/>
    <cellStyle name="Note 6 3 8" xfId="11783" xr:uid="{41767E3E-B15B-4659-9DB1-5813F0AF96D0}"/>
    <cellStyle name="Note 6 3 8 2" xfId="23611" xr:uid="{0A773EE4-400A-409F-9264-865D0A38BA81}"/>
    <cellStyle name="Note 6 3 9" xfId="10929" xr:uid="{6A46ED17-D66D-47B2-8E37-DC1A9DA4F1D4}"/>
    <cellStyle name="Note 6 3 9 2" xfId="22798" xr:uid="{A8572D92-13DE-4FF0-9740-6224B4461FE7}"/>
    <cellStyle name="Note 6 4" xfId="7933" xr:uid="{98C2B6A3-A5D4-40B9-88B4-9DE7DB436998}"/>
    <cellStyle name="Note 6 4 2" xfId="12904" xr:uid="{3E3200D1-65A0-415B-AA29-860171C4CA91}"/>
    <cellStyle name="Note 6 4 2 2" xfId="24698" xr:uid="{6BD56232-169D-4513-B5BE-95728F035A67}"/>
    <cellStyle name="Note 6 4 3" xfId="9988" xr:uid="{3BACD73D-87CB-48CE-AD35-1B23AE7F05FB}"/>
    <cellStyle name="Note 6 4 3 2" xfId="21863" xr:uid="{1E7C5E21-4433-4D91-997D-116EB88C4975}"/>
    <cellStyle name="Note 6 4 4" xfId="13657" xr:uid="{7813B828-77D6-4EC5-9AC3-39572082FE15}"/>
    <cellStyle name="Note 6 4 4 2" xfId="25432" xr:uid="{FC2F9B4C-1D9D-40CD-8004-70A3D8E0F1AE}"/>
    <cellStyle name="Note 6 4 5" xfId="14621" xr:uid="{B5FD3C59-86EB-4491-822B-99A7C82EFC28}"/>
    <cellStyle name="Note 6 4 5 2" xfId="26392" xr:uid="{3B0E3FBC-1571-42F7-A15B-44BE99CAE0B2}"/>
    <cellStyle name="Note 6 4 6" xfId="15573" xr:uid="{968B7CE9-E355-4B17-9215-DD1A89C93521}"/>
    <cellStyle name="Note 6 4 6 2" xfId="27324" xr:uid="{EBC4B83B-A9FA-41C3-9D66-D113E346F6EE}"/>
    <cellStyle name="Note 6 4 7" xfId="16455" xr:uid="{CD4BD09B-F6C3-471D-8A36-3C0245A029AD}"/>
    <cellStyle name="Note 6 4 7 2" xfId="28202" xr:uid="{6EDEDE0B-27C0-489D-9BD2-0D1AD60B7982}"/>
    <cellStyle name="Note 6 4 8" xfId="17323" xr:uid="{398776BD-B2FF-4ECF-BFDC-EE4D1AD808D0}"/>
    <cellStyle name="Note 6 5" xfId="9367" xr:uid="{8EF19748-7911-4001-B88D-9D03E80197D2}"/>
    <cellStyle name="Note 6 5 2" xfId="13772" xr:uid="{C4F37C28-BC19-4D0D-AE50-6C252AABFBB5}"/>
    <cellStyle name="Note 6 5 2 2" xfId="25545" xr:uid="{D6849CCC-820C-4037-BC53-AA1798E33715}"/>
    <cellStyle name="Note 6 5 3" xfId="14732" xr:uid="{ADBEE9A8-B0A5-492A-94EE-6B62B00D4EDA}"/>
    <cellStyle name="Note 6 5 3 2" xfId="26503" xr:uid="{0FCCBAED-9C15-42E7-9FF9-549ECC568E26}"/>
    <cellStyle name="Note 6 5 4" xfId="15684" xr:uid="{784AA5B0-B40C-4837-BDFA-02D60CC27190}"/>
    <cellStyle name="Note 6 5 4 2" xfId="27431" xr:uid="{AD071605-6A04-4463-86B9-1FF17503EB18}"/>
    <cellStyle name="Note 6 5 5" xfId="16558" xr:uid="{DDA0657F-196E-4017-BBFA-87DF984D08B9}"/>
    <cellStyle name="Note 6 5 5 2" xfId="28305" xr:uid="{3FEEBE0A-19F2-4E3C-8402-4C51C460B671}"/>
    <cellStyle name="Note 6 5 6" xfId="17423" xr:uid="{70E25F38-4BBD-4A16-9996-649FE3D362B6}"/>
    <cellStyle name="Note 6 5 6 2" xfId="29144" xr:uid="{CCB97323-A21C-46BF-8D3A-0B88817D5286}"/>
    <cellStyle name="Note 6 5 7" xfId="18199" xr:uid="{C144837B-1F20-4127-833F-6D1BF92539D9}"/>
    <cellStyle name="Note 6 5 7 2" xfId="29920" xr:uid="{478660C4-FDE9-438B-8A86-E6EBD413517F}"/>
    <cellStyle name="Note 6 5 8" xfId="18956" xr:uid="{D8C02293-A53D-4C2C-9C5A-5DE6C9966325}"/>
    <cellStyle name="Note 6 6" xfId="11809" xr:uid="{F7FF39EE-ABFB-4F89-8016-1D2DF89F7659}"/>
    <cellStyle name="Note 6 6 2" xfId="23637" xr:uid="{FBABCC3F-EBAA-43FD-8AEF-3B4741C6D6C5}"/>
    <cellStyle name="Note 6 7" xfId="10906" xr:uid="{7BDE5441-A4CC-4B11-ABDF-D7003017B16D}"/>
    <cellStyle name="Note 6 7 2" xfId="22775" xr:uid="{C3252F5B-99E0-4E2F-BDC3-86D8CF9BFAAD}"/>
    <cellStyle name="Note 6 8" xfId="11428" xr:uid="{5DF360A2-EDF2-4D44-AB0A-81CCEF8681F7}"/>
    <cellStyle name="Note 6 8 2" xfId="23286" xr:uid="{EAC46446-6E38-48ED-861B-8252202DD568}"/>
    <cellStyle name="Note 6 9" xfId="11204" xr:uid="{6F709E30-9EE4-4FA0-A607-4C93BE757F6D}"/>
    <cellStyle name="Note 6 9 2" xfId="23066" xr:uid="{1421BC38-2810-4079-BF1C-8FED182791CA}"/>
    <cellStyle name="Note 7" xfId="6153" xr:uid="{8F8D1222-1DA5-4842-AA77-DF7E0EAB9524}"/>
    <cellStyle name="Note 7 10" xfId="13275" xr:uid="{F2152CA4-148B-49F6-9F73-CCEE8D6B0F09}"/>
    <cellStyle name="Note 7 10 2" xfId="25059" xr:uid="{229956EF-BF2F-4491-AFAA-F20A4C05D2AE}"/>
    <cellStyle name="Note 7 11" xfId="14291" xr:uid="{70347A2A-A5D7-4465-B0E2-CF0D4E622A14}"/>
    <cellStyle name="Note 7 11 2" xfId="26064" xr:uid="{CCE862AD-B57C-41CB-935B-868BFB448D14}"/>
    <cellStyle name="Note 7 12" xfId="15251" xr:uid="{285C0B7C-DA9A-42B1-A7EE-AEDA98B8E407}"/>
    <cellStyle name="Note 7 12 2" xfId="27020" xr:uid="{959182F5-FB39-4AEB-B465-81649129DDB2}"/>
    <cellStyle name="Note 7 2" xfId="6881" xr:uid="{7585C0B3-87CE-41BD-B748-B71668BA1302}"/>
    <cellStyle name="Note 7 2 10" xfId="11074" xr:uid="{6402BBCB-2B62-43C3-808C-A773913610CA}"/>
    <cellStyle name="Note 7 2 10 2" xfId="22943" xr:uid="{6BE70B6B-0F2F-480B-9370-A4A80E765EE5}"/>
    <cellStyle name="Note 7 2 11" xfId="12823" xr:uid="{F0B2763C-DFE6-46D4-B2AC-EBE5150DB9FB}"/>
    <cellStyle name="Note 7 2 11 2" xfId="24617" xr:uid="{18A6A913-3BCD-4518-A03B-0E63FD85F09C}"/>
    <cellStyle name="Note 7 2 2" xfId="7613" xr:uid="{E9E46924-BD68-4E5F-94A2-1D59A67212EF}"/>
    <cellStyle name="Note 7 2 2 10" xfId="17962" xr:uid="{772ABC8E-1565-438C-A91F-55E8E71BE9E8}"/>
    <cellStyle name="Note 7 2 2 10 2" xfId="29683" xr:uid="{86C3C9C4-53D9-4072-B8AA-9507D6BF6798}"/>
    <cellStyle name="Note 7 2 2 2" xfId="9256" xr:uid="{3E95D594-6E35-4FD1-9428-1DC363248D85}"/>
    <cellStyle name="Note 7 2 2 2 2" xfId="13691" xr:uid="{EB44242F-ECFF-43D8-822C-B486258428DE}"/>
    <cellStyle name="Note 7 2 2 2 2 2" xfId="25465" xr:uid="{694FF4D9-AA4F-449D-9273-FEF9474F8976}"/>
    <cellStyle name="Note 7 2 2 2 3" xfId="14653" xr:uid="{0152CB68-3067-4BE5-B4B2-763C2F28D4B6}"/>
    <cellStyle name="Note 7 2 2 2 3 2" xfId="26424" xr:uid="{00C4F33F-F2D1-453C-A066-158C0CA88865}"/>
    <cellStyle name="Note 7 2 2 2 4" xfId="15605" xr:uid="{8D4A8882-181F-40EA-A769-48D2B20C457B}"/>
    <cellStyle name="Note 7 2 2 2 4 2" xfId="27354" xr:uid="{347C3229-D2F1-48FB-9C08-374946E9A12B}"/>
    <cellStyle name="Note 7 2 2 2 5" xfId="16485" xr:uid="{28A155C2-4D03-44A1-A8F7-56490D55DB9A}"/>
    <cellStyle name="Note 7 2 2 2 5 2" xfId="28232" xr:uid="{D5C6DD69-6FDE-46C0-81D0-ED50F57A3017}"/>
    <cellStyle name="Note 7 2 2 2 6" xfId="17351" xr:uid="{F5A0098A-C174-482B-836D-4234516D1E0C}"/>
    <cellStyle name="Note 7 2 2 2 6 2" xfId="29072" xr:uid="{7323A678-B0C1-427B-9C28-775A1F7D3A34}"/>
    <cellStyle name="Note 7 2 2 2 7" xfId="18127" xr:uid="{26E39D03-173E-43FA-A130-BB8586967E1D}"/>
    <cellStyle name="Note 7 2 2 2 7 2" xfId="29848" xr:uid="{4C895514-134F-4F11-B9B3-7FAA0F343E8C}"/>
    <cellStyle name="Note 7 2 2 2 8" xfId="18884" xr:uid="{9D7F8B0A-BA2B-4152-B530-CDDDFEDA6D48}"/>
    <cellStyle name="Note 7 2 2 3" xfId="9710" xr:uid="{5920FB86-7D21-4835-8305-C9255C46F801}"/>
    <cellStyle name="Note 7 2 2 3 2" xfId="14115" xr:uid="{FBD642DE-B9C6-4C05-8209-7F192A8D879D}"/>
    <cellStyle name="Note 7 2 2 3 2 2" xfId="25888" xr:uid="{7C0DA016-844C-4D5B-A39A-EBD35D20C043}"/>
    <cellStyle name="Note 7 2 2 3 3" xfId="15075" xr:uid="{EF419BE2-1C08-420D-87B4-3D74B6D375F0}"/>
    <cellStyle name="Note 7 2 2 3 3 2" xfId="26846" xr:uid="{B883B84D-8426-4772-BCEE-EC86BAD1C9FA}"/>
    <cellStyle name="Note 7 2 2 3 4" xfId="16027" xr:uid="{BB232003-2A7C-4194-9CA0-3099B2C1B9F8}"/>
    <cellStyle name="Note 7 2 2 3 4 2" xfId="27774" xr:uid="{CCD43E3E-432E-4151-9FC6-978D4EC6F46D}"/>
    <cellStyle name="Note 7 2 2 3 5" xfId="16901" xr:uid="{A9399297-6277-474F-920B-302E7EE3A2B6}"/>
    <cellStyle name="Note 7 2 2 3 5 2" xfId="28648" xr:uid="{C56D9972-FFD4-4A6C-9201-E5FCCBA10BE0}"/>
    <cellStyle name="Note 7 2 2 3 6" xfId="17766" xr:uid="{BF017501-BFB4-4E09-9A21-DBB7AE33330D}"/>
    <cellStyle name="Note 7 2 2 3 6 2" xfId="29487" xr:uid="{3E5669B4-7D21-40CF-A492-93305799FF22}"/>
    <cellStyle name="Note 7 2 2 3 7" xfId="18542" xr:uid="{2C8EA3B9-8D62-4C66-ADF2-073975FB1BB0}"/>
    <cellStyle name="Note 7 2 2 3 7 2" xfId="30263" xr:uid="{A6D1B9A7-7891-47DD-8475-368D0373AC5D}"/>
    <cellStyle name="Note 7 2 2 3 8" xfId="19299" xr:uid="{EF9371D4-B31A-4F19-A9EA-981A190EB5FA}"/>
    <cellStyle name="Note 7 2 2 4" xfId="12675" xr:uid="{CA33DCFF-03F5-4EC6-AF07-60C4E6AC9A43}"/>
    <cellStyle name="Note 7 2 2 4 2" xfId="24474" xr:uid="{107C988D-9461-45C8-8786-349D365C491E}"/>
    <cellStyle name="Note 7 2 2 5" xfId="13308" xr:uid="{ABF4575E-546B-4B8E-8F44-D8102F237B4F}"/>
    <cellStyle name="Note 7 2 2 5 2" xfId="25091" xr:uid="{ED12B1FA-04D3-4E35-86B4-ABE39B9B3DB5}"/>
    <cellStyle name="Note 7 2 2 6" xfId="14322" xr:uid="{2FB4732A-8870-4857-AFC1-DC71562BA43E}"/>
    <cellStyle name="Note 7 2 2 6 2" xfId="26094" xr:uid="{A37E594B-E5CF-499A-A7F4-12F80DF5748C}"/>
    <cellStyle name="Note 7 2 2 7" xfId="15280" xr:uid="{5D67C5F0-5EA7-46A5-8ACF-9E01710D91DF}"/>
    <cellStyle name="Note 7 2 2 7 2" xfId="27049" xr:uid="{395B00A4-F241-4FB1-881D-C4BD46D2EBE8}"/>
    <cellStyle name="Note 7 2 2 8" xfId="16224" xr:uid="{DB692006-215B-4C77-91B4-53AC4A21E204}"/>
    <cellStyle name="Note 7 2 2 8 2" xfId="27971" xr:uid="{80138A6B-3A52-4E4C-8B74-D0261C58A93E}"/>
    <cellStyle name="Note 7 2 2 9" xfId="17097" xr:uid="{5383AB99-0239-4CE3-8393-081F1350192B}"/>
    <cellStyle name="Note 7 2 2 9 2" xfId="28844" xr:uid="{2F061021-5C42-4353-8EEF-693C86411838}"/>
    <cellStyle name="Note 7 2 3" xfId="8526" xr:uid="{FA8C0F3D-03F4-4F98-8699-7432316A48E3}"/>
    <cellStyle name="Note 7 2 3 2" xfId="13268" xr:uid="{F6E8DE51-27A9-4E88-944A-F06B4A1BC7CC}"/>
    <cellStyle name="Note 7 2 3 2 2" xfId="25054" xr:uid="{6454DCAB-6104-4CB7-86D8-634FDD138064}"/>
    <cellStyle name="Note 7 2 3 3" xfId="14288" xr:uid="{23028E36-390B-4988-8C30-AB1151DAF64D}"/>
    <cellStyle name="Note 7 2 3 3 2" xfId="26061" xr:uid="{F4C506BD-2D7B-4C9C-87E8-A8F1CFEE6482}"/>
    <cellStyle name="Note 7 2 3 4" xfId="15248" xr:uid="{3FACAE18-87B3-476F-987E-AD1732EF9141}"/>
    <cellStyle name="Note 7 2 3 4 2" xfId="27017" xr:uid="{0D8413D7-5DEB-460E-BFCA-03B090C8F238}"/>
    <cellStyle name="Note 7 2 3 5" xfId="16197" xr:uid="{B20064F5-ED43-4970-91DB-36D943A59450}"/>
    <cellStyle name="Note 7 2 3 5 2" xfId="27944" xr:uid="{16B3E7AB-84C1-4489-A8FA-38B44B4A5546}"/>
    <cellStyle name="Note 7 2 3 6" xfId="17070" xr:uid="{CFB51773-5EDD-4B1E-94D3-0A7D684FEE49}"/>
    <cellStyle name="Note 7 2 3 6 2" xfId="28817" xr:uid="{3A3A16B2-8966-4D38-8EDD-25B019085AC8}"/>
    <cellStyle name="Note 7 2 3 7" xfId="17935" xr:uid="{94283EBB-69C0-455D-9531-1AC94FA70591}"/>
    <cellStyle name="Note 7 2 3 7 2" xfId="29656" xr:uid="{AEAF5492-D1F2-45BE-8016-5ACBBAD45744}"/>
    <cellStyle name="Note 7 2 3 8" xfId="18711" xr:uid="{444207AE-647C-4EF8-9A5F-42030486F673}"/>
    <cellStyle name="Note 7 2 4" xfId="9537" xr:uid="{30E99F43-E57D-4E23-97D8-EF5377D4E151}"/>
    <cellStyle name="Note 7 2 4 2" xfId="13942" xr:uid="{E4CEB304-6CC4-4707-8B5A-D803E69B3C0F}"/>
    <cellStyle name="Note 7 2 4 2 2" xfId="25715" xr:uid="{01169AAE-6CE4-4E7E-B0B4-22B460790E7E}"/>
    <cellStyle name="Note 7 2 4 3" xfId="14902" xr:uid="{DEE31FCB-6AAE-4A3B-AC20-636C06A3C4EB}"/>
    <cellStyle name="Note 7 2 4 3 2" xfId="26673" xr:uid="{2947B6E2-E528-4C9C-A7FC-82AB50349575}"/>
    <cellStyle name="Note 7 2 4 4" xfId="15854" xr:uid="{3739A27A-BB90-4F8E-BE00-B98A96D2FDC6}"/>
    <cellStyle name="Note 7 2 4 4 2" xfId="27601" xr:uid="{BAC41FBC-903D-48CF-A16A-E8CBCC12BD6B}"/>
    <cellStyle name="Note 7 2 4 5" xfId="16728" xr:uid="{DDADF9CE-15DD-4632-BB0C-85547AAE2A9E}"/>
    <cellStyle name="Note 7 2 4 5 2" xfId="28475" xr:uid="{6321D519-B58B-4D75-ACBF-9EF334B7E9FC}"/>
    <cellStyle name="Note 7 2 4 6" xfId="17593" xr:uid="{F565F20F-E2BD-47F3-B982-9681611A3ED2}"/>
    <cellStyle name="Note 7 2 4 6 2" xfId="29314" xr:uid="{890DB712-86A2-47D1-A257-45A5D98F2A76}"/>
    <cellStyle name="Note 7 2 4 7" xfId="18369" xr:uid="{663B2DDB-0FE8-4170-A294-104B6318C8A7}"/>
    <cellStyle name="Note 7 2 4 7 2" xfId="30090" xr:uid="{1ECF60AD-0263-4F9F-8FC9-BB5C4D8E2A88}"/>
    <cellStyle name="Note 7 2 4 8" xfId="19126" xr:uid="{A0B6EB5C-F614-4250-8803-E1FC53E148D2}"/>
    <cellStyle name="Note 7 2 5" xfId="12239" xr:uid="{822D35D4-47F8-4A08-AFBF-00B6E30BB704}"/>
    <cellStyle name="Note 7 2 5 2" xfId="24056" xr:uid="{A3819CD5-B8F3-4AF2-B96C-3A27604AA59F}"/>
    <cellStyle name="Note 7 2 6" xfId="10528" xr:uid="{A7C91EBD-DB9D-413B-8607-2B4AE3E405CA}"/>
    <cellStyle name="Note 7 2 6 2" xfId="22400" xr:uid="{D17FB603-A012-421D-85AF-F8F483E000F4}"/>
    <cellStyle name="Note 7 2 7" xfId="12041" xr:uid="{95855DFA-5DC1-469E-9B94-BD4EB736E4BB}"/>
    <cellStyle name="Note 7 2 7 2" xfId="23862" xr:uid="{C405CB08-DE6F-44D3-94A0-B95FB6E0513F}"/>
    <cellStyle name="Note 7 2 8" xfId="10711" xr:uid="{45C96CD2-8A64-4FCC-A070-78CDF7A5368A}"/>
    <cellStyle name="Note 7 2 8 2" xfId="22583" xr:uid="{8F00E88E-EEC1-4B39-827C-30E71D4D89FC}"/>
    <cellStyle name="Note 7 2 9" xfId="11605" xr:uid="{EF82E325-2B07-4F87-B8F4-B485811EC1EB}"/>
    <cellStyle name="Note 7 2 9 2" xfId="23449" xr:uid="{9576D084-C030-43A2-916E-0C7D9702A2ED}"/>
    <cellStyle name="Note 7 3" xfId="7090" xr:uid="{4ACB5FF9-65B7-486D-BC4D-D974CF8239EE}"/>
    <cellStyle name="Note 7 3 10" xfId="13531" xr:uid="{B73B8E13-3D4A-45B9-93F9-24A4688CA4F9}"/>
    <cellStyle name="Note 7 3 10 2" xfId="25309" xr:uid="{AFC9645C-2BF2-4DFC-9D41-C9BFB6C1830D}"/>
    <cellStyle name="Note 7 3 2" xfId="8733" xr:uid="{C178275B-7EDD-4DBC-BCD2-8A17D914600A}"/>
    <cellStyle name="Note 7 3 2 2" xfId="13394" xr:uid="{CB43773C-75FA-43F0-A148-57D79DF1F8DB}"/>
    <cellStyle name="Note 7 3 2 2 2" xfId="25177" xr:uid="{CF2AC036-471D-4D0F-B42C-0B16551B2166}"/>
    <cellStyle name="Note 7 3 2 3" xfId="14400" xr:uid="{E81C4E83-7F45-4DF5-80A3-A12A8AD8B8EA}"/>
    <cellStyle name="Note 7 3 2 3 2" xfId="26172" xr:uid="{C9CA11F0-610B-47C6-9D73-CE7730051BE1}"/>
    <cellStyle name="Note 7 3 2 4" xfId="15358" xr:uid="{EA13E694-6F40-4C37-8799-CA0A25BF9744}"/>
    <cellStyle name="Note 7 3 2 4 2" xfId="27120" xr:uid="{DCADB139-8ECE-49DF-94A8-6D2016A51C2A}"/>
    <cellStyle name="Note 7 3 2 5" xfId="16285" xr:uid="{A1D1870A-7170-4A5B-9FB2-759ED45F1BDB}"/>
    <cellStyle name="Note 7 3 2 5 2" xfId="28032" xr:uid="{E9EA7E71-DD2F-4E2C-9A98-06196C1833A1}"/>
    <cellStyle name="Note 7 3 2 6" xfId="17156" xr:uid="{F82B4DA1-8447-46D4-A431-B04DB4746EFB}"/>
    <cellStyle name="Note 7 3 2 6 2" xfId="28900" xr:uid="{DD908F5F-DEB7-4F21-9661-40D39C58BD64}"/>
    <cellStyle name="Note 7 3 2 7" xfId="18003" xr:uid="{1423ECD5-4C5A-431E-95A4-9290D272914B}"/>
    <cellStyle name="Note 7 3 2 7 2" xfId="29724" xr:uid="{0D66B961-D36B-42E9-8BB1-E55ED5700004}"/>
    <cellStyle name="Note 7 3 2 8" xfId="18770" xr:uid="{319059D8-F5A2-405E-8F02-C6DC293B6192}"/>
    <cellStyle name="Note 7 3 3" xfId="9596" xr:uid="{FD7E55DD-8284-4430-BFAA-DB317C5F61C6}"/>
    <cellStyle name="Note 7 3 3 2" xfId="14001" xr:uid="{CB7E71F2-081E-40B9-9C4C-F553C2AEF68B}"/>
    <cellStyle name="Note 7 3 3 2 2" xfId="25774" xr:uid="{842FA257-D851-4B39-885C-5EDA90CBCD06}"/>
    <cellStyle name="Note 7 3 3 3" xfId="14961" xr:uid="{0FA799E3-CCFB-4C53-B290-3C03488304E4}"/>
    <cellStyle name="Note 7 3 3 3 2" xfId="26732" xr:uid="{3A9E6925-CEF9-42BD-9440-B782B7936B20}"/>
    <cellStyle name="Note 7 3 3 4" xfId="15913" xr:uid="{C282AAA1-91E8-4A17-A291-2CDB9A67C2E8}"/>
    <cellStyle name="Note 7 3 3 4 2" xfId="27660" xr:uid="{B9E5B7F4-6D07-44BA-A8F0-8563C027EB7F}"/>
    <cellStyle name="Note 7 3 3 5" xfId="16787" xr:uid="{E0123AD8-BBFD-487A-AAC7-1F89C949A96D}"/>
    <cellStyle name="Note 7 3 3 5 2" xfId="28534" xr:uid="{FF87BCEF-D808-475C-A03C-9AB4F12FFD13}"/>
    <cellStyle name="Note 7 3 3 6" xfId="17652" xr:uid="{CC20DE75-F149-4256-A8B9-4C73877CF60A}"/>
    <cellStyle name="Note 7 3 3 6 2" xfId="29373" xr:uid="{A378F67C-93A7-4EB1-B762-AA66B8D03DF6}"/>
    <cellStyle name="Note 7 3 3 7" xfId="18428" xr:uid="{D5AC445C-9561-4BF1-9798-C5AE37E472FA}"/>
    <cellStyle name="Note 7 3 3 7 2" xfId="30149" xr:uid="{2E5FD685-6F9E-46BB-A8C4-BB6BDDC05A5C}"/>
    <cellStyle name="Note 7 3 3 8" xfId="19185" xr:uid="{4A32832B-86F9-4355-99E4-17951B1F4DA7}"/>
    <cellStyle name="Note 7 3 4" xfId="12364" xr:uid="{36CE5FD5-349A-40D4-96AC-0DD97C4E30C3}"/>
    <cellStyle name="Note 7 3 4 2" xfId="24179" xr:uid="{DE2DFE37-72DF-4B75-8E50-61520859B9D5}"/>
    <cellStyle name="Note 7 3 5" xfId="10416" xr:uid="{5400FE34-96F9-49E5-8DA9-34943551EF9C}"/>
    <cellStyle name="Note 7 3 5 2" xfId="22288" xr:uid="{B7EF0532-B73C-45E9-BD52-1129551A1EE4}"/>
    <cellStyle name="Note 7 3 6" xfId="12328" xr:uid="{70061965-DBB8-4522-A1AB-748348DD2C95}"/>
    <cellStyle name="Note 7 3 6 2" xfId="24144" xr:uid="{B4F9892B-A152-4215-83D4-D5C89D4D9534}"/>
    <cellStyle name="Note 7 3 7" xfId="10449" xr:uid="{F2583C75-22B8-49AB-A552-88BBE2703464}"/>
    <cellStyle name="Note 7 3 7 2" xfId="22321" xr:uid="{BDBCC24C-B438-4237-BE3C-19E1FB63D20C}"/>
    <cellStyle name="Note 7 3 8" xfId="11645" xr:uid="{9D4A94B6-4673-4EF7-8AEE-AC1ADB504318}"/>
    <cellStyle name="Note 7 3 8 2" xfId="23485" xr:uid="{059A950D-ECD0-4845-9FB7-EE11021F1DD0}"/>
    <cellStyle name="Note 7 3 9" xfId="11042" xr:uid="{5DB61E27-52B4-4A21-908C-8BFE055CF49B}"/>
    <cellStyle name="Note 7 3 9 2" xfId="22911" xr:uid="{64F9166F-0BB4-4E1F-81BF-9EA4555F1FF6}"/>
    <cellStyle name="Note 7 4" xfId="7934" xr:uid="{53E280B0-0798-496D-A32A-533096370519}"/>
    <cellStyle name="Note 7 4 2" xfId="12905" xr:uid="{11DC71F1-E1DC-4DDF-B1D6-D23EDEDF5F05}"/>
    <cellStyle name="Note 7 4 2 2" xfId="24699" xr:uid="{07588DEF-7FC3-4E3D-83D5-85F664B81391}"/>
    <cellStyle name="Note 7 4 3" xfId="9987" xr:uid="{4056C71A-FAAD-49E9-BD38-621FE8AA8A06}"/>
    <cellStyle name="Note 7 4 3 2" xfId="21862" xr:uid="{BC07AF22-1E9E-455A-AE43-A37F81C87A21}"/>
    <cellStyle name="Note 7 4 4" xfId="13132" xr:uid="{D25E3DB3-E85A-422E-8F91-C16511EE8D64}"/>
    <cellStyle name="Note 7 4 4 2" xfId="24919" xr:uid="{F00373E3-A5B4-4A61-AF3D-A154432BA9FA}"/>
    <cellStyle name="Note 7 4 5" xfId="9808" xr:uid="{5D4AC1E3-9DCC-472F-9401-5828B9F7B8C6}"/>
    <cellStyle name="Note 7 4 5 2" xfId="21684" xr:uid="{09B6ACF4-22A6-411C-8FE9-A31E284324AA}"/>
    <cellStyle name="Note 7 4 6" xfId="13715" xr:uid="{97918D10-E0E8-4A2F-80B4-CE34A71DE0B7}"/>
    <cellStyle name="Note 7 4 6 2" xfId="25489" xr:uid="{CE4438BA-74D0-4AE9-9E97-3EFC457F7506}"/>
    <cellStyle name="Note 7 4 7" xfId="14677" xr:uid="{427B7AEE-0657-4D75-A011-0D431CA54FAB}"/>
    <cellStyle name="Note 7 4 7 2" xfId="26448" xr:uid="{C786FCAD-CA62-4976-A0F0-12F6C83662DA}"/>
    <cellStyle name="Note 7 4 8" xfId="15629" xr:uid="{28600151-D877-4890-AF23-B87EA377E46A}"/>
    <cellStyle name="Note 7 5" xfId="9368" xr:uid="{5D71CB97-B2F7-44E1-AB29-70AD1685A442}"/>
    <cellStyle name="Note 7 5 2" xfId="13773" xr:uid="{62A7C2F0-59E6-4B4A-A90B-B0D989442768}"/>
    <cellStyle name="Note 7 5 2 2" xfId="25546" xr:uid="{F74AA78B-92AA-4C17-8C57-30829867E156}"/>
    <cellStyle name="Note 7 5 3" xfId="14733" xr:uid="{C9E0AC78-B400-45BC-B852-00C9351B8379}"/>
    <cellStyle name="Note 7 5 3 2" xfId="26504" xr:uid="{1F7609DB-6A71-4190-B3EE-C8D039478E90}"/>
    <cellStyle name="Note 7 5 4" xfId="15685" xr:uid="{2CE29573-F4F4-44EC-8F62-5C51C0D2AE09}"/>
    <cellStyle name="Note 7 5 4 2" xfId="27432" xr:uid="{49A21ECA-6E8A-4586-B17C-CDC55A5E616C}"/>
    <cellStyle name="Note 7 5 5" xfId="16559" xr:uid="{9E7CB9D4-B5E9-4199-9BC5-3E719495E104}"/>
    <cellStyle name="Note 7 5 5 2" xfId="28306" xr:uid="{C0080AFB-D79A-4165-B302-CD28482A0ACE}"/>
    <cellStyle name="Note 7 5 6" xfId="17424" xr:uid="{F295CEB7-DCDC-4FD3-9DA3-6CADBC458033}"/>
    <cellStyle name="Note 7 5 6 2" xfId="29145" xr:uid="{94E87554-B046-4019-87DF-DFD94344B826}"/>
    <cellStyle name="Note 7 5 7" xfId="18200" xr:uid="{1DFBE10D-4F41-40ED-A5BC-B63875807C04}"/>
    <cellStyle name="Note 7 5 7 2" xfId="29921" xr:uid="{B9C84665-5C61-4BAA-8FE7-EF43340278C4}"/>
    <cellStyle name="Note 7 5 8" xfId="18957" xr:uid="{8A8B74E9-E634-4254-AC76-B5EC33C8B2D5}"/>
    <cellStyle name="Note 7 6" xfId="11810" xr:uid="{CE68C7BD-F466-4DC9-9629-684C1FACBDAF}"/>
    <cellStyle name="Note 7 6 2" xfId="23638" xr:uid="{7A16FDFA-842A-4930-8DF4-ABA01C2B9E56}"/>
    <cellStyle name="Note 7 7" xfId="10905" xr:uid="{CFF9C71F-A84E-4407-B609-49CD5944379F}"/>
    <cellStyle name="Note 7 7 2" xfId="22774" xr:uid="{88E69484-D6A6-4FA4-AA41-16FAD569D81B}"/>
    <cellStyle name="Note 7 8" xfId="11429" xr:uid="{EE2964A5-5460-4533-BC67-CE27C9EFD81B}"/>
    <cellStyle name="Note 7 8 2" xfId="23287" xr:uid="{CC43C7A9-1F04-4CD9-B871-42FB76093C89}"/>
    <cellStyle name="Note 7 9" xfId="11203" xr:uid="{52E34E9C-0F87-4EC3-9741-2B763A264B2C}"/>
    <cellStyle name="Note 7 9 2" xfId="23065" xr:uid="{91A7B3F8-A6DF-4E55-935A-379B6E4C9E24}"/>
    <cellStyle name="Note 8" xfId="6154" xr:uid="{4BC280F2-F6B7-406A-8200-0331ED57A216}"/>
    <cellStyle name="Note 8 10" xfId="12302" xr:uid="{B98D98D9-E152-48E4-AA65-605762A270AF}"/>
    <cellStyle name="Note 8 10 2" xfId="24118" xr:uid="{34BB69BF-02BA-4A36-BB0A-5BA713E47435}"/>
    <cellStyle name="Note 8 11" xfId="10470" xr:uid="{77C3B712-27C4-4997-A6C9-A16B05C47FF8}"/>
    <cellStyle name="Note 8 11 2" xfId="22342" xr:uid="{445C26C3-3926-4C9F-9BF5-C515D830DA38}"/>
    <cellStyle name="Note 8 12" xfId="13591" xr:uid="{E5A348F1-8929-4FFB-9EF0-2DF496B4D3AA}"/>
    <cellStyle name="Note 8 12 2" xfId="25367" xr:uid="{31F876F9-8742-4DC8-93DF-3367F9242EBB}"/>
    <cellStyle name="Note 8 2" xfId="6769" xr:uid="{382DEE21-77B3-4EC5-896D-B1769AC00303}"/>
    <cellStyle name="Note 8 2 10" xfId="11002" xr:uid="{B0F20397-71C6-4342-B7B8-BFB99BD6EBFB}"/>
    <cellStyle name="Note 8 2 10 2" xfId="22871" xr:uid="{6701D2CA-4B69-4EF8-B3B6-7AFE2BB92FB0}"/>
    <cellStyle name="Note 8 2 11" xfId="12513" xr:uid="{0A803DDD-6FC1-4F76-BC38-B32E87673A7D}"/>
    <cellStyle name="Note 8 2 11 2" xfId="24323" xr:uid="{E17C99C9-C12D-4EE0-8471-02CC281EDE26}"/>
    <cellStyle name="Note 8 2 2" xfId="7614" xr:uid="{41BAEBFF-D242-4D9D-B632-B649F28ECEAD}"/>
    <cellStyle name="Note 8 2 2 10" xfId="9888" xr:uid="{6EF370CC-13C1-42FD-88B1-77D32788F095}"/>
    <cellStyle name="Note 8 2 2 10 2" xfId="21764" xr:uid="{F3CAC5F8-B730-4061-9E16-FAFE040DAC9D}"/>
    <cellStyle name="Note 8 2 2 2" xfId="9257" xr:uid="{9101FA8D-3E45-4586-B32E-5C2E83E68DB5}"/>
    <cellStyle name="Note 8 2 2 2 2" xfId="13692" xr:uid="{9EBF2F4E-03CD-497E-8F46-CC810A369FE3}"/>
    <cellStyle name="Note 8 2 2 2 2 2" xfId="25466" xr:uid="{CD99630E-A695-416A-9C5D-EEF55D1E616D}"/>
    <cellStyle name="Note 8 2 2 2 3" xfId="14654" xr:uid="{091685A2-A1F7-4170-A28A-924B22263FA6}"/>
    <cellStyle name="Note 8 2 2 2 3 2" xfId="26425" xr:uid="{1660AACA-9D4C-42D3-8F5A-6CAA18653052}"/>
    <cellStyle name="Note 8 2 2 2 4" xfId="15606" xr:uid="{937B9FE0-DC7E-4E36-A133-8B7146ABF0B0}"/>
    <cellStyle name="Note 8 2 2 2 4 2" xfId="27355" xr:uid="{92864581-A098-4AA9-9DCE-2B8E35DDFB27}"/>
    <cellStyle name="Note 8 2 2 2 5" xfId="16486" xr:uid="{810A5305-D57D-4FB8-AEBA-FC5F312C1466}"/>
    <cellStyle name="Note 8 2 2 2 5 2" xfId="28233" xr:uid="{082076D2-94C1-405A-89B0-9BE82A9AEEB9}"/>
    <cellStyle name="Note 8 2 2 2 6" xfId="17352" xr:uid="{81CFAB93-B7A5-4105-A773-8A29D3C1A956}"/>
    <cellStyle name="Note 8 2 2 2 6 2" xfId="29073" xr:uid="{29E74CD0-F08F-40AB-BCCB-A3001BB42A8E}"/>
    <cellStyle name="Note 8 2 2 2 7" xfId="18128" xr:uid="{C2CA11C9-72D3-4DD7-8FD5-DD9426617147}"/>
    <cellStyle name="Note 8 2 2 2 7 2" xfId="29849" xr:uid="{90DB6742-515F-4EBB-B354-18535F88310A}"/>
    <cellStyle name="Note 8 2 2 2 8" xfId="18885" xr:uid="{B14A9968-C73F-4919-9998-87C399F778CD}"/>
    <cellStyle name="Note 8 2 2 3" xfId="9711" xr:uid="{53D27AFF-D152-48AA-80B4-E35BB73AB335}"/>
    <cellStyle name="Note 8 2 2 3 2" xfId="14116" xr:uid="{A0F3208E-3DDB-45B7-90C8-5595DF8132CC}"/>
    <cellStyle name="Note 8 2 2 3 2 2" xfId="25889" xr:uid="{2048E6CF-0F17-4BA4-A9FA-33451C99A5B0}"/>
    <cellStyle name="Note 8 2 2 3 3" xfId="15076" xr:uid="{75036937-8710-4EC7-8101-659D9DDE26C3}"/>
    <cellStyle name="Note 8 2 2 3 3 2" xfId="26847" xr:uid="{93957085-EE9C-414E-A1E0-BBCD36B35346}"/>
    <cellStyle name="Note 8 2 2 3 4" xfId="16028" xr:uid="{0475261D-9D53-4B6C-84FD-6B2F91310154}"/>
    <cellStyle name="Note 8 2 2 3 4 2" xfId="27775" xr:uid="{D1081899-6B4A-4946-BCBC-A774183849EE}"/>
    <cellStyle name="Note 8 2 2 3 5" xfId="16902" xr:uid="{97238B83-EC7A-4894-812C-DC4BF5B1E38E}"/>
    <cellStyle name="Note 8 2 2 3 5 2" xfId="28649" xr:uid="{88D69CFA-45A3-4AF3-BFAE-AED914444395}"/>
    <cellStyle name="Note 8 2 2 3 6" xfId="17767" xr:uid="{69B09E4B-9788-4177-AAEC-E6E4D1C8D1D3}"/>
    <cellStyle name="Note 8 2 2 3 6 2" xfId="29488" xr:uid="{3175C0F1-E716-4848-8F5E-03C6F45A4D6B}"/>
    <cellStyle name="Note 8 2 2 3 7" xfId="18543" xr:uid="{2059542F-4C68-4EFE-BAC2-6EB95F8B4934}"/>
    <cellStyle name="Note 8 2 2 3 7 2" xfId="30264" xr:uid="{5F395444-5D3C-4801-8411-D399912D04E0}"/>
    <cellStyle name="Note 8 2 2 3 8" xfId="19300" xr:uid="{DC58546C-F871-499B-BF55-2D66B576BA3D}"/>
    <cellStyle name="Note 8 2 2 4" xfId="12676" xr:uid="{E3A38C08-2C6A-446F-B4D9-6352917B6865}"/>
    <cellStyle name="Note 8 2 2 4 2" xfId="24475" xr:uid="{C236ACE0-9C19-4849-8E43-70D8CEB7495F}"/>
    <cellStyle name="Note 8 2 2 5" xfId="12279" xr:uid="{AC5EBD77-B8AC-4603-8175-785279FC0FE1}"/>
    <cellStyle name="Note 8 2 2 5 2" xfId="24095" xr:uid="{042B044B-0BD8-4655-84D7-DFD45B9D7DB9}"/>
    <cellStyle name="Note 8 2 2 6" xfId="10493" xr:uid="{B491C358-E7AA-43F9-898E-4643B1FCBFD5}"/>
    <cellStyle name="Note 8 2 2 6 2" xfId="22365" xr:uid="{67FC201D-AE02-407D-85AB-7E9EEEAD0342}"/>
    <cellStyle name="Note 8 2 2 7" xfId="13082" xr:uid="{0999CDA9-D2BC-41A9-87C4-6172DC0E521F}"/>
    <cellStyle name="Note 8 2 2 7 2" xfId="24871" xr:uid="{D2FD45E5-CA34-4302-AC42-1E5BD8818675}"/>
    <cellStyle name="Note 8 2 2 8" xfId="9847" xr:uid="{990DFD80-5FF0-40B6-A3A3-CAF836C554E5}"/>
    <cellStyle name="Note 8 2 2 8 2" xfId="21723" xr:uid="{606EB7A4-2BC7-4E98-86C3-6DE5BB53D865}"/>
    <cellStyle name="Note 8 2 2 9" xfId="13020" xr:uid="{D552AE38-A0A1-4D8F-9BC2-69BF2F77D289}"/>
    <cellStyle name="Note 8 2 2 9 2" xfId="24812" xr:uid="{94C00003-6C5D-4760-9564-F7599ABADB68}"/>
    <cellStyle name="Note 8 2 3" xfId="8414" xr:uid="{6D5EAF07-4216-46D8-BB1F-EC523856ED24}"/>
    <cellStyle name="Note 8 2 3 2" xfId="13156" xr:uid="{9D9312D2-372E-4E95-B590-A53269207F30}"/>
    <cellStyle name="Note 8 2 3 2 2" xfId="24942" xr:uid="{043207DB-583C-4989-870B-53018ECD3D27}"/>
    <cellStyle name="Note 8 2 3 3" xfId="14176" xr:uid="{5F47E462-6E84-46DE-AFEA-2600A521314B}"/>
    <cellStyle name="Note 8 2 3 3 2" xfId="25949" xr:uid="{E15609AE-3CD3-445F-ADF3-02AC2DD217D0}"/>
    <cellStyle name="Note 8 2 3 4" xfId="15136" xr:uid="{998C666F-9A4E-441F-A0A1-25BA352CCDB7}"/>
    <cellStyle name="Note 8 2 3 4 2" xfId="26905" xr:uid="{9CC5513E-DCBA-43D2-85C7-A00F1F30EFAC}"/>
    <cellStyle name="Note 8 2 3 5" xfId="16085" xr:uid="{35613AD1-95B9-4101-9191-5B614188C798}"/>
    <cellStyle name="Note 8 2 3 5 2" xfId="27832" xr:uid="{C1A967DB-C32C-4C41-86B1-24FF46506F3B}"/>
    <cellStyle name="Note 8 2 3 6" xfId="16958" xr:uid="{12DDADC7-BD55-4AAA-ABFD-139278F5BE7E}"/>
    <cellStyle name="Note 8 2 3 6 2" xfId="28705" xr:uid="{32B912A2-4137-4641-9463-91E40EB4B6C3}"/>
    <cellStyle name="Note 8 2 3 7" xfId="17823" xr:uid="{B9CF5DF6-F196-43D0-9561-2F28575A6713}"/>
    <cellStyle name="Note 8 2 3 7 2" xfId="29544" xr:uid="{CDCF9C27-714D-4A41-AA37-C0EB1044AA2C}"/>
    <cellStyle name="Note 8 2 3 8" xfId="18599" xr:uid="{0CA6C18B-39D1-49B7-99F7-863688016BFA}"/>
    <cellStyle name="Note 8 2 4" xfId="9425" xr:uid="{19DF6760-9533-4F17-878C-EC90BB92EBCA}"/>
    <cellStyle name="Note 8 2 4 2" xfId="13830" xr:uid="{30B6BBCA-1D89-4D4F-9EC1-E085355F2635}"/>
    <cellStyle name="Note 8 2 4 2 2" xfId="25603" xr:uid="{9773831E-762E-4EC1-AF94-D0E05FDA42F4}"/>
    <cellStyle name="Note 8 2 4 3" xfId="14790" xr:uid="{4C1ED3A4-B423-431A-85A5-3192B8EDE387}"/>
    <cellStyle name="Note 8 2 4 3 2" xfId="26561" xr:uid="{D68A2D40-F944-45BE-ACB1-0956C439FF00}"/>
    <cellStyle name="Note 8 2 4 4" xfId="15742" xr:uid="{567B3109-B9D9-44B3-BB2C-9195C3B41F50}"/>
    <cellStyle name="Note 8 2 4 4 2" xfId="27489" xr:uid="{BC8019AE-0063-49E9-8722-EB5FFCFE142D}"/>
    <cellStyle name="Note 8 2 4 5" xfId="16616" xr:uid="{0355F882-5F69-4C92-AD19-38AAE0DD12C3}"/>
    <cellStyle name="Note 8 2 4 5 2" xfId="28363" xr:uid="{B6EF9791-7119-4245-95F9-ED661A5D373B}"/>
    <cellStyle name="Note 8 2 4 6" xfId="17481" xr:uid="{CAD3281D-08C3-4EC0-A637-DCD860C09F8B}"/>
    <cellStyle name="Note 8 2 4 6 2" xfId="29202" xr:uid="{51444D80-EB2E-4D2F-9A1A-0639287F0D31}"/>
    <cellStyle name="Note 8 2 4 7" xfId="18257" xr:uid="{A22A606D-AF52-4F71-B286-F4CADF27B227}"/>
    <cellStyle name="Note 8 2 4 7 2" xfId="29978" xr:uid="{3BF283F5-6F87-4C05-AE80-D21A1007CE23}"/>
    <cellStyle name="Note 8 2 4 8" xfId="19014" xr:uid="{C4B2DE8C-4C0E-472A-BC53-70405475760B}"/>
    <cellStyle name="Note 8 2 5" xfId="12127" xr:uid="{D696FB86-90CA-4D03-BB4A-CE61682CDB6B}"/>
    <cellStyle name="Note 8 2 5 2" xfId="23944" xr:uid="{5D2D9B3A-9882-4FBF-8593-A25A3EC7A8F7}"/>
    <cellStyle name="Note 8 2 6" xfId="10640" xr:uid="{DF916DCD-9E3E-4ED4-A089-01A8AD715A6D}"/>
    <cellStyle name="Note 8 2 6 2" xfId="22512" xr:uid="{210AB0DE-BDB7-46F9-8528-0B4AFC9D78B6}"/>
    <cellStyle name="Note 8 2 7" xfId="12539" xr:uid="{095BCC24-1C3E-45F5-B1BB-ACF0B95B4F76}"/>
    <cellStyle name="Note 8 2 7 2" xfId="24348" xr:uid="{0D186E31-9A9C-4873-B831-AA5825CB9DC0}"/>
    <cellStyle name="Note 8 2 8" xfId="10267" xr:uid="{A19B9FC8-118D-4557-BF3F-C6F3F9D9EA22}"/>
    <cellStyle name="Note 8 2 8 2" xfId="22142" xr:uid="{D11BCD09-554C-4EC3-ACCD-7378EF9D364C}"/>
    <cellStyle name="Note 8 2 9" xfId="11697" xr:uid="{F8F62BD0-FEEF-4E44-99FF-09D47CF3A3C6}"/>
    <cellStyle name="Note 8 2 9 2" xfId="23530" xr:uid="{C904D037-9308-4E71-9A2D-610D0B2899B0}"/>
    <cellStyle name="Note 8 3" xfId="7091" xr:uid="{B5D650B9-5562-415C-95BA-AF5822DD5097}"/>
    <cellStyle name="Note 8 3 10" xfId="17129" xr:uid="{2D740E0B-7777-496F-AF81-37A00C02A4D2}"/>
    <cellStyle name="Note 8 3 10 2" xfId="28876" xr:uid="{05CDA02F-FFA8-4CC2-9942-646835207FED}"/>
    <cellStyle name="Note 8 3 2" xfId="8734" xr:uid="{C6F7E576-9FD4-4861-BF2A-3DD74DC355B5}"/>
    <cellStyle name="Note 8 3 2 2" xfId="13395" xr:uid="{2E6FB4AF-D0CB-43AA-B92F-6CF45DA5E73F}"/>
    <cellStyle name="Note 8 3 2 2 2" xfId="25178" xr:uid="{744C3067-7CDB-480E-920D-B637EBBC948A}"/>
    <cellStyle name="Note 8 3 2 3" xfId="14401" xr:uid="{72D21F6B-F0CE-4807-BD85-129DECC1F69F}"/>
    <cellStyle name="Note 8 3 2 3 2" xfId="26173" xr:uid="{F8330573-BF5B-488E-9B7E-A17F6B6AC626}"/>
    <cellStyle name="Note 8 3 2 4" xfId="15359" xr:uid="{58679AF9-4D67-4094-AF86-7CECD31CBFEB}"/>
    <cellStyle name="Note 8 3 2 4 2" xfId="27121" xr:uid="{634C8525-0DFE-4AC9-BBE5-928189F07015}"/>
    <cellStyle name="Note 8 3 2 5" xfId="16286" xr:uid="{F86E43E4-3C94-4E0B-B905-7C6EBBA3600E}"/>
    <cellStyle name="Note 8 3 2 5 2" xfId="28033" xr:uid="{6946CF65-2071-409F-80D2-87A6F41B9433}"/>
    <cellStyle name="Note 8 3 2 6" xfId="17157" xr:uid="{8311AAA6-98FD-4B29-8F91-C42AFECC3A61}"/>
    <cellStyle name="Note 8 3 2 6 2" xfId="28901" xr:uid="{FAFF8270-2FCD-4A3C-8089-A7B1FBA86548}"/>
    <cellStyle name="Note 8 3 2 7" xfId="18004" xr:uid="{922D5FEC-D7C8-4363-96F2-05DE35365628}"/>
    <cellStyle name="Note 8 3 2 7 2" xfId="29725" xr:uid="{EDABA6C0-BD2F-4275-99EF-53141234676E}"/>
    <cellStyle name="Note 8 3 2 8" xfId="18771" xr:uid="{8BEBC58D-7D13-49A4-9AA3-01328543104E}"/>
    <cellStyle name="Note 8 3 3" xfId="9597" xr:uid="{99968A76-5C30-4F5B-AD0B-BF5CA602542E}"/>
    <cellStyle name="Note 8 3 3 2" xfId="14002" xr:uid="{865A09CE-E778-4AA8-8665-371C2E5BAACF}"/>
    <cellStyle name="Note 8 3 3 2 2" xfId="25775" xr:uid="{F08CC540-F5A9-4C4F-AF7E-3320E18E8B84}"/>
    <cellStyle name="Note 8 3 3 3" xfId="14962" xr:uid="{0BA5843B-2D36-478D-8E20-DB95E1581440}"/>
    <cellStyle name="Note 8 3 3 3 2" xfId="26733" xr:uid="{2E7A49A4-CC2F-49F7-8D3D-DA7CD88DCE5E}"/>
    <cellStyle name="Note 8 3 3 4" xfId="15914" xr:uid="{9AB112D6-81EF-4A0B-ADEF-204CA9B4172F}"/>
    <cellStyle name="Note 8 3 3 4 2" xfId="27661" xr:uid="{04A5DB42-9537-4761-B8EC-367583C150A8}"/>
    <cellStyle name="Note 8 3 3 5" xfId="16788" xr:uid="{527F48B4-818B-4DD2-B7D9-F1E95274E7D1}"/>
    <cellStyle name="Note 8 3 3 5 2" xfId="28535" xr:uid="{A94DF44F-2578-4979-9431-5C0EC969FB96}"/>
    <cellStyle name="Note 8 3 3 6" xfId="17653" xr:uid="{0C1D109A-30B6-4058-A5CF-12BDCA048BB4}"/>
    <cellStyle name="Note 8 3 3 6 2" xfId="29374" xr:uid="{9F9DD197-D5A7-4E5C-A59D-440E4BE70D00}"/>
    <cellStyle name="Note 8 3 3 7" xfId="18429" xr:uid="{7835CC57-CF91-48A8-A7F8-51B6555F4E2D}"/>
    <cellStyle name="Note 8 3 3 7 2" xfId="30150" xr:uid="{BF5CC053-CFED-410A-88E5-962BF9F8C7E5}"/>
    <cellStyle name="Note 8 3 3 8" xfId="19186" xr:uid="{882D8849-FAC1-48C9-BC48-70BD1F406715}"/>
    <cellStyle name="Note 8 3 4" xfId="12365" xr:uid="{DE83B1EB-746D-4AB0-AAA6-607800490F3B}"/>
    <cellStyle name="Note 8 3 4 2" xfId="24180" xr:uid="{596EE287-F563-4545-99D7-02D2247FFE19}"/>
    <cellStyle name="Note 8 3 5" xfId="10415" xr:uid="{A14B157D-FE83-4571-877F-EB34AC8730AA}"/>
    <cellStyle name="Note 8 3 5 2" xfId="22287" xr:uid="{51B76F26-95DD-46F3-A7B1-C941D016D06C}"/>
    <cellStyle name="Note 8 3 6" xfId="13359" xr:uid="{BAC68ECF-B7AC-4EBE-A5E6-F5430E157093}"/>
    <cellStyle name="Note 8 3 6 2" xfId="25142" xr:uid="{AFE7F13E-E8A6-43BE-8BE1-23F930965415}"/>
    <cellStyle name="Note 8 3 7" xfId="14368" xr:uid="{D711AC3F-BD19-4626-B7C8-05C1EF62AA66}"/>
    <cellStyle name="Note 8 3 7 2" xfId="26140" xr:uid="{6DA1FED0-1648-4BAB-A96F-9699AC363042}"/>
    <cellStyle name="Note 8 3 8" xfId="15326" xr:uid="{96E901FB-6F5D-4FB3-ABCF-46C201F0CA65}"/>
    <cellStyle name="Note 8 3 8 2" xfId="27090" xr:uid="{9CE22748-02B4-41DD-AED8-214905CF860E}"/>
    <cellStyle name="Note 8 3 9" xfId="16257" xr:uid="{4F98CCBD-F225-48F7-B346-790CEA047097}"/>
    <cellStyle name="Note 8 3 9 2" xfId="28004" xr:uid="{4F919002-67DB-4934-8B92-EC75A3431CE1}"/>
    <cellStyle name="Note 8 4" xfId="7935" xr:uid="{9E251B37-528E-4699-AD2E-B3E8CA7BC59B}"/>
    <cellStyle name="Note 8 4 2" xfId="12906" xr:uid="{E9149E13-D50B-4049-B64D-49EF17765D59}"/>
    <cellStyle name="Note 8 4 2 2" xfId="24700" xr:uid="{E28265F0-7163-4972-94D9-596F880F605C}"/>
    <cellStyle name="Note 8 4 3" xfId="9986" xr:uid="{1040A5AA-7CF0-4976-8582-55226B5151C3}"/>
    <cellStyle name="Note 8 4 3 2" xfId="21861" xr:uid="{662DD6E8-E0B6-4930-826E-735402200B2D}"/>
    <cellStyle name="Note 8 4 4" xfId="12108" xr:uid="{C89D3B0D-12CE-4A53-ADE4-B089E15E9C15}"/>
    <cellStyle name="Note 8 4 4 2" xfId="23926" xr:uid="{A40B9094-2EBD-4CD2-B0D3-D634A51207AB}"/>
    <cellStyle name="Note 8 4 5" xfId="10654" xr:uid="{E0C22FB7-DFFE-43E0-8543-40B65FDA3DF6}"/>
    <cellStyle name="Note 8 4 5 2" xfId="22526" xr:uid="{655E124C-8829-416C-88CB-FC7AFDE39853}"/>
    <cellStyle name="Note 8 4 6" xfId="11618" xr:uid="{53D21619-F279-43DF-B420-B627341568B2}"/>
    <cellStyle name="Note 8 4 6 2" xfId="23461" xr:uid="{F6874B79-4A2D-4D04-A7EC-17B3CEE72FFE}"/>
    <cellStyle name="Note 8 4 7" xfId="11064" xr:uid="{B762A4E3-6283-4AD8-BE13-CB2047BCA68B}"/>
    <cellStyle name="Note 8 4 7 2" xfId="22933" xr:uid="{53249669-787D-4D61-BCB8-30FA5107A2AC}"/>
    <cellStyle name="Note 8 4 8" xfId="12004" xr:uid="{467D0E66-A45B-4CED-8DB1-15E65D6D8D5B}"/>
    <cellStyle name="Note 8 5" xfId="9369" xr:uid="{F2A4570C-1A66-426C-BCCF-3EF4D7946B74}"/>
    <cellStyle name="Note 8 5 2" xfId="13774" xr:uid="{BB388B0B-5A02-487E-AD48-A3EE26F764C9}"/>
    <cellStyle name="Note 8 5 2 2" xfId="25547" xr:uid="{01A633FA-4929-47EE-8641-DC9B67D1F34C}"/>
    <cellStyle name="Note 8 5 3" xfId="14734" xr:uid="{6A0E1E41-43C9-4EC5-AE0E-9B11201617EC}"/>
    <cellStyle name="Note 8 5 3 2" xfId="26505" xr:uid="{8F364B9A-C881-4468-B1C6-A31F8FDBBF95}"/>
    <cellStyle name="Note 8 5 4" xfId="15686" xr:uid="{DB086402-7F9C-4356-804E-2118E5FA4E76}"/>
    <cellStyle name="Note 8 5 4 2" xfId="27433" xr:uid="{9B680793-46D5-4B45-BD27-A6E2B730B9E2}"/>
    <cellStyle name="Note 8 5 5" xfId="16560" xr:uid="{D31716D7-7747-4B75-A725-7F58EC3F2D4C}"/>
    <cellStyle name="Note 8 5 5 2" xfId="28307" xr:uid="{24946EA6-DD8E-458B-89FC-E701E7CBF4BF}"/>
    <cellStyle name="Note 8 5 6" xfId="17425" xr:uid="{4E83E25D-4D75-4953-826E-E070388033B1}"/>
    <cellStyle name="Note 8 5 6 2" xfId="29146" xr:uid="{D261CBBB-9FCD-4CE9-88ED-FBF3F19C3014}"/>
    <cellStyle name="Note 8 5 7" xfId="18201" xr:uid="{85D7EBA5-286A-4F68-8EAC-F96574CAFA16}"/>
    <cellStyle name="Note 8 5 7 2" xfId="29922" xr:uid="{D2568182-E1C3-4B8A-939F-6DD7E2BF8F77}"/>
    <cellStyle name="Note 8 5 8" xfId="18958" xr:uid="{F5ABE87F-7C60-4746-9AB9-B63C284ABE52}"/>
    <cellStyle name="Note 8 6" xfId="11811" xr:uid="{D42C1697-7F07-46BA-AB62-BE23952B63C2}"/>
    <cellStyle name="Note 8 6 2" xfId="23639" xr:uid="{AC8391C0-2EFF-4E14-AB81-0F5226561E23}"/>
    <cellStyle name="Note 8 7" xfId="10904" xr:uid="{3FD5A20C-B980-43E3-B440-E63CE9D94ACA}"/>
    <cellStyle name="Note 8 7 2" xfId="22773" xr:uid="{6FB6A44E-A877-45E3-B092-C2166CFB818E}"/>
    <cellStyle name="Note 8 8" xfId="11430" xr:uid="{E75F37BE-8759-4F05-955E-ECE7A6E6A192}"/>
    <cellStyle name="Note 8 8 2" xfId="23288" xr:uid="{ABE4E739-3768-46A9-9CD8-141020B1E8F1}"/>
    <cellStyle name="Note 8 9" xfId="11202" xr:uid="{0694CA17-022A-471E-9F4B-D8B51FC4CB18}"/>
    <cellStyle name="Note 8 9 2" xfId="23064" xr:uid="{651873AA-9940-4D9E-8467-280AA29B5BA2}"/>
    <cellStyle name="Note 9" xfId="6155" xr:uid="{CAF7E0D1-522A-484D-8EBB-C7FA7D6127BF}"/>
    <cellStyle name="Note 9 10" xfId="13331" xr:uid="{D3DD72C0-5B9B-4871-A91F-73A85D34658B}"/>
    <cellStyle name="Note 9 10 2" xfId="25114" xr:uid="{E3043288-D10F-4E2D-82B5-5DF1C5E8D4EB}"/>
    <cellStyle name="Note 9 11" xfId="14345" xr:uid="{5F8E19A9-BD4A-4495-9EBD-FF83D3EAE75C}"/>
    <cellStyle name="Note 9 11 2" xfId="26117" xr:uid="{647EF92A-1FE1-4267-B5A4-1BF399E405F7}"/>
    <cellStyle name="Note 9 12" xfId="15303" xr:uid="{25877A07-4253-437C-AA3C-8C95ACF83C58}"/>
    <cellStyle name="Note 9 12 2" xfId="27072" xr:uid="{E2283B6B-9164-428E-AB87-9DBA64ABE7C3}"/>
    <cellStyle name="Note 9 2" xfId="6768" xr:uid="{32BFA810-F8C5-410A-9AF7-940C1BC4CAAC}"/>
    <cellStyle name="Note 9 2 10" xfId="11134" xr:uid="{E35D8C31-1B7F-4318-ACC0-FFC8BF9BA6D5}"/>
    <cellStyle name="Note 9 2 10 2" xfId="23002" xr:uid="{E94230A3-09A8-4B41-9964-548D9A2958BD}"/>
    <cellStyle name="Note 9 2 11" xfId="11997" xr:uid="{EB9D05D8-136D-4C23-92C2-D6726FDDAE15}"/>
    <cellStyle name="Note 9 2 11 2" xfId="23822" xr:uid="{AF112084-07E5-40CA-9BE4-3742A75AEE5F}"/>
    <cellStyle name="Note 9 2 2" xfId="7615" xr:uid="{04BEED1A-F36F-4ABC-A342-DCFF9CBE4E50}"/>
    <cellStyle name="Note 9 2 2 10" xfId="11137" xr:uid="{59DC8C60-E483-445A-89FF-ED13BE23DF46}"/>
    <cellStyle name="Note 9 2 2 10 2" xfId="23005" xr:uid="{C5E172AF-F9C6-4B66-8A47-F14A0D98D080}"/>
    <cellStyle name="Note 9 2 2 2" xfId="9258" xr:uid="{D4B75343-D2D2-4453-B70D-DBCF58D0D316}"/>
    <cellStyle name="Note 9 2 2 2 2" xfId="13693" xr:uid="{E379C75C-163E-4D45-B3C3-BDBF21AEE1BB}"/>
    <cellStyle name="Note 9 2 2 2 2 2" xfId="25467" xr:uid="{31EA7F98-6B51-4352-A2A3-53FCE9178B54}"/>
    <cellStyle name="Note 9 2 2 2 3" xfId="14655" xr:uid="{B5BB8903-8D64-4F86-BC50-83E8927684E7}"/>
    <cellStyle name="Note 9 2 2 2 3 2" xfId="26426" xr:uid="{670C7B24-A386-4ECE-9938-53BC33B283AC}"/>
    <cellStyle name="Note 9 2 2 2 4" xfId="15607" xr:uid="{19FFEF35-8A8B-4857-B299-C97125DED5B0}"/>
    <cellStyle name="Note 9 2 2 2 4 2" xfId="27356" xr:uid="{4B1365B5-8A0B-4087-8E47-261976F768BD}"/>
    <cellStyle name="Note 9 2 2 2 5" xfId="16487" xr:uid="{DD686258-2FFF-4C78-9D96-705804C5FC1E}"/>
    <cellStyle name="Note 9 2 2 2 5 2" xfId="28234" xr:uid="{CE87D572-C9D8-49B2-B40E-84C5C90863C9}"/>
    <cellStyle name="Note 9 2 2 2 6" xfId="17353" xr:uid="{9957561B-0E66-41AA-AD75-BBA6AAD97E7F}"/>
    <cellStyle name="Note 9 2 2 2 6 2" xfId="29074" xr:uid="{94F12B90-0CA5-4A1D-8D45-0B8F1C279B35}"/>
    <cellStyle name="Note 9 2 2 2 7" xfId="18129" xr:uid="{014DD537-4BF7-4DA0-9C40-74968ED8CCF2}"/>
    <cellStyle name="Note 9 2 2 2 7 2" xfId="29850" xr:uid="{B3950FFC-D425-4FCE-8AE6-4F0DDCE131CD}"/>
    <cellStyle name="Note 9 2 2 2 8" xfId="18886" xr:uid="{855F809D-1A59-4839-B9A0-E57B83A828B1}"/>
    <cellStyle name="Note 9 2 2 3" xfId="9712" xr:uid="{D1EBE255-6B31-4764-BC64-56AE3446038E}"/>
    <cellStyle name="Note 9 2 2 3 2" xfId="14117" xr:uid="{2F26524E-23D4-4DDE-8826-7B303C872915}"/>
    <cellStyle name="Note 9 2 2 3 2 2" xfId="25890" xr:uid="{58EFC541-5A97-4F40-8D5A-B96B2666FCE4}"/>
    <cellStyle name="Note 9 2 2 3 3" xfId="15077" xr:uid="{A265BE05-5F50-4F25-BD67-6B51CC4B3B2C}"/>
    <cellStyle name="Note 9 2 2 3 3 2" xfId="26848" xr:uid="{D622DE89-A779-4F24-B19A-00367304198E}"/>
    <cellStyle name="Note 9 2 2 3 4" xfId="16029" xr:uid="{D11463C6-05C3-4CCF-8FF8-8DC7720B2D02}"/>
    <cellStyle name="Note 9 2 2 3 4 2" xfId="27776" xr:uid="{7A7133E7-6F62-435D-AC80-15BDBAD31D3E}"/>
    <cellStyle name="Note 9 2 2 3 5" xfId="16903" xr:uid="{DC2B96EC-DEBB-4A08-BFA7-32CE47ABC57A}"/>
    <cellStyle name="Note 9 2 2 3 5 2" xfId="28650" xr:uid="{E5B1973D-1A74-493B-9595-354F9872FD5C}"/>
    <cellStyle name="Note 9 2 2 3 6" xfId="17768" xr:uid="{8B4A4408-80DB-404E-A49A-9283DC57910B}"/>
    <cellStyle name="Note 9 2 2 3 6 2" xfId="29489" xr:uid="{3680B47B-E221-401B-8536-F7648638F1FC}"/>
    <cellStyle name="Note 9 2 2 3 7" xfId="18544" xr:uid="{AD05603E-C867-4B3E-85CD-0B0DBCE35931}"/>
    <cellStyle name="Note 9 2 2 3 7 2" xfId="30265" xr:uid="{C6AB73FA-C8C1-4FBA-828C-9EA9B5A988DF}"/>
    <cellStyle name="Note 9 2 2 3 8" xfId="19301" xr:uid="{269EB036-4B72-493C-B014-568B62CDB8EA}"/>
    <cellStyle name="Note 9 2 2 4" xfId="12677" xr:uid="{5D9D79F5-E56B-4D18-AFC8-A24F96211839}"/>
    <cellStyle name="Note 9 2 2 4 2" xfId="24476" xr:uid="{6B19B0B5-1654-4914-B9B3-D69313CAE337}"/>
    <cellStyle name="Note 9 2 2 5" xfId="13018" xr:uid="{6684FB2D-9CEC-4629-B7A1-788DA88B6983}"/>
    <cellStyle name="Note 9 2 2 5 2" xfId="24810" xr:uid="{216D03B2-9182-4628-A7D5-A4755B75BB29}"/>
    <cellStyle name="Note 9 2 2 6" xfId="9890" xr:uid="{55E96640-6938-45BE-9C2B-CAE30456440D}"/>
    <cellStyle name="Note 9 2 2 6 2" xfId="21766" xr:uid="{EFFFB35E-831E-4D4B-8822-AC6B4E612486}"/>
    <cellStyle name="Note 9 2 2 7" xfId="11901" xr:uid="{F2284EB6-AEC2-40AB-A7C3-9A5EE8F5C0F4}"/>
    <cellStyle name="Note 9 2 2 7 2" xfId="23728" xr:uid="{EF3D71D5-F012-43DF-AA53-AFE3D2F3CC90}"/>
    <cellStyle name="Note 9 2 2 8" xfId="10820" xr:uid="{83690F9B-7A61-4229-B8EA-A8B5661D59E1}"/>
    <cellStyle name="Note 9 2 2 8 2" xfId="22690" xr:uid="{38DCD12E-313E-4E2B-9149-17041A6356E7}"/>
    <cellStyle name="Note 9 2 2 9" xfId="11504" xr:uid="{29F45412-AE25-4CAF-BDB3-33DB10A7BF2F}"/>
    <cellStyle name="Note 9 2 2 9 2" xfId="23358" xr:uid="{BFF676B5-8D4C-4472-A803-549515ADD8DD}"/>
    <cellStyle name="Note 9 2 3" xfId="8413" xr:uid="{FAB1BEE2-56F9-494F-B76E-5A317FF9795A}"/>
    <cellStyle name="Note 9 2 3 2" xfId="13155" xr:uid="{F34E3713-D2D8-4D93-B21C-65476602F22A}"/>
    <cellStyle name="Note 9 2 3 2 2" xfId="24941" xr:uid="{9368A456-52DE-4950-8DC7-4EEA5A8193B7}"/>
    <cellStyle name="Note 9 2 3 3" xfId="14175" xr:uid="{BC38551E-0EE1-43FE-8B86-F022EC69117F}"/>
    <cellStyle name="Note 9 2 3 3 2" xfId="25948" xr:uid="{7643C164-EB4E-4704-BF93-656A6E3D8F8C}"/>
    <cellStyle name="Note 9 2 3 4" xfId="15135" xr:uid="{B9D363C0-A38E-4EAB-AE0B-1CE8F84925D9}"/>
    <cellStyle name="Note 9 2 3 4 2" xfId="26904" xr:uid="{C9091314-83BF-42A8-9326-1078FE1DB200}"/>
    <cellStyle name="Note 9 2 3 5" xfId="16084" xr:uid="{62EA08FC-81C2-44B2-A85D-B24E86F9C369}"/>
    <cellStyle name="Note 9 2 3 5 2" xfId="27831" xr:uid="{86DD5B4B-5A1F-48AC-B75F-92B654810634}"/>
    <cellStyle name="Note 9 2 3 6" xfId="16957" xr:uid="{E16E0E1F-564A-4C7D-A469-D0C9C62F1A59}"/>
    <cellStyle name="Note 9 2 3 6 2" xfId="28704" xr:uid="{A6F6A648-6CDB-4277-9BC5-02DD6E3311A8}"/>
    <cellStyle name="Note 9 2 3 7" xfId="17822" xr:uid="{EABE2F2F-C3A6-4FBF-A835-EA87131FC69A}"/>
    <cellStyle name="Note 9 2 3 7 2" xfId="29543" xr:uid="{AB499046-96DD-42EA-93CA-BE1112267158}"/>
    <cellStyle name="Note 9 2 3 8" xfId="18598" xr:uid="{4790D6C1-3B0A-4CEF-BBBB-65F1DE6276EF}"/>
    <cellStyle name="Note 9 2 4" xfId="9424" xr:uid="{6D7AFAAB-4F7D-42EE-A725-7A5277AF7743}"/>
    <cellStyle name="Note 9 2 4 2" xfId="13829" xr:uid="{3C7128C3-BFB8-42F8-96CB-B964D744490E}"/>
    <cellStyle name="Note 9 2 4 2 2" xfId="25602" xr:uid="{6C5875CE-5C17-46DB-867D-FAC6AB256936}"/>
    <cellStyle name="Note 9 2 4 3" xfId="14789" xr:uid="{D4AB068F-09B1-4C05-BA5C-179A3247E1EE}"/>
    <cellStyle name="Note 9 2 4 3 2" xfId="26560" xr:uid="{19B18629-7307-4834-B824-EFE0854CA317}"/>
    <cellStyle name="Note 9 2 4 4" xfId="15741" xr:uid="{9BCCA795-1E41-475D-A6DA-77E07C74C917}"/>
    <cellStyle name="Note 9 2 4 4 2" xfId="27488" xr:uid="{BAB7E64E-CCD7-40DA-8487-FCE9CF3F8150}"/>
    <cellStyle name="Note 9 2 4 5" xfId="16615" xr:uid="{8212B5A0-6D37-41CD-A7FC-6C47B0762EC9}"/>
    <cellStyle name="Note 9 2 4 5 2" xfId="28362" xr:uid="{4D1A686F-B6CA-406B-8358-8BB6D69E208C}"/>
    <cellStyle name="Note 9 2 4 6" xfId="17480" xr:uid="{17491C7C-538A-4D2B-906D-52D4D5493443}"/>
    <cellStyle name="Note 9 2 4 6 2" xfId="29201" xr:uid="{5F24B012-535A-41F2-96A8-30C05EFC8A95}"/>
    <cellStyle name="Note 9 2 4 7" xfId="18256" xr:uid="{497CCE30-D569-46FC-9D2F-13768A906749}"/>
    <cellStyle name="Note 9 2 4 7 2" xfId="29977" xr:uid="{91B3BA09-5C42-4227-B173-1AB0DC6C11EB}"/>
    <cellStyle name="Note 9 2 4 8" xfId="19013" xr:uid="{B621C170-7FCE-4300-8595-DA1CE3347668}"/>
    <cellStyle name="Note 9 2 5" xfId="12126" xr:uid="{A0B918AD-5208-42E4-A6C2-9C0C7895BA9B}"/>
    <cellStyle name="Note 9 2 5 2" xfId="23943" xr:uid="{985F0CCF-F3F7-4969-84EA-2E6E994F5B81}"/>
    <cellStyle name="Note 9 2 6" xfId="10641" xr:uid="{CA68D2A4-2F23-4E6E-978F-24AB428938A7}"/>
    <cellStyle name="Note 9 2 6 2" xfId="22513" xr:uid="{B7986043-4AFD-45F4-9B1D-E10CD3F04DE0}"/>
    <cellStyle name="Note 9 2 7" xfId="11926" xr:uid="{EBCA0315-D657-4111-948C-31C16C737DF9}"/>
    <cellStyle name="Note 9 2 7 2" xfId="23752" xr:uid="{19F1F3D6-98E7-45AE-BCF9-62E4E6F5FA5C}"/>
    <cellStyle name="Note 9 2 8" xfId="10804" xr:uid="{FF2F2DC6-A334-410F-911D-6B16C129D323}"/>
    <cellStyle name="Note 9 2 8 2" xfId="22674" xr:uid="{CEE82093-D36C-4B27-B752-71B5AD497557}"/>
    <cellStyle name="Note 9 2 9" xfId="11520" xr:uid="{B4F732B8-A7EC-4682-B608-6CA461E7A9CA}"/>
    <cellStyle name="Note 9 2 9 2" xfId="23371" xr:uid="{91E69AC0-D236-4B92-AFCE-E8FF3922ADE0}"/>
    <cellStyle name="Note 9 3" xfId="7092" xr:uid="{59AA40CB-CDF5-471C-B8EE-0C8ACFFF8985}"/>
    <cellStyle name="Note 9 3 10" xfId="12610" xr:uid="{18170E2B-6176-4A87-A475-A7DDAAD761C3}"/>
    <cellStyle name="Note 9 3 10 2" xfId="24415" xr:uid="{755A1E15-5686-4F63-847D-EF051C4E114B}"/>
    <cellStyle name="Note 9 3 2" xfId="8735" xr:uid="{ED1B08D8-E4E4-4C81-A9F8-EED41114A44B}"/>
    <cellStyle name="Note 9 3 2 2" xfId="13396" xr:uid="{1A285DE6-A036-427F-99FC-BD842D4C5DD0}"/>
    <cellStyle name="Note 9 3 2 2 2" xfId="25179" xr:uid="{C8D797CE-BBD7-44D2-9B7A-676624D53489}"/>
    <cellStyle name="Note 9 3 2 3" xfId="14402" xr:uid="{2D4ACB10-4C73-4E5D-BAFD-BD9D817D05BD}"/>
    <cellStyle name="Note 9 3 2 3 2" xfId="26174" xr:uid="{23EC68E2-3BC3-45ED-9D9C-863A3BF614C4}"/>
    <cellStyle name="Note 9 3 2 4" xfId="15360" xr:uid="{77493702-3CE3-48B5-99D2-A109F5F98176}"/>
    <cellStyle name="Note 9 3 2 4 2" xfId="27122" xr:uid="{A7EBFC72-F526-4E41-8D92-BFA48ADE06C1}"/>
    <cellStyle name="Note 9 3 2 5" xfId="16287" xr:uid="{CB88C0D1-02B2-4FEA-B3F5-F59E261D766F}"/>
    <cellStyle name="Note 9 3 2 5 2" xfId="28034" xr:uid="{46D6F98A-22BF-407D-A29E-0BBD58E576BC}"/>
    <cellStyle name="Note 9 3 2 6" xfId="17158" xr:uid="{8A1E78AF-5E76-4FDC-AC8D-4B4469DCA1D6}"/>
    <cellStyle name="Note 9 3 2 6 2" xfId="28902" xr:uid="{4D86177A-2B6F-4AF8-BE1D-259EF1D83DCB}"/>
    <cellStyle name="Note 9 3 2 7" xfId="18005" xr:uid="{BC7EB8D8-63C7-44BC-A2E2-088CF5B341EC}"/>
    <cellStyle name="Note 9 3 2 7 2" xfId="29726" xr:uid="{6F406DAD-DBB7-41E9-9B0D-0F0609759B9A}"/>
    <cellStyle name="Note 9 3 2 8" xfId="18772" xr:uid="{871B7906-C0C4-499E-BC34-5AD14BC7F885}"/>
    <cellStyle name="Note 9 3 3" xfId="9598" xr:uid="{E1D7CDDE-1A53-4361-B2D4-3D1D94282F64}"/>
    <cellStyle name="Note 9 3 3 2" xfId="14003" xr:uid="{87BB0367-068B-493F-A14B-07D58E1DA1C3}"/>
    <cellStyle name="Note 9 3 3 2 2" xfId="25776" xr:uid="{B20F3D95-B323-4EA4-AF91-32D17E244EE7}"/>
    <cellStyle name="Note 9 3 3 3" xfId="14963" xr:uid="{DC52949D-F734-4551-9FE3-0B385D1F55E2}"/>
    <cellStyle name="Note 9 3 3 3 2" xfId="26734" xr:uid="{9A2BDB3C-EEFF-439E-86FA-979AD3CCF7C3}"/>
    <cellStyle name="Note 9 3 3 4" xfId="15915" xr:uid="{82D7550C-F544-4B7B-B34E-5B23221B4E12}"/>
    <cellStyle name="Note 9 3 3 4 2" xfId="27662" xr:uid="{DBA3274E-804B-492A-8685-60F5DF1D2384}"/>
    <cellStyle name="Note 9 3 3 5" xfId="16789" xr:uid="{72DB2ECF-A5D6-4388-9C04-FE3CD7F8638D}"/>
    <cellStyle name="Note 9 3 3 5 2" xfId="28536" xr:uid="{AA5DF9AA-81A1-4498-A431-1CB718B7A08A}"/>
    <cellStyle name="Note 9 3 3 6" xfId="17654" xr:uid="{FABED411-3030-4986-AFB0-C812A80AB64D}"/>
    <cellStyle name="Note 9 3 3 6 2" xfId="29375" xr:uid="{E30EF7A1-2887-4219-9ADC-0E8BC0D7123C}"/>
    <cellStyle name="Note 9 3 3 7" xfId="18430" xr:uid="{FD438F23-DFD0-4200-8746-1BC53CAAD518}"/>
    <cellStyle name="Note 9 3 3 7 2" xfId="30151" xr:uid="{CD609ABE-7C0D-4BD0-A382-C204EF615B26}"/>
    <cellStyle name="Note 9 3 3 8" xfId="19187" xr:uid="{009D45D1-D4B2-4E06-8DD3-CA4B2D36AFC3}"/>
    <cellStyle name="Note 9 3 4" xfId="12366" xr:uid="{E3DF257C-B91F-47A0-8EBC-1D42AB734CB5}"/>
    <cellStyle name="Note 9 3 4 2" xfId="24181" xr:uid="{54403F90-CC01-4A9F-8D1A-F3E90E9992B9}"/>
    <cellStyle name="Note 9 3 5" xfId="10414" xr:uid="{F6B56233-7C3A-405E-9AB4-51246D926184}"/>
    <cellStyle name="Note 9 3 5 2" xfId="22286" xr:uid="{D47C506B-6F77-443B-AFA2-9A857E64087C}"/>
    <cellStyle name="Note 9 3 6" xfId="12870" xr:uid="{9DA30CC5-0D47-48CA-9702-6F103521CAF9}"/>
    <cellStyle name="Note 9 3 6 2" xfId="24664" xr:uid="{89206312-6780-49ED-82E2-69B7D63A01AC}"/>
    <cellStyle name="Note 9 3 7" xfId="10016" xr:uid="{B66332C8-59B4-45FA-89AE-0DDB552487A3}"/>
    <cellStyle name="Note 9 3 7 2" xfId="21891" xr:uid="{08D950C6-11DD-49BD-BED9-9758BDA1A5FB}"/>
    <cellStyle name="Note 9 3 8" xfId="12636" xr:uid="{B80DB56F-23B4-4206-ACAE-F0BA4D3A92C7}"/>
    <cellStyle name="Note 9 3 8 2" xfId="24439" xr:uid="{71F9043A-D497-498F-9C33-B6E406CA313A}"/>
    <cellStyle name="Note 9 3 9" xfId="10187" xr:uid="{0CA2CE39-7DE1-45C9-8B9C-A785A3875758}"/>
    <cellStyle name="Note 9 3 9 2" xfId="22062" xr:uid="{6BECA5A2-A47B-4CF5-B625-1708D31A0787}"/>
    <cellStyle name="Note 9 4" xfId="7936" xr:uid="{05752953-99DF-4416-A1F0-BA259F9CC8F4}"/>
    <cellStyle name="Note 9 4 2" xfId="12907" xr:uid="{8675EC20-CF5C-43E3-95A4-1129B8EFE73C}"/>
    <cellStyle name="Note 9 4 2 2" xfId="24701" xr:uid="{07578317-DBE4-470B-89B6-2CE6EF50F351}"/>
    <cellStyle name="Note 9 4 3" xfId="9985" xr:uid="{BF7D5E37-E7F7-432B-ABED-C0A7A5F24C0C}"/>
    <cellStyle name="Note 9 4 3 2" xfId="21860" xr:uid="{B0D1DF82-78AB-4677-BB17-44852D0ACB9F}"/>
    <cellStyle name="Note 9 4 4" xfId="12109" xr:uid="{AE3B35B6-9EFF-4757-B19F-D52219EAAFAB}"/>
    <cellStyle name="Note 9 4 4 2" xfId="23927" xr:uid="{5885E80E-7D77-4718-BC4B-7E91EDF5D1A9}"/>
    <cellStyle name="Note 9 4 5" xfId="10653" xr:uid="{8AC1E58E-7F12-4D78-9207-D9884A0A12D2}"/>
    <cellStyle name="Note 9 4 5 2" xfId="22525" xr:uid="{F9B53F30-52BE-4FDB-BE2C-4ADF2882FE1D}"/>
    <cellStyle name="Note 9 4 6" xfId="11619" xr:uid="{D8D0F06C-BE0D-4BDA-8CB5-8EB892A512D4}"/>
    <cellStyle name="Note 9 4 6 2" xfId="23462" xr:uid="{4421A9E7-9550-4BBF-9393-B65BF343F08A}"/>
    <cellStyle name="Note 9 4 7" xfId="11063" xr:uid="{235375C4-DC60-4363-A8A9-8BFE10851C72}"/>
    <cellStyle name="Note 9 4 7 2" xfId="22932" xr:uid="{243D066A-1B9F-466C-ADAD-03D1CFD3D43C}"/>
    <cellStyle name="Note 9 4 8" xfId="12506" xr:uid="{181958AA-692A-468A-AA81-DD86B576E7FD}"/>
    <cellStyle name="Note 9 5" xfId="9370" xr:uid="{7EE6F5B4-F51D-4516-848C-2479520B982F}"/>
    <cellStyle name="Note 9 5 2" xfId="13775" xr:uid="{230FAA53-4B0F-4D15-B2C0-FB1A45123C80}"/>
    <cellStyle name="Note 9 5 2 2" xfId="25548" xr:uid="{83BF179B-9277-448B-AE53-02D059EA4C40}"/>
    <cellStyle name="Note 9 5 3" xfId="14735" xr:uid="{51645FCF-438A-4D12-BB7D-139B60D053EE}"/>
    <cellStyle name="Note 9 5 3 2" xfId="26506" xr:uid="{034DA3FF-269E-4696-9CED-1B8CBC01FF83}"/>
    <cellStyle name="Note 9 5 4" xfId="15687" xr:uid="{64ED31A8-2250-4EA1-8B3A-20EFFA96CDA8}"/>
    <cellStyle name="Note 9 5 4 2" xfId="27434" xr:uid="{F7FFE9FC-B7AB-401F-8D10-A182085C5E68}"/>
    <cellStyle name="Note 9 5 5" xfId="16561" xr:uid="{E1C9A7C5-AAF2-4698-8800-961EFC692BAD}"/>
    <cellStyle name="Note 9 5 5 2" xfId="28308" xr:uid="{ED09243B-88AE-4509-A36A-940B38E2EDA2}"/>
    <cellStyle name="Note 9 5 6" xfId="17426" xr:uid="{2AB9FC3C-3D5C-45E9-A00F-091711D906CD}"/>
    <cellStyle name="Note 9 5 6 2" xfId="29147" xr:uid="{4DB89D0E-1805-479B-BD08-81D7F62F1989}"/>
    <cellStyle name="Note 9 5 7" xfId="18202" xr:uid="{16E8B5D0-04E5-41B7-AA2B-C05A83A03751}"/>
    <cellStyle name="Note 9 5 7 2" xfId="29923" xr:uid="{EEE98C8C-FF21-481E-A415-E60F499C7ECC}"/>
    <cellStyle name="Note 9 5 8" xfId="18959" xr:uid="{10D55955-EBB4-4578-94E4-23684AF7A904}"/>
    <cellStyle name="Note 9 6" xfId="11812" xr:uid="{E7406DE7-1517-428B-84EE-871BD0BF2A7B}"/>
    <cellStyle name="Note 9 6 2" xfId="23640" xr:uid="{C3DE7EA9-BF2C-4E82-A290-228A2C10BD04}"/>
    <cellStyle name="Note 9 7" xfId="10903" xr:uid="{7A586C45-F9B6-4732-9B62-78FB00327C94}"/>
    <cellStyle name="Note 9 7 2" xfId="22772" xr:uid="{A94653B6-47B4-4ECF-87FB-AA1D8CF1058D}"/>
    <cellStyle name="Note 9 8" xfId="11431" xr:uid="{04AFC847-D2A4-4B6C-AA45-D4928806A60F}"/>
    <cellStyle name="Note 9 8 2" xfId="23289" xr:uid="{4F9861D9-A07A-4EAB-B7AA-289AED93B41A}"/>
    <cellStyle name="Note 9 9" xfId="11201" xr:uid="{11DC3D16-E676-4A39-8C84-8D5351D91D6D}"/>
    <cellStyle name="Note 9 9 2" xfId="23063" xr:uid="{0CE79399-EF18-493F-9A7A-2A9A19C74E3A}"/>
    <cellStyle name="Output 10" xfId="6156" xr:uid="{3A245650-66A7-4CAC-A9F9-6D6152326640}"/>
    <cellStyle name="Output 10 10" xfId="12816" xr:uid="{80169A25-F2FF-43C1-BCA2-71E5B53C90F7}"/>
    <cellStyle name="Output 10 10 2" xfId="24612" xr:uid="{FB6D38B4-1438-4A1C-BC75-2967ACB05C6A}"/>
    <cellStyle name="Output 10 11" xfId="10061" xr:uid="{5B40136C-AB6E-4CCB-A4F0-0079DC5E2263}"/>
    <cellStyle name="Output 10 11 2" xfId="21936" xr:uid="{CDA6C8EC-469D-4CE3-9526-7D032D2F3730}"/>
    <cellStyle name="Output 10 12" xfId="12090" xr:uid="{83D5074D-FDBE-4A6B-B522-7294D5399CBA}"/>
    <cellStyle name="Output 10 12 2" xfId="23911" xr:uid="{A383946B-9336-4B0C-87B6-7A51C364E2CF}"/>
    <cellStyle name="Output 10 2" xfId="6828" xr:uid="{F18C4228-10E1-4330-90EF-FFDEE508E53F}"/>
    <cellStyle name="Output 10 2 10" xfId="11235" xr:uid="{E61FAEC2-FD30-4F93-A55E-BC1C3591DD3A}"/>
    <cellStyle name="Output 10 2 10 2" xfId="23097" xr:uid="{5669FCFE-9EE7-45E9-A4DD-24E57131DF22}"/>
    <cellStyle name="Output 10 2 11" xfId="12240" xr:uid="{7D10CAD9-258A-43AF-B8CE-702DC42CC043}"/>
    <cellStyle name="Output 10 2 11 2" xfId="24057" xr:uid="{5CD7F500-F68F-42F4-B5A9-B2EE2BB2F197}"/>
    <cellStyle name="Output 10 2 2" xfId="7616" xr:uid="{D3325FDE-5B7B-4A4F-B65C-87C969B88FE2}"/>
    <cellStyle name="Output 10 2 2 10" xfId="18061" xr:uid="{87AD34AF-316C-4678-8BBE-5B8F49CBA534}"/>
    <cellStyle name="Output 10 2 2 10 2" xfId="29782" xr:uid="{60706447-9D6A-46CC-A60A-9E82AE64D2FD}"/>
    <cellStyle name="Output 10 2 2 2" xfId="9259" xr:uid="{01F5A59D-69BF-4300-B2CD-D6731CA5B321}"/>
    <cellStyle name="Output 10 2 2 2 2" xfId="13694" xr:uid="{F5843AAE-3BD4-4D5F-9DCC-522CDBB818EB}"/>
    <cellStyle name="Output 10 2 2 2 2 2" xfId="25468" xr:uid="{835CC769-6052-4E6B-A747-EF2170917AE1}"/>
    <cellStyle name="Output 10 2 2 2 3" xfId="14656" xr:uid="{8288BB7A-A5B5-4E2E-BF92-2B4746B4B374}"/>
    <cellStyle name="Output 10 2 2 2 3 2" xfId="26427" xr:uid="{BEFA5058-847F-4ADF-9CE7-E792EF768227}"/>
    <cellStyle name="Output 10 2 2 2 4" xfId="15608" xr:uid="{47DEF87F-80A0-497C-B7CA-BEA8D45D5D62}"/>
    <cellStyle name="Output 10 2 2 2 4 2" xfId="27357" xr:uid="{B36238BF-3F88-47D1-BD05-FA70ACE68DFC}"/>
    <cellStyle name="Output 10 2 2 2 5" xfId="16488" xr:uid="{4D8445D0-46B1-4BB2-94DF-30F2E58E1925}"/>
    <cellStyle name="Output 10 2 2 2 5 2" xfId="28235" xr:uid="{0CD963FB-6A64-4624-97DD-72A978472FA8}"/>
    <cellStyle name="Output 10 2 2 2 6" xfId="17354" xr:uid="{61E60B18-D1F4-4093-B23F-AB197DA775C1}"/>
    <cellStyle name="Output 10 2 2 2 6 2" xfId="29075" xr:uid="{84EDDA55-BBF3-45DD-B8B6-D12C4BC53BDE}"/>
    <cellStyle name="Output 10 2 2 2 7" xfId="18130" xr:uid="{40E0A594-BA6D-4D0D-B926-2D36DD267C61}"/>
    <cellStyle name="Output 10 2 2 2 7 2" xfId="29851" xr:uid="{9815ADB1-3644-4656-868C-BBE24EAE8376}"/>
    <cellStyle name="Output 10 2 2 2 8" xfId="18887" xr:uid="{78FB890C-4C41-4485-84C8-00D24CA48EC0}"/>
    <cellStyle name="Output 10 2 2 3" xfId="9713" xr:uid="{AD6189CB-960D-481F-956B-9B2B6255542B}"/>
    <cellStyle name="Output 10 2 2 3 2" xfId="14118" xr:uid="{FF7D2C3E-BA42-4D7E-9337-C3531C2F034C}"/>
    <cellStyle name="Output 10 2 2 3 2 2" xfId="25891" xr:uid="{3437B60F-E659-477C-B66D-707D207926C4}"/>
    <cellStyle name="Output 10 2 2 3 3" xfId="15078" xr:uid="{38F35F5D-D7E4-4251-B1E1-6FABF6B86ECA}"/>
    <cellStyle name="Output 10 2 2 3 3 2" xfId="26849" xr:uid="{4CF8CE1A-B116-470C-A7CE-3ABD692A02C0}"/>
    <cellStyle name="Output 10 2 2 3 4" xfId="16030" xr:uid="{371A0173-39BB-4D2A-A3E5-1F980B21DB68}"/>
    <cellStyle name="Output 10 2 2 3 4 2" xfId="27777" xr:uid="{1F645F1B-310D-4140-B43D-157BF6FCF1FE}"/>
    <cellStyle name="Output 10 2 2 3 5" xfId="16904" xr:uid="{362E4E00-F800-4859-B9CB-9AA519B96C42}"/>
    <cellStyle name="Output 10 2 2 3 5 2" xfId="28651" xr:uid="{AA6B54D5-D20E-4F40-AE61-24FF432BB95B}"/>
    <cellStyle name="Output 10 2 2 3 6" xfId="17769" xr:uid="{9D776727-5DEA-47AB-B79E-EFF55938ABD8}"/>
    <cellStyle name="Output 10 2 2 3 6 2" xfId="29490" xr:uid="{8CEDC427-FD94-4B8F-94BB-ED670D42FD6C}"/>
    <cellStyle name="Output 10 2 2 3 7" xfId="18545" xr:uid="{E419A308-2372-4163-88E1-E84F547AD9CE}"/>
    <cellStyle name="Output 10 2 2 3 7 2" xfId="30266" xr:uid="{7EB3550E-28FA-4BC3-8BE6-97C6B2DCD754}"/>
    <cellStyle name="Output 10 2 2 3 8" xfId="19302" xr:uid="{E74D3F9C-8497-4553-9454-1F4528658AD4}"/>
    <cellStyle name="Output 10 2 2 4" xfId="12678" xr:uid="{D3A85872-07B5-44B8-95F5-0A4F05F0C0E4}"/>
    <cellStyle name="Output 10 2 2 4 2" xfId="24477" xr:uid="{68E66689-655B-4289-B9D1-29B6FE351227}"/>
    <cellStyle name="Output 10 2 2 5" xfId="13453" xr:uid="{472CE6B3-47CE-41A4-9B43-7753D9027C6B}"/>
    <cellStyle name="Output 10 2 2 5 2" xfId="25236" xr:uid="{5B16C5D4-0150-4D13-BCF7-12239C211F95}"/>
    <cellStyle name="Output 10 2 2 6" xfId="14459" xr:uid="{3C4E9881-1C10-45CF-8682-C4BE4C6B3E05}"/>
    <cellStyle name="Output 10 2 2 6 2" xfId="26231" xr:uid="{820DF4DD-5875-4B2E-A9AA-47876BDEC2F0}"/>
    <cellStyle name="Output 10 2 2 7" xfId="15417" xr:uid="{C60AAAB7-B817-40C6-99C9-4C63FA0A7228}"/>
    <cellStyle name="Output 10 2 2 7 2" xfId="27178" xr:uid="{6F6B8F2D-FD22-4ACD-9683-0AF64C6DB118}"/>
    <cellStyle name="Output 10 2 2 8" xfId="16343" xr:uid="{F1B3D417-1C00-4956-A685-D42999A56B8C}"/>
    <cellStyle name="Output 10 2 2 8 2" xfId="28090" xr:uid="{C93A38E9-D9EA-4FF6-B437-74B728CC68EE}"/>
    <cellStyle name="Output 10 2 2 9" xfId="17214" xr:uid="{F02597A1-6E72-4597-813C-060D3AD88FEB}"/>
    <cellStyle name="Output 10 2 2 9 2" xfId="28958" xr:uid="{E5DF78E1-AD7D-40B3-A308-B24E3BA732E7}"/>
    <cellStyle name="Output 10 2 3" xfId="8473" xr:uid="{CA94588D-F9CC-41CC-A8FB-A36F424268FF}"/>
    <cellStyle name="Output 10 2 3 2" xfId="13215" xr:uid="{63B497B7-8A7E-4168-8AC2-57C7F5D770A3}"/>
    <cellStyle name="Output 10 2 3 2 2" xfId="25001" xr:uid="{4531A083-A607-41F1-99DA-B7CEB611D879}"/>
    <cellStyle name="Output 10 2 3 3" xfId="14235" xr:uid="{42DA3E9B-E465-4BC9-8832-E53B92B76D33}"/>
    <cellStyle name="Output 10 2 3 3 2" xfId="26008" xr:uid="{D15A69CF-3BF3-49AE-9464-56ED80DEE897}"/>
    <cellStyle name="Output 10 2 3 4" xfId="15195" xr:uid="{C40C9A09-DD44-4B99-9467-DC3834A1550D}"/>
    <cellStyle name="Output 10 2 3 4 2" xfId="26964" xr:uid="{84033479-00C9-4E94-AF0C-AECF33EA3DA8}"/>
    <cellStyle name="Output 10 2 3 5" xfId="16144" xr:uid="{CAA10032-E058-430F-9DAA-6AEF51C365F3}"/>
    <cellStyle name="Output 10 2 3 5 2" xfId="27891" xr:uid="{51408BBC-5CEF-4D25-B99C-3BB94A1ADAFD}"/>
    <cellStyle name="Output 10 2 3 6" xfId="17017" xr:uid="{0C7F30E3-6E7C-4CA7-BDF3-E0B94DB1667F}"/>
    <cellStyle name="Output 10 2 3 6 2" xfId="28764" xr:uid="{7A7214D0-5ED3-4C14-B1FF-71E7DE35CF87}"/>
    <cellStyle name="Output 10 2 3 7" xfId="17882" xr:uid="{8157C5AD-1017-4AC0-B1B5-77BBCC936B11}"/>
    <cellStyle name="Output 10 2 3 7 2" xfId="29603" xr:uid="{FC081A5F-7843-4D04-A422-3DF678768AC5}"/>
    <cellStyle name="Output 10 2 3 8" xfId="18658" xr:uid="{BABF9F92-26BD-4FB6-B074-BA9815112EDF}"/>
    <cellStyle name="Output 10 2 4" xfId="9484" xr:uid="{F1067965-159A-477D-A956-D265C9746655}"/>
    <cellStyle name="Output 10 2 4 2" xfId="13889" xr:uid="{D6F3FC1C-9009-49CF-B690-398C6AF1DA80}"/>
    <cellStyle name="Output 10 2 4 2 2" xfId="25662" xr:uid="{E5487E4C-9E75-47C8-8407-E0270AE062B5}"/>
    <cellStyle name="Output 10 2 4 3" xfId="14849" xr:uid="{F7E2D9A7-C9E0-41A3-87C2-C4F46E1FDA15}"/>
    <cellStyle name="Output 10 2 4 3 2" xfId="26620" xr:uid="{AE9B8B4C-3594-4F80-9FD3-F4AC0D382726}"/>
    <cellStyle name="Output 10 2 4 4" xfId="15801" xr:uid="{8EE81A48-C355-4490-8898-CEAA351749C3}"/>
    <cellStyle name="Output 10 2 4 4 2" xfId="27548" xr:uid="{11A39BB4-3599-451E-9870-E0A76E3D7625}"/>
    <cellStyle name="Output 10 2 4 5" xfId="16675" xr:uid="{E27A2247-AD94-464D-8B90-8FC86A692E4A}"/>
    <cellStyle name="Output 10 2 4 5 2" xfId="28422" xr:uid="{B3518A99-C465-47D6-A2E8-9B724D225C79}"/>
    <cellStyle name="Output 10 2 4 6" xfId="17540" xr:uid="{741DE3C2-2A33-4A17-B103-34A6D2E3D6E0}"/>
    <cellStyle name="Output 10 2 4 6 2" xfId="29261" xr:uid="{AD325956-02FD-434C-8AA4-9B7DB491E7D7}"/>
    <cellStyle name="Output 10 2 4 7" xfId="18316" xr:uid="{3CDE4C6D-A87A-4B44-A837-7487255296F2}"/>
    <cellStyle name="Output 10 2 4 7 2" xfId="30037" xr:uid="{DF2CFF0C-191D-4069-A299-BEC580FB0F7E}"/>
    <cellStyle name="Output 10 2 4 8" xfId="19073" xr:uid="{2CFBE804-2CDD-431F-8FCD-133A3FB28738}"/>
    <cellStyle name="Output 10 2 5" xfId="12186" xr:uid="{07725CC4-94F8-4825-8904-CCBDCC716C55}"/>
    <cellStyle name="Output 10 2 5 2" xfId="24003" xr:uid="{429C401A-947E-42C3-851F-B28A117EC73E}"/>
    <cellStyle name="Output 10 2 6" xfId="10581" xr:uid="{BB69581A-411B-4DB5-8FFC-1F4BA56BDB7B}"/>
    <cellStyle name="Output 10 2 6 2" xfId="22453" xr:uid="{026D13EF-2185-4882-9C8E-57758FEA4910}"/>
    <cellStyle name="Output 10 2 7" xfId="11632" xr:uid="{E2424F77-E965-4BB2-B114-CA6889EDC25E}"/>
    <cellStyle name="Output 10 2 7 2" xfId="23474" xr:uid="{37E92C33-B043-471C-8B94-4DD63B4B2A13}"/>
    <cellStyle name="Output 10 2 8" xfId="11051" xr:uid="{8983C8EE-9C9C-43B2-882A-0E1FBCA9D2B9}"/>
    <cellStyle name="Output 10 2 8 2" xfId="22920" xr:uid="{F090A44B-38F3-4A18-B822-87D87CE521DB}"/>
    <cellStyle name="Output 10 2 9" xfId="11395" xr:uid="{7F54F97E-7D70-4177-A640-A0B61C7B5347}"/>
    <cellStyle name="Output 10 2 9 2" xfId="23253" xr:uid="{FF4B3CEE-FD81-4ADA-8A87-35F6E46DBBD2}"/>
    <cellStyle name="Output 10 3" xfId="7093" xr:uid="{45B660F0-114A-4110-9CC8-2720E3A3427C}"/>
    <cellStyle name="Output 10 3 10" xfId="13087" xr:uid="{008E4A9B-27DF-469C-9354-21F7C053A277}"/>
    <cellStyle name="Output 10 3 10 2" xfId="24876" xr:uid="{26FDA706-148F-42D1-992F-526701AB65DD}"/>
    <cellStyle name="Output 10 3 2" xfId="8736" xr:uid="{87DB4B03-B919-4937-BB29-BCF402C01C60}"/>
    <cellStyle name="Output 10 3 2 2" xfId="13397" xr:uid="{A93031A9-D0CB-4536-A61D-D23BF89AB0AA}"/>
    <cellStyle name="Output 10 3 2 2 2" xfId="25180" xr:uid="{A6E8002F-DA18-4599-9926-7DCA25E41802}"/>
    <cellStyle name="Output 10 3 2 3" xfId="14403" xr:uid="{8C0079BC-C057-4C3D-B34A-3312712B3BA1}"/>
    <cellStyle name="Output 10 3 2 3 2" xfId="26175" xr:uid="{49BFBC62-8120-48F7-AEA4-152048228EB0}"/>
    <cellStyle name="Output 10 3 2 4" xfId="15361" xr:uid="{B0527E4D-D713-40E3-A7EF-B4B432585A31}"/>
    <cellStyle name="Output 10 3 2 4 2" xfId="27123" xr:uid="{6D141615-7D4F-446F-92B0-7F793C781FA8}"/>
    <cellStyle name="Output 10 3 2 5" xfId="16288" xr:uid="{D553C271-5B66-4B71-9B16-C8CFD878465D}"/>
    <cellStyle name="Output 10 3 2 5 2" xfId="28035" xr:uid="{ABAE1C48-7ABC-4E8F-9FD8-3D9C6585CDC8}"/>
    <cellStyle name="Output 10 3 2 6" xfId="17159" xr:uid="{7FB00A24-7DFE-4A89-91CD-3B7677310D42}"/>
    <cellStyle name="Output 10 3 2 6 2" xfId="28903" xr:uid="{4CA5493D-093F-4F59-96C9-935D092181C2}"/>
    <cellStyle name="Output 10 3 2 7" xfId="18006" xr:uid="{B962948C-1871-47C3-A12D-155C9C2D10A2}"/>
    <cellStyle name="Output 10 3 2 7 2" xfId="29727" xr:uid="{43ABD05B-B407-4A69-9798-0EF399856FC1}"/>
    <cellStyle name="Output 10 3 2 8" xfId="18773" xr:uid="{1E922DF6-6EC7-4810-BEAA-5E597DC776DF}"/>
    <cellStyle name="Output 10 3 3" xfId="9599" xr:uid="{4C17BB4A-41A7-469D-A6F8-A4824982CF74}"/>
    <cellStyle name="Output 10 3 3 2" xfId="14004" xr:uid="{F284AE6C-E041-4FFE-BE6A-BF02CAFE36D1}"/>
    <cellStyle name="Output 10 3 3 2 2" xfId="25777" xr:uid="{040B2D55-D786-4942-AABF-4FD3137D4691}"/>
    <cellStyle name="Output 10 3 3 3" xfId="14964" xr:uid="{FE3E0BB8-788D-4992-BD1A-89955AFA0441}"/>
    <cellStyle name="Output 10 3 3 3 2" xfId="26735" xr:uid="{64BE10F0-2F7F-4F8A-A265-6A25EE737E41}"/>
    <cellStyle name="Output 10 3 3 4" xfId="15916" xr:uid="{6747DA09-E399-478D-875C-558B9D1223B8}"/>
    <cellStyle name="Output 10 3 3 4 2" xfId="27663" xr:uid="{B038807A-D5DD-4889-86AE-446784E8AB4D}"/>
    <cellStyle name="Output 10 3 3 5" xfId="16790" xr:uid="{C7B35266-EAF5-4B30-A3EC-324B3ABB2F19}"/>
    <cellStyle name="Output 10 3 3 5 2" xfId="28537" xr:uid="{1918768C-49AE-4C9D-ADDB-0236F3995ECF}"/>
    <cellStyle name="Output 10 3 3 6" xfId="17655" xr:uid="{56630CE9-CCF3-456B-820D-C52F4F298451}"/>
    <cellStyle name="Output 10 3 3 6 2" xfId="29376" xr:uid="{07608778-9D55-4F4E-BF57-F1B959F50B04}"/>
    <cellStyle name="Output 10 3 3 7" xfId="18431" xr:uid="{73805113-30BB-4F1C-BC72-2B78E001CD39}"/>
    <cellStyle name="Output 10 3 3 7 2" xfId="30152" xr:uid="{06C07838-3135-43A0-B969-69FBFCA9B599}"/>
    <cellStyle name="Output 10 3 3 8" xfId="19188" xr:uid="{946B8419-291B-4F25-BCE4-378F6E0C1DA5}"/>
    <cellStyle name="Output 10 3 4" xfId="12367" xr:uid="{E6AA2542-36F0-4C4F-AB4B-2EACCFC54301}"/>
    <cellStyle name="Output 10 3 4 2" xfId="24182" xr:uid="{B284F25D-4DC2-42E7-90D6-88F079715575}"/>
    <cellStyle name="Output 10 3 5" xfId="10413" xr:uid="{F5136FB2-A674-43C5-9D08-4F57F4A077B9}"/>
    <cellStyle name="Output 10 3 5 2" xfId="22285" xr:uid="{C173FA38-2C26-4052-A628-1350EA1EE375}"/>
    <cellStyle name="Output 10 3 6" xfId="11653" xr:uid="{C8FBB0CC-012F-48D6-975D-290C17425676}"/>
    <cellStyle name="Output 10 3 6 2" xfId="23492" xr:uid="{F7769EAE-0929-42D7-BAE4-CDA4FA272451}"/>
    <cellStyle name="Output 10 3 7" xfId="11035" xr:uid="{0C18F048-F4B4-41A4-9302-D0BFCE2A0A1C}"/>
    <cellStyle name="Output 10 3 7 2" xfId="22904" xr:uid="{98AD9203-4FCE-4FF3-9535-E152377904DC}"/>
    <cellStyle name="Output 10 3 8" xfId="12307" xr:uid="{1CCB2AAD-F3E5-4A23-B9A0-79A2F10EBC96}"/>
    <cellStyle name="Output 10 3 8 2" xfId="24123" xr:uid="{49F00B41-81FA-4339-B6E8-A6F39FD64DD0}"/>
    <cellStyle name="Output 10 3 9" xfId="10467" xr:uid="{EEBD07E5-54BC-433B-93F6-A091AB2A3B1A}"/>
    <cellStyle name="Output 10 3 9 2" xfId="22339" xr:uid="{FB16E7B9-B10A-45FB-BA0F-020EC1E8BEB2}"/>
    <cellStyle name="Output 10 4" xfId="7937" xr:uid="{2B91D5AE-EFB7-46D6-AF40-33F87CE85BA5}"/>
    <cellStyle name="Output 10 4 2" xfId="12908" xr:uid="{6F855718-9A1B-4E2F-A834-A23A2AFF27AE}"/>
    <cellStyle name="Output 10 4 2 2" xfId="24702" xr:uid="{50D7324F-ED3C-4C1F-868A-F335B4DC5E54}"/>
    <cellStyle name="Output 10 4 3" xfId="9984" xr:uid="{34C59CD7-7749-4C68-8BCB-EC42720F83AF}"/>
    <cellStyle name="Output 10 4 3 2" xfId="21859" xr:uid="{4D124C2F-6022-4CBC-8C2D-6560A584C806}"/>
    <cellStyle name="Output 10 4 4" xfId="12642" xr:uid="{8EFA178F-2EB5-4BC8-A06F-ABCC07CC7B3F}"/>
    <cellStyle name="Output 10 4 4 2" xfId="24445" xr:uid="{25284BD0-2E73-432E-B2E3-4A3DE2F9BBEF}"/>
    <cellStyle name="Output 10 4 5" xfId="10181" xr:uid="{66705EE7-C4BE-4F88-8046-E8F8D2188A0C}"/>
    <cellStyle name="Output 10 4 5 2" xfId="22056" xr:uid="{BD27301C-47DF-4BF7-A1C2-927A074C2C7E}"/>
    <cellStyle name="Output 10 4 6" xfId="13370" xr:uid="{C54A7DD1-BA12-4979-913B-BFBB95EA6A15}"/>
    <cellStyle name="Output 10 4 6 2" xfId="25153" xr:uid="{C89CC357-D891-49A3-AA67-71C0A244058F}"/>
    <cellStyle name="Output 10 4 7" xfId="14377" xr:uid="{D4EAEB95-A216-4621-865F-9744B90F2407}"/>
    <cellStyle name="Output 10 4 7 2" xfId="26149" xr:uid="{E5772FA1-1E4B-4B9D-83B5-7264E7BD1763}"/>
    <cellStyle name="Output 10 4 8" xfId="15335" xr:uid="{6C5A2C2B-CE08-4924-86B0-42C172B2F3A9}"/>
    <cellStyle name="Output 10 5" xfId="9371" xr:uid="{09E1590A-E36C-44A0-BFC8-E0B3D7100009}"/>
    <cellStyle name="Output 10 5 2" xfId="13776" xr:uid="{0318FF57-9564-4AD2-9FF9-0F294F5DB8AE}"/>
    <cellStyle name="Output 10 5 2 2" xfId="25549" xr:uid="{787FEA47-D313-4781-8F9F-BE6BFBEC070A}"/>
    <cellStyle name="Output 10 5 3" xfId="14736" xr:uid="{537D864A-9E8D-4BE9-8C4C-E702FAD9ADDF}"/>
    <cellStyle name="Output 10 5 3 2" xfId="26507" xr:uid="{6640F840-B2F8-4B70-985A-D77E1D62D922}"/>
    <cellStyle name="Output 10 5 4" xfId="15688" xr:uid="{9087D82E-C245-495A-8772-AA85E46E0D35}"/>
    <cellStyle name="Output 10 5 4 2" xfId="27435" xr:uid="{85B80448-ACAD-4C1F-95A9-78C8210F4BD6}"/>
    <cellStyle name="Output 10 5 5" xfId="16562" xr:uid="{B2EF8400-272D-41B1-BDFB-627DDA16FFA2}"/>
    <cellStyle name="Output 10 5 5 2" xfId="28309" xr:uid="{7D44ABFA-082A-4F06-A287-7770581BC3B3}"/>
    <cellStyle name="Output 10 5 6" xfId="17427" xr:uid="{7DD6EB23-9D56-4345-89E6-B49C5FE0B45C}"/>
    <cellStyle name="Output 10 5 6 2" xfId="29148" xr:uid="{F67D54D6-4BC7-4F87-ADC3-7AC6710BDD83}"/>
    <cellStyle name="Output 10 5 7" xfId="18203" xr:uid="{D13483AF-D6C8-4D4D-93D6-4AE7B2EE9932}"/>
    <cellStyle name="Output 10 5 7 2" xfId="29924" xr:uid="{C95174EA-A505-46FD-97D1-EBAD1320A7CA}"/>
    <cellStyle name="Output 10 5 8" xfId="18960" xr:uid="{182D2B95-1948-4E29-9823-382E48A25D0F}"/>
    <cellStyle name="Output 10 6" xfId="11813" xr:uid="{070127BB-16A9-4AC9-A12F-FFBDD332FB80}"/>
    <cellStyle name="Output 10 6 2" xfId="23641" xr:uid="{A37F889F-6135-4D97-8689-32AC4F290F0A}"/>
    <cellStyle name="Output 10 7" xfId="10902" xr:uid="{B44D2A10-A894-4C16-9944-5703EB8B613F}"/>
    <cellStyle name="Output 10 7 2" xfId="22771" xr:uid="{5D1D6040-9E60-41A0-ADDA-8DF9E7A263AB}"/>
    <cellStyle name="Output 10 8" xfId="11432" xr:uid="{8B8F75D3-CC8A-4B37-9B6E-806BB482D498}"/>
    <cellStyle name="Output 10 8 2" xfId="23290" xr:uid="{96E980BB-20B5-4283-96BB-E00395F351D8}"/>
    <cellStyle name="Output 10 9" xfId="11200" xr:uid="{72C2A5D0-E47B-4F06-9362-726B861BB966}"/>
    <cellStyle name="Output 10 9 2" xfId="23062" xr:uid="{ECE2C66B-799B-4B69-9960-0083DF6F3618}"/>
    <cellStyle name="Output 11" xfId="6157" xr:uid="{0C692990-CABC-41CA-ACEB-BF1C599222B4}"/>
    <cellStyle name="Output 11 10" xfId="11376" xr:uid="{732B8351-842C-43A8-A763-5BC1BAD49A60}"/>
    <cellStyle name="Output 11 10 2" xfId="23237" xr:uid="{1DFC638E-5C92-4851-B58F-78FB60B30CFE}"/>
    <cellStyle name="Output 11 11" xfId="11248" xr:uid="{7AD348C8-AE62-46BB-8771-8B224E61A10F}"/>
    <cellStyle name="Output 11 11 2" xfId="23110" xr:uid="{45FFAF49-24BB-4BC6-BA54-91066D559201}"/>
    <cellStyle name="Output 11 12" xfId="12425" xr:uid="{D6AE743C-41A8-4971-8D2B-A9BFD9F3C0F0}"/>
    <cellStyle name="Output 11 12 2" xfId="24239" xr:uid="{095F2AAD-A8C9-4318-9FBD-9B708B5B5040}"/>
    <cellStyle name="Output 11 2" xfId="6829" xr:uid="{3A2F33DB-864A-4112-BA31-BCC8895F56FC}"/>
    <cellStyle name="Output 11 2 10" xfId="11136" xr:uid="{156E37CC-2DD3-417C-8B22-B46614E687D9}"/>
    <cellStyle name="Output 11 2 10 2" xfId="23004" xr:uid="{AD62D4EB-196D-441B-84BC-4D7EAA07B600}"/>
    <cellStyle name="Output 11 2 11" xfId="11380" xr:uid="{7F54BDEB-8F5C-49EE-B676-048CE43E2EDF}"/>
    <cellStyle name="Output 11 2 11 2" xfId="23240" xr:uid="{C0907FE4-D41A-4D82-8181-D575DF4AAE05}"/>
    <cellStyle name="Output 11 2 2" xfId="7617" xr:uid="{67A6BBCF-59FA-41C9-B7AD-098CA6DAFF67}"/>
    <cellStyle name="Output 11 2 2 10" xfId="14525" xr:uid="{060E8CFA-7A2B-47CF-A716-E00EB26CC1BB}"/>
    <cellStyle name="Output 11 2 2 10 2" xfId="26296" xr:uid="{A06699F0-9B6E-4E25-A83D-B2DC904DDCEF}"/>
    <cellStyle name="Output 11 2 2 2" xfId="9260" xr:uid="{B3BD67FB-66CB-4E78-931B-A7BF201BED65}"/>
    <cellStyle name="Output 11 2 2 2 2" xfId="13695" xr:uid="{6684AE10-3A1A-46DA-A2E9-A4B83322A7E7}"/>
    <cellStyle name="Output 11 2 2 2 2 2" xfId="25469" xr:uid="{42365D07-2BAA-47BD-85FD-06CE57011419}"/>
    <cellStyle name="Output 11 2 2 2 3" xfId="14657" xr:uid="{2D3D7FBC-B63E-490B-9386-219C5F22823C}"/>
    <cellStyle name="Output 11 2 2 2 3 2" xfId="26428" xr:uid="{FECD7C8E-57E7-4C82-B8C1-90BB2C7D2240}"/>
    <cellStyle name="Output 11 2 2 2 4" xfId="15609" xr:uid="{76AC15F8-6362-4C47-8206-AA5DF2859569}"/>
    <cellStyle name="Output 11 2 2 2 4 2" xfId="27358" xr:uid="{45E8A4A6-CC52-40B6-8F9B-152EA58BCD5B}"/>
    <cellStyle name="Output 11 2 2 2 5" xfId="16489" xr:uid="{A0C03FC4-66CD-422D-8BEC-75D770767BA1}"/>
    <cellStyle name="Output 11 2 2 2 5 2" xfId="28236" xr:uid="{8B28B154-59A4-4881-B575-EEA8800EB6BF}"/>
    <cellStyle name="Output 11 2 2 2 6" xfId="17355" xr:uid="{A56077F6-5A22-4990-AE92-E773E8B35BC0}"/>
    <cellStyle name="Output 11 2 2 2 6 2" xfId="29076" xr:uid="{815213B6-BFBB-4D6C-966F-BF9FD75475E8}"/>
    <cellStyle name="Output 11 2 2 2 7" xfId="18131" xr:uid="{7F136A67-E96B-42F7-9B67-D92125E1D900}"/>
    <cellStyle name="Output 11 2 2 2 7 2" xfId="29852" xr:uid="{37DF7DA7-575B-4138-8058-8107A51CE4AF}"/>
    <cellStyle name="Output 11 2 2 2 8" xfId="18888" xr:uid="{0DE2C99B-18C6-4209-A746-9FC57A4200ED}"/>
    <cellStyle name="Output 11 2 2 3" xfId="9714" xr:uid="{655CC457-08AB-47F1-87F7-BA88354AABD3}"/>
    <cellStyle name="Output 11 2 2 3 2" xfId="14119" xr:uid="{A269098C-7B55-440D-AF7C-8C931440A543}"/>
    <cellStyle name="Output 11 2 2 3 2 2" xfId="25892" xr:uid="{4694FEC0-CD18-40C4-A160-117BD8AF99C1}"/>
    <cellStyle name="Output 11 2 2 3 3" xfId="15079" xr:uid="{CCFCE507-4CAC-4EF0-90EB-6E7B9A819167}"/>
    <cellStyle name="Output 11 2 2 3 3 2" xfId="26850" xr:uid="{0FCC3017-6020-4061-9D85-F4CC2AC0D754}"/>
    <cellStyle name="Output 11 2 2 3 4" xfId="16031" xr:uid="{B7B0879B-92A6-413E-82BC-788A73660AB2}"/>
    <cellStyle name="Output 11 2 2 3 4 2" xfId="27778" xr:uid="{86FDEC11-BA24-4B14-B1B3-0E6C6C815BC9}"/>
    <cellStyle name="Output 11 2 2 3 5" xfId="16905" xr:uid="{E939E388-0F4E-47C4-881F-3AC1616E5712}"/>
    <cellStyle name="Output 11 2 2 3 5 2" xfId="28652" xr:uid="{206E450F-026B-4F39-B4AB-7725E993EC7F}"/>
    <cellStyle name="Output 11 2 2 3 6" xfId="17770" xr:uid="{1371E553-C5B4-4918-9905-28D3B2D899FD}"/>
    <cellStyle name="Output 11 2 2 3 6 2" xfId="29491" xr:uid="{61764B0E-18A6-4F3B-81A4-C7D26AB826C9}"/>
    <cellStyle name="Output 11 2 2 3 7" xfId="18546" xr:uid="{CA6BE8B9-5DA0-4F58-B0EC-6D88B0EBD817}"/>
    <cellStyle name="Output 11 2 2 3 7 2" xfId="30267" xr:uid="{E964615D-BFBB-4630-B5EF-41A6B7EC75B7}"/>
    <cellStyle name="Output 11 2 2 3 8" xfId="19303" xr:uid="{7B75D640-5932-47B9-AE16-218EE6B2FA29}"/>
    <cellStyle name="Output 11 2 2 4" xfId="12679" xr:uid="{C5EF0C18-D798-41FD-B2F4-2D11B27A17F4}"/>
    <cellStyle name="Output 11 2 2 4 2" xfId="24478" xr:uid="{C0339F7F-10F1-4F9F-B713-40D94922B05C}"/>
    <cellStyle name="Output 11 2 2 5" xfId="12424" xr:uid="{5AF17D69-45CD-4FE1-857F-A42EE680F695}"/>
    <cellStyle name="Output 11 2 2 5 2" xfId="24238" xr:uid="{430E6185-8AC6-4E10-A661-F08F5151ED07}"/>
    <cellStyle name="Output 11 2 2 6" xfId="10357" xr:uid="{F26FAFD6-F3BB-4F9E-BBDB-7EED8DB4BF42}"/>
    <cellStyle name="Output 11 2 2 6 2" xfId="22229" xr:uid="{974DF6FD-45BD-42F8-B840-68F84389487B}"/>
    <cellStyle name="Output 11 2 2 7" xfId="11679" xr:uid="{F1960D92-1491-4832-A57A-88052CAF9552}"/>
    <cellStyle name="Output 11 2 2 7 2" xfId="23518" xr:uid="{A0E5B23B-E980-481A-BD09-1B9DBA1F04F1}"/>
    <cellStyle name="Output 11 2 2 8" xfId="11009" xr:uid="{57207E64-58EB-4E87-B84B-1AFBB50576C0}"/>
    <cellStyle name="Output 11 2 2 8 2" xfId="22878" xr:uid="{D35CE715-6FD4-4381-AA89-D9248F5B220A}"/>
    <cellStyle name="Output 11 2 2 9" xfId="13537" xr:uid="{47D1FBED-22F4-4817-8940-21E92D01392D}"/>
    <cellStyle name="Output 11 2 2 9 2" xfId="25315" xr:uid="{5F226CCB-E5C6-411B-ACBD-6BC76A9E517C}"/>
    <cellStyle name="Output 11 2 3" xfId="8474" xr:uid="{CABFC58C-D5F5-4429-81B3-1102078AD93C}"/>
    <cellStyle name="Output 11 2 3 2" xfId="13216" xr:uid="{709F8E2F-2151-4DCD-935B-A3ED04968638}"/>
    <cellStyle name="Output 11 2 3 2 2" xfId="25002" xr:uid="{4F26862D-FBC1-4AB7-91C0-9EC565DF6B45}"/>
    <cellStyle name="Output 11 2 3 3" xfId="14236" xr:uid="{58E615F3-9974-4D1C-90C9-6DF1B47657E0}"/>
    <cellStyle name="Output 11 2 3 3 2" xfId="26009" xr:uid="{09799719-43DB-4DB6-ADE8-BB044F708DC1}"/>
    <cellStyle name="Output 11 2 3 4" xfId="15196" xr:uid="{B5C0B8E8-675A-4F12-9F70-E77A7A8157A4}"/>
    <cellStyle name="Output 11 2 3 4 2" xfId="26965" xr:uid="{9FD62778-3687-47A1-BBFE-401AE2A3A285}"/>
    <cellStyle name="Output 11 2 3 5" xfId="16145" xr:uid="{1241F551-6576-45AA-AA62-7EE0B25EC39B}"/>
    <cellStyle name="Output 11 2 3 5 2" xfId="27892" xr:uid="{F22F679F-1812-42A2-A7D5-A0D85793251B}"/>
    <cellStyle name="Output 11 2 3 6" xfId="17018" xr:uid="{748664FC-75DC-4D03-934F-6D17D43E5DB7}"/>
    <cellStyle name="Output 11 2 3 6 2" xfId="28765" xr:uid="{22B6E3ED-478E-425F-8F4D-05C19678EC05}"/>
    <cellStyle name="Output 11 2 3 7" xfId="17883" xr:uid="{C8D39CCF-1518-4785-A5C6-AB230CA57739}"/>
    <cellStyle name="Output 11 2 3 7 2" xfId="29604" xr:uid="{8026E552-D9DF-4009-B0FB-393BB3FCA87B}"/>
    <cellStyle name="Output 11 2 3 8" xfId="18659" xr:uid="{E39DDA5E-C988-425E-B052-4444FC7C1C11}"/>
    <cellStyle name="Output 11 2 4" xfId="9485" xr:uid="{5080DE4E-020C-46F0-AC74-E3FAAF02D310}"/>
    <cellStyle name="Output 11 2 4 2" xfId="13890" xr:uid="{53815FDF-EB85-4CBD-8F58-AEF94D5A2D6C}"/>
    <cellStyle name="Output 11 2 4 2 2" xfId="25663" xr:uid="{655EA66D-15FE-4DB2-B180-811FAFFEE0EB}"/>
    <cellStyle name="Output 11 2 4 3" xfId="14850" xr:uid="{2C33FCED-95BE-49F6-8388-7D990E9D247F}"/>
    <cellStyle name="Output 11 2 4 3 2" xfId="26621" xr:uid="{87C0929C-D120-48CF-8E7F-2F100502E8D0}"/>
    <cellStyle name="Output 11 2 4 4" xfId="15802" xr:uid="{82E524A9-D054-45F3-A766-B4AA01AD9256}"/>
    <cellStyle name="Output 11 2 4 4 2" xfId="27549" xr:uid="{891190D3-4B4C-4958-81E4-6C847E632B24}"/>
    <cellStyle name="Output 11 2 4 5" xfId="16676" xr:uid="{FB3B8043-50B4-4E1C-81B6-C6B3CBB70DC6}"/>
    <cellStyle name="Output 11 2 4 5 2" xfId="28423" xr:uid="{FE192737-CB85-446E-9E1E-6929DAE688BB}"/>
    <cellStyle name="Output 11 2 4 6" xfId="17541" xr:uid="{E81B6719-3A7B-4F93-9A9D-FDF4AAAA520F}"/>
    <cellStyle name="Output 11 2 4 6 2" xfId="29262" xr:uid="{B9D1BDBF-5A1B-4EA1-99EC-E436611189ED}"/>
    <cellStyle name="Output 11 2 4 7" xfId="18317" xr:uid="{A822264F-1768-4D3D-B157-F9C4591F2C10}"/>
    <cellStyle name="Output 11 2 4 7 2" xfId="30038" xr:uid="{CC170C48-34CA-4CE2-BCEB-9120C7185510}"/>
    <cellStyle name="Output 11 2 4 8" xfId="19074" xr:uid="{3A919D73-D39B-4DFC-AE11-053C1F074053}"/>
    <cellStyle name="Output 11 2 5" xfId="12187" xr:uid="{FD56C699-2667-4D22-98C5-1C661EE23901}"/>
    <cellStyle name="Output 11 2 5 2" xfId="24004" xr:uid="{5A10520D-E25B-40AB-BDC8-3CB1912507C2}"/>
    <cellStyle name="Output 11 2 6" xfId="10580" xr:uid="{EE11637D-A51B-4E30-AB09-3EF51E5B443C}"/>
    <cellStyle name="Output 11 2 6 2" xfId="22452" xr:uid="{208F2932-A314-4785-8C2E-00181D2E742A}"/>
    <cellStyle name="Output 11 2 7" xfId="11902" xr:uid="{BE9925F2-F8FE-4A2A-B93F-C6E64B282155}"/>
    <cellStyle name="Output 11 2 7 2" xfId="23729" xr:uid="{9B3FFA85-651A-4E90-BF21-B1CEB8A040A2}"/>
    <cellStyle name="Output 11 2 8" xfId="10819" xr:uid="{BE884AC8-EE15-4630-B6F3-2459B6BDE37C}"/>
    <cellStyle name="Output 11 2 8 2" xfId="22689" xr:uid="{7636EDDE-BDC2-4005-8B6E-7B552796841C}"/>
    <cellStyle name="Output 11 2 9" xfId="11505" xr:uid="{135B1CD3-E61A-40BB-A4A2-C01305B6D813}"/>
    <cellStyle name="Output 11 2 9 2" xfId="23359" xr:uid="{5AEBAB8D-53B7-42CC-8EDC-336E0A6A1B13}"/>
    <cellStyle name="Output 11 3" xfId="7094" xr:uid="{3F58438B-1552-45A4-8ADF-420525CAF74A}"/>
    <cellStyle name="Output 11 3 10" xfId="15306" xr:uid="{07570A46-EAD7-4C77-A291-02A7B23D43D5}"/>
    <cellStyle name="Output 11 3 10 2" xfId="27075" xr:uid="{954DE503-1909-442B-8DF5-C2C0D5B570C7}"/>
    <cellStyle name="Output 11 3 2" xfId="8737" xr:uid="{290B6A4A-0F4E-4522-B3F0-A16292F9658B}"/>
    <cellStyle name="Output 11 3 2 2" xfId="13398" xr:uid="{6E72EAE2-203E-456A-B859-84C7EA16167F}"/>
    <cellStyle name="Output 11 3 2 2 2" xfId="25181" xr:uid="{DFC01FA3-1A1F-47DF-AF6C-482AF96B7779}"/>
    <cellStyle name="Output 11 3 2 3" xfId="14404" xr:uid="{8DEA4A2F-D05D-4559-BB36-AF025E74FA98}"/>
    <cellStyle name="Output 11 3 2 3 2" xfId="26176" xr:uid="{232036A3-27CB-4E83-A446-68E26C43817F}"/>
    <cellStyle name="Output 11 3 2 4" xfId="15362" xr:uid="{81356E0A-D3E6-4FA9-8325-76F2F08CF048}"/>
    <cellStyle name="Output 11 3 2 4 2" xfId="27124" xr:uid="{0C561BA3-E2AE-4833-9D88-FD495A14990C}"/>
    <cellStyle name="Output 11 3 2 5" xfId="16289" xr:uid="{082FC744-E81E-43AB-9A56-69EFD2554CA7}"/>
    <cellStyle name="Output 11 3 2 5 2" xfId="28036" xr:uid="{4FA2844A-47FC-4147-9CFC-3693B3AC5E99}"/>
    <cellStyle name="Output 11 3 2 6" xfId="17160" xr:uid="{669FDEE9-A600-4EEE-A087-0A2B4E6E3326}"/>
    <cellStyle name="Output 11 3 2 6 2" xfId="28904" xr:uid="{5FD12A33-FEA0-4A47-8BE9-C0AB682E16C2}"/>
    <cellStyle name="Output 11 3 2 7" xfId="18007" xr:uid="{DB534147-8E25-4FBE-8AB7-0877B7FE0EA1}"/>
    <cellStyle name="Output 11 3 2 7 2" xfId="29728" xr:uid="{62F9C6DF-FFAC-4213-9966-765B4DC92FC2}"/>
    <cellStyle name="Output 11 3 2 8" xfId="18774" xr:uid="{297FAC15-7FE6-45B5-816E-A97B9D103E8E}"/>
    <cellStyle name="Output 11 3 3" xfId="9600" xr:uid="{5D6E2023-50DD-4C4A-B96A-CB126379BC0A}"/>
    <cellStyle name="Output 11 3 3 2" xfId="14005" xr:uid="{E547FBAB-BE4B-4B53-8D78-D5FF317F2196}"/>
    <cellStyle name="Output 11 3 3 2 2" xfId="25778" xr:uid="{56D73D2B-C78B-4499-974C-33085C8F1E0D}"/>
    <cellStyle name="Output 11 3 3 3" xfId="14965" xr:uid="{8B5EB79F-B9F7-48CA-8078-9210375A612B}"/>
    <cellStyle name="Output 11 3 3 3 2" xfId="26736" xr:uid="{7E9A3AF2-4737-4A05-9A7B-2565726B1E42}"/>
    <cellStyle name="Output 11 3 3 4" xfId="15917" xr:uid="{6BFD2434-92A5-43A0-8422-2BDD640B35E0}"/>
    <cellStyle name="Output 11 3 3 4 2" xfId="27664" xr:uid="{FC26F9D8-A6FD-4C78-855E-F6D29DA6EF45}"/>
    <cellStyle name="Output 11 3 3 5" xfId="16791" xr:uid="{704AC717-C017-4D2E-A20A-0D14711B4359}"/>
    <cellStyle name="Output 11 3 3 5 2" xfId="28538" xr:uid="{E2E65C5F-0620-432B-806B-790F23E2FE1F}"/>
    <cellStyle name="Output 11 3 3 6" xfId="17656" xr:uid="{628902FB-226D-4E07-B6F2-5DF80A906913}"/>
    <cellStyle name="Output 11 3 3 6 2" xfId="29377" xr:uid="{A4F15916-2B80-4DED-9353-4FD5FA6578E4}"/>
    <cellStyle name="Output 11 3 3 7" xfId="18432" xr:uid="{7F5C9344-91E4-4267-9CBE-72A6DE4E8E58}"/>
    <cellStyle name="Output 11 3 3 7 2" xfId="30153" xr:uid="{6CCBE25B-3BD5-43C1-B0FF-B359EA7040A4}"/>
    <cellStyle name="Output 11 3 3 8" xfId="19189" xr:uid="{E49A59E9-61E7-4882-8A6A-97DCDFE84132}"/>
    <cellStyle name="Output 11 3 4" xfId="12368" xr:uid="{7D46D8F9-77E1-4DC5-8F91-BBFAF65EAAAB}"/>
    <cellStyle name="Output 11 3 4 2" xfId="24183" xr:uid="{63310CE1-73D1-411A-AC08-707E53628339}"/>
    <cellStyle name="Output 11 3 5" xfId="10412" xr:uid="{08E16C04-1FC4-4020-A930-35CC89E62E54}"/>
    <cellStyle name="Output 11 3 5 2" xfId="22284" xr:uid="{51A11CF6-8FCD-40C5-9BDB-BAF7B3C2F3FF}"/>
    <cellStyle name="Output 11 3 6" xfId="11654" xr:uid="{D4E8B92E-31EA-408B-B41F-3F1FA407822E}"/>
    <cellStyle name="Output 11 3 6 2" xfId="23493" xr:uid="{611FF118-503E-486E-A87B-67E3B1FF30F5}"/>
    <cellStyle name="Output 11 3 7" xfId="11034" xr:uid="{BC75D9DF-630A-457C-AE4E-22F1CEB20E7D}"/>
    <cellStyle name="Output 11 3 7 2" xfId="22903" xr:uid="{60F8E93D-5E4F-4888-8D81-7485BFE32A2B}"/>
    <cellStyle name="Output 11 3 8" xfId="13337" xr:uid="{0D2860B6-0540-4973-86CB-0E9C26819213}"/>
    <cellStyle name="Output 11 3 8 2" xfId="25120" xr:uid="{7F4E6367-9FF0-452B-A4C4-AC016DF16879}"/>
    <cellStyle name="Output 11 3 9" xfId="14348" xr:uid="{81BCC5B4-31D9-4076-A73C-7C6C5F55CB4A}"/>
    <cellStyle name="Output 11 3 9 2" xfId="26120" xr:uid="{53139BB7-6835-420C-BD0F-1FF5927B9D3C}"/>
    <cellStyle name="Output 11 4" xfId="7938" xr:uid="{5B74A0D8-0C19-4171-8D4C-8D57F57FB24D}"/>
    <cellStyle name="Output 11 4 2" xfId="12909" xr:uid="{E13CF7C3-AF15-4B6D-9015-52A618744495}"/>
    <cellStyle name="Output 11 4 2 2" xfId="24703" xr:uid="{ACB21069-AA93-4CE0-93BE-AAB176CB016B}"/>
    <cellStyle name="Output 11 4 3" xfId="9983" xr:uid="{BBCF28F7-8CD8-44A4-9F1C-4CC07ECD0517}"/>
    <cellStyle name="Output 11 4 3 2" xfId="21858" xr:uid="{800CF2F2-A71E-4287-832D-0EFBBEF762B5}"/>
    <cellStyle name="Output 11 4 4" xfId="13663" xr:uid="{D2354D0D-A849-4F43-809E-DF373398A38D}"/>
    <cellStyle name="Output 11 4 4 2" xfId="25438" xr:uid="{7ECE57DC-70C0-40CD-9015-791B3AFB66AB}"/>
    <cellStyle name="Output 11 4 5" xfId="14627" xr:uid="{88C7071C-4723-4482-8FD2-E23ECDA16A3B}"/>
    <cellStyle name="Output 11 4 5 2" xfId="26398" xr:uid="{B1FC5EC3-2DDD-4C39-9899-8B8893391B85}"/>
    <cellStyle name="Output 11 4 6" xfId="15579" xr:uid="{6359D63D-81A4-4DE0-9F49-BD55AFD391B6}"/>
    <cellStyle name="Output 11 4 6 2" xfId="27330" xr:uid="{F6BB522D-00EC-4CD7-9222-304B1A2FA257}"/>
    <cellStyle name="Output 11 4 7" xfId="16461" xr:uid="{E878FDDF-0776-4863-B6E0-616C9A7555A8}"/>
    <cellStyle name="Output 11 4 7 2" xfId="28208" xr:uid="{1259BE6C-A5D6-4C65-96C5-2A5B6CCF814B}"/>
    <cellStyle name="Output 11 4 8" xfId="17329" xr:uid="{F6EB3BC4-43ED-48C1-9D67-E61D0C3606F4}"/>
    <cellStyle name="Output 11 5" xfId="9372" xr:uid="{B2EED078-8DB4-48EC-8F14-671FE67A929F}"/>
    <cellStyle name="Output 11 5 2" xfId="13777" xr:uid="{71B52527-4C08-4F11-A24B-FF7E14B4986B}"/>
    <cellStyle name="Output 11 5 2 2" xfId="25550" xr:uid="{DDAE7DF2-F671-44B2-989B-26A5DD7D7241}"/>
    <cellStyle name="Output 11 5 3" xfId="14737" xr:uid="{CD35C83E-AC49-4935-BD9C-0AD0E2FC4D36}"/>
    <cellStyle name="Output 11 5 3 2" xfId="26508" xr:uid="{EA27C57B-3074-47A2-88C6-2EDCC5E4AC9E}"/>
    <cellStyle name="Output 11 5 4" xfId="15689" xr:uid="{2A20F1CC-8E70-4CBD-BC1C-C73B520DECAA}"/>
    <cellStyle name="Output 11 5 4 2" xfId="27436" xr:uid="{DE6B442D-A84D-43D7-904F-36185F50446A}"/>
    <cellStyle name="Output 11 5 5" xfId="16563" xr:uid="{C07DCC68-1CF7-47DF-BACA-1A7A61C86928}"/>
    <cellStyle name="Output 11 5 5 2" xfId="28310" xr:uid="{597532D4-BFF1-4DCB-9723-CE6AD8401930}"/>
    <cellStyle name="Output 11 5 6" xfId="17428" xr:uid="{62B4064F-CD4E-458D-B0A5-DEB0BC59A36F}"/>
    <cellStyle name="Output 11 5 6 2" xfId="29149" xr:uid="{B037BBA6-FB29-48B3-B172-F9242CC85B02}"/>
    <cellStyle name="Output 11 5 7" xfId="18204" xr:uid="{5299BCE0-C89D-4BA7-843E-AB657CA07C6D}"/>
    <cellStyle name="Output 11 5 7 2" xfId="29925" xr:uid="{6BCCD1C3-4017-4CD7-8A19-2D389E89D0B0}"/>
    <cellStyle name="Output 11 5 8" xfId="18961" xr:uid="{5BE1AC2A-B8E4-4B66-8AB5-0A3B956BF567}"/>
    <cellStyle name="Output 11 6" xfId="11814" xr:uid="{6A5BB715-A1D4-4128-A5DA-576CBBFCC9AD}"/>
    <cellStyle name="Output 11 6 2" xfId="23642" xr:uid="{62E5852D-65DC-4897-BB2E-C3D2156FD418}"/>
    <cellStyle name="Output 11 7" xfId="10901" xr:uid="{5B726470-AA62-4EB3-930C-8C3F287467CD}"/>
    <cellStyle name="Output 11 7 2" xfId="22770" xr:uid="{64DF54C0-4932-4E9D-B9E9-3D370705A18F}"/>
    <cellStyle name="Output 11 8" xfId="11433" xr:uid="{C3B4C5A9-83A4-492A-9954-23663F5D70BF}"/>
    <cellStyle name="Output 11 8 2" xfId="23291" xr:uid="{9807F304-DDE3-4810-BA1D-E8F54640AA67}"/>
    <cellStyle name="Output 11 9" xfId="11199" xr:uid="{CB60AFCE-38ED-4059-9704-37D386AB91FC}"/>
    <cellStyle name="Output 11 9 2" xfId="23061" xr:uid="{EF27E631-04A1-4061-B7EC-F1470358D2B8}"/>
    <cellStyle name="Output 12" xfId="6158" xr:uid="{9A204157-0D46-4402-988A-3C2EB37B416D}"/>
    <cellStyle name="Output 12 10" xfId="11992" xr:uid="{F25C57B8-23EB-4014-BF4D-CFE1DF33AFBC}"/>
    <cellStyle name="Output 12 10 2" xfId="23817" xr:uid="{B81B5B56-F4EE-4ADF-A8CF-AD0C73A0E779}"/>
    <cellStyle name="Output 12 11" xfId="10746" xr:uid="{D0DAAA2D-CDE1-4529-B0C3-B97D13890AF4}"/>
    <cellStyle name="Output 12 11 2" xfId="22617" xr:uid="{D5B7C735-F121-461E-BDE0-A0F4345A1D25}"/>
    <cellStyle name="Output 12 12" xfId="11574" xr:uid="{6F23150B-394C-4064-947A-93A1CDE6B6E0}"/>
    <cellStyle name="Output 12 12 2" xfId="23422" xr:uid="{A088DABF-EBA7-4F4B-929B-22DF8BA19905}"/>
    <cellStyle name="Output 12 2" xfId="6830" xr:uid="{B9BDB6C1-F30A-44E4-9DA9-C392BAFD556C}"/>
    <cellStyle name="Output 12 2 10" xfId="10992" xr:uid="{22E6C5A6-C0E8-485B-B579-3F2E7FBA9A75}"/>
    <cellStyle name="Output 12 2 10 2" xfId="22861" xr:uid="{0E1B849B-69E3-468C-A30B-393F8C967CC1}"/>
    <cellStyle name="Output 12 2 11" xfId="11405" xr:uid="{2E04A775-9EDA-4684-8AA2-A03263D4E3DE}"/>
    <cellStyle name="Output 12 2 11 2" xfId="23263" xr:uid="{6368309E-38D0-48A5-9BF8-EF2CD3C714D9}"/>
    <cellStyle name="Output 12 2 2" xfId="7618" xr:uid="{66B9B268-BD48-4D1C-9848-25B5595F6CBA}"/>
    <cellStyle name="Output 12 2 2 10" xfId="10291" xr:uid="{148C4014-E1DB-4B7F-A27E-3D263D73AFC6}"/>
    <cellStyle name="Output 12 2 2 10 2" xfId="22166" xr:uid="{C303D30F-FED5-4BDB-A95E-3B1F768F200D}"/>
    <cellStyle name="Output 12 2 2 2" xfId="9261" xr:uid="{9D69B7E6-6A44-428A-8B85-343E2F59A538}"/>
    <cellStyle name="Output 12 2 2 2 2" xfId="13696" xr:uid="{E4BE1821-3129-4FF5-AE93-AF21D079AB44}"/>
    <cellStyle name="Output 12 2 2 2 2 2" xfId="25470" xr:uid="{455C3C79-6D64-45FA-BBCF-DD09ECCD02C0}"/>
    <cellStyle name="Output 12 2 2 2 3" xfId="14658" xr:uid="{27DE6A01-757D-4606-ACD8-D95119A334A3}"/>
    <cellStyle name="Output 12 2 2 2 3 2" xfId="26429" xr:uid="{BF0470B0-CC04-4D8D-81E3-4449C9249B65}"/>
    <cellStyle name="Output 12 2 2 2 4" xfId="15610" xr:uid="{942F1567-62F9-46BA-8FD4-A6024819D930}"/>
    <cellStyle name="Output 12 2 2 2 4 2" xfId="27359" xr:uid="{8BC9467D-E203-420C-8C7D-4134B4BF0D27}"/>
    <cellStyle name="Output 12 2 2 2 5" xfId="16490" xr:uid="{8A3E81F1-7AAE-43D7-89B6-E45E4C83BA3B}"/>
    <cellStyle name="Output 12 2 2 2 5 2" xfId="28237" xr:uid="{70D380AD-554C-469C-920D-BEA1F01200CF}"/>
    <cellStyle name="Output 12 2 2 2 6" xfId="17356" xr:uid="{4DE73F54-C6CA-4BC0-93EA-B26737E6466A}"/>
    <cellStyle name="Output 12 2 2 2 6 2" xfId="29077" xr:uid="{3BBB5EE6-7804-4AC3-B7B4-5D9A1E830B6C}"/>
    <cellStyle name="Output 12 2 2 2 7" xfId="18132" xr:uid="{B05F92CC-DD5C-4549-AA35-3E141E98DA8E}"/>
    <cellStyle name="Output 12 2 2 2 7 2" xfId="29853" xr:uid="{842F1864-0A58-4A36-BA77-090E267E698F}"/>
    <cellStyle name="Output 12 2 2 2 8" xfId="18889" xr:uid="{3AD927CC-E557-4D32-B54A-C56EFCFF6100}"/>
    <cellStyle name="Output 12 2 2 3" xfId="9715" xr:uid="{B92200F4-5862-46BA-836C-E0B4D66CD190}"/>
    <cellStyle name="Output 12 2 2 3 2" xfId="14120" xr:uid="{0C17C450-B6CA-4012-9723-1FDA1A062C6B}"/>
    <cellStyle name="Output 12 2 2 3 2 2" xfId="25893" xr:uid="{EB741ECA-7A7A-45EC-B083-9A335613364A}"/>
    <cellStyle name="Output 12 2 2 3 3" xfId="15080" xr:uid="{7DAA2DA8-554A-4DC7-A6E8-3F4125E58A5A}"/>
    <cellStyle name="Output 12 2 2 3 3 2" xfId="26851" xr:uid="{6BFD9BAB-B10B-4CDF-B458-2CE8A831E2EE}"/>
    <cellStyle name="Output 12 2 2 3 4" xfId="16032" xr:uid="{D0373B1C-C3A2-4D7A-96AF-E294A3866DC7}"/>
    <cellStyle name="Output 12 2 2 3 4 2" xfId="27779" xr:uid="{ABC80D3D-0115-44AF-8CBC-B003D607CBF7}"/>
    <cellStyle name="Output 12 2 2 3 5" xfId="16906" xr:uid="{A2B68B87-C10B-493A-9601-298188E4A4DE}"/>
    <cellStyle name="Output 12 2 2 3 5 2" xfId="28653" xr:uid="{F48A8782-168C-46F5-8988-1CF7A40C9777}"/>
    <cellStyle name="Output 12 2 2 3 6" xfId="17771" xr:uid="{D555828D-C3E5-484D-B9AB-71EB03FFD404}"/>
    <cellStyle name="Output 12 2 2 3 6 2" xfId="29492" xr:uid="{5236CEAC-D36A-48AD-8F56-7F85F434DEA7}"/>
    <cellStyle name="Output 12 2 2 3 7" xfId="18547" xr:uid="{96FA7A6F-005A-4880-AE38-FB73D9B09965}"/>
    <cellStyle name="Output 12 2 2 3 7 2" xfId="30268" xr:uid="{747D2A69-1943-4836-AFAC-8AFDE6BC6B45}"/>
    <cellStyle name="Output 12 2 2 3 8" xfId="19304" xr:uid="{4EB04C5E-1DFF-4757-B2DC-6DCB8707B3A2}"/>
    <cellStyle name="Output 12 2 2 4" xfId="12680" xr:uid="{506DEC1A-67B4-4D7C-A748-9106090504F8}"/>
    <cellStyle name="Output 12 2 2 4 2" xfId="24479" xr:uid="{1374E57A-EED0-42C9-BACE-6E8DC6EED9B2}"/>
    <cellStyle name="Output 12 2 2 5" xfId="11972" xr:uid="{C6FCA698-7D14-40E9-873E-44989D65C8BB}"/>
    <cellStyle name="Output 12 2 2 5 2" xfId="23797" xr:uid="{F473983E-5B03-4756-8C4A-7AB56E3578A8}"/>
    <cellStyle name="Output 12 2 2 6" xfId="10763" xr:uid="{86E25267-5D14-41F6-B4F2-6675D76CCBCB}"/>
    <cellStyle name="Output 12 2 2 6 2" xfId="22634" xr:uid="{37A6D1DA-3CC8-4969-AC54-AC262356BAB3}"/>
    <cellStyle name="Output 12 2 2 7" xfId="11559" xr:uid="{F1C0F52D-17F4-4799-A75F-0FC0DE6AB204}"/>
    <cellStyle name="Output 12 2 2 7 2" xfId="23407" xr:uid="{59A07E84-F516-4ED9-A745-DAC46B838335}"/>
    <cellStyle name="Output 12 2 2 8" xfId="11102" xr:uid="{EACD1FD8-4660-485C-B89A-FB28E5B16515}"/>
    <cellStyle name="Output 12 2 2 8 2" xfId="22971" xr:uid="{27CFD4E5-5BBE-44E5-9548-F1116E756AF2}"/>
    <cellStyle name="Output 12 2 2 9" xfId="12499" xr:uid="{595135D5-2D8F-4B25-BD50-A0C2B3FE93D7}"/>
    <cellStyle name="Output 12 2 2 9 2" xfId="24312" xr:uid="{12D44C1C-221A-4472-9C10-2600FCF71A4B}"/>
    <cellStyle name="Output 12 2 3" xfId="8475" xr:uid="{04BAB860-B696-42F8-BD39-257AD49045FE}"/>
    <cellStyle name="Output 12 2 3 2" xfId="13217" xr:uid="{AFDDE4A3-C60C-4692-8758-E5333581A66A}"/>
    <cellStyle name="Output 12 2 3 2 2" xfId="25003" xr:uid="{226CFBCE-7F69-45B5-B877-7820B4696810}"/>
    <cellStyle name="Output 12 2 3 3" xfId="14237" xr:uid="{701484F1-8AC2-4B4E-9F0F-2F8236624E98}"/>
    <cellStyle name="Output 12 2 3 3 2" xfId="26010" xr:uid="{1B8E575C-5471-4E24-A214-9EF44F230331}"/>
    <cellStyle name="Output 12 2 3 4" xfId="15197" xr:uid="{3BCB3B62-E027-42BC-9A94-7E91E4B102D0}"/>
    <cellStyle name="Output 12 2 3 4 2" xfId="26966" xr:uid="{30AEE700-B127-41D5-BDE9-66036F845F86}"/>
    <cellStyle name="Output 12 2 3 5" xfId="16146" xr:uid="{34D76DFE-4B78-416D-B5C1-CAC643E7365B}"/>
    <cellStyle name="Output 12 2 3 5 2" xfId="27893" xr:uid="{6A1B1B00-BE25-4694-9201-FE009E166ACE}"/>
    <cellStyle name="Output 12 2 3 6" xfId="17019" xr:uid="{D6679881-A6D8-48A0-AE11-6FE3AEF44FE0}"/>
    <cellStyle name="Output 12 2 3 6 2" xfId="28766" xr:uid="{1E53750E-9B4E-41F5-A850-4B3821504E9D}"/>
    <cellStyle name="Output 12 2 3 7" xfId="17884" xr:uid="{9FBDB698-31C1-49BC-886D-602B58247160}"/>
    <cellStyle name="Output 12 2 3 7 2" xfId="29605" xr:uid="{11492875-EF8F-4A8C-8C9B-3F2FE3A6E6C1}"/>
    <cellStyle name="Output 12 2 3 8" xfId="18660" xr:uid="{B2CA9D48-C108-420A-9C30-DDD439C54393}"/>
    <cellStyle name="Output 12 2 4" xfId="9486" xr:uid="{E5701ED5-0DB6-4106-BC41-F32795E15F8E}"/>
    <cellStyle name="Output 12 2 4 2" xfId="13891" xr:uid="{CA66488B-AC86-4F79-AE4A-2310279EF096}"/>
    <cellStyle name="Output 12 2 4 2 2" xfId="25664" xr:uid="{8C4CCB36-7C42-4336-9C10-6C44880F60C0}"/>
    <cellStyle name="Output 12 2 4 3" xfId="14851" xr:uid="{39395990-78F4-4D8D-831F-B19076B1542D}"/>
    <cellStyle name="Output 12 2 4 3 2" xfId="26622" xr:uid="{126326B1-6F44-450A-A05C-33A804CF50BC}"/>
    <cellStyle name="Output 12 2 4 4" xfId="15803" xr:uid="{EDF17B90-1E67-46E2-A011-0B54052EED59}"/>
    <cellStyle name="Output 12 2 4 4 2" xfId="27550" xr:uid="{6DF761A2-6964-4256-B00F-71AC71010550}"/>
    <cellStyle name="Output 12 2 4 5" xfId="16677" xr:uid="{15C5E2BF-EFA3-478B-9FE0-57966A6D0FC0}"/>
    <cellStyle name="Output 12 2 4 5 2" xfId="28424" xr:uid="{CFE8E649-072E-4391-950F-6635648E5D75}"/>
    <cellStyle name="Output 12 2 4 6" xfId="17542" xr:uid="{FDC53256-36D7-43CE-8DDC-1C39D9F393E1}"/>
    <cellStyle name="Output 12 2 4 6 2" xfId="29263" xr:uid="{32EDE359-1E9E-42A8-9A30-249C8FA9BBCB}"/>
    <cellStyle name="Output 12 2 4 7" xfId="18318" xr:uid="{72BC7DD9-9010-4D52-8C71-E8B172967836}"/>
    <cellStyle name="Output 12 2 4 7 2" xfId="30039" xr:uid="{1B4DCD33-86FD-42C2-974F-711E310C1C0E}"/>
    <cellStyle name="Output 12 2 4 8" xfId="19075" xr:uid="{21BCC70D-05CB-4F23-A2A2-E8007C154969}"/>
    <cellStyle name="Output 12 2 5" xfId="12188" xr:uid="{88705F8E-8A93-4F98-9EE8-C43A1D9D9F38}"/>
    <cellStyle name="Output 12 2 5 2" xfId="24005" xr:uid="{AF2578A2-1CB0-46E4-A5ED-8F477ED17F0C}"/>
    <cellStyle name="Output 12 2 6" xfId="10579" xr:uid="{9DB1A89F-7FC2-4E1D-9353-C9AD598F942D}"/>
    <cellStyle name="Output 12 2 6 2" xfId="22451" xr:uid="{082071F0-B518-4990-971B-0B0BAF4EC74A}"/>
    <cellStyle name="Output 12 2 7" xfId="12549" xr:uid="{CDA59840-14D2-4ADB-B4E8-A61F8F83FE34}"/>
    <cellStyle name="Output 12 2 7 2" xfId="24358" xr:uid="{E30A4869-BB49-468E-8719-35ECD7F1BC74}"/>
    <cellStyle name="Output 12 2 8" xfId="10257" xr:uid="{D6D8DF2E-3C19-47DA-B445-2DCFE3E75B80}"/>
    <cellStyle name="Output 12 2 8 2" xfId="22132" xr:uid="{0D388219-4D87-43CB-B0BA-D26CA743F5E8}"/>
    <cellStyle name="Output 12 2 9" xfId="11707" xr:uid="{1173D887-8AF0-4207-90E6-7A8336469CA1}"/>
    <cellStyle name="Output 12 2 9 2" xfId="23540" xr:uid="{7CD621E4-7E21-4C23-886E-435D0BD08497}"/>
    <cellStyle name="Output 12 3" xfId="7095" xr:uid="{337FDA6D-00B0-4128-A3F5-39569720C51D}"/>
    <cellStyle name="Output 12 3 10" xfId="13520" xr:uid="{EB141F80-7541-4F5E-B5A7-A8DA55014CF4}"/>
    <cellStyle name="Output 12 3 10 2" xfId="25301" xr:uid="{61EC4543-C54E-4083-8918-B02E738DB0A6}"/>
    <cellStyle name="Output 12 3 2" xfId="8738" xr:uid="{9F3DED4C-12D0-4D4A-BF20-55B9020467BB}"/>
    <cellStyle name="Output 12 3 2 2" xfId="13399" xr:uid="{DF4CFC04-EA2C-4E44-938B-F82FE127B83E}"/>
    <cellStyle name="Output 12 3 2 2 2" xfId="25182" xr:uid="{B3FCB55C-F6CF-4C8E-932D-A60F9624E427}"/>
    <cellStyle name="Output 12 3 2 3" xfId="14405" xr:uid="{41E13F5A-A03A-4B64-8883-ABDEF5FF8755}"/>
    <cellStyle name="Output 12 3 2 3 2" xfId="26177" xr:uid="{04DFC8A7-6560-4C8F-9D84-1A5449E913ED}"/>
    <cellStyle name="Output 12 3 2 4" xfId="15363" xr:uid="{C860AF81-0587-4DA7-9D64-B4383B12F935}"/>
    <cellStyle name="Output 12 3 2 4 2" xfId="27125" xr:uid="{CE6DDF8C-13B7-4ED8-BBF6-304B7063FB20}"/>
    <cellStyle name="Output 12 3 2 5" xfId="16290" xr:uid="{9B39CC39-2B71-41F9-8F52-29257DC483F2}"/>
    <cellStyle name="Output 12 3 2 5 2" xfId="28037" xr:uid="{7083D0D6-4C78-461E-8B75-A7F93F8819D9}"/>
    <cellStyle name="Output 12 3 2 6" xfId="17161" xr:uid="{229A52DE-3C2B-4CD6-9CDD-2F607139A085}"/>
    <cellStyle name="Output 12 3 2 6 2" xfId="28905" xr:uid="{F37ECC9D-85FB-495B-9DEE-95FCABF39A01}"/>
    <cellStyle name="Output 12 3 2 7" xfId="18008" xr:uid="{0F9607D6-378A-4666-8C77-D87AB4A616F3}"/>
    <cellStyle name="Output 12 3 2 7 2" xfId="29729" xr:uid="{0ABB6CDF-FC37-45C5-81FE-0C410AF5C2DF}"/>
    <cellStyle name="Output 12 3 2 8" xfId="18775" xr:uid="{1EC78FD6-2C2C-4ECD-9348-9D2B2F51532D}"/>
    <cellStyle name="Output 12 3 3" xfId="9601" xr:uid="{8430148C-C014-40D4-9814-AED3B502843C}"/>
    <cellStyle name="Output 12 3 3 2" xfId="14006" xr:uid="{4C1DA6C5-60DE-4B65-A067-AC9F22480E86}"/>
    <cellStyle name="Output 12 3 3 2 2" xfId="25779" xr:uid="{D123C6D6-00BC-4004-AB9A-E2366A28DAC4}"/>
    <cellStyle name="Output 12 3 3 3" xfId="14966" xr:uid="{B4A38E46-5578-49BE-ACFF-8943EB8F6DAB}"/>
    <cellStyle name="Output 12 3 3 3 2" xfId="26737" xr:uid="{F7F4DA39-3005-43DB-988A-F707DEA91905}"/>
    <cellStyle name="Output 12 3 3 4" xfId="15918" xr:uid="{76671B5A-6B3F-450B-91A1-0369F4236F57}"/>
    <cellStyle name="Output 12 3 3 4 2" xfId="27665" xr:uid="{E85434E8-4B15-43D4-AFE2-993A27814FBD}"/>
    <cellStyle name="Output 12 3 3 5" xfId="16792" xr:uid="{EE673F38-395E-4EFE-8BA0-A97178FE7F50}"/>
    <cellStyle name="Output 12 3 3 5 2" xfId="28539" xr:uid="{B8EC5C10-DD89-41F9-8276-BD8538D3F6B6}"/>
    <cellStyle name="Output 12 3 3 6" xfId="17657" xr:uid="{208E1AEA-DA81-43F7-8766-2AF3F6E8B230}"/>
    <cellStyle name="Output 12 3 3 6 2" xfId="29378" xr:uid="{28C8FB80-BE7B-4559-A046-90D24A1B872B}"/>
    <cellStyle name="Output 12 3 3 7" xfId="18433" xr:uid="{30FF4A9B-A1EC-4BFB-86FF-45410116E480}"/>
    <cellStyle name="Output 12 3 3 7 2" xfId="30154" xr:uid="{FF4AF003-0517-41AF-8AF6-EFE704035E8C}"/>
    <cellStyle name="Output 12 3 3 8" xfId="19190" xr:uid="{4361C986-7BE5-4622-B92F-58D89520F7AB}"/>
    <cellStyle name="Output 12 3 4" xfId="12369" xr:uid="{232369B5-60CE-46A7-BFF9-00D1C29DF27E}"/>
    <cellStyle name="Output 12 3 4 2" xfId="24184" xr:uid="{024A86CD-463D-4906-80D2-53184B440153}"/>
    <cellStyle name="Output 12 3 5" xfId="10411" xr:uid="{CD3E2D19-1E1D-4859-B61D-85DB440A195E}"/>
    <cellStyle name="Output 12 3 5 2" xfId="22283" xr:uid="{11B0CB5A-1D6E-43AD-8824-00CEF00E6487}"/>
    <cellStyle name="Output 12 3 6" xfId="11936" xr:uid="{5A484E01-E3B3-48A0-98B3-DCDCC1B94241}"/>
    <cellStyle name="Output 12 3 6 2" xfId="23762" xr:uid="{44FE83B3-E8F7-495F-93B4-209BDB255DB2}"/>
    <cellStyle name="Output 12 3 7" xfId="10795" xr:uid="{B973FD76-C1D1-4041-A458-6118D5691F8D}"/>
    <cellStyle name="Output 12 3 7 2" xfId="22665" xr:uid="{4D8F8EB2-85EC-4025-BF20-D4FBB598A7AE}"/>
    <cellStyle name="Output 12 3 8" xfId="11529" xr:uid="{7509147D-83A0-4B3E-A7B5-B67141A64875}"/>
    <cellStyle name="Output 12 3 8 2" xfId="23379" xr:uid="{57D1297C-4371-46CC-8BEF-8B29E11D87E4}"/>
    <cellStyle name="Output 12 3 9" xfId="11127" xr:uid="{3F26077B-A305-4AB1-BBF9-3C930C70BE88}"/>
    <cellStyle name="Output 12 3 9 2" xfId="22995" xr:uid="{7F705AF2-E6C3-46E3-B7BE-F8EB9CE4EA20}"/>
    <cellStyle name="Output 12 4" xfId="7939" xr:uid="{70415D5C-3195-4E69-A0D3-38ADB8806497}"/>
    <cellStyle name="Output 12 4 2" xfId="12910" xr:uid="{5B19C936-5389-40BF-BADF-04AFC95EE25D}"/>
    <cellStyle name="Output 12 4 2 2" xfId="24704" xr:uid="{F48DB502-A53E-448A-BDEB-425152A4302C}"/>
    <cellStyle name="Output 12 4 3" xfId="9982" xr:uid="{4ED2C0DF-0D55-4CD6-B30F-587BB9A7E1F1}"/>
    <cellStyle name="Output 12 4 3 2" xfId="21857" xr:uid="{B5456193-0AFE-4A2C-BD11-15B4B66A6B4D}"/>
    <cellStyle name="Output 12 4 4" xfId="13138" xr:uid="{AA8E6D92-AB41-40FD-A3ED-BF5A0F20CA26}"/>
    <cellStyle name="Output 12 4 4 2" xfId="24925" xr:uid="{251B2746-AAB0-4A96-9298-739DEC0A47A7}"/>
    <cellStyle name="Output 12 4 5" xfId="9802" xr:uid="{9D8EEE89-34C9-4D96-99BA-547D2AE591FB}"/>
    <cellStyle name="Output 12 4 5 2" xfId="21678" xr:uid="{D8B095E7-2600-48A4-8E41-5574413E7E5D}"/>
    <cellStyle name="Output 12 4 6" xfId="11844" xr:uid="{5E9600D8-CAEB-4496-A21A-366754498C1A}"/>
    <cellStyle name="Output 12 4 6 2" xfId="23671" xr:uid="{58AF14DE-F623-4CA6-A36E-C387D2D1DD71}"/>
    <cellStyle name="Output 12 4 7" xfId="10873" xr:uid="{B5E04FEA-BADB-436D-89FF-EDD158DC01D4}"/>
    <cellStyle name="Output 12 4 7 2" xfId="22742" xr:uid="{BF3EC8D9-D307-4B0A-8A08-94649B627401}"/>
    <cellStyle name="Output 12 4 8" xfId="11460" xr:uid="{725ADD09-1163-4B50-8016-EB43E3D502E9}"/>
    <cellStyle name="Output 12 5" xfId="9373" xr:uid="{2E10D3B6-20BC-48ED-A5BA-47DA51894530}"/>
    <cellStyle name="Output 12 5 2" xfId="13778" xr:uid="{28A20BC3-4CA6-4CE5-8619-342EE60C8087}"/>
    <cellStyle name="Output 12 5 2 2" xfId="25551" xr:uid="{B3BE6B19-84DF-4BC0-AA64-C6BE55F48A8F}"/>
    <cellStyle name="Output 12 5 3" xfId="14738" xr:uid="{5BC60786-8D24-488D-A20E-B61629D8696E}"/>
    <cellStyle name="Output 12 5 3 2" xfId="26509" xr:uid="{1389BD27-9ACB-46EE-99F7-513745A4CBBB}"/>
    <cellStyle name="Output 12 5 4" xfId="15690" xr:uid="{DBAB1B73-EFBC-40D4-BAF8-073FB7C86D7B}"/>
    <cellStyle name="Output 12 5 4 2" xfId="27437" xr:uid="{30DCEF59-C53E-4DA1-ADF9-F25EC7C517DF}"/>
    <cellStyle name="Output 12 5 5" xfId="16564" xr:uid="{2BB1BCA7-5A5C-40B2-AAAC-A294E9515434}"/>
    <cellStyle name="Output 12 5 5 2" xfId="28311" xr:uid="{DE43B271-1661-4D81-BAD2-32CF8FA065C0}"/>
    <cellStyle name="Output 12 5 6" xfId="17429" xr:uid="{5ADE195A-DC6B-46BF-A978-DBB15A4B583C}"/>
    <cellStyle name="Output 12 5 6 2" xfId="29150" xr:uid="{8253DEBE-7B90-49EF-9EE0-1BE68D955C41}"/>
    <cellStyle name="Output 12 5 7" xfId="18205" xr:uid="{7C949F6C-6107-40B9-8FBB-D0CC2AE95C7C}"/>
    <cellStyle name="Output 12 5 7 2" xfId="29926" xr:uid="{3C6E90BE-E2FB-4FF1-9347-DBD93E07022B}"/>
    <cellStyle name="Output 12 5 8" xfId="18962" xr:uid="{942BC931-A51C-459D-AFA4-8090EAA8E4D9}"/>
    <cellStyle name="Output 12 6" xfId="11815" xr:uid="{74F748A1-F88D-400A-9CBF-488BDD60ADD7}"/>
    <cellStyle name="Output 12 6 2" xfId="23643" xr:uid="{DDA940B1-333B-42A8-9E27-75B0F2FB7A86}"/>
    <cellStyle name="Output 12 7" xfId="10900" xr:uid="{038552FC-AF36-4B83-8581-C7EDF79EE34A}"/>
    <cellStyle name="Output 12 7 2" xfId="22769" xr:uid="{2447077D-1D8E-4AAD-8E4D-B3CA0D34352B}"/>
    <cellStyle name="Output 12 8" xfId="11434" xr:uid="{7ACFA839-D3B6-4763-BB1F-7EF4FA4F1131}"/>
    <cellStyle name="Output 12 8 2" xfId="23292" xr:uid="{82926859-3903-48F5-ACA6-2033739F3D8C}"/>
    <cellStyle name="Output 12 9" xfId="11198" xr:uid="{1208777A-B828-4745-87BD-B5F65175778F}"/>
    <cellStyle name="Output 12 9 2" xfId="23060" xr:uid="{5875EC8D-3710-40C7-B6B8-DE2FAB06E358}"/>
    <cellStyle name="Output 13" xfId="6159" xr:uid="{46A7D3A6-6322-4EFB-845F-244B05F930F1}"/>
    <cellStyle name="Output 13 10" xfId="12479" xr:uid="{93DE6A4C-897B-4559-B9B2-1085C4E34CEB}"/>
    <cellStyle name="Output 13 10 2" xfId="24293" xr:uid="{6E7D815B-5D59-4FD5-A507-D43FB32AFE51}"/>
    <cellStyle name="Output 13 11" xfId="10306" xr:uid="{6136391F-8EE4-4969-9117-203082F87888}"/>
    <cellStyle name="Output 13 11 2" xfId="22178" xr:uid="{1E08389A-7DD2-4808-A0D4-BBA22409EF30}"/>
    <cellStyle name="Output 13 12" xfId="12071" xr:uid="{01D8818C-74E1-43AF-AA90-CD95C9483030}"/>
    <cellStyle name="Output 13 12 2" xfId="23892" xr:uid="{2569B4FF-EE0E-4889-BEB5-280738B0CDC5}"/>
    <cellStyle name="Output 13 2" xfId="6831" xr:uid="{EFBAD2D1-E7BA-4A59-8882-A0A302FDC216}"/>
    <cellStyle name="Output 13 2 10" xfId="16401" xr:uid="{49385318-151C-40BA-93E7-D72A32C77D47}"/>
    <cellStyle name="Output 13 2 10 2" xfId="28148" xr:uid="{2B220355-42D3-4B53-B24B-D675E09C4BC5}"/>
    <cellStyle name="Output 13 2 11" xfId="17272" xr:uid="{CE8D7C1A-93AC-4101-8D83-E3FC2ABCEF49}"/>
    <cellStyle name="Output 13 2 11 2" xfId="29015" xr:uid="{526E9196-1613-4BC8-85BD-EE9C69F4D814}"/>
    <cellStyle name="Output 13 2 2" xfId="7619" xr:uid="{91BB6448-8691-49F1-ADEF-8D0CBE182FC6}"/>
    <cellStyle name="Output 13 2 2 10" xfId="15525" xr:uid="{B161EF84-0982-4625-B4FE-D6B54DFC0B55}"/>
    <cellStyle name="Output 13 2 2 10 2" xfId="27280" xr:uid="{1AB9E39D-BAFD-4460-BC2E-04761C89CE20}"/>
    <cellStyle name="Output 13 2 2 2" xfId="9262" xr:uid="{BCCDB75B-1734-439A-8F1C-FD3BE6A5C1B4}"/>
    <cellStyle name="Output 13 2 2 2 2" xfId="13697" xr:uid="{29C53CC6-E006-4931-86AE-E0C260587A72}"/>
    <cellStyle name="Output 13 2 2 2 2 2" xfId="25471" xr:uid="{AEF25905-5857-4F24-8F1A-4CE950741CD8}"/>
    <cellStyle name="Output 13 2 2 2 3" xfId="14659" xr:uid="{07243DBD-A222-4BC3-84C2-07B3BDFAEDED}"/>
    <cellStyle name="Output 13 2 2 2 3 2" xfId="26430" xr:uid="{ABD0561F-3A48-47EF-9ABB-DAC6173F9967}"/>
    <cellStyle name="Output 13 2 2 2 4" xfId="15611" xr:uid="{8DC4B3A0-47BF-40C8-9758-B01FFF9FEBAA}"/>
    <cellStyle name="Output 13 2 2 2 4 2" xfId="27360" xr:uid="{56435994-1D4F-42A0-A561-236E8C112FB4}"/>
    <cellStyle name="Output 13 2 2 2 5" xfId="16491" xr:uid="{8A6C3FFD-B09D-4254-AAEB-959D9CC63D21}"/>
    <cellStyle name="Output 13 2 2 2 5 2" xfId="28238" xr:uid="{2426F54B-C6EB-4BDA-A77C-29E43C42C990}"/>
    <cellStyle name="Output 13 2 2 2 6" xfId="17357" xr:uid="{D9CCA817-D772-4225-8282-027F2A346774}"/>
    <cellStyle name="Output 13 2 2 2 6 2" xfId="29078" xr:uid="{DFB80824-D532-4589-B37A-49EBE6E53003}"/>
    <cellStyle name="Output 13 2 2 2 7" xfId="18133" xr:uid="{4617E534-EC3E-4D70-81B6-3C39868EA724}"/>
    <cellStyle name="Output 13 2 2 2 7 2" xfId="29854" xr:uid="{1AF5C2D7-100A-4C0F-9886-AE41D1242B13}"/>
    <cellStyle name="Output 13 2 2 2 8" xfId="18890" xr:uid="{BFE45CED-31AE-4122-8594-CB0FFF96FD70}"/>
    <cellStyle name="Output 13 2 2 3" xfId="9716" xr:uid="{F68370F6-EE57-472F-884B-C7D8D04CC8ED}"/>
    <cellStyle name="Output 13 2 2 3 2" xfId="14121" xr:uid="{44F51825-5A6A-433A-8FFF-8004658D6F53}"/>
    <cellStyle name="Output 13 2 2 3 2 2" xfId="25894" xr:uid="{06F573F9-8364-460C-8392-37C65217ED58}"/>
    <cellStyle name="Output 13 2 2 3 3" xfId="15081" xr:uid="{44482740-D0AB-4E81-A3C0-2A5FCC132F2B}"/>
    <cellStyle name="Output 13 2 2 3 3 2" xfId="26852" xr:uid="{DE1255FD-F157-49F8-BD30-82C28581DDB4}"/>
    <cellStyle name="Output 13 2 2 3 4" xfId="16033" xr:uid="{1D11DD97-8591-4C5E-BC62-1A77168A638E}"/>
    <cellStyle name="Output 13 2 2 3 4 2" xfId="27780" xr:uid="{812EC220-8BB0-4E30-B922-1F36663CE045}"/>
    <cellStyle name="Output 13 2 2 3 5" xfId="16907" xr:uid="{1CBFF193-FB36-4880-95FA-75FF38A78C8F}"/>
    <cellStyle name="Output 13 2 2 3 5 2" xfId="28654" xr:uid="{BFEDFB1A-3AB0-4CE8-9F2F-828BA1676EC7}"/>
    <cellStyle name="Output 13 2 2 3 6" xfId="17772" xr:uid="{9FF48736-6641-45BC-99BE-FC7C1B59DBD1}"/>
    <cellStyle name="Output 13 2 2 3 6 2" xfId="29493" xr:uid="{EC6EF41C-C96C-41B4-A260-AEB7514E3F73}"/>
    <cellStyle name="Output 13 2 2 3 7" xfId="18548" xr:uid="{538165BF-8E90-4D94-A0C0-7E61462F12EC}"/>
    <cellStyle name="Output 13 2 2 3 7 2" xfId="30269" xr:uid="{AC9503C5-6EB2-4748-BDD0-9B316033B8D0}"/>
    <cellStyle name="Output 13 2 2 3 8" xfId="19305" xr:uid="{09F54376-DD8C-401A-840D-0A762D80F0C7}"/>
    <cellStyle name="Output 13 2 2 4" xfId="12681" xr:uid="{6333799A-2B3D-4884-8D65-C20994D7093E}"/>
    <cellStyle name="Output 13 2 2 4 2" xfId="24480" xr:uid="{98A821B4-885F-4F6B-AB0C-67F4B6AE883C}"/>
    <cellStyle name="Output 13 2 2 5" xfId="10169" xr:uid="{E9FFF956-A76D-418B-A5DD-629DA94DCCC8}"/>
    <cellStyle name="Output 13 2 2 5 2" xfId="22044" xr:uid="{520BC00D-675B-4BBE-A53C-4F4F20D223CC}"/>
    <cellStyle name="Output 13 2 2 6" xfId="12340" xr:uid="{16AD47F1-4B49-4329-A0E8-CBA3A8C31F0C}"/>
    <cellStyle name="Output 13 2 2 6 2" xfId="24155" xr:uid="{C76B3605-317D-4BD2-BCBE-7784184A277D}"/>
    <cellStyle name="Output 13 2 2 7" xfId="10439" xr:uid="{28079B21-CAC6-4307-8352-6E2A16770E7C}"/>
    <cellStyle name="Output 13 2 2 7 2" xfId="22311" xr:uid="{45715C98-66E2-49B9-B475-47D1D1849243}"/>
    <cellStyle name="Output 13 2 2 8" xfId="13597" xr:uid="{9E6B7055-7272-4278-BE13-46EE70B563DC}"/>
    <cellStyle name="Output 13 2 2 8 2" xfId="25373" xr:uid="{A4F6185F-355A-4D20-A403-D618950229DC}"/>
    <cellStyle name="Output 13 2 2 9" xfId="14573" xr:uid="{8CEDE28C-35BC-4572-A828-5D831300AFE5}"/>
    <cellStyle name="Output 13 2 2 9 2" xfId="26344" xr:uid="{9722FBC4-0552-4FB6-91FD-ED2D8E052C98}"/>
    <cellStyle name="Output 13 2 3" xfId="8476" xr:uid="{02EB9B15-8A65-47A8-999C-31F96C1BE925}"/>
    <cellStyle name="Output 13 2 3 2" xfId="13218" xr:uid="{65F4537B-64D9-49A9-A0C7-0CE3532AB4C9}"/>
    <cellStyle name="Output 13 2 3 2 2" xfId="25004" xr:uid="{ED8F504B-E2A1-429C-9177-BAFA0C860119}"/>
    <cellStyle name="Output 13 2 3 3" xfId="14238" xr:uid="{8B13C0B8-11CC-41A8-9652-229FF7BF59C7}"/>
    <cellStyle name="Output 13 2 3 3 2" xfId="26011" xr:uid="{77D59CCA-75E7-419B-9E15-1A6D31580EB1}"/>
    <cellStyle name="Output 13 2 3 4" xfId="15198" xr:uid="{3B045A32-D3F3-470F-AECE-3ABFAEE22C1E}"/>
    <cellStyle name="Output 13 2 3 4 2" xfId="26967" xr:uid="{AA8F2D5A-CEDA-4C5F-BF74-FFAD561F5BDF}"/>
    <cellStyle name="Output 13 2 3 5" xfId="16147" xr:uid="{3F02CE8C-83D4-444D-BA4D-18D2BB19FE67}"/>
    <cellStyle name="Output 13 2 3 5 2" xfId="27894" xr:uid="{E6D79EA7-4923-4337-B981-C060CCBBA0A5}"/>
    <cellStyle name="Output 13 2 3 6" xfId="17020" xr:uid="{CE050D40-60F7-4FBD-8C91-5B381A6CE65C}"/>
    <cellStyle name="Output 13 2 3 6 2" xfId="28767" xr:uid="{4DFFD869-5F61-4053-B7AE-196CC6EB4C37}"/>
    <cellStyle name="Output 13 2 3 7" xfId="17885" xr:uid="{734487E7-B770-4662-9DA6-33D55FD5BCBB}"/>
    <cellStyle name="Output 13 2 3 7 2" xfId="29606" xr:uid="{8633AC22-BBC6-4ADD-84ED-4032EC0ED220}"/>
    <cellStyle name="Output 13 2 3 8" xfId="18661" xr:uid="{FB487CBA-0702-4638-893F-132DFA91EBE1}"/>
    <cellStyle name="Output 13 2 4" xfId="9487" xr:uid="{B888E3A5-D80A-4E51-8FDC-463D16DD858E}"/>
    <cellStyle name="Output 13 2 4 2" xfId="13892" xr:uid="{4E549C9E-240A-4EB6-8108-4764531BDDDE}"/>
    <cellStyle name="Output 13 2 4 2 2" xfId="25665" xr:uid="{0C668FD3-37C7-475B-8830-F622278DA162}"/>
    <cellStyle name="Output 13 2 4 3" xfId="14852" xr:uid="{49ECEB86-942B-40D6-A6D5-225B786ABC64}"/>
    <cellStyle name="Output 13 2 4 3 2" xfId="26623" xr:uid="{1FC090E4-A937-45E4-BEB2-EE42D3979455}"/>
    <cellStyle name="Output 13 2 4 4" xfId="15804" xr:uid="{861703E2-B2F6-4AC5-B6F4-A93C28AFDE8E}"/>
    <cellStyle name="Output 13 2 4 4 2" xfId="27551" xr:uid="{8BF0363F-D57C-492C-B301-373878BD0D38}"/>
    <cellStyle name="Output 13 2 4 5" xfId="16678" xr:uid="{01D0F7AB-4AFB-49AE-9D12-EEE64A5C0949}"/>
    <cellStyle name="Output 13 2 4 5 2" xfId="28425" xr:uid="{7CD5C9A1-5BDE-400E-9289-5291ED654534}"/>
    <cellStyle name="Output 13 2 4 6" xfId="17543" xr:uid="{BCD0CAD0-AA78-4C7B-84B6-CD5705E7BE62}"/>
    <cellStyle name="Output 13 2 4 6 2" xfId="29264" xr:uid="{383CBB08-D744-4A6A-9A1D-D2B7192F4F23}"/>
    <cellStyle name="Output 13 2 4 7" xfId="18319" xr:uid="{A6E95628-2854-423F-AB88-EBD2A2DAB98C}"/>
    <cellStyle name="Output 13 2 4 7 2" xfId="30040" xr:uid="{FAA8F863-82C3-4033-8EB7-A1ABD1B511A0}"/>
    <cellStyle name="Output 13 2 4 8" xfId="19076" xr:uid="{7C50F50A-667A-4FD6-980F-F1BBF43EA0F1}"/>
    <cellStyle name="Output 13 2 5" xfId="12189" xr:uid="{107A00E2-A70B-4FBA-A351-5E0F3DDD9E00}"/>
    <cellStyle name="Output 13 2 5 2" xfId="24006" xr:uid="{C2A30B8F-9F7B-40CC-9215-0CF78C586E51}"/>
    <cellStyle name="Output 13 2 6" xfId="10578" xr:uid="{7BDD624B-3C4B-4E8C-9519-6570018BA6F3}"/>
    <cellStyle name="Output 13 2 6 2" xfId="22450" xr:uid="{3EEAB8B5-8B18-40AF-A48A-E4E4F1F0CEC7}"/>
    <cellStyle name="Output 13 2 7" xfId="13571" xr:uid="{828EF769-62C2-4C5F-A6A2-AD4D89C0A8CB}"/>
    <cellStyle name="Output 13 2 7 2" xfId="25347" xr:uid="{FF49DB66-4DDE-431C-845A-35C96B427F12}"/>
    <cellStyle name="Output 13 2 8" xfId="14549" xr:uid="{A2481209-4C40-45B2-86DE-89E49296EFAD}"/>
    <cellStyle name="Output 13 2 8 2" xfId="26320" xr:uid="{F4A1F1CD-B3D4-459A-BAE5-A49DE4314EA3}"/>
    <cellStyle name="Output 13 2 9" xfId="15502" xr:uid="{F55F3EF2-6FC6-48F2-ACBC-106F273DD185}"/>
    <cellStyle name="Output 13 2 9 2" xfId="27257" xr:uid="{0430EE55-0658-423D-A386-E8A6D76802D7}"/>
    <cellStyle name="Output 13 3" xfId="7096" xr:uid="{1E23D3F9-E248-4F27-B492-BC36D16D7F85}"/>
    <cellStyle name="Output 13 3 10" xfId="12121" xr:uid="{8B3C3315-3328-439E-9E34-DB58AC84C319}"/>
    <cellStyle name="Output 13 3 10 2" xfId="23938" xr:uid="{C2057042-DC7F-4721-A2CB-631304087B93}"/>
    <cellStyle name="Output 13 3 2" xfId="8739" xr:uid="{65823080-3EDF-4513-874D-F0F32746910D}"/>
    <cellStyle name="Output 13 3 2 2" xfId="13400" xr:uid="{07332471-B09B-438D-BC85-C4D7A586B6EC}"/>
    <cellStyle name="Output 13 3 2 2 2" xfId="25183" xr:uid="{C6173D22-F497-4C63-8A05-98410383750C}"/>
    <cellStyle name="Output 13 3 2 3" xfId="14406" xr:uid="{23D68AF6-7C39-4FB5-A31D-B9D618224FA4}"/>
    <cellStyle name="Output 13 3 2 3 2" xfId="26178" xr:uid="{0AC1D6AC-63B3-48A6-9F10-848C89BA046C}"/>
    <cellStyle name="Output 13 3 2 4" xfId="15364" xr:uid="{528FFD8E-9B40-43EB-8E9E-C5D37A8DD200}"/>
    <cellStyle name="Output 13 3 2 4 2" xfId="27126" xr:uid="{C38B003B-3198-4C9E-83EC-83B5870C8159}"/>
    <cellStyle name="Output 13 3 2 5" xfId="16291" xr:uid="{7CACB740-A6E5-4264-BBD2-F1CCEE2BF092}"/>
    <cellStyle name="Output 13 3 2 5 2" xfId="28038" xr:uid="{ECFD973F-F6C5-40FC-8357-8528E1D3F4D2}"/>
    <cellStyle name="Output 13 3 2 6" xfId="17162" xr:uid="{3FCD6331-D34D-4118-873C-4018EC9FAE29}"/>
    <cellStyle name="Output 13 3 2 6 2" xfId="28906" xr:uid="{86561407-5256-4B25-A1C3-9E587B1BCD9C}"/>
    <cellStyle name="Output 13 3 2 7" xfId="18009" xr:uid="{F5E1CA9F-6C18-4440-B53C-A459B8D8DCF9}"/>
    <cellStyle name="Output 13 3 2 7 2" xfId="29730" xr:uid="{665FCFF7-6263-4478-A658-F667DF78BA7D}"/>
    <cellStyle name="Output 13 3 2 8" xfId="18776" xr:uid="{5E95C2A9-4D4E-4FFB-B7AF-4F82699AB244}"/>
    <cellStyle name="Output 13 3 3" xfId="9602" xr:uid="{5C0C08CB-ED28-4D24-A50D-25E7BE63FE78}"/>
    <cellStyle name="Output 13 3 3 2" xfId="14007" xr:uid="{50395509-A2D1-4307-A38B-B047F3C1D6A8}"/>
    <cellStyle name="Output 13 3 3 2 2" xfId="25780" xr:uid="{98CA9055-B81A-40B1-BAEE-15C431755A53}"/>
    <cellStyle name="Output 13 3 3 3" xfId="14967" xr:uid="{255EBD46-2997-46C0-8C05-6B1E277D4ABF}"/>
    <cellStyle name="Output 13 3 3 3 2" xfId="26738" xr:uid="{F53CD9DC-4FAC-407E-9662-AC8704448CA4}"/>
    <cellStyle name="Output 13 3 3 4" xfId="15919" xr:uid="{57F9A249-0BEE-46D7-8F88-E4B4FDE81BE1}"/>
    <cellStyle name="Output 13 3 3 4 2" xfId="27666" xr:uid="{234AD398-EC7C-4B2B-B851-2EC44EC164B8}"/>
    <cellStyle name="Output 13 3 3 5" xfId="16793" xr:uid="{951D70EB-23C8-4560-B194-1F2F738EF51F}"/>
    <cellStyle name="Output 13 3 3 5 2" xfId="28540" xr:uid="{85277F6A-EF0F-450A-A068-0B256929DF73}"/>
    <cellStyle name="Output 13 3 3 6" xfId="17658" xr:uid="{6D28B188-9F7B-4224-BFB0-FB5E4ED14C13}"/>
    <cellStyle name="Output 13 3 3 6 2" xfId="29379" xr:uid="{5C498366-AEE6-49D4-8AC0-ADC5CDE017D7}"/>
    <cellStyle name="Output 13 3 3 7" xfId="18434" xr:uid="{58DB0752-47C0-47D2-8F0A-3CEC53392E14}"/>
    <cellStyle name="Output 13 3 3 7 2" xfId="30155" xr:uid="{9965BA84-11A3-45FB-8B2F-DCC3E960020A}"/>
    <cellStyle name="Output 13 3 3 8" xfId="19191" xr:uid="{BDCB5CAF-5DAD-40EA-AD85-301361F003BB}"/>
    <cellStyle name="Output 13 3 4" xfId="12370" xr:uid="{7EDF2289-99B3-4A9A-AE4F-C979026927FF}"/>
    <cellStyle name="Output 13 3 4 2" xfId="24185" xr:uid="{13B8B2F9-912E-4B01-B457-6BE01A9636AF}"/>
    <cellStyle name="Output 13 3 5" xfId="10410" xr:uid="{2B9377E0-C18D-45FF-BBA4-EBA5B3743F70}"/>
    <cellStyle name="Output 13 3 5 2" xfId="22282" xr:uid="{72628196-9A86-42DA-9BE9-26F8B9AD1699}"/>
    <cellStyle name="Output 13 3 6" xfId="12581" xr:uid="{EB487416-91C9-42BF-9975-FAC18137CF8E}"/>
    <cellStyle name="Output 13 3 6 2" xfId="24388" xr:uid="{C2FA25DD-62A1-4E1B-BA75-6D783BC34E1F}"/>
    <cellStyle name="Output 13 3 7" xfId="10230" xr:uid="{91B429CD-FAC8-408F-BE9B-5D2571DFECBF}"/>
    <cellStyle name="Output 13 3 7 2" xfId="22105" xr:uid="{CE0AAF92-1ED8-4574-8A75-19368F1639B7}"/>
    <cellStyle name="Output 13 3 8" xfId="13107" xr:uid="{44E1DC82-4276-4C56-91B5-350A23DDCD94}"/>
    <cellStyle name="Output 13 3 8 2" xfId="24895" xr:uid="{E95F4D7D-C069-49E6-80A4-3B5D98FE2DC6}"/>
    <cellStyle name="Output 13 3 9" xfId="9829" xr:uid="{E3DE9670-A61A-49E6-8851-AD75E72ACC0D}"/>
    <cellStyle name="Output 13 3 9 2" xfId="21705" xr:uid="{F3173BBD-1CCE-4611-81BD-9DB14D5669A4}"/>
    <cellStyle name="Output 13 4" xfId="7940" xr:uid="{B2534940-C267-4D7D-8302-DE8CB9741695}"/>
    <cellStyle name="Output 13 4 2" xfId="12911" xr:uid="{91813EB5-314D-410C-A0B5-E65AA6A63840}"/>
    <cellStyle name="Output 13 4 2 2" xfId="24705" xr:uid="{9CBF2910-F1BA-4154-8BBC-79680D431C27}"/>
    <cellStyle name="Output 13 4 3" xfId="9981" xr:uid="{2DFAEA20-D8FE-48A5-9ABB-CA0E32865F49}"/>
    <cellStyle name="Output 13 4 3 2" xfId="21856" xr:uid="{AC68DBD0-E47A-4427-AA56-7A7C138FD037}"/>
    <cellStyle name="Output 13 4 4" xfId="12110" xr:uid="{01E615BC-7BA9-4AAE-8064-C0710E53239A}"/>
    <cellStyle name="Output 13 4 4 2" xfId="23928" xr:uid="{9AB55F70-52C5-43DF-A9E3-F553A58C4C30}"/>
    <cellStyle name="Output 13 4 5" xfId="10652" xr:uid="{9045177B-D22D-4DE1-9E7D-30BEE65DFBC0}"/>
    <cellStyle name="Output 13 4 5 2" xfId="22524" xr:uid="{6D685A2E-115B-46E2-AB0E-A388C48FE1D7}"/>
    <cellStyle name="Output 13 4 6" xfId="12861" xr:uid="{F689D55F-B8AA-4EBB-8661-8C7EFF171DAD}"/>
    <cellStyle name="Output 13 4 6 2" xfId="24655" xr:uid="{1F8A097D-9DC2-40F8-B174-C46B2929BDF8}"/>
    <cellStyle name="Output 13 4 7" xfId="10024" xr:uid="{FF0F74C9-D361-4B84-AB75-9EE9F436F568}"/>
    <cellStyle name="Output 13 4 7 2" xfId="21899" xr:uid="{FD45BB6B-324B-4340-83C5-8B07C8228E05}"/>
    <cellStyle name="Output 13 4 8" xfId="12633" xr:uid="{D673B3C7-ED93-4AA5-B38B-828CDCA0C69A}"/>
    <cellStyle name="Output 13 5" xfId="9374" xr:uid="{6C8D1012-7C93-4DAD-A12C-C04A76244929}"/>
    <cellStyle name="Output 13 5 2" xfId="13779" xr:uid="{839D4F99-3C78-42E4-B3E2-6778E7318032}"/>
    <cellStyle name="Output 13 5 2 2" xfId="25552" xr:uid="{67EBD81F-61FE-4774-8489-A76353583628}"/>
    <cellStyle name="Output 13 5 3" xfId="14739" xr:uid="{2040EC49-51C5-4331-8CDC-9C29930EBC7E}"/>
    <cellStyle name="Output 13 5 3 2" xfId="26510" xr:uid="{EC55F601-9E94-478E-819D-DB3422EBF9F8}"/>
    <cellStyle name="Output 13 5 4" xfId="15691" xr:uid="{A6B718B9-9DB1-45F0-8A95-D1E5B559E918}"/>
    <cellStyle name="Output 13 5 4 2" xfId="27438" xr:uid="{4106003F-47F3-4281-BED2-56DF2EB9CFCA}"/>
    <cellStyle name="Output 13 5 5" xfId="16565" xr:uid="{4CFEB011-F89F-4E9D-8806-32DEA5FBF1DA}"/>
    <cellStyle name="Output 13 5 5 2" xfId="28312" xr:uid="{4B0F3068-B80D-41E4-8F7A-002566365EE0}"/>
    <cellStyle name="Output 13 5 6" xfId="17430" xr:uid="{A7658F79-C474-4CE2-BB2E-3590296F4EA3}"/>
    <cellStyle name="Output 13 5 6 2" xfId="29151" xr:uid="{02166F39-C1F5-4F02-B9C8-1D509AC080B7}"/>
    <cellStyle name="Output 13 5 7" xfId="18206" xr:uid="{B2B5259C-0D00-4D8B-A3F7-81C3E6E6F38D}"/>
    <cellStyle name="Output 13 5 7 2" xfId="29927" xr:uid="{E808419E-89AD-4126-A4DE-0D3166110D78}"/>
    <cellStyle name="Output 13 5 8" xfId="18963" xr:uid="{4A98B0E8-F518-49C5-8220-8DC06C69CC82}"/>
    <cellStyle name="Output 13 6" xfId="11816" xr:uid="{734A1C79-F9A4-4B14-9950-52340F6871FB}"/>
    <cellStyle name="Output 13 6 2" xfId="23644" xr:uid="{42B7E177-E8DC-42BF-9E8D-7560E503F625}"/>
    <cellStyle name="Output 13 7" xfId="10899" xr:uid="{59466789-4C89-46A3-95AF-74F7342C2496}"/>
    <cellStyle name="Output 13 7 2" xfId="22768" xr:uid="{A3965A2E-D422-4DCC-843A-87DF14539EC7}"/>
    <cellStyle name="Output 13 8" xfId="11435" xr:uid="{467A9A35-5C69-45F5-9385-C87BD86D6BE6}"/>
    <cellStyle name="Output 13 8 2" xfId="23293" xr:uid="{32A55AF9-26A1-47DF-B16B-05FA099A9B6F}"/>
    <cellStyle name="Output 13 9" xfId="11197" xr:uid="{673D4C5C-0C3E-4920-9FDE-7A1837B7D5A9}"/>
    <cellStyle name="Output 13 9 2" xfId="23059" xr:uid="{3B82BFAB-9877-4E0F-8FC5-E938F67B25E4}"/>
    <cellStyle name="Output 14" xfId="6160" xr:uid="{17163570-9892-4AEE-BA9A-E3E8050281E3}"/>
    <cellStyle name="Output 14 10" xfId="13508" xr:uid="{EF57F087-DC18-4CAE-9933-5092A45BF807}"/>
    <cellStyle name="Output 14 10 2" xfId="25289" xr:uid="{795F58E2-808C-4023-B6FC-7DC606F705DC}"/>
    <cellStyle name="Output 14 11" xfId="14509" xr:uid="{9D653876-9769-468A-AAD2-9956A9462F5F}"/>
    <cellStyle name="Output 14 11 2" xfId="26281" xr:uid="{823CA176-C198-4E1E-9940-0CC3CD2DDEF6}"/>
    <cellStyle name="Output 14 12" xfId="15467" xr:uid="{AF93B17F-D112-4FFE-8931-8950FC931315}"/>
    <cellStyle name="Output 14 12 2" xfId="27227" xr:uid="{79E96D0B-470A-4C1F-93BB-4A79EF714BE8}"/>
    <cellStyle name="Output 14 2" xfId="6832" xr:uid="{D02DCDEF-AC2D-487E-A667-337A6078B2FA}"/>
    <cellStyle name="Output 14 2 10" xfId="10930" xr:uid="{99C7E18A-096B-4E52-A5DE-7469288C8254}"/>
    <cellStyle name="Output 14 2 10 2" xfId="22799" xr:uid="{916BE9E6-D285-49CB-9FF5-700BFACDFAF9}"/>
    <cellStyle name="Output 14 2 11" xfId="12526" xr:uid="{B871D8C3-91C1-454F-B358-7B4C14263A5C}"/>
    <cellStyle name="Output 14 2 11 2" xfId="24336" xr:uid="{142FB817-F36F-41A3-BA0A-4972D924385E}"/>
    <cellStyle name="Output 14 2 2" xfId="7620" xr:uid="{9F7C6B3F-5ABE-45EC-BFB4-080E56B115DF}"/>
    <cellStyle name="Output 14 2 2 10" xfId="14529" xr:uid="{F81745DB-891C-4AFB-BD87-1D9EF6E1AF93}"/>
    <cellStyle name="Output 14 2 2 10 2" xfId="26300" xr:uid="{A62AB6A9-3681-43EF-A7A3-47F2BA31B8FB}"/>
    <cellStyle name="Output 14 2 2 2" xfId="9263" xr:uid="{5028C53B-0C85-4F3E-AC84-10E371A335DC}"/>
    <cellStyle name="Output 14 2 2 2 2" xfId="13698" xr:uid="{6271C46F-66F2-4929-8913-525E323A12BB}"/>
    <cellStyle name="Output 14 2 2 2 2 2" xfId="25472" xr:uid="{29E0E3F2-7568-4ADF-A254-9135961D1AA3}"/>
    <cellStyle name="Output 14 2 2 2 3" xfId="14660" xr:uid="{F43B0E9C-658F-4D9B-80A4-570E282A51FD}"/>
    <cellStyle name="Output 14 2 2 2 3 2" xfId="26431" xr:uid="{718A6EA1-816A-4989-9804-FD972AA919AA}"/>
    <cellStyle name="Output 14 2 2 2 4" xfId="15612" xr:uid="{E40847B8-849C-4058-B8A9-1D90A1282C80}"/>
    <cellStyle name="Output 14 2 2 2 4 2" xfId="27361" xr:uid="{E32D7BF0-08B6-4751-BEE6-09389F03B24A}"/>
    <cellStyle name="Output 14 2 2 2 5" xfId="16492" xr:uid="{40AE0C2B-CE54-4877-BF32-D338D67F2D0D}"/>
    <cellStyle name="Output 14 2 2 2 5 2" xfId="28239" xr:uid="{488319FB-FFF4-4A44-B031-7E3FB3844BA8}"/>
    <cellStyle name="Output 14 2 2 2 6" xfId="17358" xr:uid="{74801EC9-DF40-4BE4-BD58-CE04D4BE9434}"/>
    <cellStyle name="Output 14 2 2 2 6 2" xfId="29079" xr:uid="{3E90150E-53C2-4B80-8F13-32118A7FF737}"/>
    <cellStyle name="Output 14 2 2 2 7" xfId="18134" xr:uid="{0E412598-AA25-49F6-84B8-E49E61BBB5C6}"/>
    <cellStyle name="Output 14 2 2 2 7 2" xfId="29855" xr:uid="{9410D9BA-9AE7-4054-ABB4-E925F5AFFCFF}"/>
    <cellStyle name="Output 14 2 2 2 8" xfId="18891" xr:uid="{6FA4CE9D-66DA-4EC8-8A24-9BF26757D45B}"/>
    <cellStyle name="Output 14 2 2 3" xfId="9717" xr:uid="{B9DA4819-00E0-4BF3-88F4-5F3669A2CF04}"/>
    <cellStyle name="Output 14 2 2 3 2" xfId="14122" xr:uid="{7084ABE1-C6B8-458A-BDB7-5F28CF0849D5}"/>
    <cellStyle name="Output 14 2 2 3 2 2" xfId="25895" xr:uid="{82363C20-97C5-445C-9D8D-9898A7F9102D}"/>
    <cellStyle name="Output 14 2 2 3 3" xfId="15082" xr:uid="{25218434-B12E-49B2-AE4E-924553CDDA43}"/>
    <cellStyle name="Output 14 2 2 3 3 2" xfId="26853" xr:uid="{31476408-EF44-40DF-B42C-8791EC0165EF}"/>
    <cellStyle name="Output 14 2 2 3 4" xfId="16034" xr:uid="{90A4B9DA-70B3-43DB-89D2-B714C8B653A6}"/>
    <cellStyle name="Output 14 2 2 3 4 2" xfId="27781" xr:uid="{828523CB-F425-4F4A-8B21-2A629DD15EC4}"/>
    <cellStyle name="Output 14 2 2 3 5" xfId="16908" xr:uid="{F6617D47-032A-47D1-9D8A-25087D85A49D}"/>
    <cellStyle name="Output 14 2 2 3 5 2" xfId="28655" xr:uid="{7AC164CC-633A-4CA5-8419-985124C5B550}"/>
    <cellStyle name="Output 14 2 2 3 6" xfId="17773" xr:uid="{550DFCF2-41C4-44F1-B666-ACCB54EE1B0F}"/>
    <cellStyle name="Output 14 2 2 3 6 2" xfId="29494" xr:uid="{4D2073E7-8A7C-4374-B194-D8531AE3B9B2}"/>
    <cellStyle name="Output 14 2 2 3 7" xfId="18549" xr:uid="{B2832937-774C-4300-A949-0A717E16D2E1}"/>
    <cellStyle name="Output 14 2 2 3 7 2" xfId="30270" xr:uid="{80A3A6FF-AC6F-4D14-B5B6-748F3FEC3BB7}"/>
    <cellStyle name="Output 14 2 2 3 8" xfId="19306" xr:uid="{2EB9E2FD-BF85-41FD-8118-49D6143EC1DF}"/>
    <cellStyle name="Output 14 2 2 4" xfId="12682" xr:uid="{47C831D0-87CA-4CF8-9B6F-61D6EB4BFDBC}"/>
    <cellStyle name="Output 14 2 2 4 2" xfId="24481" xr:uid="{963D14D3-ACCA-4D62-98C3-DD84A9C89123}"/>
    <cellStyle name="Output 14 2 2 5" xfId="12771" xr:uid="{FA69594A-1A8B-49D0-BF85-F7FC0399E9F6}"/>
    <cellStyle name="Output 14 2 2 5 2" xfId="24567" xr:uid="{0565A3CA-FFFB-4BFC-86F3-CD439AFC3854}"/>
    <cellStyle name="Output 14 2 2 6" xfId="10105" xr:uid="{A5373751-8873-4791-BD36-2E64D608D8D6}"/>
    <cellStyle name="Output 14 2 2 6 2" xfId="21980" xr:uid="{DB8E80A5-CBF6-4F86-B07B-589DF7D1B5CF}"/>
    <cellStyle name="Output 14 2 2 7" xfId="11744" xr:uid="{237A730A-A97C-4419-A575-254DFAFD084F}"/>
    <cellStyle name="Output 14 2 2 7 2" xfId="23573" xr:uid="{B521AEB1-DF93-4860-A1A9-0D62B2183C3F}"/>
    <cellStyle name="Output 14 2 2 8" xfId="10962" xr:uid="{1B0A7272-CFCC-4DCF-AD2A-92AB7F56C770}"/>
    <cellStyle name="Output 14 2 2 8 2" xfId="22831" xr:uid="{497428A7-5804-417E-86CD-7BCBA7B8A90D}"/>
    <cellStyle name="Output 14 2 2 9" xfId="13547" xr:uid="{CC41FAAF-3165-49B0-8E3D-05734F9DB454}"/>
    <cellStyle name="Output 14 2 2 9 2" xfId="25323" xr:uid="{D0125BEB-DACC-4C56-94C3-C66D0C2DF3BF}"/>
    <cellStyle name="Output 14 2 3" xfId="8477" xr:uid="{C88F5BDA-CC1E-41FE-9286-7C20203B9EF2}"/>
    <cellStyle name="Output 14 2 3 2" xfId="13219" xr:uid="{F8753731-56D2-4AA2-ACC1-653539839EE9}"/>
    <cellStyle name="Output 14 2 3 2 2" xfId="25005" xr:uid="{D4718997-81FB-44E6-AC54-AC4181AA9323}"/>
    <cellStyle name="Output 14 2 3 3" xfId="14239" xr:uid="{F251070F-4F1E-4660-A79E-DBDDE18914C9}"/>
    <cellStyle name="Output 14 2 3 3 2" xfId="26012" xr:uid="{5995154C-444B-42CA-8A53-CBF4F5E80B66}"/>
    <cellStyle name="Output 14 2 3 4" xfId="15199" xr:uid="{AEFC74CA-961A-4B19-8181-09C499B490C3}"/>
    <cellStyle name="Output 14 2 3 4 2" xfId="26968" xr:uid="{E3CE9C86-6E47-4CB9-B848-8C7E51B6238C}"/>
    <cellStyle name="Output 14 2 3 5" xfId="16148" xr:uid="{44CE8D90-BD3D-4521-93C0-64EDFB07005C}"/>
    <cellStyle name="Output 14 2 3 5 2" xfId="27895" xr:uid="{9B86BCEF-92B5-44A2-B7DB-1361727F871E}"/>
    <cellStyle name="Output 14 2 3 6" xfId="17021" xr:uid="{FCF61C64-8133-43FA-BD5C-BEF562172738}"/>
    <cellStyle name="Output 14 2 3 6 2" xfId="28768" xr:uid="{13FE2A93-AB50-4205-B8AA-31930AC86B3A}"/>
    <cellStyle name="Output 14 2 3 7" xfId="17886" xr:uid="{65363C30-D399-458C-B5C6-B6E2B76E5D0C}"/>
    <cellStyle name="Output 14 2 3 7 2" xfId="29607" xr:uid="{67E41F18-040B-441B-A4A1-2E10FE285DCF}"/>
    <cellStyle name="Output 14 2 3 8" xfId="18662" xr:uid="{21AC497A-506C-437E-9E2E-533B2166168C}"/>
    <cellStyle name="Output 14 2 4" xfId="9488" xr:uid="{C3E5D4F7-7B39-4E3B-B538-F7F5ABA049A0}"/>
    <cellStyle name="Output 14 2 4 2" xfId="13893" xr:uid="{D5B1F4CF-7AAD-42B7-81A7-801A29BA6D32}"/>
    <cellStyle name="Output 14 2 4 2 2" xfId="25666" xr:uid="{26DC92D8-2231-42DC-B269-635D47517C04}"/>
    <cellStyle name="Output 14 2 4 3" xfId="14853" xr:uid="{E6C2DE88-624C-4B15-9FDE-07AC5AE9C236}"/>
    <cellStyle name="Output 14 2 4 3 2" xfId="26624" xr:uid="{E0540E34-B739-4A76-8359-DE757DE3F312}"/>
    <cellStyle name="Output 14 2 4 4" xfId="15805" xr:uid="{2887CB8F-EFEF-4D16-9B0C-18A7ADA0A8DB}"/>
    <cellStyle name="Output 14 2 4 4 2" xfId="27552" xr:uid="{F0D199F6-912D-4CA4-AF9C-5DCFFEAB2D4A}"/>
    <cellStyle name="Output 14 2 4 5" xfId="16679" xr:uid="{CABC39E9-B4E1-4CDE-9385-8FAADF64BB2C}"/>
    <cellStyle name="Output 14 2 4 5 2" xfId="28426" xr:uid="{2061B286-97DA-4A65-AEA3-EBD0C90A44C3}"/>
    <cellStyle name="Output 14 2 4 6" xfId="17544" xr:uid="{CCBFDAF8-B99E-4966-A96E-1BD652B4C9F1}"/>
    <cellStyle name="Output 14 2 4 6 2" xfId="29265" xr:uid="{7D9ABBF7-CFF9-4653-A96D-6D847AB3A19F}"/>
    <cellStyle name="Output 14 2 4 7" xfId="18320" xr:uid="{B82583E1-6572-460C-A27E-47F7684DDE25}"/>
    <cellStyle name="Output 14 2 4 7 2" xfId="30041" xr:uid="{6AC57A4D-9B1A-4FD0-83EF-7DCA5D985E84}"/>
    <cellStyle name="Output 14 2 4 8" xfId="19077" xr:uid="{DFC61023-A769-4684-B949-5EBA5BB68BF9}"/>
    <cellStyle name="Output 14 2 5" xfId="12190" xr:uid="{FDAD0081-6363-48CF-BDF1-7938FACC52E8}"/>
    <cellStyle name="Output 14 2 5 2" xfId="24007" xr:uid="{A9F30FF4-706D-4E37-AFB9-614299B87E66}"/>
    <cellStyle name="Output 14 2 6" xfId="10577" xr:uid="{0CC2D11F-6EA2-4EE5-AE49-D3F4AD803D04}"/>
    <cellStyle name="Output 14 2 6 2" xfId="22449" xr:uid="{E655488F-2DFE-41E5-A159-32B193F305D1}"/>
    <cellStyle name="Output 14 2 7" xfId="12965" xr:uid="{3B8997E8-A214-484C-8883-87D7C3BB8D74}"/>
    <cellStyle name="Output 14 2 7 2" xfId="24759" xr:uid="{88D690A8-62C7-4D39-B856-E95104441C1E}"/>
    <cellStyle name="Output 14 2 8" xfId="9930" xr:uid="{1911B8F0-CDA7-4E9D-B43F-FE8141EF5119}"/>
    <cellStyle name="Output 14 2 8 2" xfId="21805" xr:uid="{D7B7452C-635A-4110-A717-07FF0161C9E5}"/>
    <cellStyle name="Output 14 2 9" xfId="11777" xr:uid="{807454FA-5D65-4BD4-BD0D-8062C96D85D6}"/>
    <cellStyle name="Output 14 2 9 2" xfId="23605" xr:uid="{BEF0FBC9-BBA5-4858-90F8-69584CBC7DFD}"/>
    <cellStyle name="Output 14 3" xfId="7097" xr:uid="{B7979A3F-B103-498A-8478-7DCFEDDC2C8A}"/>
    <cellStyle name="Output 14 3 10" xfId="17293" xr:uid="{2AECD4D7-561A-4904-8BB7-CF5CBEA525F1}"/>
    <cellStyle name="Output 14 3 10 2" xfId="29036" xr:uid="{3E814C29-5B3D-4B8E-A9A9-5F8E820BB67E}"/>
    <cellStyle name="Output 14 3 2" xfId="8740" xr:uid="{4E7C09B4-526A-4F09-983E-E04BAA3ECF53}"/>
    <cellStyle name="Output 14 3 2 2" xfId="13401" xr:uid="{A6A659F9-BA37-441E-828B-E509143D6D4A}"/>
    <cellStyle name="Output 14 3 2 2 2" xfId="25184" xr:uid="{3298A975-0DA0-4F79-8B8D-D06A3D6FFBFB}"/>
    <cellStyle name="Output 14 3 2 3" xfId="14407" xr:uid="{EEE2AF18-4504-42DF-9AFF-3848D48AE0AD}"/>
    <cellStyle name="Output 14 3 2 3 2" xfId="26179" xr:uid="{C3ABC30E-CEC7-4E32-BB9F-E699F91FE4D2}"/>
    <cellStyle name="Output 14 3 2 4" xfId="15365" xr:uid="{1B09A55D-994E-440B-A586-5EF2ECD0FB42}"/>
    <cellStyle name="Output 14 3 2 4 2" xfId="27127" xr:uid="{C59BD069-28EB-4A1B-8AB2-242DD491B1E9}"/>
    <cellStyle name="Output 14 3 2 5" xfId="16292" xr:uid="{E769E379-CFD1-4D14-8C35-0FC8965A8B08}"/>
    <cellStyle name="Output 14 3 2 5 2" xfId="28039" xr:uid="{0ED0187B-7DA0-4DF5-AE1F-67CD57399845}"/>
    <cellStyle name="Output 14 3 2 6" xfId="17163" xr:uid="{23A9B001-FB9D-429C-B32B-9CBDC6C8045A}"/>
    <cellStyle name="Output 14 3 2 6 2" xfId="28907" xr:uid="{65D8F98A-335E-486E-BA08-66A051816D1E}"/>
    <cellStyle name="Output 14 3 2 7" xfId="18010" xr:uid="{E2C61178-8D41-462E-9A3D-3CED9E00A3CF}"/>
    <cellStyle name="Output 14 3 2 7 2" xfId="29731" xr:uid="{317163F4-45A8-489F-A51E-6BCFBF4D91B5}"/>
    <cellStyle name="Output 14 3 2 8" xfId="18777" xr:uid="{763E4B47-80AA-4012-8BE9-B02ABC7B9D03}"/>
    <cellStyle name="Output 14 3 3" xfId="9603" xr:uid="{CCFD19C2-0AAA-42AC-B75D-13CDA1DDC56F}"/>
    <cellStyle name="Output 14 3 3 2" xfId="14008" xr:uid="{8EBBB918-8E46-4C2A-A0C0-8B84BEB63113}"/>
    <cellStyle name="Output 14 3 3 2 2" xfId="25781" xr:uid="{B215B1F8-ABA9-4B8E-B7D3-E2728532CA6A}"/>
    <cellStyle name="Output 14 3 3 3" xfId="14968" xr:uid="{6100BD5C-7669-47C7-A82E-BA778635DB66}"/>
    <cellStyle name="Output 14 3 3 3 2" xfId="26739" xr:uid="{642D4DE4-361A-4150-AF35-1D0EE2112525}"/>
    <cellStyle name="Output 14 3 3 4" xfId="15920" xr:uid="{3B42A56E-5A94-4A33-91AE-4A126600D08E}"/>
    <cellStyle name="Output 14 3 3 4 2" xfId="27667" xr:uid="{FDF7C17C-F432-427E-9A3A-DC79A812B235}"/>
    <cellStyle name="Output 14 3 3 5" xfId="16794" xr:uid="{2695A47A-26AB-4B3C-9B19-D1F4ACFCA031}"/>
    <cellStyle name="Output 14 3 3 5 2" xfId="28541" xr:uid="{2057554F-5764-4588-A3A2-7E3E9F484711}"/>
    <cellStyle name="Output 14 3 3 6" xfId="17659" xr:uid="{AB9F9390-862E-4C25-95AD-82F36D9BEB92}"/>
    <cellStyle name="Output 14 3 3 6 2" xfId="29380" xr:uid="{2BAAE922-1994-415C-A8D5-E731ABECE47F}"/>
    <cellStyle name="Output 14 3 3 7" xfId="18435" xr:uid="{68AD3A10-F2B2-4593-87DF-EBEC2352B3BC}"/>
    <cellStyle name="Output 14 3 3 7 2" xfId="30156" xr:uid="{82636037-364C-45E2-9699-C7F525FD9252}"/>
    <cellStyle name="Output 14 3 3 8" xfId="19192" xr:uid="{2936429A-4ED4-4560-B335-3D5392FA5ABD}"/>
    <cellStyle name="Output 14 3 4" xfId="12371" xr:uid="{BDAED1F6-7F00-433B-890D-ACCCCAE3AA57}"/>
    <cellStyle name="Output 14 3 4 2" xfId="24186" xr:uid="{CA2F4EBC-EA3A-4954-81BE-5A887F66E038}"/>
    <cellStyle name="Output 14 3 5" xfId="10409" xr:uid="{25292076-A6DB-41FF-99F9-364B37F5C751}"/>
    <cellStyle name="Output 14 3 5 2" xfId="22281" xr:uid="{E46EDA00-9354-4807-BCB2-22C8671B8795}"/>
    <cellStyle name="Output 14 3 6" xfId="13601" xr:uid="{8AA18397-EBBF-42A3-88D9-FC6602206052}"/>
    <cellStyle name="Output 14 3 6 2" xfId="25377" xr:uid="{5D13BCBC-48B0-40F3-90A6-685CE261A29A}"/>
    <cellStyle name="Output 14 3 7" xfId="14577" xr:uid="{6A364875-03B5-4F51-A113-0485E0AF8249}"/>
    <cellStyle name="Output 14 3 7 2" xfId="26348" xr:uid="{E29AA5FD-1101-45A9-8A27-A157547B402D}"/>
    <cellStyle name="Output 14 3 8" xfId="15529" xr:uid="{95E79A5F-FD9E-46FE-9608-D4CE0B6537C1}"/>
    <cellStyle name="Output 14 3 8 2" xfId="27284" xr:uid="{899416E1-FCE9-4AC9-BB7B-8E67725D0236}"/>
    <cellStyle name="Output 14 3 9" xfId="16424" xr:uid="{A323772D-8F9F-4CF0-A082-2E6EED1AC1B4}"/>
    <cellStyle name="Output 14 3 9 2" xfId="28171" xr:uid="{877C4447-0524-47E3-B103-0FEAF0D1DEEB}"/>
    <cellStyle name="Output 14 4" xfId="7941" xr:uid="{D7814D7E-2380-47DE-BBEC-F3AD7D1B4392}"/>
    <cellStyle name="Output 14 4 2" xfId="12912" xr:uid="{9F840C92-F01B-4B67-A7CD-CCCC07D3C9C2}"/>
    <cellStyle name="Output 14 4 2 2" xfId="24706" xr:uid="{AFD0F20E-32EA-43D7-88BC-431CE4CF39ED}"/>
    <cellStyle name="Output 14 4 3" xfId="9980" xr:uid="{4A2A22F2-B5A2-4839-8856-AD046A1B74B5}"/>
    <cellStyle name="Output 14 4 3 2" xfId="21855" xr:uid="{56F0C0F0-F0D2-451F-9A21-1B35FC82E9C2}"/>
    <cellStyle name="Output 14 4 4" xfId="12643" xr:uid="{576FAA5B-6BE3-4F15-87AB-7AAC1B05AFB3}"/>
    <cellStyle name="Output 14 4 4 2" xfId="24446" xr:uid="{22AAA0DD-865D-46DF-B4C1-86FD7B9891C0}"/>
    <cellStyle name="Output 14 4 5" xfId="10180" xr:uid="{161630A6-D576-4C33-B521-5768E0DE2BEB}"/>
    <cellStyle name="Output 14 4 5 2" xfId="22055" xr:uid="{51BE69D6-1854-4CF7-91BF-26B4987C1133}"/>
    <cellStyle name="Output 14 4 6" xfId="12882" xr:uid="{ED1E6B64-8B20-427E-9C98-D23DEF367150}"/>
    <cellStyle name="Output 14 4 6 2" xfId="24676" xr:uid="{F8F30D21-2F9B-4295-B5B5-3285956FFDC6}"/>
    <cellStyle name="Output 14 4 7" xfId="11965" xr:uid="{5EA20E58-BF59-4562-96F6-BD4C70D21798}"/>
    <cellStyle name="Output 14 4 7 2" xfId="23790" xr:uid="{508E15D9-72DB-4556-98FC-A4367C66F9F1}"/>
    <cellStyle name="Output 14 4 8" xfId="10770" xr:uid="{B58506EE-4A39-4F93-B7F9-E553621FAB24}"/>
    <cellStyle name="Output 14 5" xfId="9375" xr:uid="{E30DD490-5AA7-4DBB-B1EA-1B8A0EBB4DD2}"/>
    <cellStyle name="Output 14 5 2" xfId="13780" xr:uid="{38A87B45-3DCD-4CC4-8AED-0161EBA38184}"/>
    <cellStyle name="Output 14 5 2 2" xfId="25553" xr:uid="{FEA04CCA-9EBB-4028-8FA2-BDDE58FCF95E}"/>
    <cellStyle name="Output 14 5 3" xfId="14740" xr:uid="{F4E089F7-E2E0-4E21-A763-DCEF5E395122}"/>
    <cellStyle name="Output 14 5 3 2" xfId="26511" xr:uid="{A778C36A-807F-4AB6-96E8-97ED3BD347A4}"/>
    <cellStyle name="Output 14 5 4" xfId="15692" xr:uid="{90316136-E3DF-4566-9354-CEE36060DB7B}"/>
    <cellStyle name="Output 14 5 4 2" xfId="27439" xr:uid="{7B663877-DC35-4CF7-95DE-07FE8234B0C5}"/>
    <cellStyle name="Output 14 5 5" xfId="16566" xr:uid="{E406BE24-21F1-47FF-803B-9BA2A287EF1B}"/>
    <cellStyle name="Output 14 5 5 2" xfId="28313" xr:uid="{18B40F7F-B2C0-4CB2-8AD0-A28F3D5AB5B3}"/>
    <cellStyle name="Output 14 5 6" xfId="17431" xr:uid="{EF2E8F55-FC72-4736-8C39-7AFA3CDA5917}"/>
    <cellStyle name="Output 14 5 6 2" xfId="29152" xr:uid="{38552D75-0F7F-4A29-9B6E-1E99996380FB}"/>
    <cellStyle name="Output 14 5 7" xfId="18207" xr:uid="{7A87D2B4-50E5-4956-A653-3DA14F16B6D8}"/>
    <cellStyle name="Output 14 5 7 2" xfId="29928" xr:uid="{2FC5D594-ACC9-410A-9ACE-3FCC226622E0}"/>
    <cellStyle name="Output 14 5 8" xfId="18964" xr:uid="{29F4A8B9-A222-4F9E-822A-BAE9A4016B7D}"/>
    <cellStyle name="Output 14 6" xfId="11817" xr:uid="{B1B39DEB-16B6-448F-B664-FB51D57A99F2}"/>
    <cellStyle name="Output 14 6 2" xfId="23645" xr:uid="{3EC44792-40AD-4A44-8478-B656D323BEAF}"/>
    <cellStyle name="Output 14 7" xfId="10898" xr:uid="{7DAC863D-CCE4-48A9-804A-537CB542FBFC}"/>
    <cellStyle name="Output 14 7 2" xfId="22767" xr:uid="{40BCFA50-F93E-4030-BDEC-007C95201BF6}"/>
    <cellStyle name="Output 14 8" xfId="11436" xr:uid="{FD93744D-65CB-49BE-902E-AF916DE9B495}"/>
    <cellStyle name="Output 14 8 2" xfId="23294" xr:uid="{7F8693BE-3473-41AE-9878-062439E07B15}"/>
    <cellStyle name="Output 14 9" xfId="11196" xr:uid="{D1473C64-A890-439C-8C84-5E32BB3F2C12}"/>
    <cellStyle name="Output 14 9 2" xfId="23058" xr:uid="{EB501521-6B95-4C02-A8C9-5A0D426A2A7C}"/>
    <cellStyle name="Output 15" xfId="6161" xr:uid="{938EF72C-5941-4881-A6E0-365304BE6BBC}"/>
    <cellStyle name="Output 15 10" xfId="13028" xr:uid="{22441071-6E26-44C3-BC36-4D97916F5675}"/>
    <cellStyle name="Output 15 10 2" xfId="24820" xr:uid="{9767CCA6-90AF-4F87-9087-ACBA76618054}"/>
    <cellStyle name="Output 15 11" xfId="9883" xr:uid="{8E68D917-3860-46FD-BA6D-A8AB274A4429}"/>
    <cellStyle name="Output 15 11 2" xfId="21759" xr:uid="{21ADFA13-FBAD-4FF3-8CE6-F873B195ED5C}"/>
    <cellStyle name="Output 15 12" xfId="11784" xr:uid="{E798E18D-82AB-450F-A597-26B80939C39C}"/>
    <cellStyle name="Output 15 12 2" xfId="23612" xr:uid="{9678721A-1E22-4432-BD77-A9F41412309F}"/>
    <cellStyle name="Output 15 2" xfId="6833" xr:uid="{D2200BB8-8AE2-4A60-AEB4-1A23B561A36F}"/>
    <cellStyle name="Output 15 2 10" xfId="10801" xr:uid="{98FD9184-5146-453D-8275-FFAD8981964B}"/>
    <cellStyle name="Output 15 2 10 2" xfId="22671" xr:uid="{DA6D7440-A1AE-40A8-892E-077CBBB9B298}"/>
    <cellStyle name="Output 15 2 11" xfId="11523" xr:uid="{3CDBB28C-A3C3-4D1E-B6FC-BA8C0002D864}"/>
    <cellStyle name="Output 15 2 11 2" xfId="23373" xr:uid="{6C0FC1DC-1B5D-45E8-8846-060FE19B828D}"/>
    <cellStyle name="Output 15 2 2" xfId="7621" xr:uid="{EED695D0-4A62-4DDD-89CC-1DF4E1DEF5BC}"/>
    <cellStyle name="Output 15 2 2 10" xfId="17960" xr:uid="{CED6D316-A734-478D-A730-C78E09EB50E7}"/>
    <cellStyle name="Output 15 2 2 10 2" xfId="29681" xr:uid="{F8185505-38AF-40FE-BD44-C85FB44AAE9E}"/>
    <cellStyle name="Output 15 2 2 2" xfId="9264" xr:uid="{238D9F29-1970-4DE9-A358-D56BE69D064F}"/>
    <cellStyle name="Output 15 2 2 2 2" xfId="13699" xr:uid="{B7841ADF-C1EF-4B70-B8F7-95696703E2F0}"/>
    <cellStyle name="Output 15 2 2 2 2 2" xfId="25473" xr:uid="{6FC31BDF-2E38-4003-B525-D5672FE80B9F}"/>
    <cellStyle name="Output 15 2 2 2 3" xfId="14661" xr:uid="{9C5237D4-994D-4E89-BB9B-10D78A43905C}"/>
    <cellStyle name="Output 15 2 2 2 3 2" xfId="26432" xr:uid="{D0E54795-5894-48D5-A441-6A63BA634ACA}"/>
    <cellStyle name="Output 15 2 2 2 4" xfId="15613" xr:uid="{418FE944-22CE-43D3-90D8-B01D12C7C94A}"/>
    <cellStyle name="Output 15 2 2 2 4 2" xfId="27362" xr:uid="{BDF84557-4CB5-4AC8-B37C-7FD6D93D8655}"/>
    <cellStyle name="Output 15 2 2 2 5" xfId="16493" xr:uid="{9ABCB2E0-D4CC-4E2C-B146-6CAEAEDFADFA}"/>
    <cellStyle name="Output 15 2 2 2 5 2" xfId="28240" xr:uid="{C8A56EEE-B2B8-461A-9BD8-A381D816BC00}"/>
    <cellStyle name="Output 15 2 2 2 6" xfId="17359" xr:uid="{1A4F1639-BEC6-4D3B-AA29-811DD0FEF5C8}"/>
    <cellStyle name="Output 15 2 2 2 6 2" xfId="29080" xr:uid="{8FD6F677-4311-41B1-99CB-255A82CE3DA1}"/>
    <cellStyle name="Output 15 2 2 2 7" xfId="18135" xr:uid="{80A32538-7A19-4806-8074-65AD6AFA4B27}"/>
    <cellStyle name="Output 15 2 2 2 7 2" xfId="29856" xr:uid="{3A602055-54EA-48B3-A502-223CCCA2200F}"/>
    <cellStyle name="Output 15 2 2 2 8" xfId="18892" xr:uid="{1CE7AEC4-F4F7-45EB-821C-3E3E44F3A35F}"/>
    <cellStyle name="Output 15 2 2 3" xfId="9718" xr:uid="{2EBE4EB5-E85D-4D19-A10B-D38408BFAA0E}"/>
    <cellStyle name="Output 15 2 2 3 2" xfId="14123" xr:uid="{F388E1FC-DD83-4F94-B880-1E74464D9197}"/>
    <cellStyle name="Output 15 2 2 3 2 2" xfId="25896" xr:uid="{608AC413-6A59-47C8-A412-56EC99FFED7F}"/>
    <cellStyle name="Output 15 2 2 3 3" xfId="15083" xr:uid="{1D18150F-BCA8-4D73-9146-FA2AE06EDE37}"/>
    <cellStyle name="Output 15 2 2 3 3 2" xfId="26854" xr:uid="{ADAD4637-2D0D-40BC-87E8-B6EFD9611102}"/>
    <cellStyle name="Output 15 2 2 3 4" xfId="16035" xr:uid="{7323DD5B-EB4D-4A3F-8EB2-3A67BE1250BE}"/>
    <cellStyle name="Output 15 2 2 3 4 2" xfId="27782" xr:uid="{2BDEBFBE-1BF9-44B0-AB5C-8D2158F1A347}"/>
    <cellStyle name="Output 15 2 2 3 5" xfId="16909" xr:uid="{525F1208-BCD2-4226-B883-A615E0811DB9}"/>
    <cellStyle name="Output 15 2 2 3 5 2" xfId="28656" xr:uid="{FD69510F-F09F-4EA5-BD34-BB272AF28973}"/>
    <cellStyle name="Output 15 2 2 3 6" xfId="17774" xr:uid="{DF023B71-62BD-43F6-9496-7592F0346119}"/>
    <cellStyle name="Output 15 2 2 3 6 2" xfId="29495" xr:uid="{99F2253A-0666-45BA-933E-7C952EC6B397}"/>
    <cellStyle name="Output 15 2 2 3 7" xfId="18550" xr:uid="{11D28474-DC51-487F-890A-A46EF14FF8DD}"/>
    <cellStyle name="Output 15 2 2 3 7 2" xfId="30271" xr:uid="{3A8767B1-A6A4-4E8A-9CD5-926AB89C6091}"/>
    <cellStyle name="Output 15 2 2 3 8" xfId="19307" xr:uid="{082B78E8-6D13-41A7-AA96-5FCE87C75374}"/>
    <cellStyle name="Output 15 2 2 4" xfId="12683" xr:uid="{70EAF663-63B1-4D66-A15A-6DED5487D815}"/>
    <cellStyle name="Output 15 2 2 4 2" xfId="24482" xr:uid="{932B0C9D-FEFD-4D9B-8EF0-5921E952A33A}"/>
    <cellStyle name="Output 15 2 2 5" xfId="13306" xr:uid="{8133A359-AEDD-4A04-B595-C765922196E1}"/>
    <cellStyle name="Output 15 2 2 5 2" xfId="25089" xr:uid="{ADA32447-7B96-476D-A178-D79ABFC3BC03}"/>
    <cellStyle name="Output 15 2 2 6" xfId="14320" xr:uid="{2C8B4734-573E-4070-8B21-333A3BBCD6BE}"/>
    <cellStyle name="Output 15 2 2 6 2" xfId="26092" xr:uid="{5061AAFE-B44E-48C6-B091-2F5539D0E8B0}"/>
    <cellStyle name="Output 15 2 2 7" xfId="15278" xr:uid="{2421E155-8EBD-4087-87F6-EC228BA7D4E2}"/>
    <cellStyle name="Output 15 2 2 7 2" xfId="27047" xr:uid="{662687FE-18E7-4B7D-9061-DC753FC1126B}"/>
    <cellStyle name="Output 15 2 2 8" xfId="16222" xr:uid="{308514D1-6FB0-409E-A896-4CACAFA2EC69}"/>
    <cellStyle name="Output 15 2 2 8 2" xfId="27969" xr:uid="{9CE666C2-A4D8-4C29-8BC5-C5C36B5BE6F4}"/>
    <cellStyle name="Output 15 2 2 9" xfId="17095" xr:uid="{7F91C5CE-E808-4835-B428-8D6A28307BBB}"/>
    <cellStyle name="Output 15 2 2 9 2" xfId="28842" xr:uid="{70ABBDFE-D18C-4B4C-BEDF-A36DEB649EC5}"/>
    <cellStyle name="Output 15 2 3" xfId="8478" xr:uid="{311F1E17-676F-4E3F-8349-9B6B3DFA4AE3}"/>
    <cellStyle name="Output 15 2 3 2" xfId="13220" xr:uid="{10ED6094-27F1-4912-A995-02B27F350311}"/>
    <cellStyle name="Output 15 2 3 2 2" xfId="25006" xr:uid="{230323F2-35C0-4892-BB9B-1223D0D0512B}"/>
    <cellStyle name="Output 15 2 3 3" xfId="14240" xr:uid="{1689240E-ABB4-4FAA-98CA-A23854351AFF}"/>
    <cellStyle name="Output 15 2 3 3 2" xfId="26013" xr:uid="{2D4A3CC9-2859-4BCF-8793-B7CDB7BDBB64}"/>
    <cellStyle name="Output 15 2 3 4" xfId="15200" xr:uid="{ED037C1A-6E0B-4A24-8280-C492207E4BA2}"/>
    <cellStyle name="Output 15 2 3 4 2" xfId="26969" xr:uid="{D0D04454-F60B-43E7-BA3E-B00494282121}"/>
    <cellStyle name="Output 15 2 3 5" xfId="16149" xr:uid="{AFC83BAC-1644-4D7F-A67F-8B13C29B414C}"/>
    <cellStyle name="Output 15 2 3 5 2" xfId="27896" xr:uid="{AA8F883B-4A77-4DCE-B49E-6DE5E837CF18}"/>
    <cellStyle name="Output 15 2 3 6" xfId="17022" xr:uid="{CD49BF30-F367-458D-8668-1AC691A2F59B}"/>
    <cellStyle name="Output 15 2 3 6 2" xfId="28769" xr:uid="{55209CCD-ACA0-4F5D-A898-90EA1BA8236D}"/>
    <cellStyle name="Output 15 2 3 7" xfId="17887" xr:uid="{63F78098-D5FB-4DD5-97B1-070E67F8EB80}"/>
    <cellStyle name="Output 15 2 3 7 2" xfId="29608" xr:uid="{10FE5CC2-9694-47E3-AAF0-6A7F339DA6DD}"/>
    <cellStyle name="Output 15 2 3 8" xfId="18663" xr:uid="{5D39DC38-7310-4FCD-AEA3-AB4277ACBA7E}"/>
    <cellStyle name="Output 15 2 4" xfId="9489" xr:uid="{F5D1E464-9EE8-4B89-B9EA-DD9E52091F16}"/>
    <cellStyle name="Output 15 2 4 2" xfId="13894" xr:uid="{D53718D7-D294-44B3-938F-C942E426D20D}"/>
    <cellStyle name="Output 15 2 4 2 2" xfId="25667" xr:uid="{A63FED6A-C846-41DD-B55F-CB8CFB1E05F8}"/>
    <cellStyle name="Output 15 2 4 3" xfId="14854" xr:uid="{4A9FFB42-4F9B-4D39-A181-6391E5CB98FB}"/>
    <cellStyle name="Output 15 2 4 3 2" xfId="26625" xr:uid="{3F6E15D1-674D-4630-AEBF-C1311623C52C}"/>
    <cellStyle name="Output 15 2 4 4" xfId="15806" xr:uid="{1A1837D8-4C08-4BCF-B5E9-4C33E2888F28}"/>
    <cellStyle name="Output 15 2 4 4 2" xfId="27553" xr:uid="{C81CF599-7179-439C-A2AA-4E5FFD8C3FDB}"/>
    <cellStyle name="Output 15 2 4 5" xfId="16680" xr:uid="{D706277C-80C3-4CEF-BDB5-B3C66A4D9D6E}"/>
    <cellStyle name="Output 15 2 4 5 2" xfId="28427" xr:uid="{3CF61559-E8A2-4E0E-9FA3-FC83F6EA266B}"/>
    <cellStyle name="Output 15 2 4 6" xfId="17545" xr:uid="{286522EE-3092-453F-B4BE-1F8CAE884899}"/>
    <cellStyle name="Output 15 2 4 6 2" xfId="29266" xr:uid="{171328CE-2EF2-4C72-AF3B-B0C96F27AB12}"/>
    <cellStyle name="Output 15 2 4 7" xfId="18321" xr:uid="{AF600897-ECCD-4218-83CE-4413BEDDDA82}"/>
    <cellStyle name="Output 15 2 4 7 2" xfId="30042" xr:uid="{4D5F0A68-284C-493D-AAC8-C8C125752BF0}"/>
    <cellStyle name="Output 15 2 4 8" xfId="19078" xr:uid="{0FBEC6C8-2F80-4424-B628-B3C5F106BBC0}"/>
    <cellStyle name="Output 15 2 5" xfId="12191" xr:uid="{BCEA71E4-27B1-484C-B3BC-B27A81474A22}"/>
    <cellStyle name="Output 15 2 5 2" xfId="24008" xr:uid="{426AC1AC-A23C-4C10-814D-B2016443045E}"/>
    <cellStyle name="Output 15 2 6" xfId="10576" xr:uid="{0416AAE0-489B-4FEF-86BE-D965896E08D4}"/>
    <cellStyle name="Output 15 2 6 2" xfId="22448" xr:uid="{23DF401D-1AD1-4715-BC3A-9EEFC6550E97}"/>
    <cellStyle name="Output 15 2 7" xfId="12324" xr:uid="{DE58CA62-4237-416B-AB41-F221F383DEBD}"/>
    <cellStyle name="Output 15 2 7 2" xfId="24140" xr:uid="{A167CA8A-2C9E-4910-ACE2-53612711EDBA}"/>
    <cellStyle name="Output 15 2 8" xfId="10453" xr:uid="{2336DF63-DC4C-4376-9357-302E6EB77987}"/>
    <cellStyle name="Output 15 2 8 2" xfId="22325" xr:uid="{278E4E25-9FE2-4238-A42F-C2543C98A9ED}"/>
    <cellStyle name="Output 15 2 9" xfId="11929" xr:uid="{231F62F2-2793-48C8-9C57-8680A070BA40}"/>
    <cellStyle name="Output 15 2 9 2" xfId="23755" xr:uid="{AA5A80B0-B38D-4D57-B49B-823B65ACD302}"/>
    <cellStyle name="Output 15 3" xfId="7098" xr:uid="{20FC6AF1-2BD2-4D66-AECA-26003DBD6B08}"/>
    <cellStyle name="Output 15 3 10" xfId="11925" xr:uid="{DEAE057E-EDD0-4ADC-A068-B8925C62FF74}"/>
    <cellStyle name="Output 15 3 10 2" xfId="23751" xr:uid="{C320A9FD-B6B9-42DB-B847-54FC6B2C2556}"/>
    <cellStyle name="Output 15 3 2" xfId="8741" xr:uid="{4887E93F-1D43-449D-9F7F-46A6361C6385}"/>
    <cellStyle name="Output 15 3 2 2" xfId="13402" xr:uid="{05198C91-754B-4200-9F92-F9F202711AED}"/>
    <cellStyle name="Output 15 3 2 2 2" xfId="25185" xr:uid="{FDE6F6E3-C558-4CB3-BFF4-C66060F03FAA}"/>
    <cellStyle name="Output 15 3 2 3" xfId="14408" xr:uid="{3BDA9AA7-288D-409A-9580-95AECCAFC3DA}"/>
    <cellStyle name="Output 15 3 2 3 2" xfId="26180" xr:uid="{03CB4F47-888B-4E83-AD32-17511120BEFE}"/>
    <cellStyle name="Output 15 3 2 4" xfId="15366" xr:uid="{F5E92CD6-F1A7-40E0-BC7C-769BC713F283}"/>
    <cellStyle name="Output 15 3 2 4 2" xfId="27128" xr:uid="{0FDE8E4F-F234-4503-8C96-CBE569D2EC22}"/>
    <cellStyle name="Output 15 3 2 5" xfId="16293" xr:uid="{0A6FD02D-1028-4A74-AF88-7F56F5EF7A3A}"/>
    <cellStyle name="Output 15 3 2 5 2" xfId="28040" xr:uid="{34EB1B7C-F215-4DB3-BDB5-5DA1076E33AA}"/>
    <cellStyle name="Output 15 3 2 6" xfId="17164" xr:uid="{9440FF20-B6BE-4DE2-AECF-FE5BB0277A7C}"/>
    <cellStyle name="Output 15 3 2 6 2" xfId="28908" xr:uid="{EF3E8792-058D-4626-90BD-474EC169F264}"/>
    <cellStyle name="Output 15 3 2 7" xfId="18011" xr:uid="{AE944F0D-B254-4732-AE9A-B1104DBF3C80}"/>
    <cellStyle name="Output 15 3 2 7 2" xfId="29732" xr:uid="{DFE4C857-DDA3-44D1-B60A-8331CFC84643}"/>
    <cellStyle name="Output 15 3 2 8" xfId="18778" xr:uid="{4D7A393D-9530-4E68-967E-5C8E7C941C58}"/>
    <cellStyle name="Output 15 3 3" xfId="9604" xr:uid="{244515AB-728D-420E-BD1C-5B2DCC10EEDD}"/>
    <cellStyle name="Output 15 3 3 2" xfId="14009" xr:uid="{E2487E12-94F4-4148-AF26-3D6166571C56}"/>
    <cellStyle name="Output 15 3 3 2 2" xfId="25782" xr:uid="{A8625497-ADF2-420D-B10B-F52FC0FA5BD5}"/>
    <cellStyle name="Output 15 3 3 3" xfId="14969" xr:uid="{B1625651-2CEB-4FC8-8811-06B65971344E}"/>
    <cellStyle name="Output 15 3 3 3 2" xfId="26740" xr:uid="{2CD12663-CE92-4344-BA6F-BB1A36C03762}"/>
    <cellStyle name="Output 15 3 3 4" xfId="15921" xr:uid="{FCBDF8BC-DD10-4FB2-808B-078D7A314B12}"/>
    <cellStyle name="Output 15 3 3 4 2" xfId="27668" xr:uid="{98311120-0BEF-447E-A1CE-C354DA59B22B}"/>
    <cellStyle name="Output 15 3 3 5" xfId="16795" xr:uid="{CDC57159-9C8F-43BB-9604-7410499ABFC8}"/>
    <cellStyle name="Output 15 3 3 5 2" xfId="28542" xr:uid="{22E60962-BBD9-4196-8645-551B9A6A32D4}"/>
    <cellStyle name="Output 15 3 3 6" xfId="17660" xr:uid="{A6AB7F61-CB88-4D85-B257-DB86BDC90F15}"/>
    <cellStyle name="Output 15 3 3 6 2" xfId="29381" xr:uid="{222EF7BC-4E06-4260-B2E2-857DB9A03BA4}"/>
    <cellStyle name="Output 15 3 3 7" xfId="18436" xr:uid="{C443E7DA-134A-43E0-9DB0-155B4D4900EA}"/>
    <cellStyle name="Output 15 3 3 7 2" xfId="30157" xr:uid="{E738F6D6-C656-4181-84B4-ADA3655829B8}"/>
    <cellStyle name="Output 15 3 3 8" xfId="19193" xr:uid="{FCA782CE-791E-49FA-9EB4-48AAA4CE587E}"/>
    <cellStyle name="Output 15 3 4" xfId="12372" xr:uid="{145086D2-7718-4B51-B14A-40A1E358ABFF}"/>
    <cellStyle name="Output 15 3 4 2" xfId="24187" xr:uid="{BDC763A5-3F31-4E4D-8F7E-C285BBC0AA13}"/>
    <cellStyle name="Output 15 3 5" xfId="10408" xr:uid="{FF150FD4-DEF5-4A62-B497-A8B9103496C4}"/>
    <cellStyle name="Output 15 3 5 2" xfId="22280" xr:uid="{E23AA114-A4D9-4853-BD09-2D292A2F511C}"/>
    <cellStyle name="Output 15 3 6" xfId="12993" xr:uid="{BE7A3B7D-129C-4437-8CC2-CECFFC2076B0}"/>
    <cellStyle name="Output 15 3 6 2" xfId="24785" xr:uid="{8761C790-C762-47E6-AF99-923497F57C15}"/>
    <cellStyle name="Output 15 3 7" xfId="9911" xr:uid="{24358B99-6ECB-4831-AE0A-768A8115833F}"/>
    <cellStyle name="Output 15 3 7 2" xfId="21787" xr:uid="{6EDB99DE-6AE6-4007-8CBB-D250F2102C8F}"/>
    <cellStyle name="Output 15 3 8" xfId="12113" xr:uid="{D77E4531-47F4-487D-95D6-4BFAA3BE7F53}"/>
    <cellStyle name="Output 15 3 8 2" xfId="23931" xr:uid="{B696B87C-CC50-4237-99EA-BFEA9F92E199}"/>
    <cellStyle name="Output 15 3 9" xfId="10649" xr:uid="{D754AB4B-ACB3-4626-8C8D-1F86087965A2}"/>
    <cellStyle name="Output 15 3 9 2" xfId="22521" xr:uid="{0DD838C8-C269-4044-A397-047CDC6E2542}"/>
    <cellStyle name="Output 15 4" xfId="7942" xr:uid="{048733F9-C3AD-4DB7-A41B-57F732E8925C}"/>
    <cellStyle name="Output 15 4 2" xfId="12913" xr:uid="{AD997EFC-0C17-40C4-93D9-24BC300C0786}"/>
    <cellStyle name="Output 15 4 2 2" xfId="24707" xr:uid="{4F8D6C9F-A802-4800-84D9-06A64AE25B64}"/>
    <cellStyle name="Output 15 4 3" xfId="9979" xr:uid="{A37E2CD9-2185-486A-865B-01D11B7F57BA}"/>
    <cellStyle name="Output 15 4 3 2" xfId="21854" xr:uid="{F3EBDB31-AEC7-46D9-A257-4CAF351802F9}"/>
    <cellStyle name="Output 15 4 4" xfId="13664" xr:uid="{DF5CC016-9AFE-41F4-983E-EC0404AE4911}"/>
    <cellStyle name="Output 15 4 4 2" xfId="25439" xr:uid="{BF36976C-2D02-468B-BD80-A2BA708A8C50}"/>
    <cellStyle name="Output 15 4 5" xfId="14628" xr:uid="{7925B3D2-29CA-41E2-90D4-C6F1313EF27A}"/>
    <cellStyle name="Output 15 4 5 2" xfId="26399" xr:uid="{3EBB7484-3C20-4898-AA48-6CB7F0880EAD}"/>
    <cellStyle name="Output 15 4 6" xfId="15580" xr:uid="{5B9F2C54-8F64-4745-B677-04497372FCD6}"/>
    <cellStyle name="Output 15 4 6 2" xfId="27331" xr:uid="{56AA6464-20B4-4244-A1B2-65BFEAD1F0AF}"/>
    <cellStyle name="Output 15 4 7" xfId="16462" xr:uid="{898D8476-B254-44C3-AADA-8B453E455DEF}"/>
    <cellStyle name="Output 15 4 7 2" xfId="28209" xr:uid="{974E33EA-BD47-40AF-B23F-73D9B6E32E79}"/>
    <cellStyle name="Output 15 4 8" xfId="17330" xr:uid="{4152FF55-CE1B-4F0E-ADEE-F5B00759589B}"/>
    <cellStyle name="Output 15 5" xfId="9376" xr:uid="{165B5228-2C0C-4B3C-B56B-0BDA8A66EA7F}"/>
    <cellStyle name="Output 15 5 2" xfId="13781" xr:uid="{8909B63E-9F2B-4037-8AE4-A9E0F885121F}"/>
    <cellStyle name="Output 15 5 2 2" xfId="25554" xr:uid="{F6DAD7C5-FA68-4CA6-8D2A-BC9095B55100}"/>
    <cellStyle name="Output 15 5 3" xfId="14741" xr:uid="{7E32B66F-F6D1-4EBC-9F2D-A86560F15873}"/>
    <cellStyle name="Output 15 5 3 2" xfId="26512" xr:uid="{169028CE-162C-460D-8FBC-710F43084E08}"/>
    <cellStyle name="Output 15 5 4" xfId="15693" xr:uid="{6ACBE74A-93ED-4A0A-992E-92DB48E76A0A}"/>
    <cellStyle name="Output 15 5 4 2" xfId="27440" xr:uid="{11394B19-9011-4CC0-9035-0DDF009B4632}"/>
    <cellStyle name="Output 15 5 5" xfId="16567" xr:uid="{4DAABF55-DF29-4898-8E23-E7B0B6BFA4A5}"/>
    <cellStyle name="Output 15 5 5 2" xfId="28314" xr:uid="{9153A340-8007-4639-8102-AE6C200CD080}"/>
    <cellStyle name="Output 15 5 6" xfId="17432" xr:uid="{41BE1C1A-D8E5-4EB5-AB68-138C361E3393}"/>
    <cellStyle name="Output 15 5 6 2" xfId="29153" xr:uid="{C94C4733-B0EB-4339-9D3A-1A70D6ACEC8D}"/>
    <cellStyle name="Output 15 5 7" xfId="18208" xr:uid="{7C071D16-CCF2-46D7-BFFE-3D3F97E12656}"/>
    <cellStyle name="Output 15 5 7 2" xfId="29929" xr:uid="{D23A705A-4871-43DF-B09D-0C15656145FA}"/>
    <cellStyle name="Output 15 5 8" xfId="18965" xr:uid="{D2C25078-30BF-48DC-935A-DCD08E0FEDF1}"/>
    <cellStyle name="Output 15 6" xfId="11818" xr:uid="{8347ADB0-0E93-42D9-94D0-96DD89AB962A}"/>
    <cellStyle name="Output 15 6 2" xfId="23646" xr:uid="{C73C0945-AF19-4530-8C63-DE4A5CF02CCF}"/>
    <cellStyle name="Output 15 7" xfId="10897" xr:uid="{69D8A1F3-8C18-43D5-A626-10FBE835F9A4}"/>
    <cellStyle name="Output 15 7 2" xfId="22766" xr:uid="{282468B6-B3DB-410C-AAE6-D5F2A5097003}"/>
    <cellStyle name="Output 15 8" xfId="11437" xr:uid="{079938EE-9FC3-4EEC-AE43-3AD0DB38BA4A}"/>
    <cellStyle name="Output 15 8 2" xfId="23295" xr:uid="{A431C628-2C18-48AF-BAF2-3B456221AA72}"/>
    <cellStyle name="Output 15 9" xfId="11195" xr:uid="{69272C52-01D7-4016-87C0-942D579AD839}"/>
    <cellStyle name="Output 15 9 2" xfId="23057" xr:uid="{504868AA-651E-430A-93EB-0A2A94411C44}"/>
    <cellStyle name="Output 16" xfId="6162" xr:uid="{FCB54F86-2C02-42E2-9FBD-0DD83D35C64A}"/>
    <cellStyle name="Output 16 10" xfId="11909" xr:uid="{9E5B0986-AC23-4C44-A2AF-1767EEDC5144}"/>
    <cellStyle name="Output 16 10 2" xfId="23736" xr:uid="{512D01CB-60E1-4717-9747-695E77D1E9E5}"/>
    <cellStyle name="Output 16 11" xfId="10815" xr:uid="{A4BB8F8D-E412-4AA2-A66A-06EA4A2F6749}"/>
    <cellStyle name="Output 16 11 2" xfId="22685" xr:uid="{B6B2AA1C-7991-41CF-B0DC-5B87D344BDDE}"/>
    <cellStyle name="Output 16 12" xfId="11509" xr:uid="{41A7CCDB-B3C1-4708-981E-F3361807F539}"/>
    <cellStyle name="Output 16 12 2" xfId="23363" xr:uid="{140AAF56-5995-4A11-905D-2A52F5984E7E}"/>
    <cellStyle name="Output 16 2" xfId="6834" xr:uid="{DB9776D0-6B89-41F0-9B6E-8E4A7EE5D998}"/>
    <cellStyle name="Output 16 2 10" xfId="16253" xr:uid="{72531B5B-2DC8-45FC-8CF1-1C10B759D2F2}"/>
    <cellStyle name="Output 16 2 10 2" xfId="28000" xr:uid="{B068996A-0750-4ADD-B300-AE66FCCE06D8}"/>
    <cellStyle name="Output 16 2 11" xfId="17125" xr:uid="{58D42886-ABE0-4D23-AC8D-58066443DDE9}"/>
    <cellStyle name="Output 16 2 11 2" xfId="28872" xr:uid="{90FD26FB-07B8-45DE-978B-B270159BB91E}"/>
    <cellStyle name="Output 16 2 2" xfId="7622" xr:uid="{52FE0CBF-1D39-4052-91D4-931380DEDB13}"/>
    <cellStyle name="Output 16 2 2 10" xfId="9906" xr:uid="{C71092C4-78F0-4787-9CC5-BC0CEF581D7A}"/>
    <cellStyle name="Output 16 2 2 10 2" xfId="21782" xr:uid="{1980BF15-0062-4262-B6CB-E9421AF2AF5D}"/>
    <cellStyle name="Output 16 2 2 2" xfId="9265" xr:uid="{A76FC6B6-409F-4830-9A57-5EBC23BA3091}"/>
    <cellStyle name="Output 16 2 2 2 2" xfId="13700" xr:uid="{C7EC0F40-82BB-4CB7-9738-AC7CB502BE55}"/>
    <cellStyle name="Output 16 2 2 2 2 2" xfId="25474" xr:uid="{5E224FFA-0E15-4E3C-9830-05F3CCD61CB3}"/>
    <cellStyle name="Output 16 2 2 2 3" xfId="14662" xr:uid="{20693F8A-A1B0-4DF6-B6AE-AD2B396D0F01}"/>
    <cellStyle name="Output 16 2 2 2 3 2" xfId="26433" xr:uid="{B4A5F0E1-0A90-4A3C-BF0D-2B8DA09BE299}"/>
    <cellStyle name="Output 16 2 2 2 4" xfId="15614" xr:uid="{A2F71C1C-1F72-4241-B050-F55DF3ED6BF0}"/>
    <cellStyle name="Output 16 2 2 2 4 2" xfId="27363" xr:uid="{42847EAE-B69F-429E-80E9-2E09AD3BCA34}"/>
    <cellStyle name="Output 16 2 2 2 5" xfId="16494" xr:uid="{9842A294-7D5E-4387-8546-83F3775925F1}"/>
    <cellStyle name="Output 16 2 2 2 5 2" xfId="28241" xr:uid="{9998B9CF-ECB2-4B67-91A7-77DB6C9E13A0}"/>
    <cellStyle name="Output 16 2 2 2 6" xfId="17360" xr:uid="{BBAFF3E7-B004-4157-BAEC-23A8A7E042BC}"/>
    <cellStyle name="Output 16 2 2 2 6 2" xfId="29081" xr:uid="{4B966F1C-3174-4462-A6BD-50BE434181C0}"/>
    <cellStyle name="Output 16 2 2 2 7" xfId="18136" xr:uid="{F8752C17-9B36-482F-996C-AB543F19F208}"/>
    <cellStyle name="Output 16 2 2 2 7 2" xfId="29857" xr:uid="{4C77ECED-D11F-4FD2-A3C7-B41374DAE23E}"/>
    <cellStyle name="Output 16 2 2 2 8" xfId="18893" xr:uid="{B7947AB8-3F73-4487-AF69-52714118FF3A}"/>
    <cellStyle name="Output 16 2 2 3" xfId="9719" xr:uid="{AF4448D1-6A42-4582-A758-F7811E88A377}"/>
    <cellStyle name="Output 16 2 2 3 2" xfId="14124" xr:uid="{CE706AE6-A165-447E-AB2B-186366B9337B}"/>
    <cellStyle name="Output 16 2 2 3 2 2" xfId="25897" xr:uid="{323DA288-B96D-484A-B286-814ED6DC9A61}"/>
    <cellStyle name="Output 16 2 2 3 3" xfId="15084" xr:uid="{1C7A2706-5DBF-4249-9C23-976E2B2D440B}"/>
    <cellStyle name="Output 16 2 2 3 3 2" xfId="26855" xr:uid="{71D045D3-D3EA-4A82-BCFB-471E608D0D8E}"/>
    <cellStyle name="Output 16 2 2 3 4" xfId="16036" xr:uid="{9D422024-5277-4EC7-BD92-C425A1CA4F43}"/>
    <cellStyle name="Output 16 2 2 3 4 2" xfId="27783" xr:uid="{3C20A1C6-3BC9-444A-AF86-E6F0DBEA9C42}"/>
    <cellStyle name="Output 16 2 2 3 5" xfId="16910" xr:uid="{4B356A53-9F25-48B6-A2CC-D50436EC8E06}"/>
    <cellStyle name="Output 16 2 2 3 5 2" xfId="28657" xr:uid="{6B94D6A8-4D2D-44EF-85CD-381B3E4D1C1E}"/>
    <cellStyle name="Output 16 2 2 3 6" xfId="17775" xr:uid="{32EDA954-4A7C-4A6E-82C3-0F459060C7C2}"/>
    <cellStyle name="Output 16 2 2 3 6 2" xfId="29496" xr:uid="{8D124742-39D0-4640-9C8B-FC3C09F51031}"/>
    <cellStyle name="Output 16 2 2 3 7" xfId="18551" xr:uid="{D8D8CC9F-16F5-42AE-B9AB-ED45C9DB3C54}"/>
    <cellStyle name="Output 16 2 2 3 7 2" xfId="30272" xr:uid="{D36BC03F-9C5B-4BC1-B56C-791F9BE0967C}"/>
    <cellStyle name="Output 16 2 2 3 8" xfId="19308" xr:uid="{6375B7B2-6612-4F6C-9E92-37A19F3ECCBC}"/>
    <cellStyle name="Output 16 2 2 4" xfId="12684" xr:uid="{80A79B59-6A3C-42F5-804B-30D9BC7E275B}"/>
    <cellStyle name="Output 16 2 2 4 2" xfId="24483" xr:uid="{441870A8-4BE4-404F-A87F-A34AAF0A3219}"/>
    <cellStyle name="Output 16 2 2 5" xfId="12277" xr:uid="{542D4ECD-FB3E-4C84-AFC8-C131A02E27EF}"/>
    <cellStyle name="Output 16 2 2 5 2" xfId="24093" xr:uid="{C2EB0878-CD3C-48AA-BF83-BE355D03B418}"/>
    <cellStyle name="Output 16 2 2 6" xfId="10495" xr:uid="{8A5EDE38-B219-4375-AEC4-A612F73A23D5}"/>
    <cellStyle name="Output 16 2 2 6 2" xfId="22367" xr:uid="{35580DCF-CE7B-4BD7-BF48-F51C9FE07AA9}"/>
    <cellStyle name="Output 16 2 2 7" xfId="12565" xr:uid="{3517E9C7-1CC7-49D5-9772-4C985AF0BD3C}"/>
    <cellStyle name="Output 16 2 2 7 2" xfId="24374" xr:uid="{E277548D-70C1-42CE-B4CA-7241D700EF17}"/>
    <cellStyle name="Output 16 2 2 8" xfId="10242" xr:uid="{8148A867-A9E0-4D7A-B7F3-DB6B7CB698A0}"/>
    <cellStyle name="Output 16 2 2 8 2" xfId="22117" xr:uid="{84881050-D558-404F-A4C5-95F580148D37}"/>
    <cellStyle name="Output 16 2 2 9" xfId="12998" xr:uid="{7B38039C-DF3B-4F27-BC29-D0C7B00E0BF1}"/>
    <cellStyle name="Output 16 2 2 9 2" xfId="24790" xr:uid="{2516686D-970E-443A-B45B-7CF34F8E5213}"/>
    <cellStyle name="Output 16 2 3" xfId="8479" xr:uid="{76208EA2-D25A-4709-9DF9-02770C480CB2}"/>
    <cellStyle name="Output 16 2 3 2" xfId="13221" xr:uid="{88ABA984-8615-438A-9B4E-376A9E6C5041}"/>
    <cellStyle name="Output 16 2 3 2 2" xfId="25007" xr:uid="{60285990-A036-4B36-B405-F14E385E65BB}"/>
    <cellStyle name="Output 16 2 3 3" xfId="14241" xr:uid="{0CB7EFE2-BCB3-49D0-985C-09AC1F398151}"/>
    <cellStyle name="Output 16 2 3 3 2" xfId="26014" xr:uid="{802247D1-90DF-4E32-9146-18B922EBE091}"/>
    <cellStyle name="Output 16 2 3 4" xfId="15201" xr:uid="{E44A87D5-2C79-4E6B-AE9A-5E9FA2250EAE}"/>
    <cellStyle name="Output 16 2 3 4 2" xfId="26970" xr:uid="{BE0C256E-6574-4C6D-A178-9BB1B461E625}"/>
    <cellStyle name="Output 16 2 3 5" xfId="16150" xr:uid="{FAAD3C6F-3B89-43D3-8EC1-599A85138F26}"/>
    <cellStyle name="Output 16 2 3 5 2" xfId="27897" xr:uid="{6574D6C3-64DB-459D-8968-2817B5E454E6}"/>
    <cellStyle name="Output 16 2 3 6" xfId="17023" xr:uid="{8273885D-4F55-4DBA-ACBB-ECB95067DE8F}"/>
    <cellStyle name="Output 16 2 3 6 2" xfId="28770" xr:uid="{431BD5D8-3715-4425-9169-0E09C7A51E99}"/>
    <cellStyle name="Output 16 2 3 7" xfId="17888" xr:uid="{A124C840-9278-4B52-A090-FCACE203BF06}"/>
    <cellStyle name="Output 16 2 3 7 2" xfId="29609" xr:uid="{B294164E-ACA1-4146-9CC6-3550117C465B}"/>
    <cellStyle name="Output 16 2 3 8" xfId="18664" xr:uid="{95DCC68E-F1D4-4780-AB38-73BF77A98D3C}"/>
    <cellStyle name="Output 16 2 4" xfId="9490" xr:uid="{EE004003-305E-4C89-977C-149B7C59A1B1}"/>
    <cellStyle name="Output 16 2 4 2" xfId="13895" xr:uid="{34F3D6AE-2F3A-42B8-9DC1-0B528A070307}"/>
    <cellStyle name="Output 16 2 4 2 2" xfId="25668" xr:uid="{16C524A7-93DB-4F5D-84C8-9FF9353A7070}"/>
    <cellStyle name="Output 16 2 4 3" xfId="14855" xr:uid="{E45D2800-36A8-45DC-84A5-7787736B5F8B}"/>
    <cellStyle name="Output 16 2 4 3 2" xfId="26626" xr:uid="{5F780F63-3775-479A-BF96-83DF36763ED8}"/>
    <cellStyle name="Output 16 2 4 4" xfId="15807" xr:uid="{13B92958-F17E-45C0-9FEB-66799418AD43}"/>
    <cellStyle name="Output 16 2 4 4 2" xfId="27554" xr:uid="{D58C8A2B-4625-479B-BD17-9D261E26C362}"/>
    <cellStyle name="Output 16 2 4 5" xfId="16681" xr:uid="{A06B7E1B-A106-4182-B126-EE15F254C2F2}"/>
    <cellStyle name="Output 16 2 4 5 2" xfId="28428" xr:uid="{37828A63-0EC6-4CD0-AB2D-B36E899CE4C2}"/>
    <cellStyle name="Output 16 2 4 6" xfId="17546" xr:uid="{5B7154ED-C9A1-426A-8D6D-482248C9DE61}"/>
    <cellStyle name="Output 16 2 4 6 2" xfId="29267" xr:uid="{468EBAFF-833A-413F-9D5E-5479458D7BBE}"/>
    <cellStyle name="Output 16 2 4 7" xfId="18322" xr:uid="{5F7443FD-E0D7-42E4-BAE2-5BC5CF09764F}"/>
    <cellStyle name="Output 16 2 4 7 2" xfId="30043" xr:uid="{4AAFA204-126F-4BEA-8271-71BD2AD37CE2}"/>
    <cellStyle name="Output 16 2 4 8" xfId="19079" xr:uid="{3115EC15-94FD-4C95-B9F8-357086E26516}"/>
    <cellStyle name="Output 16 2 5" xfId="12192" xr:uid="{0B187C80-6D76-4571-907D-48A1A78653DC}"/>
    <cellStyle name="Output 16 2 5 2" xfId="24009" xr:uid="{FFF58E20-B371-4D8C-9258-18FDEDEBFC31}"/>
    <cellStyle name="Output 16 2 6" xfId="10575" xr:uid="{7073DC94-375D-491F-9299-187447133082}"/>
    <cellStyle name="Output 16 2 6 2" xfId="22447" xr:uid="{C909623C-58D3-4539-9717-52DA19A74FBA}"/>
    <cellStyle name="Output 16 2 7" xfId="13355" xr:uid="{DFF361A6-F18C-45E6-A5A4-C9CC0065774B}"/>
    <cellStyle name="Output 16 2 7 2" xfId="25138" xr:uid="{A0072BBA-A380-43C8-9823-093055249D5E}"/>
    <cellStyle name="Output 16 2 8" xfId="14364" xr:uid="{1581451F-BEB1-4CD4-A101-815F8B7F0831}"/>
    <cellStyle name="Output 16 2 8 2" xfId="26136" xr:uid="{15C03F90-ED1B-4CC5-B45B-8CDD7BCF2DA2}"/>
    <cellStyle name="Output 16 2 9" xfId="15322" xr:uid="{D8113D9C-7B5A-4046-BD49-46D4DE289BB1}"/>
    <cellStyle name="Output 16 2 9 2" xfId="27086" xr:uid="{DF1B1EF1-C934-4B8F-92BA-E0C84AA96AF0}"/>
    <cellStyle name="Output 16 3" xfId="7099" xr:uid="{C84D0C75-27E5-4E59-930D-D990F8B58E75}"/>
    <cellStyle name="Output 16 3 10" xfId="13042" xr:uid="{F9F8A45F-695F-4AAE-8320-C5EF0709476F}"/>
    <cellStyle name="Output 16 3 10 2" xfId="24832" xr:uid="{C4798AB1-75B9-4078-9CAF-5C8D3DFB5A73}"/>
    <cellStyle name="Output 16 3 2" xfId="8742" xr:uid="{A78A7284-494C-4473-A650-181BAA57D038}"/>
    <cellStyle name="Output 16 3 2 2" xfId="13403" xr:uid="{89EB9907-8D31-44B5-852D-8F5B4FA5C292}"/>
    <cellStyle name="Output 16 3 2 2 2" xfId="25186" xr:uid="{FED3678F-A20C-4A15-978A-784B0A508931}"/>
    <cellStyle name="Output 16 3 2 3" xfId="14409" xr:uid="{E13F98F3-B391-4CDE-A3B8-3D53788D39C8}"/>
    <cellStyle name="Output 16 3 2 3 2" xfId="26181" xr:uid="{AAC55F6F-38B9-43A3-8788-5B5994A90E07}"/>
    <cellStyle name="Output 16 3 2 4" xfId="15367" xr:uid="{9235879F-93B3-4E0C-8A53-A4F22983CED4}"/>
    <cellStyle name="Output 16 3 2 4 2" xfId="27129" xr:uid="{2308CC7D-52D2-4132-B90E-7B13B8372E25}"/>
    <cellStyle name="Output 16 3 2 5" xfId="16294" xr:uid="{9B77902F-AC67-4798-A68F-1BD2AAF36CCE}"/>
    <cellStyle name="Output 16 3 2 5 2" xfId="28041" xr:uid="{683AC2C1-37A1-46C6-84B6-15988A1ABBAE}"/>
    <cellStyle name="Output 16 3 2 6" xfId="17165" xr:uid="{F8FD66FF-D5A0-4F2A-8CF9-559C880DEF47}"/>
    <cellStyle name="Output 16 3 2 6 2" xfId="28909" xr:uid="{B0BB26E2-4F56-4283-B920-DAFEBD83C8F7}"/>
    <cellStyle name="Output 16 3 2 7" xfId="18012" xr:uid="{6C2D4B38-BA7C-413E-B687-707086E3CAE1}"/>
    <cellStyle name="Output 16 3 2 7 2" xfId="29733" xr:uid="{1CA4E125-7254-4089-B8F8-B292A69F8191}"/>
    <cellStyle name="Output 16 3 2 8" xfId="18779" xr:uid="{62A5DF16-8553-4170-91C2-8CFC6DE1DB70}"/>
    <cellStyle name="Output 16 3 3" xfId="9605" xr:uid="{D724319D-3AE0-4999-A6F2-22BD4A1C579E}"/>
    <cellStyle name="Output 16 3 3 2" xfId="14010" xr:uid="{1C42A686-FD45-4375-9268-6AA03F169780}"/>
    <cellStyle name="Output 16 3 3 2 2" xfId="25783" xr:uid="{B26FFB2B-320E-44AA-B1A4-9647976E039B}"/>
    <cellStyle name="Output 16 3 3 3" xfId="14970" xr:uid="{9A2D6A75-835A-481D-A97F-8758CC2A98E4}"/>
    <cellStyle name="Output 16 3 3 3 2" xfId="26741" xr:uid="{C630C2E0-9421-4BAA-AE33-27749FAD318B}"/>
    <cellStyle name="Output 16 3 3 4" xfId="15922" xr:uid="{D2EA9AE4-2BF9-4DF4-9061-AEDF4A724A23}"/>
    <cellStyle name="Output 16 3 3 4 2" xfId="27669" xr:uid="{DEE66042-3E60-42CC-9EA5-19A27DC7EECD}"/>
    <cellStyle name="Output 16 3 3 5" xfId="16796" xr:uid="{9D4EC10D-9D54-4294-93EB-8BE0E155A562}"/>
    <cellStyle name="Output 16 3 3 5 2" xfId="28543" xr:uid="{59DD337E-88F9-4E39-B158-B10C85A16FBC}"/>
    <cellStyle name="Output 16 3 3 6" xfId="17661" xr:uid="{46B31DF6-CF05-47CF-9721-C3712662D084}"/>
    <cellStyle name="Output 16 3 3 6 2" xfId="29382" xr:uid="{F1EA9467-04FD-4929-AE05-211BFBB49DD6}"/>
    <cellStyle name="Output 16 3 3 7" xfId="18437" xr:uid="{8A4DFC75-0CB4-4E62-82FE-E33E569463D3}"/>
    <cellStyle name="Output 16 3 3 7 2" xfId="30158" xr:uid="{978418E6-9802-4D44-9623-A0C873A18C76}"/>
    <cellStyle name="Output 16 3 3 8" xfId="19194" xr:uid="{6E342B0F-2885-4E13-8C2C-1C8694ACCF43}"/>
    <cellStyle name="Output 16 3 4" xfId="12373" xr:uid="{291C0CD5-1733-41FC-907E-22B565BF9BE1}"/>
    <cellStyle name="Output 16 3 4 2" xfId="24188" xr:uid="{FCFD9588-BE07-4B27-8536-9D5B03323A1A}"/>
    <cellStyle name="Output 16 3 5" xfId="10407" xr:uid="{A31E2EB0-CEA7-4F5A-8832-A663D7D1FB4B}"/>
    <cellStyle name="Output 16 3 5 2" xfId="22279" xr:uid="{6CBF35D1-8B03-4201-9748-9D9F327F4E63}"/>
    <cellStyle name="Output 16 3 6" xfId="12329" xr:uid="{421D124E-208F-415F-BA18-8054383C5420}"/>
    <cellStyle name="Output 16 3 6 2" xfId="24145" xr:uid="{8608BA20-662B-40D0-A240-ED4B6A46A818}"/>
    <cellStyle name="Output 16 3 7" xfId="10448" xr:uid="{336C7A7C-1F53-4A80-8FCD-E46BA323369F}"/>
    <cellStyle name="Output 16 3 7 2" xfId="22320" xr:uid="{1692B0FC-EBA4-47C3-B263-FD2C01FC9BDD}"/>
    <cellStyle name="Output 16 3 8" xfId="11646" xr:uid="{C8F6034A-2EDC-452A-B9F9-266B4A7F4782}"/>
    <cellStyle name="Output 16 3 8 2" xfId="23486" xr:uid="{9BD189D9-B6A8-40AC-B60E-8B71ED107200}"/>
    <cellStyle name="Output 16 3 9" xfId="11041" xr:uid="{49593F13-E967-4AD6-BF56-06630202DE06}"/>
    <cellStyle name="Output 16 3 9 2" xfId="22910" xr:uid="{6DC0A379-53F2-4527-8B95-0B2E675283B0}"/>
    <cellStyle name="Output 16 4" xfId="7943" xr:uid="{BF073DB5-9214-4ECF-8AD5-F45134837DE5}"/>
    <cellStyle name="Output 16 4 2" xfId="12914" xr:uid="{ED7AA396-A522-49F7-9613-B5FC6AFC56DA}"/>
    <cellStyle name="Output 16 4 2 2" xfId="24708" xr:uid="{A2ACF3D8-5650-40D6-B46A-087356CC447B}"/>
    <cellStyle name="Output 16 4 3" xfId="9978" xr:uid="{EE61617C-1CA7-4BFE-A273-8464C351B80B}"/>
    <cellStyle name="Output 16 4 3 2" xfId="21853" xr:uid="{B1828EC1-4573-4E85-AD60-15E510740A86}"/>
    <cellStyle name="Output 16 4 4" xfId="13139" xr:uid="{B60A4E69-2B8B-47E4-9CE2-594D0B8AC915}"/>
    <cellStyle name="Output 16 4 4 2" xfId="24926" xr:uid="{4781B16B-F6E6-47D6-8A0F-2C1BF79E6B2B}"/>
    <cellStyle name="Output 16 4 5" xfId="9801" xr:uid="{B6886A75-6484-4D69-B751-165607524C33}"/>
    <cellStyle name="Output 16 4 5 2" xfId="21677" xr:uid="{9E1A371F-0D6C-4FBF-8674-509C26D6A5A1}"/>
    <cellStyle name="Output 16 4 6" xfId="12125" xr:uid="{2BE58571-735E-411F-8BA1-B11ED786AB9F}"/>
    <cellStyle name="Output 16 4 6 2" xfId="23942" xr:uid="{1F577C15-317C-42DC-A6B5-EFDDC4CFFEAC}"/>
    <cellStyle name="Output 16 4 7" xfId="10642" xr:uid="{5400D5BD-0006-4432-938C-464698773614}"/>
    <cellStyle name="Output 16 4 7 2" xfId="22514" xr:uid="{6E012BA6-4A3A-4119-A31F-91AE69381ABE}"/>
    <cellStyle name="Output 16 4 8" xfId="13061" xr:uid="{EC279223-3F87-4718-BD87-19A67496C515}"/>
    <cellStyle name="Output 16 5" xfId="9377" xr:uid="{FAF2722D-FC88-40F8-9AB0-1A92B0C40D6A}"/>
    <cellStyle name="Output 16 5 2" xfId="13782" xr:uid="{8F33B7DE-DC5E-42E5-A65C-0E6830CE4CE0}"/>
    <cellStyle name="Output 16 5 2 2" xfId="25555" xr:uid="{915FC929-FD6D-4883-AB46-4A3C6E12F9C7}"/>
    <cellStyle name="Output 16 5 3" xfId="14742" xr:uid="{39AD381D-353D-45E2-ADF2-F9085ECFCE29}"/>
    <cellStyle name="Output 16 5 3 2" xfId="26513" xr:uid="{20D11334-5064-4446-B49C-B404CB377552}"/>
    <cellStyle name="Output 16 5 4" xfId="15694" xr:uid="{BAE502E3-0EED-4BCC-ABE7-16F7DE43F49F}"/>
    <cellStyle name="Output 16 5 4 2" xfId="27441" xr:uid="{D8FD1104-8FC2-4B59-8AC0-4472F5CB8D65}"/>
    <cellStyle name="Output 16 5 5" xfId="16568" xr:uid="{B0874317-9912-4C63-9577-6AADB36DCB3F}"/>
    <cellStyle name="Output 16 5 5 2" xfId="28315" xr:uid="{6085DBD4-14BF-41CA-B25B-22C568A098E8}"/>
    <cellStyle name="Output 16 5 6" xfId="17433" xr:uid="{26C8E495-680B-41D4-B32D-FC628A645F1A}"/>
    <cellStyle name="Output 16 5 6 2" xfId="29154" xr:uid="{740D1222-AC8D-495C-8A2A-1C631B93FFD0}"/>
    <cellStyle name="Output 16 5 7" xfId="18209" xr:uid="{A8748C81-F91D-486B-BD9B-4F98EB82A518}"/>
    <cellStyle name="Output 16 5 7 2" xfId="29930" xr:uid="{43D09BD0-E482-40C8-A806-D27A9E5AB59E}"/>
    <cellStyle name="Output 16 5 8" xfId="18966" xr:uid="{B56811A9-B392-4098-852A-7BDEC0569E72}"/>
    <cellStyle name="Output 16 6" xfId="11819" xr:uid="{C3D2D81F-F775-4200-B495-5973955C66C8}"/>
    <cellStyle name="Output 16 6 2" xfId="23647" xr:uid="{19EAC275-F4DF-46DA-9A84-4169E9044CB9}"/>
    <cellStyle name="Output 16 7" xfId="10896" xr:uid="{83D82DBF-722E-48D5-B386-97E2A7360C42}"/>
    <cellStyle name="Output 16 7 2" xfId="22765" xr:uid="{C5A46B80-9452-4193-BF91-C5502DAF90E4}"/>
    <cellStyle name="Output 16 8" xfId="11438" xr:uid="{80FAA060-E4A6-4680-B185-52538DFF4096}"/>
    <cellStyle name="Output 16 8 2" xfId="23296" xr:uid="{A0CE2839-5823-4BA1-8EA8-5B61DA3592D1}"/>
    <cellStyle name="Output 16 9" xfId="11194" xr:uid="{AB118727-14A8-46E8-AE9C-3E024AD16CA2}"/>
    <cellStyle name="Output 16 9 2" xfId="23056" xr:uid="{4A8A3CF4-590B-404C-A37D-91A33B1F0842}"/>
    <cellStyle name="Output 17" xfId="6163" xr:uid="{955D6D3A-906D-40E0-9605-708C1F8BFF01}"/>
    <cellStyle name="Output 17 10" xfId="12480" xr:uid="{6AA1145A-C799-40B8-85B6-2EEA74EDB3F0}"/>
    <cellStyle name="Output 17 10 2" xfId="24294" xr:uid="{C044D607-47DF-4696-B2BB-33273D574CFE}"/>
    <cellStyle name="Output 17 11" xfId="10305" xr:uid="{2E288D42-3F9B-49E6-B743-8E84BC221051}"/>
    <cellStyle name="Output 17 11 2" xfId="22177" xr:uid="{61AAE55A-6D7E-4798-845C-D83DB8EDC0D5}"/>
    <cellStyle name="Output 17 12" xfId="12596" xr:uid="{1279F6D4-FF1E-4765-983E-D75C3C125280}"/>
    <cellStyle name="Output 17 12 2" xfId="24401" xr:uid="{EF29BCCB-EBFF-4514-879B-D63ADFCC6C0B}"/>
    <cellStyle name="Output 17 2" xfId="6835" xr:uid="{BB2DC8E2-BF55-4D01-AFB0-47008E83967D}"/>
    <cellStyle name="Output 17 2 10" xfId="10188" xr:uid="{0338896B-D861-49AD-9674-EEB563E78233}"/>
    <cellStyle name="Output 17 2 10 2" xfId="22063" xr:uid="{D339D536-7D56-4969-BDDE-36184771032B}"/>
    <cellStyle name="Output 17 2 11" xfId="11721" xr:uid="{E6FB5804-2C27-42C0-81C7-4E73EF023ADE}"/>
    <cellStyle name="Output 17 2 11 2" xfId="23550" xr:uid="{396BA150-205F-440B-9023-676D9856AAF4}"/>
    <cellStyle name="Output 17 2 2" xfId="7623" xr:uid="{8D7B02AF-6AC0-48E6-90C6-9E77A58EC274}"/>
    <cellStyle name="Output 17 2 2 10" xfId="16467" xr:uid="{FC58BEA7-60D8-4314-B13B-5CC8B21D6721}"/>
    <cellStyle name="Output 17 2 2 10 2" xfId="28214" xr:uid="{0526DC0E-1396-4456-8EB0-4CFCD20F1EA4}"/>
    <cellStyle name="Output 17 2 2 2" xfId="9266" xr:uid="{F02DC199-106C-43B7-9D3B-A1FD3AA5307A}"/>
    <cellStyle name="Output 17 2 2 2 2" xfId="13701" xr:uid="{23D532F7-9C21-471B-BCEA-1A82BD3DF178}"/>
    <cellStyle name="Output 17 2 2 2 2 2" xfId="25475" xr:uid="{125B9E12-3C91-4D1E-8E2F-64093C4F3338}"/>
    <cellStyle name="Output 17 2 2 2 3" xfId="14663" xr:uid="{7E94B526-C8C4-4225-83BF-58BF6D907ECD}"/>
    <cellStyle name="Output 17 2 2 2 3 2" xfId="26434" xr:uid="{98CCBB7A-2615-4790-A78A-7F8905D669EF}"/>
    <cellStyle name="Output 17 2 2 2 4" xfId="15615" xr:uid="{BE7FB691-9118-4255-A82A-C3F42C7CC9E4}"/>
    <cellStyle name="Output 17 2 2 2 4 2" xfId="27364" xr:uid="{CC32BDF8-234C-49CD-B377-7C4EE387EEE4}"/>
    <cellStyle name="Output 17 2 2 2 5" xfId="16495" xr:uid="{2225F831-2B4B-4EF4-B9CC-BBF6EB6B0A69}"/>
    <cellStyle name="Output 17 2 2 2 5 2" xfId="28242" xr:uid="{3348BBB6-8D47-4C54-8602-A104C9F765A6}"/>
    <cellStyle name="Output 17 2 2 2 6" xfId="17361" xr:uid="{40B606AF-6085-4AB4-8497-7251BAFC6F5D}"/>
    <cellStyle name="Output 17 2 2 2 6 2" xfId="29082" xr:uid="{E53C3856-378C-49ED-8588-5D453F6E3638}"/>
    <cellStyle name="Output 17 2 2 2 7" xfId="18137" xr:uid="{FFB67DFF-CE37-4AB3-8C35-0F2D8C424B51}"/>
    <cellStyle name="Output 17 2 2 2 7 2" xfId="29858" xr:uid="{9566FF7C-967F-4C6E-AD9F-B364FAE15A02}"/>
    <cellStyle name="Output 17 2 2 2 8" xfId="18894" xr:uid="{8E1BF174-571F-4553-B791-EE97407AFC32}"/>
    <cellStyle name="Output 17 2 2 3" xfId="9720" xr:uid="{3EBAF1E1-A1E5-4D2C-90F9-A978686957B4}"/>
    <cellStyle name="Output 17 2 2 3 2" xfId="14125" xr:uid="{C11E2037-8BA3-46F7-BEB1-E92EB7B285BC}"/>
    <cellStyle name="Output 17 2 2 3 2 2" xfId="25898" xr:uid="{EFF2F916-9D42-4AC6-A959-A31719202EE7}"/>
    <cellStyle name="Output 17 2 2 3 3" xfId="15085" xr:uid="{4825BAC3-10D6-4484-8011-615BF81A7FAA}"/>
    <cellStyle name="Output 17 2 2 3 3 2" xfId="26856" xr:uid="{E66463FA-F7F1-4BD7-B68A-264B26BC81B0}"/>
    <cellStyle name="Output 17 2 2 3 4" xfId="16037" xr:uid="{F394D4EA-6745-4922-B4FC-50874741FAC6}"/>
    <cellStyle name="Output 17 2 2 3 4 2" xfId="27784" xr:uid="{93AF8A1E-F76D-43EA-B807-AEDC1E9E6A8C}"/>
    <cellStyle name="Output 17 2 2 3 5" xfId="16911" xr:uid="{E9ADB6CF-E23F-43CD-8913-1B147FC0E960}"/>
    <cellStyle name="Output 17 2 2 3 5 2" xfId="28658" xr:uid="{3C64425E-0C34-41A9-882D-E6D2442E6C37}"/>
    <cellStyle name="Output 17 2 2 3 6" xfId="17776" xr:uid="{85D116B3-9DAA-4818-9D20-B5F350D68CFE}"/>
    <cellStyle name="Output 17 2 2 3 6 2" xfId="29497" xr:uid="{E747FE7A-E82A-4630-98C2-642C2ADBD1E5}"/>
    <cellStyle name="Output 17 2 2 3 7" xfId="18552" xr:uid="{0DD027E8-A4E8-4774-AAC5-75570D97DB59}"/>
    <cellStyle name="Output 17 2 2 3 7 2" xfId="30273" xr:uid="{3B602E25-42A6-4A7E-8302-F66E318DFCDC}"/>
    <cellStyle name="Output 17 2 2 3 8" xfId="19309" xr:uid="{F2659439-94A9-4AA9-9AA9-A1249769DE79}"/>
    <cellStyle name="Output 17 2 2 4" xfId="12685" xr:uid="{9823DF8B-6471-4B52-94F0-5DAFBFAD6812}"/>
    <cellStyle name="Output 17 2 2 4 2" xfId="24484" xr:uid="{6D6B9367-B4A9-4BF5-93A3-CA115C5B3084}"/>
    <cellStyle name="Output 17 2 2 5" xfId="13022" xr:uid="{E00E566D-1146-45EC-8370-56FF14915D10}"/>
    <cellStyle name="Output 17 2 2 5 2" xfId="24814" xr:uid="{FC5C25E2-624E-4A9E-936E-BC9F4825D74E}"/>
    <cellStyle name="Output 17 2 2 6" xfId="9887" xr:uid="{0BAB6F67-CADD-4CD3-ABD4-87BE6828DBCB}"/>
    <cellStyle name="Output 17 2 2 6 2" xfId="21763" xr:uid="{5330453D-456F-425F-AA31-72097A7CF251}"/>
    <cellStyle name="Output 17 2 2 7" xfId="13672" xr:uid="{35C56341-5250-4910-968E-55EEB359A182}"/>
    <cellStyle name="Output 17 2 2 7 2" xfId="25446" xr:uid="{467AE430-3489-45AB-9A11-516FF30BD8C0}"/>
    <cellStyle name="Output 17 2 2 8" xfId="14635" xr:uid="{7437B575-ABAC-4D35-A586-A4533259759E}"/>
    <cellStyle name="Output 17 2 2 8 2" xfId="26406" xr:uid="{E022D12E-03B2-48ED-A0F2-47EF57588A8A}"/>
    <cellStyle name="Output 17 2 2 9" xfId="15587" xr:uid="{AFD69052-5BE7-4166-B134-872967EDFBC2}"/>
    <cellStyle name="Output 17 2 2 9 2" xfId="27336" xr:uid="{59F4752B-A945-4CE1-B1CA-1CAD54BE592E}"/>
    <cellStyle name="Output 17 2 3" xfId="8480" xr:uid="{150E4576-D0C2-45EB-8A0E-CD1BDB6195E2}"/>
    <cellStyle name="Output 17 2 3 2" xfId="13222" xr:uid="{E907E5E3-816A-4957-A7BD-9F3D81DC7541}"/>
    <cellStyle name="Output 17 2 3 2 2" xfId="25008" xr:uid="{36E28B0F-4D65-43F5-9D51-4E63613E1605}"/>
    <cellStyle name="Output 17 2 3 3" xfId="14242" xr:uid="{880C7377-BD8F-413A-A931-29095ED13DC0}"/>
    <cellStyle name="Output 17 2 3 3 2" xfId="26015" xr:uid="{CE27403E-BCC5-4746-B832-E6CBCB5B7E03}"/>
    <cellStyle name="Output 17 2 3 4" xfId="15202" xr:uid="{D56304B9-A1B1-4AEC-8F9E-9C9D01B39389}"/>
    <cellStyle name="Output 17 2 3 4 2" xfId="26971" xr:uid="{7267F457-3E90-425D-A2B9-8486C4608F94}"/>
    <cellStyle name="Output 17 2 3 5" xfId="16151" xr:uid="{825EF098-B1E9-45D8-A22B-1401373B874B}"/>
    <cellStyle name="Output 17 2 3 5 2" xfId="27898" xr:uid="{3D52BC40-4F47-48C5-B77E-2BE426BC9C6C}"/>
    <cellStyle name="Output 17 2 3 6" xfId="17024" xr:uid="{240E1ABD-9402-4016-A94D-B7AB177418B9}"/>
    <cellStyle name="Output 17 2 3 6 2" xfId="28771" xr:uid="{2FA6EC24-522A-4CF8-8667-E59284FC15E5}"/>
    <cellStyle name="Output 17 2 3 7" xfId="17889" xr:uid="{F5FC80ED-A2C1-4438-A82D-DA817B9407DE}"/>
    <cellStyle name="Output 17 2 3 7 2" xfId="29610" xr:uid="{FF104689-2A12-4C19-A387-B015EBF4DCCF}"/>
    <cellStyle name="Output 17 2 3 8" xfId="18665" xr:uid="{B2E96A11-186A-4469-A139-306472E7CEA1}"/>
    <cellStyle name="Output 17 2 4" xfId="9491" xr:uid="{044FD190-4E52-48F0-9B17-49AE9E1404BD}"/>
    <cellStyle name="Output 17 2 4 2" xfId="13896" xr:uid="{9B30CCBE-F9EA-4B74-8A75-5A51315C2E88}"/>
    <cellStyle name="Output 17 2 4 2 2" xfId="25669" xr:uid="{20C20C47-667B-4FDB-9F7B-45FC646CABBC}"/>
    <cellStyle name="Output 17 2 4 3" xfId="14856" xr:uid="{5D0CA272-CC74-4B48-8AB3-FE0D75969D78}"/>
    <cellStyle name="Output 17 2 4 3 2" xfId="26627" xr:uid="{8FB16C34-6E73-4A9E-8464-C1BF6FD28B28}"/>
    <cellStyle name="Output 17 2 4 4" xfId="15808" xr:uid="{D96D2D97-4598-492B-A5A6-A633AEF29A7B}"/>
    <cellStyle name="Output 17 2 4 4 2" xfId="27555" xr:uid="{5C7EFFAB-7866-46CF-AAF8-011D3D12C44D}"/>
    <cellStyle name="Output 17 2 4 5" xfId="16682" xr:uid="{D78BFE26-7D5D-4D55-901F-29D6E37AA3E5}"/>
    <cellStyle name="Output 17 2 4 5 2" xfId="28429" xr:uid="{39251D41-FB35-423C-8430-652A8615FC5A}"/>
    <cellStyle name="Output 17 2 4 6" xfId="17547" xr:uid="{4CEEB642-F06B-4A30-BC32-7AF3E2DBE3BF}"/>
    <cellStyle name="Output 17 2 4 6 2" xfId="29268" xr:uid="{72C93007-F7B6-4EF7-B82B-858A45C5DCDA}"/>
    <cellStyle name="Output 17 2 4 7" xfId="18323" xr:uid="{DE17B0CF-FAF9-4C19-A553-ACBA84E190B2}"/>
    <cellStyle name="Output 17 2 4 7 2" xfId="30044" xr:uid="{4825867F-88B8-42D4-A75F-308BBA679EDC}"/>
    <cellStyle name="Output 17 2 4 8" xfId="19080" xr:uid="{49A5D04F-92C8-4E3B-A0FF-92A622D24F02}"/>
    <cellStyle name="Output 17 2 5" xfId="12193" xr:uid="{4C3DD2EE-AF50-4BFB-8E44-0ED1124475B1}"/>
    <cellStyle name="Output 17 2 5 2" xfId="24010" xr:uid="{FA5A6AA2-FD39-43C3-877C-D609E621BD29}"/>
    <cellStyle name="Output 17 2 6" xfId="10574" xr:uid="{83BAC331-9C73-469B-82CC-FD17ABA4FBA9}"/>
    <cellStyle name="Output 17 2 6 2" xfId="22446" xr:uid="{083A81AD-A715-4FB2-B63D-4F35D83F1759}"/>
    <cellStyle name="Output 17 2 7" xfId="12866" xr:uid="{594ED53C-7300-4E57-9C86-647C8E986211}"/>
    <cellStyle name="Output 17 2 7 2" xfId="24660" xr:uid="{2EDBEB66-657A-45B2-B7D7-0A96BD9FDD17}"/>
    <cellStyle name="Output 17 2 8" xfId="10020" xr:uid="{E6BC96AE-9EE8-428A-B6DF-FAFE4A336BB5}"/>
    <cellStyle name="Output 17 2 8 2" xfId="21895" xr:uid="{0E64DD01-0792-4CF9-A2EC-5FB1485830C1}"/>
    <cellStyle name="Output 17 2 9" xfId="12635" xr:uid="{341B1BC6-E3AE-4644-AF4E-153774A603BD}"/>
    <cellStyle name="Output 17 2 9 2" xfId="24438" xr:uid="{FB21E942-C7A5-42A7-B9EF-2DFFE1C13864}"/>
    <cellStyle name="Output 17 3" xfId="7100" xr:uid="{9675F108-91C9-4A04-BB37-98064F49B885}"/>
    <cellStyle name="Output 17 3 10" xfId="17130" xr:uid="{38CB66D8-6D45-44B2-9ADD-80057FD1F607}"/>
    <cellStyle name="Output 17 3 10 2" xfId="28877" xr:uid="{75295A0E-6785-4734-B8B8-63094F151F52}"/>
    <cellStyle name="Output 17 3 2" xfId="8743" xr:uid="{056BE579-74EA-4E60-AAE4-430537893637}"/>
    <cellStyle name="Output 17 3 2 2" xfId="13404" xr:uid="{3BD56BD5-0257-4DF5-A8EB-C7272F6D441B}"/>
    <cellStyle name="Output 17 3 2 2 2" xfId="25187" xr:uid="{EC1E7479-CA89-4E94-90DD-1AE33A9C2E00}"/>
    <cellStyle name="Output 17 3 2 3" xfId="14410" xr:uid="{5E1A67EF-A627-4579-9653-3BEC82CD3297}"/>
    <cellStyle name="Output 17 3 2 3 2" xfId="26182" xr:uid="{5536FBAB-BF3D-458B-B53B-002F34A13397}"/>
    <cellStyle name="Output 17 3 2 4" xfId="15368" xr:uid="{D2402FE0-C66E-4A25-AFCF-3002403A90C7}"/>
    <cellStyle name="Output 17 3 2 4 2" xfId="27130" xr:uid="{6D9AAD63-D12D-446F-A7E0-DF44685C1693}"/>
    <cellStyle name="Output 17 3 2 5" xfId="16295" xr:uid="{98D2A811-A4A9-4C85-AC6A-7D67323C3DC5}"/>
    <cellStyle name="Output 17 3 2 5 2" xfId="28042" xr:uid="{21FC098F-08C9-4ACE-802C-6D624B4C9BD7}"/>
    <cellStyle name="Output 17 3 2 6" xfId="17166" xr:uid="{437CE9A2-93E8-4BDE-9EDC-51374E282961}"/>
    <cellStyle name="Output 17 3 2 6 2" xfId="28910" xr:uid="{31536DD5-D7C5-4798-B478-8114B15A5E81}"/>
    <cellStyle name="Output 17 3 2 7" xfId="18013" xr:uid="{5592F920-2B02-4F8A-9EB8-FBEEF24333D9}"/>
    <cellStyle name="Output 17 3 2 7 2" xfId="29734" xr:uid="{03AC112B-23CC-4D5C-963E-31E1E7528FC5}"/>
    <cellStyle name="Output 17 3 2 8" xfId="18780" xr:uid="{CEE58EB7-85B9-48BE-B4DB-77120FE30CEB}"/>
    <cellStyle name="Output 17 3 3" xfId="9606" xr:uid="{57CF1A18-AD8C-4D47-8FD9-C46560C50623}"/>
    <cellStyle name="Output 17 3 3 2" xfId="14011" xr:uid="{4B2A5E6D-C0B2-441C-AB28-DCACEBA885A5}"/>
    <cellStyle name="Output 17 3 3 2 2" xfId="25784" xr:uid="{A2850AD8-2E49-42D0-8FE6-F4C6C53C6803}"/>
    <cellStyle name="Output 17 3 3 3" xfId="14971" xr:uid="{877A82FE-8715-4F66-AF1F-94EB5BEADB7C}"/>
    <cellStyle name="Output 17 3 3 3 2" xfId="26742" xr:uid="{46174CB4-6BFA-48F2-A3F8-A003F020A057}"/>
    <cellStyle name="Output 17 3 3 4" xfId="15923" xr:uid="{AD719C90-DE90-47C8-98C2-3FCD7B3716B9}"/>
    <cellStyle name="Output 17 3 3 4 2" xfId="27670" xr:uid="{F4125D6A-984E-4FB5-83EB-930782AD3D73}"/>
    <cellStyle name="Output 17 3 3 5" xfId="16797" xr:uid="{217E6F53-C9B0-4DB2-88A3-4BD489908874}"/>
    <cellStyle name="Output 17 3 3 5 2" xfId="28544" xr:uid="{306769BE-50E7-449F-B13A-243B535153D8}"/>
    <cellStyle name="Output 17 3 3 6" xfId="17662" xr:uid="{E3BC7880-1F93-4817-8F68-5FFE5E167FBC}"/>
    <cellStyle name="Output 17 3 3 6 2" xfId="29383" xr:uid="{33E497FE-3D63-49EA-8972-A498320E6351}"/>
    <cellStyle name="Output 17 3 3 7" xfId="18438" xr:uid="{E7591F6E-9ECB-4292-B76B-6A4F41763D81}"/>
    <cellStyle name="Output 17 3 3 7 2" xfId="30159" xr:uid="{59378E98-E008-4D45-936B-F800C89885DD}"/>
    <cellStyle name="Output 17 3 3 8" xfId="19195" xr:uid="{73A65A5B-3903-4EA5-B03F-45922E56C25E}"/>
    <cellStyle name="Output 17 3 4" xfId="12374" xr:uid="{120E0E65-4A35-4939-840B-B48B254D5F95}"/>
    <cellStyle name="Output 17 3 4 2" xfId="24189" xr:uid="{AB428185-C5A7-4041-8B19-4A8EACBC0301}"/>
    <cellStyle name="Output 17 3 5" xfId="10406" xr:uid="{90DF7C5B-8B0C-4B3A-9E63-5A05B4D42D3B}"/>
    <cellStyle name="Output 17 3 5 2" xfId="22278" xr:uid="{4C99F483-6FA5-40E7-8169-08B346218CD8}"/>
    <cellStyle name="Output 17 3 6" xfId="13360" xr:uid="{BEE0DD68-80A9-488F-A24D-FB6A5A9C25E3}"/>
    <cellStyle name="Output 17 3 6 2" xfId="25143" xr:uid="{648B36FF-2419-4F9E-9A64-5BEEE0F97D57}"/>
    <cellStyle name="Output 17 3 7" xfId="14369" xr:uid="{F03CD65A-FE05-494F-AD6F-01C5F1475143}"/>
    <cellStyle name="Output 17 3 7 2" xfId="26141" xr:uid="{79DD5C40-948E-46DB-ACA4-CC0AB05E5AC5}"/>
    <cellStyle name="Output 17 3 8" xfId="15327" xr:uid="{D9E443FC-B0EE-4F5A-BFD8-967C29DAEAC3}"/>
    <cellStyle name="Output 17 3 8 2" xfId="27091" xr:uid="{B2FDEB63-A739-4086-9696-597170A3FC1B}"/>
    <cellStyle name="Output 17 3 9" xfId="16258" xr:uid="{A80CA855-FED8-4186-8EDD-65626212640F}"/>
    <cellStyle name="Output 17 3 9 2" xfId="28005" xr:uid="{350EB3F6-8040-4CFB-845B-372A8846727E}"/>
    <cellStyle name="Output 17 4" xfId="7944" xr:uid="{EF032328-C070-4272-8CDC-7A8359850D01}"/>
    <cellStyle name="Output 17 4 2" xfId="12915" xr:uid="{15C1B51C-24B6-417D-95C1-289B86802EA1}"/>
    <cellStyle name="Output 17 4 2 2" xfId="24709" xr:uid="{A6154DAB-B697-462F-921B-C82875B459AD}"/>
    <cellStyle name="Output 17 4 3" xfId="9977" xr:uid="{BDA4AF14-D5CA-49E8-96EA-82D210D92A19}"/>
    <cellStyle name="Output 17 4 3 2" xfId="21852" xr:uid="{95868AD5-2767-4503-8053-1CA7670D28D2}"/>
    <cellStyle name="Output 17 4 4" xfId="12641" xr:uid="{3CBC773F-2FF9-42C6-B99C-6607923F27A1}"/>
    <cellStyle name="Output 17 4 4 2" xfId="24444" xr:uid="{ED25FF1F-CBB8-4E4A-9940-08D730724798}"/>
    <cellStyle name="Output 17 4 5" xfId="10182" xr:uid="{79A798DD-5C4D-4F86-A43A-9ED0CDADB131}"/>
    <cellStyle name="Output 17 4 5 2" xfId="22057" xr:uid="{76C7761F-5773-464D-BC94-79EC803A806F}"/>
    <cellStyle name="Output 17 4 6" xfId="12339" xr:uid="{F197AE61-10AB-4636-9455-1F06BFA8FC7C}"/>
    <cellStyle name="Output 17 4 6 2" xfId="24154" xr:uid="{08846E68-DB44-4773-AD53-1096B57405A9}"/>
    <cellStyle name="Output 17 4 7" xfId="10440" xr:uid="{050E162F-FBB9-4B97-A843-FBB53036AAEF}"/>
    <cellStyle name="Output 17 4 7 2" xfId="22312" xr:uid="{9D6676B2-52AE-49E8-A369-737AEE467A4E}"/>
    <cellStyle name="Output 17 4 8" xfId="12575" xr:uid="{18770185-FB6C-4F25-8E6A-0682A126D542}"/>
    <cellStyle name="Output 17 5" xfId="9378" xr:uid="{5A079E44-E047-4B6E-8AE8-C3390538713F}"/>
    <cellStyle name="Output 17 5 2" xfId="13783" xr:uid="{ED04CF1D-E2CD-4C94-A3D1-DF6BF90CB734}"/>
    <cellStyle name="Output 17 5 2 2" xfId="25556" xr:uid="{D20F2A26-C558-41D6-9CD9-4F22338E65A4}"/>
    <cellStyle name="Output 17 5 3" xfId="14743" xr:uid="{7C6F1028-9D9C-49B5-9A26-938D84E87014}"/>
    <cellStyle name="Output 17 5 3 2" xfId="26514" xr:uid="{4624D3DF-47E4-4166-A967-81BC181BB931}"/>
    <cellStyle name="Output 17 5 4" xfId="15695" xr:uid="{98A2BD77-B09F-4095-A4ED-21E3B857C121}"/>
    <cellStyle name="Output 17 5 4 2" xfId="27442" xr:uid="{FD2FB45A-1C37-44CF-B44B-EAF328F6194C}"/>
    <cellStyle name="Output 17 5 5" xfId="16569" xr:uid="{5E7186D1-5809-44A0-BDD8-C0C2B7368E90}"/>
    <cellStyle name="Output 17 5 5 2" xfId="28316" xr:uid="{93C0FB5A-393E-40EB-84FC-D9640B6D066A}"/>
    <cellStyle name="Output 17 5 6" xfId="17434" xr:uid="{D1EEE64B-3A88-4CA2-AD06-B2B9813BB6EE}"/>
    <cellStyle name="Output 17 5 6 2" xfId="29155" xr:uid="{A41678D4-40D7-495F-905E-10FAC1E538F2}"/>
    <cellStyle name="Output 17 5 7" xfId="18210" xr:uid="{96E1BD4A-A150-495E-B000-04B961CCBEDD}"/>
    <cellStyle name="Output 17 5 7 2" xfId="29931" xr:uid="{234B1D50-021A-467F-B648-D52542671D5F}"/>
    <cellStyle name="Output 17 5 8" xfId="18967" xr:uid="{906B468D-44A3-49CC-A5F3-6960866B85C6}"/>
    <cellStyle name="Output 17 6" xfId="11820" xr:uid="{DCFE17C5-C8B7-4AC3-88F8-C2609625DD26}"/>
    <cellStyle name="Output 17 6 2" xfId="23648" xr:uid="{39A71CFB-CF56-4194-9DF7-D5878400CE96}"/>
    <cellStyle name="Output 17 7" xfId="10895" xr:uid="{24AE610B-1910-44B6-8C77-3941E346869D}"/>
    <cellStyle name="Output 17 7 2" xfId="22764" xr:uid="{E1E6A312-1DD6-480B-8602-D9CA11F7A1ED}"/>
    <cellStyle name="Output 17 8" xfId="11439" xr:uid="{DF6670B8-3533-4A5E-81AC-E6BD81F76D68}"/>
    <cellStyle name="Output 17 8 2" xfId="23297" xr:uid="{FDB55CC1-1EC6-4F23-B7D3-95B62AB79E8D}"/>
    <cellStyle name="Output 17 9" xfId="11193" xr:uid="{51E7724A-6792-421E-BC7F-DBBB97916C1D}"/>
    <cellStyle name="Output 17 9 2" xfId="23055" xr:uid="{C831B6EB-6395-4329-BCB5-9C6008E475D5}"/>
    <cellStyle name="Output 18" xfId="6164" xr:uid="{B313FAD4-D075-4B25-950A-8115D5C563B8}"/>
    <cellStyle name="Output 18 10" xfId="11192" xr:uid="{DCCB455A-F68B-42BF-AF97-205B9CF01F27}"/>
    <cellStyle name="Output 18 10 2" xfId="23054" xr:uid="{D0704A81-BB39-49A0-AA9E-AD36BE45B798}"/>
    <cellStyle name="Output 18 11" xfId="13509" xr:uid="{F9F7AA7C-7DBA-46D4-8A30-668ACF1E85A7}"/>
    <cellStyle name="Output 18 11 2" xfId="25290" xr:uid="{DD401B61-FD3C-46E4-AB98-7EC2C3503B1E}"/>
    <cellStyle name="Output 18 12" xfId="14510" xr:uid="{84D32E1C-7E3D-4C58-AD01-ED25F1561475}"/>
    <cellStyle name="Output 18 12 2" xfId="26282" xr:uid="{9C9B8D6D-2F71-49CF-9F1C-42AB1E12B2E3}"/>
    <cellStyle name="Output 18 13" xfId="15468" xr:uid="{64C9A90B-6C92-46DE-8F3E-3C089C25B941}"/>
    <cellStyle name="Output 18 13 2" xfId="27228" xr:uid="{FB3EC9BD-F5E6-4662-9CD1-AC48AC531608}"/>
    <cellStyle name="Output 18 2" xfId="6165" xr:uid="{39971CE7-59A9-436B-890D-F3B4D11A5360}"/>
    <cellStyle name="Output 18 2 10" xfId="12970" xr:uid="{61529F2D-AB75-46E2-A98B-CFD56721EF5B}"/>
    <cellStyle name="Output 18 2 10 2" xfId="24763" xr:uid="{88A34B08-24FE-4F7E-BDB3-FE47BF127046}"/>
    <cellStyle name="Output 18 2 11" xfId="9926" xr:uid="{64881954-AE9E-4135-B5C8-AA93AF8DA7A2}"/>
    <cellStyle name="Output 18 2 11 2" xfId="21801" xr:uid="{E9ED66A7-04E3-4DBA-BF45-ACCB1D21DC05}"/>
    <cellStyle name="Output 18 2 12" xfId="11781" xr:uid="{669FFAAC-D0A2-4233-9B74-2E1C29158C10}"/>
    <cellStyle name="Output 18 2 12 2" xfId="23609" xr:uid="{461B13AE-83EA-4401-9965-F633A8276713}"/>
    <cellStyle name="Output 18 2 2" xfId="6837" xr:uid="{52F3B384-651A-40EA-B22E-596B47672BCB}"/>
    <cellStyle name="Output 18 2 2 10" xfId="11233" xr:uid="{622B07EF-9344-40B7-8906-C23AB62EE1DC}"/>
    <cellStyle name="Output 18 2 2 10 2" xfId="23095" xr:uid="{3CE0B506-F4F2-4B2B-83FB-5BCCA8AE9D9F}"/>
    <cellStyle name="Output 18 2 2 11" xfId="13269" xr:uid="{3DBA7751-224F-442A-8421-D951694C75DD}"/>
    <cellStyle name="Output 18 2 2 11 2" xfId="25055" xr:uid="{C213768C-637D-41F5-B9B4-FE4DF8B6D175}"/>
    <cellStyle name="Output 18 2 2 2" xfId="7624" xr:uid="{E0C7732B-A87C-4E2F-9985-7BCE19F51CEB}"/>
    <cellStyle name="Output 18 2 2 2 10" xfId="18084" xr:uid="{CA1DDA2C-8389-414D-94F4-B088EA2D4C52}"/>
    <cellStyle name="Output 18 2 2 2 10 2" xfId="29805" xr:uid="{589A5156-4CF9-4E61-95D5-7A21DD8BBFDB}"/>
    <cellStyle name="Output 18 2 2 2 2" xfId="9267" xr:uid="{57E42610-A291-43BA-BCC8-868CF2B52E0C}"/>
    <cellStyle name="Output 18 2 2 2 2 2" xfId="13702" xr:uid="{19DDAB9E-F5E4-478A-B325-DDB32CEDD415}"/>
    <cellStyle name="Output 18 2 2 2 2 2 2" xfId="25476" xr:uid="{DEB20C1C-DF14-4E33-89FD-DB0BC687638C}"/>
    <cellStyle name="Output 18 2 2 2 2 3" xfId="14664" xr:uid="{C7751462-1FED-4F99-A76D-D3C24FF46F7E}"/>
    <cellStyle name="Output 18 2 2 2 2 3 2" xfId="26435" xr:uid="{C2DEE2B6-1AC3-430F-9C26-1B1574E44946}"/>
    <cellStyle name="Output 18 2 2 2 2 4" xfId="15616" xr:uid="{316B22CF-CE60-4DD5-B0FE-287D823553DF}"/>
    <cellStyle name="Output 18 2 2 2 2 4 2" xfId="27365" xr:uid="{4FD34809-6192-42CA-9FC0-5E72B69952C5}"/>
    <cellStyle name="Output 18 2 2 2 2 5" xfId="16496" xr:uid="{2D7F6F9A-575D-4D32-9E9B-84A29CE6507B}"/>
    <cellStyle name="Output 18 2 2 2 2 5 2" xfId="28243" xr:uid="{3331147E-E589-4BE1-A5FA-26C21E3BE770}"/>
    <cellStyle name="Output 18 2 2 2 2 6" xfId="17362" xr:uid="{2D94A8F8-C891-4C54-AE06-19D8FBD3B4D0}"/>
    <cellStyle name="Output 18 2 2 2 2 6 2" xfId="29083" xr:uid="{C9AF510F-398D-43DF-9F11-C404699B1C20}"/>
    <cellStyle name="Output 18 2 2 2 2 7" xfId="18138" xr:uid="{D2CC7B1E-2F01-4362-AFEB-B6C37A4769D2}"/>
    <cellStyle name="Output 18 2 2 2 2 7 2" xfId="29859" xr:uid="{03CB82F3-2B86-4DDF-A686-70E16B06D834}"/>
    <cellStyle name="Output 18 2 2 2 2 8" xfId="18895" xr:uid="{40CA1220-F8C9-4621-A5CA-FA23F1BEEE79}"/>
    <cellStyle name="Output 18 2 2 2 3" xfId="9721" xr:uid="{BE08A79B-BAF2-4FCE-8E11-47F361A2B2DB}"/>
    <cellStyle name="Output 18 2 2 2 3 2" xfId="14126" xr:uid="{089C86F8-692F-4B13-ADC0-5606DD592648}"/>
    <cellStyle name="Output 18 2 2 2 3 2 2" xfId="25899" xr:uid="{FF1A9086-7588-4B53-B579-B735345FAF67}"/>
    <cellStyle name="Output 18 2 2 2 3 3" xfId="15086" xr:uid="{ACAD4268-C4E1-40F8-8E54-BF0FBDA727CD}"/>
    <cellStyle name="Output 18 2 2 2 3 3 2" xfId="26857" xr:uid="{0A5631EF-D5AD-4D42-9B90-8B02B152D70F}"/>
    <cellStyle name="Output 18 2 2 2 3 4" xfId="16038" xr:uid="{28BE78B1-856D-4929-BD0B-FD625A87C361}"/>
    <cellStyle name="Output 18 2 2 2 3 4 2" xfId="27785" xr:uid="{3919CD1A-6835-4C01-8805-82B999C7E49C}"/>
    <cellStyle name="Output 18 2 2 2 3 5" xfId="16912" xr:uid="{3C677C36-74A7-4F33-B3A6-799ABD88F206}"/>
    <cellStyle name="Output 18 2 2 2 3 5 2" xfId="28659" xr:uid="{13B367D5-A822-4323-A9C4-07F6F1E7F585}"/>
    <cellStyle name="Output 18 2 2 2 3 6" xfId="17777" xr:uid="{61496E1E-9A5D-4D30-AE64-2753E783E930}"/>
    <cellStyle name="Output 18 2 2 2 3 6 2" xfId="29498" xr:uid="{15B96753-3D0A-472A-A1A3-CFCDB6C0AF68}"/>
    <cellStyle name="Output 18 2 2 2 3 7" xfId="18553" xr:uid="{A5BE7DD1-36AD-49CA-BBEF-4C7627E62376}"/>
    <cellStyle name="Output 18 2 2 2 3 7 2" xfId="30274" xr:uid="{49CCA9EA-8D5A-429B-8C10-BFCB5C442A48}"/>
    <cellStyle name="Output 18 2 2 2 3 8" xfId="19310" xr:uid="{9C72F328-A172-4FC3-9794-8F70F85EBE88}"/>
    <cellStyle name="Output 18 2 2 2 4" xfId="12686" xr:uid="{1F3C224E-969C-4E7B-BC76-227767D79785}"/>
    <cellStyle name="Output 18 2 2 2 4 2" xfId="24485" xr:uid="{9CF22AFD-0533-49F6-BFA2-7B484BC3B43F}"/>
    <cellStyle name="Output 18 2 2 2 5" xfId="13480" xr:uid="{A9C62DF0-BD07-4317-AD84-70EE4ED1EB92}"/>
    <cellStyle name="Output 18 2 2 2 5 2" xfId="25263" xr:uid="{D96B2EC5-43AD-483B-BC2D-8F27860DBC00}"/>
    <cellStyle name="Output 18 2 2 2 6" xfId="14484" xr:uid="{D8C728B4-5109-49B0-9B84-AE0D284FCBE8}"/>
    <cellStyle name="Output 18 2 2 2 6 2" xfId="26256" xr:uid="{AB8E046B-0AF4-4DEA-9701-5282655876DF}"/>
    <cellStyle name="Output 18 2 2 2 7" xfId="15442" xr:uid="{F22082E6-6F30-41C8-8B4C-FCB9EA0B5007}"/>
    <cellStyle name="Output 18 2 2 2 7 2" xfId="27202" xr:uid="{C1127283-833D-40D9-9921-A02AC0342011}"/>
    <cellStyle name="Output 18 2 2 2 8" xfId="16367" xr:uid="{68AE2705-68FB-409F-8640-98F2BDA8E208}"/>
    <cellStyle name="Output 18 2 2 2 8 2" xfId="28114" xr:uid="{70909CDA-74C2-498A-B202-F358DB573919}"/>
    <cellStyle name="Output 18 2 2 2 9" xfId="17238" xr:uid="{150C84CA-C005-46E2-BA7A-06100CD82476}"/>
    <cellStyle name="Output 18 2 2 2 9 2" xfId="28981" xr:uid="{83BCD8C6-45F4-4BEC-B012-FA3613291FD1}"/>
    <cellStyle name="Output 18 2 2 3" xfId="8482" xr:uid="{EF4543DB-5FBD-48A4-B167-6EC26A84ACED}"/>
    <cellStyle name="Output 18 2 2 3 2" xfId="13224" xr:uid="{C5126858-ECED-439B-A896-1B0084A64A05}"/>
    <cellStyle name="Output 18 2 2 3 2 2" xfId="25010" xr:uid="{29625A01-3A49-45DB-9053-AAC3D0427595}"/>
    <cellStyle name="Output 18 2 2 3 3" xfId="14244" xr:uid="{31ECDAA6-6A54-466E-A382-273817D4BA63}"/>
    <cellStyle name="Output 18 2 2 3 3 2" xfId="26017" xr:uid="{229A35EE-47FB-4C76-A6AC-3759638E59BB}"/>
    <cellStyle name="Output 18 2 2 3 4" xfId="15204" xr:uid="{BA6A92E4-E8F0-46AD-9D49-A18021F7EA74}"/>
    <cellStyle name="Output 18 2 2 3 4 2" xfId="26973" xr:uid="{BCE8A7C1-E16F-4704-AEC4-D14750193B4C}"/>
    <cellStyle name="Output 18 2 2 3 5" xfId="16153" xr:uid="{467EA838-6EFE-497E-8774-5615934CCED5}"/>
    <cellStyle name="Output 18 2 2 3 5 2" xfId="27900" xr:uid="{8D231B78-B0A3-4C24-BC45-35102D4BD3E0}"/>
    <cellStyle name="Output 18 2 2 3 6" xfId="17026" xr:uid="{5CE9C0AF-F25F-40FE-9855-E1FB62425A14}"/>
    <cellStyle name="Output 18 2 2 3 6 2" xfId="28773" xr:uid="{9889F135-468E-402C-A39C-170FB0FA4643}"/>
    <cellStyle name="Output 18 2 2 3 7" xfId="17891" xr:uid="{12A78CBA-AFA4-4FA8-BB6A-200469036CCF}"/>
    <cellStyle name="Output 18 2 2 3 7 2" xfId="29612" xr:uid="{ECD4233B-32E2-4730-B3A0-CEC0ED06AED4}"/>
    <cellStyle name="Output 18 2 2 3 8" xfId="18667" xr:uid="{A311AEC0-6833-41A3-9B32-4D9D05D2FAEC}"/>
    <cellStyle name="Output 18 2 2 4" xfId="9493" xr:uid="{2815B5BD-FBCA-4131-A566-51E6EB86A72D}"/>
    <cellStyle name="Output 18 2 2 4 2" xfId="13898" xr:uid="{005E11F6-8663-4E79-AC98-CF921F6EAD53}"/>
    <cellStyle name="Output 18 2 2 4 2 2" xfId="25671" xr:uid="{45C04C0E-38EE-4DE1-9A07-0F4849AEE35B}"/>
    <cellStyle name="Output 18 2 2 4 3" xfId="14858" xr:uid="{30D66B36-844D-4D76-B473-FE11CA8ACB05}"/>
    <cellStyle name="Output 18 2 2 4 3 2" xfId="26629" xr:uid="{6D3886A1-5BB5-41D6-AE45-28A4AD25EC65}"/>
    <cellStyle name="Output 18 2 2 4 4" xfId="15810" xr:uid="{C54CB609-4B16-4E88-9507-481B61F42682}"/>
    <cellStyle name="Output 18 2 2 4 4 2" xfId="27557" xr:uid="{2FC0EE9D-0CDB-435D-B390-AE546C5871D1}"/>
    <cellStyle name="Output 18 2 2 4 5" xfId="16684" xr:uid="{95D0550B-9BEC-4474-B7A7-C0724291FE1C}"/>
    <cellStyle name="Output 18 2 2 4 5 2" xfId="28431" xr:uid="{7792FBD1-EA6F-4477-99CB-39781B43659F}"/>
    <cellStyle name="Output 18 2 2 4 6" xfId="17549" xr:uid="{42047C47-EB89-439D-9D10-7EF0F34DA921}"/>
    <cellStyle name="Output 18 2 2 4 6 2" xfId="29270" xr:uid="{E9D77E59-E32B-4BD3-9450-5F28A367622B}"/>
    <cellStyle name="Output 18 2 2 4 7" xfId="18325" xr:uid="{F3067B80-AE96-404B-8F0B-14596654E84B}"/>
    <cellStyle name="Output 18 2 2 4 7 2" xfId="30046" xr:uid="{D65D841E-D340-421B-B219-79728FF0C06B}"/>
    <cellStyle name="Output 18 2 2 4 8" xfId="19082" xr:uid="{FF8D3F81-2B28-4738-8884-3565E3891D76}"/>
    <cellStyle name="Output 18 2 2 5" xfId="12195" xr:uid="{2ED79C60-B136-44C5-84AC-5B0B939B4C9F}"/>
    <cellStyle name="Output 18 2 2 5 2" xfId="24012" xr:uid="{14C5DEC8-8D34-4BB1-AF10-E66F339AD673}"/>
    <cellStyle name="Output 18 2 2 6" xfId="10572" xr:uid="{B7BAAE4B-977B-4F05-942A-49C9EB437438}"/>
    <cellStyle name="Output 18 2 2 6 2" xfId="22444" xr:uid="{1979FCBA-4376-4C7C-BC7A-353385DAB03B}"/>
    <cellStyle name="Output 18 2 2 7" xfId="11634" xr:uid="{95BBB351-6457-49BF-8B98-41C493C0D79D}"/>
    <cellStyle name="Output 18 2 2 7 2" xfId="23476" xr:uid="{A0AA2917-01DD-4464-A105-6E1081E5F9F1}"/>
    <cellStyle name="Output 18 2 2 8" xfId="11049" xr:uid="{AB171D81-AD6D-49D2-AE05-BC7CC4404579}"/>
    <cellStyle name="Output 18 2 2 8 2" xfId="22918" xr:uid="{A1D10F9E-24D0-4345-9CB5-B75973A820BD}"/>
    <cellStyle name="Output 18 2 2 9" xfId="11397" xr:uid="{18C2C627-8EED-49AC-9461-166D75A791B8}"/>
    <cellStyle name="Output 18 2 2 9 2" xfId="23255" xr:uid="{00E77A88-3156-4332-984A-B90D26B26944}"/>
    <cellStyle name="Output 18 2 3" xfId="7102" xr:uid="{5F097B24-CB35-4B40-9EB1-308443AD02B7}"/>
    <cellStyle name="Output 18 2 3 10" xfId="13646" xr:uid="{4DAB9DA0-42BA-47DC-8161-E7F6544AD843}"/>
    <cellStyle name="Output 18 2 3 10 2" xfId="25422" xr:uid="{696613E8-EBF9-4B6B-B5F6-FC9E79F4F8BD}"/>
    <cellStyle name="Output 18 2 3 2" xfId="8745" xr:uid="{6D3CD4F6-B9EE-4F59-A4FB-8CCFD94550F6}"/>
    <cellStyle name="Output 18 2 3 2 2" xfId="13406" xr:uid="{19B54EF4-E6A8-4D57-B8B2-0B16BF396C46}"/>
    <cellStyle name="Output 18 2 3 2 2 2" xfId="25189" xr:uid="{51CA2311-A8BD-4348-AF8C-95A30B641D90}"/>
    <cellStyle name="Output 18 2 3 2 3" xfId="14412" xr:uid="{01190FCA-1196-4279-9DBA-7A373FFE4F1C}"/>
    <cellStyle name="Output 18 2 3 2 3 2" xfId="26184" xr:uid="{430A1F52-333D-40B6-9D5B-1A242D36DD92}"/>
    <cellStyle name="Output 18 2 3 2 4" xfId="15370" xr:uid="{DF28919E-FA36-4596-B05E-F05EA5832ECD}"/>
    <cellStyle name="Output 18 2 3 2 4 2" xfId="27132" xr:uid="{60F55DAC-C3D6-4DB4-AAC6-163629F30696}"/>
    <cellStyle name="Output 18 2 3 2 5" xfId="16297" xr:uid="{02A90DCE-9878-4ABE-9965-AACDB061EFD4}"/>
    <cellStyle name="Output 18 2 3 2 5 2" xfId="28044" xr:uid="{34E89A48-6C02-4240-8DD0-4D4575F087FE}"/>
    <cellStyle name="Output 18 2 3 2 6" xfId="17168" xr:uid="{3393EB96-54BB-4EBF-99EC-DC8C86AB96E8}"/>
    <cellStyle name="Output 18 2 3 2 6 2" xfId="28912" xr:uid="{46D55E6B-E141-4E60-9DE1-B7E5824C433A}"/>
    <cellStyle name="Output 18 2 3 2 7" xfId="18015" xr:uid="{03A5E9C8-7470-4F72-85A2-D69221B4D209}"/>
    <cellStyle name="Output 18 2 3 2 7 2" xfId="29736" xr:uid="{6118605A-E1E8-45F5-A3C1-71A6E715F2EB}"/>
    <cellStyle name="Output 18 2 3 2 8" xfId="18782" xr:uid="{7DBD08E1-2AFD-40EA-907B-5B81D4D3E494}"/>
    <cellStyle name="Output 18 2 3 3" xfId="9608" xr:uid="{4191B140-2286-4762-9897-C563F6EECBC8}"/>
    <cellStyle name="Output 18 2 3 3 2" xfId="14013" xr:uid="{61AAB7E1-9771-4E04-8AAF-80D95A8703A1}"/>
    <cellStyle name="Output 18 2 3 3 2 2" xfId="25786" xr:uid="{BB5C6C0A-CD0E-4705-9359-CDF07DB45AC9}"/>
    <cellStyle name="Output 18 2 3 3 3" xfId="14973" xr:uid="{8C717D8F-90B3-4B9E-BA07-9AD9444AFA5E}"/>
    <cellStyle name="Output 18 2 3 3 3 2" xfId="26744" xr:uid="{40E756F8-F839-488B-981D-BBCCB1F3B90C}"/>
    <cellStyle name="Output 18 2 3 3 4" xfId="15925" xr:uid="{0B051DEA-B171-4F40-A41F-BDEA3FA62546}"/>
    <cellStyle name="Output 18 2 3 3 4 2" xfId="27672" xr:uid="{EC50CAD3-731C-4459-A60A-1319B18CCB81}"/>
    <cellStyle name="Output 18 2 3 3 5" xfId="16799" xr:uid="{3E590591-5373-4C60-B8E6-EE06F0F170AE}"/>
    <cellStyle name="Output 18 2 3 3 5 2" xfId="28546" xr:uid="{CEC38163-3D5B-4C3D-AEFA-B92BAAB2F519}"/>
    <cellStyle name="Output 18 2 3 3 6" xfId="17664" xr:uid="{90072CA9-9978-497E-8B13-73AD8052449A}"/>
    <cellStyle name="Output 18 2 3 3 6 2" xfId="29385" xr:uid="{A8DA97AD-7C04-4DC3-9ABE-966F76F6A592}"/>
    <cellStyle name="Output 18 2 3 3 7" xfId="18440" xr:uid="{7A486C63-7B41-4C76-A767-702753D1DF63}"/>
    <cellStyle name="Output 18 2 3 3 7 2" xfId="30161" xr:uid="{435BF16C-6BDB-42C7-806E-677BF2379767}"/>
    <cellStyle name="Output 18 2 3 3 8" xfId="19197" xr:uid="{3E0B49F2-CE17-48BC-9159-48EDB7FCA497}"/>
    <cellStyle name="Output 18 2 3 4" xfId="12376" xr:uid="{89BAB24C-9590-4C36-B2EA-F885E61A15B2}"/>
    <cellStyle name="Output 18 2 3 4 2" xfId="24191" xr:uid="{07AC45CF-4C5F-4612-B1E3-579643990504}"/>
    <cellStyle name="Output 18 2 3 5" xfId="10404" xr:uid="{526140A0-BACF-441D-957D-6F69FC807D8E}"/>
    <cellStyle name="Output 18 2 3 5 2" xfId="22276" xr:uid="{AE870FAB-260E-4E62-AAA6-044B8755E607}"/>
    <cellStyle name="Output 18 2 3 6" xfId="11655" xr:uid="{C0F28355-C2EE-4E30-8B4A-06FC1B13B4ED}"/>
    <cellStyle name="Output 18 2 3 6 2" xfId="23494" xr:uid="{DCC16603-D80A-4ACF-8AB2-E0E72D0435A7}"/>
    <cellStyle name="Output 18 2 3 7" xfId="11033" xr:uid="{59457BFD-2702-4328-B608-5E6C08887EBC}"/>
    <cellStyle name="Output 18 2 3 7 2" xfId="22902" xr:uid="{851CA7A1-F106-4E49-9EC6-2B9FB6EFB4BA}"/>
    <cellStyle name="Output 18 2 3 8" xfId="12825" xr:uid="{B7CBB42A-40E1-43D3-B2E9-DFE80F164E6D}"/>
    <cellStyle name="Output 18 2 3 8 2" xfId="24619" xr:uid="{908458B7-0F8A-44F6-9A7B-80F2595780DE}"/>
    <cellStyle name="Output 18 2 3 9" xfId="10056" xr:uid="{8A0B669F-D3B1-4AF0-9BF4-B9349822439B}"/>
    <cellStyle name="Output 18 2 3 9 2" xfId="21931" xr:uid="{DC83F18B-3045-492B-B17C-AC67FD5A1161}"/>
    <cellStyle name="Output 18 2 4" xfId="7946" xr:uid="{C5FD0D4F-8A35-4D76-A3A6-466C3334DE4D}"/>
    <cellStyle name="Output 18 2 4 2" xfId="12917" xr:uid="{EA40F769-191D-4997-918E-CCBFDC58EF65}"/>
    <cellStyle name="Output 18 2 4 2 2" xfId="24711" xr:uid="{3B528958-072E-4B5F-ADE5-4FE7754BF521}"/>
    <cellStyle name="Output 18 2 4 3" xfId="9975" xr:uid="{3AE7D88B-2CC6-42D1-A1F7-346ED2339D3B}"/>
    <cellStyle name="Output 18 2 4 3 2" xfId="21850" xr:uid="{74C66755-C2CC-4DEF-AAC6-731E382C774F}"/>
    <cellStyle name="Output 18 2 4 4" xfId="13137" xr:uid="{B987953C-75CF-4D03-9351-89B408DA447B}"/>
    <cellStyle name="Output 18 2 4 4 2" xfId="24924" xr:uid="{6A43E48B-C205-4616-B989-91ED35ABA48D}"/>
    <cellStyle name="Output 18 2 4 5" xfId="9803" xr:uid="{353C7ECD-83B2-4458-BDAB-F5B8AAA374C4}"/>
    <cellStyle name="Output 18 2 4 5 2" xfId="21679" xr:uid="{82DD3C70-F192-4FD2-A039-1E630C20855E}"/>
    <cellStyle name="Output 18 2 4 6" xfId="11843" xr:uid="{30C1B4FA-7227-48CA-A16C-FAECE47E7AEA}"/>
    <cellStyle name="Output 18 2 4 6 2" xfId="23670" xr:uid="{EE1A9865-FE25-4714-B7E9-B865A888E853}"/>
    <cellStyle name="Output 18 2 4 7" xfId="10874" xr:uid="{8FA01BCD-D7D7-4C18-94AF-A73C1AC7E82B}"/>
    <cellStyle name="Output 18 2 4 7 2" xfId="22743" xr:uid="{81654772-5BB6-4A73-A6F4-7E86562C7555}"/>
    <cellStyle name="Output 18 2 4 8" xfId="11459" xr:uid="{378FD405-4BFD-4215-A371-5B462920AB8F}"/>
    <cellStyle name="Output 18 2 5" xfId="9380" xr:uid="{0167E4AF-F550-4816-824E-85AE59502952}"/>
    <cellStyle name="Output 18 2 5 2" xfId="13785" xr:uid="{96623F25-B85F-44EB-8FC4-0C98A78B3DEE}"/>
    <cellStyle name="Output 18 2 5 2 2" xfId="25558" xr:uid="{AB0FB370-1495-4A77-8D80-58C796BED968}"/>
    <cellStyle name="Output 18 2 5 3" xfId="14745" xr:uid="{EE9B6B94-07AA-442D-8591-544E898B7C91}"/>
    <cellStyle name="Output 18 2 5 3 2" xfId="26516" xr:uid="{5D7D60F9-DC58-405E-867E-57D036AFDE98}"/>
    <cellStyle name="Output 18 2 5 4" xfId="15697" xr:uid="{7549757B-BD21-4BC1-AEC1-7AFBAD39C061}"/>
    <cellStyle name="Output 18 2 5 4 2" xfId="27444" xr:uid="{C835A8EE-9745-4B27-BBF6-19FBD8495861}"/>
    <cellStyle name="Output 18 2 5 5" xfId="16571" xr:uid="{E83CBFD6-8BF4-4821-9D5F-4BC9DC472217}"/>
    <cellStyle name="Output 18 2 5 5 2" xfId="28318" xr:uid="{A027AD99-D363-4BAE-9147-DCB1610B87D5}"/>
    <cellStyle name="Output 18 2 5 6" xfId="17436" xr:uid="{A27CB898-72B5-46EF-8932-A347848FD952}"/>
    <cellStyle name="Output 18 2 5 6 2" xfId="29157" xr:uid="{E63506C8-BC29-43F8-ADC0-D8A9BF87C783}"/>
    <cellStyle name="Output 18 2 5 7" xfId="18212" xr:uid="{132EA5E5-41A2-46F8-9093-132881450D07}"/>
    <cellStyle name="Output 18 2 5 7 2" xfId="29933" xr:uid="{941AD2F2-BE8C-4ADD-9073-192850C062A7}"/>
    <cellStyle name="Output 18 2 5 8" xfId="18969" xr:uid="{4BF4531A-3C98-4E91-A7FC-C1E6E60FA606}"/>
    <cellStyle name="Output 18 2 6" xfId="11822" xr:uid="{A3BB5225-63BA-422C-8758-C3584A028BE2}"/>
    <cellStyle name="Output 18 2 6 2" xfId="23650" xr:uid="{ECAE4F41-CAA1-4D1C-8ACB-9BC663968498}"/>
    <cellStyle name="Output 18 2 7" xfId="10893" xr:uid="{BAF94B28-2030-43C6-BC9A-8B4E0523BBEE}"/>
    <cellStyle name="Output 18 2 7 2" xfId="22762" xr:uid="{B8D8A777-B443-45B4-B0A3-4181FBD17EEC}"/>
    <cellStyle name="Output 18 2 8" xfId="11441" xr:uid="{A1C2185A-EAE2-443F-BBA0-9634EA27BD74}"/>
    <cellStyle name="Output 18 2 8 2" xfId="23299" xr:uid="{588CAE68-682A-4514-834A-5F66E1732661}"/>
    <cellStyle name="Output 18 2 9" xfId="11191" xr:uid="{5A26FEC8-3033-4E25-A354-1A91B6844A1F}"/>
    <cellStyle name="Output 18 2 9 2" xfId="23053" xr:uid="{8BE0EE0A-73F5-4815-9BCA-EB7854616C39}"/>
    <cellStyle name="Output 18 3" xfId="6836" xr:uid="{B2A34C0E-6703-4589-A2AD-ABA096A1AB39}"/>
    <cellStyle name="Output 18 3 10" xfId="11234" xr:uid="{A559DC95-8308-4DDF-8235-2A6C340EA91A}"/>
    <cellStyle name="Output 18 3 10 2" xfId="23096" xr:uid="{222A6F29-2633-4390-888A-B2939C796B0D}"/>
    <cellStyle name="Output 18 3 11" xfId="12246" xr:uid="{3BB8D96E-BBB8-4B23-8093-AEEC8DA9B8CC}"/>
    <cellStyle name="Output 18 3 11 2" xfId="24063" xr:uid="{06A06EB9-BD00-4319-938E-D06C6B027D2F}"/>
    <cellStyle name="Output 18 3 2" xfId="7625" xr:uid="{FB444AC2-DE08-433F-85D6-2D4B9D67172B}"/>
    <cellStyle name="Output 18 3 2 10" xfId="14572" xr:uid="{7315CCD6-A919-4D73-A0E9-92FCDD67050F}"/>
    <cellStyle name="Output 18 3 2 10 2" xfId="26343" xr:uid="{E04886E2-55BE-4D94-B81B-8CFC02F37FD8}"/>
    <cellStyle name="Output 18 3 2 2" xfId="9268" xr:uid="{857641B5-2E18-4992-8F9F-201F7B649234}"/>
    <cellStyle name="Output 18 3 2 2 2" xfId="13703" xr:uid="{B9FB42D3-DD99-45A2-B2FB-66D816068D88}"/>
    <cellStyle name="Output 18 3 2 2 2 2" xfId="25477" xr:uid="{CC98F91F-C986-4EEF-B16B-67B5A0F89B5A}"/>
    <cellStyle name="Output 18 3 2 2 3" xfId="14665" xr:uid="{6CADF674-64A3-4014-886F-5E4F9297DED4}"/>
    <cellStyle name="Output 18 3 2 2 3 2" xfId="26436" xr:uid="{F68DD95A-81A9-4A3C-B763-200A3523E098}"/>
    <cellStyle name="Output 18 3 2 2 4" xfId="15617" xr:uid="{2CD16784-A73D-480D-9927-2C0A667FE507}"/>
    <cellStyle name="Output 18 3 2 2 4 2" xfId="27366" xr:uid="{6B776BF2-E10A-4135-9852-D5CC82769FDC}"/>
    <cellStyle name="Output 18 3 2 2 5" xfId="16497" xr:uid="{FBFEC6D9-E0E4-4C4F-B780-2DE60C1AC1FF}"/>
    <cellStyle name="Output 18 3 2 2 5 2" xfId="28244" xr:uid="{C3F3D33E-07D0-4B7A-8E42-42259C89031C}"/>
    <cellStyle name="Output 18 3 2 2 6" xfId="17363" xr:uid="{4F92C769-540F-4F5E-AA54-4FEF98EA9E02}"/>
    <cellStyle name="Output 18 3 2 2 6 2" xfId="29084" xr:uid="{3D91977D-833C-4846-8FD5-FA56D24A51F8}"/>
    <cellStyle name="Output 18 3 2 2 7" xfId="18139" xr:uid="{6B9A1742-5219-4EE4-8C72-4C2F2E261D1D}"/>
    <cellStyle name="Output 18 3 2 2 7 2" xfId="29860" xr:uid="{A35E69AC-A382-45F6-A991-A917E546DF1F}"/>
    <cellStyle name="Output 18 3 2 2 8" xfId="18896" xr:uid="{16D150CC-040B-48A7-8924-FAAD34D219FD}"/>
    <cellStyle name="Output 18 3 2 3" xfId="9722" xr:uid="{65BDDE9F-6FBD-4637-A956-C8430489E7C7}"/>
    <cellStyle name="Output 18 3 2 3 2" xfId="14127" xr:uid="{35A7CE83-9E2D-4594-9E60-0195C6394BB0}"/>
    <cellStyle name="Output 18 3 2 3 2 2" xfId="25900" xr:uid="{E15768AB-D97D-457F-B88A-E39189CA9143}"/>
    <cellStyle name="Output 18 3 2 3 3" xfId="15087" xr:uid="{5DDF4E84-05E2-4964-87DA-F4DB57D669F9}"/>
    <cellStyle name="Output 18 3 2 3 3 2" xfId="26858" xr:uid="{E0597B7F-D921-44D1-B926-0F3ECB0658BF}"/>
    <cellStyle name="Output 18 3 2 3 4" xfId="16039" xr:uid="{256AB85B-DA6B-468A-8558-08B5272B9BE4}"/>
    <cellStyle name="Output 18 3 2 3 4 2" xfId="27786" xr:uid="{68D8EF92-B636-4D47-B207-C211F1C3675F}"/>
    <cellStyle name="Output 18 3 2 3 5" xfId="16913" xr:uid="{B2A8A288-5523-498E-A70C-24A61B79FC23}"/>
    <cellStyle name="Output 18 3 2 3 5 2" xfId="28660" xr:uid="{921B65C5-2D42-4DDD-931C-1E127096129A}"/>
    <cellStyle name="Output 18 3 2 3 6" xfId="17778" xr:uid="{D9E264AE-6E8B-46C9-B319-4A97754E3CC9}"/>
    <cellStyle name="Output 18 3 2 3 6 2" xfId="29499" xr:uid="{FEADCEBD-7CC5-4DB3-902F-621EE3BFC314}"/>
    <cellStyle name="Output 18 3 2 3 7" xfId="18554" xr:uid="{337D5557-8869-4566-997A-84E1E53855A0}"/>
    <cellStyle name="Output 18 3 2 3 7 2" xfId="30275" xr:uid="{84EB8D5D-3F1D-4814-8F23-2703A401F265}"/>
    <cellStyle name="Output 18 3 2 3 8" xfId="19311" xr:uid="{DE510BF9-9EFA-4E2E-85A1-921E2B07261C}"/>
    <cellStyle name="Output 18 3 2 4" xfId="12687" xr:uid="{EEF8F53E-024A-454C-BAF8-D9E937858335}"/>
    <cellStyle name="Output 18 3 2 4 2" xfId="24486" xr:uid="{A1253BB0-96E2-4FA3-BFDA-71784640C594}"/>
    <cellStyle name="Output 18 3 2 5" xfId="12452" xr:uid="{EFDDA396-C41E-4FD0-A269-DE95138BA6A9}"/>
    <cellStyle name="Output 18 3 2 5 2" xfId="24266" xr:uid="{155E1DF4-618B-468C-A74D-3700CC21912E}"/>
    <cellStyle name="Output 18 3 2 6" xfId="10331" xr:uid="{9104993C-AB3F-4142-9161-F42D63A5C84B}"/>
    <cellStyle name="Output 18 3 2 6 2" xfId="22203" xr:uid="{A18356B1-A32D-428A-9BFF-B9A1A83B95E6}"/>
    <cellStyle name="Output 18 3 2 7" xfId="12332" xr:uid="{B9643BAC-E58F-4A3B-91B8-08AD974FD018}"/>
    <cellStyle name="Output 18 3 2 7 2" xfId="24148" xr:uid="{DD232881-87CA-44E0-ABD0-A51D67EEAC75}"/>
    <cellStyle name="Output 18 3 2 8" xfId="10445" xr:uid="{72A4D152-0D8F-45B4-87AC-9F137B925291}"/>
    <cellStyle name="Output 18 3 2 8 2" xfId="22317" xr:uid="{1A0E07E5-2A0C-4F03-9409-61B2745036DB}"/>
    <cellStyle name="Output 18 3 2 9" xfId="13596" xr:uid="{8076FD30-3092-4BFC-B25B-37AC295B1DFC}"/>
    <cellStyle name="Output 18 3 2 9 2" xfId="25372" xr:uid="{0E8AD55E-3343-4F51-8E67-1CC0D266CC1E}"/>
    <cellStyle name="Output 18 3 3" xfId="8481" xr:uid="{C7B2F373-17AD-40F0-9EEA-F7DA7342D46B}"/>
    <cellStyle name="Output 18 3 3 2" xfId="13223" xr:uid="{7259F71F-568D-4B27-8334-AD1F74BEAB55}"/>
    <cellStyle name="Output 18 3 3 2 2" xfId="25009" xr:uid="{2D68C80C-E6B4-4A0A-8B8F-77F644AB8322}"/>
    <cellStyle name="Output 18 3 3 3" xfId="14243" xr:uid="{CD6ED9CD-CE17-43E5-BE34-1D2F2CB5EE26}"/>
    <cellStyle name="Output 18 3 3 3 2" xfId="26016" xr:uid="{0DD11B38-71CF-47D9-8CD3-32B0377DCEAD}"/>
    <cellStyle name="Output 18 3 3 4" xfId="15203" xr:uid="{8158610D-9484-4B10-8337-354A6FEB3E50}"/>
    <cellStyle name="Output 18 3 3 4 2" xfId="26972" xr:uid="{0058E766-CBFE-4A0C-8451-9843AFE47A8E}"/>
    <cellStyle name="Output 18 3 3 5" xfId="16152" xr:uid="{1619AA22-22AD-454B-A72C-9529E9A07C4A}"/>
    <cellStyle name="Output 18 3 3 5 2" xfId="27899" xr:uid="{6AD81F11-E22A-4112-8AE7-D662A99A25EB}"/>
    <cellStyle name="Output 18 3 3 6" xfId="17025" xr:uid="{2A3DF06F-6D8F-442B-99F9-60A4674BFA6D}"/>
    <cellStyle name="Output 18 3 3 6 2" xfId="28772" xr:uid="{135358CB-6299-4D2D-8C37-33A07E9514E9}"/>
    <cellStyle name="Output 18 3 3 7" xfId="17890" xr:uid="{D2C2C29C-E3B5-436A-AB38-DEDB48C068E1}"/>
    <cellStyle name="Output 18 3 3 7 2" xfId="29611" xr:uid="{68BC9EDD-BD41-47DA-A81D-DBA8602DCFF9}"/>
    <cellStyle name="Output 18 3 3 8" xfId="18666" xr:uid="{957EAD69-8D69-4A4B-99BB-D733E8A01B1C}"/>
    <cellStyle name="Output 18 3 4" xfId="9492" xr:uid="{357B5AE7-69B3-4872-8418-E04DA8C52E99}"/>
    <cellStyle name="Output 18 3 4 2" xfId="13897" xr:uid="{C4DDE662-B7B2-44CB-922A-075DB32C6984}"/>
    <cellStyle name="Output 18 3 4 2 2" xfId="25670" xr:uid="{7104B936-6D83-4DBE-BA55-37299627D4CC}"/>
    <cellStyle name="Output 18 3 4 3" xfId="14857" xr:uid="{209691BA-CB76-43A9-B84D-029BF2F9F0B6}"/>
    <cellStyle name="Output 18 3 4 3 2" xfId="26628" xr:uid="{36D0AE9E-F514-4C1A-9950-045D3E7B949D}"/>
    <cellStyle name="Output 18 3 4 4" xfId="15809" xr:uid="{E33A0796-BF00-478A-95E7-4D67B2C7EF6E}"/>
    <cellStyle name="Output 18 3 4 4 2" xfId="27556" xr:uid="{68A60829-DE7B-40BB-9964-FF0FB1B2B312}"/>
    <cellStyle name="Output 18 3 4 5" xfId="16683" xr:uid="{BFE079E3-0E3E-4233-AF8C-25B1849724AE}"/>
    <cellStyle name="Output 18 3 4 5 2" xfId="28430" xr:uid="{B33E3023-F637-40B6-8AA4-5F4CD2471BDC}"/>
    <cellStyle name="Output 18 3 4 6" xfId="17548" xr:uid="{937A4AB8-C65F-4D6D-B7EA-0A258E9E5624}"/>
    <cellStyle name="Output 18 3 4 6 2" xfId="29269" xr:uid="{7501ACBF-FD0A-49C3-8559-67DEF089DC78}"/>
    <cellStyle name="Output 18 3 4 7" xfId="18324" xr:uid="{FBD19BC4-51C3-4C74-A1C1-D15F9C09514F}"/>
    <cellStyle name="Output 18 3 4 7 2" xfId="30045" xr:uid="{C99D0CEF-C579-4E8A-B30C-CD53FA4AA28D}"/>
    <cellStyle name="Output 18 3 4 8" xfId="19081" xr:uid="{9CCCF422-967C-4C10-9B29-14A177D30E9A}"/>
    <cellStyle name="Output 18 3 5" xfId="12194" xr:uid="{07028722-544E-4E03-BD47-617358911959}"/>
    <cellStyle name="Output 18 3 5 2" xfId="24011" xr:uid="{4339E0E7-7990-4512-A6D5-FD22852E3D48}"/>
    <cellStyle name="Output 18 3 6" xfId="10573" xr:uid="{1F4AC102-5E4D-4C4D-867E-339695965595}"/>
    <cellStyle name="Output 18 3 6 2" xfId="22445" xr:uid="{BE89F01E-BF11-457B-A432-C8D9D49AEFB6}"/>
    <cellStyle name="Output 18 3 7" xfId="11633" xr:uid="{1CAAEB82-2EF5-4D45-99E4-2F7F1508F01F}"/>
    <cellStyle name="Output 18 3 7 2" xfId="23475" xr:uid="{245FFC35-FB16-448A-A19E-9F95CE8553C2}"/>
    <cellStyle name="Output 18 3 8" xfId="11050" xr:uid="{4AD588CA-1A13-4ED0-887E-0F8CE9728E58}"/>
    <cellStyle name="Output 18 3 8 2" xfId="22919" xr:uid="{C515B411-9704-47DB-B7A5-64F1EC651535}"/>
    <cellStyle name="Output 18 3 9" xfId="11396" xr:uid="{EECEB883-110D-4D66-89B5-3910D1C23B07}"/>
    <cellStyle name="Output 18 3 9 2" xfId="23254" xr:uid="{553A81D3-4A6A-4CCC-9A21-FEC8D79D487F}"/>
    <cellStyle name="Output 18 4" xfId="7101" xr:uid="{F59192E9-440F-4CBD-AEB0-D16D4C5AFE46}"/>
    <cellStyle name="Output 18 4 10" xfId="15571" xr:uid="{CB0818FC-7C6C-4481-B222-7572D6F10E70}"/>
    <cellStyle name="Output 18 4 10 2" xfId="27322" xr:uid="{FD2898FA-0AA0-4206-AC36-32CC3571F17D}"/>
    <cellStyle name="Output 18 4 2" xfId="8744" xr:uid="{90796E68-E3D1-4B69-84F2-77B1F88F76CE}"/>
    <cellStyle name="Output 18 4 2 2" xfId="13405" xr:uid="{56C82D6C-7E36-4242-891B-0CA7FCD0A40C}"/>
    <cellStyle name="Output 18 4 2 2 2" xfId="25188" xr:uid="{CA1E9940-EADD-45AE-88B4-AA3630211FB3}"/>
    <cellStyle name="Output 18 4 2 3" xfId="14411" xr:uid="{787CFF5B-A3BA-4DE3-B2AD-B270FEFDDAA9}"/>
    <cellStyle name="Output 18 4 2 3 2" xfId="26183" xr:uid="{B70F4058-89C6-474C-A81D-4B9202DF8BB8}"/>
    <cellStyle name="Output 18 4 2 4" xfId="15369" xr:uid="{5F4DDAA6-1A30-4954-AE2C-CA106E7C2ADA}"/>
    <cellStyle name="Output 18 4 2 4 2" xfId="27131" xr:uid="{150DEE83-23D4-4D03-8689-151AC4D35272}"/>
    <cellStyle name="Output 18 4 2 5" xfId="16296" xr:uid="{7FF8B264-1002-47C7-8B03-E16007E67C20}"/>
    <cellStyle name="Output 18 4 2 5 2" xfId="28043" xr:uid="{B2D6E58E-2F02-4804-9095-3A91378114C0}"/>
    <cellStyle name="Output 18 4 2 6" xfId="17167" xr:uid="{1E6C73A8-C40D-49A4-BEB1-955601AA35FC}"/>
    <cellStyle name="Output 18 4 2 6 2" xfId="28911" xr:uid="{F5D0E96D-A32C-4AFB-A325-42FAFC05A96A}"/>
    <cellStyle name="Output 18 4 2 7" xfId="18014" xr:uid="{6E386282-7CC8-419B-ACC8-FD0A5161316A}"/>
    <cellStyle name="Output 18 4 2 7 2" xfId="29735" xr:uid="{2238201D-5833-4FD1-8D6B-CDBDB44B810C}"/>
    <cellStyle name="Output 18 4 2 8" xfId="18781" xr:uid="{1A15B093-4F65-4E4D-9157-006AB37A6D65}"/>
    <cellStyle name="Output 18 4 3" xfId="9607" xr:uid="{E87F1F84-E6FF-4D1C-A4A7-E7EC7F139929}"/>
    <cellStyle name="Output 18 4 3 2" xfId="14012" xr:uid="{5B9029CD-CCEB-4734-9E25-2544CDD4032A}"/>
    <cellStyle name="Output 18 4 3 2 2" xfId="25785" xr:uid="{C9B4356F-196A-4513-B8DC-070BAE6CA768}"/>
    <cellStyle name="Output 18 4 3 3" xfId="14972" xr:uid="{59C83F9A-7E93-4744-ACB0-D70C7EE1A331}"/>
    <cellStyle name="Output 18 4 3 3 2" xfId="26743" xr:uid="{14C793FD-B2BE-4A3A-AE19-B9C099E7AFF3}"/>
    <cellStyle name="Output 18 4 3 4" xfId="15924" xr:uid="{6FE697F6-A093-4C75-8974-B8D7EF851015}"/>
    <cellStyle name="Output 18 4 3 4 2" xfId="27671" xr:uid="{540F9908-91CE-42EC-8479-F22ECEB9FEFF}"/>
    <cellStyle name="Output 18 4 3 5" xfId="16798" xr:uid="{6EBCC089-2139-40AC-A886-3116E49BF780}"/>
    <cellStyle name="Output 18 4 3 5 2" xfId="28545" xr:uid="{677FBD6A-3B20-427A-B89C-3F546DFAF0CE}"/>
    <cellStyle name="Output 18 4 3 6" xfId="17663" xr:uid="{AF7D695D-F47A-4178-A7EB-7A6A37C88FA6}"/>
    <cellStyle name="Output 18 4 3 6 2" xfId="29384" xr:uid="{E9AB1187-7850-473A-9807-233CA8F73D02}"/>
    <cellStyle name="Output 18 4 3 7" xfId="18439" xr:uid="{8E85048B-D1E3-4565-8743-FD4EB3F27DC2}"/>
    <cellStyle name="Output 18 4 3 7 2" xfId="30160" xr:uid="{E197CE3B-1A06-4438-AC28-F7C24F5B3862}"/>
    <cellStyle name="Output 18 4 3 8" xfId="19196" xr:uid="{9BB4BAB1-43B2-45B8-B393-5F8553910084}"/>
    <cellStyle name="Output 18 4 4" xfId="12375" xr:uid="{77CE25BF-6EE9-40AC-9337-B5AE010A6DC5}"/>
    <cellStyle name="Output 18 4 4 2" xfId="24190" xr:uid="{AA24681D-6343-4710-A48E-464FEF0D4BF9}"/>
    <cellStyle name="Output 18 4 5" xfId="10405" xr:uid="{DBD82BD5-DE53-4BB7-BC85-992E15B5E499}"/>
    <cellStyle name="Output 18 4 5 2" xfId="22277" xr:uid="{AA6D3B1C-E19A-433C-8C3B-EC3F95D3B28B}"/>
    <cellStyle name="Output 18 4 6" xfId="12871" xr:uid="{860536E9-2CCB-4773-8C22-4C7297BDBEE1}"/>
    <cellStyle name="Output 18 4 6 2" xfId="24665" xr:uid="{2C249477-593E-43C9-B066-0B541C1CEDAD}"/>
    <cellStyle name="Output 18 4 7" xfId="10015" xr:uid="{2AB57D2D-6CFF-482D-9E95-093EAF8F7B7C}"/>
    <cellStyle name="Output 18 4 7 2" xfId="21890" xr:uid="{CA983C31-35AC-4201-BCC9-3AF9EA4B06AD}"/>
    <cellStyle name="Output 18 4 8" xfId="13654" xr:uid="{D554C8B8-2D08-4378-9700-718EB3521B15}"/>
    <cellStyle name="Output 18 4 8 2" xfId="25429" xr:uid="{1DD4A26C-C8DA-48D2-956D-CC8E1A1B253A}"/>
    <cellStyle name="Output 18 4 9" xfId="14619" xr:uid="{33230B92-6079-479F-B58F-D258E2749643}"/>
    <cellStyle name="Output 18 4 9 2" xfId="26390" xr:uid="{B40D8F74-406F-41CF-9866-77053605FF4E}"/>
    <cellStyle name="Output 18 5" xfId="7945" xr:uid="{8208B59D-AD21-46EE-9814-1EA8C58D2766}"/>
    <cellStyle name="Output 18 5 2" xfId="12916" xr:uid="{1DC673EA-6D3D-46B4-BF78-39A0362C042F}"/>
    <cellStyle name="Output 18 5 2 2" xfId="24710" xr:uid="{ED60F999-D1DC-41B0-9F0E-F95C32AD80C5}"/>
    <cellStyle name="Output 18 5 3" xfId="9976" xr:uid="{26C7741E-A167-4BBA-92C1-A8B6E711678C}"/>
    <cellStyle name="Output 18 5 3 2" xfId="21851" xr:uid="{1C7A3369-8F47-4DA7-AC83-C8E0C33F9138}"/>
    <cellStyle name="Output 18 5 4" xfId="13662" xr:uid="{59D7D866-341B-48EB-A1B6-0095B82B1C17}"/>
    <cellStyle name="Output 18 5 4 2" xfId="25437" xr:uid="{4F3DC284-45AB-4E10-9C82-3C9C496616AF}"/>
    <cellStyle name="Output 18 5 5" xfId="14626" xr:uid="{F95416EE-D367-4ACE-983A-C22630BF2D70}"/>
    <cellStyle name="Output 18 5 5 2" xfId="26397" xr:uid="{400C9DF3-B0F2-41BC-998F-B03A0D8E4B38}"/>
    <cellStyle name="Output 18 5 6" xfId="15578" xr:uid="{9F800A1D-C852-4C18-B3CF-E12B8FAF3062}"/>
    <cellStyle name="Output 18 5 6 2" xfId="27329" xr:uid="{C4F48FEA-0A18-4CAF-B123-992FE4126839}"/>
    <cellStyle name="Output 18 5 7" xfId="16460" xr:uid="{F0A0C64E-E355-4A6C-90B1-0E82015BB2E9}"/>
    <cellStyle name="Output 18 5 7 2" xfId="28207" xr:uid="{B0BB1071-AE85-45C5-A2DA-3F6142DC07C0}"/>
    <cellStyle name="Output 18 5 8" xfId="17328" xr:uid="{11E849CD-72C8-48E5-9E91-09583AD63604}"/>
    <cellStyle name="Output 18 6" xfId="9379" xr:uid="{E2C78362-C596-4CF6-9880-D685994F3643}"/>
    <cellStyle name="Output 18 6 2" xfId="13784" xr:uid="{E877BBD6-325A-4DEA-B763-EDA07C9D3F49}"/>
    <cellStyle name="Output 18 6 2 2" xfId="25557" xr:uid="{E220F609-0FDA-4AC1-892E-007CA2E2E1D8}"/>
    <cellStyle name="Output 18 6 3" xfId="14744" xr:uid="{AD7A2E47-CFA8-4D38-A331-29A4B1C9C3FE}"/>
    <cellStyle name="Output 18 6 3 2" xfId="26515" xr:uid="{7B4E37C5-CB13-43CF-8CE5-C9D8930D9412}"/>
    <cellStyle name="Output 18 6 4" xfId="15696" xr:uid="{C47FBB12-C812-44D9-9A2E-B503336307DD}"/>
    <cellStyle name="Output 18 6 4 2" xfId="27443" xr:uid="{32862127-E4F4-4249-BF5D-C983CE14EA5D}"/>
    <cellStyle name="Output 18 6 5" xfId="16570" xr:uid="{A89DD6EE-F3F7-4357-93B8-FF7151F1DE33}"/>
    <cellStyle name="Output 18 6 5 2" xfId="28317" xr:uid="{383BB1E8-9B97-4FA1-A9ED-8019D5458704}"/>
    <cellStyle name="Output 18 6 6" xfId="17435" xr:uid="{47F32BC8-675F-4731-9268-7448322AB1D3}"/>
    <cellStyle name="Output 18 6 6 2" xfId="29156" xr:uid="{063A6D32-9E55-45C2-8897-2E489BB6BA1A}"/>
    <cellStyle name="Output 18 6 7" xfId="18211" xr:uid="{4E8B9328-3B55-412A-A16F-D2B22535B2EF}"/>
    <cellStyle name="Output 18 6 7 2" xfId="29932" xr:uid="{83C2552A-72F7-4798-BE1B-B84E625FFB84}"/>
    <cellStyle name="Output 18 6 8" xfId="18968" xr:uid="{EB071295-4227-46C0-B2E3-2455AE7D1A1C}"/>
    <cellStyle name="Output 18 7" xfId="11821" xr:uid="{C7F2C74F-404B-46FE-BF5F-991C2710D4B1}"/>
    <cellStyle name="Output 18 7 2" xfId="23649" xr:uid="{E030D43A-73D6-49D8-8B3E-429F87EBB53F}"/>
    <cellStyle name="Output 18 8" xfId="10894" xr:uid="{E4015209-2D14-45CC-BBA8-B695B2D13A4C}"/>
    <cellStyle name="Output 18 8 2" xfId="22763" xr:uid="{5ED08B11-C349-4035-BDD2-95AE3969CCE2}"/>
    <cellStyle name="Output 18 9" xfId="11440" xr:uid="{6A21A2CF-FB98-4CC4-BE73-016C059FCC1C}"/>
    <cellStyle name="Output 18 9 2" xfId="23298" xr:uid="{4DE79CAD-A3E9-4F48-8514-531A1199CC2B}"/>
    <cellStyle name="Output 19" xfId="6166" xr:uid="{49A53298-5A4A-4DA5-87B7-714827DE4B76}"/>
    <cellStyle name="Output 19 10" xfId="11190" xr:uid="{42A6E673-B1FB-4E2C-8A61-0DE16B627CD3}"/>
    <cellStyle name="Output 19 10 2" xfId="23052" xr:uid="{F096E0F0-D3A7-4A8B-954E-473FB2002E81}"/>
    <cellStyle name="Output 19 11" xfId="12303" xr:uid="{0DBE05C5-98A5-476E-8A7C-1531443B9F30}"/>
    <cellStyle name="Output 19 11 2" xfId="24119" xr:uid="{21E38902-B1C8-4B0A-B385-F775F5D85616}"/>
    <cellStyle name="Output 19 12" xfId="10469" xr:uid="{3E6A5952-7574-4932-B172-18B601BF3504}"/>
    <cellStyle name="Output 19 12 2" xfId="22341" xr:uid="{E796CE69-B2D6-4AE3-A0C1-5B57D8C77D7B}"/>
    <cellStyle name="Output 19 13" xfId="13086" xr:uid="{2A1330AD-CA56-42AB-BA40-C07F0DF07E74}"/>
    <cellStyle name="Output 19 13 2" xfId="24875" xr:uid="{209708F2-8032-4A4C-AB61-4BA10C9BEB6A}"/>
    <cellStyle name="Output 19 2" xfId="6167" xr:uid="{F6663070-426C-4179-869C-6A07398C3193}"/>
    <cellStyle name="Output 19 2 10" xfId="13332" xr:uid="{3BC94807-D54B-4801-B304-FD5EFCF14C99}"/>
    <cellStyle name="Output 19 2 10 2" xfId="25115" xr:uid="{D662CCBA-3B50-45E1-8176-F52412794770}"/>
    <cellStyle name="Output 19 2 11" xfId="14346" xr:uid="{EA97EF71-4B68-497C-B59D-17F295F1FC90}"/>
    <cellStyle name="Output 19 2 11 2" xfId="26118" xr:uid="{6911D405-88B7-47EB-95A8-67EC6F3B0752}"/>
    <cellStyle name="Output 19 2 12" xfId="15304" xr:uid="{5E4390C1-F574-4CB0-96EF-01A6588B430C}"/>
    <cellStyle name="Output 19 2 12 2" xfId="27073" xr:uid="{80D68AEB-D085-4799-A0CE-265E3ACE9CF2}"/>
    <cellStyle name="Output 19 2 2" xfId="6839" xr:uid="{8AE17F6A-A296-438F-B69F-B7B415454EFB}"/>
    <cellStyle name="Output 19 2 2 10" xfId="11231" xr:uid="{387E4D25-3100-46C7-AD28-A303DD0E9453}"/>
    <cellStyle name="Output 19 2 2 10 2" xfId="23093" xr:uid="{024BF3D5-E3BA-4B37-B409-42028C49DC6A}"/>
    <cellStyle name="Output 19 2 2 11" xfId="13456" xr:uid="{BDE97FF2-751B-439C-8824-597D4202E340}"/>
    <cellStyle name="Output 19 2 2 11 2" xfId="25239" xr:uid="{105AAEBE-55A9-4096-9D0E-4540ED73D9A0}"/>
    <cellStyle name="Output 19 2 2 2" xfId="7626" xr:uid="{246F0BD3-3EE3-46FB-9A4A-77D8F17CB435}"/>
    <cellStyle name="Output 19 2 2 2 10" xfId="11848" xr:uid="{FDAAD899-7199-4403-A249-956A28179D92}"/>
    <cellStyle name="Output 19 2 2 2 10 2" xfId="23675" xr:uid="{D3D08450-9957-40FB-A514-529D2E27DED2}"/>
    <cellStyle name="Output 19 2 2 2 2" xfId="9269" xr:uid="{B8BB604D-DBE8-4A00-A5AE-4C4B584F4334}"/>
    <cellStyle name="Output 19 2 2 2 2 2" xfId="13704" xr:uid="{A96935E8-F9D7-48C6-BCEC-FFA4C002C841}"/>
    <cellStyle name="Output 19 2 2 2 2 2 2" xfId="25478" xr:uid="{8EC606EE-CC9D-45C6-9034-42BAEAEA1616}"/>
    <cellStyle name="Output 19 2 2 2 2 3" xfId="14666" xr:uid="{73B60E7F-3EE7-4218-8515-FD99BAE92641}"/>
    <cellStyle name="Output 19 2 2 2 2 3 2" xfId="26437" xr:uid="{DB39AC86-F207-4543-9B0C-F78175ED7EAE}"/>
    <cellStyle name="Output 19 2 2 2 2 4" xfId="15618" xr:uid="{A04E112F-9BC1-4BEC-8AF6-C0ED9ED7E30C}"/>
    <cellStyle name="Output 19 2 2 2 2 4 2" xfId="27367" xr:uid="{04AA9DE6-E164-42FE-8A05-424E778BB3FF}"/>
    <cellStyle name="Output 19 2 2 2 2 5" xfId="16498" xr:uid="{A3FA8A8E-4F63-4396-AB55-2CF085B7B893}"/>
    <cellStyle name="Output 19 2 2 2 2 5 2" xfId="28245" xr:uid="{163BE3BF-9185-44C2-A53B-4358127EB235}"/>
    <cellStyle name="Output 19 2 2 2 2 6" xfId="17364" xr:uid="{6F4B9A1F-8AE5-49CE-8061-B235B278FD54}"/>
    <cellStyle name="Output 19 2 2 2 2 6 2" xfId="29085" xr:uid="{B40012A9-EC05-4A0C-A7B2-85898147C1D0}"/>
    <cellStyle name="Output 19 2 2 2 2 7" xfId="18140" xr:uid="{ADBC0ACE-11A0-47D6-911F-EF9B46E3C4F6}"/>
    <cellStyle name="Output 19 2 2 2 2 7 2" xfId="29861" xr:uid="{68561751-4437-4FCC-B4B6-488C0521CC33}"/>
    <cellStyle name="Output 19 2 2 2 2 8" xfId="18897" xr:uid="{897F1D0B-DFBA-4044-9D73-BED719C143C9}"/>
    <cellStyle name="Output 19 2 2 2 3" xfId="9723" xr:uid="{6057BF93-5985-43AC-8F88-B23A108C689F}"/>
    <cellStyle name="Output 19 2 2 2 3 2" xfId="14128" xr:uid="{A7A23E77-BAE0-452F-84B9-0228C8ABA804}"/>
    <cellStyle name="Output 19 2 2 2 3 2 2" xfId="25901" xr:uid="{E71EF272-228A-4D4A-951B-D388A25AEB92}"/>
    <cellStyle name="Output 19 2 2 2 3 3" xfId="15088" xr:uid="{D80E565F-6937-4C53-8ABF-77371FE0705C}"/>
    <cellStyle name="Output 19 2 2 2 3 3 2" xfId="26859" xr:uid="{70C736C0-58A6-4ACF-931F-523C562FEBA3}"/>
    <cellStyle name="Output 19 2 2 2 3 4" xfId="16040" xr:uid="{670E3F49-A2E7-4931-A75E-326E03B5B1B1}"/>
    <cellStyle name="Output 19 2 2 2 3 4 2" xfId="27787" xr:uid="{D49392A1-BE02-412D-80D9-B4E0C38AC3F5}"/>
    <cellStyle name="Output 19 2 2 2 3 5" xfId="16914" xr:uid="{BD397E18-0F02-42C2-A728-90A807C551BF}"/>
    <cellStyle name="Output 19 2 2 2 3 5 2" xfId="28661" xr:uid="{428BCF14-8E93-4DC9-BCA7-EC8E77C7D5BA}"/>
    <cellStyle name="Output 19 2 2 2 3 6" xfId="17779" xr:uid="{EFF2A55A-354D-47D2-A820-4C0547D6FC64}"/>
    <cellStyle name="Output 19 2 2 2 3 6 2" xfId="29500" xr:uid="{6702DF3E-1CAA-49B9-A4A5-E56E9472A646}"/>
    <cellStyle name="Output 19 2 2 2 3 7" xfId="18555" xr:uid="{181189A7-FD04-406A-A65F-6370D15C398A}"/>
    <cellStyle name="Output 19 2 2 2 3 7 2" xfId="30276" xr:uid="{F61E8D81-381C-49CF-8420-990C09CEF8A2}"/>
    <cellStyle name="Output 19 2 2 2 3 8" xfId="19312" xr:uid="{971FDE14-3C6B-4168-ACA1-9CBC259A2225}"/>
    <cellStyle name="Output 19 2 2 2 4" xfId="12688" xr:uid="{AAC05FCD-C134-42EF-B292-1A683BBFC119}"/>
    <cellStyle name="Output 19 2 2 2 4 2" xfId="24487" xr:uid="{F90D62A0-11F1-4784-8C3F-FD2BD93EDFD6}"/>
    <cellStyle name="Output 19 2 2 2 5" xfId="11985" xr:uid="{6ABA43AB-56F7-403A-AA04-7DDD47D826E4}"/>
    <cellStyle name="Output 19 2 2 2 5 2" xfId="23810" xr:uid="{1E8083FB-8672-4E4A-A3D2-D70AC46D77A0}"/>
    <cellStyle name="Output 19 2 2 2 6" xfId="10751" xr:uid="{D8376F68-8D84-4856-937C-00ACCE187C94}"/>
    <cellStyle name="Output 19 2 2 2 6 2" xfId="22622" xr:uid="{B6187952-3D34-4516-81E9-2D22C357FB04}"/>
    <cellStyle name="Output 19 2 2 2 7" xfId="11569" xr:uid="{B463F257-B42E-4EB7-A772-914B7A22B6D8}"/>
    <cellStyle name="Output 19 2 2 2 7 2" xfId="23417" xr:uid="{A2253187-CB35-43FE-805F-D99B97E07C65}"/>
    <cellStyle name="Output 19 2 2 2 8" xfId="11092" xr:uid="{73725508-BAD8-4F9D-971F-692406221A7C}"/>
    <cellStyle name="Output 19 2 2 2 8 2" xfId="22961" xr:uid="{0B5E7232-B8CA-487B-BBD8-9842DC3D70A2}"/>
    <cellStyle name="Output 19 2 2 2 9" xfId="9791" xr:uid="{C32D1F90-B969-4492-B642-47FE2892C562}"/>
    <cellStyle name="Output 19 2 2 2 9 2" xfId="21667" xr:uid="{24990833-FF11-483B-B837-ED2F5776BDE6}"/>
    <cellStyle name="Output 19 2 2 3" xfId="8484" xr:uid="{1DC43D2B-4647-4B5B-95ED-F997D1E458FA}"/>
    <cellStyle name="Output 19 2 2 3 2" xfId="13226" xr:uid="{E9B985D0-989B-434D-8B78-BF9DC5105924}"/>
    <cellStyle name="Output 19 2 2 3 2 2" xfId="25012" xr:uid="{5E370FDF-0C1F-4EF6-9070-94F380033A65}"/>
    <cellStyle name="Output 19 2 2 3 3" xfId="14246" xr:uid="{07974239-9181-4D8F-998A-646CFD285989}"/>
    <cellStyle name="Output 19 2 2 3 3 2" xfId="26019" xr:uid="{3477B8B8-BB37-499A-97AE-3F615F187686}"/>
    <cellStyle name="Output 19 2 2 3 4" xfId="15206" xr:uid="{526D6B3E-4CF6-4679-9EED-A8FB3DD64993}"/>
    <cellStyle name="Output 19 2 2 3 4 2" xfId="26975" xr:uid="{EE62CB2C-4236-4E70-B1E9-334D13C6E544}"/>
    <cellStyle name="Output 19 2 2 3 5" xfId="16155" xr:uid="{AB7C9E91-8AEC-432F-8014-E4B106B4491D}"/>
    <cellStyle name="Output 19 2 2 3 5 2" xfId="27902" xr:uid="{3EE56E3C-B8A2-4B6E-B939-3AFB01AB803C}"/>
    <cellStyle name="Output 19 2 2 3 6" xfId="17028" xr:uid="{27EA0A0F-7517-4FF3-9092-EA2887AED601}"/>
    <cellStyle name="Output 19 2 2 3 6 2" xfId="28775" xr:uid="{3EF540FA-8795-4A1B-B0D9-461521D416F1}"/>
    <cellStyle name="Output 19 2 2 3 7" xfId="17893" xr:uid="{E8E1B14E-7BEE-46C5-A066-AEAE025667BF}"/>
    <cellStyle name="Output 19 2 2 3 7 2" xfId="29614" xr:uid="{C9232D56-0F93-4F4A-A858-68C4FFE81E8B}"/>
    <cellStyle name="Output 19 2 2 3 8" xfId="18669" xr:uid="{56A7E29C-F66A-4799-9F41-2FF64984388E}"/>
    <cellStyle name="Output 19 2 2 4" xfId="9495" xr:uid="{1E719133-54F8-4195-B290-7FBB1543B2AC}"/>
    <cellStyle name="Output 19 2 2 4 2" xfId="13900" xr:uid="{823CF829-2247-41F7-89C0-01AB6BD8A09C}"/>
    <cellStyle name="Output 19 2 2 4 2 2" xfId="25673" xr:uid="{178051FA-26B4-47BD-BE4D-EA26068EA24A}"/>
    <cellStyle name="Output 19 2 2 4 3" xfId="14860" xr:uid="{193170B6-7CC9-4C6E-9A1D-84FC3EC6FF97}"/>
    <cellStyle name="Output 19 2 2 4 3 2" xfId="26631" xr:uid="{63E57EAA-E2BA-481B-ABA0-B16628273A44}"/>
    <cellStyle name="Output 19 2 2 4 4" xfId="15812" xr:uid="{7F553912-3F4B-4954-B1EB-B85C6E663B9E}"/>
    <cellStyle name="Output 19 2 2 4 4 2" xfId="27559" xr:uid="{655A9913-15D0-44AA-8801-16D7963C1426}"/>
    <cellStyle name="Output 19 2 2 4 5" xfId="16686" xr:uid="{304FC921-3A0F-43AB-A229-F19F67AAC9FF}"/>
    <cellStyle name="Output 19 2 2 4 5 2" xfId="28433" xr:uid="{B9193723-1453-484D-B53A-0ECD51F6B56E}"/>
    <cellStyle name="Output 19 2 2 4 6" xfId="17551" xr:uid="{57EE00EB-F009-4503-8B1B-C167149AF3BC}"/>
    <cellStyle name="Output 19 2 2 4 6 2" xfId="29272" xr:uid="{4EEA41A5-CD63-43DB-8FCD-12171E4A7917}"/>
    <cellStyle name="Output 19 2 2 4 7" xfId="18327" xr:uid="{75933F9A-D587-41BE-8EDD-BE88B0622CFB}"/>
    <cellStyle name="Output 19 2 2 4 7 2" xfId="30048" xr:uid="{E59DECCF-95F8-451F-B44A-3B6B77F2EF87}"/>
    <cellStyle name="Output 19 2 2 4 8" xfId="19084" xr:uid="{B6A4E699-96FB-4B80-96F6-D6048E4089A0}"/>
    <cellStyle name="Output 19 2 2 5" xfId="12197" xr:uid="{9245F5EF-B018-4BA6-A795-8D5323A7D68B}"/>
    <cellStyle name="Output 19 2 2 5 2" xfId="24014" xr:uid="{44823051-F808-4814-8360-2F11FE79F273}"/>
    <cellStyle name="Output 19 2 2 6" xfId="10570" xr:uid="{5946A898-B3D8-4F01-8086-526DEE652B12}"/>
    <cellStyle name="Output 19 2 2 6 2" xfId="22442" xr:uid="{70D5A878-0B6F-4D9D-A9FA-3B92B76DAEF9}"/>
    <cellStyle name="Output 19 2 2 7" xfId="11636" xr:uid="{293A5703-8D30-4455-9B37-D4FF0F479817}"/>
    <cellStyle name="Output 19 2 2 7 2" xfId="23478" xr:uid="{C0BD8DA7-B25E-4B49-A8E1-C1861DB4616E}"/>
    <cellStyle name="Output 19 2 2 8" xfId="11047" xr:uid="{663C9139-636D-4206-A281-EF7B37580B30}"/>
    <cellStyle name="Output 19 2 2 8 2" xfId="22916" xr:uid="{089ED8BE-C7BA-4135-916C-0CFE4E11AF34}"/>
    <cellStyle name="Output 19 2 2 9" xfId="11399" xr:uid="{FAF59FD9-4897-4D73-B5AD-640019F873BD}"/>
    <cellStyle name="Output 19 2 2 9 2" xfId="23257" xr:uid="{4A2462EE-1D0C-4926-8D79-B7D63645EDCE}"/>
    <cellStyle name="Output 19 2 3" xfId="7104" xr:uid="{32887044-15E6-4FAF-A460-2C620D3F993A}"/>
    <cellStyle name="Output 19 2 3 10" xfId="11580" xr:uid="{4148D37D-E6DD-4488-9E7B-E9DAEC3983DE}"/>
    <cellStyle name="Output 19 2 3 10 2" xfId="23428" xr:uid="{73B03483-36B6-4E0F-8212-83C0CA294931}"/>
    <cellStyle name="Output 19 2 3 2" xfId="8747" xr:uid="{1848C608-C020-4255-94BA-C517A561044A}"/>
    <cellStyle name="Output 19 2 3 2 2" xfId="13408" xr:uid="{55C013C9-CE6B-48C0-99E0-8D6D34A67112}"/>
    <cellStyle name="Output 19 2 3 2 2 2" xfId="25191" xr:uid="{24B8730C-A743-4A12-91E0-8931D7448474}"/>
    <cellStyle name="Output 19 2 3 2 3" xfId="14414" xr:uid="{C1DF1B09-D8C1-4FEE-BC54-54E86F8EE92B}"/>
    <cellStyle name="Output 19 2 3 2 3 2" xfId="26186" xr:uid="{731877A3-12ED-4D99-B267-6327A844C5EE}"/>
    <cellStyle name="Output 19 2 3 2 4" xfId="15372" xr:uid="{FDE8866E-3B27-478D-B79C-4E8AA21D8ED3}"/>
    <cellStyle name="Output 19 2 3 2 4 2" xfId="27134" xr:uid="{9699238E-5C2D-4A9F-8BCD-C940DB4E2B9C}"/>
    <cellStyle name="Output 19 2 3 2 5" xfId="16299" xr:uid="{535A6ECE-897F-4A6D-9A39-CD1BBEB50EF2}"/>
    <cellStyle name="Output 19 2 3 2 5 2" xfId="28046" xr:uid="{48D3B6BD-B19D-46E2-8D18-FB137E686609}"/>
    <cellStyle name="Output 19 2 3 2 6" xfId="17170" xr:uid="{99DE4914-2527-41E6-9238-74AF61B16001}"/>
    <cellStyle name="Output 19 2 3 2 6 2" xfId="28914" xr:uid="{B4B6B067-647B-486E-A74D-E5F28C7EB660}"/>
    <cellStyle name="Output 19 2 3 2 7" xfId="18017" xr:uid="{9EA3F388-84B4-4983-9A1E-7203DDA39CDF}"/>
    <cellStyle name="Output 19 2 3 2 7 2" xfId="29738" xr:uid="{60D32BCA-89A2-41AF-8200-C86DD35A25C2}"/>
    <cellStyle name="Output 19 2 3 2 8" xfId="18784" xr:uid="{0DE96295-59C4-4C80-BFA9-1E03D6334703}"/>
    <cellStyle name="Output 19 2 3 3" xfId="9610" xr:uid="{DF8B5F84-B1D8-4C9D-82DE-DD35AE338B60}"/>
    <cellStyle name="Output 19 2 3 3 2" xfId="14015" xr:uid="{F895BF8A-0C74-4689-A456-0128910F6CE4}"/>
    <cellStyle name="Output 19 2 3 3 2 2" xfId="25788" xr:uid="{3A046DFA-A394-44BA-9783-4CAF253C2322}"/>
    <cellStyle name="Output 19 2 3 3 3" xfId="14975" xr:uid="{A24E4D2D-C8BC-42A9-B282-106BFB9658F3}"/>
    <cellStyle name="Output 19 2 3 3 3 2" xfId="26746" xr:uid="{41CFD3A9-74A2-44D8-876D-F54659287BA0}"/>
    <cellStyle name="Output 19 2 3 3 4" xfId="15927" xr:uid="{7D15C174-16B5-495E-9DCF-F3C1DAE060C1}"/>
    <cellStyle name="Output 19 2 3 3 4 2" xfId="27674" xr:uid="{5E3EF05D-ED9B-4D40-AD0E-E3296BFF31DD}"/>
    <cellStyle name="Output 19 2 3 3 5" xfId="16801" xr:uid="{59ABFDB1-B779-491E-A6C3-72906EED6975}"/>
    <cellStyle name="Output 19 2 3 3 5 2" xfId="28548" xr:uid="{23293BBF-99FD-4120-A535-2070A58E4AD3}"/>
    <cellStyle name="Output 19 2 3 3 6" xfId="17666" xr:uid="{8B3ED1C7-02B0-4E17-BCD5-5FF485DB2F3E}"/>
    <cellStyle name="Output 19 2 3 3 6 2" xfId="29387" xr:uid="{B668D53B-F1DB-4ACA-A81D-231416A8148F}"/>
    <cellStyle name="Output 19 2 3 3 7" xfId="18442" xr:uid="{0DAC61A8-FB84-418B-A2FE-C6DCCD8F3222}"/>
    <cellStyle name="Output 19 2 3 3 7 2" xfId="30163" xr:uid="{EE8A0884-DA6F-4F4B-9557-106604B4C276}"/>
    <cellStyle name="Output 19 2 3 3 8" xfId="19199" xr:uid="{5B1F7F7A-D507-41C5-B9C8-FACB3709AC1D}"/>
    <cellStyle name="Output 19 2 3 4" xfId="12378" xr:uid="{0DC97C0B-24F8-4CEF-8CB8-D8D8821D22A3}"/>
    <cellStyle name="Output 19 2 3 4 2" xfId="24193" xr:uid="{C13F9F99-E233-46D1-AC0E-BAEB92DDC759}"/>
    <cellStyle name="Output 19 2 3 5" xfId="10402" xr:uid="{23767BC9-74E3-41AA-9AD2-83A5CABD6E75}"/>
    <cellStyle name="Output 19 2 3 5 2" xfId="22274" xr:uid="{8EBA7475-9656-4587-A4F0-EF5F2B2228B0}"/>
    <cellStyle name="Output 19 2 3 6" xfId="11657" xr:uid="{DD135964-B8E5-4C44-B0F9-6E9629DD91AC}"/>
    <cellStyle name="Output 19 2 3 6 2" xfId="23496" xr:uid="{A909D774-BD99-40A9-A35B-D375DC6C1B98}"/>
    <cellStyle name="Output 19 2 3 7" xfId="11031" xr:uid="{2526A6DE-13AE-4AE1-BEF6-3205948DE7FD}"/>
    <cellStyle name="Output 19 2 3 7 2" xfId="22900" xr:uid="{93A073F4-A23E-4401-BE83-FD38857ECA0D}"/>
    <cellStyle name="Output 19 2 3 8" xfId="12007" xr:uid="{F5B603C5-1186-45F5-B2B6-7EC1E3233A14}"/>
    <cellStyle name="Output 19 2 3 8 2" xfId="23830" xr:uid="{2FBA54B0-2A6A-457C-802C-1C2B2E31B3F2}"/>
    <cellStyle name="Output 19 2 3 9" xfId="10738" xr:uid="{68E26EC4-AE53-4D91-87EC-BE510DA5A35D}"/>
    <cellStyle name="Output 19 2 3 9 2" xfId="22610" xr:uid="{02AB79BB-A6E9-406F-ACE5-0369E805167C}"/>
    <cellStyle name="Output 19 2 4" xfId="7948" xr:uid="{0E007E1F-3D4D-4AAD-8A49-46F12B5F3C5E}"/>
    <cellStyle name="Output 19 2 4 2" xfId="12919" xr:uid="{A39DAEDA-7E9D-41B9-9024-C1C2ED51F6C9}"/>
    <cellStyle name="Output 19 2 4 2 2" xfId="24713" xr:uid="{F6CB4BC5-2495-423D-9B46-C75EC54C00AE}"/>
    <cellStyle name="Output 19 2 4 3" xfId="11963" xr:uid="{15520406-5F9B-4C54-880C-609A34732263}"/>
    <cellStyle name="Output 19 2 4 3 2" xfId="23788" xr:uid="{FB083DE5-C288-4261-821C-FB31573415EE}"/>
    <cellStyle name="Output 19 2 4 4" xfId="10772" xr:uid="{7EF92BBE-9869-4056-8416-B589ECDD20FD}"/>
    <cellStyle name="Output 19 2 4 4 2" xfId="22642" xr:uid="{45E59642-1911-4631-A1B9-37383A496FF6}"/>
    <cellStyle name="Output 19 2 4 5" xfId="11551" xr:uid="{91F8A50C-BEEB-4494-850C-D1ED3EBBF9AE}"/>
    <cellStyle name="Output 19 2 4 5 2" xfId="23399" xr:uid="{35CFB1A6-D242-4E30-AE7F-6859128C5488}"/>
    <cellStyle name="Output 19 2 4 6" xfId="11110" xr:uid="{7C07EE78-7F5D-48CC-8128-C32DD44C9C1A}"/>
    <cellStyle name="Output 19 2 4 6 2" xfId="22979" xr:uid="{50D54A7A-B86A-4376-87BE-E05A7EF7013B}"/>
    <cellStyle name="Output 19 2 4 7" xfId="12496" xr:uid="{8AFF6546-087A-4CF5-A3F5-01AF6EA5C2BE}"/>
    <cellStyle name="Output 19 2 4 7 2" xfId="24309" xr:uid="{7E3442ED-909F-4CD4-A391-5737A016DF19}"/>
    <cellStyle name="Output 19 2 4 8" xfId="10294" xr:uid="{C4F2A5E0-26BE-4C83-9D39-2D9D9B6ECF0F}"/>
    <cellStyle name="Output 19 2 5" xfId="9382" xr:uid="{016CFB4E-E1B1-4384-BA8D-E77550307535}"/>
    <cellStyle name="Output 19 2 5 2" xfId="13787" xr:uid="{4D749485-038B-4AFA-857D-F01D59CFDF06}"/>
    <cellStyle name="Output 19 2 5 2 2" xfId="25560" xr:uid="{253C1427-CA46-4E7F-A29D-001B1D42749C}"/>
    <cellStyle name="Output 19 2 5 3" xfId="14747" xr:uid="{A6DB66F0-E5D9-4748-96E4-83EDAFDC9F8E}"/>
    <cellStyle name="Output 19 2 5 3 2" xfId="26518" xr:uid="{401131DB-0F43-41AB-A530-37C3CF7A469C}"/>
    <cellStyle name="Output 19 2 5 4" xfId="15699" xr:uid="{D17BBAE6-0DEE-46DD-A9B5-05219CC0E1F2}"/>
    <cellStyle name="Output 19 2 5 4 2" xfId="27446" xr:uid="{2E1CAD46-C128-480A-8D2E-8D82A75E72C6}"/>
    <cellStyle name="Output 19 2 5 5" xfId="16573" xr:uid="{6F569878-ACB5-442A-A240-46F921E33FF5}"/>
    <cellStyle name="Output 19 2 5 5 2" xfId="28320" xr:uid="{D3E07BB5-F461-4915-8B1B-360A4721128C}"/>
    <cellStyle name="Output 19 2 5 6" xfId="17438" xr:uid="{0F88D58D-56CD-46ED-BF04-595B4AE9A241}"/>
    <cellStyle name="Output 19 2 5 6 2" xfId="29159" xr:uid="{30FE01EA-3D0C-44C5-B5A2-08822720EA78}"/>
    <cellStyle name="Output 19 2 5 7" xfId="18214" xr:uid="{565D5449-6A06-473D-A654-058572888943}"/>
    <cellStyle name="Output 19 2 5 7 2" xfId="29935" xr:uid="{A0910319-825A-45D1-9AE7-B0279DF812E6}"/>
    <cellStyle name="Output 19 2 5 8" xfId="18971" xr:uid="{0AD6C3BB-2D7A-447D-921A-AEFFD50133CB}"/>
    <cellStyle name="Output 19 2 6" xfId="11824" xr:uid="{C1564044-39F9-4935-B48B-C4C9D9548CE8}"/>
    <cellStyle name="Output 19 2 6 2" xfId="23652" xr:uid="{DF15BBC9-554E-4504-854F-732CB39210EA}"/>
    <cellStyle name="Output 19 2 7" xfId="10891" xr:uid="{FE6A790C-8A56-4D9E-8899-094297841E54}"/>
    <cellStyle name="Output 19 2 7 2" xfId="22760" xr:uid="{49B919C8-C9D8-41F8-B5A5-2F1FACBE33DA}"/>
    <cellStyle name="Output 19 2 8" xfId="11443" xr:uid="{660C25B0-F76C-4FED-BDFE-482CCD1FB226}"/>
    <cellStyle name="Output 19 2 8 2" xfId="23301" xr:uid="{55B94AFA-219C-4AB6-B9EB-78D60A50D528}"/>
    <cellStyle name="Output 19 2 9" xfId="11189" xr:uid="{730D72A0-4F33-4971-AA51-F229917E00D9}"/>
    <cellStyle name="Output 19 2 9 2" xfId="23051" xr:uid="{C3009A34-0654-4CCD-95A9-A39E891C850D}"/>
    <cellStyle name="Output 19 3" xfId="6838" xr:uid="{5F33EF33-31BA-4C3E-9A78-2677BE11CE4E}"/>
    <cellStyle name="Output 19 3 10" xfId="11232" xr:uid="{3049AF36-5715-41E8-803E-D8F81047EB32}"/>
    <cellStyle name="Output 19 3 10 2" xfId="23094" xr:uid="{6A6EF57C-4077-4C9B-B9EE-7AA137A9E1ED}"/>
    <cellStyle name="Output 19 3 11" xfId="12429" xr:uid="{138DFD2F-3A26-40FA-B2E3-86416192546B}"/>
    <cellStyle name="Output 19 3 11 2" xfId="24243" xr:uid="{D77D2D26-ED9E-46BD-A996-D7BAA95C1394}"/>
    <cellStyle name="Output 19 3 2" xfId="7627" xr:uid="{765EA0F4-04DA-45BE-B7A0-02787D93751D}"/>
    <cellStyle name="Output 19 3 2 10" xfId="9873" xr:uid="{2F37F529-C146-44A1-8670-4C7BB10790FB}"/>
    <cellStyle name="Output 19 3 2 10 2" xfId="21749" xr:uid="{EBC8F824-0645-4BD3-987C-F1B03783D2E3}"/>
    <cellStyle name="Output 19 3 2 2" xfId="9270" xr:uid="{3DF640CD-712E-43BA-B140-89AB687A15CE}"/>
    <cellStyle name="Output 19 3 2 2 2" xfId="13705" xr:uid="{F1242E88-0EE0-4C35-AE02-83515096BB6F}"/>
    <cellStyle name="Output 19 3 2 2 2 2" xfId="25479" xr:uid="{98CD3730-EF21-473F-9EFA-B03BE544CCB7}"/>
    <cellStyle name="Output 19 3 2 2 3" xfId="14667" xr:uid="{EF58EE08-16AB-44CD-AEC0-C54871294B11}"/>
    <cellStyle name="Output 19 3 2 2 3 2" xfId="26438" xr:uid="{6AB19D21-F6B6-41E1-8B5D-54BE21968CB3}"/>
    <cellStyle name="Output 19 3 2 2 4" xfId="15619" xr:uid="{1F28BBC9-CC06-4B37-9882-19C9C1B16032}"/>
    <cellStyle name="Output 19 3 2 2 4 2" xfId="27368" xr:uid="{4E7A5A9C-4FC0-4719-8D4F-7683BB078347}"/>
    <cellStyle name="Output 19 3 2 2 5" xfId="16499" xr:uid="{EECE0A9A-CDED-4170-8F49-5A7FC9715193}"/>
    <cellStyle name="Output 19 3 2 2 5 2" xfId="28246" xr:uid="{94328C3A-66FF-42D7-8C35-4FABE0ED61D5}"/>
    <cellStyle name="Output 19 3 2 2 6" xfId="17365" xr:uid="{5DC39B43-4F3D-4114-B032-C71A3ECB88F7}"/>
    <cellStyle name="Output 19 3 2 2 6 2" xfId="29086" xr:uid="{2C536643-E778-460F-9B4C-5F724ED6F92C}"/>
    <cellStyle name="Output 19 3 2 2 7" xfId="18141" xr:uid="{591BC79E-483D-49C0-8D4D-9FE0D04CE09E}"/>
    <cellStyle name="Output 19 3 2 2 7 2" xfId="29862" xr:uid="{545214C1-A8CD-431C-B088-B2E17469B142}"/>
    <cellStyle name="Output 19 3 2 2 8" xfId="18898" xr:uid="{A9FFBF3C-E62A-43A1-B0BF-85C15843499A}"/>
    <cellStyle name="Output 19 3 2 3" xfId="9724" xr:uid="{1CBC2A05-DC05-4A52-9BD6-C57E49150B00}"/>
    <cellStyle name="Output 19 3 2 3 2" xfId="14129" xr:uid="{13E08205-9C43-4E83-9913-7E4B52BF8036}"/>
    <cellStyle name="Output 19 3 2 3 2 2" xfId="25902" xr:uid="{159BF3E1-97E0-49CF-8454-923FC1D531D5}"/>
    <cellStyle name="Output 19 3 2 3 3" xfId="15089" xr:uid="{374A4D94-5375-4195-B328-A249FEA08AD0}"/>
    <cellStyle name="Output 19 3 2 3 3 2" xfId="26860" xr:uid="{F30B2F76-A548-4E0D-9358-91078C9226C2}"/>
    <cellStyle name="Output 19 3 2 3 4" xfId="16041" xr:uid="{CE752A29-8A7D-41BF-A24E-CAE7EB1CC55E}"/>
    <cellStyle name="Output 19 3 2 3 4 2" xfId="27788" xr:uid="{D35665C8-5438-4BA9-B090-F386CD80E724}"/>
    <cellStyle name="Output 19 3 2 3 5" xfId="16915" xr:uid="{13FAFD86-6783-43D2-A8E2-6B414AABF679}"/>
    <cellStyle name="Output 19 3 2 3 5 2" xfId="28662" xr:uid="{7A93BFD2-8C81-4A84-9365-541DCFC34CC8}"/>
    <cellStyle name="Output 19 3 2 3 6" xfId="17780" xr:uid="{573DF568-FC53-4C7A-89E6-4E73CBD8F281}"/>
    <cellStyle name="Output 19 3 2 3 6 2" xfId="29501" xr:uid="{F49AB0A1-8978-47C3-AC17-455EF53192EC}"/>
    <cellStyle name="Output 19 3 2 3 7" xfId="18556" xr:uid="{F396377A-F4A1-4BE1-ABF5-26CA750F3EBA}"/>
    <cellStyle name="Output 19 3 2 3 7 2" xfId="30277" xr:uid="{C27D2540-0BFB-4CD9-9EA5-FD385E240E75}"/>
    <cellStyle name="Output 19 3 2 3 8" xfId="19313" xr:uid="{82F9F74A-3FB8-4F3D-BE76-1012A64F8951}"/>
    <cellStyle name="Output 19 3 2 4" xfId="12689" xr:uid="{02BBE623-1CDD-40B9-B30D-DBD9FF0267EA}"/>
    <cellStyle name="Output 19 3 2 4 2" xfId="24488" xr:uid="{C0EE59BA-5FD1-479C-B8CA-6ED97D857F86}"/>
    <cellStyle name="Output 19 3 2 5" xfId="12772" xr:uid="{37F540F3-0F3F-4E8D-98AE-87A63F563D6F}"/>
    <cellStyle name="Output 19 3 2 5 2" xfId="24568" xr:uid="{00A2201F-A013-4507-8A09-9F3343BC03F9}"/>
    <cellStyle name="Output 19 3 2 6" xfId="10104" xr:uid="{2E9840B6-7374-4C9A-8972-95F949DB72E1}"/>
    <cellStyle name="Output 19 3 2 6 2" xfId="21979" xr:uid="{05B8AAE4-8A57-4171-960F-7621EAAC4252}"/>
    <cellStyle name="Output 19 3 2 7" xfId="11745" xr:uid="{4EC855E8-26C6-460E-9CF0-D91BB29FDFAF}"/>
    <cellStyle name="Output 19 3 2 7 2" xfId="23574" xr:uid="{75DF59A0-459C-4FA3-ACA5-144C634891E7}"/>
    <cellStyle name="Output 19 3 2 8" xfId="10961" xr:uid="{4F3149F4-D630-4519-A242-37FF5761B630}"/>
    <cellStyle name="Output 19 3 2 8 2" xfId="22830" xr:uid="{E98F0A8C-25DE-458D-8DEA-7974DAD67737}"/>
    <cellStyle name="Output 19 3 2 9" xfId="13050" xr:uid="{CBE284F6-4813-4424-8965-E694D41413DD}"/>
    <cellStyle name="Output 19 3 2 9 2" xfId="24840" xr:uid="{93892626-95C0-4B1B-A12D-CF84A2DE26CB}"/>
    <cellStyle name="Output 19 3 3" xfId="8483" xr:uid="{6208E14E-3CEA-4D6E-BEBD-68426C0B49DE}"/>
    <cellStyle name="Output 19 3 3 2" xfId="13225" xr:uid="{939A45A0-5BA0-48AE-856D-852A4A00AB05}"/>
    <cellStyle name="Output 19 3 3 2 2" xfId="25011" xr:uid="{CFC866F4-2783-46F7-8A19-A33707DC77A1}"/>
    <cellStyle name="Output 19 3 3 3" xfId="14245" xr:uid="{0B70CE2B-AD34-442D-931D-82EE1E417DF7}"/>
    <cellStyle name="Output 19 3 3 3 2" xfId="26018" xr:uid="{2076F726-52D4-4883-874F-40E1B2B620CC}"/>
    <cellStyle name="Output 19 3 3 4" xfId="15205" xr:uid="{583A78BE-7005-45CD-9491-014D891DFEA7}"/>
    <cellStyle name="Output 19 3 3 4 2" xfId="26974" xr:uid="{BC888393-45BB-423C-8DDB-0DB601442F1F}"/>
    <cellStyle name="Output 19 3 3 5" xfId="16154" xr:uid="{55CBAF04-CFE3-44B7-BD3F-323D1FD0AD25}"/>
    <cellStyle name="Output 19 3 3 5 2" xfId="27901" xr:uid="{417D8A7C-A2AA-490F-9B79-B949F111A348}"/>
    <cellStyle name="Output 19 3 3 6" xfId="17027" xr:uid="{0A936345-B494-44AA-A705-076731B67C3F}"/>
    <cellStyle name="Output 19 3 3 6 2" xfId="28774" xr:uid="{0B3E7311-60F4-4A07-909A-3429BF334B56}"/>
    <cellStyle name="Output 19 3 3 7" xfId="17892" xr:uid="{4653E652-7247-4157-8E33-FEDCF0CBB86A}"/>
    <cellStyle name="Output 19 3 3 7 2" xfId="29613" xr:uid="{EB606400-F911-4CDD-9D1C-1AA89CEE8DE2}"/>
    <cellStyle name="Output 19 3 3 8" xfId="18668" xr:uid="{6752628D-E2C4-45BD-B05A-09F0162B3FA6}"/>
    <cellStyle name="Output 19 3 4" xfId="9494" xr:uid="{358E96E8-8E2B-4225-AF18-4EE294F2CCD0}"/>
    <cellStyle name="Output 19 3 4 2" xfId="13899" xr:uid="{43E161BF-EE2D-4BF3-ABA1-DC19649FE485}"/>
    <cellStyle name="Output 19 3 4 2 2" xfId="25672" xr:uid="{1B67C8C8-EFEE-489C-97A5-C52982A5D200}"/>
    <cellStyle name="Output 19 3 4 3" xfId="14859" xr:uid="{7D3CB2B7-2C2F-4C20-9511-707BDEF00687}"/>
    <cellStyle name="Output 19 3 4 3 2" xfId="26630" xr:uid="{F499B223-67A9-4D18-89C6-5433B0A8CE0C}"/>
    <cellStyle name="Output 19 3 4 4" xfId="15811" xr:uid="{9DAA5CAC-C860-4286-815A-3D019E3949C6}"/>
    <cellStyle name="Output 19 3 4 4 2" xfId="27558" xr:uid="{5F793D9F-738B-4769-9FC5-5B39CC2D3DB1}"/>
    <cellStyle name="Output 19 3 4 5" xfId="16685" xr:uid="{489F53C2-EF2D-4AD3-B930-41977E20336A}"/>
    <cellStyle name="Output 19 3 4 5 2" xfId="28432" xr:uid="{12C0CDF1-FB16-499B-8DF0-379760096286}"/>
    <cellStyle name="Output 19 3 4 6" xfId="17550" xr:uid="{949F8F7C-B2D4-45CD-B3D7-42145495F434}"/>
    <cellStyle name="Output 19 3 4 6 2" xfId="29271" xr:uid="{16435E67-6F7F-472D-A6C3-47DCBA9BC42F}"/>
    <cellStyle name="Output 19 3 4 7" xfId="18326" xr:uid="{FF64AC72-2E6C-474B-9043-2A6FC450856E}"/>
    <cellStyle name="Output 19 3 4 7 2" xfId="30047" xr:uid="{A0473C36-2606-45BD-BB8A-23CD377BB0FF}"/>
    <cellStyle name="Output 19 3 4 8" xfId="19083" xr:uid="{F07D0FD7-78D2-4BB4-9A50-632C1F3DD714}"/>
    <cellStyle name="Output 19 3 5" xfId="12196" xr:uid="{26F52021-7430-484A-8098-D72210298C0E}"/>
    <cellStyle name="Output 19 3 5 2" xfId="24013" xr:uid="{68122733-0656-49CD-B9CF-97C3B8B9B302}"/>
    <cellStyle name="Output 19 3 6" xfId="10571" xr:uid="{91680AD4-974A-43D8-8715-B38FB631314B}"/>
    <cellStyle name="Output 19 3 6 2" xfId="22443" xr:uid="{A896C5B5-496F-4E2E-BE75-61C7793EBB89}"/>
    <cellStyle name="Output 19 3 7" xfId="11635" xr:uid="{15D73C40-C2A1-49B9-AA0C-96822B57520C}"/>
    <cellStyle name="Output 19 3 7 2" xfId="23477" xr:uid="{6E8B7EC3-E618-4F0B-A523-EC8658EC050F}"/>
    <cellStyle name="Output 19 3 8" xfId="11048" xr:uid="{33DD6759-EC51-45D6-852F-E8762216279F}"/>
    <cellStyle name="Output 19 3 8 2" xfId="22917" xr:uid="{743DFA70-8D49-4781-ADCA-3818926BF64C}"/>
    <cellStyle name="Output 19 3 9" xfId="11398" xr:uid="{77A43453-3C63-467D-A954-04CB9FD1838E}"/>
    <cellStyle name="Output 19 3 9 2" xfId="23256" xr:uid="{98CF440A-441B-4AB0-ABEC-38236EC0DF45}"/>
    <cellStyle name="Output 19 4" xfId="7103" xr:uid="{E2F51913-AB09-4B88-B98F-101BCAFD191D}"/>
    <cellStyle name="Output 19 4 10" xfId="12963" xr:uid="{213C6F57-D693-4B8B-A958-8EA38AC246B8}"/>
    <cellStyle name="Output 19 4 10 2" xfId="24757" xr:uid="{3A11515F-37C2-4B50-B871-D871FE753BA9}"/>
    <cellStyle name="Output 19 4 2" xfId="8746" xr:uid="{04C7F193-CC09-48E3-A20E-0A68E4078875}"/>
    <cellStyle name="Output 19 4 2 2" xfId="13407" xr:uid="{DD6BE07D-4D9D-4807-B740-DA57AC13E284}"/>
    <cellStyle name="Output 19 4 2 2 2" xfId="25190" xr:uid="{588C9CF7-480E-4785-BE78-BF109EC309E8}"/>
    <cellStyle name="Output 19 4 2 3" xfId="14413" xr:uid="{6E4D7508-1D26-4278-9F2A-7473FAB343A7}"/>
    <cellStyle name="Output 19 4 2 3 2" xfId="26185" xr:uid="{03E4C9D4-87FA-4375-8001-13F3A0D6E1C3}"/>
    <cellStyle name="Output 19 4 2 4" xfId="15371" xr:uid="{38677D2C-562B-4C70-B6A6-40ED06A4822E}"/>
    <cellStyle name="Output 19 4 2 4 2" xfId="27133" xr:uid="{2980FB42-0BF1-4CEE-94D0-E1A0BF0C8DA3}"/>
    <cellStyle name="Output 19 4 2 5" xfId="16298" xr:uid="{90B63859-D53D-4A97-AA77-6242E0E7A7A9}"/>
    <cellStyle name="Output 19 4 2 5 2" xfId="28045" xr:uid="{A28A1222-0EC6-4500-9D92-90623EF2F7EE}"/>
    <cellStyle name="Output 19 4 2 6" xfId="17169" xr:uid="{F8887B43-6586-4904-8494-4F68E871AF41}"/>
    <cellStyle name="Output 19 4 2 6 2" xfId="28913" xr:uid="{6A9A9453-BADB-4890-BA14-34B4DF447B4F}"/>
    <cellStyle name="Output 19 4 2 7" xfId="18016" xr:uid="{D817898F-35D3-40A0-BA50-BD777504A1B5}"/>
    <cellStyle name="Output 19 4 2 7 2" xfId="29737" xr:uid="{C4CDC17E-4818-4B59-ADB5-79B87C1FB839}"/>
    <cellStyle name="Output 19 4 2 8" xfId="18783" xr:uid="{23BD0B3F-2500-4AC9-83B7-B320089C3AE8}"/>
    <cellStyle name="Output 19 4 3" xfId="9609" xr:uid="{977548B8-EB90-4A71-89FA-A3BA9BDBA4FB}"/>
    <cellStyle name="Output 19 4 3 2" xfId="14014" xr:uid="{921FCB8A-1C2C-456F-AFC6-6A30B64DCC1A}"/>
    <cellStyle name="Output 19 4 3 2 2" xfId="25787" xr:uid="{7164854B-4CE7-412D-B94D-D193EC817B82}"/>
    <cellStyle name="Output 19 4 3 3" xfId="14974" xr:uid="{31CECDA8-86AA-41AA-84E2-2A963E6F5F22}"/>
    <cellStyle name="Output 19 4 3 3 2" xfId="26745" xr:uid="{F9BC2E49-AC97-4A23-97A1-271D1591C4C0}"/>
    <cellStyle name="Output 19 4 3 4" xfId="15926" xr:uid="{2507B8EA-1A6F-4942-A632-E2FB4ED96954}"/>
    <cellStyle name="Output 19 4 3 4 2" xfId="27673" xr:uid="{2358DFC9-8094-41FC-8427-50DB1E6DAA7A}"/>
    <cellStyle name="Output 19 4 3 5" xfId="16800" xr:uid="{2204FC83-1DC9-4040-A287-3B5F39B35BEF}"/>
    <cellStyle name="Output 19 4 3 5 2" xfId="28547" xr:uid="{1F2FE41A-C35F-4F86-8B92-5284395D8994}"/>
    <cellStyle name="Output 19 4 3 6" xfId="17665" xr:uid="{3F1E84D8-C741-47C0-8FE2-13C50F527B84}"/>
    <cellStyle name="Output 19 4 3 6 2" xfId="29386" xr:uid="{CADD22E4-5325-48AD-A37A-70C4C06BE3FF}"/>
    <cellStyle name="Output 19 4 3 7" xfId="18441" xr:uid="{4F4F30D3-BB58-4E91-9726-F3E79424E46A}"/>
    <cellStyle name="Output 19 4 3 7 2" xfId="30162" xr:uid="{4CBE20AA-6137-4827-868A-4E3D66B69E31}"/>
    <cellStyle name="Output 19 4 3 8" xfId="19198" xr:uid="{B60DA92A-D7EB-4C59-94AD-FB4F72841F8B}"/>
    <cellStyle name="Output 19 4 4" xfId="12377" xr:uid="{46B82C18-A914-4B7B-828D-F346CC538F0A}"/>
    <cellStyle name="Output 19 4 4 2" xfId="24192" xr:uid="{C9E7BE8D-98B0-4F6B-B42D-73157A9C0214}"/>
    <cellStyle name="Output 19 4 5" xfId="10403" xr:uid="{6778E7C7-4D61-40CA-B635-8C42D07C8FDE}"/>
    <cellStyle name="Output 19 4 5 2" xfId="22275" xr:uid="{1E580D2D-2BD0-4893-98D0-F4DDBF071E97}"/>
    <cellStyle name="Output 19 4 6" xfId="11656" xr:uid="{F839315A-0B21-4987-93E6-2CFC101EFB4A}"/>
    <cellStyle name="Output 19 4 6 2" xfId="23495" xr:uid="{8CC552B7-5FDA-43ED-9DB7-E972D53CEA5A}"/>
    <cellStyle name="Output 19 4 7" xfId="11032" xr:uid="{6B58847C-663E-4D56-AC25-E560E3D65597}"/>
    <cellStyle name="Output 19 4 7 2" xfId="22901" xr:uid="{1F5D567E-9275-454C-93B1-096837464AF6}"/>
    <cellStyle name="Output 19 4 8" xfId="11402" xr:uid="{1FF125CD-8CFB-4CC1-ACAE-6C18AA7FB7AD}"/>
    <cellStyle name="Output 19 4 8 2" xfId="23260" xr:uid="{ABE64A67-FC20-4619-8884-E6A3B31D7526}"/>
    <cellStyle name="Output 19 4 9" xfId="11228" xr:uid="{FC4F9138-EF38-4507-B9EC-DE425AF7A4DF}"/>
    <cellStyle name="Output 19 4 9 2" xfId="23090" xr:uid="{F63ABC26-C09E-4376-B03E-087793FA63B2}"/>
    <cellStyle name="Output 19 5" xfId="7947" xr:uid="{024715A6-DAC9-42A3-9FB9-53250335059E}"/>
    <cellStyle name="Output 19 5 2" xfId="12918" xr:uid="{02986EF4-82A0-48A9-B312-2473DD686584}"/>
    <cellStyle name="Output 19 5 2 2" xfId="24712" xr:uid="{36B2BC23-B52E-4C23-A562-542204253E3B}"/>
    <cellStyle name="Output 19 5 3" xfId="9974" xr:uid="{759F867B-7C83-4B20-AC0C-7CB14596C58B}"/>
    <cellStyle name="Output 19 5 3 2" xfId="21849" xr:uid="{D5A36EED-7DA9-4995-885D-153E944B0F47}"/>
    <cellStyle name="Output 19 5 4" xfId="9776" xr:uid="{AB0D9BF4-3624-4BC3-99F5-3861196F57D1}"/>
    <cellStyle name="Output 19 5 4 2" xfId="21652" xr:uid="{640A703C-D04E-4FAE-8A82-901EFB58861F}"/>
    <cellStyle name="Output 19 5 5" xfId="11893" xr:uid="{D95597EA-F19C-4328-941E-F39AADD65706}"/>
    <cellStyle name="Output 19 5 5 2" xfId="23720" xr:uid="{51B81186-695D-418A-BA5C-3E02BBBEC546}"/>
    <cellStyle name="Output 19 5 6" xfId="10826" xr:uid="{D5D781BF-2703-408B-8B13-FCFA077577D3}"/>
    <cellStyle name="Output 19 5 6 2" xfId="22696" xr:uid="{74255570-5FAF-47FE-88D0-BF9F35F2252E}"/>
    <cellStyle name="Output 19 5 7" xfId="11499" xr:uid="{333EF9C2-5896-46CF-A7B7-A24CE82B183D}"/>
    <cellStyle name="Output 19 5 7 2" xfId="23353" xr:uid="{7C1B449C-E4FA-419A-B81C-B27CC9BBA7A3}"/>
    <cellStyle name="Output 19 5 8" xfId="11142" xr:uid="{2417D246-765B-4A39-96DB-7E94247977AD}"/>
    <cellStyle name="Output 19 6" xfId="9381" xr:uid="{68BBEDF7-29AE-4444-B6D1-909F75B78ADD}"/>
    <cellStyle name="Output 19 6 2" xfId="13786" xr:uid="{B6B973C6-5FE8-49FE-9573-EF2095EC54B3}"/>
    <cellStyle name="Output 19 6 2 2" xfId="25559" xr:uid="{CB5CD9F0-636D-41EF-91D3-22900A2A37FA}"/>
    <cellStyle name="Output 19 6 3" xfId="14746" xr:uid="{44D682A4-9F71-4BB6-8CFB-629782732D91}"/>
    <cellStyle name="Output 19 6 3 2" xfId="26517" xr:uid="{64F2C26B-2271-4589-AA2F-EC0254808280}"/>
    <cellStyle name="Output 19 6 4" xfId="15698" xr:uid="{39C377EC-DA7E-44CE-8A1E-85836829CCAE}"/>
    <cellStyle name="Output 19 6 4 2" xfId="27445" xr:uid="{EC3093B5-6F2B-4080-A488-0AF76FA7B780}"/>
    <cellStyle name="Output 19 6 5" xfId="16572" xr:uid="{11970BD2-05BA-477C-88BB-3CC28E54FE95}"/>
    <cellStyle name="Output 19 6 5 2" xfId="28319" xr:uid="{C289AFAE-EC53-4CDC-9D9D-E24E96102721}"/>
    <cellStyle name="Output 19 6 6" xfId="17437" xr:uid="{53946C00-9C37-41B8-8941-B41708F88A10}"/>
    <cellStyle name="Output 19 6 6 2" xfId="29158" xr:uid="{C57B6BB2-D51E-4D64-8F11-54F06703D697}"/>
    <cellStyle name="Output 19 6 7" xfId="18213" xr:uid="{DF5EC820-91CA-478E-8DAD-B4B60812C692}"/>
    <cellStyle name="Output 19 6 7 2" xfId="29934" xr:uid="{CE22D65C-44A5-4808-BD53-ADB1DA350FE9}"/>
    <cellStyle name="Output 19 6 8" xfId="18970" xr:uid="{87642766-AE6F-40B5-93C7-192E7DE50B78}"/>
    <cellStyle name="Output 19 7" xfId="11823" xr:uid="{96DC223B-3FCE-46D4-AA31-FBAF924906BB}"/>
    <cellStyle name="Output 19 7 2" xfId="23651" xr:uid="{CEFA3A01-AD9A-4A56-B112-07F3ADD8E3B5}"/>
    <cellStyle name="Output 19 8" xfId="10892" xr:uid="{CA48EA35-44FE-4974-A9A4-D3F296330287}"/>
    <cellStyle name="Output 19 8 2" xfId="22761" xr:uid="{E25081CE-9F90-4D3E-873A-9B6CB07D7A97}"/>
    <cellStyle name="Output 19 9" xfId="11442" xr:uid="{F9AB23F3-7AB2-45F7-B86C-24D13DE05510}"/>
    <cellStyle name="Output 19 9 2" xfId="23300" xr:uid="{C27937E8-FD0F-404F-A863-D8BC83BA468F}"/>
    <cellStyle name="Output 2" xfId="6168" xr:uid="{5B04B475-F226-4235-BC07-C133E0347826}"/>
    <cellStyle name="Output 2 10" xfId="11188" xr:uid="{795FDE95-DD90-4DEB-BC5D-D32E9400E8FC}"/>
    <cellStyle name="Output 2 10 2" xfId="23050" xr:uid="{43B6DB03-6B5D-4FFE-BA9B-F54B477E7330}"/>
    <cellStyle name="Output 2 11" xfId="12817" xr:uid="{9861E649-9BA5-47A2-A03B-1DA54B7807AD}"/>
    <cellStyle name="Output 2 11 2" xfId="24613" xr:uid="{6DCE57B7-0FCA-4455-9BCA-137D30923BC1}"/>
    <cellStyle name="Output 2 12" xfId="10060" xr:uid="{B9C205B5-0CE9-4C5C-9343-B876EA15BD38}"/>
    <cellStyle name="Output 2 12 2" xfId="21935" xr:uid="{0A979C00-E960-4F17-99DE-41BC98DE74F2}"/>
    <cellStyle name="Output 2 13" xfId="12626" xr:uid="{F4362186-69E1-486E-9285-BA0EB9B22E7A}"/>
    <cellStyle name="Output 2 13 2" xfId="24431" xr:uid="{66A21F83-3FDF-4462-BFCF-BCADCF6D2CE8}"/>
    <cellStyle name="Output 2 2" xfId="6169" xr:uid="{681CF6FC-779A-4D57-BF6B-60E15D146DCC}"/>
    <cellStyle name="Output 2 3" xfId="6840" xr:uid="{286A5B3C-66DD-4919-B2BB-397ABA101E22}"/>
    <cellStyle name="Output 2 3 10" xfId="11230" xr:uid="{25EF33DB-4EF5-4569-A2BE-DF206BD59B3B}"/>
    <cellStyle name="Output 2 3 10 2" xfId="23092" xr:uid="{DF3393C6-7F52-474F-9D9B-CB641DC27090}"/>
    <cellStyle name="Output 2 3 11" xfId="11906" xr:uid="{1E2FC410-3A98-4AC0-90F7-DE60EE90F544}"/>
    <cellStyle name="Output 2 3 11 2" xfId="23733" xr:uid="{67EDB357-9ECC-49F1-BA82-B360E5F51397}"/>
    <cellStyle name="Output 2 3 2" xfId="7628" xr:uid="{DBDB76C7-CDB8-41CA-A5BC-336A3098C7BA}"/>
    <cellStyle name="Output 2 3 2 10" xfId="17961" xr:uid="{1E385403-E6B0-4E93-8B18-A214D8DBA795}"/>
    <cellStyle name="Output 2 3 2 10 2" xfId="29682" xr:uid="{51B171B9-E88A-4F55-BA91-D9F2696E7E0E}"/>
    <cellStyle name="Output 2 3 2 2" xfId="9271" xr:uid="{21D13753-13AE-4BB2-9228-23E561A9A501}"/>
    <cellStyle name="Output 2 3 2 2 2" xfId="13706" xr:uid="{CD6513BD-40D8-41B4-8058-768A377E2929}"/>
    <cellStyle name="Output 2 3 2 2 2 2" xfId="25480" xr:uid="{FF71BBD0-C84F-49AE-8D2A-0BCE3DE6A920}"/>
    <cellStyle name="Output 2 3 2 2 3" xfId="14668" xr:uid="{D446D299-00D0-4B0F-9E93-487C2F790ED9}"/>
    <cellStyle name="Output 2 3 2 2 3 2" xfId="26439" xr:uid="{5BC00921-C445-4A17-8A99-1E422052F2FF}"/>
    <cellStyle name="Output 2 3 2 2 4" xfId="15620" xr:uid="{A9287ADE-EBBE-4350-9AFE-39EB55BD786E}"/>
    <cellStyle name="Output 2 3 2 2 4 2" xfId="27369" xr:uid="{0B3DBEAF-5BFA-4AA9-A359-567D9FE894BA}"/>
    <cellStyle name="Output 2 3 2 2 5" xfId="16500" xr:uid="{F97EA7C9-AD11-43B3-A56E-1FACA94D8611}"/>
    <cellStyle name="Output 2 3 2 2 5 2" xfId="28247" xr:uid="{76F523B8-A92F-4763-8BE7-C2C5BE48FD47}"/>
    <cellStyle name="Output 2 3 2 2 6" xfId="17366" xr:uid="{08F3A567-A0EA-40E0-9E35-696E7A9ED648}"/>
    <cellStyle name="Output 2 3 2 2 6 2" xfId="29087" xr:uid="{3E148A06-28C6-4E9C-B051-FFC06354C154}"/>
    <cellStyle name="Output 2 3 2 2 7" xfId="18142" xr:uid="{66431267-6A3C-4716-AB87-1C7DF976AD8F}"/>
    <cellStyle name="Output 2 3 2 2 7 2" xfId="29863" xr:uid="{81C8336A-216E-48AB-8CAB-E727F6802E91}"/>
    <cellStyle name="Output 2 3 2 2 8" xfId="18899" xr:uid="{280EF55A-0B85-4D53-817E-074F20CF3E7D}"/>
    <cellStyle name="Output 2 3 2 3" xfId="9725" xr:uid="{7662E644-6BCC-4AED-A55A-489DA91D5020}"/>
    <cellStyle name="Output 2 3 2 3 2" xfId="14130" xr:uid="{7A2658FA-8762-40D3-B71B-7C31D3EDE089}"/>
    <cellStyle name="Output 2 3 2 3 2 2" xfId="25903" xr:uid="{ECA77DF3-4647-4162-9AD8-52C53C86096F}"/>
    <cellStyle name="Output 2 3 2 3 3" xfId="15090" xr:uid="{B55C65E4-D309-4A89-A822-3FABF60DED48}"/>
    <cellStyle name="Output 2 3 2 3 3 2" xfId="26861" xr:uid="{7CBE12C5-1DB5-4F82-966E-ACC5F40E5DF9}"/>
    <cellStyle name="Output 2 3 2 3 4" xfId="16042" xr:uid="{2EB375B8-2756-4077-A71C-3BEA872314D3}"/>
    <cellStyle name="Output 2 3 2 3 4 2" xfId="27789" xr:uid="{FFB260DA-B1E1-4A9B-B1E9-E54ECE034A5C}"/>
    <cellStyle name="Output 2 3 2 3 5" xfId="16916" xr:uid="{DE5038D5-2CE1-498E-BC1B-59157A90111C}"/>
    <cellStyle name="Output 2 3 2 3 5 2" xfId="28663" xr:uid="{0EDA8A5E-1560-448E-805A-AE1C9F2617D8}"/>
    <cellStyle name="Output 2 3 2 3 6" xfId="17781" xr:uid="{A5AB1CEE-731C-4FC6-8BA5-37C36ED196E4}"/>
    <cellStyle name="Output 2 3 2 3 6 2" xfId="29502" xr:uid="{C2DE9550-38F3-45A6-A8FE-4C81D1269466}"/>
    <cellStyle name="Output 2 3 2 3 7" xfId="18557" xr:uid="{5811F250-4529-46CD-BBC3-AEC134CA4F53}"/>
    <cellStyle name="Output 2 3 2 3 7 2" xfId="30278" xr:uid="{3B562F6C-9088-436C-8326-3C414D9B75D2}"/>
    <cellStyle name="Output 2 3 2 3 8" xfId="19314" xr:uid="{0952426F-B0C6-4872-BE04-2EBFFB840BD2}"/>
    <cellStyle name="Output 2 3 2 4" xfId="12690" xr:uid="{C031D94F-F2BA-4490-8B0C-E4DC91AFA404}"/>
    <cellStyle name="Output 2 3 2 4 2" xfId="24489" xr:uid="{D7A015EC-EDF3-4C49-82FC-749C29C78C3A}"/>
    <cellStyle name="Output 2 3 2 5" xfId="13307" xr:uid="{BD9BE38C-9AC6-4E74-B653-AA003D4A4AE0}"/>
    <cellStyle name="Output 2 3 2 5 2" xfId="25090" xr:uid="{F64B63D8-2247-41C6-A751-851C305626C1}"/>
    <cellStyle name="Output 2 3 2 6" xfId="14321" xr:uid="{FE44A044-B9B8-4ECB-ADFB-C8A972F34C28}"/>
    <cellStyle name="Output 2 3 2 6 2" xfId="26093" xr:uid="{F6BB0DE6-1ECD-4CBF-89A9-997848BD686F}"/>
    <cellStyle name="Output 2 3 2 7" xfId="15279" xr:uid="{5B286991-3A3E-4BB7-967E-8FC8BE01DEA7}"/>
    <cellStyle name="Output 2 3 2 7 2" xfId="27048" xr:uid="{8F40E26E-3E1F-4B64-9DD3-4BB72A9E42A4}"/>
    <cellStyle name="Output 2 3 2 8" xfId="16223" xr:uid="{85E5634A-6397-4545-86A3-077DFBA2831D}"/>
    <cellStyle name="Output 2 3 2 8 2" xfId="27970" xr:uid="{5FA6E655-D09B-4A93-853C-517B50E8C298}"/>
    <cellStyle name="Output 2 3 2 9" xfId="17096" xr:uid="{450FA843-0B66-423A-A9E6-E31EB9F5DCCC}"/>
    <cellStyle name="Output 2 3 2 9 2" xfId="28843" xr:uid="{430BF19F-5897-49FA-954F-DE3E70B72C77}"/>
    <cellStyle name="Output 2 3 3" xfId="8485" xr:uid="{19CFEBD3-F530-4989-82C8-E620CA45C3F8}"/>
    <cellStyle name="Output 2 3 3 2" xfId="13227" xr:uid="{50498C15-C518-4D83-BEA6-0C4F1E7A2088}"/>
    <cellStyle name="Output 2 3 3 2 2" xfId="25013" xr:uid="{59D5EC93-6484-4320-85C8-F71A338FB7D3}"/>
    <cellStyle name="Output 2 3 3 3" xfId="14247" xr:uid="{8144C1C0-3327-4CAD-AC0F-E0147E0C2DC7}"/>
    <cellStyle name="Output 2 3 3 3 2" xfId="26020" xr:uid="{5923620C-8D1A-46F8-A1AB-91D606336B0E}"/>
    <cellStyle name="Output 2 3 3 4" xfId="15207" xr:uid="{0D8650B2-8837-42D9-B6AB-482C17470512}"/>
    <cellStyle name="Output 2 3 3 4 2" xfId="26976" xr:uid="{35DAF31A-9FF6-4716-9597-29DC4CC7C96B}"/>
    <cellStyle name="Output 2 3 3 5" xfId="16156" xr:uid="{50405A6F-9258-4731-A8E8-E2FDD02E4355}"/>
    <cellStyle name="Output 2 3 3 5 2" xfId="27903" xr:uid="{E58903B4-8D3C-43A7-AFDB-B276A90A54E7}"/>
    <cellStyle name="Output 2 3 3 6" xfId="17029" xr:uid="{8EAA7260-4264-400E-ADE2-BF085849AC42}"/>
    <cellStyle name="Output 2 3 3 6 2" xfId="28776" xr:uid="{8E8ED866-1FE8-481D-99DD-047589E1B16D}"/>
    <cellStyle name="Output 2 3 3 7" xfId="17894" xr:uid="{BB0D869D-87D9-4515-B2EE-8364268BC8BA}"/>
    <cellStyle name="Output 2 3 3 7 2" xfId="29615" xr:uid="{B2E40B05-6029-496B-8C81-D1999BA5575F}"/>
    <cellStyle name="Output 2 3 3 8" xfId="18670" xr:uid="{A28CCB47-EAF6-4077-ABE2-52391E1F1404}"/>
    <cellStyle name="Output 2 3 4" xfId="9496" xr:uid="{CFD9C7D7-4F51-42C3-B22C-76B455E7EC3A}"/>
    <cellStyle name="Output 2 3 4 2" xfId="13901" xr:uid="{4CFCF4F0-65C9-4297-B597-AD91AA3B1DD8}"/>
    <cellStyle name="Output 2 3 4 2 2" xfId="25674" xr:uid="{F5A0FEB6-63E2-444A-8D76-ECBEA8117AAF}"/>
    <cellStyle name="Output 2 3 4 3" xfId="14861" xr:uid="{EB2819F9-03F1-45DF-90E4-B9FBA126416E}"/>
    <cellStyle name="Output 2 3 4 3 2" xfId="26632" xr:uid="{34F8B328-A49F-47F8-BA78-DBC02436B9FE}"/>
    <cellStyle name="Output 2 3 4 4" xfId="15813" xr:uid="{85C32A31-5851-4649-B9F9-AE9C44B7F42E}"/>
    <cellStyle name="Output 2 3 4 4 2" xfId="27560" xr:uid="{1A310663-60A1-494B-8416-E2306AD2EC97}"/>
    <cellStyle name="Output 2 3 4 5" xfId="16687" xr:uid="{98FBA269-DAD8-40C6-86DD-7BF7BF08B740}"/>
    <cellStyle name="Output 2 3 4 5 2" xfId="28434" xr:uid="{60372870-7677-40D2-9B9B-1B8F44FBF1A7}"/>
    <cellStyle name="Output 2 3 4 6" xfId="17552" xr:uid="{4082BA81-E30F-49BF-BE69-52F07EA1B915}"/>
    <cellStyle name="Output 2 3 4 6 2" xfId="29273" xr:uid="{AA5F788A-1E77-440F-B9F1-6EC4D6B1368B}"/>
    <cellStyle name="Output 2 3 4 7" xfId="18328" xr:uid="{9D02B559-2F2B-44A7-8EFB-13EDE13EAB67}"/>
    <cellStyle name="Output 2 3 4 7 2" xfId="30049" xr:uid="{6614B61C-AB78-4A7F-911E-C8D22C920DDB}"/>
    <cellStyle name="Output 2 3 4 8" xfId="19085" xr:uid="{4C3BE6AD-76C8-4B3C-9B2E-5786494B674C}"/>
    <cellStyle name="Output 2 3 5" xfId="12198" xr:uid="{44A8FA29-D6A6-4779-8A7B-92AD4C813BC0}"/>
    <cellStyle name="Output 2 3 5 2" xfId="24015" xr:uid="{CC0E6816-676F-46FA-B73F-F53C9834B8E2}"/>
    <cellStyle name="Output 2 3 6" xfId="10569" xr:uid="{444EFE4D-CA1A-4D5B-A358-62AF3A36F18D}"/>
    <cellStyle name="Output 2 3 6 2" xfId="22441" xr:uid="{173E2DAA-0B9D-4A76-BEDA-18D6614D7044}"/>
    <cellStyle name="Output 2 3 7" xfId="11637" xr:uid="{26CEA835-F58E-41FF-905D-FD3918132F5B}"/>
    <cellStyle name="Output 2 3 7 2" xfId="23479" xr:uid="{01154F9F-BF1E-4651-A5E1-FDF8705D32BD}"/>
    <cellStyle name="Output 2 3 8" xfId="11046" xr:uid="{F6E9643F-80AB-4E12-81EF-868E98A036D3}"/>
    <cellStyle name="Output 2 3 8 2" xfId="22915" xr:uid="{AC05E565-D967-483B-870F-D27DDDD9F293}"/>
    <cellStyle name="Output 2 3 9" xfId="11400" xr:uid="{4B792CB2-A578-4F78-BA70-EC7CE8ED036F}"/>
    <cellStyle name="Output 2 3 9 2" xfId="23258" xr:uid="{C69C46FF-3969-4478-8292-CDB4ECC6DEE0}"/>
    <cellStyle name="Output 2 4" xfId="7105" xr:uid="{45462494-4963-4A9F-BC98-A121DA5A07AD}"/>
    <cellStyle name="Output 2 4 10" xfId="13105" xr:uid="{A59F3B85-7608-43CA-90DF-BD037BF55E6B}"/>
    <cellStyle name="Output 2 4 10 2" xfId="24893" xr:uid="{14B64E05-ED21-4040-913C-F6225FB182BF}"/>
    <cellStyle name="Output 2 4 2" xfId="8748" xr:uid="{CF479DC3-F4CC-48B1-83F6-97ACB3DC1E5D}"/>
    <cellStyle name="Output 2 4 2 2" xfId="13409" xr:uid="{01709266-5A65-43D1-9EEA-7072A874885C}"/>
    <cellStyle name="Output 2 4 2 2 2" xfId="25192" xr:uid="{BEE0249D-AE8B-4955-94DF-04BC93D27440}"/>
    <cellStyle name="Output 2 4 2 3" xfId="14415" xr:uid="{22726E0C-60D3-4DC8-A9E7-3356CF1D6BBA}"/>
    <cellStyle name="Output 2 4 2 3 2" xfId="26187" xr:uid="{3E05982A-0DE6-4663-9E4A-F81B78D15B29}"/>
    <cellStyle name="Output 2 4 2 4" xfId="15373" xr:uid="{D246C1BA-C0C9-466D-95E3-9C7DAEA192EF}"/>
    <cellStyle name="Output 2 4 2 4 2" xfId="27135" xr:uid="{BF09A76A-5AAB-4B1A-B8E8-693E34A8E2F4}"/>
    <cellStyle name="Output 2 4 2 5" xfId="16300" xr:uid="{E2600BA4-6C71-446C-BDA2-182169F22EF7}"/>
    <cellStyle name="Output 2 4 2 5 2" xfId="28047" xr:uid="{F46E6191-042F-4808-9E68-C86744C3DA07}"/>
    <cellStyle name="Output 2 4 2 6" xfId="17171" xr:uid="{9A87FB55-E3A0-489E-8BE8-507E5E134C74}"/>
    <cellStyle name="Output 2 4 2 6 2" xfId="28915" xr:uid="{AF49A08D-12BC-4B30-853A-2EC968E94EBE}"/>
    <cellStyle name="Output 2 4 2 7" xfId="18018" xr:uid="{4E0CFBDC-F551-4309-8C22-8E9F1315C58F}"/>
    <cellStyle name="Output 2 4 2 7 2" xfId="29739" xr:uid="{A28492B5-BF2B-420A-9F5E-2B44742D3056}"/>
    <cellStyle name="Output 2 4 2 8" xfId="18785" xr:uid="{0A0848BE-1A9B-4420-AFEF-981719C2AEB1}"/>
    <cellStyle name="Output 2 4 3" xfId="9611" xr:uid="{92DAFC88-6AA4-4800-869F-88AE220EC354}"/>
    <cellStyle name="Output 2 4 3 2" xfId="14016" xr:uid="{5CD23322-4B21-4626-A791-077EF3C76BF1}"/>
    <cellStyle name="Output 2 4 3 2 2" xfId="25789" xr:uid="{CB655A7B-03B9-4922-8F73-E4A7D89E6310}"/>
    <cellStyle name="Output 2 4 3 3" xfId="14976" xr:uid="{138AEEE7-3178-459E-A16C-A9F013A4263D}"/>
    <cellStyle name="Output 2 4 3 3 2" xfId="26747" xr:uid="{D5754816-17E1-4583-8F6F-EC359635D308}"/>
    <cellStyle name="Output 2 4 3 4" xfId="15928" xr:uid="{43820AAB-1E8B-40ED-A46B-381A5827CBC4}"/>
    <cellStyle name="Output 2 4 3 4 2" xfId="27675" xr:uid="{603AECCE-9714-461E-A133-4E5F6F34288A}"/>
    <cellStyle name="Output 2 4 3 5" xfId="16802" xr:uid="{38855B66-5004-4AF7-AE1C-86B7EC3564F0}"/>
    <cellStyle name="Output 2 4 3 5 2" xfId="28549" xr:uid="{6F83D757-90BE-4D0A-8A76-C18291C96754}"/>
    <cellStyle name="Output 2 4 3 6" xfId="17667" xr:uid="{70513015-6F88-4758-8EA2-715A4144E5F7}"/>
    <cellStyle name="Output 2 4 3 6 2" xfId="29388" xr:uid="{81787BA9-5A48-4A2B-B974-5B3DDE2B7272}"/>
    <cellStyle name="Output 2 4 3 7" xfId="18443" xr:uid="{3D0196D2-0D91-462E-AE26-1E7FC2E3E825}"/>
    <cellStyle name="Output 2 4 3 7 2" xfId="30164" xr:uid="{C7D6DA2A-1BEA-46F9-A261-8A38547EEE5C}"/>
    <cellStyle name="Output 2 4 3 8" xfId="19200" xr:uid="{29695B5B-A876-45A2-BD76-099408EBC0AA}"/>
    <cellStyle name="Output 2 4 4" xfId="12379" xr:uid="{FF214FE7-0906-4ED2-A7AA-807B8E18224D}"/>
    <cellStyle name="Output 2 4 4 2" xfId="24194" xr:uid="{63BCB604-8D8B-44CD-B72B-6B4CB09CD51A}"/>
    <cellStyle name="Output 2 4 5" xfId="10401" xr:uid="{355B97F7-E0E4-4CCA-88D6-88F1CD5918D2}"/>
    <cellStyle name="Output 2 4 5 2" xfId="22273" xr:uid="{D678A35D-D456-47DF-9EF9-DA94211AE8A2}"/>
    <cellStyle name="Output 2 4 6" xfId="11658" xr:uid="{624050B6-19DF-4126-B94F-0E3B0C4FE9D2}"/>
    <cellStyle name="Output 2 4 6 2" xfId="23497" xr:uid="{1F5D88DD-78CE-4CFE-844D-C853F91D87F8}"/>
    <cellStyle name="Output 2 4 7" xfId="11030" xr:uid="{018D54D0-3CF5-4DA8-BBA3-E3368337D8D3}"/>
    <cellStyle name="Output 2 4 7 2" xfId="22899" xr:uid="{68D807D2-4002-45BE-8259-E89C4F7B7349}"/>
    <cellStyle name="Output 2 4 8" xfId="12508" xr:uid="{F0672904-B67D-4C30-8698-7E81D50F9DBF}"/>
    <cellStyle name="Output 2 4 8 2" xfId="24318" xr:uid="{7D6A92C9-AC8A-4C88-A152-614C11BA3CFC}"/>
    <cellStyle name="Output 2 4 9" xfId="10289" xr:uid="{1C403E8F-BE1E-4144-B1A0-8F0B01AD915D}"/>
    <cellStyle name="Output 2 4 9 2" xfId="22164" xr:uid="{B4029CA1-3A11-462B-B12A-E204395C7C26}"/>
    <cellStyle name="Output 2 5" xfId="7949" xr:uid="{B0D41356-C159-4874-B7D0-A9D8B60CE952}"/>
    <cellStyle name="Output 2 5 2" xfId="12920" xr:uid="{3A796424-0F36-4D2C-B7B1-E345C745B066}"/>
    <cellStyle name="Output 2 5 2 2" xfId="24714" xr:uid="{D26FE7C8-5427-49F8-8B62-C9D02D2E8A82}"/>
    <cellStyle name="Output 2 5 3" xfId="9973" xr:uid="{6FE09629-8FAA-4336-923C-627DF5D74DB6}"/>
    <cellStyle name="Output 2 5 3 2" xfId="21848" xr:uid="{1B2DF3B7-EBA2-4E93-8C22-9D3AB7207EC7}"/>
    <cellStyle name="Output 2 5 4" xfId="11751" xr:uid="{8A198045-E3BB-4091-9F00-1B9D639F8DBD}"/>
    <cellStyle name="Output 2 5 4 2" xfId="23580" xr:uid="{6CF9B845-4AA3-4760-A547-63BADDEB47EA}"/>
    <cellStyle name="Output 2 5 5" xfId="10955" xr:uid="{FE51CFAD-E0B2-4BE4-BF8A-3ECB17CB94A1}"/>
    <cellStyle name="Output 2 5 5 2" xfId="22824" xr:uid="{D171F333-F410-4ABC-8AF8-A0DEF09EC4FB}"/>
    <cellStyle name="Output 2 5 6" xfId="13344" xr:uid="{95441A4B-25D3-4EC7-9C68-647D506906E5}"/>
    <cellStyle name="Output 2 5 6 2" xfId="25127" xr:uid="{790B8741-D33A-4D30-BCD0-E7D1F19BB373}"/>
    <cellStyle name="Output 2 5 7" xfId="14353" xr:uid="{16DCE85B-FC86-4320-BD1C-A5463DE87C8D}"/>
    <cellStyle name="Output 2 5 7 2" xfId="26125" xr:uid="{48296C4C-ABEC-4D8E-BFB5-BDA335745F78}"/>
    <cellStyle name="Output 2 5 8" xfId="15311" xr:uid="{EDE9381D-ED9C-418A-811D-17582650961C}"/>
    <cellStyle name="Output 2 6" xfId="9383" xr:uid="{D78C46D0-968F-4830-AC5A-1C56BF4B9464}"/>
    <cellStyle name="Output 2 6 2" xfId="13788" xr:uid="{34E5D213-D689-44CE-B699-A17686DC677A}"/>
    <cellStyle name="Output 2 6 2 2" xfId="25561" xr:uid="{941D8805-3F7E-4F25-A4FC-D013349D8044}"/>
    <cellStyle name="Output 2 6 3" xfId="14748" xr:uid="{39E06148-6394-4652-887E-93CA4B7764AE}"/>
    <cellStyle name="Output 2 6 3 2" xfId="26519" xr:uid="{1190D558-5C8F-4DE9-80AB-E2178E40464D}"/>
    <cellStyle name="Output 2 6 4" xfId="15700" xr:uid="{5075FECA-3415-4A8B-BD97-8AAFAE8F4BF7}"/>
    <cellStyle name="Output 2 6 4 2" xfId="27447" xr:uid="{2FF46BB1-EF8B-4604-B641-311346FFB1D0}"/>
    <cellStyle name="Output 2 6 5" xfId="16574" xr:uid="{324D1E6F-7311-460E-B311-0821D0985C6C}"/>
    <cellStyle name="Output 2 6 5 2" xfId="28321" xr:uid="{E1B58334-00E8-48C5-A314-D2D5042DE985}"/>
    <cellStyle name="Output 2 6 6" xfId="17439" xr:uid="{5631669F-0C3C-45F6-B583-70808E7FFE4A}"/>
    <cellStyle name="Output 2 6 6 2" xfId="29160" xr:uid="{2A3C5A6C-1F54-42E2-9D97-C129D1C68441}"/>
    <cellStyle name="Output 2 6 7" xfId="18215" xr:uid="{2F0669EB-76C3-4C2A-B020-44F636168B90}"/>
    <cellStyle name="Output 2 6 7 2" xfId="29936" xr:uid="{8DD41B9B-D41B-40F8-BCCF-6C9C57F74769}"/>
    <cellStyle name="Output 2 6 8" xfId="18972" xr:uid="{3BA58FD8-5936-46BD-864E-D16E83F63643}"/>
    <cellStyle name="Output 2 7" xfId="11825" xr:uid="{E44FFF83-597F-4CEA-8A66-F046C8C2B10A}"/>
    <cellStyle name="Output 2 7 2" xfId="23653" xr:uid="{F5E9DDE0-B202-4B3F-B2F7-EEEBC16EDF36}"/>
    <cellStyle name="Output 2 8" xfId="10890" xr:uid="{99BC1432-B907-453A-BF3C-7A791CDE74F5}"/>
    <cellStyle name="Output 2 8 2" xfId="22759" xr:uid="{C100D7B5-9E52-49C2-A2EC-2FBD5FB99411}"/>
    <cellStyle name="Output 2 9" xfId="11444" xr:uid="{A4448F13-1E4D-4AA2-B6A7-09905F8A2B71}"/>
    <cellStyle name="Output 2 9 2" xfId="23302" xr:uid="{56EDEAB4-D837-4EC9-8583-A34FFF3397FE}"/>
    <cellStyle name="Output 3" xfId="6170" xr:uid="{EA0B7109-3C8E-42D0-A44F-B9D89877C814}"/>
    <cellStyle name="Output 3 10" xfId="11993" xr:uid="{48A84D4F-EF8B-4645-A099-CE3EA8FDF824}"/>
    <cellStyle name="Output 3 10 2" xfId="23818" xr:uid="{F5A188B7-E6D9-496E-AA02-673177D564ED}"/>
    <cellStyle name="Output 3 11" xfId="10745" xr:uid="{BCB00035-68BC-427F-AAF7-7935DC3A3874}"/>
    <cellStyle name="Output 3 11 2" xfId="22616" xr:uid="{E81A35E0-0DCB-4C4F-8BB3-CE19AE13381B}"/>
    <cellStyle name="Output 3 12" xfId="11575" xr:uid="{110BF216-D3FF-4D8E-BB37-A61F1D4D0793}"/>
    <cellStyle name="Output 3 12 2" xfId="23423" xr:uid="{C3C3A424-4C38-49B0-B813-30A566BB92AE}"/>
    <cellStyle name="Output 3 2" xfId="6841" xr:uid="{391EA5A4-A30B-4734-B2F0-6BEDD2AAAD13}"/>
    <cellStyle name="Output 3 2 10" xfId="11080" xr:uid="{7E645311-2B9F-4895-9863-EF9B8B568820}"/>
    <cellStyle name="Output 3 2 10 2" xfId="22949" xr:uid="{028F2361-5F0E-4B78-BCD0-A435EE145AA0}"/>
    <cellStyle name="Output 3 2 11" xfId="11914" xr:uid="{14B8F054-DDC9-4229-BB81-A18ABEC1A3FD}"/>
    <cellStyle name="Output 3 2 11 2" xfId="23740" xr:uid="{FF0C3075-DCF7-4C64-AFE5-EA83B47BBA76}"/>
    <cellStyle name="Output 3 2 2" xfId="7629" xr:uid="{5F74D764-FAB4-423B-AC3F-13BB9CD30212}"/>
    <cellStyle name="Output 3 2 2 10" xfId="16416" xr:uid="{025551F9-C5B9-41F5-A1B9-1FBC4614893B}"/>
    <cellStyle name="Output 3 2 2 10 2" xfId="28163" xr:uid="{2D76B3DD-86D2-426B-A548-98124DB97AEA}"/>
    <cellStyle name="Output 3 2 2 2" xfId="9272" xr:uid="{6A809E72-9504-4894-8790-8C2CA3D4E7CB}"/>
    <cellStyle name="Output 3 2 2 2 2" xfId="13707" xr:uid="{0493B3F2-D770-48A1-A8A3-2F67EBA55A34}"/>
    <cellStyle name="Output 3 2 2 2 2 2" xfId="25481" xr:uid="{8A9D57E3-0922-4569-AC2D-787159430636}"/>
    <cellStyle name="Output 3 2 2 2 3" xfId="14669" xr:uid="{649E5BC5-5DBD-44E1-A884-4A2475D525BE}"/>
    <cellStyle name="Output 3 2 2 2 3 2" xfId="26440" xr:uid="{7BD0317C-4E85-4BDA-891E-57347FA52D10}"/>
    <cellStyle name="Output 3 2 2 2 4" xfId="15621" xr:uid="{B45DE121-F786-48B3-85C4-BD7F3865AD73}"/>
    <cellStyle name="Output 3 2 2 2 4 2" xfId="27370" xr:uid="{0049F06D-741E-43DF-9B2B-58635D28F965}"/>
    <cellStyle name="Output 3 2 2 2 5" xfId="16501" xr:uid="{012FA369-F170-4122-9D08-5F106B42058A}"/>
    <cellStyle name="Output 3 2 2 2 5 2" xfId="28248" xr:uid="{9DC13EBA-5569-4860-947B-5CC5A71FA0C4}"/>
    <cellStyle name="Output 3 2 2 2 6" xfId="17367" xr:uid="{C9DB1AA5-F563-41C8-832F-8F304B8A203D}"/>
    <cellStyle name="Output 3 2 2 2 6 2" xfId="29088" xr:uid="{4A16B56E-E78A-4F83-AE63-E9FD27AC9453}"/>
    <cellStyle name="Output 3 2 2 2 7" xfId="18143" xr:uid="{E0F8CF21-6761-4586-AC81-9A75AE283515}"/>
    <cellStyle name="Output 3 2 2 2 7 2" xfId="29864" xr:uid="{750F469A-3B3C-4F2B-AB4F-27F92D09A920}"/>
    <cellStyle name="Output 3 2 2 2 8" xfId="18900" xr:uid="{77D9DD5D-372F-433A-A026-CCBDC8FC5143}"/>
    <cellStyle name="Output 3 2 2 3" xfId="9726" xr:uid="{88DA1613-0804-4281-915F-669D63EC9BB9}"/>
    <cellStyle name="Output 3 2 2 3 2" xfId="14131" xr:uid="{4DBB7E2E-C994-4633-A331-2E8E07F714EC}"/>
    <cellStyle name="Output 3 2 2 3 2 2" xfId="25904" xr:uid="{5CA0BADB-93C7-4264-821A-ED3AC271B6D3}"/>
    <cellStyle name="Output 3 2 2 3 3" xfId="15091" xr:uid="{797DDAB1-8330-4885-B8A1-A4C1BD731D3E}"/>
    <cellStyle name="Output 3 2 2 3 3 2" xfId="26862" xr:uid="{78F18665-87AB-424B-9996-B1265512703D}"/>
    <cellStyle name="Output 3 2 2 3 4" xfId="16043" xr:uid="{0425B04A-2EC9-4B85-AFEE-78FA9C7AB659}"/>
    <cellStyle name="Output 3 2 2 3 4 2" xfId="27790" xr:uid="{61F04F97-D20D-4ADC-BA9B-71B55D91DBCB}"/>
    <cellStyle name="Output 3 2 2 3 5" xfId="16917" xr:uid="{B22AA7F2-5762-41B9-8FF5-3BE4EC4FE518}"/>
    <cellStyle name="Output 3 2 2 3 5 2" xfId="28664" xr:uid="{12322C4F-EE6F-41E0-8050-734AFAC84AB2}"/>
    <cellStyle name="Output 3 2 2 3 6" xfId="17782" xr:uid="{7A11DDAE-0E33-4FAB-9CC3-2966B6C1B737}"/>
    <cellStyle name="Output 3 2 2 3 6 2" xfId="29503" xr:uid="{8C068BF8-4E8A-4791-A38A-9268C4BC3DB2}"/>
    <cellStyle name="Output 3 2 2 3 7" xfId="18558" xr:uid="{4997968F-EDCF-4342-86DE-DDEE999D54BA}"/>
    <cellStyle name="Output 3 2 2 3 7 2" xfId="30279" xr:uid="{F424BF43-F185-42FD-AAF5-FBE0BFC59EE2}"/>
    <cellStyle name="Output 3 2 2 3 8" xfId="19315" xr:uid="{54F0759D-71B3-4C6F-BD8C-05E46821E7C9}"/>
    <cellStyle name="Output 3 2 2 4" xfId="12691" xr:uid="{7B1854E2-D82B-4023-8915-84E4268DEB7B}"/>
    <cellStyle name="Output 3 2 2 4 2" xfId="24490" xr:uid="{15EDFDB8-C347-4040-86B5-D9FD354367B0}"/>
    <cellStyle name="Output 3 2 2 5" xfId="12278" xr:uid="{C3C7B7F4-E58B-4AED-AB25-D2BCD8F77190}"/>
    <cellStyle name="Output 3 2 2 5 2" xfId="24094" xr:uid="{C5546D75-605E-47D7-B375-8B67F5BC3BA4}"/>
    <cellStyle name="Output 3 2 2 6" xfId="10494" xr:uid="{104D4348-788D-4E87-B8C5-CE50859D1A01}"/>
    <cellStyle name="Output 3 2 2 6 2" xfId="22366" xr:uid="{A17D72A7-A40F-4FB4-9836-EF94DD6A9E9D}"/>
    <cellStyle name="Output 3 2 2 7" xfId="13586" xr:uid="{A5C8361E-F6E0-41EA-9D01-DC838AD7732B}"/>
    <cellStyle name="Output 3 2 2 7 2" xfId="25362" xr:uid="{4384C3BB-E07F-4BB6-A717-63029DAB042E}"/>
    <cellStyle name="Output 3 2 2 8" xfId="14564" xr:uid="{D69D3428-AB54-4E4F-B2E4-457B97EAA4E2}"/>
    <cellStyle name="Output 3 2 2 8 2" xfId="26335" xr:uid="{1D575254-DB0C-491B-B6E3-378800F51A52}"/>
    <cellStyle name="Output 3 2 2 9" xfId="15517" xr:uid="{FBA399AF-D80F-441F-B8C3-AB4605FA6C15}"/>
    <cellStyle name="Output 3 2 2 9 2" xfId="27272" xr:uid="{A72A4AF8-D34D-4A2A-9CE1-81F2ED8D4BD8}"/>
    <cellStyle name="Output 3 2 3" xfId="8486" xr:uid="{C25D0175-37DF-4047-8DDF-A53D48448AC5}"/>
    <cellStyle name="Output 3 2 3 2" xfId="13228" xr:uid="{44B5C40C-7479-4F7A-A7DF-F59150BE8FD9}"/>
    <cellStyle name="Output 3 2 3 2 2" xfId="25014" xr:uid="{28FED8DB-F443-4CD7-A6BC-92637028B8CB}"/>
    <cellStyle name="Output 3 2 3 3" xfId="14248" xr:uid="{8A00ACFD-836F-477E-956F-E180B8209FBB}"/>
    <cellStyle name="Output 3 2 3 3 2" xfId="26021" xr:uid="{5AC7F1A2-76FE-4048-A20E-7C6C6E269E8B}"/>
    <cellStyle name="Output 3 2 3 4" xfId="15208" xr:uid="{B89C9611-7437-4A8E-A08E-20C033E24A68}"/>
    <cellStyle name="Output 3 2 3 4 2" xfId="26977" xr:uid="{C058C0D3-1F86-403D-A2FA-7B667F0F7C8D}"/>
    <cellStyle name="Output 3 2 3 5" xfId="16157" xr:uid="{5783FEBB-9267-4089-8837-CD4F3C771B50}"/>
    <cellStyle name="Output 3 2 3 5 2" xfId="27904" xr:uid="{91893F98-8674-48B7-BE03-330658A4D897}"/>
    <cellStyle name="Output 3 2 3 6" xfId="17030" xr:uid="{D1320D31-7115-4B84-B63B-5AA8818CEAF2}"/>
    <cellStyle name="Output 3 2 3 6 2" xfId="28777" xr:uid="{42BAF616-E587-4BCD-8820-0900961828BE}"/>
    <cellStyle name="Output 3 2 3 7" xfId="17895" xr:uid="{B68BE2CB-5B8B-4034-B16D-053E9A37E45C}"/>
    <cellStyle name="Output 3 2 3 7 2" xfId="29616" xr:uid="{1BBF47A5-1573-4BC2-B2C1-7C097E564372}"/>
    <cellStyle name="Output 3 2 3 8" xfId="18671" xr:uid="{58B0409C-840A-496A-AF14-B35A842B6378}"/>
    <cellStyle name="Output 3 2 4" xfId="9497" xr:uid="{039B7988-9880-495C-9E45-16A8AA1F967C}"/>
    <cellStyle name="Output 3 2 4 2" xfId="13902" xr:uid="{3E5E07AE-0CA0-41D3-B055-88DF31E36FAA}"/>
    <cellStyle name="Output 3 2 4 2 2" xfId="25675" xr:uid="{BABEBB8B-D77C-4095-9723-D735421B73AD}"/>
    <cellStyle name="Output 3 2 4 3" xfId="14862" xr:uid="{C830CF1A-074B-4F07-95F0-6C91DCA1FE8E}"/>
    <cellStyle name="Output 3 2 4 3 2" xfId="26633" xr:uid="{5DBD002A-1158-4266-B87A-AEF27EACC61E}"/>
    <cellStyle name="Output 3 2 4 4" xfId="15814" xr:uid="{B7EFCECA-2B83-4805-A8D2-23D772175DBC}"/>
    <cellStyle name="Output 3 2 4 4 2" xfId="27561" xr:uid="{7915E451-EABE-4ECF-ABAC-71B2D82C0500}"/>
    <cellStyle name="Output 3 2 4 5" xfId="16688" xr:uid="{F8960B43-E55B-40E3-9BDC-A0D743B0F960}"/>
    <cellStyle name="Output 3 2 4 5 2" xfId="28435" xr:uid="{D35B3782-14C9-4399-9C44-ED3C3183B5C0}"/>
    <cellStyle name="Output 3 2 4 6" xfId="17553" xr:uid="{AF71CB9A-46FA-4446-9F0F-E744E6678536}"/>
    <cellStyle name="Output 3 2 4 6 2" xfId="29274" xr:uid="{A621A9B6-2D15-431C-98C3-1D96FF43374F}"/>
    <cellStyle name="Output 3 2 4 7" xfId="18329" xr:uid="{20E6F25A-C4B9-41D3-B0F4-D339B6FA61F6}"/>
    <cellStyle name="Output 3 2 4 7 2" xfId="30050" xr:uid="{58B7EBE7-7454-4A95-A27C-FD92F3327460}"/>
    <cellStyle name="Output 3 2 4 8" xfId="19086" xr:uid="{5DAE9A8E-1C5C-4AFE-8E07-80DBC5DBAC7F}"/>
    <cellStyle name="Output 3 2 5" xfId="12199" xr:uid="{DC1E16DB-67C0-40DC-BD22-FFECC9EF2D99}"/>
    <cellStyle name="Output 3 2 5 2" xfId="24016" xr:uid="{92929530-B022-47EC-9104-0BA730FF801F}"/>
    <cellStyle name="Output 3 2 6" xfId="10568" xr:uid="{46807728-8F27-40BA-B4A1-51822ABCCB99}"/>
    <cellStyle name="Output 3 2 6 2" xfId="22440" xr:uid="{4F1058CE-FFDD-4235-9ADD-9C2E42D1C9FA}"/>
    <cellStyle name="Output 3 2 7" xfId="12035" xr:uid="{77DBED83-6AD5-43CB-8799-94EB5C3CFF16}"/>
    <cellStyle name="Output 3 2 7 2" xfId="23856" xr:uid="{D4D697FC-6290-4D01-B38F-7B7CD7E3F949}"/>
    <cellStyle name="Output 3 2 8" xfId="10717" xr:uid="{D45B79D0-362F-41FC-B0EA-AEC7DEBAD704}"/>
    <cellStyle name="Output 3 2 8 2" xfId="22589" xr:uid="{831BB42B-3F34-4478-A3A0-2A9321BA99DC}"/>
    <cellStyle name="Output 3 2 9" xfId="11599" xr:uid="{7E8A1C1F-6F62-498E-BC37-235DD971A5B8}"/>
    <cellStyle name="Output 3 2 9 2" xfId="23443" xr:uid="{33D59375-4DE8-48EC-9546-62E018B8617D}"/>
    <cellStyle name="Output 3 3" xfId="7106" xr:uid="{E716275B-2CC1-417C-8A29-2EDF5D5E2D3C}"/>
    <cellStyle name="Output 3 3 10" xfId="15478" xr:uid="{F3936007-56F0-42B4-997A-A1E065138B59}"/>
    <cellStyle name="Output 3 3 10 2" xfId="27238" xr:uid="{FD528EE8-012B-459B-93B8-92604FB79E66}"/>
    <cellStyle name="Output 3 3 2" xfId="8749" xr:uid="{69290B64-ECAB-4068-83FD-47A0C08E9342}"/>
    <cellStyle name="Output 3 3 2 2" xfId="13410" xr:uid="{239374B7-67C1-422F-A3D1-8AF798A12483}"/>
    <cellStyle name="Output 3 3 2 2 2" xfId="25193" xr:uid="{0AF14E24-9615-4476-811A-608626A7EEDA}"/>
    <cellStyle name="Output 3 3 2 3" xfId="14416" xr:uid="{D3ACBF4E-8999-4989-8A6C-62B295BEFA07}"/>
    <cellStyle name="Output 3 3 2 3 2" xfId="26188" xr:uid="{C002B893-1F32-465C-9097-995938D5654D}"/>
    <cellStyle name="Output 3 3 2 4" xfId="15374" xr:uid="{A1D40016-8E39-40F1-AC3C-067007C8C80D}"/>
    <cellStyle name="Output 3 3 2 4 2" xfId="27136" xr:uid="{8DEACC67-84AC-4701-A372-E59279D513EB}"/>
    <cellStyle name="Output 3 3 2 5" xfId="16301" xr:uid="{35A04D65-F9B6-4FFE-A0BF-169B58D65E03}"/>
    <cellStyle name="Output 3 3 2 5 2" xfId="28048" xr:uid="{9AAE6D4E-35D5-4BB0-B8A6-D07092CE6977}"/>
    <cellStyle name="Output 3 3 2 6" xfId="17172" xr:uid="{C746C38D-2DED-4C57-A604-82C75C1D6EC0}"/>
    <cellStyle name="Output 3 3 2 6 2" xfId="28916" xr:uid="{362A6633-EA58-4642-B772-90E06E81EB43}"/>
    <cellStyle name="Output 3 3 2 7" xfId="18019" xr:uid="{BD6D5C3D-DADF-48B1-972A-A8C6860DC971}"/>
    <cellStyle name="Output 3 3 2 7 2" xfId="29740" xr:uid="{3FA005CB-6EC2-41BB-A83C-5395B8E66DF8}"/>
    <cellStyle name="Output 3 3 2 8" xfId="18786" xr:uid="{1EF6DE2E-0DF9-4B95-BC6D-A0253D471DE5}"/>
    <cellStyle name="Output 3 3 3" xfId="9612" xr:uid="{D599907A-EB9F-4F33-92E7-4D3F84BAE9E6}"/>
    <cellStyle name="Output 3 3 3 2" xfId="14017" xr:uid="{F53B64E7-1855-413A-B52B-D4ABDA8DC852}"/>
    <cellStyle name="Output 3 3 3 2 2" xfId="25790" xr:uid="{46619A3D-A07C-42F8-AA6A-264C6905F802}"/>
    <cellStyle name="Output 3 3 3 3" xfId="14977" xr:uid="{12894D36-7A78-4399-B4BD-5E7A714FABEC}"/>
    <cellStyle name="Output 3 3 3 3 2" xfId="26748" xr:uid="{0F877D1C-B9C4-4C67-AB55-34461A7ECAA7}"/>
    <cellStyle name="Output 3 3 3 4" xfId="15929" xr:uid="{22D3061B-380D-404E-B932-189543EAE024}"/>
    <cellStyle name="Output 3 3 3 4 2" xfId="27676" xr:uid="{7BE47702-D4A3-4FDF-B888-496E314706DE}"/>
    <cellStyle name="Output 3 3 3 5" xfId="16803" xr:uid="{00C77658-1AB2-4358-98F3-12D2E92658EE}"/>
    <cellStyle name="Output 3 3 3 5 2" xfId="28550" xr:uid="{876859AF-AF68-4419-8E06-9F3FC5E356D8}"/>
    <cellStyle name="Output 3 3 3 6" xfId="17668" xr:uid="{A03E3B36-6255-40F5-8160-E7170C771E34}"/>
    <cellStyle name="Output 3 3 3 6 2" xfId="29389" xr:uid="{D4EA42F6-532D-4EE0-BA79-BA11F3B68678}"/>
    <cellStyle name="Output 3 3 3 7" xfId="18444" xr:uid="{57ED0D45-8BCF-420C-91E9-759EB98F8904}"/>
    <cellStyle name="Output 3 3 3 7 2" xfId="30165" xr:uid="{B54D1224-D9BE-4A64-8B37-2ADAE802C463}"/>
    <cellStyle name="Output 3 3 3 8" xfId="19201" xr:uid="{9125C04E-A97C-439D-8090-DBE815C42E6B}"/>
    <cellStyle name="Output 3 3 4" xfId="12380" xr:uid="{673A4B0B-61AC-41B8-8D57-AD559FEC585A}"/>
    <cellStyle name="Output 3 3 4 2" xfId="24195" xr:uid="{64910627-8270-4D88-8133-F4CA14C6A1AA}"/>
    <cellStyle name="Output 3 3 5" xfId="10400" xr:uid="{2F754EA5-7981-4BCD-993B-6A5E24BFE787}"/>
    <cellStyle name="Output 3 3 5 2" xfId="22272" xr:uid="{5A3887DF-C5FC-4BF9-8AC8-7BCEFAE64A6B}"/>
    <cellStyle name="Output 3 3 6" xfId="11659" xr:uid="{82C588D7-4194-432E-9E26-E5C5E3331D7D}"/>
    <cellStyle name="Output 3 3 6 2" xfId="23498" xr:uid="{96B491BA-4F69-40AB-B823-D38A6B6FAA0A}"/>
    <cellStyle name="Output 3 3 7" xfId="11029" xr:uid="{78A92D26-56BD-4E37-9CB4-2E2C388C1AB8}"/>
    <cellStyle name="Output 3 3 7 2" xfId="22898" xr:uid="{18534E05-45A9-4A5F-A01F-84C520FCB5D0}"/>
    <cellStyle name="Output 3 3 8" xfId="13533" xr:uid="{CCCEE795-3589-4288-9711-0653B0EEF432}"/>
    <cellStyle name="Output 3 3 8 2" xfId="25311" xr:uid="{55334C5A-3C80-40AD-9AAC-F96D3D78156A}"/>
    <cellStyle name="Output 3 3 9" xfId="14521" xr:uid="{61B5EC7B-F6BE-44D5-8B76-67300800AF23}"/>
    <cellStyle name="Output 3 3 9 2" xfId="26292" xr:uid="{5D94225B-F7D6-4FF8-A54A-A11542AA3BC1}"/>
    <cellStyle name="Output 3 4" xfId="7950" xr:uid="{A3A6589F-DDAA-4B6D-9607-DD4F1DA00931}"/>
    <cellStyle name="Output 3 4 2" xfId="12921" xr:uid="{94F55058-AAB4-4EE6-BD5B-5B6AE24DF0EB}"/>
    <cellStyle name="Output 3 4 2 2" xfId="24715" xr:uid="{1371D2D7-418B-432C-A6B6-CCDC247E0B86}"/>
    <cellStyle name="Output 3 4 3" xfId="9972" xr:uid="{934EFF10-56BB-4F95-928E-7653DEA70387}"/>
    <cellStyle name="Output 3 4 3 2" xfId="21847" xr:uid="{AD48020C-3727-4E82-AE24-E9BE0A384FCE}"/>
    <cellStyle name="Output 3 4 4" xfId="11752" xr:uid="{CCB97AF9-F109-4AE2-8297-85C110B3821E}"/>
    <cellStyle name="Output 3 4 4 2" xfId="23581" xr:uid="{99088299-FBD6-48CB-BC32-B3BD9D776E81}"/>
    <cellStyle name="Output 3 4 5" xfId="10954" xr:uid="{C583A58D-DF5B-4B8B-8222-AAA4E53F01CE}"/>
    <cellStyle name="Output 3 4 5 2" xfId="22823" xr:uid="{226BAC2E-6758-4367-B5C3-B082611252C1}"/>
    <cellStyle name="Output 3 4 6" xfId="12831" xr:uid="{6BA38375-82DE-498E-ADF9-D1160303D79A}"/>
    <cellStyle name="Output 3 4 6 2" xfId="24625" xr:uid="{6BFE2E3B-10DF-4E7D-B2F4-3A4A1F93E921}"/>
    <cellStyle name="Output 3 4 7" xfId="10051" xr:uid="{D90E124E-E89E-4A9B-8CA2-2997B6EF9956}"/>
    <cellStyle name="Output 3 4 7 2" xfId="21926" xr:uid="{20BBD73D-714E-46F1-A65B-DF2E5EF368A3}"/>
    <cellStyle name="Output 3 4 8" xfId="12627" xr:uid="{8DA08193-4A41-4594-8C8F-F2D3BD5A7732}"/>
    <cellStyle name="Output 3 5" xfId="9384" xr:uid="{0AAC7654-FDF7-4D0C-A56F-DF45AE3A6220}"/>
    <cellStyle name="Output 3 5 2" xfId="13789" xr:uid="{78194B69-41E1-4023-9EE6-071524E55417}"/>
    <cellStyle name="Output 3 5 2 2" xfId="25562" xr:uid="{F52E704D-FBC0-43ED-8256-D1144F5D494D}"/>
    <cellStyle name="Output 3 5 3" xfId="14749" xr:uid="{49B59F10-2C1E-4F77-85BD-821F14E5B75B}"/>
    <cellStyle name="Output 3 5 3 2" xfId="26520" xr:uid="{2E931A27-F376-4F18-B8B7-941141A1E895}"/>
    <cellStyle name="Output 3 5 4" xfId="15701" xr:uid="{CE93F4EF-CEC1-4416-B038-E39CE05B6E08}"/>
    <cellStyle name="Output 3 5 4 2" xfId="27448" xr:uid="{B0A803A0-E62F-474C-8DEC-46C9EAC5EF1D}"/>
    <cellStyle name="Output 3 5 5" xfId="16575" xr:uid="{7BF2723E-9660-4DF3-9546-00954CB8D1D5}"/>
    <cellStyle name="Output 3 5 5 2" xfId="28322" xr:uid="{C33C2476-9FFB-41AB-B901-E529DFB1716B}"/>
    <cellStyle name="Output 3 5 6" xfId="17440" xr:uid="{AFEB6390-74F1-450B-BE8C-A0E2D6E6B478}"/>
    <cellStyle name="Output 3 5 6 2" xfId="29161" xr:uid="{1047DDF3-D967-4A1B-8E28-30A1777D111D}"/>
    <cellStyle name="Output 3 5 7" xfId="18216" xr:uid="{B1F29B12-1FB3-49F6-BC09-DD3AB165125D}"/>
    <cellStyle name="Output 3 5 7 2" xfId="29937" xr:uid="{78C36868-9F2F-4806-9F4D-00858FA7B01D}"/>
    <cellStyle name="Output 3 5 8" xfId="18973" xr:uid="{986B2B36-6578-47D9-B197-06634BB21E82}"/>
    <cellStyle name="Output 3 6" xfId="11827" xr:uid="{4DAA79E7-8F28-4C03-93CD-DEBB232116B9}"/>
    <cellStyle name="Output 3 6 2" xfId="23655" xr:uid="{00E33A9A-2B1F-4690-A207-8FC0A43271B0}"/>
    <cellStyle name="Output 3 7" xfId="10888" xr:uid="{83BC3558-321B-4B4B-BA13-DAF10A324149}"/>
    <cellStyle name="Output 3 7 2" xfId="22757" xr:uid="{DE76B504-2E22-48F6-8577-6122D0C66933}"/>
    <cellStyle name="Output 3 8" xfId="11446" xr:uid="{2A0FACC5-B9DE-43A9-A825-F22290F286F1}"/>
    <cellStyle name="Output 3 8 2" xfId="23304" xr:uid="{E29088CF-1973-419F-B6EA-DFDC49DC168C}"/>
    <cellStyle name="Output 3 9" xfId="11187" xr:uid="{A17705A8-3F61-435B-A7B3-726D92690E1B}"/>
    <cellStyle name="Output 3 9 2" xfId="23049" xr:uid="{C68B5DAE-ADFC-4614-AB55-88B2D9446D23}"/>
    <cellStyle name="Output 4" xfId="6171" xr:uid="{AEA11779-76DD-40BB-A395-CB0C5E392A99}"/>
    <cellStyle name="Output 4 10" xfId="12481" xr:uid="{A06F7A15-506E-4FCF-A2CA-C7CEA55D0286}"/>
    <cellStyle name="Output 4 10 2" xfId="24295" xr:uid="{6F045B1B-3357-4306-96FD-CE519E3E81B9}"/>
    <cellStyle name="Output 4 11" xfId="10304" xr:uid="{2E4B8D56-3207-4F27-90E0-C064F901BC5B}"/>
    <cellStyle name="Output 4 11 2" xfId="22176" xr:uid="{654D3076-DC5F-4C60-BA5D-F69DCB567AF6}"/>
    <cellStyle name="Output 4 12" xfId="13615" xr:uid="{C5BCA369-EE30-47B4-BA7A-53CDB291EDAE}"/>
    <cellStyle name="Output 4 12 2" xfId="25391" xr:uid="{7096D96B-5808-4CB4-B8C5-ABEF684E6985}"/>
    <cellStyle name="Output 4 2" xfId="6842" xr:uid="{A393711E-0A74-44A3-974E-6C3B6C69ECDE}"/>
    <cellStyle name="Output 4 2 10" xfId="11079" xr:uid="{BB50D614-3E44-49F4-9C4C-8E1EA7F63FB8}"/>
    <cellStyle name="Output 4 2 10 2" xfId="22948" xr:uid="{D1A92F03-F3B2-4283-AFD0-D1A4BAAC24B9}"/>
    <cellStyle name="Output 4 2 11" xfId="12502" xr:uid="{1C8DF7A8-7AC7-4DA8-9632-3E50C2454BD0}"/>
    <cellStyle name="Output 4 2 11 2" xfId="24314" xr:uid="{5914A1A9-45B0-48B0-B42D-C3929894702F}"/>
    <cellStyle name="Output 4 2 2" xfId="7630" xr:uid="{C36FD985-4F8D-4974-A6A3-8724CCAA1DC3}"/>
    <cellStyle name="Output 4 2 2 10" xfId="17134" xr:uid="{B90CB205-27EA-4609-96B4-DF56728B5105}"/>
    <cellStyle name="Output 4 2 2 10 2" xfId="28881" xr:uid="{AC34F68D-BA97-4870-8CF5-F4E6A348175E}"/>
    <cellStyle name="Output 4 2 2 2" xfId="9273" xr:uid="{D76B7577-F1F2-441E-A552-5F0925DCBEFA}"/>
    <cellStyle name="Output 4 2 2 2 2" xfId="13708" xr:uid="{D2170BE9-69A3-47D7-AE65-9E2E11FF8283}"/>
    <cellStyle name="Output 4 2 2 2 2 2" xfId="25482" xr:uid="{E2DF8FEC-0A28-49B5-9AA0-3125DD786C03}"/>
    <cellStyle name="Output 4 2 2 2 3" xfId="14670" xr:uid="{A55FD369-3818-480E-B7C4-E337038A3497}"/>
    <cellStyle name="Output 4 2 2 2 3 2" xfId="26441" xr:uid="{368DE4D3-546C-4592-BAFF-F7F4EA460EA1}"/>
    <cellStyle name="Output 4 2 2 2 4" xfId="15622" xr:uid="{DA238FB0-7815-4A81-93DA-71F4BF369D59}"/>
    <cellStyle name="Output 4 2 2 2 4 2" xfId="27371" xr:uid="{E181B753-4758-46DB-B8BA-FF02FBC02ADF}"/>
    <cellStyle name="Output 4 2 2 2 5" xfId="16502" xr:uid="{EBC97736-6506-49CD-8930-144DD4DCDB62}"/>
    <cellStyle name="Output 4 2 2 2 5 2" xfId="28249" xr:uid="{43A815A4-C4D7-4590-A2AB-442321BC2780}"/>
    <cellStyle name="Output 4 2 2 2 6" xfId="17368" xr:uid="{EF36440C-AC49-4B4F-8106-0040F8E76886}"/>
    <cellStyle name="Output 4 2 2 2 6 2" xfId="29089" xr:uid="{AC90FB4F-B1AA-4663-B5F7-6B7BEA0AFDD8}"/>
    <cellStyle name="Output 4 2 2 2 7" xfId="18144" xr:uid="{5A7D9721-A5BF-47FA-9C94-AC61A4755ED5}"/>
    <cellStyle name="Output 4 2 2 2 7 2" xfId="29865" xr:uid="{DD6B4C6D-967E-4025-9AFC-88CA357A8A06}"/>
    <cellStyle name="Output 4 2 2 2 8" xfId="18901" xr:uid="{2E276C07-20EE-4256-A9AA-594B8DC8D335}"/>
    <cellStyle name="Output 4 2 2 3" xfId="9727" xr:uid="{FA298FE6-ACDE-4DAD-9801-C975B7642457}"/>
    <cellStyle name="Output 4 2 2 3 2" xfId="14132" xr:uid="{5B48792E-FBEB-461C-8184-ECF59C4BEFB0}"/>
    <cellStyle name="Output 4 2 2 3 2 2" xfId="25905" xr:uid="{03BD28FD-70C6-4D46-A0AE-68E33A37A6A2}"/>
    <cellStyle name="Output 4 2 2 3 3" xfId="15092" xr:uid="{BC1D0762-487A-4359-902D-6471A7D27700}"/>
    <cellStyle name="Output 4 2 2 3 3 2" xfId="26863" xr:uid="{341D7A9B-793F-453A-800C-F63DB70B48EC}"/>
    <cellStyle name="Output 4 2 2 3 4" xfId="16044" xr:uid="{B9A10C37-C4B2-4026-84A4-15B28485628E}"/>
    <cellStyle name="Output 4 2 2 3 4 2" xfId="27791" xr:uid="{144DB764-3DEA-4C09-8667-AB1F6926F8C3}"/>
    <cellStyle name="Output 4 2 2 3 5" xfId="16918" xr:uid="{EF8D62D3-AE98-478E-8A9C-A81E773E861E}"/>
    <cellStyle name="Output 4 2 2 3 5 2" xfId="28665" xr:uid="{AE214D39-03A2-4A45-A8CA-5D86DEDC3621}"/>
    <cellStyle name="Output 4 2 2 3 6" xfId="17783" xr:uid="{957DFBA6-15FC-47F4-834F-487E4F6B54B7}"/>
    <cellStyle name="Output 4 2 2 3 6 2" xfId="29504" xr:uid="{24535C2E-0DEF-4762-907B-62FD57990265}"/>
    <cellStyle name="Output 4 2 2 3 7" xfId="18559" xr:uid="{A359EC8E-FAAD-44AC-A65B-FA1706FE2922}"/>
    <cellStyle name="Output 4 2 2 3 7 2" xfId="30280" xr:uid="{6DC7EDB3-94ED-43FC-8D17-4B86646F0796}"/>
    <cellStyle name="Output 4 2 2 3 8" xfId="19316" xr:uid="{293CE3A5-0F0B-41C7-97CB-89A2EECF9D29}"/>
    <cellStyle name="Output 4 2 2 4" xfId="12692" xr:uid="{7C536C34-D29F-4795-9E86-DE178582109E}"/>
    <cellStyle name="Output 4 2 2 4 2" xfId="24491" xr:uid="{C2EF6D4F-41DA-438A-B0C3-F04798DECCB7}"/>
    <cellStyle name="Output 4 2 2 5" xfId="10168" xr:uid="{E80C7957-96CF-4B8D-8253-A9572F6953D7}"/>
    <cellStyle name="Output 4 2 2 5 2" xfId="22043" xr:uid="{83E65773-D515-4F9C-9A65-F673AA871EE5}"/>
    <cellStyle name="Output 4 2 2 6" xfId="13371" xr:uid="{39E21517-BE74-4160-8305-E0C89DE9451A}"/>
    <cellStyle name="Output 4 2 2 6 2" xfId="25154" xr:uid="{F336665B-9A8E-490C-8A85-1B57B9B7B60C}"/>
    <cellStyle name="Output 4 2 2 7" xfId="14378" xr:uid="{C9787CB3-3874-4C0B-AAC4-AC6377647463}"/>
    <cellStyle name="Output 4 2 2 7 2" xfId="26150" xr:uid="{B05A7ABF-5EB3-4879-98D9-967E73A3DE16}"/>
    <cellStyle name="Output 4 2 2 8" xfId="15336" xr:uid="{801E7CCB-937D-4684-A4EF-14CEAEB59B30}"/>
    <cellStyle name="Output 4 2 2 8 2" xfId="27098" xr:uid="{465ED9FB-2A8E-4EEC-85CA-34B6398682D1}"/>
    <cellStyle name="Output 4 2 2 9" xfId="16263" xr:uid="{1FBD5229-7998-46B4-8099-9144016A579C}"/>
    <cellStyle name="Output 4 2 2 9 2" xfId="28010" xr:uid="{033697D7-A751-4DE8-9B5D-9FF1F67A38E2}"/>
    <cellStyle name="Output 4 2 3" xfId="8487" xr:uid="{C2526540-2E19-4753-B0BA-C7DB1A4EBE38}"/>
    <cellStyle name="Output 4 2 3 2" xfId="13229" xr:uid="{8CBF0908-86A0-47EF-88BD-F9FFBC50E907}"/>
    <cellStyle name="Output 4 2 3 2 2" xfId="25015" xr:uid="{9DE42A0C-B3FE-4ABA-BA23-171E83B5F7F2}"/>
    <cellStyle name="Output 4 2 3 3" xfId="14249" xr:uid="{1BF0E573-5065-44AD-B600-105F1AE58DB0}"/>
    <cellStyle name="Output 4 2 3 3 2" xfId="26022" xr:uid="{6DFEB440-6245-4345-A0C3-0A1430AAA04A}"/>
    <cellStyle name="Output 4 2 3 4" xfId="15209" xr:uid="{1FCD7C64-1F3A-4F1E-9E8B-BC6600451F73}"/>
    <cellStyle name="Output 4 2 3 4 2" xfId="26978" xr:uid="{53955453-871E-4F00-A69A-11B5CF4B4DF1}"/>
    <cellStyle name="Output 4 2 3 5" xfId="16158" xr:uid="{4B87AC77-BE9E-4295-8F83-B5A072AC0AAE}"/>
    <cellStyle name="Output 4 2 3 5 2" xfId="27905" xr:uid="{3744366D-B02F-4DC2-8831-418BE6397643}"/>
    <cellStyle name="Output 4 2 3 6" xfId="17031" xr:uid="{98DAF442-6749-4D48-902B-3CC3B5189543}"/>
    <cellStyle name="Output 4 2 3 6 2" xfId="28778" xr:uid="{C8DD47DC-936B-4DBE-B264-FB3008E56E9B}"/>
    <cellStyle name="Output 4 2 3 7" xfId="17896" xr:uid="{CA2E9838-967B-486A-9BF4-D677E2C4AE77}"/>
    <cellStyle name="Output 4 2 3 7 2" xfId="29617" xr:uid="{E0CBEEF4-EEEB-4EFE-8993-B6B592326089}"/>
    <cellStyle name="Output 4 2 3 8" xfId="18672" xr:uid="{02CAFB2A-B343-45B1-898D-374A101DAA2E}"/>
    <cellStyle name="Output 4 2 4" xfId="9498" xr:uid="{029E2097-E904-421A-80A5-0D1FA8CA0DBE}"/>
    <cellStyle name="Output 4 2 4 2" xfId="13903" xr:uid="{CABD0427-6A8B-432B-81A4-979DED84B3E2}"/>
    <cellStyle name="Output 4 2 4 2 2" xfId="25676" xr:uid="{72063322-7893-46A0-982D-5FFDF7DC51BF}"/>
    <cellStyle name="Output 4 2 4 3" xfId="14863" xr:uid="{ECA2168A-9755-400F-9F52-9763DFA023EB}"/>
    <cellStyle name="Output 4 2 4 3 2" xfId="26634" xr:uid="{59743FAF-E72A-407D-8D33-3BDE12258617}"/>
    <cellStyle name="Output 4 2 4 4" xfId="15815" xr:uid="{1C207505-DBAC-4A12-AB43-515CCFC472CC}"/>
    <cellStyle name="Output 4 2 4 4 2" xfId="27562" xr:uid="{498814D3-856D-49AB-B30C-35EC9D29FCFD}"/>
    <cellStyle name="Output 4 2 4 5" xfId="16689" xr:uid="{7DCD2E65-7CA4-4535-9F08-7213F3B95D6C}"/>
    <cellStyle name="Output 4 2 4 5 2" xfId="28436" xr:uid="{B1DEEA14-ACCA-4057-8949-8129503A9337}"/>
    <cellStyle name="Output 4 2 4 6" xfId="17554" xr:uid="{EE2C40C4-769B-44F1-85C6-3A0CD2208F09}"/>
    <cellStyle name="Output 4 2 4 6 2" xfId="29275" xr:uid="{2F776122-A57E-4A26-884A-A4F7D2F4A2E6}"/>
    <cellStyle name="Output 4 2 4 7" xfId="18330" xr:uid="{E1F77AAE-488A-4F8D-8ADF-F014110BFB59}"/>
    <cellStyle name="Output 4 2 4 7 2" xfId="30051" xr:uid="{34879527-6F23-437C-AF4A-4C3F5A0BF435}"/>
    <cellStyle name="Output 4 2 4 8" xfId="19087" xr:uid="{1B160FBC-776C-4551-B94A-FA0F17B8C1BE}"/>
    <cellStyle name="Output 4 2 5" xfId="12200" xr:uid="{EBCEA9AB-9E07-4DED-95A2-D07C3A5C4C96}"/>
    <cellStyle name="Output 4 2 5 2" xfId="24017" xr:uid="{131E237A-015F-4A59-BE8D-D9FACAC27AFF}"/>
    <cellStyle name="Output 4 2 6" xfId="10567" xr:uid="{112FA366-CB6D-42CE-AA40-EEFBE3CC8568}"/>
    <cellStyle name="Output 4 2 6 2" xfId="22439" xr:uid="{F83E8FB5-2F56-4E65-A00E-B46D84C42978}"/>
    <cellStyle name="Output 4 2 7" xfId="12036" xr:uid="{7A1813FC-8733-43B0-ACB0-D724DA1567B2}"/>
    <cellStyle name="Output 4 2 7 2" xfId="23857" xr:uid="{320814D0-95E1-4548-BD58-010641D2D150}"/>
    <cellStyle name="Output 4 2 8" xfId="10716" xr:uid="{C909A1AF-8415-4957-98DD-5CA98C963694}"/>
    <cellStyle name="Output 4 2 8 2" xfId="22588" xr:uid="{AD83B539-30E3-4F6D-AE02-49B31DC7EE02}"/>
    <cellStyle name="Output 4 2 9" xfId="11600" xr:uid="{484917AC-CEF7-48D8-A36A-CBE1301C6C1B}"/>
    <cellStyle name="Output 4 2 9 2" xfId="23444" xr:uid="{FAD47EEF-A1C9-4F9C-AA42-F61964DC9373}"/>
    <cellStyle name="Output 4 3" xfId="7107" xr:uid="{BA8BA3AC-BB9D-47D0-91F8-9B4EC50FF7D2}"/>
    <cellStyle name="Output 4 3 10" xfId="12248" xr:uid="{D70ACC22-67A8-4F30-87A4-A1EC6D087471}"/>
    <cellStyle name="Output 4 3 10 2" xfId="24065" xr:uid="{A9F2F758-C457-44A0-91F7-1989F70A70CD}"/>
    <cellStyle name="Output 4 3 2" xfId="8750" xr:uid="{DF394448-FBC7-4345-AD0E-8E45D97B5AC9}"/>
    <cellStyle name="Output 4 3 2 2" xfId="13411" xr:uid="{A233AEA6-300A-4D8F-85CB-B7C7E88BD7ED}"/>
    <cellStyle name="Output 4 3 2 2 2" xfId="25194" xr:uid="{BBB5B255-BF06-4478-B37C-05EEF12CACEF}"/>
    <cellStyle name="Output 4 3 2 3" xfId="14417" xr:uid="{38598C07-9E5C-4D5B-8F43-C99F02CD8586}"/>
    <cellStyle name="Output 4 3 2 3 2" xfId="26189" xr:uid="{4D331A3F-AD9A-4F26-A209-6A16CDC40A42}"/>
    <cellStyle name="Output 4 3 2 4" xfId="15375" xr:uid="{0587AD96-B7F0-4B19-B513-D9C7532F9942}"/>
    <cellStyle name="Output 4 3 2 4 2" xfId="27137" xr:uid="{85A27F3D-F0E0-4F02-B9C5-47A5A14A2BC8}"/>
    <cellStyle name="Output 4 3 2 5" xfId="16302" xr:uid="{72F3534F-94FE-42E3-ABB1-F807D8C06083}"/>
    <cellStyle name="Output 4 3 2 5 2" xfId="28049" xr:uid="{F024243B-39FD-4B7F-AEAC-224BC38217DC}"/>
    <cellStyle name="Output 4 3 2 6" xfId="17173" xr:uid="{B6256C68-F202-433E-A72E-130B761D30AD}"/>
    <cellStyle name="Output 4 3 2 6 2" xfId="28917" xr:uid="{583F0593-42C9-4430-9636-99B76DF68B66}"/>
    <cellStyle name="Output 4 3 2 7" xfId="18020" xr:uid="{1E9BB530-98C0-4F93-A72D-8D37AEE785FA}"/>
    <cellStyle name="Output 4 3 2 7 2" xfId="29741" xr:uid="{E1B49805-FF55-4809-8493-EC6C26261269}"/>
    <cellStyle name="Output 4 3 2 8" xfId="18787" xr:uid="{F73FE67D-E866-46EF-9121-4615246ADA82}"/>
    <cellStyle name="Output 4 3 3" xfId="9613" xr:uid="{EAB12303-FE23-48E8-8DCF-3BC2A4A5D4BA}"/>
    <cellStyle name="Output 4 3 3 2" xfId="14018" xr:uid="{E2D8B2A0-02CE-4D8E-9DCC-ECAE994B4B30}"/>
    <cellStyle name="Output 4 3 3 2 2" xfId="25791" xr:uid="{88E30A45-504B-4880-8834-0B61F300E21A}"/>
    <cellStyle name="Output 4 3 3 3" xfId="14978" xr:uid="{837ADDFA-3C53-4D6C-9851-D0CF25D43864}"/>
    <cellStyle name="Output 4 3 3 3 2" xfId="26749" xr:uid="{F94CD37F-9075-44CE-8D88-0A6DA425FFAC}"/>
    <cellStyle name="Output 4 3 3 4" xfId="15930" xr:uid="{C0972F05-0497-4410-9344-0F63CA31315D}"/>
    <cellStyle name="Output 4 3 3 4 2" xfId="27677" xr:uid="{7645FC59-7DB8-4900-95BD-73268D9647B6}"/>
    <cellStyle name="Output 4 3 3 5" xfId="16804" xr:uid="{0F107A51-EBC2-493B-9972-CA2A4DE39F6C}"/>
    <cellStyle name="Output 4 3 3 5 2" xfId="28551" xr:uid="{70265442-1B72-4E17-A43F-9E4A933E0220}"/>
    <cellStyle name="Output 4 3 3 6" xfId="17669" xr:uid="{8CEA4DFE-078E-4112-BB55-88E022BA8FD3}"/>
    <cellStyle name="Output 4 3 3 6 2" xfId="29390" xr:uid="{EAEC3279-627E-4949-9792-D848034E2181}"/>
    <cellStyle name="Output 4 3 3 7" xfId="18445" xr:uid="{1CE7A2C5-7929-47E8-958F-29916B9F6DF9}"/>
    <cellStyle name="Output 4 3 3 7 2" xfId="30166" xr:uid="{B5D26B0B-DB7D-49D5-97FE-C32E4CDF8355}"/>
    <cellStyle name="Output 4 3 3 8" xfId="19202" xr:uid="{2F441CEC-1404-46C1-8557-27CAC9B5C2DF}"/>
    <cellStyle name="Output 4 3 4" xfId="12381" xr:uid="{A5697253-2C1B-4CD0-A082-E9CE34751045}"/>
    <cellStyle name="Output 4 3 4 2" xfId="24196" xr:uid="{AC0DD9F4-2937-40BB-B4DB-7726171FB957}"/>
    <cellStyle name="Output 4 3 5" xfId="10399" xr:uid="{27150559-026E-4FE1-B2BA-BE63B4881B95}"/>
    <cellStyle name="Output 4 3 5 2" xfId="22271" xr:uid="{31FE448C-20E6-4843-8332-333A3DCE694D}"/>
    <cellStyle name="Output 4 3 6" xfId="11660" xr:uid="{A28829E1-A145-4496-8A63-8237657E7097}"/>
    <cellStyle name="Output 4 3 6 2" xfId="23499" xr:uid="{10D908B0-3859-41FD-B580-5FC6C186A1D0}"/>
    <cellStyle name="Output 4 3 7" xfId="11028" xr:uid="{FE3C1089-147F-44CA-B762-A1BB226E69ED}"/>
    <cellStyle name="Output 4 3 7 2" xfId="22897" xr:uid="{22562D74-EA31-474B-A928-946B8EA81CAC}"/>
    <cellStyle name="Output 4 3 8" xfId="13043" xr:uid="{1B1F33E6-B9F1-4C35-8425-8736C3474DE8}"/>
    <cellStyle name="Output 4 3 8 2" xfId="24833" xr:uid="{248E31CD-CDEC-4656-81B8-D5E3E335E027}"/>
    <cellStyle name="Output 4 3 9" xfId="9877" xr:uid="{80348E06-2529-4A2A-9041-0AE23A451E08}"/>
    <cellStyle name="Output 4 3 9 2" xfId="21753" xr:uid="{51A38BC0-202C-4EBC-9F02-C1665DBF1E4E}"/>
    <cellStyle name="Output 4 4" xfId="7951" xr:uid="{6AC1505B-8881-4D5D-B050-EEB849B46B70}"/>
    <cellStyle name="Output 4 4 2" xfId="12922" xr:uid="{2EBA1134-A820-4CE8-9139-F83E0EF531E9}"/>
    <cellStyle name="Output 4 4 2 2" xfId="24716" xr:uid="{7A3CEDA7-A448-4F8C-8FB8-17D159376CA7}"/>
    <cellStyle name="Output 4 4 3" xfId="9971" xr:uid="{7C96819E-208B-4878-95D6-8E9A5CB45017}"/>
    <cellStyle name="Output 4 4 3 2" xfId="21846" xr:uid="{CD9ED8E0-F28D-42BA-A023-E41B7126CCDC}"/>
    <cellStyle name="Output 4 4 4" xfId="11753" xr:uid="{84DACB73-D802-495A-9FBB-EBDB9431FEE7}"/>
    <cellStyle name="Output 4 4 4 2" xfId="23582" xr:uid="{2B613627-92FD-4A88-93DF-E1889A2E2726}"/>
    <cellStyle name="Output 4 4 5" xfId="10953" xr:uid="{202EA6B4-31D9-4404-91A9-D72D56C96E66}"/>
    <cellStyle name="Output 4 4 5 2" xfId="22822" xr:uid="{C17F9EDA-88DD-47A0-8375-A1F74D33653C}"/>
    <cellStyle name="Output 4 4 6" xfId="11407" xr:uid="{640D9DB2-035F-4C83-AC39-16365545A72F}"/>
    <cellStyle name="Output 4 4 6 2" xfId="23265" xr:uid="{2872C801-C9A5-4E25-A9ED-FEEB4C3F1905}"/>
    <cellStyle name="Output 4 4 7" xfId="11224" xr:uid="{156D6DB0-FB63-4944-88C1-2BF82F53DA26}"/>
    <cellStyle name="Output 4 4 7 2" xfId="23086" xr:uid="{E015E8D9-D511-49F9-B93C-213A3F91A972}"/>
    <cellStyle name="Output 4 4 8" xfId="13504" xr:uid="{5B62BA93-0D30-4819-8D4F-FF8ECB3A152F}"/>
    <cellStyle name="Output 4 5" xfId="9385" xr:uid="{F0792E35-FC2E-414F-A619-E2A8CCF1E784}"/>
    <cellStyle name="Output 4 5 2" xfId="13790" xr:uid="{45A7CA4B-D4F8-41DA-A41F-1480DF2C5814}"/>
    <cellStyle name="Output 4 5 2 2" xfId="25563" xr:uid="{A4B0710E-9B54-4D29-8EF9-86F2E936B9D2}"/>
    <cellStyle name="Output 4 5 3" xfId="14750" xr:uid="{5CAB2DEB-11AF-48EF-9AFC-10F64B19C969}"/>
    <cellStyle name="Output 4 5 3 2" xfId="26521" xr:uid="{44DD3DE3-F89E-4491-8913-BBE4AA6CD64C}"/>
    <cellStyle name="Output 4 5 4" xfId="15702" xr:uid="{124C10CE-2C67-4EA4-BDED-8172645D83CA}"/>
    <cellStyle name="Output 4 5 4 2" xfId="27449" xr:uid="{9FAA75D1-5048-4122-A9F8-354C1FE95662}"/>
    <cellStyle name="Output 4 5 5" xfId="16576" xr:uid="{4A15FA11-D63C-421E-BC63-E4B9A7B9C905}"/>
    <cellStyle name="Output 4 5 5 2" xfId="28323" xr:uid="{E17D7307-AD5C-4002-A1AD-103A747F51CD}"/>
    <cellStyle name="Output 4 5 6" xfId="17441" xr:uid="{A0A029E2-9584-4501-A469-5F7D43C9C292}"/>
    <cellStyle name="Output 4 5 6 2" xfId="29162" xr:uid="{57492D76-B4F6-45F8-9311-2748F6E2BE2E}"/>
    <cellStyle name="Output 4 5 7" xfId="18217" xr:uid="{B2A3D124-073D-42BF-A3C5-83008B941279}"/>
    <cellStyle name="Output 4 5 7 2" xfId="29938" xr:uid="{6640B8BD-3669-4C94-B0E9-2C3D3950310B}"/>
    <cellStyle name="Output 4 5 8" xfId="18974" xr:uid="{43C0F2FF-E8F8-4E9B-9DB9-F0087E9D8CDB}"/>
    <cellStyle name="Output 4 6" xfId="11828" xr:uid="{B9056B40-467E-4AAE-B08D-D4AD829903CD}"/>
    <cellStyle name="Output 4 6 2" xfId="23656" xr:uid="{304E2FB0-9954-4014-A452-3DD5CC1789E5}"/>
    <cellStyle name="Output 4 7" xfId="10887" xr:uid="{CF245263-1E92-4C21-B6D0-D18F14795FB1}"/>
    <cellStyle name="Output 4 7 2" xfId="22756" xr:uid="{2F08CADB-BC6F-43E3-A57E-B3FAF4770BBE}"/>
    <cellStyle name="Output 4 8" xfId="11447" xr:uid="{21F5ADA7-0211-4F64-B0C9-B142554AC142}"/>
    <cellStyle name="Output 4 8 2" xfId="23305" xr:uid="{E87ED13D-9643-4F44-9E02-80C70A347356}"/>
    <cellStyle name="Output 4 9" xfId="11186" xr:uid="{E973C768-B5A6-4D6D-83AA-5731DFA5B5B9}"/>
    <cellStyle name="Output 4 9 2" xfId="23048" xr:uid="{24A0C2B2-6246-42AB-A469-69F095FBB591}"/>
    <cellStyle name="Output 5" xfId="6172" xr:uid="{0A04089C-E6DD-4A7D-BEE9-3309304AAA50}"/>
    <cellStyle name="Output 5 10" xfId="13510" xr:uid="{9CD9A26E-1E93-4CDA-A745-200E4A42B654}"/>
    <cellStyle name="Output 5 10 2" xfId="25291" xr:uid="{9BB4363E-57A4-4A05-844F-7C766629166B}"/>
    <cellStyle name="Output 5 11" xfId="14511" xr:uid="{0F004835-E07A-4E22-8DC6-895412675A42}"/>
    <cellStyle name="Output 5 11 2" xfId="26283" xr:uid="{125FDE37-3DA6-4259-A20D-9E2ABD73B568}"/>
    <cellStyle name="Output 5 12" xfId="15469" xr:uid="{3CF92BF6-16E1-46BB-A021-453B6B813E2A}"/>
    <cellStyle name="Output 5 12 2" xfId="27229" xr:uid="{6E459755-EDB0-47FD-939F-AB21EE1AD47D}"/>
    <cellStyle name="Output 5 2" xfId="6843" xr:uid="{4E7DFC0D-5DCA-4640-AC2B-F01FD3526975}"/>
    <cellStyle name="Output 5 2 10" xfId="10990" xr:uid="{52C95FA0-F231-408E-B08A-413DCB31BA00}"/>
    <cellStyle name="Output 5 2 10 2" xfId="22859" xr:uid="{35627A14-F7AE-4278-B80A-D0B2E0B421CF}"/>
    <cellStyle name="Output 5 2 11" xfId="12515" xr:uid="{00682767-73B8-4863-8B9F-209EF54B3904}"/>
    <cellStyle name="Output 5 2 11 2" xfId="24325" xr:uid="{FB7064B8-E999-4563-8328-A9C21D418E20}"/>
    <cellStyle name="Output 5 2 2" xfId="7631" xr:uid="{02E50D52-D9A8-4452-A296-3BB38F303450}"/>
    <cellStyle name="Output 5 2 2 10" xfId="15572" xr:uid="{D31FF924-F1F3-4653-BF75-5C341C9FF58E}"/>
    <cellStyle name="Output 5 2 2 10 2" xfId="27323" xr:uid="{E1866810-C0C6-42A7-80DC-6015D8902CFE}"/>
    <cellStyle name="Output 5 2 2 2" xfId="9274" xr:uid="{72B3609E-B0E2-463E-B6C4-1E4794FC8C0F}"/>
    <cellStyle name="Output 5 2 2 2 2" xfId="13709" xr:uid="{030D6158-9AC9-4D60-9A61-21A16CDB10D8}"/>
    <cellStyle name="Output 5 2 2 2 2 2" xfId="25483" xr:uid="{13153074-FA83-48CD-B64F-D09E3688025B}"/>
    <cellStyle name="Output 5 2 2 2 3" xfId="14671" xr:uid="{BEC06954-B2D3-405D-A8C1-2DB6AE429C0A}"/>
    <cellStyle name="Output 5 2 2 2 3 2" xfId="26442" xr:uid="{8B5A631A-4E3B-4A67-B7C1-2ED36EF331E7}"/>
    <cellStyle name="Output 5 2 2 2 4" xfId="15623" xr:uid="{5F8DD0CC-CCEC-4A40-9C54-AE2E64811533}"/>
    <cellStyle name="Output 5 2 2 2 4 2" xfId="27372" xr:uid="{713D3552-CDDA-46EC-A603-7E73EA66434F}"/>
    <cellStyle name="Output 5 2 2 2 5" xfId="16503" xr:uid="{01E7EC79-B68D-4C6B-91FE-71215B789490}"/>
    <cellStyle name="Output 5 2 2 2 5 2" xfId="28250" xr:uid="{E1476990-4318-42BC-B43B-C32C3431AFD4}"/>
    <cellStyle name="Output 5 2 2 2 6" xfId="17369" xr:uid="{33F6055C-E59F-476B-9469-6D230C886DEB}"/>
    <cellStyle name="Output 5 2 2 2 6 2" xfId="29090" xr:uid="{7C910D9E-FA66-41C2-B60A-001E6137424D}"/>
    <cellStyle name="Output 5 2 2 2 7" xfId="18145" xr:uid="{964D9753-F239-4B7E-921A-37EA0884EC2E}"/>
    <cellStyle name="Output 5 2 2 2 7 2" xfId="29866" xr:uid="{F286901B-5AA6-4D60-AAAA-A52E4AB3DAA1}"/>
    <cellStyle name="Output 5 2 2 2 8" xfId="18902" xr:uid="{5F409CFA-4AC0-442D-8ACE-6C8DC2582947}"/>
    <cellStyle name="Output 5 2 2 3" xfId="9728" xr:uid="{525C731F-CD41-46CA-9A7E-4A53AEC5AA65}"/>
    <cellStyle name="Output 5 2 2 3 2" xfId="14133" xr:uid="{F7F612A4-1FCF-4312-AFB6-D881235F0BC2}"/>
    <cellStyle name="Output 5 2 2 3 2 2" xfId="25906" xr:uid="{B606D7DD-0C04-4A94-95E4-CFF8434762B4}"/>
    <cellStyle name="Output 5 2 2 3 3" xfId="15093" xr:uid="{2A9CF1B1-377C-4750-B997-171A02B28884}"/>
    <cellStyle name="Output 5 2 2 3 3 2" xfId="26864" xr:uid="{26F84BE2-DC7D-4007-9B87-BAD164FCF822}"/>
    <cellStyle name="Output 5 2 2 3 4" xfId="16045" xr:uid="{17A182C6-25B0-4B48-BDC7-56562F771078}"/>
    <cellStyle name="Output 5 2 2 3 4 2" xfId="27792" xr:uid="{E3520E1C-64B1-47D5-B413-D10B4B220256}"/>
    <cellStyle name="Output 5 2 2 3 5" xfId="16919" xr:uid="{487502DF-B358-4A1D-9A93-A62F437006D8}"/>
    <cellStyle name="Output 5 2 2 3 5 2" xfId="28666" xr:uid="{F122CCB9-63FC-467B-AC36-63C86C65BEF5}"/>
    <cellStyle name="Output 5 2 2 3 6" xfId="17784" xr:uid="{DA7A529A-6978-4022-870B-00D76152846D}"/>
    <cellStyle name="Output 5 2 2 3 6 2" xfId="29505" xr:uid="{FB2E61E0-88B1-400E-B1DB-C94A6F97D74B}"/>
    <cellStyle name="Output 5 2 2 3 7" xfId="18560" xr:uid="{606D2948-73C8-4310-A5D7-8BE52B7250A0}"/>
    <cellStyle name="Output 5 2 2 3 7 2" xfId="30281" xr:uid="{26F038B9-7D87-4E58-AFDC-B2BC867A472E}"/>
    <cellStyle name="Output 5 2 2 3 8" xfId="19317" xr:uid="{E4705878-3D14-41BA-A8E7-1711D0720113}"/>
    <cellStyle name="Output 5 2 2 4" xfId="12693" xr:uid="{F06DD322-5D2C-4E32-A420-1B308ABCACCF}"/>
    <cellStyle name="Output 5 2 2 4 2" xfId="24492" xr:uid="{3F174D82-0C94-4D8B-B48E-F92BD9297B6B}"/>
    <cellStyle name="Output 5 2 2 5" xfId="10167" xr:uid="{9DE986B6-4B59-4633-B802-36BB13948CF7}"/>
    <cellStyle name="Output 5 2 2 5 2" xfId="22042" xr:uid="{6EB1E702-BBDA-4010-A06F-41F76B10C73F}"/>
    <cellStyle name="Output 5 2 2 6" xfId="12883" xr:uid="{B701B69B-3FDB-40CF-9E2D-C22BC9D4A779}"/>
    <cellStyle name="Output 5 2 2 6 2" xfId="24677" xr:uid="{0FC15C80-5B24-4D0B-AB66-20D1E19597AB}"/>
    <cellStyle name="Output 5 2 2 7" xfId="10007" xr:uid="{65C5E1E6-F7BD-4330-B8A6-1E96425A76FE}"/>
    <cellStyle name="Output 5 2 2 7 2" xfId="21882" xr:uid="{720403DB-0295-43AC-B0F4-4119D91EC0D5}"/>
    <cellStyle name="Output 5 2 2 8" xfId="13656" xr:uid="{2981F28A-1FBF-4ADD-8C35-96D8893721F2}"/>
    <cellStyle name="Output 5 2 2 8 2" xfId="25431" xr:uid="{1D798365-7A15-4C53-ACC8-42B287982585}"/>
    <cellStyle name="Output 5 2 2 9" xfId="14620" xr:uid="{27686E66-23ED-4BDC-8D58-CB7C06646F8C}"/>
    <cellStyle name="Output 5 2 2 9 2" xfId="26391" xr:uid="{4F21A55A-3E49-40D6-B159-0DD8BF5CE13E}"/>
    <cellStyle name="Output 5 2 3" xfId="8488" xr:uid="{C4D25443-B846-421F-AD97-344F4EE57889}"/>
    <cellStyle name="Output 5 2 3 2" xfId="13230" xr:uid="{885A14BA-2459-496A-8161-A88FDDFA6440}"/>
    <cellStyle name="Output 5 2 3 2 2" xfId="25016" xr:uid="{C3D9041B-663C-4FDD-AA96-DFA5BAF52A38}"/>
    <cellStyle name="Output 5 2 3 3" xfId="14250" xr:uid="{28D89C8B-1824-4E4A-AF13-7A465BC5F955}"/>
    <cellStyle name="Output 5 2 3 3 2" xfId="26023" xr:uid="{19F2830D-13DE-4015-A7B5-4E251115BA7A}"/>
    <cellStyle name="Output 5 2 3 4" xfId="15210" xr:uid="{598270AC-14D3-4C8D-8D35-B8D278831CBF}"/>
    <cellStyle name="Output 5 2 3 4 2" xfId="26979" xr:uid="{C08F4EEB-1557-456B-A649-46445BA97BD2}"/>
    <cellStyle name="Output 5 2 3 5" xfId="16159" xr:uid="{5172CA0D-3D87-4D65-B9E7-FAC74176028B}"/>
    <cellStyle name="Output 5 2 3 5 2" xfId="27906" xr:uid="{8A52715A-6EEF-4F2C-9DB5-DF1B7279603A}"/>
    <cellStyle name="Output 5 2 3 6" xfId="17032" xr:uid="{435DC0A3-4CE0-4DF3-A9A6-7E7F0EB042C2}"/>
    <cellStyle name="Output 5 2 3 6 2" xfId="28779" xr:uid="{8DB96787-9813-4FB2-B910-24E5E229C475}"/>
    <cellStyle name="Output 5 2 3 7" xfId="17897" xr:uid="{FB64A9B1-48E2-46B4-B12B-8F5F536ACE3F}"/>
    <cellStyle name="Output 5 2 3 7 2" xfId="29618" xr:uid="{8CC92E67-DCC4-48DD-A70A-08D899F0B750}"/>
    <cellStyle name="Output 5 2 3 8" xfId="18673" xr:uid="{3DE51302-B4EC-4AA5-BCE6-5EE91689FB81}"/>
    <cellStyle name="Output 5 2 4" xfId="9499" xr:uid="{0F8D1347-B6CA-4E30-9CB2-DF6177B40E67}"/>
    <cellStyle name="Output 5 2 4 2" xfId="13904" xr:uid="{B6A7F29D-6527-4475-95A8-BEBEEF378CB9}"/>
    <cellStyle name="Output 5 2 4 2 2" xfId="25677" xr:uid="{E60BA653-52F9-412F-8E73-743C520016CB}"/>
    <cellStyle name="Output 5 2 4 3" xfId="14864" xr:uid="{6C432A92-F3AE-445B-A558-5D862740C6F9}"/>
    <cellStyle name="Output 5 2 4 3 2" xfId="26635" xr:uid="{80CF7B83-2178-4758-8A97-5BC4D7C54F23}"/>
    <cellStyle name="Output 5 2 4 4" xfId="15816" xr:uid="{E99AE78B-7A79-4182-A37C-5635FFE751E2}"/>
    <cellStyle name="Output 5 2 4 4 2" xfId="27563" xr:uid="{21358F05-C919-4766-A35B-83AF9912D852}"/>
    <cellStyle name="Output 5 2 4 5" xfId="16690" xr:uid="{8910BCE0-1C9D-4D33-A02F-2CEDA5D40CD2}"/>
    <cellStyle name="Output 5 2 4 5 2" xfId="28437" xr:uid="{1B5CD3ED-CED5-4039-BD5C-EB171D749D21}"/>
    <cellStyle name="Output 5 2 4 6" xfId="17555" xr:uid="{8606DF1E-90DB-4B01-9E9A-5CDCF8D0042F}"/>
    <cellStyle name="Output 5 2 4 6 2" xfId="29276" xr:uid="{DBC887A1-878D-4C6F-B3A0-F90A4584C592}"/>
    <cellStyle name="Output 5 2 4 7" xfId="18331" xr:uid="{CD777492-B0B2-47CB-BCA0-3C831960C85C}"/>
    <cellStyle name="Output 5 2 4 7 2" xfId="30052" xr:uid="{C49E217F-E1A4-4821-A755-E0C130100A88}"/>
    <cellStyle name="Output 5 2 4 8" xfId="19088" xr:uid="{2D0369F3-D723-42B7-81C8-B22F77AFD500}"/>
    <cellStyle name="Output 5 2 5" xfId="12201" xr:uid="{47919076-6D10-4D35-810E-239ECAA00F6C}"/>
    <cellStyle name="Output 5 2 5 2" xfId="24018" xr:uid="{E46EF5FC-286D-4A18-A61C-DAE14DB33344}"/>
    <cellStyle name="Output 5 2 6" xfId="10566" xr:uid="{B17390CC-C684-4D70-8093-D66F671E8A53}"/>
    <cellStyle name="Output 5 2 6 2" xfId="22438" xr:uid="{5AB40FE2-5EDB-456D-9939-0D6FCBFEEDE6}"/>
    <cellStyle name="Output 5 2 7" xfId="12551" xr:uid="{4C44A3C6-90BD-4F27-BC2B-9C0A4C053C01}"/>
    <cellStyle name="Output 5 2 7 2" xfId="24360" xr:uid="{266B96DE-6E73-484D-9179-AB4E37CD8A85}"/>
    <cellStyle name="Output 5 2 8" xfId="10255" xr:uid="{7654A06C-E758-4279-8586-C7071E554525}"/>
    <cellStyle name="Output 5 2 8 2" xfId="22130" xr:uid="{A9CEA2E0-4400-4026-8EEF-FAAE7CCDE483}"/>
    <cellStyle name="Output 5 2 9" xfId="11709" xr:uid="{885E3E60-7372-43F2-AB26-A71E2AD119A7}"/>
    <cellStyle name="Output 5 2 9 2" xfId="23542" xr:uid="{D06786FE-2DFA-4988-AE76-6438A670EBCE}"/>
    <cellStyle name="Output 5 3" xfId="7108" xr:uid="{4CA3E211-86B4-4BE1-8DE1-00A41E627BB7}"/>
    <cellStyle name="Output 5 3 10" xfId="12741" xr:uid="{AAECD7A3-9733-4B0A-AB25-65E5F399B937}"/>
    <cellStyle name="Output 5 3 10 2" xfId="24538" xr:uid="{EB530CB9-7B52-4682-88C0-1E5A8B0EEE9A}"/>
    <cellStyle name="Output 5 3 2" xfId="8751" xr:uid="{E2D94B16-7B38-415A-BC99-0F47187A7D96}"/>
    <cellStyle name="Output 5 3 2 2" xfId="13412" xr:uid="{37A4D226-9978-41F9-8B20-7325B6AE3220}"/>
    <cellStyle name="Output 5 3 2 2 2" xfId="25195" xr:uid="{08050B2D-8864-4B1A-B56E-EBBA60657900}"/>
    <cellStyle name="Output 5 3 2 3" xfId="14418" xr:uid="{8860E378-5BE3-4225-A6D1-603D963A47A7}"/>
    <cellStyle name="Output 5 3 2 3 2" xfId="26190" xr:uid="{06BB763F-9D10-4E9B-922E-1C62A6F9DFAB}"/>
    <cellStyle name="Output 5 3 2 4" xfId="15376" xr:uid="{286CCC6A-0800-40F7-8C35-BE1618671B8B}"/>
    <cellStyle name="Output 5 3 2 4 2" xfId="27138" xr:uid="{07C0D976-A438-49B9-9B8C-A39B19DB52D9}"/>
    <cellStyle name="Output 5 3 2 5" xfId="16303" xr:uid="{733344B1-0B5F-43D1-A4F9-27D6D4289FA0}"/>
    <cellStyle name="Output 5 3 2 5 2" xfId="28050" xr:uid="{192AA7B6-0FD1-42C5-B525-A9F6FB731762}"/>
    <cellStyle name="Output 5 3 2 6" xfId="17174" xr:uid="{9731E198-ABBA-465D-A471-2B0C8A4B1DB9}"/>
    <cellStyle name="Output 5 3 2 6 2" xfId="28918" xr:uid="{34167C6A-125C-4410-80ED-4BB81B62B279}"/>
    <cellStyle name="Output 5 3 2 7" xfId="18021" xr:uid="{101D91A7-A9D3-456A-86D8-7843C7D2D5ED}"/>
    <cellStyle name="Output 5 3 2 7 2" xfId="29742" xr:uid="{EA39B8C3-01C6-4339-8618-B45E527F6D90}"/>
    <cellStyle name="Output 5 3 2 8" xfId="18788" xr:uid="{CFAE7219-3210-4F5A-9058-4E34BAB3270B}"/>
    <cellStyle name="Output 5 3 3" xfId="9614" xr:uid="{562C9177-2BF9-4515-9674-3AF1F4822032}"/>
    <cellStyle name="Output 5 3 3 2" xfId="14019" xr:uid="{00F8D138-0EE9-4440-B4D3-33543BF6E596}"/>
    <cellStyle name="Output 5 3 3 2 2" xfId="25792" xr:uid="{E3FC7E71-27C7-4F3F-9796-EB284B46CE24}"/>
    <cellStyle name="Output 5 3 3 3" xfId="14979" xr:uid="{820B37F7-33F6-4D7D-904E-B829A9F94ACA}"/>
    <cellStyle name="Output 5 3 3 3 2" xfId="26750" xr:uid="{DFB5B7A7-EFB9-4AF9-893D-388555725AEF}"/>
    <cellStyle name="Output 5 3 3 4" xfId="15931" xr:uid="{6E7FFE10-3DB2-4B04-BA07-F169FE3B02B2}"/>
    <cellStyle name="Output 5 3 3 4 2" xfId="27678" xr:uid="{425223A2-4DC7-43D0-AA90-284E39410C27}"/>
    <cellStyle name="Output 5 3 3 5" xfId="16805" xr:uid="{B9D77780-2F9B-4019-AC11-77B23B575D99}"/>
    <cellStyle name="Output 5 3 3 5 2" xfId="28552" xr:uid="{A93CD2EA-CF17-4BF4-A4E5-F10A9414EFAC}"/>
    <cellStyle name="Output 5 3 3 6" xfId="17670" xr:uid="{1AA31BEC-157B-45B9-A399-D25135DF5D91}"/>
    <cellStyle name="Output 5 3 3 6 2" xfId="29391" xr:uid="{6DD3CA6F-4E63-4E33-8AFE-8DA3A832AD6C}"/>
    <cellStyle name="Output 5 3 3 7" xfId="18446" xr:uid="{FBFAF7B3-6C26-406E-82BB-FA83FEEF811C}"/>
    <cellStyle name="Output 5 3 3 7 2" xfId="30167" xr:uid="{2145142E-4298-4AFD-8067-E6ECE49E12B7}"/>
    <cellStyle name="Output 5 3 3 8" xfId="19203" xr:uid="{DC464DAA-DCF9-4EAE-8147-7D619655E31F}"/>
    <cellStyle name="Output 5 3 4" xfId="12382" xr:uid="{DB3BDF02-A5A6-4A31-A851-353FD377687A}"/>
    <cellStyle name="Output 5 3 4 2" xfId="24197" xr:uid="{2D38113C-29B8-498C-A84D-4925254EA518}"/>
    <cellStyle name="Output 5 3 5" xfId="10398" xr:uid="{9A84BB12-C70C-46A8-8DB2-723F44528312}"/>
    <cellStyle name="Output 5 3 5 2" xfId="22270" xr:uid="{ABB9AB76-80C4-4338-BD0C-2E977FBDA4DD}"/>
    <cellStyle name="Output 5 3 6" xfId="12062" xr:uid="{CFC4FA9B-8C25-4A88-9B65-C262BB39DF66}"/>
    <cellStyle name="Output 5 3 6 2" xfId="23883" xr:uid="{1FD2F076-2776-484B-BADF-9AC40BA05326}"/>
    <cellStyle name="Output 5 3 7" xfId="10692" xr:uid="{F7AF96CE-4358-4C25-AE4C-DED45ED1A14B}"/>
    <cellStyle name="Output 5 3 7 2" xfId="22564" xr:uid="{E1D6AB2C-B5E8-4A6B-B26C-41C2D244AC53}"/>
    <cellStyle name="Output 5 3 8" xfId="13058" xr:uid="{13142AC9-B8A0-4B2A-8EB6-5B6D524D92AE}"/>
    <cellStyle name="Output 5 3 8 2" xfId="24848" xr:uid="{47259C4B-CF04-43A9-B895-5344A7ACE901}"/>
    <cellStyle name="Output 5 3 9" xfId="9867" xr:uid="{7698DE16-007B-4167-B5B5-306262A231F0}"/>
    <cellStyle name="Output 5 3 9 2" xfId="21743" xr:uid="{099163C2-360B-44B8-ACEF-95C6C94CC494}"/>
    <cellStyle name="Output 5 4" xfId="7952" xr:uid="{734BE834-B1CD-4908-8A4E-52BE2F41476D}"/>
    <cellStyle name="Output 5 4 2" xfId="12923" xr:uid="{3DCC77AD-4DF0-4B21-8992-DD0B355BCD05}"/>
    <cellStyle name="Output 5 4 2 2" xfId="24717" xr:uid="{21180A90-EEEE-4012-B809-B13E99E8B3DF}"/>
    <cellStyle name="Output 5 4 3" xfId="9970" xr:uid="{B6F92E49-4401-4ABE-8777-C849CEAAFE3A}"/>
    <cellStyle name="Output 5 4 3 2" xfId="21845" xr:uid="{49BB23AE-8404-4DA8-85B7-C4052015461F}"/>
    <cellStyle name="Output 5 4 4" xfId="11754" xr:uid="{F1E00ECD-A416-46E2-B487-4F1D7E822DEA}"/>
    <cellStyle name="Output 5 4 4 2" xfId="23583" xr:uid="{B00A6061-7886-42C9-8784-AE4956760372}"/>
    <cellStyle name="Output 5 4 5" xfId="10952" xr:uid="{25870A7D-29C4-4746-B325-C01B160A06D7}"/>
    <cellStyle name="Output 5 4 5 2" xfId="22821" xr:uid="{A1424460-73A8-4AE7-A0F2-96E4A14EB520}"/>
    <cellStyle name="Output 5 4 6" xfId="11408" xr:uid="{9E3E7D4B-C33F-4862-A910-F186F0FE32F6}"/>
    <cellStyle name="Output 5 4 6 2" xfId="23266" xr:uid="{493764A8-A0C6-4224-A66A-D1F76B9661B8}"/>
    <cellStyle name="Output 5 4 7" xfId="11223" xr:uid="{5C9AB507-1CED-44AA-9A7E-13ECC6247878}"/>
    <cellStyle name="Output 5 4 7 2" xfId="23085" xr:uid="{167AEEDF-25FE-4CE6-B27C-0211C25AE8E8}"/>
    <cellStyle name="Output 5 4 8" xfId="12968" xr:uid="{896E5C05-111F-40A4-9E1E-71F6DDCEC09D}"/>
    <cellStyle name="Output 5 5" xfId="9386" xr:uid="{EE3435CB-A923-4480-8346-19CC6C751370}"/>
    <cellStyle name="Output 5 5 2" xfId="13791" xr:uid="{F21798AF-E9E7-45D2-9E05-9046D7364FE7}"/>
    <cellStyle name="Output 5 5 2 2" xfId="25564" xr:uid="{301DD5D2-168A-4995-8DD1-413CD02C1DF9}"/>
    <cellStyle name="Output 5 5 3" xfId="14751" xr:uid="{BF23D290-B615-4ABF-AD71-8C2B6CB4DECB}"/>
    <cellStyle name="Output 5 5 3 2" xfId="26522" xr:uid="{AE3D8639-D43A-4C4E-BE18-62FA2927D757}"/>
    <cellStyle name="Output 5 5 4" xfId="15703" xr:uid="{ECE26355-FE77-4E5E-9C38-F824672107BA}"/>
    <cellStyle name="Output 5 5 4 2" xfId="27450" xr:uid="{B306FA2F-631A-4409-A02E-8026884F21EB}"/>
    <cellStyle name="Output 5 5 5" xfId="16577" xr:uid="{BE4DFE63-EC31-4CD9-995A-E71D4966DA66}"/>
    <cellStyle name="Output 5 5 5 2" xfId="28324" xr:uid="{98848DF4-F56D-4687-83AB-081E7B00F73C}"/>
    <cellStyle name="Output 5 5 6" xfId="17442" xr:uid="{0DDAF06A-1A98-4EB0-B728-DE9DAED772AC}"/>
    <cellStyle name="Output 5 5 6 2" xfId="29163" xr:uid="{B57C1163-4A43-4EBE-B1A0-7C52B0AC6C7F}"/>
    <cellStyle name="Output 5 5 7" xfId="18218" xr:uid="{6ACCA74D-E093-43DE-8636-7B313FF00428}"/>
    <cellStyle name="Output 5 5 7 2" xfId="29939" xr:uid="{239D72F8-02F3-4A1C-B3EE-2B05DE8EFEC4}"/>
    <cellStyle name="Output 5 5 8" xfId="18975" xr:uid="{9184C34A-B406-46EC-A3E0-1F27036F4335}"/>
    <cellStyle name="Output 5 6" xfId="11829" xr:uid="{4D555A43-1F9C-4AB3-869F-84B5657BC887}"/>
    <cellStyle name="Output 5 6 2" xfId="23657" xr:uid="{8689F2B5-90B8-49F7-8342-565C1A9617D3}"/>
    <cellStyle name="Output 5 7" xfId="10886" xr:uid="{65EEB87E-517D-4A12-ACE2-F94A87B8EA01}"/>
    <cellStyle name="Output 5 7 2" xfId="22755" xr:uid="{80CC8700-DD4E-48CE-AA4A-A4213B29B1F1}"/>
    <cellStyle name="Output 5 8" xfId="11448" xr:uid="{13410DFD-D477-421C-8368-C37665D0792B}"/>
    <cellStyle name="Output 5 8 2" xfId="23306" xr:uid="{9452FD27-77BC-4E8C-B039-FD69CBE327D5}"/>
    <cellStyle name="Output 5 9" xfId="11185" xr:uid="{F6082A9A-8DD7-4674-A3AC-17D655DD8EB8}"/>
    <cellStyle name="Output 5 9 2" xfId="23047" xr:uid="{2313EC98-DCD5-421C-9AD1-EA6C085FD597}"/>
    <cellStyle name="Output 6" xfId="6173" xr:uid="{87B84664-FF72-497D-8860-D16EBED41682}"/>
    <cellStyle name="Output 6 10" xfId="13029" xr:uid="{792CA98D-63DE-40C1-8F06-A37396EC9C95}"/>
    <cellStyle name="Output 6 10 2" xfId="24821" xr:uid="{152DA781-9780-45B7-8DD5-9ED1E95A807A}"/>
    <cellStyle name="Output 6 11" xfId="9882" xr:uid="{24793498-F1D7-44A3-AA43-DCF54DABCD84}"/>
    <cellStyle name="Output 6 11 2" xfId="21758" xr:uid="{D082DDFB-0BB4-418F-9B94-8BDDB2E96F92}"/>
    <cellStyle name="Output 6 12" xfId="11785" xr:uid="{6645B9A1-ACEF-4EAE-A0C5-E60E0A87F3C2}"/>
    <cellStyle name="Output 6 12 2" xfId="23613" xr:uid="{A06AA20E-E4F9-48AA-BFC6-464412197B5E}"/>
    <cellStyle name="Output 6 2" xfId="6844" xr:uid="{3ECAAB97-7CE7-457E-820F-010EE06C9395}"/>
    <cellStyle name="Output 6 2 10" xfId="16403" xr:uid="{4F488016-2D81-4F65-B0E1-DA8B3E3900B0}"/>
    <cellStyle name="Output 6 2 10 2" xfId="28150" xr:uid="{D42E4789-CC50-425B-8273-0682EF0E3B10}"/>
    <cellStyle name="Output 6 2 11" xfId="17274" xr:uid="{BC78818B-7BE1-4324-B0B1-7D4E7C0A47F0}"/>
    <cellStyle name="Output 6 2 11 2" xfId="29017" xr:uid="{7F8E71EB-F2D3-4510-9F5F-76BB4EA3902A}"/>
    <cellStyle name="Output 6 2 2" xfId="7632" xr:uid="{83B0FBC1-915B-41B4-B578-89D901F3599C}"/>
    <cellStyle name="Output 6 2 2 10" xfId="11116" xr:uid="{6BA55C38-A854-4D6A-B8BC-5582662F24A7}"/>
    <cellStyle name="Output 6 2 2 10 2" xfId="22984" xr:uid="{027D35B9-2913-485A-B007-8C6E0EFC6CB9}"/>
    <cellStyle name="Output 6 2 2 2" xfId="9275" xr:uid="{FC0A5251-EEFD-40B7-80C8-41205E4C623B}"/>
    <cellStyle name="Output 6 2 2 2 2" xfId="13710" xr:uid="{F303CBA5-FC89-480D-AB6A-6E4093DA0800}"/>
    <cellStyle name="Output 6 2 2 2 2 2" xfId="25484" xr:uid="{03F1B665-B92E-4172-84C3-37FF6EF8803B}"/>
    <cellStyle name="Output 6 2 2 2 3" xfId="14672" xr:uid="{140DA4D1-110F-4C51-BEA1-B33B59DBBD22}"/>
    <cellStyle name="Output 6 2 2 2 3 2" xfId="26443" xr:uid="{CAA8E887-6651-4B69-89F0-DAEEF0A19C28}"/>
    <cellStyle name="Output 6 2 2 2 4" xfId="15624" xr:uid="{BD8ED3FE-CB0E-466C-B215-988E6D56D761}"/>
    <cellStyle name="Output 6 2 2 2 4 2" xfId="27373" xr:uid="{F1260E7C-C955-4214-A565-7F062A1EFE5B}"/>
    <cellStyle name="Output 6 2 2 2 5" xfId="16504" xr:uid="{18C76834-337C-4F24-99E6-D2413BC933BA}"/>
    <cellStyle name="Output 6 2 2 2 5 2" xfId="28251" xr:uid="{8AF3AD3F-F9A3-48A2-A8B9-73B16216D9DD}"/>
    <cellStyle name="Output 6 2 2 2 6" xfId="17370" xr:uid="{6FAEF3D5-8170-4705-9771-1DF7F2836A73}"/>
    <cellStyle name="Output 6 2 2 2 6 2" xfId="29091" xr:uid="{612D8904-A3B8-4F97-86E6-96E2AF6D758C}"/>
    <cellStyle name="Output 6 2 2 2 7" xfId="18146" xr:uid="{95E94D7D-C718-4A5C-998D-6F451C2227CA}"/>
    <cellStyle name="Output 6 2 2 2 7 2" xfId="29867" xr:uid="{58751B9D-C926-4153-8824-2D24689B433F}"/>
    <cellStyle name="Output 6 2 2 2 8" xfId="18903" xr:uid="{60EE32E6-CBF9-472F-9555-E4D210A3B888}"/>
    <cellStyle name="Output 6 2 2 3" xfId="9729" xr:uid="{5B94B2D1-1CCB-4B3E-80DB-88CC9CDED86C}"/>
    <cellStyle name="Output 6 2 2 3 2" xfId="14134" xr:uid="{C8668C6E-8739-490F-A8FD-EDEA7007D2FF}"/>
    <cellStyle name="Output 6 2 2 3 2 2" xfId="25907" xr:uid="{E4D2F101-28FC-424F-9C51-09159A99EE79}"/>
    <cellStyle name="Output 6 2 2 3 3" xfId="15094" xr:uid="{004DF6BF-7913-48D6-B188-DAA63E0C3343}"/>
    <cellStyle name="Output 6 2 2 3 3 2" xfId="26865" xr:uid="{7CC9D41A-87C4-4AFF-8D98-8FE37E920F1F}"/>
    <cellStyle name="Output 6 2 2 3 4" xfId="16046" xr:uid="{8CC77F8F-C405-48B7-B8B4-76E67A6C3EDC}"/>
    <cellStyle name="Output 6 2 2 3 4 2" xfId="27793" xr:uid="{2759CE60-CE63-45C5-A6C1-D578B0BE1EEE}"/>
    <cellStyle name="Output 6 2 2 3 5" xfId="16920" xr:uid="{9A0785EC-006B-4840-B124-DAFFE043AC64}"/>
    <cellStyle name="Output 6 2 2 3 5 2" xfId="28667" xr:uid="{FFCD24F0-0465-482D-8BB8-8F6D8AA95373}"/>
    <cellStyle name="Output 6 2 2 3 6" xfId="17785" xr:uid="{FFB89349-CEDC-41A1-A828-E5BA3F6946D7}"/>
    <cellStyle name="Output 6 2 2 3 6 2" xfId="29506" xr:uid="{5665A056-6EAD-4552-BE50-CF61EF07676F}"/>
    <cellStyle name="Output 6 2 2 3 7" xfId="18561" xr:uid="{57FEBB26-D4C4-4402-881F-FCC0DD248DDB}"/>
    <cellStyle name="Output 6 2 2 3 7 2" xfId="30282" xr:uid="{AB2722A9-B028-46CB-9DA5-D5349A4353A3}"/>
    <cellStyle name="Output 6 2 2 3 8" xfId="19318" xr:uid="{E7703C41-24E3-470D-9B25-9B34BB2EC4D9}"/>
    <cellStyle name="Output 6 2 2 4" xfId="12694" xr:uid="{E924BA8E-B5DD-47B9-996A-39B8D86D9A86}"/>
    <cellStyle name="Output 6 2 2 4 2" xfId="24493" xr:uid="{75191A53-1D2F-451A-85DB-C827FD0E5C10}"/>
    <cellStyle name="Output 6 2 2 5" xfId="12769" xr:uid="{FDC19010-C3F4-4B80-809F-B9B0EF08F85C}"/>
    <cellStyle name="Output 6 2 2 5 2" xfId="24565" xr:uid="{5A971E57-3CB6-4961-AF25-FC2B63680192}"/>
    <cellStyle name="Output 6 2 2 6" xfId="10107" xr:uid="{BA42A324-B044-4C94-891D-28FB5DF78989}"/>
    <cellStyle name="Output 6 2 2 6 2" xfId="21982" xr:uid="{0141C0A0-3131-4E09-BC99-6BB2E980C690}"/>
    <cellStyle name="Output 6 2 2 7" xfId="11954" xr:uid="{33C4FB03-3899-4591-A031-07D1FB8BF82A}"/>
    <cellStyle name="Output 6 2 2 7 2" xfId="23780" xr:uid="{F2F276E5-44E6-40A1-8923-1DAFC2CC2D8A}"/>
    <cellStyle name="Output 6 2 2 8" xfId="10780" xr:uid="{916310CE-7101-4E10-9152-B94EEB89FE88}"/>
    <cellStyle name="Output 6 2 2 8 2" xfId="22650" xr:uid="{DE679A73-F218-449E-B6BC-F2BAAC0C203C}"/>
    <cellStyle name="Output 6 2 2 9" xfId="11544" xr:uid="{59CDEAE0-CC12-4662-AFBD-0B197AFFCD9E}"/>
    <cellStyle name="Output 6 2 2 9 2" xfId="23392" xr:uid="{6436CFAD-6C4A-4BEF-8B36-7BE1D30B49BC}"/>
    <cellStyle name="Output 6 2 3" xfId="8489" xr:uid="{FE134AE0-A49E-4BFE-8F5E-B4134592845B}"/>
    <cellStyle name="Output 6 2 3 2" xfId="13231" xr:uid="{0D7CC778-321B-46A9-AF33-626F0D85C07A}"/>
    <cellStyle name="Output 6 2 3 2 2" xfId="25017" xr:uid="{3F70EF57-99B2-4A55-B404-03C82F5E0BD7}"/>
    <cellStyle name="Output 6 2 3 3" xfId="14251" xr:uid="{9CD00B9F-4DD3-48C6-B9BD-5C94963C01C9}"/>
    <cellStyle name="Output 6 2 3 3 2" xfId="26024" xr:uid="{65CAB57B-D424-4CFE-A652-2E6BBC6457C2}"/>
    <cellStyle name="Output 6 2 3 4" xfId="15211" xr:uid="{3E47305B-7D58-4285-9C44-9BB9EAD7B907}"/>
    <cellStyle name="Output 6 2 3 4 2" xfId="26980" xr:uid="{DBE3CB98-804D-4522-BF57-72A341385D9B}"/>
    <cellStyle name="Output 6 2 3 5" xfId="16160" xr:uid="{A88FCDAC-8C87-48B8-B899-EFF36F54A37E}"/>
    <cellStyle name="Output 6 2 3 5 2" xfId="27907" xr:uid="{5BEA0032-4BA9-4E92-9E0C-81C74BBF5DE3}"/>
    <cellStyle name="Output 6 2 3 6" xfId="17033" xr:uid="{4C8F2995-9462-492B-925D-609DBF5ED276}"/>
    <cellStyle name="Output 6 2 3 6 2" xfId="28780" xr:uid="{453AE8AF-7E4E-4650-89FB-9E5DEF7EDD95}"/>
    <cellStyle name="Output 6 2 3 7" xfId="17898" xr:uid="{75F91308-0779-42B0-9028-18C6D6F4120F}"/>
    <cellStyle name="Output 6 2 3 7 2" xfId="29619" xr:uid="{1195EDE5-B61F-4501-B98E-8E70B6A06D8E}"/>
    <cellStyle name="Output 6 2 3 8" xfId="18674" xr:uid="{FFDF1354-F1A0-4D30-A3EC-5DD8359E440C}"/>
    <cellStyle name="Output 6 2 4" xfId="9500" xr:uid="{B506F7E1-8292-4CBC-9C2F-A80F9CDFD9CC}"/>
    <cellStyle name="Output 6 2 4 2" xfId="13905" xr:uid="{400A1E4D-16D9-47D0-AFED-6456C9068FA8}"/>
    <cellStyle name="Output 6 2 4 2 2" xfId="25678" xr:uid="{17604A9A-9917-431A-A961-52850B378E6B}"/>
    <cellStyle name="Output 6 2 4 3" xfId="14865" xr:uid="{B2B4DAB5-D055-4F37-91A6-D621A7E453D2}"/>
    <cellStyle name="Output 6 2 4 3 2" xfId="26636" xr:uid="{8934960F-DFC0-40CB-8716-97EEDF727FC1}"/>
    <cellStyle name="Output 6 2 4 4" xfId="15817" xr:uid="{DB7D8A77-D36A-48CA-BCFE-687940C47EA8}"/>
    <cellStyle name="Output 6 2 4 4 2" xfId="27564" xr:uid="{29C0D2AB-24C9-4B62-A5A7-E4289938961E}"/>
    <cellStyle name="Output 6 2 4 5" xfId="16691" xr:uid="{22DB30EB-7740-47DD-A877-17EE12A41E79}"/>
    <cellStyle name="Output 6 2 4 5 2" xfId="28438" xr:uid="{E83853E4-A53F-4831-B0B8-E9E00877FF4E}"/>
    <cellStyle name="Output 6 2 4 6" xfId="17556" xr:uid="{EE37C9A5-0175-4BD8-A1F4-B5F2323D07C9}"/>
    <cellStyle name="Output 6 2 4 6 2" xfId="29277" xr:uid="{5A1C0E70-6A2C-40D6-8DD0-88A9401A4703}"/>
    <cellStyle name="Output 6 2 4 7" xfId="18332" xr:uid="{ED503FE0-9B14-46A9-9517-7913064D3197}"/>
    <cellStyle name="Output 6 2 4 7 2" xfId="30053" xr:uid="{67D8F99D-B2BC-4214-9762-DF3B7C286819}"/>
    <cellStyle name="Output 6 2 4 8" xfId="19089" xr:uid="{A9CC08D9-D7E8-4F5D-8919-36BC36D3A2C4}"/>
    <cellStyle name="Output 6 2 5" xfId="12202" xr:uid="{8F2D8259-AEEA-4BD9-B8A7-4E0B08CC5D3E}"/>
    <cellStyle name="Output 6 2 5 2" xfId="24019" xr:uid="{06787FCD-0AE1-4855-8D80-6F490CF4C315}"/>
    <cellStyle name="Output 6 2 6" xfId="10565" xr:uid="{26B8274E-610A-4EC6-ADBD-2980D05F3680}"/>
    <cellStyle name="Output 6 2 6 2" xfId="22437" xr:uid="{FE045201-B065-4AA8-9F15-DC6DB850F464}"/>
    <cellStyle name="Output 6 2 7" xfId="13573" xr:uid="{59B7FA48-A505-45D1-B7E3-9C38A0382068}"/>
    <cellStyle name="Output 6 2 7 2" xfId="25349" xr:uid="{6FA21A47-502F-4731-8832-A422736EAD23}"/>
    <cellStyle name="Output 6 2 8" xfId="14551" xr:uid="{E8E5E1C4-20F2-401B-AEA0-7E365D72AF22}"/>
    <cellStyle name="Output 6 2 8 2" xfId="26322" xr:uid="{F007F57A-A69B-48DC-A182-4B5D82ECAA3A}"/>
    <cellStyle name="Output 6 2 9" xfId="15504" xr:uid="{7BCD7F47-469F-4E2A-A829-05799FDC55EB}"/>
    <cellStyle name="Output 6 2 9 2" xfId="27259" xr:uid="{A8FFC326-2857-45BF-99D8-0283CC19E2E8}"/>
    <cellStyle name="Output 6 3" xfId="7109" xr:uid="{99A6480E-5123-42DD-A820-A2EAB126E879}"/>
    <cellStyle name="Output 6 3 10" xfId="12981" xr:uid="{B7E9EA98-0494-4B1C-ABEB-FD664D847D95}"/>
    <cellStyle name="Output 6 3 10 2" xfId="24773" xr:uid="{0B7E024A-86F8-48C9-9666-0D3B9FCDE933}"/>
    <cellStyle name="Output 6 3 2" xfId="8752" xr:uid="{A17ABB59-C67D-4A27-9586-5F2F2881736C}"/>
    <cellStyle name="Output 6 3 2 2" xfId="13413" xr:uid="{57096986-D039-47AB-B63A-06071C340D0E}"/>
    <cellStyle name="Output 6 3 2 2 2" xfId="25196" xr:uid="{39D8FBFB-3ED1-4F2D-9D2B-8E6391260EAE}"/>
    <cellStyle name="Output 6 3 2 3" xfId="14419" xr:uid="{8343E395-5772-410E-A74B-143A1162D25B}"/>
    <cellStyle name="Output 6 3 2 3 2" xfId="26191" xr:uid="{8351DCD7-E332-4D45-BB0D-C3CA493419D4}"/>
    <cellStyle name="Output 6 3 2 4" xfId="15377" xr:uid="{F64F1BAC-A636-483B-8A68-EBBC3E073B11}"/>
    <cellStyle name="Output 6 3 2 4 2" xfId="27139" xr:uid="{FD16A7A2-AE82-49C8-B24D-7486786938CF}"/>
    <cellStyle name="Output 6 3 2 5" xfId="16304" xr:uid="{06DDB88A-935F-4133-9975-098457AE342A}"/>
    <cellStyle name="Output 6 3 2 5 2" xfId="28051" xr:uid="{1BA7FEF8-B227-4EA4-8AA7-786C68A7F292}"/>
    <cellStyle name="Output 6 3 2 6" xfId="17175" xr:uid="{C35D4970-D8A0-47C6-9644-D84A5803F1C4}"/>
    <cellStyle name="Output 6 3 2 6 2" xfId="28919" xr:uid="{63D2E10A-1016-4DDA-B371-4776D42F681E}"/>
    <cellStyle name="Output 6 3 2 7" xfId="18022" xr:uid="{CF6396D5-B408-47D0-AA5A-6D640E9843C1}"/>
    <cellStyle name="Output 6 3 2 7 2" xfId="29743" xr:uid="{9BA51638-1AE3-4ED2-AD24-CABB6E4DEFC0}"/>
    <cellStyle name="Output 6 3 2 8" xfId="18789" xr:uid="{194CD3F2-2952-4344-9B98-3BE71A669716}"/>
    <cellStyle name="Output 6 3 3" xfId="9615" xr:uid="{CD4614A2-B311-4FE3-9C46-0D507AA32D4F}"/>
    <cellStyle name="Output 6 3 3 2" xfId="14020" xr:uid="{8FF1EC0A-3A2A-4459-BD10-7F4C97FC7F03}"/>
    <cellStyle name="Output 6 3 3 2 2" xfId="25793" xr:uid="{6E92D377-27B7-4955-8D07-2CDE815A6499}"/>
    <cellStyle name="Output 6 3 3 3" xfId="14980" xr:uid="{09BB39B9-F2D3-404A-8A31-8C6866AA271A}"/>
    <cellStyle name="Output 6 3 3 3 2" xfId="26751" xr:uid="{4AF3DA88-A724-429B-AB72-BA5C961C0EDF}"/>
    <cellStyle name="Output 6 3 3 4" xfId="15932" xr:uid="{83353BEA-A127-43A7-8816-6ED9A704C014}"/>
    <cellStyle name="Output 6 3 3 4 2" xfId="27679" xr:uid="{5FD936EE-2E5E-4D6F-AA85-7B7CA59A821D}"/>
    <cellStyle name="Output 6 3 3 5" xfId="16806" xr:uid="{7952F0EC-396E-4EF2-8EEE-960BB1D29A1F}"/>
    <cellStyle name="Output 6 3 3 5 2" xfId="28553" xr:uid="{3AFEDE98-98C9-4AA4-99CD-DFA907C774F0}"/>
    <cellStyle name="Output 6 3 3 6" xfId="17671" xr:uid="{EABF3A8F-9A38-4F0F-96B3-6B4A1ED81B7B}"/>
    <cellStyle name="Output 6 3 3 6 2" xfId="29392" xr:uid="{FB4F19C3-0238-486F-8A22-4E0623E09F0F}"/>
    <cellStyle name="Output 6 3 3 7" xfId="18447" xr:uid="{E1736F56-8194-4AAF-BB17-ACB2B7F252D0}"/>
    <cellStyle name="Output 6 3 3 7 2" xfId="30168" xr:uid="{7A9EED95-E568-40BB-9AF4-4E1141DA6A26}"/>
    <cellStyle name="Output 6 3 3 8" xfId="19204" xr:uid="{8E252DE6-7914-4BC9-8777-1868F54B4319}"/>
    <cellStyle name="Output 6 3 4" xfId="12383" xr:uid="{0280774C-D3BF-45EF-BD64-ED1944C3111F}"/>
    <cellStyle name="Output 6 3 4 2" xfId="24198" xr:uid="{8A1433CB-9A6E-44DA-8CBE-272954731247}"/>
    <cellStyle name="Output 6 3 5" xfId="10397" xr:uid="{2C2F28EA-EA01-4601-97BE-D045A1AF68D7}"/>
    <cellStyle name="Output 6 3 5 2" xfId="22269" xr:uid="{5505DA2C-9F7E-4A33-ABA3-E26FA8E04020}"/>
    <cellStyle name="Output 6 3 6" xfId="12582" xr:uid="{60D24FF4-3EFD-442C-A960-BF6FC223EBA4}"/>
    <cellStyle name="Output 6 3 6 2" xfId="24389" xr:uid="{9DA17279-4B84-4D23-B062-435FCEAC4DB5}"/>
    <cellStyle name="Output 6 3 7" xfId="10229" xr:uid="{648E085D-879B-4178-8C08-C3342E3684EE}"/>
    <cellStyle name="Output 6 3 7 2" xfId="22104" xr:uid="{CC483BAF-F624-47FF-8534-D8607ECD6855}"/>
    <cellStyle name="Output 6 3 8" xfId="12077" xr:uid="{67E41916-A160-4A78-920F-8E8DB713576D}"/>
    <cellStyle name="Output 6 3 8 2" xfId="23898" xr:uid="{5CB7332F-E1E4-4B00-8046-FC13DFCC55FC}"/>
    <cellStyle name="Output 6 3 9" xfId="10680" xr:uid="{89B2D893-5595-45EE-BB9C-2BF33F07F178}"/>
    <cellStyle name="Output 6 3 9 2" xfId="22552" xr:uid="{28A279BA-064A-49E4-AE9B-DA637B3AB3AF}"/>
    <cellStyle name="Output 6 4" xfId="7953" xr:uid="{D7E4F079-7A76-4995-A36D-C9DBDDEA701E}"/>
    <cellStyle name="Output 6 4 2" xfId="12924" xr:uid="{64FAC5D7-FB3F-46F3-B278-522CC3BC2248}"/>
    <cellStyle name="Output 6 4 2 2" xfId="24718" xr:uid="{93BCD05A-4161-4A2D-A237-C667ACB5581C}"/>
    <cellStyle name="Output 6 4 3" xfId="9969" xr:uid="{BC2D97A6-D5ED-4C60-8793-CB44C593ACEA}"/>
    <cellStyle name="Output 6 4 3 2" xfId="21844" xr:uid="{B8C3BDDA-2441-4F03-B294-8790CA956F6C}"/>
    <cellStyle name="Output 6 4 4" xfId="11755" xr:uid="{950AE81B-8B16-4D22-813D-B105E7681412}"/>
    <cellStyle name="Output 6 4 4 2" xfId="23584" xr:uid="{A822999E-55E7-4B61-A7CD-AB79B25B65EB}"/>
    <cellStyle name="Output 6 4 5" xfId="10951" xr:uid="{EEB5392E-BEC1-40CC-94AD-C7A792009D24}"/>
    <cellStyle name="Output 6 4 5 2" xfId="22820" xr:uid="{B9BC4BAC-7C9B-4A96-BD23-2BD235A503B7}"/>
    <cellStyle name="Output 6 4 6" xfId="11409" xr:uid="{6C98B6DF-149A-474F-8529-C0E9E4B5DD26}"/>
    <cellStyle name="Output 6 4 6 2" xfId="23267" xr:uid="{80D91028-A1ED-49C0-A183-759F6E30C547}"/>
    <cellStyle name="Output 6 4 7" xfId="11222" xr:uid="{18E6653D-80C6-4CFF-8AAA-7EA4B3ED350E}"/>
    <cellStyle name="Output 6 4 7 2" xfId="23084" xr:uid="{A5D85C95-2574-417A-8FCD-D585CF2E1165}"/>
    <cellStyle name="Output 6 4 8" xfId="12252" xr:uid="{4AFD07CA-940D-490B-82CB-564B397A2B2C}"/>
    <cellStyle name="Output 6 5" xfId="9387" xr:uid="{5A1B5C00-5428-4ADE-B10F-15999969CCFC}"/>
    <cellStyle name="Output 6 5 2" xfId="13792" xr:uid="{BDF18D4B-D87B-4065-90E7-94DDB7D13000}"/>
    <cellStyle name="Output 6 5 2 2" xfId="25565" xr:uid="{B0A0A024-03C4-43D9-927D-E5E60CA99402}"/>
    <cellStyle name="Output 6 5 3" xfId="14752" xr:uid="{E3F15075-134F-4B29-854D-6EF446517348}"/>
    <cellStyle name="Output 6 5 3 2" xfId="26523" xr:uid="{392A2E6B-124E-428A-8CCD-73D2D80E5453}"/>
    <cellStyle name="Output 6 5 4" xfId="15704" xr:uid="{6F5E9291-509F-4162-8698-533E5E221976}"/>
    <cellStyle name="Output 6 5 4 2" xfId="27451" xr:uid="{51928425-7F3F-4947-B872-56F108C7CF79}"/>
    <cellStyle name="Output 6 5 5" xfId="16578" xr:uid="{2E85D3F3-E000-4AE6-A704-01F7ADB3FF84}"/>
    <cellStyle name="Output 6 5 5 2" xfId="28325" xr:uid="{D8BD31D9-538A-4868-BEEC-2D1C49B36C8A}"/>
    <cellStyle name="Output 6 5 6" xfId="17443" xr:uid="{CFF04F1B-5E06-46FE-9526-9C9D755A66F5}"/>
    <cellStyle name="Output 6 5 6 2" xfId="29164" xr:uid="{6956B996-3391-483B-8A50-02B65ADE6662}"/>
    <cellStyle name="Output 6 5 7" xfId="18219" xr:uid="{E7656007-638E-4868-A813-5C43ED983547}"/>
    <cellStyle name="Output 6 5 7 2" xfId="29940" xr:uid="{26AC368D-C37B-4B86-8AF9-73B752068F0B}"/>
    <cellStyle name="Output 6 5 8" xfId="18976" xr:uid="{2AF305B5-8017-46C5-8866-4D2BC7695F40}"/>
    <cellStyle name="Output 6 6" xfId="11830" xr:uid="{019D4AFF-73E2-4A52-BE7B-340A34BA3183}"/>
    <cellStyle name="Output 6 6 2" xfId="23658" xr:uid="{D1E5B78C-D892-4898-A4F6-50CE0AA8480A}"/>
    <cellStyle name="Output 6 7" xfId="10885" xr:uid="{52AA24E7-BE11-4B72-B9A9-B0F4D6B5D5D5}"/>
    <cellStyle name="Output 6 7 2" xfId="22754" xr:uid="{DC14C6E7-5F74-4664-B842-55FE7BD1A33B}"/>
    <cellStyle name="Output 6 8" xfId="11449" xr:uid="{6FD191B3-C46C-4B1B-BB47-13822F36C447}"/>
    <cellStyle name="Output 6 8 2" xfId="23307" xr:uid="{C04429E7-02B7-4617-989A-84A6BBBCE40A}"/>
    <cellStyle name="Output 6 9" xfId="11184" xr:uid="{B080ACB5-B1DA-4063-8D8F-78CAAC53DFE1}"/>
    <cellStyle name="Output 6 9 2" xfId="23046" xr:uid="{7B26F4EE-7D87-4F22-9D67-751CCC739128}"/>
    <cellStyle name="Output 7" xfId="6174" xr:uid="{954F3D62-BFD5-405B-97BC-9BAE07387108}"/>
    <cellStyle name="Output 7 10" xfId="11910" xr:uid="{D812AAFF-6749-48FE-B63C-5FDD7ED13572}"/>
    <cellStyle name="Output 7 10 2" xfId="23737" xr:uid="{B70E30A7-B7DF-40F8-9E9C-08669B2755DE}"/>
    <cellStyle name="Output 7 11" xfId="10814" xr:uid="{7E7C6DAC-B40C-434F-B9F9-8C4E623500CF}"/>
    <cellStyle name="Output 7 11 2" xfId="22684" xr:uid="{C829D3F5-CE2D-4DF1-AE54-21708AB8D3DE}"/>
    <cellStyle name="Output 7 12" xfId="11510" xr:uid="{2D34801C-53BE-4D60-AADA-FEC9EFC3AAFD}"/>
    <cellStyle name="Output 7 12 2" xfId="23364" xr:uid="{9A1674B1-DCB8-4AD1-ACC9-E7FF1F51CE96}"/>
    <cellStyle name="Output 7 2" xfId="6845" xr:uid="{77F5FCFD-7348-4B05-9F00-5A0D2900679F}"/>
    <cellStyle name="Output 7 2 10" xfId="10132" xr:uid="{8F436EF1-4F1C-44E3-88E3-7CBA65BDD2C0}"/>
    <cellStyle name="Output 7 2 10 2" xfId="22007" xr:uid="{1E222E6C-BE82-4235-AAF3-7F6C5154301D}"/>
    <cellStyle name="Output 7 2 11" xfId="11729" xr:uid="{F22E5CF8-71BA-49C8-8A93-CD6378407CCE}"/>
    <cellStyle name="Output 7 2 11 2" xfId="23558" xr:uid="{661AF32B-AD64-4725-9E0F-96AB91AD9277}"/>
    <cellStyle name="Output 7 2 2" xfId="7633" xr:uid="{01FD313B-0973-49F5-AB02-038563E9EAAC}"/>
    <cellStyle name="Output 7 2 2 10" xfId="17959" xr:uid="{402A338B-2A8C-483C-9226-50DD5923D256}"/>
    <cellStyle name="Output 7 2 2 10 2" xfId="29680" xr:uid="{DC01B80A-05BD-4F0C-A91C-EAD66807B852}"/>
    <cellStyle name="Output 7 2 2 2" xfId="9276" xr:uid="{66E509AE-FAF1-441E-810E-D4B2601626B4}"/>
    <cellStyle name="Output 7 2 2 2 2" xfId="13711" xr:uid="{B19F9C5B-6599-4456-AD3D-4C5D2D077B3A}"/>
    <cellStyle name="Output 7 2 2 2 2 2" xfId="25485" xr:uid="{E6459F77-BD2F-4C4F-B9C0-69164B112D84}"/>
    <cellStyle name="Output 7 2 2 2 3" xfId="14673" xr:uid="{A59B5FE9-6691-442B-8031-484E71AF1869}"/>
    <cellStyle name="Output 7 2 2 2 3 2" xfId="26444" xr:uid="{25326A44-88DA-44AF-BC55-D0D94AA6E33D}"/>
    <cellStyle name="Output 7 2 2 2 4" xfId="15625" xr:uid="{6B094B33-B1DA-42BF-8061-D441CA66DAD3}"/>
    <cellStyle name="Output 7 2 2 2 4 2" xfId="27374" xr:uid="{5D34BAF8-7392-4627-8282-0474EBD96778}"/>
    <cellStyle name="Output 7 2 2 2 5" xfId="16505" xr:uid="{6CA7D8AF-966D-45D6-A2DA-403E81E2F205}"/>
    <cellStyle name="Output 7 2 2 2 5 2" xfId="28252" xr:uid="{BFB20407-F7EC-4E42-B49C-06A9390311B6}"/>
    <cellStyle name="Output 7 2 2 2 6" xfId="17371" xr:uid="{93B07C64-B728-4D07-B6AF-79AAFADC8C62}"/>
    <cellStyle name="Output 7 2 2 2 6 2" xfId="29092" xr:uid="{87EAFA65-22CD-4F3E-A6B1-3D9DDE1D4D82}"/>
    <cellStyle name="Output 7 2 2 2 7" xfId="18147" xr:uid="{693805DD-35BF-4839-9D50-111E0B6BDE17}"/>
    <cellStyle name="Output 7 2 2 2 7 2" xfId="29868" xr:uid="{F505D212-DF55-42D7-9C2B-19FD33663CC3}"/>
    <cellStyle name="Output 7 2 2 2 8" xfId="18904" xr:uid="{809C2F7B-36FE-433D-820F-11C03E8F3E03}"/>
    <cellStyle name="Output 7 2 2 3" xfId="9730" xr:uid="{AC0CD20D-B8C6-4F02-A5C8-738796B39543}"/>
    <cellStyle name="Output 7 2 2 3 2" xfId="14135" xr:uid="{2E0A6E9D-94BA-4384-8A07-4422B4EE0103}"/>
    <cellStyle name="Output 7 2 2 3 2 2" xfId="25908" xr:uid="{79ACA352-11A5-4651-B0F5-4850811FC4B9}"/>
    <cellStyle name="Output 7 2 2 3 3" xfId="15095" xr:uid="{67B39662-B333-4C63-AD1A-848E3D4745C9}"/>
    <cellStyle name="Output 7 2 2 3 3 2" xfId="26866" xr:uid="{847BDC25-1AAA-41F0-A6A3-20BAA710D989}"/>
    <cellStyle name="Output 7 2 2 3 4" xfId="16047" xr:uid="{906394BE-E57A-4A31-B09D-CA05E114E083}"/>
    <cellStyle name="Output 7 2 2 3 4 2" xfId="27794" xr:uid="{DF3C6364-53D7-41E2-A616-39B43E4B54F9}"/>
    <cellStyle name="Output 7 2 2 3 5" xfId="16921" xr:uid="{E11CAC55-8E59-40AE-8F2A-0994BDDE7459}"/>
    <cellStyle name="Output 7 2 2 3 5 2" xfId="28668" xr:uid="{538BC6A9-D18A-4FDB-BF26-81356A7757D4}"/>
    <cellStyle name="Output 7 2 2 3 6" xfId="17786" xr:uid="{28DAA6F9-3088-4FBD-BA70-A38FFEDEABBB}"/>
    <cellStyle name="Output 7 2 2 3 6 2" xfId="29507" xr:uid="{892B70CB-9829-431A-9175-4BC4835643D7}"/>
    <cellStyle name="Output 7 2 2 3 7" xfId="18562" xr:uid="{CE9507AC-3150-40F9-8951-B08ECA9827C9}"/>
    <cellStyle name="Output 7 2 2 3 7 2" xfId="30283" xr:uid="{7002725B-AF39-4126-92C5-0ABF6CB102DF}"/>
    <cellStyle name="Output 7 2 2 3 8" xfId="19319" xr:uid="{86710BA4-EC67-493E-8A0F-4C2EE560942F}"/>
    <cellStyle name="Output 7 2 2 4" xfId="12695" xr:uid="{AD313397-243F-4E07-A6FA-B361B896947C}"/>
    <cellStyle name="Output 7 2 2 4 2" xfId="24494" xr:uid="{E2D33E02-FF50-4FFE-8CAA-BD74D7E47B3F}"/>
    <cellStyle name="Output 7 2 2 5" xfId="13304" xr:uid="{DE715956-2C51-4737-A901-F445115342FF}"/>
    <cellStyle name="Output 7 2 2 5 2" xfId="25087" xr:uid="{B87CB251-93F2-466D-B2D3-1A17A7C691C1}"/>
    <cellStyle name="Output 7 2 2 6" xfId="14318" xr:uid="{C86D71EF-35CB-4BD6-A53B-238FE0D68858}"/>
    <cellStyle name="Output 7 2 2 6 2" xfId="26090" xr:uid="{725D4AC3-2326-4321-A569-406CF630564E}"/>
    <cellStyle name="Output 7 2 2 7" xfId="15277" xr:uid="{7053A2C0-6A86-47CA-9892-629F766F3C9D}"/>
    <cellStyle name="Output 7 2 2 7 2" xfId="27046" xr:uid="{E51A7136-D367-4FEF-9116-5B6E167C438B}"/>
    <cellStyle name="Output 7 2 2 8" xfId="16221" xr:uid="{F3614321-62AF-4ECB-9A8D-20AA6EFB6029}"/>
    <cellStyle name="Output 7 2 2 8 2" xfId="27968" xr:uid="{BEBCCF39-12D4-42CF-A636-0148E5DBA5A0}"/>
    <cellStyle name="Output 7 2 2 9" xfId="17094" xr:uid="{C4CAF3CB-9DB2-4D52-B268-D3E22B137E16}"/>
    <cellStyle name="Output 7 2 2 9 2" xfId="28841" xr:uid="{2E7C4FBC-68EE-4488-84A5-FF44378E5C42}"/>
    <cellStyle name="Output 7 2 3" xfId="8490" xr:uid="{5AAF5A64-40F2-46A2-AE2C-A4A63EA44735}"/>
    <cellStyle name="Output 7 2 3 2" xfId="13232" xr:uid="{4D778DA6-FDD1-4EF8-B0DE-99BA03B38402}"/>
    <cellStyle name="Output 7 2 3 2 2" xfId="25018" xr:uid="{91839228-77EA-4CBF-92F4-4F0F13E02446}"/>
    <cellStyle name="Output 7 2 3 3" xfId="14252" xr:uid="{9D3EAC2D-7106-41A6-97A0-06481BB7204C}"/>
    <cellStyle name="Output 7 2 3 3 2" xfId="26025" xr:uid="{2B836B7A-E177-4EAC-A38E-A034C378533D}"/>
    <cellStyle name="Output 7 2 3 4" xfId="15212" xr:uid="{BFD41CBB-5A09-4516-8CFC-A73FCE00D07C}"/>
    <cellStyle name="Output 7 2 3 4 2" xfId="26981" xr:uid="{52287342-5A50-4E0C-AABC-84EB2214F19B}"/>
    <cellStyle name="Output 7 2 3 5" xfId="16161" xr:uid="{F3ABB553-B1B3-4FF4-82D5-54EC652A48F4}"/>
    <cellStyle name="Output 7 2 3 5 2" xfId="27908" xr:uid="{5CC25BC8-AA56-43ED-B133-31A31AB83036}"/>
    <cellStyle name="Output 7 2 3 6" xfId="17034" xr:uid="{27689086-4AA7-4D55-AF33-93B7B982DFF3}"/>
    <cellStyle name="Output 7 2 3 6 2" xfId="28781" xr:uid="{4CBAD199-1FF8-4418-A0BB-81C22A70B981}"/>
    <cellStyle name="Output 7 2 3 7" xfId="17899" xr:uid="{78F2B822-2A9B-4EE3-BCE8-AE39450EB2A9}"/>
    <cellStyle name="Output 7 2 3 7 2" xfId="29620" xr:uid="{E9A2540E-879C-4D9B-8B43-43485F3FBB14}"/>
    <cellStyle name="Output 7 2 3 8" xfId="18675" xr:uid="{4700EBE1-0699-4732-8311-300C7AC84FB9}"/>
    <cellStyle name="Output 7 2 4" xfId="9501" xr:uid="{38777F18-2FAD-41A7-846F-4F8ECDFAAD3C}"/>
    <cellStyle name="Output 7 2 4 2" xfId="13906" xr:uid="{345286C2-0B9F-40FB-9BAE-33F8543A8BFC}"/>
    <cellStyle name="Output 7 2 4 2 2" xfId="25679" xr:uid="{4E5A76F6-AABB-4946-91C8-E56D0F3B8E96}"/>
    <cellStyle name="Output 7 2 4 3" xfId="14866" xr:uid="{B3CB8AF0-A2AD-4291-A1DB-DE8DE01D0FC1}"/>
    <cellStyle name="Output 7 2 4 3 2" xfId="26637" xr:uid="{AD8CE500-87B4-4F9C-BBD8-A22033FE06E5}"/>
    <cellStyle name="Output 7 2 4 4" xfId="15818" xr:uid="{69F9443B-0886-4E0D-A8DC-4D91F59DA17A}"/>
    <cellStyle name="Output 7 2 4 4 2" xfId="27565" xr:uid="{9F188740-DAF1-45F8-A1ED-540038A96F6E}"/>
    <cellStyle name="Output 7 2 4 5" xfId="16692" xr:uid="{074330AE-6267-4E3A-8685-75F9B42416B5}"/>
    <cellStyle name="Output 7 2 4 5 2" xfId="28439" xr:uid="{BA872B38-DE00-4C62-804D-32398FEE0500}"/>
    <cellStyle name="Output 7 2 4 6" xfId="17557" xr:uid="{A23F253F-E3D8-4FD7-9583-F82886685C1F}"/>
    <cellStyle name="Output 7 2 4 6 2" xfId="29278" xr:uid="{56124743-F800-4815-AF37-225BB1E9E60C}"/>
    <cellStyle name="Output 7 2 4 7" xfId="18333" xr:uid="{9E86469A-5E54-43F7-B416-392D680E8885}"/>
    <cellStyle name="Output 7 2 4 7 2" xfId="30054" xr:uid="{9075D782-AD23-4BFA-8989-981FF08E2AC9}"/>
    <cellStyle name="Output 7 2 4 8" xfId="19090" xr:uid="{4DA465AB-25B5-450D-9E50-D7428D7A9BD6}"/>
    <cellStyle name="Output 7 2 5" xfId="12203" xr:uid="{6616883C-D4BC-46E3-9AF3-31660684C328}"/>
    <cellStyle name="Output 7 2 5 2" xfId="24020" xr:uid="{FA4DA58D-0798-41BA-B166-0B08FB5FD5F9}"/>
    <cellStyle name="Output 7 2 6" xfId="10564" xr:uid="{40947DD7-E808-4E03-9D72-DD1BB95A12A0}"/>
    <cellStyle name="Output 7 2 6 2" xfId="22436" xr:uid="{8123D269-B917-4EB3-9AAC-990DA74AD759}"/>
    <cellStyle name="Output 7 2 7" xfId="13069" xr:uid="{843F70C2-8DD8-4A23-86EE-16D453591605}"/>
    <cellStyle name="Output 7 2 7 2" xfId="24858" xr:uid="{3FBD3505-D3F8-4AAA-B993-C94AACC9E484}"/>
    <cellStyle name="Output 7 2 8" xfId="9859" xr:uid="{7A71F13F-315F-4A18-920A-62A09E18D72F}"/>
    <cellStyle name="Output 7 2 8 2" xfId="21735" xr:uid="{E23CE3D9-61CE-4B55-BE83-97B97790A018}"/>
    <cellStyle name="Output 7 2 9" xfId="12737" xr:uid="{D3CB85D9-E8B8-4BAF-A270-B0563F4C1101}"/>
    <cellStyle name="Output 7 2 9 2" xfId="24535" xr:uid="{ACD21E13-96E9-4DFA-84AB-234D9945BA53}"/>
    <cellStyle name="Output 7 3" xfId="7110" xr:uid="{F1376863-534D-44C9-B2AA-2947FC865635}"/>
    <cellStyle name="Output 7 3 10" xfId="17294" xr:uid="{7E212753-8E99-468B-8B25-E85CBF87F066}"/>
    <cellStyle name="Output 7 3 10 2" xfId="29037" xr:uid="{D5961324-4430-4127-B6E7-E5E4570848C2}"/>
    <cellStyle name="Output 7 3 2" xfId="8753" xr:uid="{A1704515-4345-48BB-94B3-889856864E42}"/>
    <cellStyle name="Output 7 3 2 2" xfId="13414" xr:uid="{DE5EF7A0-3F44-42B3-A2FA-A84B07B9E2B7}"/>
    <cellStyle name="Output 7 3 2 2 2" xfId="25197" xr:uid="{A1BB87F4-0FB9-4C25-A390-70A970386782}"/>
    <cellStyle name="Output 7 3 2 3" xfId="14420" xr:uid="{8C02977D-2431-4A60-B21D-6524D3E67B57}"/>
    <cellStyle name="Output 7 3 2 3 2" xfId="26192" xr:uid="{3A685878-54FF-45BA-8F3B-AD1555FE9F75}"/>
    <cellStyle name="Output 7 3 2 4" xfId="15378" xr:uid="{4FC78BF1-2E97-430A-A8CE-1F5DF048E37A}"/>
    <cellStyle name="Output 7 3 2 4 2" xfId="27140" xr:uid="{BCF278CE-77C5-4456-8EE3-19A97ADA4889}"/>
    <cellStyle name="Output 7 3 2 5" xfId="16305" xr:uid="{293A1A02-C455-43CA-944E-5FD2F291DC32}"/>
    <cellStyle name="Output 7 3 2 5 2" xfId="28052" xr:uid="{40A90A36-6883-43EA-A041-3B4BC1FEE639}"/>
    <cellStyle name="Output 7 3 2 6" xfId="17176" xr:uid="{B2CD2C26-5E9C-4099-8F99-1515C52AE112}"/>
    <cellStyle name="Output 7 3 2 6 2" xfId="28920" xr:uid="{4DC88056-9615-4905-B8B5-F89AC7D08891}"/>
    <cellStyle name="Output 7 3 2 7" xfId="18023" xr:uid="{B28BFF83-3550-4624-8E49-7677CCAFD5BB}"/>
    <cellStyle name="Output 7 3 2 7 2" xfId="29744" xr:uid="{A58EB9ED-D16C-4130-A18F-9C465B382227}"/>
    <cellStyle name="Output 7 3 2 8" xfId="18790" xr:uid="{ACDCD0DA-CEA0-4E95-B600-2F9A4828AEC9}"/>
    <cellStyle name="Output 7 3 3" xfId="9616" xr:uid="{ACA72032-05F1-447B-9932-C702DCEDF9B2}"/>
    <cellStyle name="Output 7 3 3 2" xfId="14021" xr:uid="{1EF12AD6-4BC6-43EF-B8BF-0F8D68CB09FB}"/>
    <cellStyle name="Output 7 3 3 2 2" xfId="25794" xr:uid="{FD5F8073-BAA1-470B-8FCB-83A1FB7E93E7}"/>
    <cellStyle name="Output 7 3 3 3" xfId="14981" xr:uid="{58C30921-ACCB-4085-A4E3-FF117A182891}"/>
    <cellStyle name="Output 7 3 3 3 2" xfId="26752" xr:uid="{EBF86C66-6E0E-46B2-BF1F-8958C30DEDDD}"/>
    <cellStyle name="Output 7 3 3 4" xfId="15933" xr:uid="{AEAAFFE9-3ED6-481C-919B-CA770840F0A9}"/>
    <cellStyle name="Output 7 3 3 4 2" xfId="27680" xr:uid="{F00530F8-DEB8-42BA-A715-DF3B786A8D7E}"/>
    <cellStyle name="Output 7 3 3 5" xfId="16807" xr:uid="{EB669D16-F7A5-41AA-88DC-7ADF3AD6533D}"/>
    <cellStyle name="Output 7 3 3 5 2" xfId="28554" xr:uid="{634D8341-66DB-4BB3-A1A9-2D22E2B28160}"/>
    <cellStyle name="Output 7 3 3 6" xfId="17672" xr:uid="{8026CE81-9B6D-404D-B4B6-56C9710895B6}"/>
    <cellStyle name="Output 7 3 3 6 2" xfId="29393" xr:uid="{6E71EEF2-29B9-4292-A8FF-6E01CF32889D}"/>
    <cellStyle name="Output 7 3 3 7" xfId="18448" xr:uid="{B709EAA0-5C6A-49AE-A1AC-2B7634532437}"/>
    <cellStyle name="Output 7 3 3 7 2" xfId="30169" xr:uid="{7BAC26AD-B1E1-4824-B70F-7A79D0488C17}"/>
    <cellStyle name="Output 7 3 3 8" xfId="19205" xr:uid="{28F6772B-9B45-45A5-AE3A-3EDFCCF3239B}"/>
    <cellStyle name="Output 7 3 4" xfId="12384" xr:uid="{2F97C90D-2D18-43A7-9B96-26C96B70D328}"/>
    <cellStyle name="Output 7 3 4 2" xfId="24199" xr:uid="{CC773F9D-E123-4B79-A55E-57DA0335636A}"/>
    <cellStyle name="Output 7 3 5" xfId="10396" xr:uid="{DA3BBE85-307E-401F-BE43-1EDECA67AC2A}"/>
    <cellStyle name="Output 7 3 5 2" xfId="22268" xr:uid="{35FE9BBE-8C09-4185-888D-779F29FADABC}"/>
    <cellStyle name="Output 7 3 6" xfId="13602" xr:uid="{1D631D5D-749D-4201-849D-7B903F9CBE31}"/>
    <cellStyle name="Output 7 3 6 2" xfId="25378" xr:uid="{12BB708F-8C66-4A83-AF56-F8309B7D1878}"/>
    <cellStyle name="Output 7 3 7" xfId="14578" xr:uid="{811D3FFE-92B3-4228-AB54-A2D0887D9C8C}"/>
    <cellStyle name="Output 7 3 7 2" xfId="26349" xr:uid="{2E3FD032-19D2-43F0-A423-A65B1FAC5B3A}"/>
    <cellStyle name="Output 7 3 8" xfId="15530" xr:uid="{6E1B8961-0DFD-4F47-ADF1-B6B3F61B2F1D}"/>
    <cellStyle name="Output 7 3 8 2" xfId="27285" xr:uid="{75F41A31-5023-474A-BD0E-B415CF4C0650}"/>
    <cellStyle name="Output 7 3 9" xfId="16425" xr:uid="{E3BBB1C3-EE64-4798-BFFC-648D470C7A9F}"/>
    <cellStyle name="Output 7 3 9 2" xfId="28172" xr:uid="{C1B1D124-C30D-427C-9DCF-761E92355004}"/>
    <cellStyle name="Output 7 4" xfId="7954" xr:uid="{4F54BEB7-07B2-44B0-8ACC-6D81FFB9E85A}"/>
    <cellStyle name="Output 7 4 2" xfId="12925" xr:uid="{BA7684C4-A8C5-45BF-8D28-0F4E5FAF9BEC}"/>
    <cellStyle name="Output 7 4 2 2" xfId="24719" xr:uid="{F2A0B576-FA4C-4CCA-B522-BA727FD36767}"/>
    <cellStyle name="Output 7 4 3" xfId="9968" xr:uid="{CC572AF7-7670-4BE7-881A-CFCF489EEC63}"/>
    <cellStyle name="Output 7 4 3 2" xfId="21843" xr:uid="{849E664B-2023-4924-A8C4-556CF9D31BB4}"/>
    <cellStyle name="Output 7 4 4" xfId="11756" xr:uid="{D37D9B9B-9B7A-48FF-A319-B1CDB1B15850}"/>
    <cellStyle name="Output 7 4 4 2" xfId="23585" xr:uid="{C0FA17FF-F091-45B4-BD98-8E23A993817B}"/>
    <cellStyle name="Output 7 4 5" xfId="10950" xr:uid="{AA8A3B12-FF3F-49B8-BB69-33029AE96B45}"/>
    <cellStyle name="Output 7 4 5 2" xfId="22819" xr:uid="{050EB862-1D8B-4C2C-91ED-A22486365442}"/>
    <cellStyle name="Output 7 4 6" xfId="11410" xr:uid="{B39E08F6-0A29-4C93-8471-2CFCEE931344}"/>
    <cellStyle name="Output 7 4 6 2" xfId="23268" xr:uid="{F10C4BBD-9850-4DEB-8746-292A9C92EF5F}"/>
    <cellStyle name="Output 7 4 7" xfId="11221" xr:uid="{183FE3A9-4EED-4C8F-B678-DCDED8049244}"/>
    <cellStyle name="Output 7 4 7 2" xfId="23083" xr:uid="{7A68F152-6294-4586-80AB-6D0569E5764F}"/>
    <cellStyle name="Output 7 4 8" xfId="13280" xr:uid="{D1DC31AC-940F-46E0-86A8-DBAEBA40CF87}"/>
    <cellStyle name="Output 7 5" xfId="9388" xr:uid="{222F083A-EA1D-4CCC-99BF-62E96201C249}"/>
    <cellStyle name="Output 7 5 2" xfId="13793" xr:uid="{1BE66A35-F870-46A6-9428-4DA2DF017F11}"/>
    <cellStyle name="Output 7 5 2 2" xfId="25566" xr:uid="{F77ED4AE-75F4-4370-ACE8-3D94DAE4D7CA}"/>
    <cellStyle name="Output 7 5 3" xfId="14753" xr:uid="{6557D203-AFD9-481D-82F1-9344C0FE800E}"/>
    <cellStyle name="Output 7 5 3 2" xfId="26524" xr:uid="{008C61C2-25B2-40C1-8880-D2B004535DAC}"/>
    <cellStyle name="Output 7 5 4" xfId="15705" xr:uid="{638D3FBA-2E2F-4DF4-AE12-63E16ED5BD96}"/>
    <cellStyle name="Output 7 5 4 2" xfId="27452" xr:uid="{9CDDB84F-E9BB-4C9B-8195-4D3134E5474E}"/>
    <cellStyle name="Output 7 5 5" xfId="16579" xr:uid="{66768ABB-7AE9-49F3-AD3F-EBCD462CAA13}"/>
    <cellStyle name="Output 7 5 5 2" xfId="28326" xr:uid="{DA8B2C6D-46F5-422A-A56F-575CE657DBE6}"/>
    <cellStyle name="Output 7 5 6" xfId="17444" xr:uid="{C2186D8B-5234-4F82-983E-F1A854D4C68A}"/>
    <cellStyle name="Output 7 5 6 2" xfId="29165" xr:uid="{9390CC62-1DDB-4B27-B2D4-663C8BA90904}"/>
    <cellStyle name="Output 7 5 7" xfId="18220" xr:uid="{9C6ADDD1-FDCF-4390-8A60-94AC16C65869}"/>
    <cellStyle name="Output 7 5 7 2" xfId="29941" xr:uid="{AB4E2A0E-CF39-4C42-AC74-F5A74858853F}"/>
    <cellStyle name="Output 7 5 8" xfId="18977" xr:uid="{49D5CD20-8ED2-47B5-A37E-61BAC61363BB}"/>
    <cellStyle name="Output 7 6" xfId="11831" xr:uid="{ECD81211-3C5F-4C6F-B7C3-A4B65A2F6713}"/>
    <cellStyle name="Output 7 6 2" xfId="23659" xr:uid="{2FE68DE1-68A8-4BD5-AF54-33772A1F8AC7}"/>
    <cellStyle name="Output 7 7" xfId="10884" xr:uid="{3BAB2816-4812-411C-AEAD-58A4DD830676}"/>
    <cellStyle name="Output 7 7 2" xfId="22753" xr:uid="{2424DDCB-9111-4C6B-AFD1-AE99A556F74D}"/>
    <cellStyle name="Output 7 8" xfId="11450" xr:uid="{3A377C70-ACFC-4BAB-8CFA-BEEB9B5937D5}"/>
    <cellStyle name="Output 7 8 2" xfId="23308" xr:uid="{E9BCAA6D-6DF4-4B0F-8958-D3546641B8D0}"/>
    <cellStyle name="Output 7 9" xfId="11183" xr:uid="{F28C37EE-FC82-4710-9563-19F8BF33AE24}"/>
    <cellStyle name="Output 7 9 2" xfId="23045" xr:uid="{FC148E0B-EBBC-45C6-AE22-C5CEEDCEBD3C}"/>
    <cellStyle name="Output 8" xfId="6175" xr:uid="{CCB83296-7630-40E4-8A69-C2469B7043A0}"/>
    <cellStyle name="Output 8 10" xfId="12482" xr:uid="{563034CA-19BE-4CC9-AFA1-15C0A06F2D4D}"/>
    <cellStyle name="Output 8 10 2" xfId="24296" xr:uid="{CC58C341-4846-4B8C-8C54-B6AF3920F31A}"/>
    <cellStyle name="Output 8 11" xfId="10303" xr:uid="{A777D704-3345-4FB8-96EA-4282A1251E2E}"/>
    <cellStyle name="Output 8 11 2" xfId="22175" xr:uid="{BA1A7843-7974-40A1-A31B-C04C721B7DE8}"/>
    <cellStyle name="Output 8 12" xfId="13103" xr:uid="{54C55BEE-213D-4396-9A55-D92DF574242D}"/>
    <cellStyle name="Output 8 12 2" xfId="24891" xr:uid="{DE6A0BA2-589C-40C8-AF5B-D0AA65BF87FA}"/>
    <cellStyle name="Output 8 2" xfId="6846" xr:uid="{8D724372-BA99-4AA5-99A0-79AB3FE4A141}"/>
    <cellStyle name="Output 8 2 10" xfId="10991" xr:uid="{B57DA98C-FFA5-440E-8D4F-79E0070BA6D4}"/>
    <cellStyle name="Output 8 2 10 2" xfId="22860" xr:uid="{0392B4FB-5CEB-48A4-90FC-6028134A1B71}"/>
    <cellStyle name="Output 8 2 11" xfId="12011" xr:uid="{1A1D9FB7-DB8B-49DD-A839-7A9248FE4FB9}"/>
    <cellStyle name="Output 8 2 11 2" xfId="23834" xr:uid="{0EF4B8BA-3078-461F-A117-D8728B61B372}"/>
    <cellStyle name="Output 8 2 2" xfId="7634" xr:uid="{AB7D0E1C-98DF-40F0-BB42-058B212314A0}"/>
    <cellStyle name="Output 8 2 2 10" xfId="10754" xr:uid="{D31DE371-EF72-435A-AF84-91E8E7AB2C4E}"/>
    <cellStyle name="Output 8 2 2 10 2" xfId="22625" xr:uid="{26A01E97-9E63-448C-925A-52047B986992}"/>
    <cellStyle name="Output 8 2 2 2" xfId="9277" xr:uid="{E51DF8A4-8D77-4D26-B56B-1256CFED8FF0}"/>
    <cellStyle name="Output 8 2 2 2 2" xfId="13712" xr:uid="{1619ACD6-EB70-46E8-B9EA-B98A4A1E8B31}"/>
    <cellStyle name="Output 8 2 2 2 2 2" xfId="25486" xr:uid="{DCB81F60-1857-4F6F-A18A-767E8F047EED}"/>
    <cellStyle name="Output 8 2 2 2 3" xfId="14674" xr:uid="{3612562F-ED72-4076-BB27-824DCE69328E}"/>
    <cellStyle name="Output 8 2 2 2 3 2" xfId="26445" xr:uid="{232016BE-A8A9-41BA-9533-E2B2C1A3B05C}"/>
    <cellStyle name="Output 8 2 2 2 4" xfId="15626" xr:uid="{F4C770F9-C94D-4F34-9871-EDB0F5A16291}"/>
    <cellStyle name="Output 8 2 2 2 4 2" xfId="27375" xr:uid="{44C1E5E2-E5E5-4C23-90FB-ED55DD8384CE}"/>
    <cellStyle name="Output 8 2 2 2 5" xfId="16506" xr:uid="{145B08AE-10DF-4436-8D83-448E5C2FB66A}"/>
    <cellStyle name="Output 8 2 2 2 5 2" xfId="28253" xr:uid="{C8C70D03-0742-4A93-B1C0-B6D44DC6B327}"/>
    <cellStyle name="Output 8 2 2 2 6" xfId="17372" xr:uid="{9BA938AD-5D27-4E83-B604-C4F3380535A2}"/>
    <cellStyle name="Output 8 2 2 2 6 2" xfId="29093" xr:uid="{E7F31116-A25C-4523-BD83-51985E405159}"/>
    <cellStyle name="Output 8 2 2 2 7" xfId="18148" xr:uid="{6F45BFC8-CA28-4489-A2B5-F44E67C6590D}"/>
    <cellStyle name="Output 8 2 2 2 7 2" xfId="29869" xr:uid="{99F47F29-DEC0-496D-896D-F4C10AE738DC}"/>
    <cellStyle name="Output 8 2 2 2 8" xfId="18905" xr:uid="{6AF0C614-51D8-435E-AEE3-1D992EAE476D}"/>
    <cellStyle name="Output 8 2 2 3" xfId="9731" xr:uid="{9F6E144C-5E87-48DC-B2E9-867A4D4EC257}"/>
    <cellStyle name="Output 8 2 2 3 2" xfId="14136" xr:uid="{CFA0D2E6-4E3B-4D36-A339-7A666470C0D9}"/>
    <cellStyle name="Output 8 2 2 3 2 2" xfId="25909" xr:uid="{CA78E520-8BDD-47C4-9B55-B512BBCCFF55}"/>
    <cellStyle name="Output 8 2 2 3 3" xfId="15096" xr:uid="{DB073D54-52E6-402A-BFF9-31D11E625A17}"/>
    <cellStyle name="Output 8 2 2 3 3 2" xfId="26867" xr:uid="{64C4694D-0A3C-40D4-9716-CB23D5A12475}"/>
    <cellStyle name="Output 8 2 2 3 4" xfId="16048" xr:uid="{3BB932E6-5FCD-4476-BC35-612C353BD274}"/>
    <cellStyle name="Output 8 2 2 3 4 2" xfId="27795" xr:uid="{F811DEA1-CBC0-4E50-BD68-5785819EAFDA}"/>
    <cellStyle name="Output 8 2 2 3 5" xfId="16922" xr:uid="{FD9E9110-C34A-4FD7-8680-5C29EB18C2AA}"/>
    <cellStyle name="Output 8 2 2 3 5 2" xfId="28669" xr:uid="{0217A9D6-38E7-4BDC-BD0E-A7F6B0337E9F}"/>
    <cellStyle name="Output 8 2 2 3 6" xfId="17787" xr:uid="{DBDC23A8-30DE-4BC1-B639-50967B0B2674}"/>
    <cellStyle name="Output 8 2 2 3 6 2" xfId="29508" xr:uid="{9B354ADE-3064-4994-926A-8D2AA2B66470}"/>
    <cellStyle name="Output 8 2 2 3 7" xfId="18563" xr:uid="{6ED3D51C-CC8A-4A7A-A228-37E24F8EBB5C}"/>
    <cellStyle name="Output 8 2 2 3 7 2" xfId="30284" xr:uid="{8978B3A4-9BA9-40E6-B448-A7B655412E53}"/>
    <cellStyle name="Output 8 2 2 3 8" xfId="19320" xr:uid="{3826B452-5A7A-4BC3-996C-C3DA7DD354CB}"/>
    <cellStyle name="Output 8 2 2 4" xfId="12696" xr:uid="{CD972893-AFEB-441C-A313-08423AA5E390}"/>
    <cellStyle name="Output 8 2 2 4 2" xfId="24495" xr:uid="{A06B90A7-289D-4D67-823E-E36B259A0BE9}"/>
    <cellStyle name="Output 8 2 2 5" xfId="12276" xr:uid="{417D815D-22CC-4B5F-B923-CC27064891DA}"/>
    <cellStyle name="Output 8 2 2 5 2" xfId="24092" xr:uid="{45027B17-C62E-4452-8970-78A40089741E}"/>
    <cellStyle name="Output 8 2 2 6" xfId="10496" xr:uid="{D0E600FC-1E3C-4363-950D-488271C6F90B}"/>
    <cellStyle name="Output 8 2 2 6 2" xfId="22368" xr:uid="{80CDDF19-9841-44F9-8CB6-DE3ECF9BB18F}"/>
    <cellStyle name="Output 8 2 2 7" xfId="13080" xr:uid="{932FC67E-D73E-4693-B45E-DDA4A037E340}"/>
    <cellStyle name="Output 8 2 2 7 2" xfId="24869" xr:uid="{8A5157FD-660D-418D-BCC4-24E70C7F33A8}"/>
    <cellStyle name="Output 8 2 2 8" xfId="9849" xr:uid="{09327F66-A981-49F4-9BA9-0ACA22433166}"/>
    <cellStyle name="Output 8 2 2 8 2" xfId="21725" xr:uid="{6391AFD2-E279-4709-AF1A-107CD9DFB0B2}"/>
    <cellStyle name="Output 8 2 2 9" xfId="11982" xr:uid="{02E22979-C4B4-488A-9F42-F45DBC58285A}"/>
    <cellStyle name="Output 8 2 2 9 2" xfId="23807" xr:uid="{EF2F483B-BB0B-47EC-9A6D-C05E3BEC8704}"/>
    <cellStyle name="Output 8 2 3" xfId="8491" xr:uid="{DFA7B7CC-104E-40E2-918F-A69BDE4E9418}"/>
    <cellStyle name="Output 8 2 3 2" xfId="13233" xr:uid="{732ED30D-6A86-4908-960A-61555E3E500B}"/>
    <cellStyle name="Output 8 2 3 2 2" xfId="25019" xr:uid="{86CE6C91-E1BA-4B74-BA6A-067922DA360C}"/>
    <cellStyle name="Output 8 2 3 3" xfId="14253" xr:uid="{2568EFA4-7D57-45D7-B1F4-FAA6F083EA6C}"/>
    <cellStyle name="Output 8 2 3 3 2" xfId="26026" xr:uid="{4674AB4D-DDA9-4C27-8AFD-2AC04FB41B1D}"/>
    <cellStyle name="Output 8 2 3 4" xfId="15213" xr:uid="{4607C255-E3E4-4D99-A3D1-8898FA5CE689}"/>
    <cellStyle name="Output 8 2 3 4 2" xfId="26982" xr:uid="{EB5850D0-BA84-4FC4-8767-83F22C768B39}"/>
    <cellStyle name="Output 8 2 3 5" xfId="16162" xr:uid="{AE2D424D-09A2-4CA6-BC59-665CE906195C}"/>
    <cellStyle name="Output 8 2 3 5 2" xfId="27909" xr:uid="{4E15B328-0922-44E9-B42B-71797BB93123}"/>
    <cellStyle name="Output 8 2 3 6" xfId="17035" xr:uid="{11148F47-A7B5-4ACC-926A-970BF7D87FA6}"/>
    <cellStyle name="Output 8 2 3 6 2" xfId="28782" xr:uid="{134BC5FC-CFCE-452C-82C2-CD02D26E7B62}"/>
    <cellStyle name="Output 8 2 3 7" xfId="17900" xr:uid="{448BC5BF-0C26-4D8F-A9B7-01DB83C59B75}"/>
    <cellStyle name="Output 8 2 3 7 2" xfId="29621" xr:uid="{D2954A99-0D84-446F-B42E-77A9FB7880C4}"/>
    <cellStyle name="Output 8 2 3 8" xfId="18676" xr:uid="{E2AEEE08-695E-4D59-9AB7-2C3D9088F718}"/>
    <cellStyle name="Output 8 2 4" xfId="9502" xr:uid="{C095EF11-A6C1-4F70-B481-290FBA39250F}"/>
    <cellStyle name="Output 8 2 4 2" xfId="13907" xr:uid="{AF5E209F-FBAD-4793-817E-AB8DF350BD44}"/>
    <cellStyle name="Output 8 2 4 2 2" xfId="25680" xr:uid="{D5205178-31F4-440C-8D08-2ECE2BE44140}"/>
    <cellStyle name="Output 8 2 4 3" xfId="14867" xr:uid="{87F9C1E9-34AD-4F19-9D74-4996768668B6}"/>
    <cellStyle name="Output 8 2 4 3 2" xfId="26638" xr:uid="{BB54C717-2D23-4325-998D-D518707DF30E}"/>
    <cellStyle name="Output 8 2 4 4" xfId="15819" xr:uid="{54CB044E-6DEB-499D-A386-657864944AE7}"/>
    <cellStyle name="Output 8 2 4 4 2" xfId="27566" xr:uid="{469D7751-2213-4981-9D9D-BBF1F2EBF35A}"/>
    <cellStyle name="Output 8 2 4 5" xfId="16693" xr:uid="{29E61921-013B-4598-9EA8-CE51782234C1}"/>
    <cellStyle name="Output 8 2 4 5 2" xfId="28440" xr:uid="{6882C523-8D8D-45E2-B65C-2B3B415616CB}"/>
    <cellStyle name="Output 8 2 4 6" xfId="17558" xr:uid="{BC15519A-3358-40E1-AABC-03C771DBA601}"/>
    <cellStyle name="Output 8 2 4 6 2" xfId="29279" xr:uid="{6E124B67-E701-4DD6-A820-0AC80BA5FCC8}"/>
    <cellStyle name="Output 8 2 4 7" xfId="18334" xr:uid="{855B76BF-B1FC-4D03-84B0-E492A80844F2}"/>
    <cellStyle name="Output 8 2 4 7 2" xfId="30055" xr:uid="{32680CFD-E8D9-457A-9D4C-776CDDB7D938}"/>
    <cellStyle name="Output 8 2 4 8" xfId="19091" xr:uid="{7E0BA218-3F9D-450D-BFEA-5190E181EAA1}"/>
    <cellStyle name="Output 8 2 5" xfId="12204" xr:uid="{003DB555-F99C-4EC5-AB4A-A4215432B3AD}"/>
    <cellStyle name="Output 8 2 5 2" xfId="24021" xr:uid="{BE2DBF62-F198-44CA-834A-8AAFEEDD97B5}"/>
    <cellStyle name="Output 8 2 6" xfId="10563" xr:uid="{C3632BC2-8E5C-4E97-A75F-38DA18EAB7AC}"/>
    <cellStyle name="Output 8 2 6 2" xfId="22435" xr:uid="{1B6E927A-D3F8-4218-9721-9D524F2952FF}"/>
    <cellStyle name="Output 8 2 7" xfId="12550" xr:uid="{E20BF2D9-9275-478F-A6A1-0F20A6D94895}"/>
    <cellStyle name="Output 8 2 7 2" xfId="24359" xr:uid="{4DDB8F16-967D-4DC2-9FF2-A97908A20CD1}"/>
    <cellStyle name="Output 8 2 8" xfId="10256" xr:uid="{32E4A580-2D4C-410F-951C-A034BF8244C9}"/>
    <cellStyle name="Output 8 2 8 2" xfId="22131" xr:uid="{55AE7536-CEE6-4728-9CCD-0CBF9D05EF56}"/>
    <cellStyle name="Output 8 2 9" xfId="11708" xr:uid="{44E62F89-5FFB-44FD-9F61-6676BAC4E244}"/>
    <cellStyle name="Output 8 2 9 2" xfId="23541" xr:uid="{58FFA234-0137-44C8-B6F0-FB840694FECA}"/>
    <cellStyle name="Output 8 3" xfId="7111" xr:uid="{E51EBD85-8731-45A7-B684-F885D73FC8AB}"/>
    <cellStyle name="Output 8 3 10" xfId="11445" xr:uid="{C8886775-F215-4A69-89B6-36AD856A7E42}"/>
    <cellStyle name="Output 8 3 10 2" xfId="23303" xr:uid="{5A53658B-CA9F-420D-A70D-41BEA37DF74E}"/>
    <cellStyle name="Output 8 3 2" xfId="8754" xr:uid="{4DFFA8D7-2C0E-44A2-9435-D8DFCBCFD1E0}"/>
    <cellStyle name="Output 8 3 2 2" xfId="13415" xr:uid="{DB8CCFA3-7469-483F-8261-AA2F8C173B6B}"/>
    <cellStyle name="Output 8 3 2 2 2" xfId="25198" xr:uid="{42E8D143-2EA5-4BEF-8416-BF626B345490}"/>
    <cellStyle name="Output 8 3 2 3" xfId="14421" xr:uid="{38822CEB-DF89-462E-998B-C1A755F3ABDE}"/>
    <cellStyle name="Output 8 3 2 3 2" xfId="26193" xr:uid="{F453CC23-4157-4C01-8826-9CE3B4208E4D}"/>
    <cellStyle name="Output 8 3 2 4" xfId="15379" xr:uid="{EE346902-DF43-48FD-B987-39BF9E6549DB}"/>
    <cellStyle name="Output 8 3 2 4 2" xfId="27141" xr:uid="{EC3DA94E-B3A1-433B-8FF5-9BC627A7CF18}"/>
    <cellStyle name="Output 8 3 2 5" xfId="16306" xr:uid="{49B59866-74DE-47DD-A453-7B2646994158}"/>
    <cellStyle name="Output 8 3 2 5 2" xfId="28053" xr:uid="{15BE192F-3BBD-4863-AA3B-6F01693E7190}"/>
    <cellStyle name="Output 8 3 2 6" xfId="17177" xr:uid="{100DA8A0-B06F-450B-A1E1-7E18EB76C204}"/>
    <cellStyle name="Output 8 3 2 6 2" xfId="28921" xr:uid="{0B82A1AF-E3FE-49D1-B348-19E87584721B}"/>
    <cellStyle name="Output 8 3 2 7" xfId="18024" xr:uid="{DA9CF029-1742-42AF-8587-3C8BB6F5B462}"/>
    <cellStyle name="Output 8 3 2 7 2" xfId="29745" xr:uid="{94C91924-013F-4CD3-A2FB-F03914528959}"/>
    <cellStyle name="Output 8 3 2 8" xfId="18791" xr:uid="{6FFD55DE-BBD1-4E3F-87EA-3FA63857038B}"/>
    <cellStyle name="Output 8 3 3" xfId="9617" xr:uid="{C78AC869-7DEA-4B50-93A0-D2B601B67E3C}"/>
    <cellStyle name="Output 8 3 3 2" xfId="14022" xr:uid="{B38E6DF1-727D-44A6-A6BA-31A907999566}"/>
    <cellStyle name="Output 8 3 3 2 2" xfId="25795" xr:uid="{C95B8FF8-8285-4CE4-B9CE-9FEA9D4382F5}"/>
    <cellStyle name="Output 8 3 3 3" xfId="14982" xr:uid="{2CAEF57A-1AAD-4900-8825-1A3B5DF1AE5D}"/>
    <cellStyle name="Output 8 3 3 3 2" xfId="26753" xr:uid="{A2EE7F25-18A9-4B9E-8627-86A7AAD96282}"/>
    <cellStyle name="Output 8 3 3 4" xfId="15934" xr:uid="{5BA1608C-0DDF-403A-86D4-AFB787B9C2A2}"/>
    <cellStyle name="Output 8 3 3 4 2" xfId="27681" xr:uid="{C58E51CB-741A-42EE-8AAE-CC86B89691C3}"/>
    <cellStyle name="Output 8 3 3 5" xfId="16808" xr:uid="{DBD37323-5319-4748-BB17-089B916E8F72}"/>
    <cellStyle name="Output 8 3 3 5 2" xfId="28555" xr:uid="{4C878D03-7371-4236-9537-1322B15808B8}"/>
    <cellStyle name="Output 8 3 3 6" xfId="17673" xr:uid="{85C77325-B1C2-468E-B878-58893AF8E1B7}"/>
    <cellStyle name="Output 8 3 3 6 2" xfId="29394" xr:uid="{40CF7A5A-CEDB-4308-82C6-FB1CB41490C1}"/>
    <cellStyle name="Output 8 3 3 7" xfId="18449" xr:uid="{486A43ED-956C-4094-8DB5-802FDDC96910}"/>
    <cellStyle name="Output 8 3 3 7 2" xfId="30170" xr:uid="{58CBDB0E-9620-4EF4-B311-E6D68319FD63}"/>
    <cellStyle name="Output 8 3 3 8" xfId="19206" xr:uid="{9CFED182-A092-4EFB-A700-FB70B6DD6C74}"/>
    <cellStyle name="Output 8 3 4" xfId="12385" xr:uid="{32453A5E-ABF5-4F99-8B66-E40B33EFEC6C}"/>
    <cellStyle name="Output 8 3 4 2" xfId="24200" xr:uid="{C82B31B2-CC59-4241-878D-9C4892871B98}"/>
    <cellStyle name="Output 8 3 5" xfId="10395" xr:uid="{2CB8D198-30ED-4466-9465-A08C330C350B}"/>
    <cellStyle name="Output 8 3 5 2" xfId="22267" xr:uid="{17C9EE1C-DFCE-4715-923B-3D09FF9D2009}"/>
    <cellStyle name="Output 8 3 6" xfId="13093" xr:uid="{2E8663DE-3C17-4A55-8316-F7FFEDA8D28A}"/>
    <cellStyle name="Output 8 3 6 2" xfId="24881" xr:uid="{A401CE57-6900-43B8-AFCB-34A68C9A0619}"/>
    <cellStyle name="Output 8 3 7" xfId="9839" xr:uid="{1428BCC8-D563-4290-BED2-8BE2D3C5D064}"/>
    <cellStyle name="Output 8 3 7 2" xfId="21715" xr:uid="{65E20189-1AAC-44F8-B5C7-05946795B1F1}"/>
    <cellStyle name="Output 8 3 8" xfId="11826" xr:uid="{25104629-1FAD-4D68-A94C-13643E63E4EA}"/>
    <cellStyle name="Output 8 3 8 2" xfId="23654" xr:uid="{B3A9A403-8861-4C9F-AEAD-5AD5782F998A}"/>
    <cellStyle name="Output 8 3 9" xfId="10889" xr:uid="{DFD1EE9C-8A7B-4CE4-8882-0D2A1ABFBA86}"/>
    <cellStyle name="Output 8 3 9 2" xfId="22758" xr:uid="{9B2EE41B-6E2F-4A9D-B270-183378430EAA}"/>
    <cellStyle name="Output 8 4" xfId="7955" xr:uid="{09C6FE47-DBAB-4E12-BED9-9C626E226310}"/>
    <cellStyle name="Output 8 4 2" xfId="12926" xr:uid="{55D45E87-40B7-4A26-8F8B-5E90BEA87544}"/>
    <cellStyle name="Output 8 4 2 2" xfId="24720" xr:uid="{71AFE497-A16A-4523-9DE8-2EF60AE85EE5}"/>
    <cellStyle name="Output 8 4 3" xfId="9967" xr:uid="{5A55D160-1C32-4E0A-AECA-EF1FB49BBCB9}"/>
    <cellStyle name="Output 8 4 3 2" xfId="21842" xr:uid="{1ACE5C5B-CBEA-496D-B311-B9C52C07E191}"/>
    <cellStyle name="Output 8 4 4" xfId="11757" xr:uid="{2C445088-B9C0-4471-9D45-BF759FD42018}"/>
    <cellStyle name="Output 8 4 4 2" xfId="23586" xr:uid="{C1026C9F-EC4E-4582-9DE8-D799A0A272E5}"/>
    <cellStyle name="Output 8 4 5" xfId="10949" xr:uid="{0163CB12-BCB1-42E4-8180-7FA05ABDE878}"/>
    <cellStyle name="Output 8 4 5 2" xfId="22818" xr:uid="{0043825C-5EC2-46D3-B721-67209A47A84E}"/>
    <cellStyle name="Output 8 4 6" xfId="11411" xr:uid="{939EAB33-0CBD-463E-8575-E1D6225206AD}"/>
    <cellStyle name="Output 8 4 6 2" xfId="23269" xr:uid="{86DD1BCD-25E3-4BCB-B21E-8F73AF69DA51}"/>
    <cellStyle name="Output 8 4 7" xfId="11220" xr:uid="{36D499D4-8D50-4263-861B-4EB47B33AFDD}"/>
    <cellStyle name="Output 8 4 7 2" xfId="23082" xr:uid="{ED7E0A3C-43AE-46BD-8109-B0E12E3FCC13}"/>
    <cellStyle name="Output 8 4 8" xfId="12747" xr:uid="{D97E51DF-5C28-4209-B8C3-41E45093E174}"/>
    <cellStyle name="Output 8 5" xfId="9389" xr:uid="{656582CF-A3EC-44A2-8284-788178BABB84}"/>
    <cellStyle name="Output 8 5 2" xfId="13794" xr:uid="{82B98659-BEDA-4FA9-9BD0-2FB0025F0DCD}"/>
    <cellStyle name="Output 8 5 2 2" xfId="25567" xr:uid="{3279BAE6-B921-4503-989B-D11ECE0657E0}"/>
    <cellStyle name="Output 8 5 3" xfId="14754" xr:uid="{5ABA65AE-9299-4A9B-BAE8-B5737325B3C0}"/>
    <cellStyle name="Output 8 5 3 2" xfId="26525" xr:uid="{7454A2A9-C634-45A1-B7C1-EC02366AF23E}"/>
    <cellStyle name="Output 8 5 4" xfId="15706" xr:uid="{83A4CBBA-C99F-4347-B8CE-4764E3337C49}"/>
    <cellStyle name="Output 8 5 4 2" xfId="27453" xr:uid="{D0C28AB7-7CBC-4179-AFAB-C2F74284E935}"/>
    <cellStyle name="Output 8 5 5" xfId="16580" xr:uid="{475BB7CE-AFFF-4060-A91E-32292FB93D89}"/>
    <cellStyle name="Output 8 5 5 2" xfId="28327" xr:uid="{784749DD-0FA6-41C9-A1D6-3A55BE44D1DD}"/>
    <cellStyle name="Output 8 5 6" xfId="17445" xr:uid="{62144CE6-B97B-4FF3-9304-8234EB87BF84}"/>
    <cellStyle name="Output 8 5 6 2" xfId="29166" xr:uid="{3FF6CAC9-3E8B-45B7-B529-618B9325F1B7}"/>
    <cellStyle name="Output 8 5 7" xfId="18221" xr:uid="{939B3CB8-AB2D-463A-919B-F5A0ACA31308}"/>
    <cellStyle name="Output 8 5 7 2" xfId="29942" xr:uid="{04C2428E-C49D-4EBD-8785-F250A5120170}"/>
    <cellStyle name="Output 8 5 8" xfId="18978" xr:uid="{61C963A5-BAC5-487C-B513-4B28F365CA51}"/>
    <cellStyle name="Output 8 6" xfId="11832" xr:uid="{49ECA611-3AC5-42C5-AB5B-F0ACDEC0779F}"/>
    <cellStyle name="Output 8 6 2" xfId="23660" xr:uid="{F6E55CBB-3EB9-4484-822D-5BEAB5EDD0CF}"/>
    <cellStyle name="Output 8 7" xfId="10883" xr:uid="{68B68A68-5763-4A47-948B-43D66FACE13B}"/>
    <cellStyle name="Output 8 7 2" xfId="22752" xr:uid="{1FE06B8C-5CF3-435C-B616-62EE4A1F9E5A}"/>
    <cellStyle name="Output 8 8" xfId="11451" xr:uid="{9F330866-EBC5-4622-ADCB-DC13AA5C2F0D}"/>
    <cellStyle name="Output 8 8 2" xfId="23309" xr:uid="{BDAF00D1-8BA9-4046-850C-A658F9A4ACBB}"/>
    <cellStyle name="Output 8 9" xfId="11182" xr:uid="{69F49B7F-6EA4-4D11-94E8-3794A1F64584}"/>
    <cellStyle name="Output 8 9 2" xfId="23044" xr:uid="{AAC3511C-D28A-4597-B824-D935F9105080}"/>
    <cellStyle name="Output 9" xfId="6176" xr:uid="{E827B3C7-E9CD-485D-A055-838303A8FB05}"/>
    <cellStyle name="Output 9 10" xfId="13511" xr:uid="{EFEE4287-9165-414A-A531-1DB6717225CC}"/>
    <cellStyle name="Output 9 10 2" xfId="25292" xr:uid="{415C602A-76D8-4CC8-A56E-4D80CED70011}"/>
    <cellStyle name="Output 9 11" xfId="14512" xr:uid="{75779289-9E18-4F86-85B7-FA32FB6A62CA}"/>
    <cellStyle name="Output 9 11 2" xfId="26284" xr:uid="{332FD18B-6BE3-480D-91B1-FAF42E2B0A61}"/>
    <cellStyle name="Output 9 12" xfId="15470" xr:uid="{56092A56-D381-4438-862B-425623885A4E}"/>
    <cellStyle name="Output 9 12 2" xfId="27230" xr:uid="{2FAA0907-0DFA-4989-A874-230B54710E6D}"/>
    <cellStyle name="Output 9 2" xfId="6847" xr:uid="{3A16EBEE-8F2C-4238-8631-1BC4FAD116CF}"/>
    <cellStyle name="Output 9 2 10" xfId="16402" xr:uid="{E3824BB1-5F22-4772-A89B-7A954BC34C5B}"/>
    <cellStyle name="Output 9 2 10 2" xfId="28149" xr:uid="{AC2F8D85-C724-4B60-A95A-EEB62D49603D}"/>
    <cellStyle name="Output 9 2 11" xfId="17273" xr:uid="{FA082311-93A8-425C-9F38-48058F999AF2}"/>
    <cellStyle name="Output 9 2 11 2" xfId="29016" xr:uid="{7E9193EA-0C3D-4596-AF66-0F647573B61D}"/>
    <cellStyle name="Output 9 2 2" xfId="7635" xr:uid="{A55738BE-F5C6-4204-AFDB-EF8241283A7E}"/>
    <cellStyle name="Output 9 2 2 10" xfId="10281" xr:uid="{3BE71675-C20E-44F9-B150-805D1122E116}"/>
    <cellStyle name="Output 9 2 2 10 2" xfId="22156" xr:uid="{EC310157-7150-4820-AD55-819C61121916}"/>
    <cellStyle name="Output 9 2 2 2" xfId="9278" xr:uid="{F2B1D0FD-053D-4B38-8253-FBF274D9EFBB}"/>
    <cellStyle name="Output 9 2 2 2 2" xfId="13713" xr:uid="{EF2A771E-FF6D-403E-9AB3-DF1ECA975AB6}"/>
    <cellStyle name="Output 9 2 2 2 2 2" xfId="25487" xr:uid="{0D5FA0AF-264B-419D-AFFA-287CFF61BE24}"/>
    <cellStyle name="Output 9 2 2 2 3" xfId="14675" xr:uid="{B0933C09-EC3A-4545-A653-AAE99467D14C}"/>
    <cellStyle name="Output 9 2 2 2 3 2" xfId="26446" xr:uid="{01138C8B-F3E3-445B-AA53-04550BF40D26}"/>
    <cellStyle name="Output 9 2 2 2 4" xfId="15627" xr:uid="{B8D5E2DC-3CF6-45E6-A279-EF7A6D47FA2D}"/>
    <cellStyle name="Output 9 2 2 2 4 2" xfId="27376" xr:uid="{DB55CD2E-C898-42DC-AF6A-DC49D9FF2100}"/>
    <cellStyle name="Output 9 2 2 2 5" xfId="16507" xr:uid="{9171D570-B0C6-45BF-98A2-33A8BAC1D891}"/>
    <cellStyle name="Output 9 2 2 2 5 2" xfId="28254" xr:uid="{D2981AAA-627D-4C10-A205-18051DDAA05E}"/>
    <cellStyle name="Output 9 2 2 2 6" xfId="17373" xr:uid="{08A9C273-CD73-483F-A3F1-DB9A990E5535}"/>
    <cellStyle name="Output 9 2 2 2 6 2" xfId="29094" xr:uid="{20458E53-481E-4460-93C1-B0E8DE2247C2}"/>
    <cellStyle name="Output 9 2 2 2 7" xfId="18149" xr:uid="{4CDB8C7B-1362-4C11-AFAB-27208F065BE6}"/>
    <cellStyle name="Output 9 2 2 2 7 2" xfId="29870" xr:uid="{4D93B79E-EBD9-49DF-AD5B-EC9FD197279D}"/>
    <cellStyle name="Output 9 2 2 2 8" xfId="18906" xr:uid="{0786AD19-6998-45AA-AA4B-59215710EAAB}"/>
    <cellStyle name="Output 9 2 2 3" xfId="9732" xr:uid="{BA8AB80F-6AA1-493B-A077-D7C69E9D92BE}"/>
    <cellStyle name="Output 9 2 2 3 2" xfId="14137" xr:uid="{52D5855A-F1A0-4666-AA7F-B5A63CC6DC60}"/>
    <cellStyle name="Output 9 2 2 3 2 2" xfId="25910" xr:uid="{31ACDB57-6826-497F-BE8B-5B0AC4994AF5}"/>
    <cellStyle name="Output 9 2 2 3 3" xfId="15097" xr:uid="{0408D8CB-778B-403F-87AA-F26DADAB569E}"/>
    <cellStyle name="Output 9 2 2 3 3 2" xfId="26868" xr:uid="{48105A58-84DA-495E-B1C6-7CC1EAD4B9C7}"/>
    <cellStyle name="Output 9 2 2 3 4" xfId="16049" xr:uid="{4BD73EE8-BA89-4682-AB2E-DDE53749A1A6}"/>
    <cellStyle name="Output 9 2 2 3 4 2" xfId="27796" xr:uid="{26F16583-492F-438C-9027-AB66E340FBC6}"/>
    <cellStyle name="Output 9 2 2 3 5" xfId="16923" xr:uid="{F52777F7-21BE-4B14-9AA9-639003789A6B}"/>
    <cellStyle name="Output 9 2 2 3 5 2" xfId="28670" xr:uid="{53FFB5E0-2166-4C18-BB26-1648EAE7534F}"/>
    <cellStyle name="Output 9 2 2 3 6" xfId="17788" xr:uid="{E8264C68-5C15-4A34-A6BC-92F68C719714}"/>
    <cellStyle name="Output 9 2 2 3 6 2" xfId="29509" xr:uid="{EDBE0FD6-0BBC-43BD-92CA-C4C1EF001079}"/>
    <cellStyle name="Output 9 2 2 3 7" xfId="18564" xr:uid="{33589E34-F834-480D-AD50-AA5A83EEE0C6}"/>
    <cellStyle name="Output 9 2 2 3 7 2" xfId="30285" xr:uid="{13929BD7-2741-44A1-9AEA-4819C59F23D2}"/>
    <cellStyle name="Output 9 2 2 3 8" xfId="19321" xr:uid="{3BAFB635-5493-40B4-B7E5-3339CD5B2427}"/>
    <cellStyle name="Output 9 2 2 4" xfId="12697" xr:uid="{CE200CD7-890E-425C-A64F-81026F443E73}"/>
    <cellStyle name="Output 9 2 2 4 2" xfId="24496" xr:uid="{39E0EDF3-5493-4519-A7F5-E1269C7A42EE}"/>
    <cellStyle name="Output 9 2 2 5" xfId="12770" xr:uid="{54BEED43-C55C-432E-8660-5394E26364E8}"/>
    <cellStyle name="Output 9 2 2 5 2" xfId="24566" xr:uid="{55035F65-9020-4D02-BDAD-F93A87AB7C36}"/>
    <cellStyle name="Output 9 2 2 6" xfId="10106" xr:uid="{7EAEA775-C273-423C-959F-C5AB0D6689FC}"/>
    <cellStyle name="Output 9 2 2 6 2" xfId="21981" xr:uid="{175E7A31-B6ED-4E27-B3B4-A0E8F8EC90CA}"/>
    <cellStyle name="Output 9 2 2 7" xfId="11743" xr:uid="{560633CA-A82E-448D-A52C-92EF19686B98}"/>
    <cellStyle name="Output 9 2 2 7 2" xfId="23572" xr:uid="{0A0AAD48-F5C3-4697-8E4E-278D4290B124}"/>
    <cellStyle name="Output 9 2 2 8" xfId="10963" xr:uid="{4119F9B7-16DF-46F2-B9A1-53CE5E3FEE9E}"/>
    <cellStyle name="Output 9 2 2 8 2" xfId="22832" xr:uid="{6A681656-D0DA-4576-B413-FFF7B13AA2E6}"/>
    <cellStyle name="Output 9 2 2 9" xfId="12520" xr:uid="{F6658DCB-479C-4116-931E-0CC7D5B72C74}"/>
    <cellStyle name="Output 9 2 2 9 2" xfId="24330" xr:uid="{902969DF-AE72-4861-9CAB-97373A0049FE}"/>
    <cellStyle name="Output 9 2 3" xfId="8492" xr:uid="{A84B4ED4-6CB5-4E95-B65C-4946A6BD7252}"/>
    <cellStyle name="Output 9 2 3 2" xfId="13234" xr:uid="{21C77FDD-7E06-4597-818E-7F71004076F9}"/>
    <cellStyle name="Output 9 2 3 2 2" xfId="25020" xr:uid="{003EF3CB-9285-4A4F-84D0-FC4279EA3365}"/>
    <cellStyle name="Output 9 2 3 3" xfId="14254" xr:uid="{F07F0D9D-3B19-4506-8FAC-B9DDFDC2E76B}"/>
    <cellStyle name="Output 9 2 3 3 2" xfId="26027" xr:uid="{6A3C4458-BB1C-4A54-9FE6-BB80560F1C82}"/>
    <cellStyle name="Output 9 2 3 4" xfId="15214" xr:uid="{AE97DDA4-1765-41F3-9652-84FC8351D8B5}"/>
    <cellStyle name="Output 9 2 3 4 2" xfId="26983" xr:uid="{102257D1-F261-40B1-9680-4B650A778E5A}"/>
    <cellStyle name="Output 9 2 3 5" xfId="16163" xr:uid="{E21E3671-3D1D-40DC-B728-F8EAB3BDA269}"/>
    <cellStyle name="Output 9 2 3 5 2" xfId="27910" xr:uid="{FE8B0EEB-F098-4BAB-B74C-7F7D3B67543F}"/>
    <cellStyle name="Output 9 2 3 6" xfId="17036" xr:uid="{85985F24-72FC-4899-BFC4-DAE251528409}"/>
    <cellStyle name="Output 9 2 3 6 2" xfId="28783" xr:uid="{A646C353-10AD-4DBE-92DC-3CD9B6A57B9B}"/>
    <cellStyle name="Output 9 2 3 7" xfId="17901" xr:uid="{2B0DF278-615D-4B62-AF8A-E36DEC4B031C}"/>
    <cellStyle name="Output 9 2 3 7 2" xfId="29622" xr:uid="{7631ED4D-7EA1-4D92-B2A6-77EC1EB4A168}"/>
    <cellStyle name="Output 9 2 3 8" xfId="18677" xr:uid="{E4A0A991-6A9B-46D5-B850-BF55E2C06B64}"/>
    <cellStyle name="Output 9 2 4" xfId="9503" xr:uid="{B2E0917B-9805-4816-8077-47EA4A8622B7}"/>
    <cellStyle name="Output 9 2 4 2" xfId="13908" xr:uid="{4E3BF804-9226-4E0E-8C89-B849AFC32FD5}"/>
    <cellStyle name="Output 9 2 4 2 2" xfId="25681" xr:uid="{E0C32FB2-EF69-421D-A850-3B2370C1D162}"/>
    <cellStyle name="Output 9 2 4 3" xfId="14868" xr:uid="{A081B6A2-86E8-429C-B8AA-A67A232C3C5A}"/>
    <cellStyle name="Output 9 2 4 3 2" xfId="26639" xr:uid="{885D0CD2-DD8C-4B2B-9A48-DA45785A2A0E}"/>
    <cellStyle name="Output 9 2 4 4" xfId="15820" xr:uid="{A1E23FFE-206C-4842-BC61-D896B16154C6}"/>
    <cellStyle name="Output 9 2 4 4 2" xfId="27567" xr:uid="{DE00344B-6F6C-4291-AF6C-E2BE8CCC6E4D}"/>
    <cellStyle name="Output 9 2 4 5" xfId="16694" xr:uid="{BDB853A1-5E98-494E-B0E8-CA71BBE90A22}"/>
    <cellStyle name="Output 9 2 4 5 2" xfId="28441" xr:uid="{0BBCCCFB-3756-4AB5-9244-F4E675D9D192}"/>
    <cellStyle name="Output 9 2 4 6" xfId="17559" xr:uid="{3186B925-6D2E-4FAA-B43E-1BBBB9859CDB}"/>
    <cellStyle name="Output 9 2 4 6 2" xfId="29280" xr:uid="{3C0AA270-AF75-43FA-84D3-78CA18E392D9}"/>
    <cellStyle name="Output 9 2 4 7" xfId="18335" xr:uid="{C283020E-5B3C-4433-B3FB-2A4152BB39A5}"/>
    <cellStyle name="Output 9 2 4 7 2" xfId="30056" xr:uid="{247F688B-4440-439A-8823-85B984829EC3}"/>
    <cellStyle name="Output 9 2 4 8" xfId="19092" xr:uid="{E0486449-67FD-4207-B1D5-03BB8AA806FF}"/>
    <cellStyle name="Output 9 2 5" xfId="12205" xr:uid="{A4C9114B-9311-4D8F-A1E1-4ADCD285C7EE}"/>
    <cellStyle name="Output 9 2 5 2" xfId="24022" xr:uid="{7E72E07A-C4A3-42A9-B53C-17A35FA256FD}"/>
    <cellStyle name="Output 9 2 6" xfId="10562" xr:uid="{F7888D1F-F490-4F1D-8139-2293E4F0A53F}"/>
    <cellStyle name="Output 9 2 6 2" xfId="22434" xr:uid="{BBFAF192-2AF1-470E-B325-C15721D673A3}"/>
    <cellStyle name="Output 9 2 7" xfId="13572" xr:uid="{D60AE2EB-F1DE-462B-A3D3-621312B4BA93}"/>
    <cellStyle name="Output 9 2 7 2" xfId="25348" xr:uid="{308933EB-28D9-42DC-A87E-019F2792FCEA}"/>
    <cellStyle name="Output 9 2 8" xfId="14550" xr:uid="{2EBAC452-893E-4F8B-828E-3E01F589FB64}"/>
    <cellStyle name="Output 9 2 8 2" xfId="26321" xr:uid="{46428306-DBF2-4B6A-8290-0D5CDF28F999}"/>
    <cellStyle name="Output 9 2 9" xfId="15503" xr:uid="{5DA50FDC-5784-4EA5-A253-EC94787783BF}"/>
    <cellStyle name="Output 9 2 9 2" xfId="27258" xr:uid="{11A81DA5-55E9-4DF3-A1B9-97DBE773FCBD}"/>
    <cellStyle name="Output 9 3" xfId="7112" xr:uid="{3D2AE23E-2E10-4538-9117-AF5A2BAF5AF5}"/>
    <cellStyle name="Output 9 3 10" xfId="11518" xr:uid="{C31453B9-2F98-451B-B8E2-63827E053A36}"/>
    <cellStyle name="Output 9 3 10 2" xfId="23369" xr:uid="{511E504B-F559-4877-A906-3FC5D579E142}"/>
    <cellStyle name="Output 9 3 2" xfId="8755" xr:uid="{5498B28E-461D-44BB-8662-BB36F91DDE12}"/>
    <cellStyle name="Output 9 3 2 2" xfId="13416" xr:uid="{F4065666-A979-4CEB-99A0-DA27820BD40E}"/>
    <cellStyle name="Output 9 3 2 2 2" xfId="25199" xr:uid="{4B4780E9-6C62-4C50-A019-4D8EC3A0F592}"/>
    <cellStyle name="Output 9 3 2 3" xfId="14422" xr:uid="{36C2D400-C849-4E7E-87F8-B6F45CFDD44E}"/>
    <cellStyle name="Output 9 3 2 3 2" xfId="26194" xr:uid="{A9803B50-AC99-41E9-BE40-E1EAFC7072A3}"/>
    <cellStyle name="Output 9 3 2 4" xfId="15380" xr:uid="{E1C8FCE3-2188-44AD-A465-77FF5DAFD1CC}"/>
    <cellStyle name="Output 9 3 2 4 2" xfId="27142" xr:uid="{E411F532-4B79-4CE6-A75B-5CF9C700DF66}"/>
    <cellStyle name="Output 9 3 2 5" xfId="16307" xr:uid="{C37C69DD-1D5D-42DE-A2BC-2F5BB3E5EC9F}"/>
    <cellStyle name="Output 9 3 2 5 2" xfId="28054" xr:uid="{BACE0AC4-2350-4E68-8BD0-266BBF7ED5E8}"/>
    <cellStyle name="Output 9 3 2 6" xfId="17178" xr:uid="{FA3E2CB1-81E1-47F0-851D-C8CDCD7D342F}"/>
    <cellStyle name="Output 9 3 2 6 2" xfId="28922" xr:uid="{EEC3A925-68D1-4935-A272-A39E5CF1270B}"/>
    <cellStyle name="Output 9 3 2 7" xfId="18025" xr:uid="{64071E97-C3D4-4816-A652-2F2EB56AB2CB}"/>
    <cellStyle name="Output 9 3 2 7 2" xfId="29746" xr:uid="{3E8B403A-FC5F-47C8-B039-ACC5D6642025}"/>
    <cellStyle name="Output 9 3 2 8" xfId="18792" xr:uid="{3EC38730-E57B-460A-BE9A-9B585DF4B621}"/>
    <cellStyle name="Output 9 3 3" xfId="9618" xr:uid="{8ABD8FA5-57D6-456E-9E85-195A13035AFD}"/>
    <cellStyle name="Output 9 3 3 2" xfId="14023" xr:uid="{8EBEAFFC-3399-49A4-B572-AD1FE3913C49}"/>
    <cellStyle name="Output 9 3 3 2 2" xfId="25796" xr:uid="{1B31EA6C-F169-4637-9140-444B3237D538}"/>
    <cellStyle name="Output 9 3 3 3" xfId="14983" xr:uid="{55FCC715-D6C4-42CB-9B03-41BB4B7C5682}"/>
    <cellStyle name="Output 9 3 3 3 2" xfId="26754" xr:uid="{5FC6E422-D116-44B0-98E4-30DEE7580538}"/>
    <cellStyle name="Output 9 3 3 4" xfId="15935" xr:uid="{BF5207DA-454C-4BAA-B14A-64D2BF2E5678}"/>
    <cellStyle name="Output 9 3 3 4 2" xfId="27682" xr:uid="{563C049B-E17A-42FF-89BF-926C6155F2BF}"/>
    <cellStyle name="Output 9 3 3 5" xfId="16809" xr:uid="{14B39D3C-EB1D-480C-B0D6-726FAC9EE0C8}"/>
    <cellStyle name="Output 9 3 3 5 2" xfId="28556" xr:uid="{77CBC82D-00CA-4EE5-A9A7-C0E1E2EA31AA}"/>
    <cellStyle name="Output 9 3 3 6" xfId="17674" xr:uid="{7C72FE2E-A972-44F9-92A5-866BA171C854}"/>
    <cellStyle name="Output 9 3 3 6 2" xfId="29395" xr:uid="{1ADDD96E-D4A8-4C83-A2F6-FDF455BCF33A}"/>
    <cellStyle name="Output 9 3 3 7" xfId="18450" xr:uid="{C89446D2-4972-4791-8D99-8B40B757758A}"/>
    <cellStyle name="Output 9 3 3 7 2" xfId="30171" xr:uid="{374580F2-B3D2-4429-BF26-5CCBBD630FE3}"/>
    <cellStyle name="Output 9 3 3 8" xfId="19207" xr:uid="{C0805668-61EC-412B-A43C-89AC6EC150D0}"/>
    <cellStyle name="Output 9 3 4" xfId="12386" xr:uid="{41E64790-6459-4BEC-8AC2-AFD84BD921EE}"/>
    <cellStyle name="Output 9 3 4 2" xfId="24201" xr:uid="{EE239642-8940-4E58-B3DA-5991A78DD575}"/>
    <cellStyle name="Output 9 3 5" xfId="10394" xr:uid="{C2D7863F-04FC-4B91-A778-C6A0E00C8456}"/>
    <cellStyle name="Output 9 3 5 2" xfId="22266" xr:uid="{E0CA9C8F-C048-42EF-91EE-3B573AC99239}"/>
    <cellStyle name="Output 9 3 6" xfId="12063" xr:uid="{7A9BE050-8AFA-4CD7-8413-76EFF71C64F5}"/>
    <cellStyle name="Output 9 3 6 2" xfId="23884" xr:uid="{D4E259E9-7919-4759-B38B-1DE708526783}"/>
    <cellStyle name="Output 9 3 7" xfId="10691" xr:uid="{7DF9BCB5-F239-4305-9895-981C78714023}"/>
    <cellStyle name="Output 9 3 7 2" xfId="22563" xr:uid="{2616CC6A-DE27-4476-B42A-F337035E0994}"/>
    <cellStyle name="Output 9 3 8" xfId="11922" xr:uid="{51647D35-5F8F-4F76-876A-AA615AFF6187}"/>
    <cellStyle name="Output 9 3 8 2" xfId="23748" xr:uid="{9AC6F265-D72B-4D21-994E-00955A80080D}"/>
    <cellStyle name="Output 9 3 9" xfId="10806" xr:uid="{E5A275C1-528B-4402-BA34-008BA8DFD237}"/>
    <cellStyle name="Output 9 3 9 2" xfId="22676" xr:uid="{318E2902-9F76-47F6-9539-7B56716BA3E3}"/>
    <cellStyle name="Output 9 4" xfId="7956" xr:uid="{45F373C7-02CB-42BE-BC38-4DB0A9A1B00B}"/>
    <cellStyle name="Output 9 4 2" xfId="12927" xr:uid="{C5E8C423-1FC3-4147-914B-0BC729025BDE}"/>
    <cellStyle name="Output 9 4 2 2" xfId="24721" xr:uid="{5180E756-0036-4ACA-BB3C-7108669CD02E}"/>
    <cellStyle name="Output 9 4 3" xfId="9966" xr:uid="{303109E4-2346-4FD7-AA2C-59FBC0FD32D5}"/>
    <cellStyle name="Output 9 4 3 2" xfId="21841" xr:uid="{058C62E1-6969-43C7-84F3-0D1FA99D5192}"/>
    <cellStyle name="Output 9 4 4" xfId="11758" xr:uid="{1347DCB0-0729-45CF-96A0-78051B34E66B}"/>
    <cellStyle name="Output 9 4 4 2" xfId="23587" xr:uid="{0DF4910C-15B6-45DA-9823-226CB5678700}"/>
    <cellStyle name="Output 9 4 5" xfId="10948" xr:uid="{EDB65606-48C8-4A37-BC31-ABC1EC267011}"/>
    <cellStyle name="Output 9 4 5 2" xfId="22817" xr:uid="{BCB7D6A5-C26B-43FF-9E8E-03D0B28CD4CC}"/>
    <cellStyle name="Output 9 4 6" xfId="11412" xr:uid="{130BC795-26E6-485E-93C4-70093D428292}"/>
    <cellStyle name="Output 9 4 6 2" xfId="23270" xr:uid="{BDD07322-45C4-4600-B365-02A1602779A9}"/>
    <cellStyle name="Output 9 4 7" xfId="11219" xr:uid="{853A8E65-0033-455D-8E20-FA683B2DFF69}"/>
    <cellStyle name="Output 9 4 7 2" xfId="23081" xr:uid="{060696E6-B473-452E-839B-B5BD2B5F4723}"/>
    <cellStyle name="Output 9 4 8" xfId="11375" xr:uid="{4BA715EE-3109-425F-B881-654E7DABDDFE}"/>
    <cellStyle name="Output 9 5" xfId="9390" xr:uid="{54E61C7B-F5FE-472E-8163-646669B6CAEF}"/>
    <cellStyle name="Output 9 5 2" xfId="13795" xr:uid="{5C9F05D7-7F70-4E5D-9669-F2357A91FCD7}"/>
    <cellStyle name="Output 9 5 2 2" xfId="25568" xr:uid="{99FE06F2-CB86-4F6B-93BD-D2015DAE9CAB}"/>
    <cellStyle name="Output 9 5 3" xfId="14755" xr:uid="{7C9320AE-CFE5-43C9-8D10-B8F1F33A86F1}"/>
    <cellStyle name="Output 9 5 3 2" xfId="26526" xr:uid="{3257273E-F8C4-4A0A-8472-3A151ECF55B4}"/>
    <cellStyle name="Output 9 5 4" xfId="15707" xr:uid="{11C8C7CC-3711-4040-AF65-ECD8C7542439}"/>
    <cellStyle name="Output 9 5 4 2" xfId="27454" xr:uid="{9CD8B536-5E93-46C5-9784-46B7ABABB237}"/>
    <cellStyle name="Output 9 5 5" xfId="16581" xr:uid="{882BEEAC-4C69-4C35-916C-C120CCE1863F}"/>
    <cellStyle name="Output 9 5 5 2" xfId="28328" xr:uid="{790A74A1-CAB6-4ED2-B2B4-763323B78E68}"/>
    <cellStyle name="Output 9 5 6" xfId="17446" xr:uid="{D5B85355-6E7E-4069-9DFD-FD102991DD18}"/>
    <cellStyle name="Output 9 5 6 2" xfId="29167" xr:uid="{D927A466-2E78-4F42-93F1-C4416E5E884C}"/>
    <cellStyle name="Output 9 5 7" xfId="18222" xr:uid="{6990B361-35CD-488C-8781-C28D9B27CB0F}"/>
    <cellStyle name="Output 9 5 7 2" xfId="29943" xr:uid="{CD9DC39D-EB31-476C-9C18-8B8A31EAD9BF}"/>
    <cellStyle name="Output 9 5 8" xfId="18979" xr:uid="{723F6AE4-F8FE-4FBE-987E-770CF683C39C}"/>
    <cellStyle name="Output 9 6" xfId="11833" xr:uid="{E961A160-2BC4-4235-BC4C-47696CB94493}"/>
    <cellStyle name="Output 9 6 2" xfId="23661" xr:uid="{F4E42981-3204-4F1A-8E91-195EBDE558F9}"/>
    <cellStyle name="Output 9 7" xfId="10882" xr:uid="{AD323B0A-8063-48DB-BA42-7503F8D41F4A}"/>
    <cellStyle name="Output 9 7 2" xfId="22751" xr:uid="{87DC74DE-8951-4DDB-9964-D06A2C581782}"/>
    <cellStyle name="Output 9 8" xfId="11452" xr:uid="{1A91278C-8209-424B-BA50-D9B6A99742B1}"/>
    <cellStyle name="Output 9 8 2" xfId="23310" xr:uid="{672048D5-2935-4006-B550-E5FE188B2D02}"/>
    <cellStyle name="Output 9 9" xfId="11181" xr:uid="{B12CB593-8CEA-406D-9AC7-7E97BBDA2BEC}"/>
    <cellStyle name="Output 9 9 2" xfId="23043" xr:uid="{C84C0BE8-D1AE-4127-B81E-559F2ED063D3}"/>
    <cellStyle name="Parastais 2" xfId="6177" xr:uid="{DDA341DD-5E1C-43CD-AF55-BFFFD16B630B}"/>
    <cellStyle name="Parastais 2 2" xfId="6178" xr:uid="{19B0322C-E074-47E2-99FA-037AE2095F98}"/>
    <cellStyle name="Parastais 2 2 2" xfId="6179" xr:uid="{8DB379F9-9632-402D-8B3A-AEC9BCC3324A}"/>
    <cellStyle name="Parastais 2 2_1_solis_MK Nr 595 " xfId="6180" xr:uid="{1154EF39-A244-4D2B-8BC7-4CB85E6E8A57}"/>
    <cellStyle name="Parastais 3" xfId="6181" xr:uid="{72F37C82-6A18-42C1-836D-F519B480DA63}"/>
    <cellStyle name="Parastais_FMLikp01_p05_221205_pap_afp_makp" xfId="6750" xr:uid="{9171CB6D-7268-4DE2-9F35-7C67CB8D0E52}"/>
    <cellStyle name="Percent" xfId="30328" builtinId="5"/>
    <cellStyle name="Percent 10" xfId="6405" xr:uid="{17CD1628-34DE-458A-9617-8C85736D0B12}"/>
    <cellStyle name="Percent 10 2" xfId="6751" xr:uid="{6065253E-10C3-4AAF-A1B9-14871C84DBA8}"/>
    <cellStyle name="Percent 10 2 2" xfId="7636" xr:uid="{99FEFFE8-30A7-4187-B558-96B840B518DF}"/>
    <cellStyle name="Percent 10 2 2 2" xfId="9279" xr:uid="{FFF6DE65-1061-4F05-81DC-5F4C498F4B12}"/>
    <cellStyle name="Percent 10 2 2 2 2" xfId="21603" xr:uid="{8417423F-A14B-4AD7-B27E-EFD8AE54942A}"/>
    <cellStyle name="Percent 10 2 2 3" xfId="20466" xr:uid="{C370CCC3-7E2C-46AC-95E8-277BD8F1308E}"/>
    <cellStyle name="Percent 10 2 3" xfId="8399" xr:uid="{1CE039F0-D373-49CC-BA6A-B9F50F3B6906}"/>
    <cellStyle name="Percent 10 2 3 2" xfId="21034" xr:uid="{1FC184FE-AF74-419E-988C-13B69FB1ABBD}"/>
    <cellStyle name="Percent 10 2 4" xfId="19897" xr:uid="{059185EB-E7B4-4111-A46D-43932C7DBDCB}"/>
    <cellStyle name="Percent 10 3" xfId="6752" xr:uid="{E6C1B73D-EF17-429F-A719-FF5E3E9FAD93}"/>
    <cellStyle name="Percent 10 3 2" xfId="7637" xr:uid="{838692CB-8D0D-4AFF-AA67-F880D87BB868}"/>
    <cellStyle name="Percent 10 3 2 2" xfId="9280" xr:uid="{E49F2CA1-C300-48D5-A84F-98018CF5CC50}"/>
    <cellStyle name="Percent 10 3 2 2 2" xfId="21604" xr:uid="{6D514D0B-063A-4D90-842D-889378148A6F}"/>
    <cellStyle name="Percent 10 3 2 3" xfId="20467" xr:uid="{54A11835-703D-4A5F-BD89-2D337910DDE4}"/>
    <cellStyle name="Percent 10 3 3" xfId="8400" xr:uid="{68A77C7A-73C5-40BB-A15F-411FBF484BB3}"/>
    <cellStyle name="Percent 10 3 3 2" xfId="21035" xr:uid="{B7FDB2A8-F1CB-4C51-84F8-ED187344D2A0}"/>
    <cellStyle name="Percent 10 3 4" xfId="19898" xr:uid="{36956F20-794A-4EB4-AD06-13CACB8BF9FD}"/>
    <cellStyle name="Percent 10 4" xfId="7157" xr:uid="{54645657-AC75-490D-B2B3-CEE304E5DD44}"/>
    <cellStyle name="Percent 10 4 2" xfId="8800" xr:uid="{494FBA35-F4F3-4FCB-B3CA-BCDDF201F7B8}"/>
    <cellStyle name="Percent 10 4 2 2" xfId="21206" xr:uid="{C25FF603-78F3-4725-B951-6120AA9AD9BC}"/>
    <cellStyle name="Percent 10 4 3" xfId="20069" xr:uid="{723C07FF-A9BC-4EAB-92F1-A33F18734C9C}"/>
    <cellStyle name="Percent 10 5" xfId="8115" xr:uid="{360841B7-6A8B-4F3B-8B9F-FE512603F182}"/>
    <cellStyle name="Percent 10 5 2" xfId="20751" xr:uid="{3DB37BD3-1AFF-4E4C-B1C1-D6173BB8AD9B}"/>
    <cellStyle name="Percent 10 6" xfId="19614" xr:uid="{8BA194DC-2329-4154-9B21-60BCD89F74FA}"/>
    <cellStyle name="Percent 11" xfId="6753" xr:uid="{3118E9FE-8806-4CCD-8B23-826DC0C29B3B}"/>
    <cellStyle name="Percent 11 2" xfId="6754" xr:uid="{E30719B7-206D-4BAA-A140-229156976E7A}"/>
    <cellStyle name="Percent 11 2 2" xfId="7639" xr:uid="{EA51A58B-7848-4B86-84E9-C1130AC4E12F}"/>
    <cellStyle name="Percent 11 2 2 2" xfId="9282" xr:uid="{C32E746A-0210-4593-92C6-9099987DE81B}"/>
    <cellStyle name="Percent 11 2 2 2 2" xfId="21606" xr:uid="{B5C02D70-0B1D-4619-8FBA-8B4772F1F02B}"/>
    <cellStyle name="Percent 11 2 2 3" xfId="20469" xr:uid="{5FF012DE-2F30-4776-9054-4F01222E1E9D}"/>
    <cellStyle name="Percent 11 2 3" xfId="8402" xr:uid="{DA5AD29A-A3E8-436A-B4AF-E093E7463E11}"/>
    <cellStyle name="Percent 11 2 3 2" xfId="21037" xr:uid="{5B9EA1EB-5748-4930-B93C-FA91ECAF94C6}"/>
    <cellStyle name="Percent 11 2 4" xfId="19900" xr:uid="{45FA3F25-561B-4716-A0F7-03C61B4AA4AF}"/>
    <cellStyle name="Percent 11 3" xfId="7638" xr:uid="{38F165CB-EC45-4B73-9E3A-47DA8EEFDF20}"/>
    <cellStyle name="Percent 11 3 2" xfId="9281" xr:uid="{4A7DBB0F-D21F-4EB1-BF4D-5F15147BF275}"/>
    <cellStyle name="Percent 11 3 2 2" xfId="21605" xr:uid="{00A77A51-09AC-4F9E-8499-304B694F0409}"/>
    <cellStyle name="Percent 11 3 3" xfId="20468" xr:uid="{5D77BC0E-35B2-4234-BA70-5C4A60CA65F7}"/>
    <cellStyle name="Percent 11 4" xfId="8401" xr:uid="{5978DD82-9F29-4FB5-939A-1F87001D2F34}"/>
    <cellStyle name="Percent 11 4 2" xfId="21036" xr:uid="{82AC3629-7DFA-4C07-9D44-E0FD1F93576E}"/>
    <cellStyle name="Percent 11 5" xfId="19899" xr:uid="{5BC428BC-490F-484E-B6E9-E3ED740AEC74}"/>
    <cellStyle name="Percent 12" xfId="6755" xr:uid="{7EFBCC4B-85C8-4531-9321-ED958F734B2C}"/>
    <cellStyle name="Percent 12 2" xfId="6756" xr:uid="{767F03D1-72EC-49DC-BAE9-470AF2437AB2}"/>
    <cellStyle name="Percent 12 2 2" xfId="7641" xr:uid="{7B7C1CD8-661F-485F-A8C4-C57809582338}"/>
    <cellStyle name="Percent 12 2 2 2" xfId="9284" xr:uid="{C2B82D2A-D89F-44DC-860F-A81B5B2F57BD}"/>
    <cellStyle name="Percent 12 2 2 2 2" xfId="21608" xr:uid="{4B692966-39D4-45A3-AC00-0D1F1755CA69}"/>
    <cellStyle name="Percent 12 2 2 3" xfId="20471" xr:uid="{7C5F0069-B246-406F-A152-4481E559136F}"/>
    <cellStyle name="Percent 12 2 3" xfId="8404" xr:uid="{BED10B12-F1B5-4AA3-B15C-18F4B86C0B5C}"/>
    <cellStyle name="Percent 12 2 3 2" xfId="21039" xr:uid="{2FA147A9-7479-41B4-AAC0-EF410C533B3F}"/>
    <cellStyle name="Percent 12 2 4" xfId="19902" xr:uid="{9DB0D72D-D2EB-47B7-899C-6F03DFC3FCB5}"/>
    <cellStyle name="Percent 12 3" xfId="7640" xr:uid="{ECDE13CA-16F3-458C-A5C4-D1C49DCDA157}"/>
    <cellStyle name="Percent 12 3 2" xfId="9283" xr:uid="{402A6C16-4CB1-4631-AAFD-734EF7B1960B}"/>
    <cellStyle name="Percent 12 3 2 2" xfId="21607" xr:uid="{C927BCB2-8CAE-4600-A8C6-7E704928CC36}"/>
    <cellStyle name="Percent 12 3 3" xfId="20470" xr:uid="{0FF58E9A-58DB-4AA3-8D04-B59FBF21D9B7}"/>
    <cellStyle name="Percent 12 4" xfId="8403" xr:uid="{1E936065-6DA2-4E6C-807D-766660A71DF1}"/>
    <cellStyle name="Percent 12 4 2" xfId="21038" xr:uid="{66F848E1-7957-4CAD-A097-F03FD7C7C77D}"/>
    <cellStyle name="Percent 12 5" xfId="19901" xr:uid="{6A90510D-4BE1-4127-B4F2-D1563BE5BE2A}"/>
    <cellStyle name="Percent 13" xfId="7690" xr:uid="{66243ED3-C985-4CD1-ACEB-37A9A4DB85BD}"/>
    <cellStyle name="Percent 2" xfId="15" xr:uid="{B8E82A23-53CA-41B3-BB58-0A6427E81BA1}"/>
    <cellStyle name="Percent 2 2" xfId="6183" xr:uid="{717F0731-075D-4927-9FD6-F97C5855E034}"/>
    <cellStyle name="Percent 2 3" xfId="6182" xr:uid="{ABE57611-5AED-437E-91C9-E4E6AE84B150}"/>
    <cellStyle name="Percent 2 4" xfId="19363" xr:uid="{AE0A27A4-0779-4627-999A-A28C11FB0CA1}"/>
    <cellStyle name="Percent 3" xfId="6184" xr:uid="{31D19809-43AA-4510-94F2-92F1B46C4B59}"/>
    <cellStyle name="Percent 3 2" xfId="6185" xr:uid="{8C886461-F694-4039-98CD-2715E77A4AF6}"/>
    <cellStyle name="Percent 3 3" xfId="6406" xr:uid="{218FE379-5F19-49C3-AC70-C16610827161}"/>
    <cellStyle name="Percent 3 3 2" xfId="6757" xr:uid="{58842E37-8A50-42D0-85E4-13DF743F724B}"/>
    <cellStyle name="Percent 3 3 2 2" xfId="7642" xr:uid="{0C950982-52EB-4EB0-B38F-FC73FFAB187B}"/>
    <cellStyle name="Percent 3 3 2 2 2" xfId="9285" xr:uid="{28186AD9-6A41-4D63-BC0D-1551F55CDE4E}"/>
    <cellStyle name="Percent 3 3 2 2 2 2" xfId="21609" xr:uid="{02F9CC9B-DFBC-44FE-AA87-E517D0C8EBC1}"/>
    <cellStyle name="Percent 3 3 2 2 3" xfId="20472" xr:uid="{EFACFA8F-581E-49FA-95DB-B868BB697550}"/>
    <cellStyle name="Percent 3 3 2 3" xfId="8405" xr:uid="{7A06D515-43EE-47CA-810E-001B9F361D2D}"/>
    <cellStyle name="Percent 3 3 2 3 2" xfId="21040" xr:uid="{4CF8E6A8-1048-4B4C-858E-081B971F51AF}"/>
    <cellStyle name="Percent 3 3 2 4" xfId="19903" xr:uid="{7272B7CB-CDA9-4FB4-8E36-2946D9BA8362}"/>
    <cellStyle name="Percent 3 3 3" xfId="6758" xr:uid="{9FB64ED4-F642-4AED-B93B-9629895A8C37}"/>
    <cellStyle name="Percent 3 3 3 2" xfId="7643" xr:uid="{9B7FEB12-1228-47E8-9908-CEB02FAE66F1}"/>
    <cellStyle name="Percent 3 3 3 2 2" xfId="9286" xr:uid="{85267E1E-3533-4F86-93AF-B59C79B10F0D}"/>
    <cellStyle name="Percent 3 3 3 2 2 2" xfId="21610" xr:uid="{5EA63E35-456A-42B8-8497-40C4DAB5EFB3}"/>
    <cellStyle name="Percent 3 3 3 2 3" xfId="20473" xr:uid="{316D8AB6-2EA1-4D2F-A3A3-807FEC5717E0}"/>
    <cellStyle name="Percent 3 3 3 3" xfId="8406" xr:uid="{CD9D9F0E-5789-4EEF-8418-6C7549FA4626}"/>
    <cellStyle name="Percent 3 3 3 3 2" xfId="21041" xr:uid="{E3962840-9584-4BB1-830A-E620B16C5D06}"/>
    <cellStyle name="Percent 3 3 3 4" xfId="19904" xr:uid="{94C278BC-5E24-4918-9DEF-E8B13E4AEF4F}"/>
    <cellStyle name="Percent 3 3 4" xfId="7158" xr:uid="{34B04627-1A5C-4B45-8C91-AE32D9687E04}"/>
    <cellStyle name="Percent 3 3 4 2" xfId="8801" xr:uid="{4902774E-DD61-4BB3-BCBB-207DD6703FEB}"/>
    <cellStyle name="Percent 3 3 4 2 2" xfId="21207" xr:uid="{2A284430-8AD9-490E-AF3B-396AF2B5C43C}"/>
    <cellStyle name="Percent 3 3 4 3" xfId="20070" xr:uid="{5651FFB6-E187-4916-92F8-47250B75CB38}"/>
    <cellStyle name="Percent 3 3 5" xfId="8116" xr:uid="{AE84C606-EB11-4A70-AA2F-25E900ECDFC8}"/>
    <cellStyle name="Percent 3 3 5 2" xfId="20752" xr:uid="{41BE32D1-8797-4C9C-8E0B-D2FAFEABDCFD}"/>
    <cellStyle name="Percent 3 3 6" xfId="19615" xr:uid="{4E3647FA-E1E7-440E-98A2-080F8A215BA7}"/>
    <cellStyle name="Percent 3 4" xfId="6759" xr:uid="{35A41C00-7DC6-4DB3-A889-C4DD7CF9965E}"/>
    <cellStyle name="Percent 3 4 2" xfId="7644" xr:uid="{982558A4-2113-4E88-8287-88F9BE2C0F75}"/>
    <cellStyle name="Percent 3 4 2 2" xfId="9287" xr:uid="{97AA24CB-306A-4F00-BAF6-AF9252908346}"/>
    <cellStyle name="Percent 3 4 2 2 2" xfId="21611" xr:uid="{203A640F-A208-4595-AB1D-435207112309}"/>
    <cellStyle name="Percent 3 4 2 3" xfId="20474" xr:uid="{5D19428B-67BB-4CAF-932C-BF4D5E56D90C}"/>
    <cellStyle name="Percent 3 4 3" xfId="8407" xr:uid="{5743BD80-F807-4EE1-8A59-14336F1C32D9}"/>
    <cellStyle name="Percent 3 4 3 2" xfId="21042" xr:uid="{963424FC-3A02-45D0-BF49-CF568F58FFD0}"/>
    <cellStyle name="Percent 3 4 4" xfId="19905" xr:uid="{365E417B-CD16-4DBA-BAAA-D5F4C61247A2}"/>
    <cellStyle name="Percent 3 5" xfId="6760" xr:uid="{3644FB80-08FF-4C76-8F12-43889DDA3AF4}"/>
    <cellStyle name="Percent 3 5 2" xfId="7645" xr:uid="{9E28FAB6-5085-4565-A2F7-34810B42EF72}"/>
    <cellStyle name="Percent 3 5 2 2" xfId="9288" xr:uid="{D22C6298-FFDC-476C-BF95-0BF1F73B39E3}"/>
    <cellStyle name="Percent 3 5 2 2 2" xfId="21612" xr:uid="{8DAF22B6-630B-40DB-843B-EFE3775F2977}"/>
    <cellStyle name="Percent 3 5 2 3" xfId="20475" xr:uid="{2FA0C3A8-E501-4D3A-9D5B-436EBA176BDA}"/>
    <cellStyle name="Percent 3 5 3" xfId="8408" xr:uid="{C7C30B42-C95C-41F9-B646-39F09C4ECE0A}"/>
    <cellStyle name="Percent 3 5 3 2" xfId="21043" xr:uid="{37D1052F-B72F-4A54-A779-35C8AFACA5AE}"/>
    <cellStyle name="Percent 3 5 4" xfId="19906" xr:uid="{A8F96228-EDAA-4BF4-85D7-DB767247142F}"/>
    <cellStyle name="Percent 4" xfId="6186" xr:uid="{4C3DE603-45AE-419F-9A11-2D8D631BCFDE}"/>
    <cellStyle name="Percent 5" xfId="6187" xr:uid="{2962EBD5-F68B-469F-B6E7-A4BC18AC13B6}"/>
    <cellStyle name="Percent 5 2" xfId="6188" xr:uid="{EC024EEE-C86D-48FF-89B9-1F02B2AA4B99}"/>
    <cellStyle name="Percent 6" xfId="6189" xr:uid="{2CA471F5-0A99-4B66-A88E-120F0C7DCBAC}"/>
    <cellStyle name="Percent 6 2" xfId="6190" xr:uid="{6A8477A5-B860-4696-AFC9-335A244E5FC1}"/>
    <cellStyle name="Percent 6 3" xfId="6761" xr:uid="{07FA9F18-BEB5-4B75-A2AB-C0C03C39F3D5}"/>
    <cellStyle name="Percent 6 3 2" xfId="7646" xr:uid="{6A7CD686-5585-4DA8-8E8E-04AD2800D884}"/>
    <cellStyle name="Percent 6 3 2 2" xfId="9289" xr:uid="{084A4416-115A-401F-905B-5C06B6BB3CED}"/>
    <cellStyle name="Percent 6 3 2 2 2" xfId="21613" xr:uid="{59AF9761-6D5A-4D3A-83FA-F7750FC2903F}"/>
    <cellStyle name="Percent 6 3 2 3" xfId="20476" xr:uid="{5B65A5A1-D5BE-433A-9745-F69C58E71882}"/>
    <cellStyle name="Percent 6 3 3" xfId="8409" xr:uid="{B7BA1461-CB68-48D1-937F-43639E821762}"/>
    <cellStyle name="Percent 6 3 3 2" xfId="21044" xr:uid="{ECAD4944-938B-47BE-BA68-0600D8453571}"/>
    <cellStyle name="Percent 6 3 4" xfId="19907" xr:uid="{A7BC7AEF-39B5-4D75-BE5C-D559A181F08D}"/>
    <cellStyle name="Percent 6 4" xfId="6762" xr:uid="{B4FA5FA7-159B-4FB7-9A44-45B1E1EE375B}"/>
    <cellStyle name="Percent 6 4 2" xfId="7647" xr:uid="{C6C39EE6-1BF7-4852-9CB0-D4098ADA1BCF}"/>
    <cellStyle name="Percent 6 4 2 2" xfId="9290" xr:uid="{40B5F7ED-A937-443F-9D67-6B9ABD3C4F9C}"/>
    <cellStyle name="Percent 6 4 2 2 2" xfId="21614" xr:uid="{ACF2B452-6221-4B74-8C22-6AB79BB37220}"/>
    <cellStyle name="Percent 6 4 2 3" xfId="20477" xr:uid="{A584A478-2924-49B6-8543-021467C9E604}"/>
    <cellStyle name="Percent 6 4 3" xfId="8410" xr:uid="{17F09E6E-AD54-4333-A640-B1882D990256}"/>
    <cellStyle name="Percent 6 4 3 2" xfId="21045" xr:uid="{DC099257-B03A-4471-BE20-9880828C809B}"/>
    <cellStyle name="Percent 6 4 4" xfId="19908" xr:uid="{20B80200-AB45-42F4-B566-B1F3FEEB7A98}"/>
    <cellStyle name="Percent 6 5" xfId="6394" xr:uid="{5FF5A2AA-B907-47AC-A090-E4ECDBADEA50}"/>
    <cellStyle name="Percent 6 5 2" xfId="7648" xr:uid="{E3E7B296-731B-492C-A919-4616EEB4013B}"/>
    <cellStyle name="Percent 6 5 2 2" xfId="9291" xr:uid="{EC0D8691-1703-4C2C-AF51-749444ED458C}"/>
    <cellStyle name="Percent 6 5 2 2 2" xfId="21615" xr:uid="{801C5083-79B0-497D-A29A-45B33B341A2E}"/>
    <cellStyle name="Percent 6 5 2 3" xfId="20478" xr:uid="{076FAA1F-A398-4645-87EA-1CAC9E2A18C5}"/>
    <cellStyle name="Percent 6 5 3" xfId="8112" xr:uid="{5DAD9D55-1362-471F-81FE-B2790AFC5346}"/>
    <cellStyle name="Percent 6 5 3 2" xfId="20748" xr:uid="{07436D06-EEA4-4957-BC60-638B2B9A5636}"/>
    <cellStyle name="Percent 6 5 4" xfId="19611" xr:uid="{D49B9631-A164-4968-AEEF-1B25FD50198E}"/>
    <cellStyle name="Percent 6 6" xfId="7113" xr:uid="{1108F866-C1B3-4F27-A9C4-5788D9CCD0CF}"/>
    <cellStyle name="Percent 6 6 2" xfId="8756" xr:uid="{EE7058D8-A2D0-4EE5-BA17-4BEAFFB91E83}"/>
    <cellStyle name="Percent 6 6 2 2" xfId="21195" xr:uid="{FCF2C7DD-F9B4-42B6-B85F-C8EDD06CD042}"/>
    <cellStyle name="Percent 6 6 3" xfId="20058" xr:uid="{BD15A828-6425-4CFD-8963-A158540FAB1E}"/>
    <cellStyle name="Percent 6 7" xfId="7957" xr:uid="{833230CD-C5E9-4904-B4E6-A424E29738DC}"/>
    <cellStyle name="Percent 6 7 2" xfId="20626" xr:uid="{1A79D1EE-5148-4319-86FC-9BD7B024930B}"/>
    <cellStyle name="Percent 6 8" xfId="19489" xr:uid="{698B57E8-2106-4E26-AC80-585230A17715}"/>
    <cellStyle name="Percent 7" xfId="6191" xr:uid="{34D42FDD-FCC0-4B95-8696-5552482AE8FA}"/>
    <cellStyle name="Percent 7 2" xfId="6192" xr:uid="{85869EF9-EDE8-4C72-8629-4FF61BB30457}"/>
    <cellStyle name="Percent 7 3" xfId="6763" xr:uid="{B7089341-B568-48B3-9541-BE8426F045ED}"/>
    <cellStyle name="Percent 7 3 2" xfId="7649" xr:uid="{714191A4-B9C8-4C33-A96E-88BD38D555E6}"/>
    <cellStyle name="Percent 7 3 2 2" xfId="9292" xr:uid="{CAF1870F-3097-4806-8C95-6493196A7D1A}"/>
    <cellStyle name="Percent 7 3 2 2 2" xfId="21616" xr:uid="{AA7F446F-73BA-4842-A2F5-4E8E59B6759D}"/>
    <cellStyle name="Percent 7 3 2 3" xfId="20479" xr:uid="{FB770FEE-A39C-495A-A4C2-B1974CDEBF0F}"/>
    <cellStyle name="Percent 7 3 3" xfId="8411" xr:uid="{18AF0AC9-1D82-4E92-8F9A-C1B171F06DB1}"/>
    <cellStyle name="Percent 7 3 3 2" xfId="21046" xr:uid="{1C365AB5-7FD2-4542-8D11-97A41436A293}"/>
    <cellStyle name="Percent 7 3 4" xfId="19909" xr:uid="{41D0B02E-5282-42E5-8D25-54A6F76381A7}"/>
    <cellStyle name="Percent 7 4" xfId="6764" xr:uid="{3A5F62AA-B560-4669-B10E-7D8A35614974}"/>
    <cellStyle name="Percent 7 4 2" xfId="7650" xr:uid="{9217138B-A654-4960-98F6-9198290AB6E2}"/>
    <cellStyle name="Percent 7 4 2 2" xfId="9293" xr:uid="{CD8882B5-81A0-410D-A6E6-0CD057D5E6B9}"/>
    <cellStyle name="Percent 7 4 2 2 2" xfId="21617" xr:uid="{F117049A-2B2E-450C-ABFC-4AC450C55DB4}"/>
    <cellStyle name="Percent 7 4 2 3" xfId="20480" xr:uid="{5E95284F-469A-47B6-9865-C23F1402F89F}"/>
    <cellStyle name="Percent 7 4 3" xfId="8412" xr:uid="{DA5A4B0C-9C28-4667-B32A-1C1C658C0C45}"/>
    <cellStyle name="Percent 7 4 3 2" xfId="21047" xr:uid="{3CCEAADE-AAB3-431C-8F8D-2DD4CCAF9B23}"/>
    <cellStyle name="Percent 7 4 4" xfId="19910" xr:uid="{5301AB71-17A5-40C0-894C-5BBC928129B3}"/>
    <cellStyle name="Percent 7 5" xfId="6395" xr:uid="{F7777116-2DC9-465D-9F04-AD6F577AE580}"/>
    <cellStyle name="Percent 7 5 2" xfId="7651" xr:uid="{5B81A724-1FD5-48DA-9E21-5980AE6F56DE}"/>
    <cellStyle name="Percent 7 5 2 2" xfId="9294" xr:uid="{AFCE1BAF-7CF5-4820-B7A8-2D33D0C6D4C8}"/>
    <cellStyle name="Percent 7 5 2 2 2" xfId="21618" xr:uid="{FB9AE21D-A5E5-4567-9CE5-33F5F9901ADA}"/>
    <cellStyle name="Percent 7 5 2 3" xfId="20481" xr:uid="{129D3B38-DD0E-4720-BFE0-B5CF3B628C7B}"/>
    <cellStyle name="Percent 7 5 3" xfId="8113" xr:uid="{08D175D5-B809-4DF1-9ED7-41A1484F0F13}"/>
    <cellStyle name="Percent 7 5 3 2" xfId="20749" xr:uid="{634945F0-B137-487D-92BF-C935A0096161}"/>
    <cellStyle name="Percent 7 5 4" xfId="19612" xr:uid="{31569093-08AA-4207-9ABD-226CD4A50767}"/>
    <cellStyle name="Percent 7 6" xfId="7114" xr:uid="{B3C0B9EE-8CDC-419C-8A2A-E5070FC4D460}"/>
    <cellStyle name="Percent 7 6 2" xfId="8757" xr:uid="{0C4AF64F-82F1-4DA3-9FAE-157CDBEE49CE}"/>
    <cellStyle name="Percent 7 6 2 2" xfId="21196" xr:uid="{FFA058BF-4462-4F35-AAF4-3174DA8D94D7}"/>
    <cellStyle name="Percent 7 6 3" xfId="20059" xr:uid="{298CED05-94CF-405F-AC96-71209727E62D}"/>
    <cellStyle name="Percent 7 7" xfId="7958" xr:uid="{16B5B078-26AC-4977-923E-63561C27768A}"/>
    <cellStyle name="Percent 7 7 2" xfId="20627" xr:uid="{C5F62AED-6AC5-43CA-8116-476A2F8A2857}"/>
    <cellStyle name="Percent 7 8" xfId="19490" xr:uid="{481E003D-0D74-4370-9529-B3A4C3324BF7}"/>
    <cellStyle name="Percent 8" xfId="6193" xr:uid="{59D766D8-2DDF-4241-B2D2-3AB1CE2E1C15}"/>
    <cellStyle name="Percent 9" xfId="6194" xr:uid="{1ECCCA7D-13B9-44C1-8694-71B7F420EF4D}"/>
    <cellStyle name="Percent 9 2" xfId="6195" xr:uid="{598847F9-041A-4430-AA9A-A82312F00B3F}"/>
    <cellStyle name="Pie??m." xfId="6765" xr:uid="{767A1E06-3618-4F28-9089-0BDC75042349}"/>
    <cellStyle name="Procenti 2" xfId="6196" xr:uid="{F95D654F-E6BA-4ED5-AA40-007CF59B5D55}"/>
    <cellStyle name="SAPBEXstdItem" xfId="6197" xr:uid="{C9E60900-1728-4587-B079-90B1B84BA742}"/>
    <cellStyle name="Style 1" xfId="6766" xr:uid="{7B05D8EC-6CD8-4764-97B6-58E35A074B8B}"/>
    <cellStyle name="Title 10" xfId="6198" xr:uid="{5C7DEE30-6170-465E-9DAD-3AB548A03187}"/>
    <cellStyle name="Title 11" xfId="6199" xr:uid="{2141F635-6F02-4C57-8ED7-819692914B9E}"/>
    <cellStyle name="Title 12" xfId="6200" xr:uid="{4CDAD38F-3902-4EB4-A889-BE79E8389A6C}"/>
    <cellStyle name="Title 13" xfId="6201" xr:uid="{365054EF-2284-4329-83BB-3E6DDCD035E6}"/>
    <cellStyle name="Title 14" xfId="6202" xr:uid="{E24C560E-3C5E-4775-A323-684258537D32}"/>
    <cellStyle name="Title 15" xfId="6203" xr:uid="{05F1401A-6D5E-4F24-89B2-E8EBF65C7BCF}"/>
    <cellStyle name="Title 16" xfId="6204" xr:uid="{A331335B-31A0-44B1-8F1C-DD944B5FD107}"/>
    <cellStyle name="Title 17" xfId="6205" xr:uid="{8B1E33C8-F6FB-4779-A993-DE8038A13620}"/>
    <cellStyle name="Title 18" xfId="6206" xr:uid="{AE0D5055-27D8-4031-9C39-0C4BD9EA9727}"/>
    <cellStyle name="Title 18 2" xfId="6207" xr:uid="{B35CA923-77C3-4558-9F4F-53E01F921327}"/>
    <cellStyle name="Title 19" xfId="6208" xr:uid="{0F908985-69B0-4AA1-9137-9245BA5E1868}"/>
    <cellStyle name="Title 19 2" xfId="6209" xr:uid="{159F144F-48DD-4E16-B344-29F13A9E4F05}"/>
    <cellStyle name="Title 2" xfId="6210" xr:uid="{8B39DCDA-538D-47EC-8229-4B744150257A}"/>
    <cellStyle name="Title 3" xfId="6211" xr:uid="{403A609C-6E4A-42EA-A732-DB06C80060BF}"/>
    <cellStyle name="Title 4" xfId="6212" xr:uid="{DD82668E-7A62-434F-9925-1718F74FF833}"/>
    <cellStyle name="Title 5" xfId="6213" xr:uid="{71034A5F-D833-4DAF-8802-88672D9A91BB}"/>
    <cellStyle name="Title 6" xfId="6214" xr:uid="{26FFDAD8-D1C8-4781-9A2B-BBB8A5B81291}"/>
    <cellStyle name="Title 7" xfId="6215" xr:uid="{C819D561-3B16-4FFB-AD06-2BD253A3490F}"/>
    <cellStyle name="Title 8" xfId="6216" xr:uid="{B69C01B7-A298-4C67-83CD-5F3B6CFCC356}"/>
    <cellStyle name="Title 9" xfId="6217" xr:uid="{65373B3E-AB40-4BD9-AEFC-F1557C07237E}"/>
    <cellStyle name="Total 10" xfId="6218" xr:uid="{CD48D233-304C-494F-B6ED-EFC47F3EE0F5}"/>
    <cellStyle name="Total 10 10" xfId="11175" xr:uid="{DF38EF31-2930-464D-9072-56F385D9006A}"/>
    <cellStyle name="Total 10 10 2" xfId="23040" xr:uid="{29B90A12-5DA2-4A2E-B83A-A699FD8F096F}"/>
    <cellStyle name="Total 10 11" xfId="13030" xr:uid="{DA50E0D1-B454-4AB9-99A4-63FBBB1BB3D0}"/>
    <cellStyle name="Total 10 11 2" xfId="24822" xr:uid="{2164E30D-88CA-4F3A-A6ED-6A5BB21B92BE}"/>
    <cellStyle name="Total 10 12" xfId="9881" xr:uid="{73B4F980-48D2-42E1-8DAC-92D749F591C4}"/>
    <cellStyle name="Total 10 12 2" xfId="21757" xr:uid="{03E21B70-C567-43EF-932B-449145124CFC}"/>
    <cellStyle name="Total 10 13" xfId="12656" xr:uid="{45556AA8-AE07-45AD-AB94-3F72BE990D4D}"/>
    <cellStyle name="Total 10 13 2" xfId="24455" xr:uid="{B77A44B7-5216-4A68-9E62-7CBCA7006532}"/>
    <cellStyle name="Total 10 2" xfId="6219" xr:uid="{3311C220-7DF0-4197-910D-75BB40B9E74D}"/>
    <cellStyle name="Total 10 2 10" xfId="11994" xr:uid="{4378EB1A-C1CD-41F4-86D2-C598310B3D19}"/>
    <cellStyle name="Total 10 2 10 2" xfId="23819" xr:uid="{BB120907-7D1A-4150-8878-954C1DE59D1A}"/>
    <cellStyle name="Total 10 2 11" xfId="10744" xr:uid="{037DE4B2-69E4-4FE5-B6C4-8333A5886204}"/>
    <cellStyle name="Total 10 2 11 2" xfId="22615" xr:uid="{C5FEE981-AAAB-4ED5-9995-076DC55262A1}"/>
    <cellStyle name="Total 10 2 12" xfId="11576" xr:uid="{E2174D12-B967-4F6F-AFDA-14F48474A543}"/>
    <cellStyle name="Total 10 2 12 2" xfId="23424" xr:uid="{4B6510F7-9A94-4C79-9E62-074D8DEE2FFD}"/>
    <cellStyle name="Total 10 2 2" xfId="6849" xr:uid="{3F1B234A-72DD-4B65-93D3-98D81E98300E}"/>
    <cellStyle name="Total 10 2 2 10" xfId="11078" xr:uid="{9DCCEBA8-65C7-4A1E-AA48-215738D10002}"/>
    <cellStyle name="Total 10 2 2 10 2" xfId="22947" xr:uid="{F1A41D02-AAEF-453D-A13E-CCEC0E918A93}"/>
    <cellStyle name="Total 10 2 2 11" xfId="13528" xr:uid="{DD15817A-53CA-4E84-81DF-7F1AE2447AC6}"/>
    <cellStyle name="Total 10 2 2 11 2" xfId="25307" xr:uid="{F9B58610-25B3-4A97-B28E-0B6E1329C383}"/>
    <cellStyle name="Total 10 2 2 2" xfId="7652" xr:uid="{108F41D1-4789-4FD6-B27B-55B15DBD4282}"/>
    <cellStyle name="Total 10 2 2 2 10" xfId="18083" xr:uid="{06C55611-29BF-4FE5-B049-A4F113DFE9C0}"/>
    <cellStyle name="Total 10 2 2 2 10 2" xfId="29804" xr:uid="{D0A39B9B-A261-48AD-8C75-6FFB23A28CB5}"/>
    <cellStyle name="Total 10 2 2 2 2" xfId="9295" xr:uid="{6E9575AA-6CE5-4858-9CB5-7D8DBDA55158}"/>
    <cellStyle name="Total 10 2 2 2 2 2" xfId="13717" xr:uid="{1B6E602E-02E4-4328-A8B2-1794B2F70D6B}"/>
    <cellStyle name="Total 10 2 2 2 2 2 2" xfId="25491" xr:uid="{5D7A636E-0C29-468D-9B42-EBCC101F5579}"/>
    <cellStyle name="Total 10 2 2 2 2 3" xfId="14679" xr:uid="{7084BFE6-34BE-4CC4-999A-A7205F71901C}"/>
    <cellStyle name="Total 10 2 2 2 2 3 2" xfId="26450" xr:uid="{81139D31-CC08-4BD5-90BE-DEC2E8D1AD78}"/>
    <cellStyle name="Total 10 2 2 2 2 4" xfId="15631" xr:uid="{0988313C-3E7B-4023-9054-6D85D77708BB}"/>
    <cellStyle name="Total 10 2 2 2 2 4 2" xfId="27378" xr:uid="{E23F8B7F-1728-417B-AF64-70190BA92283}"/>
    <cellStyle name="Total 10 2 2 2 2 5" xfId="16509" xr:uid="{692B391F-7025-4466-9D31-4D5459B5AEB0}"/>
    <cellStyle name="Total 10 2 2 2 2 5 2" xfId="28256" xr:uid="{2DE3E9C9-A1AF-41F2-98AD-8550A76E2606}"/>
    <cellStyle name="Total 10 2 2 2 2 6" xfId="17374" xr:uid="{AB207ABA-DE6F-4191-B373-636238E17C86}"/>
    <cellStyle name="Total 10 2 2 2 2 6 2" xfId="29095" xr:uid="{B45B5E1C-903E-4981-8F93-DD8079446707}"/>
    <cellStyle name="Total 10 2 2 2 2 7" xfId="18150" xr:uid="{2D094647-26BE-400A-9330-A4D3D6CCA5EF}"/>
    <cellStyle name="Total 10 2 2 2 2 7 2" xfId="29871" xr:uid="{25BF1814-0875-4901-A5EE-C010CB28DDB0}"/>
    <cellStyle name="Total 10 2 2 2 2 8" xfId="18907" xr:uid="{853FD095-FB58-43C4-B3C2-9694A2CC82C3}"/>
    <cellStyle name="Total 10 2 2 2 3" xfId="9733" xr:uid="{0402217C-A5E6-4E21-AB34-58C7829A1115}"/>
    <cellStyle name="Total 10 2 2 2 3 2" xfId="14138" xr:uid="{526865B6-9553-4A44-B1BF-811CF7757E3E}"/>
    <cellStyle name="Total 10 2 2 2 3 2 2" xfId="25911" xr:uid="{7C3CA4E3-35D1-4DA1-9E1F-5EF0A59BAB9D}"/>
    <cellStyle name="Total 10 2 2 2 3 3" xfId="15098" xr:uid="{944B7F60-906B-4C14-8C4E-FFFD182B243E}"/>
    <cellStyle name="Total 10 2 2 2 3 3 2" xfId="26869" xr:uid="{7091B805-726C-4174-9849-A2AA3064F7D0}"/>
    <cellStyle name="Total 10 2 2 2 3 4" xfId="16050" xr:uid="{28BB63BC-1509-4AD2-8325-72DFF23BA401}"/>
    <cellStyle name="Total 10 2 2 2 3 4 2" xfId="27797" xr:uid="{8ED2A38B-0028-4232-8902-3F3703AE6A1F}"/>
    <cellStyle name="Total 10 2 2 2 3 5" xfId="16924" xr:uid="{F6BD258B-AECA-462E-BEE9-1D2FD44247FB}"/>
    <cellStyle name="Total 10 2 2 2 3 5 2" xfId="28671" xr:uid="{9D0B2106-A855-4D70-A0BB-8035C2011910}"/>
    <cellStyle name="Total 10 2 2 2 3 6" xfId="17789" xr:uid="{526A85C5-3587-4478-8DBF-2891B44FF377}"/>
    <cellStyle name="Total 10 2 2 2 3 6 2" xfId="29510" xr:uid="{EFFBF6C4-E968-4A5D-AAEC-A3A72A17EB77}"/>
    <cellStyle name="Total 10 2 2 2 3 7" xfId="18565" xr:uid="{C0CCEA54-1AA3-4960-BD2C-BA2E79655937}"/>
    <cellStyle name="Total 10 2 2 2 3 7 2" xfId="30286" xr:uid="{DFBFDB80-DF5C-4701-9D17-1BE3D0A6D61B}"/>
    <cellStyle name="Total 10 2 2 2 3 8" xfId="19322" xr:uid="{3EFA0DA1-7245-4A4B-838B-36C8BFBF1B61}"/>
    <cellStyle name="Total 10 2 2 2 4" xfId="12703" xr:uid="{20575AF0-F99F-4962-905D-F79E5A5B134F}"/>
    <cellStyle name="Total 10 2 2 2 4 2" xfId="24501" xr:uid="{D8C738E7-0020-4471-9095-5A30735F2CD7}"/>
    <cellStyle name="Total 10 2 2 2 5" xfId="13479" xr:uid="{1EDBDE79-F9B9-43DE-BED6-0A52A386631C}"/>
    <cellStyle name="Total 10 2 2 2 5 2" xfId="25262" xr:uid="{5C3372F3-3C82-46D7-B5B9-B1D51445652C}"/>
    <cellStyle name="Total 10 2 2 2 6" xfId="14483" xr:uid="{D371C56A-50B7-4FFE-80B0-6EA92AABD0E7}"/>
    <cellStyle name="Total 10 2 2 2 6 2" xfId="26255" xr:uid="{3864C8C0-FB62-45C3-80AF-970DEE4839A1}"/>
    <cellStyle name="Total 10 2 2 2 7" xfId="15441" xr:uid="{FC9CED29-DB58-4B97-8B06-49100D269FE2}"/>
    <cellStyle name="Total 10 2 2 2 7 2" xfId="27201" xr:uid="{E97F0279-3C3C-4079-B968-F256E6083D0F}"/>
    <cellStyle name="Total 10 2 2 2 8" xfId="16366" xr:uid="{A0C6181F-09ED-455B-97AD-E1A784BE527D}"/>
    <cellStyle name="Total 10 2 2 2 8 2" xfId="28113" xr:uid="{424F5037-08DE-4FE2-B214-32D3FD386498}"/>
    <cellStyle name="Total 10 2 2 2 9" xfId="17237" xr:uid="{AE7A577D-98E1-4061-99EE-6CA4DFE7A9B9}"/>
    <cellStyle name="Total 10 2 2 2 9 2" xfId="28980" xr:uid="{C7B7DC0E-91C5-409F-8875-7F26A1A371EF}"/>
    <cellStyle name="Total 10 2 2 3" xfId="8494" xr:uid="{50E8D15F-59F2-4749-ABE6-EB9880246362}"/>
    <cellStyle name="Total 10 2 2 3 2" xfId="13236" xr:uid="{E956B1D2-A866-4D75-8019-3AAC99D767EF}"/>
    <cellStyle name="Total 10 2 2 3 2 2" xfId="25022" xr:uid="{3C53D15C-5862-4CE5-9E9A-10C4025DE0E8}"/>
    <cellStyle name="Total 10 2 2 3 3" xfId="14256" xr:uid="{2953CC25-C06B-46BD-889D-8356AD9D937A}"/>
    <cellStyle name="Total 10 2 2 3 3 2" xfId="26029" xr:uid="{C799B2FF-FD36-4A4D-8C81-567BABF33BEE}"/>
    <cellStyle name="Total 10 2 2 3 4" xfId="15216" xr:uid="{72D43B23-68C0-47C9-9182-387E656D4948}"/>
    <cellStyle name="Total 10 2 2 3 4 2" xfId="26985" xr:uid="{6B8B4F1F-35E2-4470-AC4F-9CD306551B88}"/>
    <cellStyle name="Total 10 2 2 3 5" xfId="16165" xr:uid="{F1498C17-C1B8-40A7-B8FD-EFDE5FF51D1E}"/>
    <cellStyle name="Total 10 2 2 3 5 2" xfId="27912" xr:uid="{ED41DB10-2241-438E-90E4-43580CAFDA89}"/>
    <cellStyle name="Total 10 2 2 3 6" xfId="17038" xr:uid="{310F3331-6F07-440F-9DAB-6289850E0076}"/>
    <cellStyle name="Total 10 2 2 3 6 2" xfId="28785" xr:uid="{90E428CD-F45B-46C4-9233-D03B4CE77BBB}"/>
    <cellStyle name="Total 10 2 2 3 7" xfId="17903" xr:uid="{5AFC7629-C13E-4267-991D-55E1A8389A57}"/>
    <cellStyle name="Total 10 2 2 3 7 2" xfId="29624" xr:uid="{6C925A22-8093-46FE-971C-B74A61F43253}"/>
    <cellStyle name="Total 10 2 2 3 8" xfId="18679" xr:uid="{A169765A-5B93-4CA9-AA5A-D8F4CC6C5A2B}"/>
    <cellStyle name="Total 10 2 2 4" xfId="9505" xr:uid="{9CD80BBB-CF62-4D20-B782-357881D26F54}"/>
    <cellStyle name="Total 10 2 2 4 2" xfId="13910" xr:uid="{0C567402-B6F3-437A-88FD-50E132AE03BC}"/>
    <cellStyle name="Total 10 2 2 4 2 2" xfId="25683" xr:uid="{FB2D4867-FEFC-4617-9AA5-30D088C4DF27}"/>
    <cellStyle name="Total 10 2 2 4 3" xfId="14870" xr:uid="{6D583F4D-6994-466A-8611-FB34F5F4B469}"/>
    <cellStyle name="Total 10 2 2 4 3 2" xfId="26641" xr:uid="{DEBED31F-2B71-4A63-B83A-14FC335B273E}"/>
    <cellStyle name="Total 10 2 2 4 4" xfId="15822" xr:uid="{88A62E2C-F821-42C3-9685-B85FFED17C5B}"/>
    <cellStyle name="Total 10 2 2 4 4 2" xfId="27569" xr:uid="{988FD3DA-A3C3-43A1-BE20-8AAC8D3F1E92}"/>
    <cellStyle name="Total 10 2 2 4 5" xfId="16696" xr:uid="{18978CAD-CB89-4701-B90B-A564DB0EBEB0}"/>
    <cellStyle name="Total 10 2 2 4 5 2" xfId="28443" xr:uid="{CD1EBB50-E5C4-4176-88E0-5BC97DE3C903}"/>
    <cellStyle name="Total 10 2 2 4 6" xfId="17561" xr:uid="{1DB3AE51-96DE-4F5B-924B-DE0DED9446B9}"/>
    <cellStyle name="Total 10 2 2 4 6 2" xfId="29282" xr:uid="{51C8DDEC-6870-42A7-BC54-675E40D81B72}"/>
    <cellStyle name="Total 10 2 2 4 7" xfId="18337" xr:uid="{FF79A350-E6E3-4A63-9B99-7507CA905A75}"/>
    <cellStyle name="Total 10 2 2 4 7 2" xfId="30058" xr:uid="{D6F3E6ED-CE4D-4A16-8351-4BFCB6A22670}"/>
    <cellStyle name="Total 10 2 2 4 8" xfId="19094" xr:uid="{EEC92797-59E3-45F8-BFB2-4D8B8247E4EC}"/>
    <cellStyle name="Total 10 2 2 5" xfId="12207" xr:uid="{C04ABA84-2B42-4CB8-9414-D815E1EBDA80}"/>
    <cellStyle name="Total 10 2 2 5 2" xfId="24024" xr:uid="{67724A65-3EAF-452D-898D-00B9F1743F5A}"/>
    <cellStyle name="Total 10 2 2 6" xfId="10560" xr:uid="{B2687983-1A02-4C22-BC6F-64C156496A44}"/>
    <cellStyle name="Total 10 2 2 6 2" xfId="22432" xr:uid="{DC62E719-766D-47E9-9ADF-4D5D03C11389}"/>
    <cellStyle name="Total 10 2 2 7" xfId="12037" xr:uid="{39D58589-A5B6-400A-ACE9-EB1957352EF5}"/>
    <cellStyle name="Total 10 2 2 7 2" xfId="23858" xr:uid="{E706C6DB-5917-4020-A457-FC3F168C1AEA}"/>
    <cellStyle name="Total 10 2 2 8" xfId="10715" xr:uid="{EBEF6E8C-716A-4C96-9BF2-FF29815C1786}"/>
    <cellStyle name="Total 10 2 2 8 2" xfId="22587" xr:uid="{67319E94-12CB-4F35-8994-10E68EA2843A}"/>
    <cellStyle name="Total 10 2 2 9" xfId="11601" xr:uid="{C39276EE-B9DB-47BF-9F4D-74206EDE981B}"/>
    <cellStyle name="Total 10 2 2 9 2" xfId="23445" xr:uid="{126E1AF0-F7EE-4B5B-AC1A-C0229BE61E20}"/>
    <cellStyle name="Total 10 2 3" xfId="7116" xr:uid="{F00C52CB-E2BF-49E7-A13A-8A944D444359}"/>
    <cellStyle name="Total 10 2 3 10" xfId="11581" xr:uid="{4F8BD28C-B6FE-4FDE-8BF6-0E4273669A1E}"/>
    <cellStyle name="Total 10 2 3 10 2" xfId="23429" xr:uid="{2365BA6D-784C-45C2-A8DF-C10F1D5BF9ED}"/>
    <cellStyle name="Total 10 2 3 2" xfId="8759" xr:uid="{FD2A3573-F640-4484-A417-13ED1A033288}"/>
    <cellStyle name="Total 10 2 3 2 2" xfId="13419" xr:uid="{05922127-004A-42A2-B7BB-391F972CE609}"/>
    <cellStyle name="Total 10 2 3 2 2 2" xfId="25202" xr:uid="{2B08FB07-9218-4CD3-BEA2-954CE19C3304}"/>
    <cellStyle name="Total 10 2 3 2 3" xfId="14425" xr:uid="{E2310C15-F367-419D-8EA6-A20CA40231E1}"/>
    <cellStyle name="Total 10 2 3 2 3 2" xfId="26197" xr:uid="{6DCE0A95-CE59-497C-A618-A8B37EB9117F}"/>
    <cellStyle name="Total 10 2 3 2 4" xfId="15383" xr:uid="{247DE8B2-378F-4F7C-AC17-36BBD800DBD2}"/>
    <cellStyle name="Total 10 2 3 2 4 2" xfId="27144" xr:uid="{D80354F0-7881-4A1E-8B8A-4B9C4E5B8875}"/>
    <cellStyle name="Total 10 2 3 2 5" xfId="16309" xr:uid="{1A6BB34C-B7E7-41EA-BB1D-A049BEAD91F5}"/>
    <cellStyle name="Total 10 2 3 2 5 2" xfId="28056" xr:uid="{93CF79D8-F101-4188-ACD3-E7660E883051}"/>
    <cellStyle name="Total 10 2 3 2 6" xfId="17180" xr:uid="{03E15DCF-2617-4229-8A67-E398C38AFC99}"/>
    <cellStyle name="Total 10 2 3 2 6 2" xfId="28924" xr:uid="{7E553A91-24BD-4202-B1F9-B78F0D3EAF9A}"/>
    <cellStyle name="Total 10 2 3 2 7" xfId="18027" xr:uid="{B1E8DDD0-20F4-4C91-8868-4E3ACA6D0898}"/>
    <cellStyle name="Total 10 2 3 2 7 2" xfId="29748" xr:uid="{670B945C-5270-4E03-A059-66FD724D0982}"/>
    <cellStyle name="Total 10 2 3 2 8" xfId="18794" xr:uid="{45C308F8-DC39-43EF-83CA-D2F997C105C2}"/>
    <cellStyle name="Total 10 2 3 3" xfId="9620" xr:uid="{68BB9862-BC81-405F-BC84-E00CE9189AE3}"/>
    <cellStyle name="Total 10 2 3 3 2" xfId="14025" xr:uid="{3E1C71C0-97F1-4011-BC12-D418C465D00B}"/>
    <cellStyle name="Total 10 2 3 3 2 2" xfId="25798" xr:uid="{725C9A0C-3D5B-45E8-BE67-EB3F1BECB069}"/>
    <cellStyle name="Total 10 2 3 3 3" xfId="14985" xr:uid="{11F8DC0A-740B-480A-B507-A74A85BFE182}"/>
    <cellStyle name="Total 10 2 3 3 3 2" xfId="26756" xr:uid="{0DD515AE-1B43-4EAE-9F26-C18FAD99603A}"/>
    <cellStyle name="Total 10 2 3 3 4" xfId="15937" xr:uid="{04FFBE10-7DB6-4BC9-8DB3-A398AD93835B}"/>
    <cellStyle name="Total 10 2 3 3 4 2" xfId="27684" xr:uid="{D29AB29F-9A82-40FB-8F31-2B3B62A60790}"/>
    <cellStyle name="Total 10 2 3 3 5" xfId="16811" xr:uid="{9955C58C-1A51-4C98-AF36-0020D50FAADC}"/>
    <cellStyle name="Total 10 2 3 3 5 2" xfId="28558" xr:uid="{2DE62689-C0A5-4746-8697-8E1D33CB8E46}"/>
    <cellStyle name="Total 10 2 3 3 6" xfId="17676" xr:uid="{3DF475B5-D3D3-4C63-AB19-4975EBD8E8BF}"/>
    <cellStyle name="Total 10 2 3 3 6 2" xfId="29397" xr:uid="{1838ADD6-AAF6-42E9-9544-4DAD61920C35}"/>
    <cellStyle name="Total 10 2 3 3 7" xfId="18452" xr:uid="{E30DFFAF-9A3D-4435-BEA6-F47D99626207}"/>
    <cellStyle name="Total 10 2 3 3 7 2" xfId="30173" xr:uid="{4572D159-6111-4EFA-9158-2CC92B1DD4F2}"/>
    <cellStyle name="Total 10 2 3 3 8" xfId="19209" xr:uid="{9E26F817-32DE-4186-902A-8310943D2C5C}"/>
    <cellStyle name="Total 10 2 3 4" xfId="12390" xr:uid="{09890C97-6075-437D-8A37-B8A12221E5D3}"/>
    <cellStyle name="Total 10 2 3 4 2" xfId="24204" xr:uid="{5A4F0511-4D9F-422B-AF3E-2B046B57E157}"/>
    <cellStyle name="Total 10 2 3 5" xfId="10391" xr:uid="{A58DBCE7-4621-4F87-9F88-EA8281E9BD44}"/>
    <cellStyle name="Total 10 2 3 5 2" xfId="22263" xr:uid="{A7184AE1-1ACC-4F02-BC87-49DF0380140C}"/>
    <cellStyle name="Total 10 2 3 6" xfId="11661" xr:uid="{8B22AE89-AD79-4677-8E3D-3BCD2C5921A7}"/>
    <cellStyle name="Total 10 2 3 6 2" xfId="23500" xr:uid="{C3C43655-4178-4CDB-9E26-50EBA4DF1F6C}"/>
    <cellStyle name="Total 10 2 3 7" xfId="11027" xr:uid="{034A017E-0A51-439B-8EF9-695F33925844}"/>
    <cellStyle name="Total 10 2 3 7 2" xfId="22896" xr:uid="{599E2D43-EA80-4FEC-972B-6F898F5A2DB1}"/>
    <cellStyle name="Total 10 2 3 8" xfId="12008" xr:uid="{E394E9E1-C4F0-467B-BA5A-82961C2C80D8}"/>
    <cellStyle name="Total 10 2 3 8 2" xfId="23831" xr:uid="{67A2B67A-BAC3-43C8-A8B0-938300F0CFB8}"/>
    <cellStyle name="Total 10 2 3 9" xfId="10737" xr:uid="{95688D9A-94B5-4CAD-B901-9B184A06A6E2}"/>
    <cellStyle name="Total 10 2 3 9 2" xfId="22609" xr:uid="{1236BE93-0F31-4D3A-8758-20DE93A148A1}"/>
    <cellStyle name="Total 10 2 4" xfId="7960" xr:uid="{19FC5F8A-8CDC-44AB-A09A-2D3CC9319CCD}"/>
    <cellStyle name="Total 10 2 4 2" xfId="12930" xr:uid="{3C1BF6F3-5DEB-42EC-81B6-1A2B070E3097}"/>
    <cellStyle name="Total 10 2 4 2 2" xfId="24724" xr:uid="{CC1B4621-6F6B-4E57-9C93-FFD88613D262}"/>
    <cellStyle name="Total 10 2 4 3" xfId="9963" xr:uid="{DC7C9005-FAF0-4A55-A3D1-05E7E5A04180}"/>
    <cellStyle name="Total 10 2 4 3 2" xfId="21838" xr:uid="{D998B06E-1BFB-490B-82BB-52859F4E295D}"/>
    <cellStyle name="Total 10 2 4 4" xfId="11760" xr:uid="{940F1AA6-C672-4BC1-BF8C-A517C81CCAD0}"/>
    <cellStyle name="Total 10 2 4 4 2" xfId="23588" xr:uid="{B3D048BB-9313-4708-A375-CD5C6D79B3AB}"/>
    <cellStyle name="Total 10 2 4 5" xfId="10947" xr:uid="{BF839955-3D94-4352-88AC-922333AD4249}"/>
    <cellStyle name="Total 10 2 4 5 2" xfId="22816" xr:uid="{90535CED-0E08-48AF-A456-330F33CA30F5}"/>
    <cellStyle name="Total 10 2 4 6" xfId="12016" xr:uid="{877424E4-96F1-4C84-9F37-67315781A2ED}"/>
    <cellStyle name="Total 10 2 4 6 2" xfId="23838" xr:uid="{A331F201-5DA6-484B-A2B1-34613546D3F3}"/>
    <cellStyle name="Total 10 2 4 7" xfId="10732" xr:uid="{464A6578-FDF5-40F2-913F-8911606C8C82}"/>
    <cellStyle name="Total 10 2 4 7 2" xfId="22604" xr:uid="{692B5A48-2EBA-4C30-BEA5-1222083A7FA0}"/>
    <cellStyle name="Total 10 2 4 8" xfId="11584" xr:uid="{9E5EB851-1A91-45C9-A907-556A672E23D5}"/>
    <cellStyle name="Total 10 2 5" xfId="9392" xr:uid="{60CE7F5D-2B92-4F77-8185-6DDFEC765A84}"/>
    <cellStyle name="Total 10 2 5 2" xfId="13797" xr:uid="{4EFDE096-CECE-4F09-88D9-205FD6FD5209}"/>
    <cellStyle name="Total 10 2 5 2 2" xfId="25570" xr:uid="{96B20B8C-5536-48B7-8234-AF467186A7BE}"/>
    <cellStyle name="Total 10 2 5 3" xfId="14757" xr:uid="{56B819BC-9FEC-410D-8336-2D723280EAD7}"/>
    <cellStyle name="Total 10 2 5 3 2" xfId="26528" xr:uid="{7E0A1DB9-8B1D-4BD2-8263-8989DA3F1320}"/>
    <cellStyle name="Total 10 2 5 4" xfId="15709" xr:uid="{AEF7FAB3-0F3D-4017-BC1E-9EA8AD50E584}"/>
    <cellStyle name="Total 10 2 5 4 2" xfId="27456" xr:uid="{F557F120-0968-4A4D-9F67-0047D553F9A3}"/>
    <cellStyle name="Total 10 2 5 5" xfId="16583" xr:uid="{DDF6FF96-308C-4B3A-95C9-0A357695B4CA}"/>
    <cellStyle name="Total 10 2 5 5 2" xfId="28330" xr:uid="{8962EDA6-F054-4997-99AB-F9760202D9B0}"/>
    <cellStyle name="Total 10 2 5 6" xfId="17448" xr:uid="{AC25CD1E-F9E7-4BC0-87C0-81A29196EE21}"/>
    <cellStyle name="Total 10 2 5 6 2" xfId="29169" xr:uid="{D35A81FD-BED3-4281-A944-6D3891739BC1}"/>
    <cellStyle name="Total 10 2 5 7" xfId="18224" xr:uid="{2522E90A-071B-4062-B9EC-9942A331CB0C}"/>
    <cellStyle name="Total 10 2 5 7 2" xfId="29945" xr:uid="{50526311-A160-40A3-8757-E65A405CF831}"/>
    <cellStyle name="Total 10 2 5 8" xfId="18981" xr:uid="{B74A3002-B986-4C8E-8B63-AB54F82363A3}"/>
    <cellStyle name="Total 10 2 6" xfId="11856" xr:uid="{858D45B9-83EC-490B-A6A3-50993F05768F}"/>
    <cellStyle name="Total 10 2 6 2" xfId="23683" xr:uid="{595D1631-298B-406F-805F-091D828A60A0}"/>
    <cellStyle name="Total 10 2 7" xfId="10863" xr:uid="{49403887-E311-4EDC-AB66-CB196A84A80E}"/>
    <cellStyle name="Total 10 2 7 2" xfId="22732" xr:uid="{EC94913D-D64A-43E5-929B-42F9CAB62012}"/>
    <cellStyle name="Total 10 2 8" xfId="11467" xr:uid="{91A644D3-6615-4761-8F3A-D67992923D3D}"/>
    <cellStyle name="Total 10 2 8 2" xfId="23321" xr:uid="{427FA647-147B-47BA-8DE5-F4C3A41F8540}"/>
    <cellStyle name="Total 10 2 9" xfId="11174" xr:uid="{FF5D97F3-A3CC-4855-B15F-D646D4918EA3}"/>
    <cellStyle name="Total 10 2 9 2" xfId="23039" xr:uid="{C7DAECFB-289E-4CB4-AB0F-5068BFC947CC}"/>
    <cellStyle name="Total 10 3" xfId="6848" xr:uid="{2AE1E2E2-F808-4378-BFE5-CE509AA2BDD5}"/>
    <cellStyle name="Total 10 3 10" xfId="14293" xr:uid="{7D88DFC1-1BF6-4012-A6D1-FCF6E3F2FACC}"/>
    <cellStyle name="Total 10 3 10 2" xfId="26066" xr:uid="{7834F4CC-7656-4762-88A9-6166A2858CD6}"/>
    <cellStyle name="Total 10 3 11" xfId="15253" xr:uid="{06888D8A-EB43-4894-8467-59CB0823AA5E}"/>
    <cellStyle name="Total 10 3 11 2" xfId="27022" xr:uid="{0244003A-E323-4281-AF68-E87BB0AAF0A7}"/>
    <cellStyle name="Total 10 3 2" xfId="7653" xr:uid="{E5A88784-A178-492A-A6F7-026E4BB28DBB}"/>
    <cellStyle name="Total 10 3 2 10" xfId="10648" xr:uid="{7AB90F17-4207-465B-8D98-B82E801FF6B0}"/>
    <cellStyle name="Total 10 3 2 10 2" xfId="22520" xr:uid="{6B994050-52B3-44CB-B7EF-1BFD3A01C694}"/>
    <cellStyle name="Total 10 3 2 2" xfId="9296" xr:uid="{1FC4F7F1-851B-470C-AEFC-51047D28D1F3}"/>
    <cellStyle name="Total 10 3 2 2 2" xfId="13718" xr:uid="{BA7561F4-6BFE-41FF-A609-3233197C757F}"/>
    <cellStyle name="Total 10 3 2 2 2 2" xfId="25492" xr:uid="{2FCA2D9A-962C-495E-B264-D9466A066F1B}"/>
    <cellStyle name="Total 10 3 2 2 3" xfId="14680" xr:uid="{579C775E-995B-4D83-8D63-FD0A24AF755B}"/>
    <cellStyle name="Total 10 3 2 2 3 2" xfId="26451" xr:uid="{ADC7D3D6-35EB-463B-AC38-154158DD43B1}"/>
    <cellStyle name="Total 10 3 2 2 4" xfId="15632" xr:uid="{ED7B3478-8DD5-4C40-A927-2338AC24CA04}"/>
    <cellStyle name="Total 10 3 2 2 4 2" xfId="27379" xr:uid="{ADD83DEA-CEF2-490D-9B2D-7DE4E76F3EFD}"/>
    <cellStyle name="Total 10 3 2 2 5" xfId="16510" xr:uid="{40134946-DEB3-4FF9-B254-4CC5BBC2D2BB}"/>
    <cellStyle name="Total 10 3 2 2 5 2" xfId="28257" xr:uid="{B8582F5A-8200-4B30-A74E-E1DEBE130EEE}"/>
    <cellStyle name="Total 10 3 2 2 6" xfId="17375" xr:uid="{10331CF4-4D54-4D79-B32D-9E5F9E3AEE0B}"/>
    <cellStyle name="Total 10 3 2 2 6 2" xfId="29096" xr:uid="{AF93AE7F-BB2A-4EB2-AC50-47C2282E797A}"/>
    <cellStyle name="Total 10 3 2 2 7" xfId="18151" xr:uid="{CF99133C-04E2-4120-90E4-D22BAA0F4114}"/>
    <cellStyle name="Total 10 3 2 2 7 2" xfId="29872" xr:uid="{15AA9EF5-B7CD-4F15-9A9D-6E2B3C2FE25D}"/>
    <cellStyle name="Total 10 3 2 2 8" xfId="18908" xr:uid="{94615C63-B347-4511-B6D0-A62121A777D2}"/>
    <cellStyle name="Total 10 3 2 3" xfId="9734" xr:uid="{88723C6A-A622-43AB-969E-EE699C77DF10}"/>
    <cellStyle name="Total 10 3 2 3 2" xfId="14139" xr:uid="{53DA58F0-A56F-4A4B-8B87-4AA8F566C449}"/>
    <cellStyle name="Total 10 3 2 3 2 2" xfId="25912" xr:uid="{7658B1D0-9E91-483A-9D0E-408A43C8D0EC}"/>
    <cellStyle name="Total 10 3 2 3 3" xfId="15099" xr:uid="{A6E75039-7B20-4B3D-B948-84361C3F78FF}"/>
    <cellStyle name="Total 10 3 2 3 3 2" xfId="26870" xr:uid="{C2A83D71-7D8F-4A5D-93AA-CBE265BEA668}"/>
    <cellStyle name="Total 10 3 2 3 4" xfId="16051" xr:uid="{2B84DE9D-606B-48D6-99A6-8F7FFDA13991}"/>
    <cellStyle name="Total 10 3 2 3 4 2" xfId="27798" xr:uid="{08C7192E-6D4D-4CE7-A35F-433AA5CB5132}"/>
    <cellStyle name="Total 10 3 2 3 5" xfId="16925" xr:uid="{1FB80FC7-EF0C-4744-905F-BB1656411FA7}"/>
    <cellStyle name="Total 10 3 2 3 5 2" xfId="28672" xr:uid="{6A5804FD-7220-419B-A4DF-5389466EA1A0}"/>
    <cellStyle name="Total 10 3 2 3 6" xfId="17790" xr:uid="{4E678540-F42D-441B-8D14-2EB22607349B}"/>
    <cellStyle name="Total 10 3 2 3 6 2" xfId="29511" xr:uid="{E3176345-E336-4FC7-9A64-6D67DC3B27F2}"/>
    <cellStyle name="Total 10 3 2 3 7" xfId="18566" xr:uid="{3BB99D27-3AD0-4683-9471-75263D7FE43A}"/>
    <cellStyle name="Total 10 3 2 3 7 2" xfId="30287" xr:uid="{FD88DDD7-FBC4-4255-9C97-2AA533A13298}"/>
    <cellStyle name="Total 10 3 2 3 8" xfId="19323" xr:uid="{BF2A83D9-F388-40A9-8D24-134B00C98466}"/>
    <cellStyle name="Total 10 3 2 4" xfId="12704" xr:uid="{9EBDE175-3558-4A66-89D1-3D9AE6BBCF6F}"/>
    <cellStyle name="Total 10 3 2 4 2" xfId="24502" xr:uid="{90363990-2507-45A3-94F9-4F0ACEBBFAF7}"/>
    <cellStyle name="Total 10 3 2 5" xfId="12451" xr:uid="{42795387-EE22-4504-8DED-C1498820E61D}"/>
    <cellStyle name="Total 10 3 2 5 2" xfId="24265" xr:uid="{203CD10D-9D72-4DCD-831E-7CAEBD5A62CC}"/>
    <cellStyle name="Total 10 3 2 6" xfId="10332" xr:uid="{6C322C2A-D55D-43BC-9928-52056709A908}"/>
    <cellStyle name="Total 10 3 2 6 2" xfId="22204" xr:uid="{55A05AE4-91FD-41D8-B9C2-77DE9E1408F7}"/>
    <cellStyle name="Total 10 3 2 7" xfId="12996" xr:uid="{791FBC81-6463-406D-92FA-F6F49C76900D}"/>
    <cellStyle name="Total 10 3 2 7 2" xfId="24788" xr:uid="{CE870082-47DE-4478-A0E5-9E7C156B275E}"/>
    <cellStyle name="Total 10 3 2 8" xfId="9908" xr:uid="{E325574C-D790-4C51-81BE-C5D1041B790D}"/>
    <cellStyle name="Total 10 3 2 8 2" xfId="21784" xr:uid="{D3B6EF11-13B2-428B-BA0C-0EDCB9492DCF}"/>
    <cellStyle name="Total 10 3 2 9" xfId="12114" xr:uid="{8D740891-1BFB-46B8-A9A6-D5198CC9A134}"/>
    <cellStyle name="Total 10 3 2 9 2" xfId="23932" xr:uid="{37A0521E-9301-4AE8-94DD-AB9EFF29B8B3}"/>
    <cellStyle name="Total 10 3 3" xfId="8493" xr:uid="{98274EF3-B5F3-45C3-94A0-63110AD64672}"/>
    <cellStyle name="Total 10 3 3 2" xfId="13235" xr:uid="{CBAC2A15-8746-4D2F-B208-719DA68993BF}"/>
    <cellStyle name="Total 10 3 3 2 2" xfId="25021" xr:uid="{10B1949A-A6FF-4113-AF61-314C515F3379}"/>
    <cellStyle name="Total 10 3 3 3" xfId="14255" xr:uid="{7CADBD6B-3555-4CE1-B2B6-1C7FAE0500DA}"/>
    <cellStyle name="Total 10 3 3 3 2" xfId="26028" xr:uid="{152C441F-4B17-4CFA-848A-A20EC0857302}"/>
    <cellStyle name="Total 10 3 3 4" xfId="15215" xr:uid="{ABF967FE-3E64-4912-B1B4-6411891ABD50}"/>
    <cellStyle name="Total 10 3 3 4 2" xfId="26984" xr:uid="{67CB7D4F-0A4B-475A-96F7-ABF8D6C4EAFF}"/>
    <cellStyle name="Total 10 3 3 5" xfId="16164" xr:uid="{78BE8572-56BE-4CA2-B12C-994575898A67}"/>
    <cellStyle name="Total 10 3 3 5 2" xfId="27911" xr:uid="{A8C0ED5C-6A4B-4E19-8D3E-F62606B1D1F3}"/>
    <cellStyle name="Total 10 3 3 6" xfId="17037" xr:uid="{A63CC6CC-8AFA-4BEE-A220-64DB1C58D4C7}"/>
    <cellStyle name="Total 10 3 3 6 2" xfId="28784" xr:uid="{D29EF79E-438C-47F8-AD74-3EA55191743D}"/>
    <cellStyle name="Total 10 3 3 7" xfId="17902" xr:uid="{FD0A119C-65E7-4060-9C7F-B7D5A4D1962D}"/>
    <cellStyle name="Total 10 3 3 7 2" xfId="29623" xr:uid="{8F19F1CA-0876-4053-9430-44024F3EBCD3}"/>
    <cellStyle name="Total 10 3 3 8" xfId="18678" xr:uid="{74246F7D-C3DB-4008-A176-EF734716977B}"/>
    <cellStyle name="Total 10 3 4" xfId="9504" xr:uid="{7817493A-C474-4388-95D0-91BD60D29591}"/>
    <cellStyle name="Total 10 3 4 2" xfId="13909" xr:uid="{C1DDA4CF-7E06-48B0-AD4B-F33D35FB7FC1}"/>
    <cellStyle name="Total 10 3 4 2 2" xfId="25682" xr:uid="{ACE85AB4-560F-4E1B-B441-79C2B26502EE}"/>
    <cellStyle name="Total 10 3 4 3" xfId="14869" xr:uid="{48CFECC2-0D27-4051-A518-A4AB373D0DD1}"/>
    <cellStyle name="Total 10 3 4 3 2" xfId="26640" xr:uid="{3E6C2D8A-D518-47B4-B995-D4CC16DFDA2A}"/>
    <cellStyle name="Total 10 3 4 4" xfId="15821" xr:uid="{7B512B14-7302-4E5C-A2E4-3CEBB42FEAED}"/>
    <cellStyle name="Total 10 3 4 4 2" xfId="27568" xr:uid="{D0A9ADF7-AF05-4C0C-80B9-11CD2315C6D5}"/>
    <cellStyle name="Total 10 3 4 5" xfId="16695" xr:uid="{C6FB29AA-C95B-42A5-A0AD-0192031C3FC9}"/>
    <cellStyle name="Total 10 3 4 5 2" xfId="28442" xr:uid="{6988776B-30D6-4031-99A3-3AD917D88359}"/>
    <cellStyle name="Total 10 3 4 6" xfId="17560" xr:uid="{E8770777-CBD8-4E09-B1DD-E5BB9726AC43}"/>
    <cellStyle name="Total 10 3 4 6 2" xfId="29281" xr:uid="{0B6DF493-9137-4C74-8F6E-0035A81C2BE5}"/>
    <cellStyle name="Total 10 3 4 7" xfId="18336" xr:uid="{3C826602-DC5A-44B6-AB1F-ECA315E4F3AC}"/>
    <cellStyle name="Total 10 3 4 7 2" xfId="30057" xr:uid="{44364A71-DC6C-4B02-BF9E-15E81C337148}"/>
    <cellStyle name="Total 10 3 4 8" xfId="19093" xr:uid="{9C3B58B8-F1BD-49CB-9F63-4FBB9CB71010}"/>
    <cellStyle name="Total 10 3 5" xfId="12206" xr:uid="{87B3B4F9-DE86-4F23-A15F-63C55398CCCF}"/>
    <cellStyle name="Total 10 3 5 2" xfId="24023" xr:uid="{2893E147-5720-4EFC-B4C6-4AE39BEABEB1}"/>
    <cellStyle name="Total 10 3 6" xfId="10561" xr:uid="{E5A0007A-4853-49AB-8620-5C9CC989CAE6}"/>
    <cellStyle name="Total 10 3 6 2" xfId="22433" xr:uid="{3856AD7D-CDBB-4FE8-89B0-DC8A9C37B81D}"/>
    <cellStyle name="Total 10 3 7" xfId="13068" xr:uid="{6A727810-5EBA-42B7-9742-555108FAB460}"/>
    <cellStyle name="Total 10 3 7 2" xfId="24857" xr:uid="{05492C56-51F5-4DF4-8C4A-F6948D786D5C}"/>
    <cellStyle name="Total 10 3 8" xfId="9860" xr:uid="{1A29F652-6CC8-4796-8053-4943507DD848}"/>
    <cellStyle name="Total 10 3 8 2" xfId="21736" xr:uid="{933BEDDA-DF18-4DAD-A28C-F16951A4119B}"/>
    <cellStyle name="Total 10 3 9" xfId="13277" xr:uid="{556D807D-DEC2-4A0A-9673-D90369530376}"/>
    <cellStyle name="Total 10 3 9 2" xfId="25061" xr:uid="{38C77E15-DBE8-4D39-908D-A1551AA59E20}"/>
    <cellStyle name="Total 10 4" xfId="7115" xr:uid="{E3E0D516-141F-4066-BB52-4B20ECD3813B}"/>
    <cellStyle name="Total 10 4 10" xfId="11453" xr:uid="{7D3277AD-8000-4495-B3C0-CBFBCA08DBF7}"/>
    <cellStyle name="Total 10 4 10 2" xfId="23311" xr:uid="{5D838273-E10B-4FB8-915D-F6E613974C79}"/>
    <cellStyle name="Total 10 4 2" xfId="8758" xr:uid="{37D8682C-9775-442C-8E65-0F197B25EF6B}"/>
    <cellStyle name="Total 10 4 2 2" xfId="13418" xr:uid="{D52E99AC-0371-40F5-BD2D-60FE286EFF58}"/>
    <cellStyle name="Total 10 4 2 2 2" xfId="25201" xr:uid="{27D1BFC2-2483-4A11-A1AE-4D7DDD3393EF}"/>
    <cellStyle name="Total 10 4 2 3" xfId="14424" xr:uid="{578DE76D-116D-4A62-9711-9CDE8C370A8C}"/>
    <cellStyle name="Total 10 4 2 3 2" xfId="26196" xr:uid="{F23A5705-619E-47ED-A5CD-3C364FB562EF}"/>
    <cellStyle name="Total 10 4 2 4" xfId="15382" xr:uid="{1B93ED0D-2143-497B-AF5C-1F3144C39C16}"/>
    <cellStyle name="Total 10 4 2 4 2" xfId="27143" xr:uid="{17BE5873-58FD-49DC-BABA-784EC3A44C17}"/>
    <cellStyle name="Total 10 4 2 5" xfId="16308" xr:uid="{B616F246-E8D2-4027-B854-6EF44CA7D588}"/>
    <cellStyle name="Total 10 4 2 5 2" xfId="28055" xr:uid="{5D41A8F8-7A83-4337-A0CC-F128D16FA413}"/>
    <cellStyle name="Total 10 4 2 6" xfId="17179" xr:uid="{C1CC885C-E94E-47B2-9C1C-477571CB4ED8}"/>
    <cellStyle name="Total 10 4 2 6 2" xfId="28923" xr:uid="{7950B8FD-F6B1-486C-9BC9-27EAE3162D27}"/>
    <cellStyle name="Total 10 4 2 7" xfId="18026" xr:uid="{B935A233-4977-4499-8EF9-3D6F6C98E03D}"/>
    <cellStyle name="Total 10 4 2 7 2" xfId="29747" xr:uid="{88CA804A-42ED-4878-885E-0E742AEC8A1D}"/>
    <cellStyle name="Total 10 4 2 8" xfId="18793" xr:uid="{62250B7F-58C7-4031-909A-E0CB3D767D53}"/>
    <cellStyle name="Total 10 4 3" xfId="9619" xr:uid="{1FB4369B-0A0D-4973-AB55-D4DC22CEBC7A}"/>
    <cellStyle name="Total 10 4 3 2" xfId="14024" xr:uid="{3829136C-1C64-49E3-9FAC-3AA935A9F7B5}"/>
    <cellStyle name="Total 10 4 3 2 2" xfId="25797" xr:uid="{EBEF880B-EDB7-4398-BDA1-32F53A6A12F2}"/>
    <cellStyle name="Total 10 4 3 3" xfId="14984" xr:uid="{05616571-ECB1-44C0-B848-EF01126CD041}"/>
    <cellStyle name="Total 10 4 3 3 2" xfId="26755" xr:uid="{D33EDB44-D31D-4BB9-B573-5AD372343901}"/>
    <cellStyle name="Total 10 4 3 4" xfId="15936" xr:uid="{A3FB127D-3177-4DDD-B902-7EA30CC6ECFD}"/>
    <cellStyle name="Total 10 4 3 4 2" xfId="27683" xr:uid="{58762272-CC52-4502-9598-9D4E00D3F168}"/>
    <cellStyle name="Total 10 4 3 5" xfId="16810" xr:uid="{07347989-EF93-4288-A55F-3FBF90B58209}"/>
    <cellStyle name="Total 10 4 3 5 2" xfId="28557" xr:uid="{F9959290-F276-479B-ABD0-A21A71F55410}"/>
    <cellStyle name="Total 10 4 3 6" xfId="17675" xr:uid="{65FB446E-82C5-4475-A324-CDC6E93654E7}"/>
    <cellStyle name="Total 10 4 3 6 2" xfId="29396" xr:uid="{A7255BA3-3EF4-4EFA-887A-4F8F74DEFEFD}"/>
    <cellStyle name="Total 10 4 3 7" xfId="18451" xr:uid="{C35C9416-5E7A-49BB-9C55-008EE42EB7B3}"/>
    <cellStyle name="Total 10 4 3 7 2" xfId="30172" xr:uid="{53497DC1-5997-4098-B106-C5BB038A28C7}"/>
    <cellStyle name="Total 10 4 3 8" xfId="19208" xr:uid="{5C546B0E-7A56-4794-A85B-6387C4A6906A}"/>
    <cellStyle name="Total 10 4 4" xfId="12389" xr:uid="{2142E0E4-B7AD-4232-8183-C04E5BD69CBB}"/>
    <cellStyle name="Total 10 4 4 2" xfId="24203" xr:uid="{AF3EBB10-0025-4FCC-8206-A5031F3A1056}"/>
    <cellStyle name="Total 10 4 5" xfId="10392" xr:uid="{8A6380E9-D144-4662-8583-07D3F472075D}"/>
    <cellStyle name="Total 10 4 5 2" xfId="22264" xr:uid="{84A6FADB-86B2-4892-9636-A5E36D1F9CA7}"/>
    <cellStyle name="Total 10 4 6" xfId="13094" xr:uid="{361359EE-6FC5-4DCF-8E5B-F49DB16284C1}"/>
    <cellStyle name="Total 10 4 6 2" xfId="24882" xr:uid="{09B6E767-EB2F-474B-8F48-77CCBD58877E}"/>
    <cellStyle name="Total 10 4 7" xfId="9838" xr:uid="{511B79BA-279C-4639-A98A-43EA63F7D9D1}"/>
    <cellStyle name="Total 10 4 7 2" xfId="21714" xr:uid="{0C74DA99-8A5F-45E8-88C5-2461893354FE}"/>
    <cellStyle name="Total 10 4 8" xfId="11834" xr:uid="{15F7F4CB-AADE-4E97-B321-3BB44B20BBE2}"/>
    <cellStyle name="Total 10 4 8 2" xfId="23662" xr:uid="{2014D567-B3DA-4739-B8B8-EC7DB3BB59E3}"/>
    <cellStyle name="Total 10 4 9" xfId="10881" xr:uid="{D57C76CA-AE69-4F2D-A45D-030428F97830}"/>
    <cellStyle name="Total 10 4 9 2" xfId="22750" xr:uid="{94A8610C-2D63-4545-BE77-689B43C8796E}"/>
    <cellStyle name="Total 10 5" xfId="7959" xr:uid="{1B065191-FD48-4E93-9241-0B6283626F0C}"/>
    <cellStyle name="Total 10 5 2" xfId="12929" xr:uid="{7C01F059-1B58-4E4F-B3A8-5F44212154F0}"/>
    <cellStyle name="Total 10 5 2 2" xfId="24723" xr:uid="{85730BBC-CB56-4AB1-8C7A-EFF10A34F625}"/>
    <cellStyle name="Total 10 5 3" xfId="9964" xr:uid="{E579664A-0372-4C84-839D-BE3544711620}"/>
    <cellStyle name="Total 10 5 3 2" xfId="21839" xr:uid="{45A5DEC2-4376-44A2-A7CE-1698DDF20523}"/>
    <cellStyle name="Total 10 5 4" xfId="9777" xr:uid="{39FD3E95-2082-44D0-8733-8A6C9ADDC1D5}"/>
    <cellStyle name="Total 10 5 4 2" xfId="21653" xr:uid="{D523949F-A466-47A2-902C-7CC51003A8AB}"/>
    <cellStyle name="Total 10 5 5" xfId="11892" xr:uid="{53B0AE79-03B3-4C40-9E3A-BE0D873F2217}"/>
    <cellStyle name="Total 10 5 5 2" xfId="23719" xr:uid="{C3D2906D-20E0-45E1-9983-678DDAB0ABA6}"/>
    <cellStyle name="Total 10 5 6" xfId="10827" xr:uid="{00006C84-C7A9-4BF1-952C-31F7212F9118}"/>
    <cellStyle name="Total 10 5 6 2" xfId="22697" xr:uid="{1A98CFEE-8E4D-477A-BE1E-6C3E10F26413}"/>
    <cellStyle name="Total 10 5 7" xfId="11498" xr:uid="{8645751B-97A1-4278-BB57-CD99AB69AE4E}"/>
    <cellStyle name="Total 10 5 7 2" xfId="23352" xr:uid="{85DACFD9-4EED-448A-8B87-910D700E1AD3}"/>
    <cellStyle name="Total 10 5 8" xfId="11143" xr:uid="{32BED949-5235-4707-8D58-ADE6095B77BF}"/>
    <cellStyle name="Total 10 6" xfId="9391" xr:uid="{5684ECCD-6031-4868-803B-63008153FCB3}"/>
    <cellStyle name="Total 10 6 2" xfId="13796" xr:uid="{7A9136AE-8AA0-4D97-8A2C-AE4E7193DDD4}"/>
    <cellStyle name="Total 10 6 2 2" xfId="25569" xr:uid="{BAF9E8EB-50ED-4251-9A38-576D5184D1A6}"/>
    <cellStyle name="Total 10 6 3" xfId="14756" xr:uid="{0AC7E272-5730-4CF8-AD9A-D9CA8EF61D1E}"/>
    <cellStyle name="Total 10 6 3 2" xfId="26527" xr:uid="{919A39C8-901C-4C22-B137-8193C2C4C21B}"/>
    <cellStyle name="Total 10 6 4" xfId="15708" xr:uid="{BA609EEA-6E90-4B0D-953C-91E91C972DAF}"/>
    <cellStyle name="Total 10 6 4 2" xfId="27455" xr:uid="{23B8607E-3DC8-4372-B766-C53D76082FC1}"/>
    <cellStyle name="Total 10 6 5" xfId="16582" xr:uid="{7B9EBABF-EA5B-431C-91E4-72665F55998D}"/>
    <cellStyle name="Total 10 6 5 2" xfId="28329" xr:uid="{7480705F-E179-46EF-BED2-1C7D4F63F1B3}"/>
    <cellStyle name="Total 10 6 6" xfId="17447" xr:uid="{09E67ACE-FBE4-43C4-BB27-9C56EB082DF8}"/>
    <cellStyle name="Total 10 6 6 2" xfId="29168" xr:uid="{DECBD51B-E6DA-446C-BE95-95D5161788F2}"/>
    <cellStyle name="Total 10 6 7" xfId="18223" xr:uid="{2BF5D188-C851-4068-ADC0-7C2FA3407EA2}"/>
    <cellStyle name="Total 10 6 7 2" xfId="29944" xr:uid="{5A277D71-A035-4C86-9234-877D7A427497}"/>
    <cellStyle name="Total 10 6 8" xfId="18980" xr:uid="{16C34991-0004-4FC2-B31A-1EA2C0ACFBBD}"/>
    <cellStyle name="Total 10 7" xfId="11855" xr:uid="{C89DEC7E-C905-44C8-BEF2-EE208DF75621}"/>
    <cellStyle name="Total 10 7 2" xfId="23682" xr:uid="{1C7756B1-B014-4ABC-9C28-3C969CD1764D}"/>
    <cellStyle name="Total 10 8" xfId="10864" xr:uid="{6B07A4B2-AA00-414B-96BB-5605AEEB5A8F}"/>
    <cellStyle name="Total 10 8 2" xfId="22733" xr:uid="{E2606D53-1706-444B-B6D8-6BFC1C1FF251}"/>
    <cellStyle name="Total 10 9" xfId="11466" xr:uid="{C7D423F1-EBD6-4C88-8089-2E7941DB0ABF}"/>
    <cellStyle name="Total 10 9 2" xfId="23320" xr:uid="{D085E80F-C368-44EE-A884-9C048168A291}"/>
    <cellStyle name="Total 11" xfId="6220" xr:uid="{ECBC51F6-C4C5-4074-99B6-C2D0F9E31248}"/>
    <cellStyle name="Total 11 10" xfId="11173" xr:uid="{7534CB88-A242-4B09-9732-20A306EEE12A}"/>
    <cellStyle name="Total 11 10 2" xfId="23038" xr:uid="{F390184C-412E-411C-AE48-779DC252AE1A}"/>
    <cellStyle name="Total 11 11" xfId="12483" xr:uid="{AEAB84DF-FA04-4E53-9764-605910FE735A}"/>
    <cellStyle name="Total 11 11 2" xfId="24297" xr:uid="{DC6C5F36-07ED-4AFE-B496-53BAEBB85975}"/>
    <cellStyle name="Total 11 12" xfId="10302" xr:uid="{A5896C11-C0C5-49C3-974D-1667FCA2AC57}"/>
    <cellStyle name="Total 11 12 2" xfId="22174" xr:uid="{0C5B143F-4B41-410B-9B25-BFE1ACE3DA04}"/>
    <cellStyle name="Total 11 13" xfId="13365" xr:uid="{2C83FCBB-8E11-454D-9ADB-A015EE92EC7A}"/>
    <cellStyle name="Total 11 13 2" xfId="25148" xr:uid="{8559E4ED-D51D-4277-B1CB-EE6B5A931244}"/>
    <cellStyle name="Total 11 2" xfId="6221" xr:uid="{17A7E4DD-F6FD-49A9-93C9-14611EB17888}"/>
    <cellStyle name="Total 11 2 10" xfId="13512" xr:uid="{9E9EB530-9CB9-4147-B265-B619758AC0C7}"/>
    <cellStyle name="Total 11 2 10 2" xfId="25293" xr:uid="{1120B010-937D-4BB0-A848-89D864FC60E2}"/>
    <cellStyle name="Total 11 2 11" xfId="14513" xr:uid="{218EF77E-76DD-4DDC-8A05-BD5846898591}"/>
    <cellStyle name="Total 11 2 11 2" xfId="26285" xr:uid="{586247B0-8895-41FA-8D8F-31273D9830B9}"/>
    <cellStyle name="Total 11 2 12" xfId="15471" xr:uid="{D7DFFA43-EFBC-405B-9673-4231A0B86F1D}"/>
    <cellStyle name="Total 11 2 12 2" xfId="27231" xr:uid="{64CF0E18-2185-4993-9993-7FD84633A9E5}"/>
    <cellStyle name="Total 11 2 2" xfId="6851" xr:uid="{0D01E85D-B67F-4370-97DD-B3CD2973F10A}"/>
    <cellStyle name="Total 11 2 2 10" xfId="16404" xr:uid="{C5C1AEE9-1A4C-4A17-9B73-1B8034EEF87C}"/>
    <cellStyle name="Total 11 2 2 10 2" xfId="28151" xr:uid="{B6731F9E-142B-4E48-9111-167FB3AED165}"/>
    <cellStyle name="Total 11 2 2 11" xfId="17275" xr:uid="{10AD0E3F-B27A-4EF9-A726-69E7F1905DCE}"/>
    <cellStyle name="Total 11 2 2 11 2" xfId="29018" xr:uid="{552F6BF1-4D5D-42D8-8950-6F81A8F156E0}"/>
    <cellStyle name="Total 11 2 2 2" xfId="7654" xr:uid="{83BB0F45-80BC-4C03-93AC-88EE30EAE75E}"/>
    <cellStyle name="Total 11 2 2 2 10" xfId="11245" xr:uid="{A392EBCD-AD73-4A8B-BF57-969E0BD06835}"/>
    <cellStyle name="Total 11 2 2 2 10 2" xfId="23107" xr:uid="{DADAAC8A-577F-4160-8216-915485A96E6A}"/>
    <cellStyle name="Total 11 2 2 2 2" xfId="9297" xr:uid="{FC58C4A8-7B0A-49FB-B01A-09CA25C2E2C6}"/>
    <cellStyle name="Total 11 2 2 2 2 2" xfId="13719" xr:uid="{FE388BEE-BBDD-4575-8A79-141D429E4062}"/>
    <cellStyle name="Total 11 2 2 2 2 2 2" xfId="25493" xr:uid="{BA19D212-8602-42E9-A905-670A860A72AD}"/>
    <cellStyle name="Total 11 2 2 2 2 3" xfId="14681" xr:uid="{E9C58CFC-15E9-4594-B2AA-60837F16592C}"/>
    <cellStyle name="Total 11 2 2 2 2 3 2" xfId="26452" xr:uid="{AD0E66AC-E9C9-4428-8DFE-746B1AE6B427}"/>
    <cellStyle name="Total 11 2 2 2 2 4" xfId="15633" xr:uid="{E13F9DD1-D80F-4FFB-8455-14C531941190}"/>
    <cellStyle name="Total 11 2 2 2 2 4 2" xfId="27380" xr:uid="{82C177BF-B3F0-4754-BB21-04724FA73BCB}"/>
    <cellStyle name="Total 11 2 2 2 2 5" xfId="16511" xr:uid="{1C68B288-4E43-461B-B62B-22C625BB7C24}"/>
    <cellStyle name="Total 11 2 2 2 2 5 2" xfId="28258" xr:uid="{A42AECD9-D490-4F83-BB1B-CA1A3CD6538A}"/>
    <cellStyle name="Total 11 2 2 2 2 6" xfId="17376" xr:uid="{DBC40610-3153-4DA6-B9E5-7B80CA8DE528}"/>
    <cellStyle name="Total 11 2 2 2 2 6 2" xfId="29097" xr:uid="{9A123126-F7CD-430B-AB51-767A8AC49D83}"/>
    <cellStyle name="Total 11 2 2 2 2 7" xfId="18152" xr:uid="{01DF45C2-0E60-401C-AE72-509F3BE3C040}"/>
    <cellStyle name="Total 11 2 2 2 2 7 2" xfId="29873" xr:uid="{ECD23428-14B8-4993-92C1-4121C81E197B}"/>
    <cellStyle name="Total 11 2 2 2 2 8" xfId="18909" xr:uid="{46D468BC-5312-4149-8C7E-5E3FC87B8716}"/>
    <cellStyle name="Total 11 2 2 2 3" xfId="9735" xr:uid="{8EE0B00D-3214-4C56-A19B-148FB2A59F0D}"/>
    <cellStyle name="Total 11 2 2 2 3 2" xfId="14140" xr:uid="{FCBEA213-C12F-4BF0-83EB-C8362D4896B6}"/>
    <cellStyle name="Total 11 2 2 2 3 2 2" xfId="25913" xr:uid="{625F271C-B39D-4BDA-B864-D93939BED107}"/>
    <cellStyle name="Total 11 2 2 2 3 3" xfId="15100" xr:uid="{10660226-A9A6-4944-991F-1F94D696E4BE}"/>
    <cellStyle name="Total 11 2 2 2 3 3 2" xfId="26871" xr:uid="{5D5A4921-7785-4D81-BB35-9E82E5C182CD}"/>
    <cellStyle name="Total 11 2 2 2 3 4" xfId="16052" xr:uid="{99CC9656-F111-443F-ACBD-77F33D9C2A12}"/>
    <cellStyle name="Total 11 2 2 2 3 4 2" xfId="27799" xr:uid="{823AE099-C419-436D-9A25-1208E85B21F4}"/>
    <cellStyle name="Total 11 2 2 2 3 5" xfId="16926" xr:uid="{58BA3227-EBF6-4FC1-B272-279AD3CEE561}"/>
    <cellStyle name="Total 11 2 2 2 3 5 2" xfId="28673" xr:uid="{D853CA51-1D33-447E-8D88-CA510401961E}"/>
    <cellStyle name="Total 11 2 2 2 3 6" xfId="17791" xr:uid="{B20463D3-3D24-423C-A409-ECF06AD9B869}"/>
    <cellStyle name="Total 11 2 2 2 3 6 2" xfId="29512" xr:uid="{A281ACB5-2C63-413C-B92F-B0DBB9D59ADF}"/>
    <cellStyle name="Total 11 2 2 2 3 7" xfId="18567" xr:uid="{36BF285E-7108-40CD-ACEB-458878E6555C}"/>
    <cellStyle name="Total 11 2 2 2 3 7 2" xfId="30288" xr:uid="{D70EE6FD-A45F-4554-8569-543DACAD9537}"/>
    <cellStyle name="Total 11 2 2 2 3 8" xfId="19324" xr:uid="{3C791B6E-134A-4B68-972E-BE8ED308F29C}"/>
    <cellStyle name="Total 11 2 2 2 4" xfId="12705" xr:uid="{69BDBB39-D66F-4659-88FD-C3B2BB29A80F}"/>
    <cellStyle name="Total 11 2 2 2 4 2" xfId="24503" xr:uid="{DEAC4292-92E7-41AA-B198-8B2DE9A90EE5}"/>
    <cellStyle name="Total 11 2 2 2 5" xfId="11984" xr:uid="{72F23270-7392-4C66-B252-56512838FD73}"/>
    <cellStyle name="Total 11 2 2 2 5 2" xfId="23809" xr:uid="{94A037B5-EC9C-4C62-B0E2-164DDCD2C422}"/>
    <cellStyle name="Total 11 2 2 2 6" xfId="10752" xr:uid="{B00B2D3E-6CEE-4721-B700-AA694E276832}"/>
    <cellStyle name="Total 11 2 2 2 6 2" xfId="22623" xr:uid="{8E1B8EF9-254E-4C7F-ADC8-A95C47B07F54}"/>
    <cellStyle name="Total 11 2 2 2 7" xfId="11568" xr:uid="{885726B4-6434-40E6-8641-A17550B5B640}"/>
    <cellStyle name="Total 11 2 2 2 7 2" xfId="23416" xr:uid="{92D3B879-9D11-4AE8-AC01-A70F3C07364D}"/>
    <cellStyle name="Total 11 2 2 2 8" xfId="11093" xr:uid="{6FB42801-582E-4B04-AE7B-66BB8D923E54}"/>
    <cellStyle name="Total 11 2 2 2 8 2" xfId="22962" xr:uid="{D63C4603-C65F-4609-B53B-9F4B40E27AA6}"/>
    <cellStyle name="Total 11 2 2 2 9" xfId="11384" xr:uid="{9A2768F0-6E70-4D0B-A996-5A941E20E632}"/>
    <cellStyle name="Total 11 2 2 2 9 2" xfId="23242" xr:uid="{573B380D-FAD1-4240-9348-2672CA9A2C95}"/>
    <cellStyle name="Total 11 2 2 3" xfId="8496" xr:uid="{161448E0-D938-461B-A8B1-4E1EF5C4FB91}"/>
    <cellStyle name="Total 11 2 2 3 2" xfId="13238" xr:uid="{7FC9DAB0-9F9E-40C4-B565-5B55FCF32716}"/>
    <cellStyle name="Total 11 2 2 3 2 2" xfId="25024" xr:uid="{F66F2C00-76D7-4692-8AAA-DB2C7E28B464}"/>
    <cellStyle name="Total 11 2 2 3 3" xfId="14258" xr:uid="{B08CE64C-3D30-4C2A-AF12-5B86D0DF2D8F}"/>
    <cellStyle name="Total 11 2 2 3 3 2" xfId="26031" xr:uid="{FC2FDC99-2807-454F-B705-00AF103B2824}"/>
    <cellStyle name="Total 11 2 2 3 4" xfId="15218" xr:uid="{508F279E-9E0A-48D9-A6FF-BB4744F83B6C}"/>
    <cellStyle name="Total 11 2 2 3 4 2" xfId="26987" xr:uid="{394BAB17-7565-4636-8442-D99484BB385A}"/>
    <cellStyle name="Total 11 2 2 3 5" xfId="16167" xr:uid="{BAD3DFEC-CA9B-49C9-881F-A0D1D8AC83C2}"/>
    <cellStyle name="Total 11 2 2 3 5 2" xfId="27914" xr:uid="{815714A6-8586-40F8-AB5F-815B383EA21F}"/>
    <cellStyle name="Total 11 2 2 3 6" xfId="17040" xr:uid="{AE83103D-600F-457B-A08D-314B01A23D25}"/>
    <cellStyle name="Total 11 2 2 3 6 2" xfId="28787" xr:uid="{02942E95-FE03-4C2C-83AB-4BAA2BBF01CB}"/>
    <cellStyle name="Total 11 2 2 3 7" xfId="17905" xr:uid="{48039B97-9112-45C1-9BBB-F03F861EEA86}"/>
    <cellStyle name="Total 11 2 2 3 7 2" xfId="29626" xr:uid="{83F98FA0-413E-441C-8D54-851089199039}"/>
    <cellStyle name="Total 11 2 2 3 8" xfId="18681" xr:uid="{4819B261-D261-4BED-8419-EF7EE65A5D04}"/>
    <cellStyle name="Total 11 2 2 4" xfId="9507" xr:uid="{B4E6DAAC-4D0A-4DE8-82D9-F7E8FE926E0F}"/>
    <cellStyle name="Total 11 2 2 4 2" xfId="13912" xr:uid="{8AB0DB49-30A4-4021-BC54-043DDDE8F1E9}"/>
    <cellStyle name="Total 11 2 2 4 2 2" xfId="25685" xr:uid="{E83621C6-AA24-43A8-BB2D-A79072D28113}"/>
    <cellStyle name="Total 11 2 2 4 3" xfId="14872" xr:uid="{2913442C-BC40-409E-96B0-CD4A7F593476}"/>
    <cellStyle name="Total 11 2 2 4 3 2" xfId="26643" xr:uid="{8E92307D-46E0-48C5-8475-D52ED582BD38}"/>
    <cellStyle name="Total 11 2 2 4 4" xfId="15824" xr:uid="{90B0191B-6136-4D78-835B-FF09451630D2}"/>
    <cellStyle name="Total 11 2 2 4 4 2" xfId="27571" xr:uid="{EE6E335A-2800-49C0-83A0-721440853297}"/>
    <cellStyle name="Total 11 2 2 4 5" xfId="16698" xr:uid="{68A5AB88-ECB3-4E62-A9B7-9E2821751365}"/>
    <cellStyle name="Total 11 2 2 4 5 2" xfId="28445" xr:uid="{A45A61CA-AB46-4464-A5EE-E08C0B60C036}"/>
    <cellStyle name="Total 11 2 2 4 6" xfId="17563" xr:uid="{7DDB323E-B765-4E0F-A1E0-7CE3A559A2D8}"/>
    <cellStyle name="Total 11 2 2 4 6 2" xfId="29284" xr:uid="{ED9A78A0-5D91-48CE-8534-F76F887AC12F}"/>
    <cellStyle name="Total 11 2 2 4 7" xfId="18339" xr:uid="{BC877653-816F-40F2-BD88-1788EEE9EB31}"/>
    <cellStyle name="Total 11 2 2 4 7 2" xfId="30060" xr:uid="{2783D3D5-A5C7-4006-8758-3B1A938D067F}"/>
    <cellStyle name="Total 11 2 2 4 8" xfId="19096" xr:uid="{6B86482B-E06F-4637-8C39-559EAE47041C}"/>
    <cellStyle name="Total 11 2 2 5" xfId="12209" xr:uid="{6CDE15C1-0EDF-4C21-9E8A-833312A671E9}"/>
    <cellStyle name="Total 11 2 2 5 2" xfId="24026" xr:uid="{51E0E953-103C-4CCD-99AD-5B037FCC4587}"/>
    <cellStyle name="Total 11 2 2 6" xfId="10558" xr:uid="{C83B52E4-CFDE-4F9E-A102-6D2568646F72}"/>
    <cellStyle name="Total 11 2 2 6 2" xfId="22430" xr:uid="{C1291B6C-7B7C-484D-A773-C6BE997EB0C6}"/>
    <cellStyle name="Total 11 2 2 7" xfId="13574" xr:uid="{03174356-C908-4019-AC7F-DDB5A4BD905B}"/>
    <cellStyle name="Total 11 2 2 7 2" xfId="25350" xr:uid="{BDAFFE62-08D7-47AD-AD9B-9727C3E22E42}"/>
    <cellStyle name="Total 11 2 2 8" xfId="14552" xr:uid="{9B719773-FCBD-4DB0-A720-7B0134963273}"/>
    <cellStyle name="Total 11 2 2 8 2" xfId="26323" xr:uid="{D3AA28F0-25C7-4497-A82F-AFDA45A6F47E}"/>
    <cellStyle name="Total 11 2 2 9" xfId="15505" xr:uid="{1B35C939-8FBE-4DFE-AA9A-AFF3B8558EB4}"/>
    <cellStyle name="Total 11 2 2 9 2" xfId="27260" xr:uid="{CBB5CCD3-9774-4A10-A1A7-E9E1D6D408AD}"/>
    <cellStyle name="Total 11 2 3" xfId="7118" xr:uid="{66F078A0-9B16-422A-BA70-100433023910}"/>
    <cellStyle name="Total 11 2 3 10" xfId="15479" xr:uid="{116F0527-EB22-4E42-9378-61D24CC17B78}"/>
    <cellStyle name="Total 11 2 3 10 2" xfId="27239" xr:uid="{E778A777-1D35-49C6-8DFC-A052C378CE76}"/>
    <cellStyle name="Total 11 2 3 2" xfId="8761" xr:uid="{EC3D9B32-E4CA-4220-B018-CE5C9BBB22E8}"/>
    <cellStyle name="Total 11 2 3 2 2" xfId="13421" xr:uid="{53FA9911-A374-40CB-979A-5B9113BD9EC8}"/>
    <cellStyle name="Total 11 2 3 2 2 2" xfId="25204" xr:uid="{213B8AC2-CDDB-423C-87C5-F82EB1CA2379}"/>
    <cellStyle name="Total 11 2 3 2 3" xfId="14427" xr:uid="{9C14B29E-3132-4A9E-AB33-5E7C7B74C019}"/>
    <cellStyle name="Total 11 2 3 2 3 2" xfId="26199" xr:uid="{B183D9FC-F414-4D95-8A9F-CE46832BE999}"/>
    <cellStyle name="Total 11 2 3 2 4" xfId="15385" xr:uid="{0E63383F-E85E-48E7-9DC2-2F1908826A1C}"/>
    <cellStyle name="Total 11 2 3 2 4 2" xfId="27146" xr:uid="{B79683A6-6E48-44BF-B366-C676A2EF607A}"/>
    <cellStyle name="Total 11 2 3 2 5" xfId="16311" xr:uid="{25FD134E-E196-4CEA-A22D-42FFC09C2CF8}"/>
    <cellStyle name="Total 11 2 3 2 5 2" xfId="28058" xr:uid="{28CBE0B2-B754-43E2-BE27-6D63FE2F0127}"/>
    <cellStyle name="Total 11 2 3 2 6" xfId="17182" xr:uid="{EBF7110C-5E09-4F48-B615-39A18F5021E1}"/>
    <cellStyle name="Total 11 2 3 2 6 2" xfId="28926" xr:uid="{2D00BE8C-0C61-457A-9035-C3CC3CC4FFFF}"/>
    <cellStyle name="Total 11 2 3 2 7" xfId="18029" xr:uid="{AE9DDB03-FB9E-4585-AE53-EB12A6F97C4D}"/>
    <cellStyle name="Total 11 2 3 2 7 2" xfId="29750" xr:uid="{E8C80460-C16F-4545-A97F-5539224E6DCD}"/>
    <cellStyle name="Total 11 2 3 2 8" xfId="18796" xr:uid="{E44FC6AC-81C6-467A-B2F3-CE5874392ABE}"/>
    <cellStyle name="Total 11 2 3 3" xfId="9622" xr:uid="{03A8E7D8-38A5-49B9-B1C0-47BDBEE2EA30}"/>
    <cellStyle name="Total 11 2 3 3 2" xfId="14027" xr:uid="{41618EC6-7104-4B90-B361-A9BE19058EB6}"/>
    <cellStyle name="Total 11 2 3 3 2 2" xfId="25800" xr:uid="{9AA3CB0A-C8C4-4F96-B962-35724EF415A2}"/>
    <cellStyle name="Total 11 2 3 3 3" xfId="14987" xr:uid="{0A66901D-35F7-4BCF-A248-54163505F77B}"/>
    <cellStyle name="Total 11 2 3 3 3 2" xfId="26758" xr:uid="{65DC7773-22F2-456B-A066-0E34FB5AC487}"/>
    <cellStyle name="Total 11 2 3 3 4" xfId="15939" xr:uid="{290315FA-0574-4B6F-9974-841D214D551A}"/>
    <cellStyle name="Total 11 2 3 3 4 2" xfId="27686" xr:uid="{E8A1050A-4471-411A-AF26-0B6DAC3792FA}"/>
    <cellStyle name="Total 11 2 3 3 5" xfId="16813" xr:uid="{B37B69DE-1C18-4881-91B2-569D60183D93}"/>
    <cellStyle name="Total 11 2 3 3 5 2" xfId="28560" xr:uid="{524C8BC4-D83B-4604-8F4C-FD5358BB898D}"/>
    <cellStyle name="Total 11 2 3 3 6" xfId="17678" xr:uid="{EC961313-138F-4A69-98E5-9B4F4E45972A}"/>
    <cellStyle name="Total 11 2 3 3 6 2" xfId="29399" xr:uid="{FB922D83-73CB-4EB0-8C2E-06C6A1C44A0A}"/>
    <cellStyle name="Total 11 2 3 3 7" xfId="18454" xr:uid="{9C875457-D5EC-4ADE-92C9-4E010D43089F}"/>
    <cellStyle name="Total 11 2 3 3 7 2" xfId="30175" xr:uid="{C6575700-762F-4E73-A23A-96BAE638CD92}"/>
    <cellStyle name="Total 11 2 3 3 8" xfId="19211" xr:uid="{8D6A4A04-D233-4D5B-BB1C-A44390693B9C}"/>
    <cellStyle name="Total 11 2 3 4" xfId="12392" xr:uid="{F799A6C0-C5A9-4233-AE18-354DC2E00C37}"/>
    <cellStyle name="Total 11 2 3 4 2" xfId="24206" xr:uid="{1499C2E1-96FF-4911-856F-389F81C6C5F3}"/>
    <cellStyle name="Total 11 2 3 5" xfId="10389" xr:uid="{A4408033-60E3-4422-8ADA-2BC1F85C42B8}"/>
    <cellStyle name="Total 11 2 3 5 2" xfId="22261" xr:uid="{0DF64469-445A-4EAE-B2C6-4CE146B2CF24}"/>
    <cellStyle name="Total 11 2 3 6" xfId="11663" xr:uid="{8AF8308B-61F9-4A74-BF80-6FE9B4F257CA}"/>
    <cellStyle name="Total 11 2 3 6 2" xfId="23502" xr:uid="{399F6B71-6328-4F82-9C16-58B80F334293}"/>
    <cellStyle name="Total 11 2 3 7" xfId="11025" xr:uid="{A381A66B-82E9-4CBC-A8A4-DDD072CAE87B}"/>
    <cellStyle name="Total 11 2 3 7 2" xfId="22894" xr:uid="{E3C3D31A-D5F7-4795-A95E-722EEB91F5C7}"/>
    <cellStyle name="Total 11 2 3 8" xfId="13534" xr:uid="{FA9230E9-635A-4DA3-8B05-504D9A7FC97B}"/>
    <cellStyle name="Total 11 2 3 8 2" xfId="25312" xr:uid="{E9BD0C42-38AD-45A3-A447-F3B24CA69C6A}"/>
    <cellStyle name="Total 11 2 3 9" xfId="14522" xr:uid="{9F7A21E9-515A-4E49-B324-05AF27EE4889}"/>
    <cellStyle name="Total 11 2 3 9 2" xfId="26293" xr:uid="{1E32C154-79D7-406E-A885-BACC38DA541A}"/>
    <cellStyle name="Total 11 2 4" xfId="7962" xr:uid="{17BBEE4D-A681-4FDE-8566-AA0B30217A7B}"/>
    <cellStyle name="Total 11 2 4 2" xfId="12932" xr:uid="{82DD82AB-9E3F-45AE-9A3F-16B53C8749C1}"/>
    <cellStyle name="Total 11 2 4 2 2" xfId="24726" xr:uid="{290A2C04-24B5-4F57-8126-DA61D4808262}"/>
    <cellStyle name="Total 11 2 4 3" xfId="9961" xr:uid="{3D517AE4-8251-4B75-B8A0-DB19A157BD62}"/>
    <cellStyle name="Total 11 2 4 3 2" xfId="21836" xr:uid="{0931A057-0CD6-4451-8D5E-DBDF3872EFA4}"/>
    <cellStyle name="Total 11 2 4 4" xfId="12644" xr:uid="{9BD45F07-1702-4AC0-B9C2-7211E9DC2C76}"/>
    <cellStyle name="Total 11 2 4 4 2" xfId="24447" xr:uid="{EA36F4CB-6BAC-471D-A68B-1434E41CF953}"/>
    <cellStyle name="Total 11 2 4 5" xfId="10179" xr:uid="{D0B0B46F-1BBD-4496-9622-0593982EA073}"/>
    <cellStyle name="Total 11 2 4 5 2" xfId="22054" xr:uid="{F2E16CBB-B824-426E-92CE-42FBCBFFED45}"/>
    <cellStyle name="Total 11 2 4 6" xfId="12079" xr:uid="{3FCABAFA-80A0-45B0-9B1E-7B819F647299}"/>
    <cellStyle name="Total 11 2 4 6 2" xfId="23900" xr:uid="{A042A720-4654-49E1-9045-6764DEF833D6}"/>
    <cellStyle name="Total 11 2 4 7" xfId="10678" xr:uid="{6F972A16-9A63-4FBB-8BBF-903FAEBF5EDB}"/>
    <cellStyle name="Total 11 2 4 7 2" xfId="22550" xr:uid="{45326AB2-9E87-4385-BB91-88CFA4525A10}"/>
    <cellStyle name="Total 11 2 4 8" xfId="12534" xr:uid="{617ECFD1-B628-4BAF-94F2-CC7EB2C89935}"/>
    <cellStyle name="Total 11 2 5" xfId="9394" xr:uid="{1210C6C5-11C7-4E73-BC7E-3F5D0B60E0FA}"/>
    <cellStyle name="Total 11 2 5 2" xfId="13799" xr:uid="{756DAB8C-E720-4247-A2BB-E56C4C98E7DB}"/>
    <cellStyle name="Total 11 2 5 2 2" xfId="25572" xr:uid="{97D785DA-58C6-43F6-A093-A35B5DAB62B3}"/>
    <cellStyle name="Total 11 2 5 3" xfId="14759" xr:uid="{401C582A-A0C3-4352-BD4A-2EFC0965AA13}"/>
    <cellStyle name="Total 11 2 5 3 2" xfId="26530" xr:uid="{D1C70B9C-B339-4FC8-BE10-7B1EE4751BDA}"/>
    <cellStyle name="Total 11 2 5 4" xfId="15711" xr:uid="{83BCDD61-84A0-4162-BA96-9F11FA6A4AC5}"/>
    <cellStyle name="Total 11 2 5 4 2" xfId="27458" xr:uid="{D9E9DAD2-59D2-4A14-88ED-80932C49E9FE}"/>
    <cellStyle name="Total 11 2 5 5" xfId="16585" xr:uid="{C89CD9CB-15A0-407B-90E9-FE5825F634E9}"/>
    <cellStyle name="Total 11 2 5 5 2" xfId="28332" xr:uid="{501B4FA9-C522-49D5-835D-EA30A6915F80}"/>
    <cellStyle name="Total 11 2 5 6" xfId="17450" xr:uid="{4C605CA4-D2CA-4C32-96B1-D548329D48F8}"/>
    <cellStyle name="Total 11 2 5 6 2" xfId="29171" xr:uid="{5DB81698-B737-4C6C-AB7F-61DE8E719F01}"/>
    <cellStyle name="Total 11 2 5 7" xfId="18226" xr:uid="{25FB6F6C-AD68-4A0E-80FE-912B95A12164}"/>
    <cellStyle name="Total 11 2 5 7 2" xfId="29947" xr:uid="{8FDB9FDE-5E1C-4719-9BEF-589AF0430C65}"/>
    <cellStyle name="Total 11 2 5 8" xfId="18983" xr:uid="{7FC5FB31-4B2A-41BC-8708-BD46E076A403}"/>
    <cellStyle name="Total 11 2 6" xfId="11858" xr:uid="{F193BD25-D04A-48F0-ADC2-AACECD42F592}"/>
    <cellStyle name="Total 11 2 6 2" xfId="23685" xr:uid="{94DE3FF1-4579-4FAC-AD34-2516426711D3}"/>
    <cellStyle name="Total 11 2 7" xfId="10861" xr:uid="{E299750F-723F-497D-9E0C-EBDEF09AD216}"/>
    <cellStyle name="Total 11 2 7 2" xfId="22730" xr:uid="{E967D9EC-C88A-42B6-BD23-2ECDD41A33C1}"/>
    <cellStyle name="Total 11 2 8" xfId="11469" xr:uid="{5D4D897F-1303-4314-8439-E7E2C0BA3D45}"/>
    <cellStyle name="Total 11 2 8 2" xfId="23323" xr:uid="{045DF8A4-8DC8-4EE4-9DF9-BBA1ECE04787}"/>
    <cellStyle name="Total 11 2 9" xfId="11172" xr:uid="{97658471-7A3E-4789-865E-9C5526404543}"/>
    <cellStyle name="Total 11 2 9 2" xfId="23037" xr:uid="{88A904EA-89DA-4981-907B-FB37C1E6D2BF}"/>
    <cellStyle name="Total 11 3" xfId="6850" xr:uid="{AC7914D7-3FF7-4FAD-B6AE-B31ABB4B8B2A}"/>
    <cellStyle name="Total 11 3 10" xfId="10989" xr:uid="{1E5D78E2-04D7-4BB1-A6A7-50F54D3DC947}"/>
    <cellStyle name="Total 11 3 10 2" xfId="22858" xr:uid="{B101B05E-A829-44D6-A12E-4BFE8A2416AD}"/>
    <cellStyle name="Total 11 3 11" xfId="13541" xr:uid="{38F2A7FA-BA45-48C2-A1B5-5FEF39915F19}"/>
    <cellStyle name="Total 11 3 11 2" xfId="25318" xr:uid="{4100DC55-00A1-4785-A142-3AA410BAC1FE}"/>
    <cellStyle name="Total 11 3 2" xfId="7655" xr:uid="{7BEBD232-96B4-49C6-B7E2-3CCA7919098E}"/>
    <cellStyle name="Total 11 3 2 10" xfId="13524" xr:uid="{87D93C9C-EBC7-474F-BD15-309B4966783C}"/>
    <cellStyle name="Total 11 3 2 10 2" xfId="25304" xr:uid="{970108CD-4E9F-4551-9025-E5E646D5BF22}"/>
    <cellStyle name="Total 11 3 2 2" xfId="9298" xr:uid="{2A80C0AB-5C50-4787-AEE6-9D92AAE430F5}"/>
    <cellStyle name="Total 11 3 2 2 2" xfId="13720" xr:uid="{D6B9D91A-5790-4217-ACBC-4C0C8BCFBF45}"/>
    <cellStyle name="Total 11 3 2 2 2 2" xfId="25494" xr:uid="{0A5D0E67-BC32-4B9D-A215-7ED4AA2D7C1C}"/>
    <cellStyle name="Total 11 3 2 2 3" xfId="14682" xr:uid="{589D3DEE-98AA-43F8-B814-5ADFDC75BB12}"/>
    <cellStyle name="Total 11 3 2 2 3 2" xfId="26453" xr:uid="{56947DF9-624C-4392-9502-72D4D19C60BF}"/>
    <cellStyle name="Total 11 3 2 2 4" xfId="15634" xr:uid="{9EA6DF6F-31BF-48E0-A348-EACA44671106}"/>
    <cellStyle name="Total 11 3 2 2 4 2" xfId="27381" xr:uid="{ED02A7B6-A69C-4D69-AEE9-C88E9AD53E58}"/>
    <cellStyle name="Total 11 3 2 2 5" xfId="16512" xr:uid="{C7DCC557-F90C-4DE0-88FE-7006D693E577}"/>
    <cellStyle name="Total 11 3 2 2 5 2" xfId="28259" xr:uid="{BA9F2A62-FD8E-466F-A7B7-FC9EDF2F63AB}"/>
    <cellStyle name="Total 11 3 2 2 6" xfId="17377" xr:uid="{5FC83DB3-52CA-47A8-9FC6-D8E8102DCBF8}"/>
    <cellStyle name="Total 11 3 2 2 6 2" xfId="29098" xr:uid="{D925A5E5-18F0-41F6-B335-78C28B575ABD}"/>
    <cellStyle name="Total 11 3 2 2 7" xfId="18153" xr:uid="{46A53B77-964A-4405-8AC0-22A90E6B2FC2}"/>
    <cellStyle name="Total 11 3 2 2 7 2" xfId="29874" xr:uid="{455352C3-09F3-4760-AC93-0EF8A939883A}"/>
    <cellStyle name="Total 11 3 2 2 8" xfId="18910" xr:uid="{4FC4A16B-78F4-4E0B-A19B-57FB7CA00A3B}"/>
    <cellStyle name="Total 11 3 2 3" xfId="9736" xr:uid="{0A26C986-F9DB-43A7-B0E0-BBCBBE398995}"/>
    <cellStyle name="Total 11 3 2 3 2" xfId="14141" xr:uid="{5F28DD4A-0396-4821-9ED7-5A2FC80EC278}"/>
    <cellStyle name="Total 11 3 2 3 2 2" xfId="25914" xr:uid="{B44A2EB3-4C0F-4303-B509-D9318E3E5AEA}"/>
    <cellStyle name="Total 11 3 2 3 3" xfId="15101" xr:uid="{4AE18EB0-3D95-4F6B-8F6F-B7A86050A418}"/>
    <cellStyle name="Total 11 3 2 3 3 2" xfId="26872" xr:uid="{61CD8B19-D864-44AB-9891-BB7C8756B1C4}"/>
    <cellStyle name="Total 11 3 2 3 4" xfId="16053" xr:uid="{B1665854-7363-4CEC-8F01-2452976C697E}"/>
    <cellStyle name="Total 11 3 2 3 4 2" xfId="27800" xr:uid="{92310EE6-5DF9-4528-8925-57A19D81ECB1}"/>
    <cellStyle name="Total 11 3 2 3 5" xfId="16927" xr:uid="{B08F20D7-141E-4CFE-8815-4577A6D916FB}"/>
    <cellStyle name="Total 11 3 2 3 5 2" xfId="28674" xr:uid="{9A8AC31F-06F7-472A-87AF-F8BCB507AD4D}"/>
    <cellStyle name="Total 11 3 2 3 6" xfId="17792" xr:uid="{B467484A-5115-425D-8717-B637C4A96D0E}"/>
    <cellStyle name="Total 11 3 2 3 6 2" xfId="29513" xr:uid="{BF2858C6-5FFE-4ABA-8385-54D6DE693D3D}"/>
    <cellStyle name="Total 11 3 2 3 7" xfId="18568" xr:uid="{05145296-DCE3-4C90-A768-F7ADD053AC84}"/>
    <cellStyle name="Total 11 3 2 3 7 2" xfId="30289" xr:uid="{181E01B4-FD88-4342-A0FA-8416E90267FC}"/>
    <cellStyle name="Total 11 3 2 3 8" xfId="19325" xr:uid="{5380AFA8-65F6-4D7F-B9F7-DE3390B03EE4}"/>
    <cellStyle name="Total 11 3 2 4" xfId="12706" xr:uid="{D7757BF7-C4DD-4DD6-8F01-2E56683AF2B7}"/>
    <cellStyle name="Total 11 3 2 4 2" xfId="24504" xr:uid="{29F9BEF5-53A3-413A-9423-42EC873A45D2}"/>
    <cellStyle name="Total 11 3 2 5" xfId="10166" xr:uid="{851B154B-4315-4A66-A1A7-DD99B7D8655E}"/>
    <cellStyle name="Total 11 3 2 5 2" xfId="22041" xr:uid="{9AE14934-D9FD-4000-A13B-58C05513EF0B}"/>
    <cellStyle name="Total 11 3 2 6" xfId="11975" xr:uid="{17451131-0436-442B-BABA-AE929BAEFB12}"/>
    <cellStyle name="Total 11 3 2 6 2" xfId="23800" xr:uid="{A47B8B23-F3A4-4299-BC30-1A5625FA4126}"/>
    <cellStyle name="Total 11 3 2 7" xfId="10761" xr:uid="{1A216C83-D515-4284-A1FA-9A31AF65CA67}"/>
    <cellStyle name="Total 11 3 2 7 2" xfId="22632" xr:uid="{7204BBCF-2D85-49FF-B9CA-750BECC0BDAD}"/>
    <cellStyle name="Total 11 3 2 8" xfId="11560" xr:uid="{13363C03-0687-429E-9EAE-BC08F065F065}"/>
    <cellStyle name="Total 11 3 2 8 2" xfId="23408" xr:uid="{7B1141BD-2840-47F5-8525-3EDA5A0AE155}"/>
    <cellStyle name="Total 11 3 2 9" xfId="11101" xr:uid="{40E1BAD6-0819-4D0C-A342-E6DB8A56DFC0}"/>
    <cellStyle name="Total 11 3 2 9 2" xfId="22970" xr:uid="{09E345FA-4496-43CB-A42F-0359D1C29575}"/>
    <cellStyle name="Total 11 3 3" xfId="8495" xr:uid="{38380131-AF35-47D0-97A1-8AC0B611269C}"/>
    <cellStyle name="Total 11 3 3 2" xfId="13237" xr:uid="{948486E6-484D-4A4D-828D-6815EF823D97}"/>
    <cellStyle name="Total 11 3 3 2 2" xfId="25023" xr:uid="{1B657E61-464F-48A4-BA06-1B8EF847C5C4}"/>
    <cellStyle name="Total 11 3 3 3" xfId="14257" xr:uid="{E37C33D9-F662-4D12-99C4-4BE4E9B75F4F}"/>
    <cellStyle name="Total 11 3 3 3 2" xfId="26030" xr:uid="{3E187B49-4726-4CCC-9785-D3DAFC604A91}"/>
    <cellStyle name="Total 11 3 3 4" xfId="15217" xr:uid="{6005215B-34F5-4FA5-B356-4A75DD49D91C}"/>
    <cellStyle name="Total 11 3 3 4 2" xfId="26986" xr:uid="{9137404E-1FDB-4276-A4E5-C16D58EC2670}"/>
    <cellStyle name="Total 11 3 3 5" xfId="16166" xr:uid="{82648FC6-BAE4-4755-822B-A36900D06578}"/>
    <cellStyle name="Total 11 3 3 5 2" xfId="27913" xr:uid="{8819126A-0F1C-434E-8406-8F12C48550B7}"/>
    <cellStyle name="Total 11 3 3 6" xfId="17039" xr:uid="{12C45A68-052C-468E-AD1E-7D42BAB4C895}"/>
    <cellStyle name="Total 11 3 3 6 2" xfId="28786" xr:uid="{72BAA5C4-38AE-4291-A02F-9190DEEB9196}"/>
    <cellStyle name="Total 11 3 3 7" xfId="17904" xr:uid="{D1640C19-F361-4AC7-BCC6-FE3CA5910422}"/>
    <cellStyle name="Total 11 3 3 7 2" xfId="29625" xr:uid="{2A38EFA0-E40A-4E13-8D92-45885F1AC075}"/>
    <cellStyle name="Total 11 3 3 8" xfId="18680" xr:uid="{A5DF0CF8-C1C4-4082-9917-8F40405B9033}"/>
    <cellStyle name="Total 11 3 4" xfId="9506" xr:uid="{C4651532-7159-4C63-A9BB-89FDDB643B46}"/>
    <cellStyle name="Total 11 3 4 2" xfId="13911" xr:uid="{AAC3C1ED-2096-40D4-947B-C0F68A73A874}"/>
    <cellStyle name="Total 11 3 4 2 2" xfId="25684" xr:uid="{BC27B026-D4D1-4B8C-8BCB-FD0E09FDD5BE}"/>
    <cellStyle name="Total 11 3 4 3" xfId="14871" xr:uid="{C557C9F1-D99B-40A4-B674-38CCC5304C9F}"/>
    <cellStyle name="Total 11 3 4 3 2" xfId="26642" xr:uid="{C92FB6AD-6C25-4426-86D2-18222C30FB34}"/>
    <cellStyle name="Total 11 3 4 4" xfId="15823" xr:uid="{EE43BE3D-5C21-4720-BF23-CEBC0FCD7484}"/>
    <cellStyle name="Total 11 3 4 4 2" xfId="27570" xr:uid="{E5212750-7B7E-4F0E-A47A-B902B47BDE78}"/>
    <cellStyle name="Total 11 3 4 5" xfId="16697" xr:uid="{7B31A0A3-162E-4A7E-88F5-389CF9874E1C}"/>
    <cellStyle name="Total 11 3 4 5 2" xfId="28444" xr:uid="{120D905C-7A31-4F5E-B040-FD1124F2A3C2}"/>
    <cellStyle name="Total 11 3 4 6" xfId="17562" xr:uid="{E5DFAD16-33A4-4BC8-83D7-20408BCB7D18}"/>
    <cellStyle name="Total 11 3 4 6 2" xfId="29283" xr:uid="{52F8E429-E683-48B2-AEC0-CECAFCBB421E}"/>
    <cellStyle name="Total 11 3 4 7" xfId="18338" xr:uid="{73883789-40B9-4D90-9E43-8598A725B093}"/>
    <cellStyle name="Total 11 3 4 7 2" xfId="30059" xr:uid="{4B9189D4-675D-4BD4-AC3F-634642D994DA}"/>
    <cellStyle name="Total 11 3 4 8" xfId="19095" xr:uid="{33689FEE-595A-4C52-8433-EBCCAD7E3321}"/>
    <cellStyle name="Total 11 3 5" xfId="12208" xr:uid="{2EBF843D-8ED9-4926-8E3C-9B2E625AA171}"/>
    <cellStyle name="Total 11 3 5 2" xfId="24025" xr:uid="{1DF7BBB8-B26B-41BE-94DE-D79ED9B5B298}"/>
    <cellStyle name="Total 11 3 6" xfId="10559" xr:uid="{CD8CCA8E-A0E4-48EC-9080-9AA55194BAA1}"/>
    <cellStyle name="Total 11 3 6 2" xfId="22431" xr:uid="{45FECE20-5E8E-403F-933E-5022536CD9BA}"/>
    <cellStyle name="Total 11 3 7" xfId="12552" xr:uid="{6D25AC2A-D2DB-4C90-8037-D99DF828BCBB}"/>
    <cellStyle name="Total 11 3 7 2" xfId="24361" xr:uid="{791B02BD-1E0D-472B-862D-C67120A9B240}"/>
    <cellStyle name="Total 11 3 8" xfId="10254" xr:uid="{FDEE10F9-B1C2-4B12-A41D-4AA719B3DA87}"/>
    <cellStyle name="Total 11 3 8 2" xfId="22129" xr:uid="{1965D90F-E934-4E32-A506-AA85B1284F88}"/>
    <cellStyle name="Total 11 3 9" xfId="11710" xr:uid="{DF470C03-3BB1-479B-A747-E155B05C4F4A}"/>
    <cellStyle name="Total 11 3 9 2" xfId="23543" xr:uid="{32FA2323-9EE5-44E0-AA3C-DB58C66C86E3}"/>
    <cellStyle name="Total 11 4" xfId="7117" xr:uid="{C4EEA5BC-4DBD-48EA-A41E-EE77A8A746C7}"/>
    <cellStyle name="Total 11 4 10" xfId="12073" xr:uid="{0806A867-0A3C-42E9-B89B-B1F1DB3BBBDF}"/>
    <cellStyle name="Total 11 4 10 2" xfId="23894" xr:uid="{0DB7EE91-B6FA-402C-ADB8-6A0FE595FB0D}"/>
    <cellStyle name="Total 11 4 2" xfId="8760" xr:uid="{60958892-C60B-448C-AEDD-E869165B987D}"/>
    <cellStyle name="Total 11 4 2 2" xfId="13420" xr:uid="{4A70C15D-B065-4604-AD58-2AC9E806BD40}"/>
    <cellStyle name="Total 11 4 2 2 2" xfId="25203" xr:uid="{F427FF97-AB8F-4149-AD20-DFB3C4F2A88A}"/>
    <cellStyle name="Total 11 4 2 3" xfId="14426" xr:uid="{BC5A08AF-9665-4EDB-80EB-DA0221CE38B6}"/>
    <cellStyle name="Total 11 4 2 3 2" xfId="26198" xr:uid="{B4348077-9D62-4FD0-942D-9848FB6F72A1}"/>
    <cellStyle name="Total 11 4 2 4" xfId="15384" xr:uid="{2EC174CC-E24F-4424-AB51-D760B7CEDF12}"/>
    <cellStyle name="Total 11 4 2 4 2" xfId="27145" xr:uid="{3F25C50C-4245-4ED4-B778-6B47643A81E9}"/>
    <cellStyle name="Total 11 4 2 5" xfId="16310" xr:uid="{10507B66-02BD-46B5-8F54-93EB46B90D47}"/>
    <cellStyle name="Total 11 4 2 5 2" xfId="28057" xr:uid="{882684C2-8FF2-45DB-9065-C5C9515BCA9B}"/>
    <cellStyle name="Total 11 4 2 6" xfId="17181" xr:uid="{A528C516-C3B4-4909-93B3-86CE8526FFF0}"/>
    <cellStyle name="Total 11 4 2 6 2" xfId="28925" xr:uid="{5DEFD3B2-FDD0-42DB-8224-0ECC440A9CC4}"/>
    <cellStyle name="Total 11 4 2 7" xfId="18028" xr:uid="{4723243A-F941-418A-91AF-1C6B54B948FE}"/>
    <cellStyle name="Total 11 4 2 7 2" xfId="29749" xr:uid="{DCCFA9A1-601A-43C9-A773-797D43C1A847}"/>
    <cellStyle name="Total 11 4 2 8" xfId="18795" xr:uid="{8691766F-6C4E-4972-8A32-F4F4CCA15E90}"/>
    <cellStyle name="Total 11 4 3" xfId="9621" xr:uid="{4E27BB82-A6E0-48B1-B1E2-816A6C2646D5}"/>
    <cellStyle name="Total 11 4 3 2" xfId="14026" xr:uid="{D51548A2-7351-46E2-A87A-13BA33A4B8ED}"/>
    <cellStyle name="Total 11 4 3 2 2" xfId="25799" xr:uid="{E5A07CB7-3386-4F03-99E8-7039AC93FC41}"/>
    <cellStyle name="Total 11 4 3 3" xfId="14986" xr:uid="{A60DA75C-A463-4077-9B55-FCFBFE878F4F}"/>
    <cellStyle name="Total 11 4 3 3 2" xfId="26757" xr:uid="{7551EFB8-546C-44E7-BB19-BCB3A7E5783B}"/>
    <cellStyle name="Total 11 4 3 4" xfId="15938" xr:uid="{8C5E76ED-56D3-44A7-84E5-D0A4F34D5672}"/>
    <cellStyle name="Total 11 4 3 4 2" xfId="27685" xr:uid="{C98A1378-4AF0-454B-B39E-1E7E776F436A}"/>
    <cellStyle name="Total 11 4 3 5" xfId="16812" xr:uid="{5833B999-B3D6-46E0-BEA3-F247F9493649}"/>
    <cellStyle name="Total 11 4 3 5 2" xfId="28559" xr:uid="{4D1E8173-A2CA-46B8-9C76-50D6A25CCB4C}"/>
    <cellStyle name="Total 11 4 3 6" xfId="17677" xr:uid="{572C791C-9B94-43A1-B3DB-2BFFFE8281A7}"/>
    <cellStyle name="Total 11 4 3 6 2" xfId="29398" xr:uid="{B696896D-C0FE-46A8-815A-00530139AF0B}"/>
    <cellStyle name="Total 11 4 3 7" xfId="18453" xr:uid="{348C01BF-E928-4363-BA9D-1626F6FF9005}"/>
    <cellStyle name="Total 11 4 3 7 2" xfId="30174" xr:uid="{0A7EF286-0592-49F2-822A-DFAFE02E593C}"/>
    <cellStyle name="Total 11 4 3 8" xfId="19210" xr:uid="{7ED49A59-05BD-4482-83EE-BC3517E10B0F}"/>
    <cellStyle name="Total 11 4 4" xfId="12391" xr:uid="{8853A81C-5EDB-4B1F-AA75-9D78E28E10CA}"/>
    <cellStyle name="Total 11 4 4 2" xfId="24205" xr:uid="{7D561654-959B-41D8-A620-A5BA42E94FFD}"/>
    <cellStyle name="Total 11 4 5" xfId="10390" xr:uid="{DDEFDEE2-BD49-414F-94C9-AA5127D57AC4}"/>
    <cellStyle name="Total 11 4 5 2" xfId="22262" xr:uid="{6E6627AA-8C4D-42A2-A081-B8DDC9E5F36F}"/>
    <cellStyle name="Total 11 4 6" xfId="11662" xr:uid="{D043474C-227C-40D4-A631-73B3AEFF0A0E}"/>
    <cellStyle name="Total 11 4 6 2" xfId="23501" xr:uid="{4D1E38C6-4889-4E3B-B481-1EE0FED96C5C}"/>
    <cellStyle name="Total 11 4 7" xfId="11026" xr:uid="{97F3CB77-A825-4C2D-9334-DAEF7EA83DDD}"/>
    <cellStyle name="Total 11 4 7 2" xfId="22895" xr:uid="{0CCA764C-14E9-44D0-BB1F-5C46B476C80C}"/>
    <cellStyle name="Total 11 4 8" xfId="12509" xr:uid="{3EA4B121-C658-4BFD-BC40-97A9B230EE28}"/>
    <cellStyle name="Total 11 4 8 2" xfId="24319" xr:uid="{E54E38FE-6E7E-4B17-807C-943F84D02CCF}"/>
    <cellStyle name="Total 11 4 9" xfId="10288" xr:uid="{5934613E-9EF2-40BF-8397-8DAA70D4877B}"/>
    <cellStyle name="Total 11 4 9 2" xfId="22163" xr:uid="{EBF626B4-7651-41BB-8FAF-F609230CF360}"/>
    <cellStyle name="Total 11 5" xfId="7961" xr:uid="{803D6D75-5BC6-4C1E-B1C6-FA89F0B7FA0E}"/>
    <cellStyle name="Total 11 5 2" xfId="12931" xr:uid="{6BA79E71-B366-4404-82E7-53D8D5153B03}"/>
    <cellStyle name="Total 11 5 2 2" xfId="24725" xr:uid="{D972EAC1-109C-4CFD-99BC-6CEDE56D178C}"/>
    <cellStyle name="Total 11 5 3" xfId="9962" xr:uid="{0512F2CA-356A-4727-A194-2B8045E833EA}"/>
    <cellStyle name="Total 11 5 3 2" xfId="21837" xr:uid="{FCA31FF5-ABCC-4695-A738-DC04A554DFDF}"/>
    <cellStyle name="Total 11 5 4" xfId="12111" xr:uid="{3BBCA5C8-6BC0-410B-A617-04615F1C218B}"/>
    <cellStyle name="Total 11 5 4 2" xfId="23929" xr:uid="{7E07F340-4BA8-4D6A-B56B-34BB223FF58F}"/>
    <cellStyle name="Total 11 5 5" xfId="10651" xr:uid="{8FAC9687-2B5D-47AD-B309-DA488814910C}"/>
    <cellStyle name="Total 11 5 5 2" xfId="22523" xr:uid="{7EC912A7-60F2-48B7-89F0-07FA5BA51BF9}"/>
    <cellStyle name="Total 11 5 6" xfId="11620" xr:uid="{6A939E5E-8C01-4C25-903A-288E9762EBE4}"/>
    <cellStyle name="Total 11 5 6 2" xfId="23463" xr:uid="{819DD52E-079C-4594-A3DD-D1CECD064126}"/>
    <cellStyle name="Total 11 5 7" xfId="11062" xr:uid="{11EE0139-648F-4357-ACED-B7BF9061FDF8}"/>
    <cellStyle name="Total 11 5 7 2" xfId="22931" xr:uid="{55ABB326-C1B0-4E13-A549-319D410887C3}"/>
    <cellStyle name="Total 11 5 8" xfId="13530" xr:uid="{6B47B59F-4B0F-4F2A-A0FB-1B8008DA57AC}"/>
    <cellStyle name="Total 11 6" xfId="9393" xr:uid="{1DA82458-0F2E-4458-806E-FAFF12AD4581}"/>
    <cellStyle name="Total 11 6 2" xfId="13798" xr:uid="{501F0994-35DE-438D-BC8D-3DD349E26EA0}"/>
    <cellStyle name="Total 11 6 2 2" xfId="25571" xr:uid="{D3184B79-CFAF-4D1A-9BAB-AF4926F9B626}"/>
    <cellStyle name="Total 11 6 3" xfId="14758" xr:uid="{DA063291-3CB5-4C71-A656-733E783382DD}"/>
    <cellStyle name="Total 11 6 3 2" xfId="26529" xr:uid="{042C924F-6908-4727-81E3-B5B6F0168AF1}"/>
    <cellStyle name="Total 11 6 4" xfId="15710" xr:uid="{EA00CFD6-F560-4565-A790-5AA684BC19A3}"/>
    <cellStyle name="Total 11 6 4 2" xfId="27457" xr:uid="{F0FEAFE2-C81C-4D86-BAAC-BEA3187FEC81}"/>
    <cellStyle name="Total 11 6 5" xfId="16584" xr:uid="{6090E714-1424-4378-96A0-5B2223B52B64}"/>
    <cellStyle name="Total 11 6 5 2" xfId="28331" xr:uid="{E9ABF39F-BF8C-4083-92B9-52CCD73C737B}"/>
    <cellStyle name="Total 11 6 6" xfId="17449" xr:uid="{12B4BA01-AF55-4F16-91F4-CCF691BD33F7}"/>
    <cellStyle name="Total 11 6 6 2" xfId="29170" xr:uid="{4A5F3D1A-E30D-4AB7-B21F-420EE975A383}"/>
    <cellStyle name="Total 11 6 7" xfId="18225" xr:uid="{B25F03BB-E572-469C-BB1E-1879EF103DC1}"/>
    <cellStyle name="Total 11 6 7 2" xfId="29946" xr:uid="{8CDE4822-5256-4D36-8605-7A767C0B93E9}"/>
    <cellStyle name="Total 11 6 8" xfId="18982" xr:uid="{CA683B5F-C0BB-482C-B179-54B3CF0E559B}"/>
    <cellStyle name="Total 11 7" xfId="11857" xr:uid="{67A9156C-D58D-488E-92B4-C21BEA9D61B7}"/>
    <cellStyle name="Total 11 7 2" xfId="23684" xr:uid="{A786D03D-34B5-4D52-8E45-204FF788865E}"/>
    <cellStyle name="Total 11 8" xfId="10862" xr:uid="{C4EB319F-B3DB-4E4E-9529-750E407496BA}"/>
    <cellStyle name="Total 11 8 2" xfId="22731" xr:uid="{AF53335A-B2E2-46AC-9956-D78AE4123ED5}"/>
    <cellStyle name="Total 11 9" xfId="11468" xr:uid="{C62BBD5A-0E91-4693-BCD5-58323DA95638}"/>
    <cellStyle name="Total 11 9 2" xfId="23322" xr:uid="{57B6EB75-D035-4E13-B444-4AA6EED73E19}"/>
    <cellStyle name="Total 12" xfId="6222" xr:uid="{F0392F6F-BB47-40D7-A79E-ED8E106959A6}"/>
    <cellStyle name="Total 12 10" xfId="11171" xr:uid="{215F4D69-AD14-4D32-BFF7-4471531B97DB}"/>
    <cellStyle name="Total 12 10 2" xfId="23036" xr:uid="{5507D8A0-E76A-4A6A-9292-95D204E0E537}"/>
    <cellStyle name="Total 12 11" xfId="13031" xr:uid="{D2329AC6-0397-41F9-A558-7A5A9D398890}"/>
    <cellStyle name="Total 12 11 2" xfId="24823" xr:uid="{72E430D8-64F7-4800-8835-E6625CB15750}"/>
    <cellStyle name="Total 12 12" xfId="9880" xr:uid="{C5C9987E-133A-41D0-B23E-D35DD8DA66D1}"/>
    <cellStyle name="Total 12 12 2" xfId="21756" xr:uid="{6003E44B-B13D-479C-9245-4F599D36BCA0}"/>
    <cellStyle name="Total 12 13" xfId="13673" xr:uid="{0AF065E6-3494-49B2-929C-DF9D555F9C79}"/>
    <cellStyle name="Total 12 13 2" xfId="25447" xr:uid="{DB87B699-8D43-42FC-8E7A-4057AE434039}"/>
    <cellStyle name="Total 12 2" xfId="6223" xr:uid="{631530E5-2042-4E17-AB25-F7B4EF0BCCE1}"/>
    <cellStyle name="Total 12 2 10" xfId="11911" xr:uid="{C8774298-AB78-4E54-A370-B0E5EBAD87FE}"/>
    <cellStyle name="Total 12 2 10 2" xfId="23738" xr:uid="{74F5FDF8-3DAA-44DB-8A17-D69AA04DAA7A}"/>
    <cellStyle name="Total 12 2 11" xfId="10813" xr:uid="{10DFCAB2-14B2-4198-89BB-6C1C4FA486FC}"/>
    <cellStyle name="Total 12 2 11 2" xfId="22683" xr:uid="{FDEB803E-0736-4946-A7C9-AF0A3A1C6D1D}"/>
    <cellStyle name="Total 12 2 12" xfId="11511" xr:uid="{4570189A-F27D-437E-8C4B-6C2E63C5CCC7}"/>
    <cellStyle name="Total 12 2 12 2" xfId="23365" xr:uid="{62779A37-3B86-4285-A7C4-A3034CED02DD}"/>
    <cellStyle name="Total 12 2 2" xfId="6853" xr:uid="{469A7679-EE08-4270-B56C-12B6E8DD9296}"/>
    <cellStyle name="Total 12 2 2 10" xfId="11077" xr:uid="{CCF18B83-23F3-4525-81DB-CDC3246BBA75}"/>
    <cellStyle name="Total 12 2 2 10 2" xfId="22946" xr:uid="{AE30C18D-C639-4F91-B899-836EDB05BEFA}"/>
    <cellStyle name="Total 12 2 2 11" xfId="12974" xr:uid="{DAFC5307-7D92-4730-B1AE-5A5D5EEE0F20}"/>
    <cellStyle name="Total 12 2 2 11 2" xfId="24766" xr:uid="{F3258C80-E1A5-4B81-8C91-DCADCB1FEB33}"/>
    <cellStyle name="Total 12 2 2 2" xfId="7656" xr:uid="{0591CE87-3442-4FD0-B677-DC8902CEC23A}"/>
    <cellStyle name="Total 12 2 2 2 10" xfId="11156" xr:uid="{56D7455E-5A1C-4463-B61A-B60291FCD436}"/>
    <cellStyle name="Total 12 2 2 2 10 2" xfId="23021" xr:uid="{F839255A-9AA5-4CD4-B4A1-3C00CEC090B4}"/>
    <cellStyle name="Total 12 2 2 2 2" xfId="9299" xr:uid="{4980CEEB-F93C-41E0-98B7-97E9A1EBE0D5}"/>
    <cellStyle name="Total 12 2 2 2 2 2" xfId="13721" xr:uid="{2329A1F6-9596-4E7F-B32B-67FF6ACC81AD}"/>
    <cellStyle name="Total 12 2 2 2 2 2 2" xfId="25495" xr:uid="{BC5A629D-4AA2-430C-B604-ABC2C70022FD}"/>
    <cellStyle name="Total 12 2 2 2 2 3" xfId="14683" xr:uid="{3D1B0DBA-F62E-4CAF-B9FA-24C99E400665}"/>
    <cellStyle name="Total 12 2 2 2 2 3 2" xfId="26454" xr:uid="{E65BEED7-39EA-4AD3-9B89-14CF5331B2D1}"/>
    <cellStyle name="Total 12 2 2 2 2 4" xfId="15635" xr:uid="{C30B3640-F24B-4642-8A3E-68066DFE9869}"/>
    <cellStyle name="Total 12 2 2 2 2 4 2" xfId="27382" xr:uid="{86A7D00D-EC16-4498-A9CD-909FF4830181}"/>
    <cellStyle name="Total 12 2 2 2 2 5" xfId="16513" xr:uid="{40F6571B-7363-41BB-B099-03F59E530CB7}"/>
    <cellStyle name="Total 12 2 2 2 2 5 2" xfId="28260" xr:uid="{4C20A1FF-0AFD-4ECF-9F97-891F7BF2CD20}"/>
    <cellStyle name="Total 12 2 2 2 2 6" xfId="17378" xr:uid="{E3EE5F05-BCF9-4B50-BFFE-640E80ADABB8}"/>
    <cellStyle name="Total 12 2 2 2 2 6 2" xfId="29099" xr:uid="{5BC33176-4EE8-4FA5-97B6-0166BD52585D}"/>
    <cellStyle name="Total 12 2 2 2 2 7" xfId="18154" xr:uid="{FCD3B1F1-E1F9-4B68-BAA5-9A73120F9E32}"/>
    <cellStyle name="Total 12 2 2 2 2 7 2" xfId="29875" xr:uid="{2B110397-B14B-4B79-B5DD-AAF4C01436D7}"/>
    <cellStyle name="Total 12 2 2 2 2 8" xfId="18911" xr:uid="{26538549-9627-4397-91E2-BF6B8E639D4E}"/>
    <cellStyle name="Total 12 2 2 2 3" xfId="9737" xr:uid="{517FE620-A915-45C8-995E-7FE7817D2507}"/>
    <cellStyle name="Total 12 2 2 2 3 2" xfId="14142" xr:uid="{C9ED1F77-AC18-4D0E-B800-69B78C0BAB90}"/>
    <cellStyle name="Total 12 2 2 2 3 2 2" xfId="25915" xr:uid="{EB2AD83D-9065-41AE-94BA-2E4437E45113}"/>
    <cellStyle name="Total 12 2 2 2 3 3" xfId="15102" xr:uid="{2BB8D682-118D-447F-A3DD-2FB5BB3AD4F1}"/>
    <cellStyle name="Total 12 2 2 2 3 3 2" xfId="26873" xr:uid="{CB7894EB-B5BB-44A6-9659-75A6431CB972}"/>
    <cellStyle name="Total 12 2 2 2 3 4" xfId="16054" xr:uid="{D3D643F6-4219-4E9C-89B9-D33F16341916}"/>
    <cellStyle name="Total 12 2 2 2 3 4 2" xfId="27801" xr:uid="{CFF28F74-1CD9-4598-B9DC-AB0D683522E3}"/>
    <cellStyle name="Total 12 2 2 2 3 5" xfId="16928" xr:uid="{F1BC1081-A29B-4073-A0BC-08FE24E477A5}"/>
    <cellStyle name="Total 12 2 2 2 3 5 2" xfId="28675" xr:uid="{73096982-B1D4-4094-9A5F-4DB88CAF5292}"/>
    <cellStyle name="Total 12 2 2 2 3 6" xfId="17793" xr:uid="{03DCC9BD-21E2-4674-8926-294171DCD2D8}"/>
    <cellStyle name="Total 12 2 2 2 3 6 2" xfId="29514" xr:uid="{04239E18-355D-460A-A279-71BE15B0581C}"/>
    <cellStyle name="Total 12 2 2 2 3 7" xfId="18569" xr:uid="{5D51BEE1-AE11-4EBE-B4FB-00B012C9CCF2}"/>
    <cellStyle name="Total 12 2 2 2 3 7 2" xfId="30290" xr:uid="{233715C9-30ED-4FBF-9E31-3E214319FEB4}"/>
    <cellStyle name="Total 12 2 2 2 3 8" xfId="19326" xr:uid="{4E177E21-99E0-4FD6-8938-B534AD06601D}"/>
    <cellStyle name="Total 12 2 2 2 4" xfId="12707" xr:uid="{C8BB9DA6-C563-4E88-BCBB-3E8544067AC2}"/>
    <cellStyle name="Total 12 2 2 2 4 2" xfId="24505" xr:uid="{4344F42B-60FD-4C5F-A5DF-2A702B6D6683}"/>
    <cellStyle name="Total 12 2 2 2 5" xfId="10165" xr:uid="{FAB34147-ECBB-4D48-91FA-8466B5C8A85B}"/>
    <cellStyle name="Total 12 2 2 2 5 2" xfId="22040" xr:uid="{B498EC42-FD15-4EB2-AAE6-51043D70F9EB}"/>
    <cellStyle name="Total 12 2 2 2 6" xfId="9783" xr:uid="{857AD9BD-F942-4D6C-8BDD-C9CDEBD53047}"/>
    <cellStyle name="Total 12 2 2 2 6 2" xfId="21659" xr:uid="{952B0486-BD3F-4447-BD59-00AB11F73722}"/>
    <cellStyle name="Total 12 2 2 2 7" xfId="11874" xr:uid="{0C2F0B9B-DA88-4E42-9BD1-1A10E67E466B}"/>
    <cellStyle name="Total 12 2 2 2 7 2" xfId="23701" xr:uid="{B6EA143C-86B1-48A2-B556-A3D577A3A55A}"/>
    <cellStyle name="Total 12 2 2 2 8" xfId="10845" xr:uid="{F287EE01-CFDB-463E-B1E7-01A495B014FE}"/>
    <cellStyle name="Total 12 2 2 2 8 2" xfId="22714" xr:uid="{4AF1F991-7363-406C-9077-5907B24CA826}"/>
    <cellStyle name="Total 12 2 2 2 9" xfId="11485" xr:uid="{74774C74-20D1-44EF-89D2-B06F52C3F104}"/>
    <cellStyle name="Total 12 2 2 2 9 2" xfId="23339" xr:uid="{0E43E86D-C257-4773-BF97-55CF4814763F}"/>
    <cellStyle name="Total 12 2 2 3" xfId="8498" xr:uid="{6C954902-D59C-4613-AF72-F5C3AF3DF755}"/>
    <cellStyle name="Total 12 2 2 3 2" xfId="13240" xr:uid="{F2E7DCAB-62EA-4DA2-93B7-DB4077C87C80}"/>
    <cellStyle name="Total 12 2 2 3 2 2" xfId="25026" xr:uid="{0C0BAE98-DE9B-4395-BB1D-22CE2366014B}"/>
    <cellStyle name="Total 12 2 2 3 3" xfId="14260" xr:uid="{707341C4-B3C4-493E-8678-5EE39503D190}"/>
    <cellStyle name="Total 12 2 2 3 3 2" xfId="26033" xr:uid="{BD4369B1-EA6C-415E-B0DA-C9EAFA8C69DF}"/>
    <cellStyle name="Total 12 2 2 3 4" xfId="15220" xr:uid="{5A1E142A-60C7-4AD9-B58C-653B3B90C7A7}"/>
    <cellStyle name="Total 12 2 2 3 4 2" xfId="26989" xr:uid="{CA71FC50-4BC1-4815-9ADF-5EECBC4D2576}"/>
    <cellStyle name="Total 12 2 2 3 5" xfId="16169" xr:uid="{5EC93FA2-5A36-4225-AAD8-8018D557CEC1}"/>
    <cellStyle name="Total 12 2 2 3 5 2" xfId="27916" xr:uid="{C15D668F-620D-4530-93DE-BC032E9C30DF}"/>
    <cellStyle name="Total 12 2 2 3 6" xfId="17042" xr:uid="{010B64A6-D497-4C8B-9201-583FAD2186ED}"/>
    <cellStyle name="Total 12 2 2 3 6 2" xfId="28789" xr:uid="{2896FFFE-1B8D-4EA8-9A45-789F1497FCDB}"/>
    <cellStyle name="Total 12 2 2 3 7" xfId="17907" xr:uid="{6BFF8AF4-0E29-438A-B3A1-755644DD86CE}"/>
    <cellStyle name="Total 12 2 2 3 7 2" xfId="29628" xr:uid="{7A81775E-961D-487E-BE4F-6A5ACB84D050}"/>
    <cellStyle name="Total 12 2 2 3 8" xfId="18683" xr:uid="{F28FCB6A-9ED0-43A3-8902-A0F04875E076}"/>
    <cellStyle name="Total 12 2 2 4" xfId="9509" xr:uid="{92E29C65-34AF-479A-B5D0-0F530AD45491}"/>
    <cellStyle name="Total 12 2 2 4 2" xfId="13914" xr:uid="{34659EFA-31E6-40B2-A9C9-06A54DC19EEF}"/>
    <cellStyle name="Total 12 2 2 4 2 2" xfId="25687" xr:uid="{A6AFE09A-4DAC-4453-8939-F2E2D3B6AC01}"/>
    <cellStyle name="Total 12 2 2 4 3" xfId="14874" xr:uid="{129E9901-97DE-4187-979B-21473D42A9E9}"/>
    <cellStyle name="Total 12 2 2 4 3 2" xfId="26645" xr:uid="{2E53581C-1A52-4DE6-910B-D4C416BCE0F7}"/>
    <cellStyle name="Total 12 2 2 4 4" xfId="15826" xr:uid="{C0C527B2-C683-4FE2-9BC0-476EFF106FBD}"/>
    <cellStyle name="Total 12 2 2 4 4 2" xfId="27573" xr:uid="{8D15B37A-D8E6-4DF6-8831-D29D8DCE53CF}"/>
    <cellStyle name="Total 12 2 2 4 5" xfId="16700" xr:uid="{A6853C94-7300-414B-8548-2F41C0EF03DD}"/>
    <cellStyle name="Total 12 2 2 4 5 2" xfId="28447" xr:uid="{92E9DEF7-C4CF-4B5C-966A-9651D19DA797}"/>
    <cellStyle name="Total 12 2 2 4 6" xfId="17565" xr:uid="{7D9F99BA-5820-440D-9AAE-51FE8537694A}"/>
    <cellStyle name="Total 12 2 2 4 6 2" xfId="29286" xr:uid="{B60706A5-5FA4-4E79-9FD1-194111356935}"/>
    <cellStyle name="Total 12 2 2 4 7" xfId="18341" xr:uid="{006B6FF3-2395-41B9-9CCE-ECCA9339BA3E}"/>
    <cellStyle name="Total 12 2 2 4 7 2" xfId="30062" xr:uid="{3610C0D4-33B4-4D7F-83B7-46FD060E360F}"/>
    <cellStyle name="Total 12 2 2 4 8" xfId="19098" xr:uid="{D329CA25-826F-4C74-8C8D-668CD4CDAE52}"/>
    <cellStyle name="Total 12 2 2 5" xfId="12211" xr:uid="{AE2E65A4-6B45-4B43-8F11-E34AB0657618}"/>
    <cellStyle name="Total 12 2 2 5 2" xfId="24028" xr:uid="{EF2E2FF2-6633-4D6E-936B-92BD41CBD52E}"/>
    <cellStyle name="Total 12 2 2 6" xfId="10556" xr:uid="{D90C4E56-B05C-442A-AB8C-BA36096906A5}"/>
    <cellStyle name="Total 12 2 2 6 2" xfId="22428" xr:uid="{5BE180BC-6DD9-41C1-975D-B499C7C5452F}"/>
    <cellStyle name="Total 12 2 2 7" xfId="12038" xr:uid="{20E39772-149B-4C3D-8014-8052D651E23D}"/>
    <cellStyle name="Total 12 2 2 7 2" xfId="23859" xr:uid="{87E0D69B-40B8-4DEE-B9C1-817E87E15CE9}"/>
    <cellStyle name="Total 12 2 2 8" xfId="10714" xr:uid="{7B21D123-456C-4957-9D30-16F3A3F440B2}"/>
    <cellStyle name="Total 12 2 2 8 2" xfId="22586" xr:uid="{D825FEA2-9CC8-49B0-9EDA-9F8454041770}"/>
    <cellStyle name="Total 12 2 2 9" xfId="11602" xr:uid="{0A1A2BEE-DAC6-45DE-9864-2B70062532DB}"/>
    <cellStyle name="Total 12 2 2 9 2" xfId="23446" xr:uid="{3960088C-0674-4553-A33B-A7FB099320C9}"/>
    <cellStyle name="Total 12 2 3" xfId="7120" xr:uid="{F7DBFBD4-A29A-447C-B285-F4B198ABA718}"/>
    <cellStyle name="Total 12 2 3 10" xfId="11514" xr:uid="{1AA5DCBF-886E-4CC4-984F-BF322B6100F9}"/>
    <cellStyle name="Total 12 2 3 10 2" xfId="23368" xr:uid="{095F5D64-2D8F-4DA7-B24F-C1E53412DDF7}"/>
    <cellStyle name="Total 12 2 3 2" xfId="8763" xr:uid="{F6C475B0-FA88-4B31-B7C3-CA8CFC38A484}"/>
    <cellStyle name="Total 12 2 3 2 2" xfId="13423" xr:uid="{67A74B37-3574-4259-8C53-EE165115F1C9}"/>
    <cellStyle name="Total 12 2 3 2 2 2" xfId="25206" xr:uid="{5CC185B0-C06F-499B-B440-63EA98976C16}"/>
    <cellStyle name="Total 12 2 3 2 3" xfId="14429" xr:uid="{24C58306-0034-40D1-8A30-C4DB11EEB30B}"/>
    <cellStyle name="Total 12 2 3 2 3 2" xfId="26201" xr:uid="{4B0E75BC-DF83-4A0C-A2F8-CBB1DF7E14C4}"/>
    <cellStyle name="Total 12 2 3 2 4" xfId="15387" xr:uid="{FFA8972D-854B-4C39-B64D-B555A8A19373}"/>
    <cellStyle name="Total 12 2 3 2 4 2" xfId="27148" xr:uid="{14318B9E-B504-4851-809A-8F604C11EDA7}"/>
    <cellStyle name="Total 12 2 3 2 5" xfId="16313" xr:uid="{1791BBD4-8689-42A1-A55C-2FC218EEBFF0}"/>
    <cellStyle name="Total 12 2 3 2 5 2" xfId="28060" xr:uid="{1A4AACB6-C504-4238-B806-043BB41204A6}"/>
    <cellStyle name="Total 12 2 3 2 6" xfId="17184" xr:uid="{8387D6FB-0680-4281-8360-1FB725728BCE}"/>
    <cellStyle name="Total 12 2 3 2 6 2" xfId="28928" xr:uid="{A35D46D0-DEA7-4EF8-9E37-01DAE2951E32}"/>
    <cellStyle name="Total 12 2 3 2 7" xfId="18031" xr:uid="{CD0FAA6F-0C32-46D4-BA21-E8902285AD58}"/>
    <cellStyle name="Total 12 2 3 2 7 2" xfId="29752" xr:uid="{D911217C-B6A8-44B4-93E8-B02A52D25C1A}"/>
    <cellStyle name="Total 12 2 3 2 8" xfId="18798" xr:uid="{19B75630-FA27-40C8-B2D9-5946D5B517E7}"/>
    <cellStyle name="Total 12 2 3 3" xfId="9624" xr:uid="{31CA6E00-A9E9-438C-9759-9BFBED8ECE9C}"/>
    <cellStyle name="Total 12 2 3 3 2" xfId="14029" xr:uid="{42BE8BAB-6EF1-4DC4-9F80-27D8C3E5D117}"/>
    <cellStyle name="Total 12 2 3 3 2 2" xfId="25802" xr:uid="{E98EEE0F-D81E-4657-AC5A-8C505811EF58}"/>
    <cellStyle name="Total 12 2 3 3 3" xfId="14989" xr:uid="{0A1E1356-E717-405D-9D7C-D29E90A83686}"/>
    <cellStyle name="Total 12 2 3 3 3 2" xfId="26760" xr:uid="{2427FDF0-8D34-46EF-A3AE-6D82AD76741B}"/>
    <cellStyle name="Total 12 2 3 3 4" xfId="15941" xr:uid="{FFFD7133-06EC-46FC-BEA0-330703200AA7}"/>
    <cellStyle name="Total 12 2 3 3 4 2" xfId="27688" xr:uid="{FDE06D74-1B96-4326-A8CD-21685C9E0AF1}"/>
    <cellStyle name="Total 12 2 3 3 5" xfId="16815" xr:uid="{01EAE6F4-EBCE-492C-836C-3E1F38C0725F}"/>
    <cellStyle name="Total 12 2 3 3 5 2" xfId="28562" xr:uid="{A6104306-D255-47EF-B924-06ED1D356A9B}"/>
    <cellStyle name="Total 12 2 3 3 6" xfId="17680" xr:uid="{288852BD-9B62-4810-9F62-031FDB99CB97}"/>
    <cellStyle name="Total 12 2 3 3 6 2" xfId="29401" xr:uid="{7F266D29-D1B0-4CB0-8BFC-E5B0617BE25A}"/>
    <cellStyle name="Total 12 2 3 3 7" xfId="18456" xr:uid="{6E7CF4CD-92EF-4B42-AA64-087D30B5F926}"/>
    <cellStyle name="Total 12 2 3 3 7 2" xfId="30177" xr:uid="{CC2E70D0-FB9A-48C0-A14B-C72710BD4CEE}"/>
    <cellStyle name="Total 12 2 3 3 8" xfId="19213" xr:uid="{33DE8A37-4CF3-406F-9056-27863DB6299B}"/>
    <cellStyle name="Total 12 2 3 4" xfId="12394" xr:uid="{3E32C7ED-71B7-4F49-B313-53434DC2164E}"/>
    <cellStyle name="Total 12 2 3 4 2" xfId="24208" xr:uid="{37DE21B3-022F-478B-92A8-9A16CEC5C9F0}"/>
    <cellStyle name="Total 12 2 3 5" xfId="10387" xr:uid="{6984267D-B37C-4C55-A294-B11149EFFE18}"/>
    <cellStyle name="Total 12 2 3 5 2" xfId="22259" xr:uid="{6DAB4428-F597-46A3-8A6D-6BD571F1AC07}"/>
    <cellStyle name="Total 12 2 3 6" xfId="11665" xr:uid="{48A3C342-255E-4A4D-9DA0-348AC14CB6C1}"/>
    <cellStyle name="Total 12 2 3 6 2" xfId="23504" xr:uid="{68474E7B-3103-4EF6-A1D1-01BA2AC5465E}"/>
    <cellStyle name="Total 12 2 3 7" xfId="11023" xr:uid="{6D58182A-D56E-4328-A4F1-2FD83CCBE956}"/>
    <cellStyle name="Total 12 2 3 7 2" xfId="22892" xr:uid="{4F411028-F544-4AA4-AB16-E5F3B57D4865}"/>
    <cellStyle name="Total 12 2 3 8" xfId="11917" xr:uid="{910DA0C3-BF0F-4DC5-A505-73E32393C97C}"/>
    <cellStyle name="Total 12 2 3 8 2" xfId="23743" xr:uid="{13510451-7FBE-4C25-A7AE-446492014A90}"/>
    <cellStyle name="Total 12 2 3 9" xfId="10810" xr:uid="{790381B2-02E5-452C-B6A8-F317832C68A7}"/>
    <cellStyle name="Total 12 2 3 9 2" xfId="22680" xr:uid="{EEFDBBCC-FB13-43CB-A2BB-D49375240438}"/>
    <cellStyle name="Total 12 2 4" xfId="7964" xr:uid="{0E97C616-A741-470C-B82D-EF8BC8658190}"/>
    <cellStyle name="Total 12 2 4 2" xfId="12934" xr:uid="{B55F5347-46B4-4C60-9164-05D10A556B08}"/>
    <cellStyle name="Total 12 2 4 2 2" xfId="24728" xr:uid="{584FE673-1F69-444D-A93A-DDC8C8282E78}"/>
    <cellStyle name="Total 12 2 4 3" xfId="9959" xr:uid="{71A8BD2B-0FE3-42EF-A6CB-C70BCC6CAEB8}"/>
    <cellStyle name="Total 12 2 4 3 2" xfId="21834" xr:uid="{44A801B6-12A3-499F-B0B9-BAB74A7CBC53}"/>
    <cellStyle name="Total 12 2 4 4" xfId="13140" xr:uid="{30DAF948-49FA-498D-B252-1B1023F3A5D5}"/>
    <cellStyle name="Total 12 2 4 4 2" xfId="24927" xr:uid="{C5FDB9F8-49FD-4D40-A2BC-B969F4BE22EB}"/>
    <cellStyle name="Total 12 2 4 5" xfId="9800" xr:uid="{B102A266-9BD8-4601-8858-740C69BD0A76}"/>
    <cellStyle name="Total 12 2 4 5 2" xfId="21676" xr:uid="{CEEEA35B-2B33-48BB-AAAE-3F3CDEAA51EC}"/>
    <cellStyle name="Total 12 2 4 6" xfId="12702" xr:uid="{001B8E0C-C662-4EA6-BD0E-93BA061168C6}"/>
    <cellStyle name="Total 12 2 4 6 2" xfId="24500" xr:uid="{4128BE30-5530-4E9F-9DDB-C1228B7F016E}"/>
    <cellStyle name="Total 12 2 4 7" xfId="13303" xr:uid="{914FEC41-3C75-4A72-8073-10A221997EDE}"/>
    <cellStyle name="Total 12 2 4 7 2" xfId="25086" xr:uid="{47ABC128-E03E-48C8-BF5E-76937369E58A}"/>
    <cellStyle name="Total 12 2 4 8" xfId="14317" xr:uid="{259BB7F3-EF5A-4D8F-9975-E30CFE220B70}"/>
    <cellStyle name="Total 12 2 5" xfId="9396" xr:uid="{E46EA7A2-5E5F-45AE-BFD4-47EC211DCB7E}"/>
    <cellStyle name="Total 12 2 5 2" xfId="13801" xr:uid="{4CE69470-320F-45E1-8F26-080579BB78C3}"/>
    <cellStyle name="Total 12 2 5 2 2" xfId="25574" xr:uid="{45AFFAF7-09BD-4AB8-AAB7-0E2A3ACF9E0A}"/>
    <cellStyle name="Total 12 2 5 3" xfId="14761" xr:uid="{693CA1B3-2770-4781-A5A1-F775E6EFCB07}"/>
    <cellStyle name="Total 12 2 5 3 2" xfId="26532" xr:uid="{9EAF6E56-DE81-4319-8A7B-71CCBBA3A1A8}"/>
    <cellStyle name="Total 12 2 5 4" xfId="15713" xr:uid="{17DB4007-09E8-4E62-A1CB-AE9DFEDE01E8}"/>
    <cellStyle name="Total 12 2 5 4 2" xfId="27460" xr:uid="{CFAA04CC-3EC8-4B6E-AE5E-A6C7B9C755D8}"/>
    <cellStyle name="Total 12 2 5 5" xfId="16587" xr:uid="{4A2B4627-99DA-49F0-B555-7D49F88BD999}"/>
    <cellStyle name="Total 12 2 5 5 2" xfId="28334" xr:uid="{F6F39A14-811D-4D9E-87BE-25B7455629DD}"/>
    <cellStyle name="Total 12 2 5 6" xfId="17452" xr:uid="{051E4E4D-BBEE-4188-8992-662AA6AFB369}"/>
    <cellStyle name="Total 12 2 5 6 2" xfId="29173" xr:uid="{6E2601BA-0668-4CE0-AACB-840125339C48}"/>
    <cellStyle name="Total 12 2 5 7" xfId="18228" xr:uid="{A81D2F01-5FB2-40CF-BD42-84DE1B68EE5B}"/>
    <cellStyle name="Total 12 2 5 7 2" xfId="29949" xr:uid="{E2AF4DA2-C341-4364-A63B-9633FA82496A}"/>
    <cellStyle name="Total 12 2 5 8" xfId="18985" xr:uid="{3A25E034-963D-48D9-913E-191131C30052}"/>
    <cellStyle name="Total 12 2 6" xfId="11860" xr:uid="{D0D7B7CD-BB34-4D32-AE84-1699214F2D06}"/>
    <cellStyle name="Total 12 2 6 2" xfId="23687" xr:uid="{42C2A066-ADA8-42B0-82B2-B26C1236BADE}"/>
    <cellStyle name="Total 12 2 7" xfId="10859" xr:uid="{8991E6CD-3F6A-468F-8045-C56C9937005B}"/>
    <cellStyle name="Total 12 2 7 2" xfId="22728" xr:uid="{A7F49DEF-0F5C-4A13-A42F-354118B03951}"/>
    <cellStyle name="Total 12 2 8" xfId="11471" xr:uid="{3462C152-E79C-4266-81CF-9CDBB1D7E31F}"/>
    <cellStyle name="Total 12 2 8 2" xfId="23325" xr:uid="{371F74FA-3AE6-4612-A632-2293EA9F8A9B}"/>
    <cellStyle name="Total 12 2 9" xfId="11170" xr:uid="{4FCC5086-CDA0-413F-A357-FA013DDE691E}"/>
    <cellStyle name="Total 12 2 9 2" xfId="23035" xr:uid="{72C402F4-EDD3-4FCD-9BDC-CB6DE6F795CD}"/>
    <cellStyle name="Total 12 3" xfId="6852" xr:uid="{D8D1372B-CCBC-491F-8AF4-D569BEC6421E}"/>
    <cellStyle name="Total 12 3 10" xfId="14713" xr:uid="{7BB01F4E-50DC-46F8-9833-601A4723C552}"/>
    <cellStyle name="Total 12 3 10 2" xfId="26484" xr:uid="{0C235614-5A92-4C37-BEDF-F0765405C9A3}"/>
    <cellStyle name="Total 12 3 11" xfId="15665" xr:uid="{27E930BD-45DF-4FCC-B513-BB19849E0729}"/>
    <cellStyle name="Total 12 3 11 2" xfId="27412" xr:uid="{C251E3F4-659A-4226-91D2-1BC1630107EB}"/>
    <cellStyle name="Total 12 3 2" xfId="7657" xr:uid="{48EC224E-3AFA-405D-B9BB-61DFCE84C3EC}"/>
    <cellStyle name="Total 12 3 2 10" xfId="10283" xr:uid="{2F792E49-1AD1-4008-AFED-C23D8FCBD3FB}"/>
    <cellStyle name="Total 12 3 2 10 2" xfId="22158" xr:uid="{D99452C2-0985-410E-BA00-793721B86A18}"/>
    <cellStyle name="Total 12 3 2 2" xfId="9300" xr:uid="{02BD0931-700B-4653-877E-56A668AFC5CC}"/>
    <cellStyle name="Total 12 3 2 2 2" xfId="13722" xr:uid="{2E4330CA-68AF-48AA-A658-2FD3ACE52960}"/>
    <cellStyle name="Total 12 3 2 2 2 2" xfId="25496" xr:uid="{3D37DEA9-F42A-4973-ADA1-67D2BA5CAD1E}"/>
    <cellStyle name="Total 12 3 2 2 3" xfId="14684" xr:uid="{37787BF4-3112-4FFA-B40A-B3AE8A69DE64}"/>
    <cellStyle name="Total 12 3 2 2 3 2" xfId="26455" xr:uid="{0681C8F7-0A6C-491E-8DE6-7794E254096A}"/>
    <cellStyle name="Total 12 3 2 2 4" xfId="15636" xr:uid="{79998F7D-AF32-46A1-AB79-6DD42D09FCCC}"/>
    <cellStyle name="Total 12 3 2 2 4 2" xfId="27383" xr:uid="{677C799B-4D19-4D84-B8BD-1A9CFB446D8C}"/>
    <cellStyle name="Total 12 3 2 2 5" xfId="16514" xr:uid="{D8119F2C-5C5B-42D5-B0F9-F3D08C63094B}"/>
    <cellStyle name="Total 12 3 2 2 5 2" xfId="28261" xr:uid="{DB26FD04-5F00-4FA0-83AA-5E9D1C1A9D82}"/>
    <cellStyle name="Total 12 3 2 2 6" xfId="17379" xr:uid="{B318DFF7-2614-4BCC-A8B6-8A80C9D7870D}"/>
    <cellStyle name="Total 12 3 2 2 6 2" xfId="29100" xr:uid="{242DD174-4907-45DC-B565-DA2363155067}"/>
    <cellStyle name="Total 12 3 2 2 7" xfId="18155" xr:uid="{04DF866A-2F39-4B27-BC56-75EBD29354DB}"/>
    <cellStyle name="Total 12 3 2 2 7 2" xfId="29876" xr:uid="{4749439B-3C5D-46C1-8AD9-3AF03C83EE19}"/>
    <cellStyle name="Total 12 3 2 2 8" xfId="18912" xr:uid="{C0B7EB39-75C6-455C-8F43-3CBE074A10A6}"/>
    <cellStyle name="Total 12 3 2 3" xfId="9738" xr:uid="{314DA001-B9DC-42C6-995B-7484348E6F06}"/>
    <cellStyle name="Total 12 3 2 3 2" xfId="14143" xr:uid="{E7DE0CE5-DB47-4186-BFCD-CF9D4575CC7B}"/>
    <cellStyle name="Total 12 3 2 3 2 2" xfId="25916" xr:uid="{084E298E-6234-4137-BC0D-F360C29F6B40}"/>
    <cellStyle name="Total 12 3 2 3 3" xfId="15103" xr:uid="{EB2875CA-C57B-40D5-85B3-307994D8EB36}"/>
    <cellStyle name="Total 12 3 2 3 3 2" xfId="26874" xr:uid="{C28C6988-C643-4346-8087-63EF5E820CA7}"/>
    <cellStyle name="Total 12 3 2 3 4" xfId="16055" xr:uid="{1DB2B307-A839-4187-92B3-C2E29AC6C582}"/>
    <cellStyle name="Total 12 3 2 3 4 2" xfId="27802" xr:uid="{1E0A7E39-FD1E-4CD7-8A70-CB6AD1A983D6}"/>
    <cellStyle name="Total 12 3 2 3 5" xfId="16929" xr:uid="{839A881B-A0F4-425B-B594-D0263F5B7AE6}"/>
    <cellStyle name="Total 12 3 2 3 5 2" xfId="28676" xr:uid="{62946F06-E7BD-4C62-9A06-B85026E7B6DB}"/>
    <cellStyle name="Total 12 3 2 3 6" xfId="17794" xr:uid="{E5050968-BBB0-4668-99F7-2B69FF2542D3}"/>
    <cellStyle name="Total 12 3 2 3 6 2" xfId="29515" xr:uid="{5FB3B5A7-90F6-43B0-AF0C-B0FA61E9C0B0}"/>
    <cellStyle name="Total 12 3 2 3 7" xfId="18570" xr:uid="{2F617EE2-0729-4B06-80C4-45228A37C91D}"/>
    <cellStyle name="Total 12 3 2 3 7 2" xfId="30291" xr:uid="{0D6F2D27-775F-4B1E-8663-4A30A616F461}"/>
    <cellStyle name="Total 12 3 2 3 8" xfId="19327" xr:uid="{0D331F59-C92E-4A42-BA56-E719DAEEE89B}"/>
    <cellStyle name="Total 12 3 2 4" xfId="12708" xr:uid="{8175693C-720F-4833-AF1A-434FA2C9148D}"/>
    <cellStyle name="Total 12 3 2 4 2" xfId="24506" xr:uid="{2955EFC2-F662-4244-A750-76AA06448326}"/>
    <cellStyle name="Total 12 3 2 5" xfId="12742" xr:uid="{1EC2026C-8DE7-49C1-8FEC-5D0B4204FE34}"/>
    <cellStyle name="Total 12 3 2 5 2" xfId="24539" xr:uid="{CF8DBFC1-D453-4360-8A55-A379AA1C9D51}"/>
    <cellStyle name="Total 12 3 2 6" xfId="10130" xr:uid="{AEF08A6E-62DB-48FA-B82F-B89F4F83AECB}"/>
    <cellStyle name="Total 12 3 2 6 2" xfId="22005" xr:uid="{78D8D392-0F1E-482E-ABDF-BD002A358D12}"/>
    <cellStyle name="Total 12 3 2 7" xfId="11731" xr:uid="{0150526C-7FDA-4C7D-B8D5-B8FC464980FA}"/>
    <cellStyle name="Total 12 3 2 7 2" xfId="23560" xr:uid="{FD2DD6BD-010C-4825-9860-59AEF7BD6CD8}"/>
    <cellStyle name="Total 12 3 2 8" xfId="10975" xr:uid="{BFB8B51F-8654-410C-9D59-8DE6338E293B}"/>
    <cellStyle name="Total 12 3 2 8 2" xfId="22844" xr:uid="{36F162DE-8933-477E-9842-47985B310387}"/>
    <cellStyle name="Total 12 3 2 9" xfId="12518" xr:uid="{D54F1576-CA0B-4E98-A8B7-C6EA06E0299A}"/>
    <cellStyle name="Total 12 3 2 9 2" xfId="24328" xr:uid="{19B07AA8-1FDE-4F20-B2FA-B23FF2DE5F67}"/>
    <cellStyle name="Total 12 3 3" xfId="8497" xr:uid="{F78F9E48-8F86-424B-873E-9741ED94B283}"/>
    <cellStyle name="Total 12 3 3 2" xfId="13239" xr:uid="{BABE6BF7-8FAD-40FB-B816-4C0832C48798}"/>
    <cellStyle name="Total 12 3 3 2 2" xfId="25025" xr:uid="{92AEB05F-72F8-43F6-B3B6-7368FFD500C6}"/>
    <cellStyle name="Total 12 3 3 3" xfId="14259" xr:uid="{724BCA86-C8F0-4418-8696-F5481D8674E8}"/>
    <cellStyle name="Total 12 3 3 3 2" xfId="26032" xr:uid="{BA7EE7DA-E904-4834-B0A7-D93ABD93D6DD}"/>
    <cellStyle name="Total 12 3 3 4" xfId="15219" xr:uid="{0DB4B829-5519-44C2-8BB0-2E871D0A14DA}"/>
    <cellStyle name="Total 12 3 3 4 2" xfId="26988" xr:uid="{63A26973-D412-4D9A-ADD0-AEAEC8C60B97}"/>
    <cellStyle name="Total 12 3 3 5" xfId="16168" xr:uid="{B7E36CC7-09CD-4998-AFDE-9DEB0348658F}"/>
    <cellStyle name="Total 12 3 3 5 2" xfId="27915" xr:uid="{7D680A39-F134-4941-A4E6-EB8693E41736}"/>
    <cellStyle name="Total 12 3 3 6" xfId="17041" xr:uid="{D9E9229C-FF35-49E4-9A2E-948BAA385E9C}"/>
    <cellStyle name="Total 12 3 3 6 2" xfId="28788" xr:uid="{A68AC76E-62F0-42CA-AD3A-A3EE4868659B}"/>
    <cellStyle name="Total 12 3 3 7" xfId="17906" xr:uid="{9F89AA3F-AA6A-4CF7-9A3A-E7BF23DE78F4}"/>
    <cellStyle name="Total 12 3 3 7 2" xfId="29627" xr:uid="{FD9C63D0-A09E-4F04-90FD-8106730A417C}"/>
    <cellStyle name="Total 12 3 3 8" xfId="18682" xr:uid="{76D91172-B145-4EE2-970C-782AD8FA842E}"/>
    <cellStyle name="Total 12 3 4" xfId="9508" xr:uid="{749CAEEA-DD37-491D-B24A-64AC4B5ABBC0}"/>
    <cellStyle name="Total 12 3 4 2" xfId="13913" xr:uid="{8EA65D7F-8D4C-4DF1-833D-F7C9F99BFA1D}"/>
    <cellStyle name="Total 12 3 4 2 2" xfId="25686" xr:uid="{006434A9-5737-4156-99E2-C284A3746BE1}"/>
    <cellStyle name="Total 12 3 4 3" xfId="14873" xr:uid="{3FD2DBD8-ABF6-4BAF-94D0-8D6FA067629B}"/>
    <cellStyle name="Total 12 3 4 3 2" xfId="26644" xr:uid="{C4482185-B57E-4FB1-AFDD-2E5C72ED98F1}"/>
    <cellStyle name="Total 12 3 4 4" xfId="15825" xr:uid="{F456951A-E551-4FEE-843D-E7465A0A911D}"/>
    <cellStyle name="Total 12 3 4 4 2" xfId="27572" xr:uid="{A5A86340-1911-444D-81F9-6A45771C0E79}"/>
    <cellStyle name="Total 12 3 4 5" xfId="16699" xr:uid="{F363A6A9-EF23-4752-982E-BECE8CD13C22}"/>
    <cellStyle name="Total 12 3 4 5 2" xfId="28446" xr:uid="{8BD9647B-A0B9-49D5-AC1B-47D608614925}"/>
    <cellStyle name="Total 12 3 4 6" xfId="17564" xr:uid="{03BC6429-927E-49E9-A85F-3E434EACEF5C}"/>
    <cellStyle name="Total 12 3 4 6 2" xfId="29285" xr:uid="{13CFA584-0E20-46FD-AD90-6BF08F392CED}"/>
    <cellStyle name="Total 12 3 4 7" xfId="18340" xr:uid="{BEFE221E-59D6-4BA4-A819-646AB23FD35C}"/>
    <cellStyle name="Total 12 3 4 7 2" xfId="30061" xr:uid="{8A002938-C564-41D2-B4C6-C0D7B9931F27}"/>
    <cellStyle name="Total 12 3 4 8" xfId="19097" xr:uid="{A2CDBCDE-4F1C-4A4A-8363-959CF95E1CFF}"/>
    <cellStyle name="Total 12 3 5" xfId="12210" xr:uid="{8E8F6873-D280-4CAB-B850-AA8FD4252345}"/>
    <cellStyle name="Total 12 3 5 2" xfId="24027" xr:uid="{CC12FFEC-7E3F-44D5-B2A4-6BB42EB0FA61}"/>
    <cellStyle name="Total 12 3 6" xfId="10557" xr:uid="{898E95E3-A4B0-42BB-A143-46EADDB71B78}"/>
    <cellStyle name="Total 12 3 6 2" xfId="22429" xr:uid="{6FED97B4-0B8D-425B-9F85-0B819C16B901}"/>
    <cellStyle name="Total 12 3 7" xfId="13070" xr:uid="{D3FCB841-E5D5-413A-944C-E506997FDCCF}"/>
    <cellStyle name="Total 12 3 7 2" xfId="24859" xr:uid="{FD5E6319-5F52-4DAA-A238-C57E69CC1013}"/>
    <cellStyle name="Total 12 3 8" xfId="9858" xr:uid="{71910B2C-4809-4424-B9BD-9CAF87690163}"/>
    <cellStyle name="Total 12 3 8 2" xfId="21734" xr:uid="{9A4D1DE8-41E3-405B-A41C-F7CCC1FA72B4}"/>
    <cellStyle name="Total 12 3 9" xfId="13751" xr:uid="{59D2D54A-4C64-4F86-A894-1F957343995F}"/>
    <cellStyle name="Total 12 3 9 2" xfId="25525" xr:uid="{5E6B1B02-BBC9-499F-B6B1-9048FC54D397}"/>
    <cellStyle name="Total 12 4" xfId="7119" xr:uid="{86E08D8D-DFCE-4F0E-982E-1FA62CC9E865}"/>
    <cellStyle name="Total 12 4 10" xfId="12739" xr:uid="{EEE3C5E3-D6C3-45F5-9F29-A57BEF6E36BF}"/>
    <cellStyle name="Total 12 4 10 2" xfId="24537" xr:uid="{0AF271E6-D26E-4891-8D11-7225182524CB}"/>
    <cellStyle name="Total 12 4 2" xfId="8762" xr:uid="{E633DBC2-8F29-4D95-B49B-C62E185CE1C7}"/>
    <cellStyle name="Total 12 4 2 2" xfId="13422" xr:uid="{382B2DA4-4AF2-458C-AF8A-F4EAB118CE89}"/>
    <cellStyle name="Total 12 4 2 2 2" xfId="25205" xr:uid="{40FD2F5C-AB26-4BF2-8AF3-C4795A729436}"/>
    <cellStyle name="Total 12 4 2 3" xfId="14428" xr:uid="{E423BE43-1A6F-471D-ACF8-5AC0F16F12FE}"/>
    <cellStyle name="Total 12 4 2 3 2" xfId="26200" xr:uid="{6BCF9308-BD7D-4BA4-9EFC-FDC7B34D7504}"/>
    <cellStyle name="Total 12 4 2 4" xfId="15386" xr:uid="{E32303BD-D146-4B94-8B56-CD4A2937EEF8}"/>
    <cellStyle name="Total 12 4 2 4 2" xfId="27147" xr:uid="{093609F7-DAC2-48C8-BBB8-B67463348E89}"/>
    <cellStyle name="Total 12 4 2 5" xfId="16312" xr:uid="{6ACA0CE8-F460-4AF5-9993-8BBAC1181BAF}"/>
    <cellStyle name="Total 12 4 2 5 2" xfId="28059" xr:uid="{E69A1A96-63C7-41EC-9910-51DCE0A95A04}"/>
    <cellStyle name="Total 12 4 2 6" xfId="17183" xr:uid="{EC7AF5C6-09E8-4518-9E8C-95FF1ABC47B1}"/>
    <cellStyle name="Total 12 4 2 6 2" xfId="28927" xr:uid="{BC3D2A6D-EE1C-4992-B2F1-4193CD88171E}"/>
    <cellStyle name="Total 12 4 2 7" xfId="18030" xr:uid="{6F200564-977A-46C6-820D-A291DCBE9E2C}"/>
    <cellStyle name="Total 12 4 2 7 2" xfId="29751" xr:uid="{E361F85B-E0A2-47CD-BF94-8DB76A5C0B88}"/>
    <cellStyle name="Total 12 4 2 8" xfId="18797" xr:uid="{52A947C7-DBC7-4365-86BB-58F65DB343C8}"/>
    <cellStyle name="Total 12 4 3" xfId="9623" xr:uid="{07CB228C-FA9B-4270-863D-D9B1DE2D49DC}"/>
    <cellStyle name="Total 12 4 3 2" xfId="14028" xr:uid="{D2B726FF-197B-4343-BEAF-B8B0DF13AF91}"/>
    <cellStyle name="Total 12 4 3 2 2" xfId="25801" xr:uid="{9849825E-0C7E-4CA0-BC8F-9A692C054A59}"/>
    <cellStyle name="Total 12 4 3 3" xfId="14988" xr:uid="{A988190A-E11D-40C2-85DD-76B577E61C26}"/>
    <cellStyle name="Total 12 4 3 3 2" xfId="26759" xr:uid="{1BFF808A-A7D4-44C8-B421-949576CFB641}"/>
    <cellStyle name="Total 12 4 3 4" xfId="15940" xr:uid="{6C1DB6BD-0B91-4BE9-9B9F-E4627421B46E}"/>
    <cellStyle name="Total 12 4 3 4 2" xfId="27687" xr:uid="{C5520443-D1FD-405D-B124-437A3F730E63}"/>
    <cellStyle name="Total 12 4 3 5" xfId="16814" xr:uid="{B09E2D5A-14E2-4DF6-9175-702318E2F23C}"/>
    <cellStyle name="Total 12 4 3 5 2" xfId="28561" xr:uid="{4AFC65C9-D725-4FCD-A4CC-88D92D19D674}"/>
    <cellStyle name="Total 12 4 3 6" xfId="17679" xr:uid="{220931C7-A920-4AC3-8788-9FE5ED20965A}"/>
    <cellStyle name="Total 12 4 3 6 2" xfId="29400" xr:uid="{6728F8FA-2E04-4EF0-8D0C-9138C329AC16}"/>
    <cellStyle name="Total 12 4 3 7" xfId="18455" xr:uid="{EEF5F79D-9507-48D9-AAD3-0FE206148B83}"/>
    <cellStyle name="Total 12 4 3 7 2" xfId="30176" xr:uid="{49E6F8DF-9E62-497F-9FD6-3420BE3B26B4}"/>
    <cellStyle name="Total 12 4 3 8" xfId="19212" xr:uid="{3831894F-0874-47FD-8888-607721866E4D}"/>
    <cellStyle name="Total 12 4 4" xfId="12393" xr:uid="{5F8C3FCF-9182-4D95-A4EC-203638C985E6}"/>
    <cellStyle name="Total 12 4 4 2" xfId="24207" xr:uid="{18F50D0A-868F-4DC4-BDBA-B5ADBF08E529}"/>
    <cellStyle name="Total 12 4 5" xfId="10388" xr:uid="{8FB697A1-78B8-44B5-8CCA-BB193AE8D993}"/>
    <cellStyle name="Total 12 4 5 2" xfId="22260" xr:uid="{CD62B3DB-F80C-4AA8-85BE-A8C8E9BFF521}"/>
    <cellStyle name="Total 12 4 6" xfId="11664" xr:uid="{D659ED66-489A-4D3C-A511-FB5A27D1619E}"/>
    <cellStyle name="Total 12 4 6 2" xfId="23503" xr:uid="{DCB92401-FC60-473A-AE80-B9E77C6B273C}"/>
    <cellStyle name="Total 12 4 7" xfId="11024" xr:uid="{A43A3F9D-82A1-4BD6-B121-1524CF4ACB18}"/>
    <cellStyle name="Total 12 4 7 2" xfId="22893" xr:uid="{AA050333-4782-46F4-8C26-9B762C3F9D76}"/>
    <cellStyle name="Total 12 4 8" xfId="13044" xr:uid="{694743F0-0B9A-4A62-8D6B-AD1F3225DE19}"/>
    <cellStyle name="Total 12 4 8 2" xfId="24834" xr:uid="{ADCC94C1-47C1-43E6-B239-5A1A2827DD7A}"/>
    <cellStyle name="Total 12 4 9" xfId="9876" xr:uid="{BA6A17C9-B86B-4676-AD54-FCF36D69C6FD}"/>
    <cellStyle name="Total 12 4 9 2" xfId="21752" xr:uid="{3948DB60-7812-4E67-B3AC-636F66FE9D1B}"/>
    <cellStyle name="Total 12 5" xfId="7963" xr:uid="{A98B1CB9-B349-438D-A6DE-31BF6B449807}"/>
    <cellStyle name="Total 12 5 2" xfId="12933" xr:uid="{802C302B-D229-4A93-8994-387F2680BD5D}"/>
    <cellStyle name="Total 12 5 2 2" xfId="24727" xr:uid="{D85E7E70-F75F-4187-A02C-5EF392AB9446}"/>
    <cellStyle name="Total 12 5 3" xfId="9960" xr:uid="{2DA7BD60-85C2-4898-9D8F-A21ECE68219D}"/>
    <cellStyle name="Total 12 5 3 2" xfId="21835" xr:uid="{F01E709E-7D58-41F9-8440-3A0F83986AD3}"/>
    <cellStyle name="Total 12 5 4" xfId="13665" xr:uid="{248ECF2A-D624-45B4-AFD4-EFD92E506044}"/>
    <cellStyle name="Total 12 5 4 2" xfId="25440" xr:uid="{5682024C-8383-4AF3-A01C-8E617FCF3E58}"/>
    <cellStyle name="Total 12 5 5" xfId="14629" xr:uid="{A7267A12-4749-4042-A041-8AB2B15997EB}"/>
    <cellStyle name="Total 12 5 5 2" xfId="26400" xr:uid="{F622B7A9-6F4D-42C3-B3CB-837532FF1EFF}"/>
    <cellStyle name="Total 12 5 6" xfId="15581" xr:uid="{CB707FB9-E09E-4BE4-AB64-E57D1CDA24BA}"/>
    <cellStyle name="Total 12 5 6 2" xfId="27332" xr:uid="{1EA370DC-13D1-4DF6-9BBD-CAE225A41DD5}"/>
    <cellStyle name="Total 12 5 7" xfId="16463" xr:uid="{F986C398-D165-4919-A888-2837AB2759FF}"/>
    <cellStyle name="Total 12 5 7 2" xfId="28210" xr:uid="{3D9731FF-6684-4DB0-8BF6-116739F9001D}"/>
    <cellStyle name="Total 12 5 8" xfId="17331" xr:uid="{52FECADF-C1C5-47AD-A660-DEA89616FB44}"/>
    <cellStyle name="Total 12 6" xfId="9395" xr:uid="{6237745B-9EE6-4E96-937E-B39540909B8B}"/>
    <cellStyle name="Total 12 6 2" xfId="13800" xr:uid="{329D0483-093E-4CDE-820C-53A01C980F37}"/>
    <cellStyle name="Total 12 6 2 2" xfId="25573" xr:uid="{1302713D-134C-480E-BEFA-2BFC3C1FDBB0}"/>
    <cellStyle name="Total 12 6 3" xfId="14760" xr:uid="{CA84CF86-5946-4B5C-BA65-EEDC074E6C42}"/>
    <cellStyle name="Total 12 6 3 2" xfId="26531" xr:uid="{AD6D432E-776E-4F8A-B6FF-5E0356B8768A}"/>
    <cellStyle name="Total 12 6 4" xfId="15712" xr:uid="{5B9AECF0-56D5-4B3B-B0AD-2E584048465A}"/>
    <cellStyle name="Total 12 6 4 2" xfId="27459" xr:uid="{8BFB3821-7B91-4A7C-9B88-11CE87AA5B2F}"/>
    <cellStyle name="Total 12 6 5" xfId="16586" xr:uid="{D474EF19-2E63-4599-9E24-B02015E7A0E5}"/>
    <cellStyle name="Total 12 6 5 2" xfId="28333" xr:uid="{763586DB-F5C8-40B5-B1D1-4693521AA1D7}"/>
    <cellStyle name="Total 12 6 6" xfId="17451" xr:uid="{5292B6E9-39CA-4671-B460-EA34E8F32AAF}"/>
    <cellStyle name="Total 12 6 6 2" xfId="29172" xr:uid="{60EAC306-17A8-4138-82AB-967640F4D5D1}"/>
    <cellStyle name="Total 12 6 7" xfId="18227" xr:uid="{B8715680-34EA-49C5-9669-54C2BFCFB0A4}"/>
    <cellStyle name="Total 12 6 7 2" xfId="29948" xr:uid="{AB968856-7FE3-4E79-AA95-8288393BF0E3}"/>
    <cellStyle name="Total 12 6 8" xfId="18984" xr:uid="{6FF53FC9-5456-4E35-B93F-EC11B8F9EFA1}"/>
    <cellStyle name="Total 12 7" xfId="11859" xr:uid="{7E2C4AC9-A6AF-481D-A67B-8E298E4792A7}"/>
    <cellStyle name="Total 12 7 2" xfId="23686" xr:uid="{4A0B7292-4DD6-452D-B59D-5606D38A6A29}"/>
    <cellStyle name="Total 12 8" xfId="10860" xr:uid="{F2284FAD-2E7D-4506-B2D0-BCA213E7E61C}"/>
    <cellStyle name="Total 12 8 2" xfId="22729" xr:uid="{2CD84877-26D4-4682-AF28-79CC9973FEAF}"/>
    <cellStyle name="Total 12 9" xfId="11470" xr:uid="{12061FD1-EFCF-491E-9FCB-B70CE464EB8A}"/>
    <cellStyle name="Total 12 9 2" xfId="23324" xr:uid="{16B3CFDF-226C-416B-BCCD-EEF33E7134F7}"/>
    <cellStyle name="Total 13" xfId="6224" xr:uid="{6069F5E8-F6C9-401C-85C6-D4D1D1AB52E2}"/>
    <cellStyle name="Total 13 10" xfId="11169" xr:uid="{81B3C44A-8C0C-4626-95A3-DDCF34073160}"/>
    <cellStyle name="Total 13 10 2" xfId="23034" xr:uid="{5D760413-C8BA-4CD4-A453-EC3899927D9E}"/>
    <cellStyle name="Total 13 11" xfId="12484" xr:uid="{26BE0439-6DA2-42AA-89F0-BC4E3A555B71}"/>
    <cellStyle name="Total 13 11 2" xfId="24298" xr:uid="{93128288-EB14-4F5B-8158-6279749222F0}"/>
    <cellStyle name="Total 13 12" xfId="10301" xr:uid="{FDDC7427-7D2D-4346-8F07-D7891AB89AD0}"/>
    <cellStyle name="Total 13 12 2" xfId="22173" xr:uid="{85A13EE8-8CB0-4A04-99F9-0CB80CAE83FC}"/>
    <cellStyle name="Total 13 13" xfId="12876" xr:uid="{E7E91C5E-3346-4CC7-90EA-BA73708F51F6}"/>
    <cellStyle name="Total 13 13 2" xfId="24670" xr:uid="{238EA0F2-1B5C-44BB-9FF0-7FF9A6204D74}"/>
    <cellStyle name="Total 13 2" xfId="6225" xr:uid="{9F702D16-4229-43E4-98B6-92D119AA3ACA}"/>
    <cellStyle name="Total 13 2 10" xfId="13513" xr:uid="{B29914D8-B805-4862-909D-FF9FE0A74CF2}"/>
    <cellStyle name="Total 13 2 10 2" xfId="25294" xr:uid="{FA70B3A8-3288-4A62-B60C-BD8FF96DE223}"/>
    <cellStyle name="Total 13 2 11" xfId="14514" xr:uid="{80E6177B-E027-40A8-A6AF-EC5DFD711D35}"/>
    <cellStyle name="Total 13 2 11 2" xfId="26286" xr:uid="{050F5F84-278C-4402-A230-64B33A97AA8D}"/>
    <cellStyle name="Total 13 2 12" xfId="15472" xr:uid="{07C49330-E5C0-4DB9-B400-85B064DBD8A3}"/>
    <cellStyle name="Total 13 2 12 2" xfId="27232" xr:uid="{C0E1D47F-BC56-40B2-98B7-FFCD26A18171}"/>
    <cellStyle name="Total 13 2 2" xfId="6855" xr:uid="{5393689F-ED12-4A7A-AE24-BE866037B24E}"/>
    <cellStyle name="Total 13 2 2 10" xfId="16405" xr:uid="{17C92CA5-7D11-472C-8F29-C909541487FD}"/>
    <cellStyle name="Total 13 2 2 10 2" xfId="28152" xr:uid="{5461BAEB-9F3C-421C-AF37-2537B80CDFE4}"/>
    <cellStyle name="Total 13 2 2 11" xfId="17276" xr:uid="{0C5D0D7B-834E-4649-B2DB-5167C4DFE004}"/>
    <cellStyle name="Total 13 2 2 11 2" xfId="29019" xr:uid="{E593BB90-1B11-4CDE-9CAA-FD000E854AF1}"/>
    <cellStyle name="Total 13 2 2 2" xfId="7658" xr:uid="{95653B25-1226-491C-8D07-A0BA47435BA6}"/>
    <cellStyle name="Total 13 2 2 2 10" xfId="17936" xr:uid="{9B17C3A6-E666-4378-A26C-3DEDDEB1BEC3}"/>
    <cellStyle name="Total 13 2 2 2 10 2" xfId="29657" xr:uid="{6B137947-39EA-435F-9093-5DF5B0F0283C}"/>
    <cellStyle name="Total 13 2 2 2 2" xfId="9301" xr:uid="{FD17A1C2-1B7D-4ADE-A6C0-0FC883907161}"/>
    <cellStyle name="Total 13 2 2 2 2 2" xfId="13723" xr:uid="{B05B04C1-37BE-4C23-84A3-F09E8E434F81}"/>
    <cellStyle name="Total 13 2 2 2 2 2 2" xfId="25497" xr:uid="{A2D3FE55-B28D-4792-B168-E29F4B818E73}"/>
    <cellStyle name="Total 13 2 2 2 2 3" xfId="14685" xr:uid="{6E660F34-69D6-4DED-AAB1-F991234F60CF}"/>
    <cellStyle name="Total 13 2 2 2 2 3 2" xfId="26456" xr:uid="{345DA4B9-1C2B-4D97-860A-7A06D7B2126F}"/>
    <cellStyle name="Total 13 2 2 2 2 4" xfId="15637" xr:uid="{3CB56578-B5F7-4E87-BE37-6F1F2D864FBA}"/>
    <cellStyle name="Total 13 2 2 2 2 4 2" xfId="27384" xr:uid="{396339C5-B01D-4A42-AE46-071F865DF569}"/>
    <cellStyle name="Total 13 2 2 2 2 5" xfId="16515" xr:uid="{1D5D0DB0-8222-4448-9A19-7320D00F952A}"/>
    <cellStyle name="Total 13 2 2 2 2 5 2" xfId="28262" xr:uid="{0F3F129B-D383-46BA-B924-5F7F424EC1A8}"/>
    <cellStyle name="Total 13 2 2 2 2 6" xfId="17380" xr:uid="{26E93DD2-40F9-4F39-AAAF-15EBE6AD6958}"/>
    <cellStyle name="Total 13 2 2 2 2 6 2" xfId="29101" xr:uid="{7897DCD2-395E-4323-A251-B76BDC5D3958}"/>
    <cellStyle name="Total 13 2 2 2 2 7" xfId="18156" xr:uid="{181DF9F3-0540-4897-8A7D-498B63A14F2E}"/>
    <cellStyle name="Total 13 2 2 2 2 7 2" xfId="29877" xr:uid="{4EB939DD-1208-4E5C-8E69-D4377046D32B}"/>
    <cellStyle name="Total 13 2 2 2 2 8" xfId="18913" xr:uid="{C038F7AA-7222-45EC-8471-EC79C1AAE57D}"/>
    <cellStyle name="Total 13 2 2 2 3" xfId="9739" xr:uid="{95812725-7A27-4BB7-841E-160E824D3B07}"/>
    <cellStyle name="Total 13 2 2 2 3 2" xfId="14144" xr:uid="{B04BABE4-568C-4640-AB44-E0B0324F485E}"/>
    <cellStyle name="Total 13 2 2 2 3 2 2" xfId="25917" xr:uid="{A592DC48-C7F8-4C25-8127-0465578B39D2}"/>
    <cellStyle name="Total 13 2 2 2 3 3" xfId="15104" xr:uid="{1BFE7FC8-6E0E-42F5-B8B2-CC05DF268A6D}"/>
    <cellStyle name="Total 13 2 2 2 3 3 2" xfId="26875" xr:uid="{062E47E2-E143-4E5C-AB6C-F7947587596F}"/>
    <cellStyle name="Total 13 2 2 2 3 4" xfId="16056" xr:uid="{1A9BCDFB-B86E-40F7-8FCC-BB8BC6C5F829}"/>
    <cellStyle name="Total 13 2 2 2 3 4 2" xfId="27803" xr:uid="{7E6A19E0-E4BC-4527-8207-CF717BA0F3E1}"/>
    <cellStyle name="Total 13 2 2 2 3 5" xfId="16930" xr:uid="{2A0D0E9E-F7B9-48CE-907C-7DA7A3748B64}"/>
    <cellStyle name="Total 13 2 2 2 3 5 2" xfId="28677" xr:uid="{65BAB26F-ECAA-47C4-B35C-F1386F7D8D4A}"/>
    <cellStyle name="Total 13 2 2 2 3 6" xfId="17795" xr:uid="{67F9C093-01ED-4CA7-B1CC-97C24920F7B8}"/>
    <cellStyle name="Total 13 2 2 2 3 6 2" xfId="29516" xr:uid="{E1E449C4-A28A-4311-AA33-03CDEA7CD7A6}"/>
    <cellStyle name="Total 13 2 2 2 3 7" xfId="18571" xr:uid="{59034517-4EFA-46DA-AF2D-9ADE7CBB66C5}"/>
    <cellStyle name="Total 13 2 2 2 3 7 2" xfId="30292" xr:uid="{F1AB8ACA-5F71-44D2-B286-1E59BA78684B}"/>
    <cellStyle name="Total 13 2 2 2 3 8" xfId="19328" xr:uid="{32B826C8-CB5E-411F-ABC9-45D855D6EA17}"/>
    <cellStyle name="Total 13 2 2 2 4" xfId="12709" xr:uid="{675A6935-1DB1-4044-88A2-0560C170AADA}"/>
    <cellStyle name="Total 13 2 2 2 4 2" xfId="24507" xr:uid="{D3CAC7FE-6233-46BB-81A5-01B602822263}"/>
    <cellStyle name="Total 13 2 2 2 5" xfId="13279" xr:uid="{B2C3B8EC-9801-4074-95FC-993FA1787695}"/>
    <cellStyle name="Total 13 2 2 2 5 2" xfId="25063" xr:uid="{039B2C4B-74E8-4B70-B831-2D2D51D5D1C2}"/>
    <cellStyle name="Total 13 2 2 2 6" xfId="14294" xr:uid="{27BEFB6B-C7D0-4F71-9785-A316D75BDEBA}"/>
    <cellStyle name="Total 13 2 2 2 6 2" xfId="26067" xr:uid="{FB576666-5533-4E0D-9371-5190576420B0}"/>
    <cellStyle name="Total 13 2 2 2 7" xfId="15254" xr:uid="{6E2594A4-8112-4461-A5F0-13BF74ACFE9F}"/>
    <cellStyle name="Total 13 2 2 2 7 2" xfId="27023" xr:uid="{E0DE6986-808E-416B-B3E4-A2AC6BDED5AB}"/>
    <cellStyle name="Total 13 2 2 2 8" xfId="16198" xr:uid="{AB610E2D-0455-465B-AC69-E1B7745DDB68}"/>
    <cellStyle name="Total 13 2 2 2 8 2" xfId="27945" xr:uid="{8CDD73CB-3559-45C1-8857-B6340C4CF8EB}"/>
    <cellStyle name="Total 13 2 2 2 9" xfId="17071" xr:uid="{066A933A-C56A-4365-875E-626D065F8359}"/>
    <cellStyle name="Total 13 2 2 2 9 2" xfId="28818" xr:uid="{450E4E54-E419-40C4-B6CB-AF2BBAFF8B7F}"/>
    <cellStyle name="Total 13 2 2 3" xfId="8500" xr:uid="{8A5B4FC6-25A8-44E8-B423-7C7CED2A932A}"/>
    <cellStyle name="Total 13 2 2 3 2" xfId="13242" xr:uid="{5B6C437C-DCD5-4B3D-8886-60741A1DD0CC}"/>
    <cellStyle name="Total 13 2 2 3 2 2" xfId="25028" xr:uid="{43C6FC0F-19A9-4C1E-8E6A-D2952D131E3D}"/>
    <cellStyle name="Total 13 2 2 3 3" xfId="14262" xr:uid="{ECAF1E99-89C9-40AA-A7DB-815F0AD1F3C8}"/>
    <cellStyle name="Total 13 2 2 3 3 2" xfId="26035" xr:uid="{7330F179-E0F3-4092-A0C5-B3B9E6F40AEF}"/>
    <cellStyle name="Total 13 2 2 3 4" xfId="15222" xr:uid="{1E9E1B33-EB63-4A87-879F-F95FA69344A3}"/>
    <cellStyle name="Total 13 2 2 3 4 2" xfId="26991" xr:uid="{3E0F59AA-C874-4B16-8651-7C1DBA3AA8F9}"/>
    <cellStyle name="Total 13 2 2 3 5" xfId="16171" xr:uid="{2B513E10-04AA-4857-81A8-A0EE5A1B24DD}"/>
    <cellStyle name="Total 13 2 2 3 5 2" xfId="27918" xr:uid="{9CC272F5-2A4C-4C60-97E2-5961A3E2ADCF}"/>
    <cellStyle name="Total 13 2 2 3 6" xfId="17044" xr:uid="{890B9E4C-37CD-41D7-A70B-00AD78E219F2}"/>
    <cellStyle name="Total 13 2 2 3 6 2" xfId="28791" xr:uid="{FAB7510C-CD74-487D-A2E1-07A301B02919}"/>
    <cellStyle name="Total 13 2 2 3 7" xfId="17909" xr:uid="{D53BD6D0-FC87-4166-8CD8-E3D442930629}"/>
    <cellStyle name="Total 13 2 2 3 7 2" xfId="29630" xr:uid="{61D3A9B8-5B04-43F1-A36D-D635E7700CD2}"/>
    <cellStyle name="Total 13 2 2 3 8" xfId="18685" xr:uid="{1F967209-DD3D-4E70-B4A1-F5EB0095DB2E}"/>
    <cellStyle name="Total 13 2 2 4" xfId="9511" xr:uid="{22723B59-797D-4279-8A16-69253674EB0B}"/>
    <cellStyle name="Total 13 2 2 4 2" xfId="13916" xr:uid="{C40942F9-81F4-40B1-B24B-40F9C28EEA90}"/>
    <cellStyle name="Total 13 2 2 4 2 2" xfId="25689" xr:uid="{699364B4-CAF6-4C8D-9483-17627B8378E7}"/>
    <cellStyle name="Total 13 2 2 4 3" xfId="14876" xr:uid="{A9FC078C-0E11-419E-BC26-16E9970A48B3}"/>
    <cellStyle name="Total 13 2 2 4 3 2" xfId="26647" xr:uid="{FE9A42E5-60C2-4618-962B-7D5B5C2840A6}"/>
    <cellStyle name="Total 13 2 2 4 4" xfId="15828" xr:uid="{9F8EB48B-9515-431E-83A5-9004818CC28E}"/>
    <cellStyle name="Total 13 2 2 4 4 2" xfId="27575" xr:uid="{9419BE3A-B75D-4DC6-9A81-542718BC3576}"/>
    <cellStyle name="Total 13 2 2 4 5" xfId="16702" xr:uid="{6BC532BE-0487-4DB8-8680-81E8073478FB}"/>
    <cellStyle name="Total 13 2 2 4 5 2" xfId="28449" xr:uid="{31598597-33B9-462E-A4B1-C01FEF90D179}"/>
    <cellStyle name="Total 13 2 2 4 6" xfId="17567" xr:uid="{24E05755-B02B-452F-AFC0-4509FD613AE3}"/>
    <cellStyle name="Total 13 2 2 4 6 2" xfId="29288" xr:uid="{2E2EDEB0-8F5A-477E-9AF0-3EDBC8EF19F7}"/>
    <cellStyle name="Total 13 2 2 4 7" xfId="18343" xr:uid="{B799D791-9423-4222-BB26-4E5BD688FB55}"/>
    <cellStyle name="Total 13 2 2 4 7 2" xfId="30064" xr:uid="{ADFC7E6C-107C-4B6F-8A26-B8C4D806655E}"/>
    <cellStyle name="Total 13 2 2 4 8" xfId="19100" xr:uid="{937E8E3F-2936-4EEA-A6A3-DFB5DFEE16FC}"/>
    <cellStyle name="Total 13 2 2 5" xfId="12213" xr:uid="{DD825DB6-13B6-4DBB-AD90-2453FEFE39E2}"/>
    <cellStyle name="Total 13 2 2 5 2" xfId="24030" xr:uid="{A09B6A66-CF3A-43BA-9131-6B06BF8D673F}"/>
    <cellStyle name="Total 13 2 2 6" xfId="10554" xr:uid="{F8231F33-502D-431D-AA5D-9ECC95FBC50D}"/>
    <cellStyle name="Total 13 2 2 6 2" xfId="22426" xr:uid="{07547914-A160-4219-979C-8C20D9113844}"/>
    <cellStyle name="Total 13 2 2 7" xfId="13575" xr:uid="{5AB07D72-1F34-473A-BB8D-AA7D2CCCD4C0}"/>
    <cellStyle name="Total 13 2 2 7 2" xfId="25351" xr:uid="{7596BA16-ED6B-41B4-9020-89D91BBC7E39}"/>
    <cellStyle name="Total 13 2 2 8" xfId="14553" xr:uid="{BB8556C1-F9C2-4177-A859-B8EF5AC302C5}"/>
    <cellStyle name="Total 13 2 2 8 2" xfId="26324" xr:uid="{022BE49F-DC8F-4399-810A-7332A18B5432}"/>
    <cellStyle name="Total 13 2 2 9" xfId="15506" xr:uid="{3C27DC60-D9B3-41FA-A4F1-539FDD05AE61}"/>
    <cellStyle name="Total 13 2 2 9 2" xfId="27261" xr:uid="{F2EDDC24-C5F6-4C8C-A19C-4A7CBD0D0023}"/>
    <cellStyle name="Total 13 2 3" xfId="7122" xr:uid="{746C5F99-F517-4EE5-84BA-753835B1E34B}"/>
    <cellStyle name="Total 13 2 3 10" xfId="15480" xr:uid="{C031D90D-C2A1-45A3-845E-20EF7FF90330}"/>
    <cellStyle name="Total 13 2 3 10 2" xfId="27240" xr:uid="{9AE103D2-0C4A-4CA5-AA55-835575B77A28}"/>
    <cellStyle name="Total 13 2 3 2" xfId="8765" xr:uid="{09626969-CB01-450F-AEFC-84083D441FA7}"/>
    <cellStyle name="Total 13 2 3 2 2" xfId="13425" xr:uid="{11F465FF-DDAD-4DE8-8945-21DD8EC3B64B}"/>
    <cellStyle name="Total 13 2 3 2 2 2" xfId="25208" xr:uid="{83276137-1C62-4E15-B95E-534EAAD0F899}"/>
    <cellStyle name="Total 13 2 3 2 3" xfId="14431" xr:uid="{B1A70790-3395-4780-84FF-D1D29558C4A0}"/>
    <cellStyle name="Total 13 2 3 2 3 2" xfId="26203" xr:uid="{E7243FE3-DFE2-41F5-9BED-22DEAD6C250D}"/>
    <cellStyle name="Total 13 2 3 2 4" xfId="15389" xr:uid="{27FB787A-4826-4D98-BEEE-9EA19A439EB2}"/>
    <cellStyle name="Total 13 2 3 2 4 2" xfId="27150" xr:uid="{F0E453CD-AF67-471F-962E-C5D46DC0C545}"/>
    <cellStyle name="Total 13 2 3 2 5" xfId="16315" xr:uid="{F571BADD-6935-46B2-8425-537BDE71DD98}"/>
    <cellStyle name="Total 13 2 3 2 5 2" xfId="28062" xr:uid="{1069FA45-78AE-4B3B-BB82-1C4A86CAEB44}"/>
    <cellStyle name="Total 13 2 3 2 6" xfId="17186" xr:uid="{D159A488-02AB-4D76-B180-D8A375B9152A}"/>
    <cellStyle name="Total 13 2 3 2 6 2" xfId="28930" xr:uid="{F2034D53-AC13-47F0-BF70-5BCBD0A298BE}"/>
    <cellStyle name="Total 13 2 3 2 7" xfId="18033" xr:uid="{E4544B49-7FA3-4F7F-86DC-0B7195BA7CCE}"/>
    <cellStyle name="Total 13 2 3 2 7 2" xfId="29754" xr:uid="{3107C66F-D644-4C54-BB04-BA6FF7C314A2}"/>
    <cellStyle name="Total 13 2 3 2 8" xfId="18800" xr:uid="{080E3DEA-E240-4B61-8828-504EFC7DC72E}"/>
    <cellStyle name="Total 13 2 3 3" xfId="9626" xr:uid="{271A7A3D-BC6C-4CF7-B602-A3C454135883}"/>
    <cellStyle name="Total 13 2 3 3 2" xfId="14031" xr:uid="{F307C022-DA3A-42B6-9667-1D3467BA17D2}"/>
    <cellStyle name="Total 13 2 3 3 2 2" xfId="25804" xr:uid="{1AED619D-3D99-4306-A896-778FB26A7218}"/>
    <cellStyle name="Total 13 2 3 3 3" xfId="14991" xr:uid="{85D92346-ED73-4FDB-A8C8-EA440727FD08}"/>
    <cellStyle name="Total 13 2 3 3 3 2" xfId="26762" xr:uid="{E6615D64-9704-4347-89AF-0B05E88340CF}"/>
    <cellStyle name="Total 13 2 3 3 4" xfId="15943" xr:uid="{1C422FA0-75C2-4048-9C7A-EF9825F55045}"/>
    <cellStyle name="Total 13 2 3 3 4 2" xfId="27690" xr:uid="{DF27FA45-9EE6-4C4F-9662-D63B33F025EB}"/>
    <cellStyle name="Total 13 2 3 3 5" xfId="16817" xr:uid="{A56B4032-1C90-47D9-AB97-B34E6FFFCAF3}"/>
    <cellStyle name="Total 13 2 3 3 5 2" xfId="28564" xr:uid="{D1B18B5F-0D4A-42F1-8B03-346AB39E1400}"/>
    <cellStyle name="Total 13 2 3 3 6" xfId="17682" xr:uid="{BBD03887-B056-4464-9CE4-AC933A5B830E}"/>
    <cellStyle name="Total 13 2 3 3 6 2" xfId="29403" xr:uid="{18B69BDA-B21E-4D7E-A92D-540DEB673D4F}"/>
    <cellStyle name="Total 13 2 3 3 7" xfId="18458" xr:uid="{1D6D625C-7875-41B5-A846-2E7EC2E23E3F}"/>
    <cellStyle name="Total 13 2 3 3 7 2" xfId="30179" xr:uid="{84C87C04-A2DA-469C-94CC-311E04D28E65}"/>
    <cellStyle name="Total 13 2 3 3 8" xfId="19215" xr:uid="{90BED17A-AF6E-4C29-8DD5-596C359C7348}"/>
    <cellStyle name="Total 13 2 3 4" xfId="12396" xr:uid="{138F3954-3C46-46A9-959A-7551EB04E813}"/>
    <cellStyle name="Total 13 2 3 4 2" xfId="24210" xr:uid="{09F8F000-C1BB-410C-AF74-C1793662CD3E}"/>
    <cellStyle name="Total 13 2 3 5" xfId="10385" xr:uid="{1C68CECA-3B54-4789-A26C-E32136AE85EE}"/>
    <cellStyle name="Total 13 2 3 5 2" xfId="22257" xr:uid="{4C09D761-98F3-44D1-9CE0-7B8F0859A999}"/>
    <cellStyle name="Total 13 2 3 6" xfId="11667" xr:uid="{DFF612EB-6A62-4B22-B5D6-F74922C9EE69}"/>
    <cellStyle name="Total 13 2 3 6 2" xfId="23506" xr:uid="{DD07615D-FDA0-4E25-AED1-3D3944E798D9}"/>
    <cellStyle name="Total 13 2 3 7" xfId="11021" xr:uid="{870E1547-AC2E-4D20-B5A7-3FAECA53D6B1}"/>
    <cellStyle name="Total 13 2 3 7 2" xfId="22890" xr:uid="{4F2E440F-A20C-46F8-8677-E82BFFD61C08}"/>
    <cellStyle name="Total 13 2 3 8" xfId="13535" xr:uid="{72BD40C6-3F0B-44C4-941D-FCE8D16C06B4}"/>
    <cellStyle name="Total 13 2 3 8 2" xfId="25313" xr:uid="{BBD3A0B2-11D1-4A43-BF88-37960CFD7871}"/>
    <cellStyle name="Total 13 2 3 9" xfId="14523" xr:uid="{BF60A8CE-8FA7-4FAD-96C3-D2B56716D83A}"/>
    <cellStyle name="Total 13 2 3 9 2" xfId="26294" xr:uid="{E6AA0276-3161-4F1F-BF2F-061697AE0C89}"/>
    <cellStyle name="Total 13 2 4" xfId="7966" xr:uid="{C6F5C7C1-0694-4AF4-B73B-E06872F545AB}"/>
    <cellStyle name="Total 13 2 4 2" xfId="12936" xr:uid="{92C7E32B-CD07-4CD0-B968-29777124B8ED}"/>
    <cellStyle name="Total 13 2 4 2 2" xfId="24730" xr:uid="{25990C6F-AF92-48A8-B251-E21632DC4E7B}"/>
    <cellStyle name="Total 13 2 4 3" xfId="9957" xr:uid="{49E53929-E433-438A-A6BB-74531C64C0D9}"/>
    <cellStyle name="Total 13 2 4 3 2" xfId="21832" xr:uid="{7DF8ADCE-8E40-4806-BFBC-2CF46B2640ED}"/>
    <cellStyle name="Total 13 2 4 4" xfId="12645" xr:uid="{A76FBECC-3315-4A21-A063-19DC04C8113F}"/>
    <cellStyle name="Total 13 2 4 4 2" xfId="24448" xr:uid="{1458FE99-0473-4333-8698-655D419A33CD}"/>
    <cellStyle name="Total 13 2 4 5" xfId="10178" xr:uid="{A17B529F-39B9-43A8-BEDE-635F6D078BC0}"/>
    <cellStyle name="Total 13 2 4 5 2" xfId="22053" xr:uid="{084955D9-997B-4BA5-99BA-3B58AF5263A8}"/>
    <cellStyle name="Total 13 2 4 6" xfId="12612" xr:uid="{8781AB8E-C132-4ACA-836B-6DC452F4711B}"/>
    <cellStyle name="Total 13 2 4 6 2" xfId="24417" xr:uid="{B7A9AA55-7D76-4514-A10C-419131B3369D}"/>
    <cellStyle name="Total 13 2 4 7" xfId="10207" xr:uid="{8F5FA6C6-6381-441F-A07E-8568CFC3C9F4}"/>
    <cellStyle name="Total 13 2 4 7 2" xfId="22082" xr:uid="{5AA6930E-3DAD-46F3-885D-A4AE3AC9D8CF}"/>
    <cellStyle name="Total 13 2 4 8" xfId="11720" xr:uid="{513FCF4E-39F7-4BD3-9557-A83F4A179248}"/>
    <cellStyle name="Total 13 2 5" xfId="9398" xr:uid="{E6DCA898-EFA6-4066-8E74-F4AB74699A04}"/>
    <cellStyle name="Total 13 2 5 2" xfId="13803" xr:uid="{6B6F2064-47BC-46D2-B8A7-950468D4F518}"/>
    <cellStyle name="Total 13 2 5 2 2" xfId="25576" xr:uid="{0AF9CA44-8EC4-40E5-BCA6-0A620B38BA2A}"/>
    <cellStyle name="Total 13 2 5 3" xfId="14763" xr:uid="{37BD49F2-8971-4E21-AC07-2D513B158928}"/>
    <cellStyle name="Total 13 2 5 3 2" xfId="26534" xr:uid="{C69C36AC-8A15-4656-9107-9022AACFD125}"/>
    <cellStyle name="Total 13 2 5 4" xfId="15715" xr:uid="{569C7C3B-5A98-4325-97B2-FDA5F77384B1}"/>
    <cellStyle name="Total 13 2 5 4 2" xfId="27462" xr:uid="{B4956B98-FA1A-4699-BBD0-5ACBF4B91EDA}"/>
    <cellStyle name="Total 13 2 5 5" xfId="16589" xr:uid="{2856271F-055F-4690-B697-7F3DB66588C9}"/>
    <cellStyle name="Total 13 2 5 5 2" xfId="28336" xr:uid="{F998A462-4D64-4CD3-8924-F15B52E90E0A}"/>
    <cellStyle name="Total 13 2 5 6" xfId="17454" xr:uid="{BFC912B6-6390-46F7-BF8A-3623374CF9E0}"/>
    <cellStyle name="Total 13 2 5 6 2" xfId="29175" xr:uid="{E135F5E7-B4B4-44D8-9AF7-810170FE482E}"/>
    <cellStyle name="Total 13 2 5 7" xfId="18230" xr:uid="{29894615-5DA1-4E17-939E-A7CE97EAFF4E}"/>
    <cellStyle name="Total 13 2 5 7 2" xfId="29951" xr:uid="{F1B95541-2FB2-4D41-8573-DFCCE9BC5D08}"/>
    <cellStyle name="Total 13 2 5 8" xfId="18987" xr:uid="{F552C11D-EC61-4CF2-8BAD-2F02A99C0A37}"/>
    <cellStyle name="Total 13 2 6" xfId="11862" xr:uid="{365DD007-CDDB-4C65-B624-10A2A22593AC}"/>
    <cellStyle name="Total 13 2 6 2" xfId="23689" xr:uid="{773F4948-79D1-4E0B-A74C-519303D78300}"/>
    <cellStyle name="Total 13 2 7" xfId="10857" xr:uid="{EDFE2D98-A40C-4C91-A5A4-3B95B751A013}"/>
    <cellStyle name="Total 13 2 7 2" xfId="22726" xr:uid="{6AC65BFD-8A32-4D5E-92EA-9B2879046C6D}"/>
    <cellStyle name="Total 13 2 8" xfId="11473" xr:uid="{80248DE0-C10E-4E42-AA23-B402864CDA6F}"/>
    <cellStyle name="Total 13 2 8 2" xfId="23327" xr:uid="{015688CC-1992-44DD-8F67-0DEF7265C523}"/>
    <cellStyle name="Total 13 2 9" xfId="11168" xr:uid="{94BB6A29-99D8-4AA3-A26A-1667AB2065D9}"/>
    <cellStyle name="Total 13 2 9 2" xfId="23033" xr:uid="{B89822A1-6ACD-4056-A5E7-F055A0385578}"/>
    <cellStyle name="Total 13 3" xfId="6854" xr:uid="{3A40D578-F212-46C8-A19F-E68DF5290EE0}"/>
    <cellStyle name="Total 13 3 10" xfId="10988" xr:uid="{884F15BD-CB0E-4F07-80EB-8FF7E64AACA7}"/>
    <cellStyle name="Total 13 3 10 2" xfId="22857" xr:uid="{676404B7-686D-4AEE-9AEA-13A4838C9FEF}"/>
    <cellStyle name="Total 13 3 11" xfId="13047" xr:uid="{326D55FC-134A-48AF-85F6-E02CF088C34C}"/>
    <cellStyle name="Total 13 3 11 2" xfId="24837" xr:uid="{606EE247-F1A6-44A5-A12D-A42F75071F16}"/>
    <cellStyle name="Total 13 3 2" xfId="7659" xr:uid="{BE26CC1A-F8C8-4234-A190-9BD9C9F9A67E}"/>
    <cellStyle name="Total 13 3 2 10" xfId="15131" xr:uid="{6DAA50A0-BD07-4162-A6EF-E80080E40A31}"/>
    <cellStyle name="Total 13 3 2 10 2" xfId="26902" xr:uid="{35AE0409-848E-4097-B5D9-67CC7497ACA1}"/>
    <cellStyle name="Total 13 3 2 2" xfId="9302" xr:uid="{DD19B5B0-48E4-4E00-B536-1BA7170F726A}"/>
    <cellStyle name="Total 13 3 2 2 2" xfId="13724" xr:uid="{66F2CA2A-C871-4388-9F42-B19A00A40F33}"/>
    <cellStyle name="Total 13 3 2 2 2 2" xfId="25498" xr:uid="{239D0FD9-7DF2-4B49-B7BA-AE001730FDEE}"/>
    <cellStyle name="Total 13 3 2 2 3" xfId="14686" xr:uid="{27B20F30-9597-4CA1-948B-2864FDF9BF97}"/>
    <cellStyle name="Total 13 3 2 2 3 2" xfId="26457" xr:uid="{59934A6E-3753-4C16-872C-0B47887349F3}"/>
    <cellStyle name="Total 13 3 2 2 4" xfId="15638" xr:uid="{A308C358-2F7B-4B9E-A79F-1762F08260CF}"/>
    <cellStyle name="Total 13 3 2 2 4 2" xfId="27385" xr:uid="{EA13C509-3B76-433E-AA56-3E908257E506}"/>
    <cellStyle name="Total 13 3 2 2 5" xfId="16516" xr:uid="{BA75BD40-5E53-4BF1-87A6-ADBC75D0BBEF}"/>
    <cellStyle name="Total 13 3 2 2 5 2" xfId="28263" xr:uid="{40ACE798-3DE7-48CC-97DD-2A3A7F71A8F7}"/>
    <cellStyle name="Total 13 3 2 2 6" xfId="17381" xr:uid="{EE20834B-0986-47FF-ABEA-9ABB6E47E055}"/>
    <cellStyle name="Total 13 3 2 2 6 2" xfId="29102" xr:uid="{37206830-E9A1-4CEE-A9BA-96D056B9F758}"/>
    <cellStyle name="Total 13 3 2 2 7" xfId="18157" xr:uid="{19A855AC-4A2C-4549-BD48-42A5C47AEC95}"/>
    <cellStyle name="Total 13 3 2 2 7 2" xfId="29878" xr:uid="{562BBD4E-EB3F-47F8-8DB0-07E8FDF22611}"/>
    <cellStyle name="Total 13 3 2 2 8" xfId="18914" xr:uid="{2E33D918-F5AA-4531-B912-2D9CD1907ED5}"/>
    <cellStyle name="Total 13 3 2 3" xfId="9740" xr:uid="{492D5627-DBB5-48A3-98CA-632DD621443B}"/>
    <cellStyle name="Total 13 3 2 3 2" xfId="14145" xr:uid="{3B312236-C3CB-47E4-8FEA-18CCDA5F7417}"/>
    <cellStyle name="Total 13 3 2 3 2 2" xfId="25918" xr:uid="{42CA7753-D80A-475B-B23E-0A8CD18E74C1}"/>
    <cellStyle name="Total 13 3 2 3 3" xfId="15105" xr:uid="{051048FB-20FC-47EC-B71E-B03C58AD1FEF}"/>
    <cellStyle name="Total 13 3 2 3 3 2" xfId="26876" xr:uid="{CB8594F2-DCA1-44E0-8CC3-43D251F5BEF8}"/>
    <cellStyle name="Total 13 3 2 3 4" xfId="16057" xr:uid="{B14A95A2-12B9-4F82-B672-11EEAB8A2C73}"/>
    <cellStyle name="Total 13 3 2 3 4 2" xfId="27804" xr:uid="{C121730C-D54F-4722-984E-B8AE9CF8C809}"/>
    <cellStyle name="Total 13 3 2 3 5" xfId="16931" xr:uid="{ED645659-8F85-415A-B382-06B83A30C5E2}"/>
    <cellStyle name="Total 13 3 2 3 5 2" xfId="28678" xr:uid="{41BC29AB-A096-448F-B774-2A50DE20A1DD}"/>
    <cellStyle name="Total 13 3 2 3 6" xfId="17796" xr:uid="{EBE2E8C1-F5FD-4E72-9251-F70F186B6752}"/>
    <cellStyle name="Total 13 3 2 3 6 2" xfId="29517" xr:uid="{BC794E24-D4E4-4A59-B10E-6ADF05751FFF}"/>
    <cellStyle name="Total 13 3 2 3 7" xfId="18572" xr:uid="{BC556D34-E1B6-4B8D-B869-F4E00BE3B2A5}"/>
    <cellStyle name="Total 13 3 2 3 7 2" xfId="30293" xr:uid="{2DCC9E40-1D64-4F09-9F74-E9EA9E016C08}"/>
    <cellStyle name="Total 13 3 2 3 8" xfId="19329" xr:uid="{1857262B-0496-4E53-8A05-A7B2C2747C16}"/>
    <cellStyle name="Total 13 3 2 4" xfId="12710" xr:uid="{5F4A2F27-F464-4D76-B22F-FAA0DDBC6B5A}"/>
    <cellStyle name="Total 13 3 2 4 2" xfId="24508" xr:uid="{B955E658-1E55-462F-A780-391DED87F2E5}"/>
    <cellStyle name="Total 13 3 2 5" xfId="12250" xr:uid="{8AFF8730-AD13-4DF4-95E3-1AFFE6F47C73}"/>
    <cellStyle name="Total 13 3 2 5 2" xfId="24067" xr:uid="{F918D20A-FFEE-4AA3-BC4B-93CE7F40FAC1}"/>
    <cellStyle name="Total 13 3 2 6" xfId="10521" xr:uid="{DD1FC390-28F6-436E-9A36-57C482A93568}"/>
    <cellStyle name="Total 13 3 2 6 2" xfId="22393" xr:uid="{182F3CDB-7785-4EB6-9060-E724A8055575}"/>
    <cellStyle name="Total 13 3 2 7" xfId="13075" xr:uid="{7921AD6A-B354-4509-BE6D-73F0DB13D66F}"/>
    <cellStyle name="Total 13 3 2 7 2" xfId="24864" xr:uid="{49F2B118-2593-41B8-AE0A-BC4CCA847FE7}"/>
    <cellStyle name="Total 13 3 2 8" xfId="9854" xr:uid="{F99ADF99-C6CF-4C6A-91CF-EA3D8B977BBF}"/>
    <cellStyle name="Total 13 3 2 8 2" xfId="21730" xr:uid="{FE551460-B5B9-4933-9265-FDC323603BFC}"/>
    <cellStyle name="Total 13 3 2 9" xfId="14171" xr:uid="{4AC4F73B-6E91-413B-80E9-3E1BF4ED5030}"/>
    <cellStyle name="Total 13 3 2 9 2" xfId="25944" xr:uid="{6BA6A813-0B06-43D3-9069-4803686C70B2}"/>
    <cellStyle name="Total 13 3 3" xfId="8499" xr:uid="{842BAEBC-5763-4198-ACDF-20C258A491CA}"/>
    <cellStyle name="Total 13 3 3 2" xfId="13241" xr:uid="{EB0B336F-F352-4A51-A847-9E263833390F}"/>
    <cellStyle name="Total 13 3 3 2 2" xfId="25027" xr:uid="{D1806F88-DD0A-40CA-9ED3-49F766009DBB}"/>
    <cellStyle name="Total 13 3 3 3" xfId="14261" xr:uid="{E4845044-70E7-4241-86F8-D762BB5924D7}"/>
    <cellStyle name="Total 13 3 3 3 2" xfId="26034" xr:uid="{D4C26CEC-1387-4C9B-A652-784590F85814}"/>
    <cellStyle name="Total 13 3 3 4" xfId="15221" xr:uid="{30C837AB-35B0-4072-9717-19478FF06233}"/>
    <cellStyle name="Total 13 3 3 4 2" xfId="26990" xr:uid="{959A0459-BA2D-4A51-9E7A-2D0DD2753ADA}"/>
    <cellStyle name="Total 13 3 3 5" xfId="16170" xr:uid="{1F97258D-AC06-4A8B-A0E0-DEACFD5BAFCB}"/>
    <cellStyle name="Total 13 3 3 5 2" xfId="27917" xr:uid="{93174354-C139-4139-9A68-55E7DD5512E8}"/>
    <cellStyle name="Total 13 3 3 6" xfId="17043" xr:uid="{D76F39E9-2CC2-441D-ACE7-AA4E9F3DC872}"/>
    <cellStyle name="Total 13 3 3 6 2" xfId="28790" xr:uid="{4B16BAEA-E127-47DF-9B5C-D778B59420FE}"/>
    <cellStyle name="Total 13 3 3 7" xfId="17908" xr:uid="{18253C81-878A-4D36-8D93-233C93BFF264}"/>
    <cellStyle name="Total 13 3 3 7 2" xfId="29629" xr:uid="{D834EF68-CEC6-49C5-9F33-5B011D8FC171}"/>
    <cellStyle name="Total 13 3 3 8" xfId="18684" xr:uid="{2D14134E-8C22-446F-9512-F4A4FC46E8AF}"/>
    <cellStyle name="Total 13 3 4" xfId="9510" xr:uid="{7147D3DA-1EB5-4D93-AD78-21343EE8F470}"/>
    <cellStyle name="Total 13 3 4 2" xfId="13915" xr:uid="{16D75BA1-8649-4EA8-B8A8-ABEB48FB466E}"/>
    <cellStyle name="Total 13 3 4 2 2" xfId="25688" xr:uid="{A81CECCD-B773-4C2D-97E2-FF879CF9FFDA}"/>
    <cellStyle name="Total 13 3 4 3" xfId="14875" xr:uid="{84AC3B91-043A-4038-A472-D3281AB2B75F}"/>
    <cellStyle name="Total 13 3 4 3 2" xfId="26646" xr:uid="{980B70AA-A2EE-4253-8B7C-89C735D77F2C}"/>
    <cellStyle name="Total 13 3 4 4" xfId="15827" xr:uid="{7016BED3-94B2-407B-B756-A623290C6E66}"/>
    <cellStyle name="Total 13 3 4 4 2" xfId="27574" xr:uid="{F4B643C1-9B4C-4BFD-B164-AD64C7B911F4}"/>
    <cellStyle name="Total 13 3 4 5" xfId="16701" xr:uid="{29A0C63B-FC39-4E99-BEC3-A27B0A712788}"/>
    <cellStyle name="Total 13 3 4 5 2" xfId="28448" xr:uid="{990B893D-C78C-4034-8684-609E07C17F90}"/>
    <cellStyle name="Total 13 3 4 6" xfId="17566" xr:uid="{28A017B3-D93D-4E80-9CF0-0A7B0606B667}"/>
    <cellStyle name="Total 13 3 4 6 2" xfId="29287" xr:uid="{E1CD7BC5-B9B1-4129-956C-B7DEDEE457F8}"/>
    <cellStyle name="Total 13 3 4 7" xfId="18342" xr:uid="{3596CDAB-2DDF-446F-8BF3-7885370E84CE}"/>
    <cellStyle name="Total 13 3 4 7 2" xfId="30063" xr:uid="{B0D2B90B-26AD-4DDC-B2EE-2CCBBA9A1A8A}"/>
    <cellStyle name="Total 13 3 4 8" xfId="19099" xr:uid="{7F1EFEA7-C005-444E-9EDC-4E7B6483D834}"/>
    <cellStyle name="Total 13 3 5" xfId="12212" xr:uid="{0B372765-7AD3-488E-9651-2DD8BAB68855}"/>
    <cellStyle name="Total 13 3 5 2" xfId="24029" xr:uid="{FBF63FCA-B36F-48C8-8014-3F64F6576E20}"/>
    <cellStyle name="Total 13 3 6" xfId="10555" xr:uid="{EA8E7AE3-7535-414D-A913-DA604F36829F}"/>
    <cellStyle name="Total 13 3 6 2" xfId="22427" xr:uid="{236E184F-41A9-43E9-B7C7-9FC2B5042E91}"/>
    <cellStyle name="Total 13 3 7" xfId="12553" xr:uid="{AD678B9B-7E7C-42D1-951D-31109D1767D9}"/>
    <cellStyle name="Total 13 3 7 2" xfId="24362" xr:uid="{75A2D545-07CE-41D0-A3A2-7DA6F97230A6}"/>
    <cellStyle name="Total 13 3 8" xfId="10253" xr:uid="{41A055F2-E65E-4C6C-AA6D-2C322C6537FB}"/>
    <cellStyle name="Total 13 3 8 2" xfId="22128" xr:uid="{917476BB-522E-4519-AFA0-9633FF56B586}"/>
    <cellStyle name="Total 13 3 9" xfId="11711" xr:uid="{AE243B2A-2140-4EA2-958A-742A78C981A1}"/>
    <cellStyle name="Total 13 3 9 2" xfId="23544" xr:uid="{CD19BD35-00A3-4D0C-9AF8-44D7A8BCAC0B}"/>
    <cellStyle name="Total 13 4" xfId="7121" xr:uid="{9B5B7535-DA4C-4668-BB23-EC4132645C9D}"/>
    <cellStyle name="Total 13 4 10" xfId="12598" xr:uid="{30C761CE-F243-4D78-9BA8-640632160D5A}"/>
    <cellStyle name="Total 13 4 10 2" xfId="24403" xr:uid="{4CF0C03D-660D-481F-9CDF-EBC22B7C33B3}"/>
    <cellStyle name="Total 13 4 2" xfId="8764" xr:uid="{0FEAA90D-C9E4-4860-AFF9-A885AA43A7DF}"/>
    <cellStyle name="Total 13 4 2 2" xfId="13424" xr:uid="{1495234D-F5C8-4B5B-9FF0-8B1B5D2B05F7}"/>
    <cellStyle name="Total 13 4 2 2 2" xfId="25207" xr:uid="{2BC159F9-5788-49FB-9516-D1E55246D161}"/>
    <cellStyle name="Total 13 4 2 3" xfId="14430" xr:uid="{32CA0636-3F0E-4A4B-AE9C-C4FAF1350889}"/>
    <cellStyle name="Total 13 4 2 3 2" xfId="26202" xr:uid="{5AC78477-F98E-4DAE-B513-A539C25818E1}"/>
    <cellStyle name="Total 13 4 2 4" xfId="15388" xr:uid="{51424FD2-D524-4B44-AD62-148CA7EAF98F}"/>
    <cellStyle name="Total 13 4 2 4 2" xfId="27149" xr:uid="{42B02102-3A79-41D0-B344-9210357475AD}"/>
    <cellStyle name="Total 13 4 2 5" xfId="16314" xr:uid="{E78C92B6-6F6A-4D89-8E8F-0A51557720DF}"/>
    <cellStyle name="Total 13 4 2 5 2" xfId="28061" xr:uid="{F74BBEF8-E122-488E-9A2A-A90FEC0D6CE1}"/>
    <cellStyle name="Total 13 4 2 6" xfId="17185" xr:uid="{A5B58963-7E3E-4120-A385-8EAFF8559486}"/>
    <cellStyle name="Total 13 4 2 6 2" xfId="28929" xr:uid="{F870013E-A708-4FF6-A20C-11AA30F00B21}"/>
    <cellStyle name="Total 13 4 2 7" xfId="18032" xr:uid="{344A03C5-2BFF-4A3D-B356-C93BF22DDEF2}"/>
    <cellStyle name="Total 13 4 2 7 2" xfId="29753" xr:uid="{C9B4709A-2375-41B3-AD9B-6DBCA4A20B81}"/>
    <cellStyle name="Total 13 4 2 8" xfId="18799" xr:uid="{908DBE57-F840-4D81-B259-05D957E41C84}"/>
    <cellStyle name="Total 13 4 3" xfId="9625" xr:uid="{D85B39B5-C907-473C-BABC-BCA8DAD05909}"/>
    <cellStyle name="Total 13 4 3 2" xfId="14030" xr:uid="{4F5692F2-C20F-46F5-ADC4-D391F5CCDA7A}"/>
    <cellStyle name="Total 13 4 3 2 2" xfId="25803" xr:uid="{484EE88E-D323-4E1A-B916-F78EED0709EA}"/>
    <cellStyle name="Total 13 4 3 3" xfId="14990" xr:uid="{00AEE2B8-4979-423B-95CE-92316BCA90EF}"/>
    <cellStyle name="Total 13 4 3 3 2" xfId="26761" xr:uid="{FEFE24D7-859E-4BAA-B660-98AA3FF1E944}"/>
    <cellStyle name="Total 13 4 3 4" xfId="15942" xr:uid="{BE10B0E7-5865-4816-A132-8ABB073B69E5}"/>
    <cellStyle name="Total 13 4 3 4 2" xfId="27689" xr:uid="{0BA984B9-E918-479E-95C1-C28675D2380B}"/>
    <cellStyle name="Total 13 4 3 5" xfId="16816" xr:uid="{454A5DD9-9F93-4DCC-96D6-1F1D666692A0}"/>
    <cellStyle name="Total 13 4 3 5 2" xfId="28563" xr:uid="{BABF67C5-D512-4067-89B2-8DD998FFF1D8}"/>
    <cellStyle name="Total 13 4 3 6" xfId="17681" xr:uid="{F4900C1A-FEC1-4F01-BCE0-C001FBCF6A10}"/>
    <cellStyle name="Total 13 4 3 6 2" xfId="29402" xr:uid="{64BC9F51-C399-4ABB-92BB-0E1B17FAEEED}"/>
    <cellStyle name="Total 13 4 3 7" xfId="18457" xr:uid="{2A390A54-F2A9-4DBA-B2A3-19C81EF0FF2A}"/>
    <cellStyle name="Total 13 4 3 7 2" xfId="30178" xr:uid="{FE04302F-430E-48A9-9AEB-8B541163549E}"/>
    <cellStyle name="Total 13 4 3 8" xfId="19214" xr:uid="{6F2E8A02-7108-4417-B437-ECED91F62201}"/>
    <cellStyle name="Total 13 4 4" xfId="12395" xr:uid="{6CD2B1EA-3F18-404E-B657-528DDFA665FA}"/>
    <cellStyle name="Total 13 4 4 2" xfId="24209" xr:uid="{050D453E-54E3-444B-A51C-5AD7122FB943}"/>
    <cellStyle name="Total 13 4 5" xfId="10386" xr:uid="{F932FB63-CDF0-424F-A2E2-83B3382398EE}"/>
    <cellStyle name="Total 13 4 5 2" xfId="22258" xr:uid="{6AF85706-D55F-4D61-B76E-2FF95AC8555E}"/>
    <cellStyle name="Total 13 4 6" xfId="11666" xr:uid="{E2BEFF2C-9290-44CC-A34B-CF20D4D29839}"/>
    <cellStyle name="Total 13 4 6 2" xfId="23505" xr:uid="{C68A31D5-14AA-4015-A38B-03651669DF69}"/>
    <cellStyle name="Total 13 4 7" xfId="11022" xr:uid="{05DB5D17-29AD-49A2-BA8E-44BAA3612864}"/>
    <cellStyle name="Total 13 4 7 2" xfId="22891" xr:uid="{1E181D7A-05E0-4BDB-940D-EC13A65A5D9F}"/>
    <cellStyle name="Total 13 4 8" xfId="12510" xr:uid="{1F8CBEC3-4B26-4AA6-ACCC-D22E26353EF1}"/>
    <cellStyle name="Total 13 4 8 2" xfId="24320" xr:uid="{865A573D-9761-4926-88D8-E7854431D61D}"/>
    <cellStyle name="Total 13 4 9" xfId="10287" xr:uid="{5F7B6D02-7E30-44BD-BE61-160A8C88528D}"/>
    <cellStyle name="Total 13 4 9 2" xfId="22162" xr:uid="{1831B41B-F1E2-4380-B221-0B0EF5EE8306}"/>
    <cellStyle name="Total 13 5" xfId="7965" xr:uid="{E9CD7B82-0D44-4DDE-874A-A8411B58C168}"/>
    <cellStyle name="Total 13 5 2" xfId="12935" xr:uid="{FF01A6A9-B51A-4DDE-988C-8BEDC815A346}"/>
    <cellStyle name="Total 13 5 2 2" xfId="24729" xr:uid="{335F8B73-2E9C-4AAC-A339-37FBEDA6419E}"/>
    <cellStyle name="Total 13 5 3" xfId="9958" xr:uid="{2FB49645-CE1E-48E6-B0F9-E78AB6B981F5}"/>
    <cellStyle name="Total 13 5 3 2" xfId="21833" xr:uid="{B5A5EB08-10D2-4CBA-A2D3-AEFE63B1BBC1}"/>
    <cellStyle name="Total 13 5 4" xfId="12112" xr:uid="{CDA06C0B-EE9F-446D-A3F6-669061542E96}"/>
    <cellStyle name="Total 13 5 4 2" xfId="23930" xr:uid="{7D588815-BA92-4920-8BD8-ABF4CE04D6B0}"/>
    <cellStyle name="Total 13 5 5" xfId="10650" xr:uid="{849A36B8-C603-4A25-9D7E-DD5BBA806935}"/>
    <cellStyle name="Total 13 5 5 2" xfId="22522" xr:uid="{096C6976-263A-47CD-9516-01E24948D5D3}"/>
    <cellStyle name="Total 13 5 6" xfId="11621" xr:uid="{F723FEC9-AA3C-4ED2-95CA-0F37958B2C1A}"/>
    <cellStyle name="Total 13 5 6 2" xfId="23464" xr:uid="{A567B308-9B1B-4AAA-9328-7C6FBFBDFFF7}"/>
    <cellStyle name="Total 13 5 7" xfId="11061" xr:uid="{E5FBB008-8DBE-4C92-BC85-8D3E4D8301F8}"/>
    <cellStyle name="Total 13 5 7 2" xfId="22930" xr:uid="{26193E73-4D96-47E1-AE42-E3496220351C}"/>
    <cellStyle name="Total 13 5 8" xfId="13041" xr:uid="{D6458FD1-3652-474F-9A56-98151CBD7354}"/>
    <cellStyle name="Total 13 6" xfId="9397" xr:uid="{17F9CDF1-3D47-43E3-B1AE-84B021E17A14}"/>
    <cellStyle name="Total 13 6 2" xfId="13802" xr:uid="{98FA0990-3A72-443A-862B-DECB6D197DF2}"/>
    <cellStyle name="Total 13 6 2 2" xfId="25575" xr:uid="{4CB96F6C-3E04-4785-8B06-DE51A454A0B7}"/>
    <cellStyle name="Total 13 6 3" xfId="14762" xr:uid="{3C9CBF78-9DEA-470C-B920-921DA468062A}"/>
    <cellStyle name="Total 13 6 3 2" xfId="26533" xr:uid="{67AED302-6A17-4247-B2D7-391FBF71D6BA}"/>
    <cellStyle name="Total 13 6 4" xfId="15714" xr:uid="{73A37E53-FF02-4063-AAD2-E4C455072705}"/>
    <cellStyle name="Total 13 6 4 2" xfId="27461" xr:uid="{F4754198-48C3-4D6C-8CF2-EBAA9166DF94}"/>
    <cellStyle name="Total 13 6 5" xfId="16588" xr:uid="{112A28A4-F737-4827-85B7-36DC8C3C4316}"/>
    <cellStyle name="Total 13 6 5 2" xfId="28335" xr:uid="{51F99BA0-94D6-452F-9A50-EDFF57052473}"/>
    <cellStyle name="Total 13 6 6" xfId="17453" xr:uid="{DFF7FEA3-A433-4CD6-89CF-675CC99F0885}"/>
    <cellStyle name="Total 13 6 6 2" xfId="29174" xr:uid="{B3BC72BA-3F7E-4A96-BFDA-183BB7757A58}"/>
    <cellStyle name="Total 13 6 7" xfId="18229" xr:uid="{B7826F57-A2F4-4A22-A92D-9C58370772B2}"/>
    <cellStyle name="Total 13 6 7 2" xfId="29950" xr:uid="{CC825022-D428-4D5B-A812-6ECD6CEE0B19}"/>
    <cellStyle name="Total 13 6 8" xfId="18986" xr:uid="{5E48F745-AACD-4092-9763-686DCBB62E11}"/>
    <cellStyle name="Total 13 7" xfId="11861" xr:uid="{34A907E3-BBD2-46AB-ACA0-6BDDEF2CF9D5}"/>
    <cellStyle name="Total 13 7 2" xfId="23688" xr:uid="{059456ED-1C53-46CA-BBFD-C385A654B369}"/>
    <cellStyle name="Total 13 8" xfId="10858" xr:uid="{C54F60F7-32AF-4A94-BBC9-C4225CF7DEA2}"/>
    <cellStyle name="Total 13 8 2" xfId="22727" xr:uid="{BAF124FD-FE02-458B-AB62-CAB9DBF0CE9B}"/>
    <cellStyle name="Total 13 9" xfId="11472" xr:uid="{F0EE60B7-3F05-42D9-A2AB-A6AB49A5F743}"/>
    <cellStyle name="Total 13 9 2" xfId="23326" xr:uid="{75D358C4-263F-49B4-A1D2-B39EC04C081B}"/>
    <cellStyle name="Total 14" xfId="6226" xr:uid="{41B58388-6E0B-4B0B-A85E-0677EAAD8D6E}"/>
    <cellStyle name="Total 14 10" xfId="11167" xr:uid="{9AF0F8FA-3EAA-4588-93C8-AD5B34A05EF2}"/>
    <cellStyle name="Total 14 10 2" xfId="23032" xr:uid="{1C708674-EF31-4B02-A123-9520F88C462E}"/>
    <cellStyle name="Total 14 11" xfId="12971" xr:uid="{CAB6ED6B-FA51-473F-B4ED-FDBD6329F224}"/>
    <cellStyle name="Total 14 11 2" xfId="24764" xr:uid="{EE2D6287-ACD0-4381-880F-23E2FB2730F3}"/>
    <cellStyle name="Total 14 12" xfId="9925" xr:uid="{14732689-E7F9-40D5-B427-6361803FE2E4}"/>
    <cellStyle name="Total 14 12 2" xfId="21800" xr:uid="{4702535C-5195-4504-96FE-76DC348D48EE}"/>
    <cellStyle name="Total 14 13" xfId="11782" xr:uid="{15008144-3BC0-4A5F-9F0E-BCFACDB602C2}"/>
    <cellStyle name="Total 14 13 2" xfId="23610" xr:uid="{DDBB30D4-E830-46D5-99C7-B95CA6A9AA67}"/>
    <cellStyle name="Total 14 2" xfId="6227" xr:uid="{F0AA2FCC-016E-4976-B3D9-7AE7D98254C5}"/>
    <cellStyle name="Total 14 2 10" xfId="11903" xr:uid="{7C1540ED-2777-4C77-B728-D5A81C6EA63D}"/>
    <cellStyle name="Total 14 2 10 2" xfId="23730" xr:uid="{D640E1A8-3446-4F24-A3EA-C71E7B668097}"/>
    <cellStyle name="Total 14 2 11" xfId="10818" xr:uid="{54C49149-A3D1-41CC-A53C-66FCF158B4BA}"/>
    <cellStyle name="Total 14 2 11 2" xfId="22688" xr:uid="{93663F9C-EFF3-40DE-8122-E0AA3675FBAF}"/>
    <cellStyle name="Total 14 2 12" xfId="11506" xr:uid="{A7367CFC-32B6-4C39-B59F-D6EEACC003AC}"/>
    <cellStyle name="Total 14 2 12 2" xfId="23360" xr:uid="{E90D07E4-90BE-42A7-A244-DE99186AD602}"/>
    <cellStyle name="Total 14 2 2" xfId="6857" xr:uid="{720211CC-C1E2-4270-B0F5-9487D4C45375}"/>
    <cellStyle name="Total 14 2 2 10" xfId="11131" xr:uid="{2948452E-C064-42C2-A398-FEBBDDEC5879}"/>
    <cellStyle name="Total 14 2 2 10 2" xfId="22999" xr:uid="{B9BC6829-7E5A-41A9-B91C-70D9FE986F01}"/>
    <cellStyle name="Total 14 2 2 11" xfId="12304" xr:uid="{7C460196-3087-4C4B-99A0-F902A7C77A4B}"/>
    <cellStyle name="Total 14 2 2 11 2" xfId="24120" xr:uid="{D73969BC-A58D-49DF-8A43-BAFEB77A6FE2}"/>
    <cellStyle name="Total 14 2 2 2" xfId="7660" xr:uid="{07F6C763-6C69-4161-B842-48FA762EAE8B}"/>
    <cellStyle name="Total 14 2 2 2 10" xfId="16466" xr:uid="{3712E8AD-2A1E-42B6-AF7C-7A81C74A9825}"/>
    <cellStyle name="Total 14 2 2 2 10 2" xfId="28213" xr:uid="{13A9E8BD-5CCC-4E8F-B781-2B04419F28A0}"/>
    <cellStyle name="Total 14 2 2 2 2" xfId="9303" xr:uid="{DCF2BA57-65A8-4E42-90AE-FEBFB386BBFF}"/>
    <cellStyle name="Total 14 2 2 2 2 2" xfId="13725" xr:uid="{03E84AEE-3804-478E-A7F4-979EB7C27614}"/>
    <cellStyle name="Total 14 2 2 2 2 2 2" xfId="25499" xr:uid="{D9238292-1FDF-4B0C-8D51-6884EAB01D55}"/>
    <cellStyle name="Total 14 2 2 2 2 3" xfId="14687" xr:uid="{C0A705A0-885B-4F29-804C-5CAE04BE7504}"/>
    <cellStyle name="Total 14 2 2 2 2 3 2" xfId="26458" xr:uid="{85A80E53-383C-457C-8968-1A61065E95AF}"/>
    <cellStyle name="Total 14 2 2 2 2 4" xfId="15639" xr:uid="{4D3ACE46-D04D-4B24-85F5-62147730B8AF}"/>
    <cellStyle name="Total 14 2 2 2 2 4 2" xfId="27386" xr:uid="{3526CBA6-449F-4728-95BE-B1AFD8CB2514}"/>
    <cellStyle name="Total 14 2 2 2 2 5" xfId="16517" xr:uid="{5FDEEEA2-F1FE-4FAB-950E-BC2955A2E645}"/>
    <cellStyle name="Total 14 2 2 2 2 5 2" xfId="28264" xr:uid="{EAC13F6A-C1E6-4618-82AA-8DC48D322874}"/>
    <cellStyle name="Total 14 2 2 2 2 6" xfId="17382" xr:uid="{6396126F-63DA-4B8A-B721-7530BEE18D6D}"/>
    <cellStyle name="Total 14 2 2 2 2 6 2" xfId="29103" xr:uid="{C4A8D242-2F09-4197-B824-D43CA43B3796}"/>
    <cellStyle name="Total 14 2 2 2 2 7" xfId="18158" xr:uid="{97798FAD-E4B6-471A-B618-E5BD209132AD}"/>
    <cellStyle name="Total 14 2 2 2 2 7 2" xfId="29879" xr:uid="{F63EF294-5608-4744-B31D-7158CAE3F852}"/>
    <cellStyle name="Total 14 2 2 2 2 8" xfId="18915" xr:uid="{CDAA4072-BFFD-42CC-938A-0BC5CBEF9300}"/>
    <cellStyle name="Total 14 2 2 2 3" xfId="9741" xr:uid="{3362A976-993C-4A5D-B7FB-33A2C41A6B04}"/>
    <cellStyle name="Total 14 2 2 2 3 2" xfId="14146" xr:uid="{62F90EFE-C9D7-4536-BC8B-7D1AA00DD5C4}"/>
    <cellStyle name="Total 14 2 2 2 3 2 2" xfId="25919" xr:uid="{4D17C54A-8FED-44EA-BB26-E782FFC9EB35}"/>
    <cellStyle name="Total 14 2 2 2 3 3" xfId="15106" xr:uid="{6E665B4B-9EA4-49EF-AD9C-2EDE5A922DDF}"/>
    <cellStyle name="Total 14 2 2 2 3 3 2" xfId="26877" xr:uid="{57FDFC1A-11B2-4575-8F3E-41ECBDFFD565}"/>
    <cellStyle name="Total 14 2 2 2 3 4" xfId="16058" xr:uid="{A16D6CB7-B786-4BBD-B7F9-CC06E572064E}"/>
    <cellStyle name="Total 14 2 2 2 3 4 2" xfId="27805" xr:uid="{6394F4CE-38E9-457B-A5B8-A7F527FB1562}"/>
    <cellStyle name="Total 14 2 2 2 3 5" xfId="16932" xr:uid="{07169853-9DAF-4C92-967E-820DE6450C23}"/>
    <cellStyle name="Total 14 2 2 2 3 5 2" xfId="28679" xr:uid="{BC23F549-C7C1-4D91-919F-2934A8A7E5E4}"/>
    <cellStyle name="Total 14 2 2 2 3 6" xfId="17797" xr:uid="{3561F3EB-B43C-4321-8159-9220C6592919}"/>
    <cellStyle name="Total 14 2 2 2 3 6 2" xfId="29518" xr:uid="{7853CE7B-3464-4E66-803D-8C86878D4FF7}"/>
    <cellStyle name="Total 14 2 2 2 3 7" xfId="18573" xr:uid="{A3A3C341-642F-49A1-A842-04618F2DA0A5}"/>
    <cellStyle name="Total 14 2 2 2 3 7 2" xfId="30294" xr:uid="{43CFE57B-FCE6-42DF-9F2D-87F980E4B537}"/>
    <cellStyle name="Total 14 2 2 2 3 8" xfId="19330" xr:uid="{B7DF2F17-BD94-41FA-B3E1-86A9C1C3DB4C}"/>
    <cellStyle name="Total 14 2 2 2 4" xfId="12711" xr:uid="{6B454553-C1DF-4A21-82A7-352ACEC491AA}"/>
    <cellStyle name="Total 14 2 2 2 4 2" xfId="24509" xr:uid="{3213E6FA-01DD-411F-9245-28029268EAAC}"/>
    <cellStyle name="Total 14 2 2 2 5" xfId="13016" xr:uid="{E9EF580B-228B-4B42-9657-0A49B216453C}"/>
    <cellStyle name="Total 14 2 2 2 5 2" xfId="24808" xr:uid="{A82AC3D6-9166-4F76-BC40-6CBA804417F2}"/>
    <cellStyle name="Total 14 2 2 2 6" xfId="9892" xr:uid="{B1B57CD4-B147-4287-85E4-64B34C4898D4}"/>
    <cellStyle name="Total 14 2 2 2 6 2" xfId="21768" xr:uid="{E25F7F39-C4E5-4D09-88ED-8E4340FC62E7}"/>
    <cellStyle name="Total 14 2 2 2 7" xfId="13671" xr:uid="{9C3754B0-26C5-4EC3-BC4E-32315F83D080}"/>
    <cellStyle name="Total 14 2 2 2 7 2" xfId="25445" xr:uid="{4CDD32AD-D26C-41C1-9A79-FDE0AF91E722}"/>
    <cellStyle name="Total 14 2 2 2 8" xfId="14634" xr:uid="{017983DA-4B77-4C1F-A044-85139D1FB88A}"/>
    <cellStyle name="Total 14 2 2 2 8 2" xfId="26405" xr:uid="{C5347691-934D-40C3-9FD2-71FE6AEDAB0B}"/>
    <cellStyle name="Total 14 2 2 2 9" xfId="15586" xr:uid="{4A088D8A-1BEE-458C-A897-EA6B52F7D961}"/>
    <cellStyle name="Total 14 2 2 2 9 2" xfId="27335" xr:uid="{4DCB8CCF-9FB8-463C-899B-0DD1435BD521}"/>
    <cellStyle name="Total 14 2 2 3" xfId="8502" xr:uid="{E1964C07-318D-450B-8AB4-10D9F8BB87F6}"/>
    <cellStyle name="Total 14 2 2 3 2" xfId="13244" xr:uid="{59DEBACE-E792-4E81-99D1-AD6FCEF4BE5B}"/>
    <cellStyle name="Total 14 2 2 3 2 2" xfId="25030" xr:uid="{56697DF0-385F-435E-A42A-41FFFA1EFBB1}"/>
    <cellStyle name="Total 14 2 2 3 3" xfId="14264" xr:uid="{EBBB5E32-9238-4921-83C2-BDA1F3A3F479}"/>
    <cellStyle name="Total 14 2 2 3 3 2" xfId="26037" xr:uid="{8096AB08-EC3B-45D0-90F8-04CEE0278A28}"/>
    <cellStyle name="Total 14 2 2 3 4" xfId="15224" xr:uid="{018BE3B3-3E6B-4DDF-BA79-5DD3EAC780D7}"/>
    <cellStyle name="Total 14 2 2 3 4 2" xfId="26993" xr:uid="{92BE027E-0E91-488E-8767-413BDAA04B04}"/>
    <cellStyle name="Total 14 2 2 3 5" xfId="16173" xr:uid="{7FBCCEF6-B1B7-4C8E-B14B-D44B5C16FE23}"/>
    <cellStyle name="Total 14 2 2 3 5 2" xfId="27920" xr:uid="{12DEA099-FBB3-48D6-B636-7D534CDE099F}"/>
    <cellStyle name="Total 14 2 2 3 6" xfId="17046" xr:uid="{4BD8A9B6-D50A-41B1-80B1-D26BB5B81D68}"/>
    <cellStyle name="Total 14 2 2 3 6 2" xfId="28793" xr:uid="{FF466A56-9B56-4E7A-B52B-89EE43A0AE09}"/>
    <cellStyle name="Total 14 2 2 3 7" xfId="17911" xr:uid="{BA265432-8382-467E-B885-89C15500E3C5}"/>
    <cellStyle name="Total 14 2 2 3 7 2" xfId="29632" xr:uid="{3A46D562-67CC-42E4-9E34-6ACFF44005F4}"/>
    <cellStyle name="Total 14 2 2 3 8" xfId="18687" xr:uid="{3EAF87B5-0802-4851-8E2B-978406E48D6A}"/>
    <cellStyle name="Total 14 2 2 4" xfId="9513" xr:uid="{B28AC41D-67EA-4C1B-9BE9-1FC2D1BA9DF0}"/>
    <cellStyle name="Total 14 2 2 4 2" xfId="13918" xr:uid="{93DA616F-62EC-444A-A17C-3E9FF5958C14}"/>
    <cellStyle name="Total 14 2 2 4 2 2" xfId="25691" xr:uid="{FFA3F170-13E6-4F30-9C16-5ACC28DDC783}"/>
    <cellStyle name="Total 14 2 2 4 3" xfId="14878" xr:uid="{4C94CA0A-297D-4794-A6FD-58B804856EC4}"/>
    <cellStyle name="Total 14 2 2 4 3 2" xfId="26649" xr:uid="{1D6FEDED-0F4D-46FB-AC70-760034A39928}"/>
    <cellStyle name="Total 14 2 2 4 4" xfId="15830" xr:uid="{BB5E61BE-12D1-49DA-922B-CD89AD80A53D}"/>
    <cellStyle name="Total 14 2 2 4 4 2" xfId="27577" xr:uid="{F42AC3F4-8431-4B7F-8229-96196742BEC9}"/>
    <cellStyle name="Total 14 2 2 4 5" xfId="16704" xr:uid="{D6DEC168-A7B2-4AF3-B1B2-DC5AF2DDDC80}"/>
    <cellStyle name="Total 14 2 2 4 5 2" xfId="28451" xr:uid="{D00586E4-0993-4A28-9767-090D47A9901B}"/>
    <cellStyle name="Total 14 2 2 4 6" xfId="17569" xr:uid="{E8B09162-DE9F-4DA1-BA45-0A1E38F3B164}"/>
    <cellStyle name="Total 14 2 2 4 6 2" xfId="29290" xr:uid="{192B596C-9C38-48F0-AE86-8CB2195AC857}"/>
    <cellStyle name="Total 14 2 2 4 7" xfId="18345" xr:uid="{152F2511-AB9F-4759-BDE7-101BEBCE6D95}"/>
    <cellStyle name="Total 14 2 2 4 7 2" xfId="30066" xr:uid="{6980E90B-9A91-4C52-8C02-EE88DE0D400C}"/>
    <cellStyle name="Total 14 2 2 4 8" xfId="19102" xr:uid="{924BC5E7-2853-4B75-B8DC-7C640A0FFF06}"/>
    <cellStyle name="Total 14 2 2 5" xfId="12215" xr:uid="{65768F30-FDCA-440C-93F9-2D0A453B842B}"/>
    <cellStyle name="Total 14 2 2 5 2" xfId="24032" xr:uid="{9DE53BEB-AE34-499B-95C5-A33D982BAC55}"/>
    <cellStyle name="Total 14 2 2 6" xfId="10552" xr:uid="{C1762823-04E3-46B2-81E8-80E371788293}"/>
    <cellStyle name="Total 14 2 2 6 2" xfId="22424" xr:uid="{A45EE982-3DDE-4F87-86A5-8445F3724DEF}"/>
    <cellStyle name="Total 14 2 2 7" xfId="11931" xr:uid="{996FE4E4-1E98-4197-84A2-820BCFFACB1B}"/>
    <cellStyle name="Total 14 2 2 7 2" xfId="23757" xr:uid="{8290989C-F4DF-41EA-B863-4D16FC0EA126}"/>
    <cellStyle name="Total 14 2 2 8" xfId="10799" xr:uid="{B63C29F4-FB33-4CF1-954B-8C0616736843}"/>
    <cellStyle name="Total 14 2 2 8 2" xfId="22669" xr:uid="{B3AF8A7F-D0A3-4349-B6B5-BA0817DC4D5C}"/>
    <cellStyle name="Total 14 2 2 9" xfId="11525" xr:uid="{4E9F958A-20A6-44A3-98CF-AEC94E4EAAA9}"/>
    <cellStyle name="Total 14 2 2 9 2" xfId="23375" xr:uid="{D89786DB-0076-48B8-AB22-7E49BDB074BE}"/>
    <cellStyle name="Total 14 2 3" xfId="7124" xr:uid="{A48F3546-3B6D-483C-9227-EE966A2C28B2}"/>
    <cellStyle name="Total 14 2 3 10" xfId="11934" xr:uid="{CDBA7997-78C6-4958-992B-744AE8B13C5A}"/>
    <cellStyle name="Total 14 2 3 10 2" xfId="23760" xr:uid="{84ADEACC-53AC-4E3F-B1D8-E1F31AC73B0F}"/>
    <cellStyle name="Total 14 2 3 2" xfId="8767" xr:uid="{27911F30-9FF7-40A4-B1D9-8C337E160700}"/>
    <cellStyle name="Total 14 2 3 2 2" xfId="13427" xr:uid="{DECD50E4-37E9-4551-A7BF-3AA3C35AEBEA}"/>
    <cellStyle name="Total 14 2 3 2 2 2" xfId="25210" xr:uid="{BCC83061-1840-4868-B882-75D5B976B134}"/>
    <cellStyle name="Total 14 2 3 2 3" xfId="14433" xr:uid="{52240DA5-4D0A-4C6F-A5C6-87E69A95F48A}"/>
    <cellStyle name="Total 14 2 3 2 3 2" xfId="26205" xr:uid="{38A0A540-B1FB-4428-B391-F8051921B03E}"/>
    <cellStyle name="Total 14 2 3 2 4" xfId="15391" xr:uid="{9503AFAF-FC1E-4214-9AD9-F0DEF1F39C6C}"/>
    <cellStyle name="Total 14 2 3 2 4 2" xfId="27152" xr:uid="{EF6E296A-AAE8-4972-AE57-B82702F83EE5}"/>
    <cellStyle name="Total 14 2 3 2 5" xfId="16317" xr:uid="{CC58DDAE-C510-4254-BB7F-524B066444F4}"/>
    <cellStyle name="Total 14 2 3 2 5 2" xfId="28064" xr:uid="{9713548B-9864-4ECA-B485-4C4AA7FD4AAE}"/>
    <cellStyle name="Total 14 2 3 2 6" xfId="17188" xr:uid="{50F15C4F-3112-4D88-88CB-BD89FD46EB12}"/>
    <cellStyle name="Total 14 2 3 2 6 2" xfId="28932" xr:uid="{4B2C2797-11F1-4875-A49E-1D1C7CEBF512}"/>
    <cellStyle name="Total 14 2 3 2 7" xfId="18035" xr:uid="{F1E719BD-7D44-48A2-943A-146D66D77ABA}"/>
    <cellStyle name="Total 14 2 3 2 7 2" xfId="29756" xr:uid="{7A9407FE-BC5C-48A6-BD6E-F007083CBB5A}"/>
    <cellStyle name="Total 14 2 3 2 8" xfId="18802" xr:uid="{33B77C0F-1511-4859-9D9C-DD8262F8FD2F}"/>
    <cellStyle name="Total 14 2 3 3" xfId="9628" xr:uid="{5CC4A86F-A71C-4848-85B7-2A7AAAC8E1E7}"/>
    <cellStyle name="Total 14 2 3 3 2" xfId="14033" xr:uid="{FA4132CE-BF39-43E4-87AC-BC0458A380B7}"/>
    <cellStyle name="Total 14 2 3 3 2 2" xfId="25806" xr:uid="{BD418AD9-3D83-4393-AC07-5CC2035E8FB1}"/>
    <cellStyle name="Total 14 2 3 3 3" xfId="14993" xr:uid="{5247A8F8-925B-489D-80B7-43EA327E971B}"/>
    <cellStyle name="Total 14 2 3 3 3 2" xfId="26764" xr:uid="{EAEF8C2A-6A79-4343-9F5E-8A8C6C2677FC}"/>
    <cellStyle name="Total 14 2 3 3 4" xfId="15945" xr:uid="{913A751E-C34A-4D2F-8781-04E5BBB75126}"/>
    <cellStyle name="Total 14 2 3 3 4 2" xfId="27692" xr:uid="{C8ED81DA-D42B-4EB8-805F-980CC2428E71}"/>
    <cellStyle name="Total 14 2 3 3 5" xfId="16819" xr:uid="{3ABD9912-3C7D-48E0-8B9B-D9BCBA103B34}"/>
    <cellStyle name="Total 14 2 3 3 5 2" xfId="28566" xr:uid="{85CC81EF-2149-4604-BFE1-5328E6D64098}"/>
    <cellStyle name="Total 14 2 3 3 6" xfId="17684" xr:uid="{49F93FF2-5D97-409B-B76C-362D23AA5EAC}"/>
    <cellStyle name="Total 14 2 3 3 6 2" xfId="29405" xr:uid="{E3D2B76A-BB83-4090-A2E4-BA2D2FD07C62}"/>
    <cellStyle name="Total 14 2 3 3 7" xfId="18460" xr:uid="{E86981EC-3CB9-4AD3-83C7-1EF0B5DFC9C4}"/>
    <cellStyle name="Total 14 2 3 3 7 2" xfId="30181" xr:uid="{4FDF3D04-299B-45FE-B6B6-E57467DF9925}"/>
    <cellStyle name="Total 14 2 3 3 8" xfId="19217" xr:uid="{2B599BB5-351B-420D-AEE6-11F9A9A3C26D}"/>
    <cellStyle name="Total 14 2 3 4" xfId="12398" xr:uid="{CD2B0CB3-7480-4C47-A1CF-64AACA100991}"/>
    <cellStyle name="Total 14 2 3 4 2" xfId="24212" xr:uid="{EB94726D-BBF8-4801-96F9-AB41C87E3CB1}"/>
    <cellStyle name="Total 14 2 3 5" xfId="10383" xr:uid="{27606FAE-CA9E-49BF-9ABA-874B089374FD}"/>
    <cellStyle name="Total 14 2 3 5 2" xfId="22255" xr:uid="{4E466072-283B-4982-8985-4172489633AC}"/>
    <cellStyle name="Total 14 2 3 6" xfId="11669" xr:uid="{004D0B8E-7C8F-449D-A89C-21B3BCA117E0}"/>
    <cellStyle name="Total 14 2 3 6 2" xfId="23508" xr:uid="{D245BBE2-23B8-46BB-A09F-610EE63A13AA}"/>
    <cellStyle name="Total 14 2 3 7" xfId="11019" xr:uid="{D77F53E3-83EA-4E91-89CE-75CA45B68A9E}"/>
    <cellStyle name="Total 14 2 3 7 2" xfId="22888" xr:uid="{B76C61B1-C7BD-4517-86E6-D8F0214893F4}"/>
    <cellStyle name="Total 14 2 3 8" xfId="12308" xr:uid="{769EACB7-2E84-45BA-AA5D-0DFE95FA763F}"/>
    <cellStyle name="Total 14 2 3 8 2" xfId="24124" xr:uid="{C1FC483E-C104-469E-BDE3-3F392A0C1B14}"/>
    <cellStyle name="Total 14 2 3 9" xfId="10466" xr:uid="{4349C870-5414-4D36-B7BA-9BBE779EB325}"/>
    <cellStyle name="Total 14 2 3 9 2" xfId="22338" xr:uid="{2F9CFD15-C2BE-4486-A819-B61291238B15}"/>
    <cellStyle name="Total 14 2 4" xfId="7968" xr:uid="{E14CCE0F-7BA4-4685-9018-FE2F44545F07}"/>
    <cellStyle name="Total 14 2 4 2" xfId="12938" xr:uid="{C6C84B19-5AFB-4BE7-B9D2-DA6FC697C688}"/>
    <cellStyle name="Total 14 2 4 2 2" xfId="24732" xr:uid="{01B59E08-256D-4E1D-BEFC-067E55B82372}"/>
    <cellStyle name="Total 14 2 4 3" xfId="9955" xr:uid="{B0161C1B-3CAA-4B02-9CF7-4DF570B17239}"/>
    <cellStyle name="Total 14 2 4 3 2" xfId="21830" xr:uid="{5A98AE46-4482-428F-A057-30B34896DF4C}"/>
    <cellStyle name="Total 14 2 4 4" xfId="13141" xr:uid="{E2A7F336-F06A-4B3F-BEE5-768A6BBBFE64}"/>
    <cellStyle name="Total 14 2 4 4 2" xfId="24928" xr:uid="{BF76D1D7-2444-4E96-9046-8141DB287A66}"/>
    <cellStyle name="Total 14 2 4 5" xfId="9799" xr:uid="{52E94734-DE84-4BE4-8746-5BCF1AD6CE47}"/>
    <cellStyle name="Total 14 2 4 5 2" xfId="21675" xr:uid="{95C93554-A546-4D70-81C6-B55B1698B337}"/>
    <cellStyle name="Total 14 2 4 6" xfId="13716" xr:uid="{FF3DA212-A77A-4058-8072-4A313542D1B8}"/>
    <cellStyle name="Total 14 2 4 6 2" xfId="25490" xr:uid="{469A0F46-1A9C-434C-987E-AC146A8804BF}"/>
    <cellStyle name="Total 14 2 4 7" xfId="14678" xr:uid="{499A740B-248F-4EE4-9CD5-6E396270E95B}"/>
    <cellStyle name="Total 14 2 4 7 2" xfId="26449" xr:uid="{8FB592B7-D28B-49C5-8F6C-A2542069C304}"/>
    <cellStyle name="Total 14 2 4 8" xfId="15630" xr:uid="{77D4BFAC-9712-4225-9F38-9F51BCB6F68B}"/>
    <cellStyle name="Total 14 2 5" xfId="9400" xr:uid="{BFBD3964-A467-48E6-AA00-94A2169CBD3F}"/>
    <cellStyle name="Total 14 2 5 2" xfId="13805" xr:uid="{3AB40BAF-7CBA-4CB8-80EA-B5B26E7FD314}"/>
    <cellStyle name="Total 14 2 5 2 2" xfId="25578" xr:uid="{3568EA8B-CAF4-4C08-AFA3-B4F3F36894A6}"/>
    <cellStyle name="Total 14 2 5 3" xfId="14765" xr:uid="{009BAA9E-7882-4764-B21D-778F975BB4C1}"/>
    <cellStyle name="Total 14 2 5 3 2" xfId="26536" xr:uid="{4F534D1F-286F-4D57-8EEE-298D2B638E1D}"/>
    <cellStyle name="Total 14 2 5 4" xfId="15717" xr:uid="{7763A1AE-FA6F-4DA9-B7BD-1B6F5CFD8CE6}"/>
    <cellStyle name="Total 14 2 5 4 2" xfId="27464" xr:uid="{13C43E33-857D-4B26-9C49-22C5DA438A77}"/>
    <cellStyle name="Total 14 2 5 5" xfId="16591" xr:uid="{F87DE168-F98C-4575-A724-55ABE992BA6E}"/>
    <cellStyle name="Total 14 2 5 5 2" xfId="28338" xr:uid="{D6D4D53F-2ED9-4374-84D3-3279FD52E60D}"/>
    <cellStyle name="Total 14 2 5 6" xfId="17456" xr:uid="{4CBBDBD6-0A17-4F4F-8155-BE58D1CA892C}"/>
    <cellStyle name="Total 14 2 5 6 2" xfId="29177" xr:uid="{372CBC76-93E2-4907-9D00-3EC625254BEB}"/>
    <cellStyle name="Total 14 2 5 7" xfId="18232" xr:uid="{00B79EF7-7037-4299-A244-827D6A30F7FE}"/>
    <cellStyle name="Total 14 2 5 7 2" xfId="29953" xr:uid="{5ECA60FD-CDE4-4523-BF9C-3AD3B5F03869}"/>
    <cellStyle name="Total 14 2 5 8" xfId="18989" xr:uid="{D0AF65BE-AFEF-47D6-898A-FC8ABA077175}"/>
    <cellStyle name="Total 14 2 6" xfId="11864" xr:uid="{3AA4A0A7-4EB7-4C83-BB57-D3209C5880B6}"/>
    <cellStyle name="Total 14 2 6 2" xfId="23691" xr:uid="{250E941B-75FD-4F7B-BA09-0F15E1063D14}"/>
    <cellStyle name="Total 14 2 7" xfId="10855" xr:uid="{6B336491-AB50-424F-8A7A-70471D66BDF8}"/>
    <cellStyle name="Total 14 2 7 2" xfId="22724" xr:uid="{5BF32DAC-FC75-4FE0-AC5E-2416C3031744}"/>
    <cellStyle name="Total 14 2 8" xfId="11475" xr:uid="{4444B10A-27FA-4DBE-B9CC-DC5EC7D8493D}"/>
    <cellStyle name="Total 14 2 8 2" xfId="23329" xr:uid="{6DF35AE9-7DEE-4860-AF60-C4923D99303B}"/>
    <cellStyle name="Total 14 2 9" xfId="11166" xr:uid="{6018E5F2-C2C6-419A-A900-1CC4F50D2F5B}"/>
    <cellStyle name="Total 14 2 9 2" xfId="23031" xr:uid="{F8F1161B-E3C5-4924-997A-6CBF2B16A70E}"/>
    <cellStyle name="Total 14 3" xfId="6856" xr:uid="{E43DBB16-D65A-4B84-8B9E-B17CE5513ACC}"/>
    <cellStyle name="Total 14 3 10" xfId="14289" xr:uid="{6236856A-F904-4E9F-AB31-0DF0871525A8}"/>
    <cellStyle name="Total 14 3 10 2" xfId="26062" xr:uid="{C54663A3-92BB-4502-9A10-E7FBF844004B}"/>
    <cellStyle name="Total 14 3 11" xfId="15249" xr:uid="{4E4C1301-E3A0-4E62-BF67-348F13CB099D}"/>
    <cellStyle name="Total 14 3 11 2" xfId="27018" xr:uid="{C59173C0-6384-4CAB-99B3-F84A91CF59EE}"/>
    <cellStyle name="Total 14 3 2" xfId="7661" xr:uid="{207F8214-8692-4181-9E84-79FFBA1AEB77}"/>
    <cellStyle name="Total 14 3 2 10" xfId="18060" xr:uid="{E649102C-FD9A-4AC2-ACB1-3502B569B548}"/>
    <cellStyle name="Total 14 3 2 10 2" xfId="29781" xr:uid="{2F84B752-04D9-47B1-B7AF-875082CE8F4A}"/>
    <cellStyle name="Total 14 3 2 2" xfId="9304" xr:uid="{CC32409A-16D4-4362-ADB1-1EFDB563FC0C}"/>
    <cellStyle name="Total 14 3 2 2 2" xfId="13726" xr:uid="{32CBB317-2D3B-470C-B221-919EC3A9355A}"/>
    <cellStyle name="Total 14 3 2 2 2 2" xfId="25500" xr:uid="{92A58EBA-1D63-47DA-8E8E-3E98371683DA}"/>
    <cellStyle name="Total 14 3 2 2 3" xfId="14688" xr:uid="{E5850515-A354-4B22-8B44-2AD9C7FC0A6A}"/>
    <cellStyle name="Total 14 3 2 2 3 2" xfId="26459" xr:uid="{0DE3764C-0B2B-4457-9E54-0D196F7EB73D}"/>
    <cellStyle name="Total 14 3 2 2 4" xfId="15640" xr:uid="{ADD2E0C8-FB6F-47E5-8276-EA3A6EBFEA48}"/>
    <cellStyle name="Total 14 3 2 2 4 2" xfId="27387" xr:uid="{08843811-9ECD-4D04-9636-53E4AFABF8FB}"/>
    <cellStyle name="Total 14 3 2 2 5" xfId="16518" xr:uid="{8BE85479-1CDF-4745-9878-D5002D7247A5}"/>
    <cellStyle name="Total 14 3 2 2 5 2" xfId="28265" xr:uid="{73890E73-CD86-47E1-BF81-71ADD29581EC}"/>
    <cellStyle name="Total 14 3 2 2 6" xfId="17383" xr:uid="{14A14913-0C11-409C-A4AC-9665C41115DA}"/>
    <cellStyle name="Total 14 3 2 2 6 2" xfId="29104" xr:uid="{30B53BC0-1203-4821-A63D-EBD74E71385D}"/>
    <cellStyle name="Total 14 3 2 2 7" xfId="18159" xr:uid="{2C27F932-7E66-4E20-A81E-00DB9F2D0020}"/>
    <cellStyle name="Total 14 3 2 2 7 2" xfId="29880" xr:uid="{91033CF3-5205-475A-AFBC-85CEB8990ECE}"/>
    <cellStyle name="Total 14 3 2 2 8" xfId="18916" xr:uid="{B9445001-F0BF-46E0-B83E-3EB890FFE84F}"/>
    <cellStyle name="Total 14 3 2 3" xfId="9742" xr:uid="{27ECF083-E8DB-4324-917D-EF7EA52A9E3D}"/>
    <cellStyle name="Total 14 3 2 3 2" xfId="14147" xr:uid="{13D7DC2D-390A-49B9-AAEB-34FBC2A132CC}"/>
    <cellStyle name="Total 14 3 2 3 2 2" xfId="25920" xr:uid="{FD54A79C-0B14-4229-BF06-2967218E5C53}"/>
    <cellStyle name="Total 14 3 2 3 3" xfId="15107" xr:uid="{1609B22B-7460-4D9C-98C1-EE9F648DDEEA}"/>
    <cellStyle name="Total 14 3 2 3 3 2" xfId="26878" xr:uid="{8FDF8CFD-558D-4076-846E-BD7A12E45B33}"/>
    <cellStyle name="Total 14 3 2 3 4" xfId="16059" xr:uid="{A57797C9-7875-44C3-B177-FBB4A8785C2F}"/>
    <cellStyle name="Total 14 3 2 3 4 2" xfId="27806" xr:uid="{09AF4173-6A78-4928-B007-0079CCE4152B}"/>
    <cellStyle name="Total 14 3 2 3 5" xfId="16933" xr:uid="{23EF5B45-502C-4EFF-BFE4-0DFCBA6FBB99}"/>
    <cellStyle name="Total 14 3 2 3 5 2" xfId="28680" xr:uid="{9A65B2C3-ED8F-4DA9-942A-088001BDE69E}"/>
    <cellStyle name="Total 14 3 2 3 6" xfId="17798" xr:uid="{E37FE02A-3FA9-4154-B27C-66D83F3AF91C}"/>
    <cellStyle name="Total 14 3 2 3 6 2" xfId="29519" xr:uid="{F00AE661-C8B0-4E76-AB47-A8DD00AB17CC}"/>
    <cellStyle name="Total 14 3 2 3 7" xfId="18574" xr:uid="{97FA473B-5E0C-45E4-827C-8E9EE198E619}"/>
    <cellStyle name="Total 14 3 2 3 7 2" xfId="30295" xr:uid="{51262418-A32A-476A-A392-28D5E0DF58E9}"/>
    <cellStyle name="Total 14 3 2 3 8" xfId="19331" xr:uid="{BF43F417-9DE4-48EE-AB9A-2CD355C086B0}"/>
    <cellStyle name="Total 14 3 2 4" xfId="12712" xr:uid="{AF297886-2DDF-4985-80A8-7D1D45F78DF0}"/>
    <cellStyle name="Total 14 3 2 4 2" xfId="24510" xr:uid="{1E232470-7C42-4D64-A634-78E9D7E73FEF}"/>
    <cellStyle name="Total 14 3 2 5" xfId="13452" xr:uid="{5CC61303-7D2B-487A-A8EA-BC54882E2C78}"/>
    <cellStyle name="Total 14 3 2 5 2" xfId="25235" xr:uid="{7F82DBB4-BC50-45A9-BE12-72C692700DFB}"/>
    <cellStyle name="Total 14 3 2 6" xfId="14458" xr:uid="{6B417083-A2A2-4CB8-BF6C-A31C5999CC82}"/>
    <cellStyle name="Total 14 3 2 6 2" xfId="26230" xr:uid="{ADD2E358-0B48-436A-9DC8-ADA6A87965DF}"/>
    <cellStyle name="Total 14 3 2 7" xfId="15416" xr:uid="{F3E75509-F5DD-44E8-B34D-8F5CF148CD95}"/>
    <cellStyle name="Total 14 3 2 7 2" xfId="27177" xr:uid="{7788FA60-0259-4C47-9503-BAEB015140D7}"/>
    <cellStyle name="Total 14 3 2 8" xfId="16342" xr:uid="{AA524184-AF38-4D1D-A9AA-6796FDC48BDF}"/>
    <cellStyle name="Total 14 3 2 8 2" xfId="28089" xr:uid="{8E3B638B-FC13-45F6-9ED2-6897E4767312}"/>
    <cellStyle name="Total 14 3 2 9" xfId="17213" xr:uid="{BE42D683-6040-405F-811F-B73822D65E51}"/>
    <cellStyle name="Total 14 3 2 9 2" xfId="28957" xr:uid="{81038074-D38A-4FB4-820F-25BF94CBDB55}"/>
    <cellStyle name="Total 14 3 3" xfId="8501" xr:uid="{DB729BD7-EEBD-4466-85C4-19CF5FF6B88C}"/>
    <cellStyle name="Total 14 3 3 2" xfId="13243" xr:uid="{9CF836E0-8FA4-4506-BA74-7E60840112C8}"/>
    <cellStyle name="Total 14 3 3 2 2" xfId="25029" xr:uid="{D468131D-AB39-4EDA-8B94-45FE9F2CC10B}"/>
    <cellStyle name="Total 14 3 3 3" xfId="14263" xr:uid="{7403530B-8EA4-4972-B30C-3B2645600FDB}"/>
    <cellStyle name="Total 14 3 3 3 2" xfId="26036" xr:uid="{315555D7-528A-469B-BA9D-8F4A2F5F7321}"/>
    <cellStyle name="Total 14 3 3 4" xfId="15223" xr:uid="{91C1D5E5-38F5-43FB-B936-E75E3BA80A42}"/>
    <cellStyle name="Total 14 3 3 4 2" xfId="26992" xr:uid="{35D1CC8B-67BC-416A-ACD0-5D1D3F56C83E}"/>
    <cellStyle name="Total 14 3 3 5" xfId="16172" xr:uid="{DE0CD3E4-6DF0-4D50-AB63-0113529FFF06}"/>
    <cellStyle name="Total 14 3 3 5 2" xfId="27919" xr:uid="{4D307EA8-3E47-4720-BB3C-5F364EC70437}"/>
    <cellStyle name="Total 14 3 3 6" xfId="17045" xr:uid="{6B2E09C2-4148-4451-8D99-9FF283051752}"/>
    <cellStyle name="Total 14 3 3 6 2" xfId="28792" xr:uid="{E6F32165-637D-4596-AD06-5692BA093098}"/>
    <cellStyle name="Total 14 3 3 7" xfId="17910" xr:uid="{9604A5F4-6BD9-412D-A0AC-AE773CD1EA38}"/>
    <cellStyle name="Total 14 3 3 7 2" xfId="29631" xr:uid="{C53BF87B-8868-4A87-A616-B0B11289BA92}"/>
    <cellStyle name="Total 14 3 3 8" xfId="18686" xr:uid="{E57B9565-8EC4-43D2-8D04-C02D55482A3C}"/>
    <cellStyle name="Total 14 3 4" xfId="9512" xr:uid="{5AE7DDE7-CCB0-4F4D-8789-7B13F0A3F7C4}"/>
    <cellStyle name="Total 14 3 4 2" xfId="13917" xr:uid="{3A866273-0732-4FEC-9D0B-C469476E21A2}"/>
    <cellStyle name="Total 14 3 4 2 2" xfId="25690" xr:uid="{BBE27B38-049D-4E03-97B7-D060BFEDC03A}"/>
    <cellStyle name="Total 14 3 4 3" xfId="14877" xr:uid="{69369DAA-D2FE-4485-8C2E-2DA56A80F643}"/>
    <cellStyle name="Total 14 3 4 3 2" xfId="26648" xr:uid="{5F10F7C2-9438-4FBA-B533-53BE7D1D15FE}"/>
    <cellStyle name="Total 14 3 4 4" xfId="15829" xr:uid="{464F62F6-27A4-48E7-A94A-D5E6155F45D3}"/>
    <cellStyle name="Total 14 3 4 4 2" xfId="27576" xr:uid="{9E7D9230-3917-4747-9BE7-4CB280EB5264}"/>
    <cellStyle name="Total 14 3 4 5" xfId="16703" xr:uid="{A789E70D-EE07-430C-BC7E-BA240C8F0013}"/>
    <cellStyle name="Total 14 3 4 5 2" xfId="28450" xr:uid="{12AC5558-7750-47AD-BFBD-6C8EF3BBE41B}"/>
    <cellStyle name="Total 14 3 4 6" xfId="17568" xr:uid="{291B41E3-C4F9-46D3-B181-AE18EBB79FF8}"/>
    <cellStyle name="Total 14 3 4 6 2" xfId="29289" xr:uid="{7D1EEE4D-997F-4BB3-9057-C64510659B48}"/>
    <cellStyle name="Total 14 3 4 7" xfId="18344" xr:uid="{5F5081B7-A626-4D82-BAB6-3C9BDEF33E66}"/>
    <cellStyle name="Total 14 3 4 7 2" xfId="30065" xr:uid="{0739642C-DD8E-40A7-9684-859AE8D96AC1}"/>
    <cellStyle name="Total 14 3 4 8" xfId="19101" xr:uid="{07847B60-FFC0-4555-A663-E9BC1FBBDC8B}"/>
    <cellStyle name="Total 14 3 5" xfId="12214" xr:uid="{81A7C4D6-77B4-478B-80D0-EDBE17859CCD}"/>
    <cellStyle name="Total 14 3 5 2" xfId="24031" xr:uid="{367C394F-FCAB-481B-AA06-35CB7348ECF1}"/>
    <cellStyle name="Total 14 3 6" xfId="10553" xr:uid="{D9733700-E2D4-475C-BC6E-039A15706D52}"/>
    <cellStyle name="Total 14 3 6 2" xfId="22425" xr:uid="{08895515-7A1B-45FE-8F5A-44677C3283AF}"/>
    <cellStyle name="Total 14 3 7" xfId="13071" xr:uid="{05AC6D53-51CA-41A7-B28D-97AAE1857301}"/>
    <cellStyle name="Total 14 3 7 2" xfId="24860" xr:uid="{67E2FD75-0E90-4EF1-AB9C-F23852D6459E}"/>
    <cellStyle name="Total 14 3 8" xfId="9857" xr:uid="{D8C0B131-0101-4308-AF5F-CCE83BB6F0AB}"/>
    <cellStyle name="Total 14 3 8 2" xfId="21733" xr:uid="{E5921A3E-EDE7-4458-984F-4069F1BA9963}"/>
    <cellStyle name="Total 14 3 9" xfId="13273" xr:uid="{50AF2293-E6CB-4057-8DE6-B12C3991CE5B}"/>
    <cellStyle name="Total 14 3 9 2" xfId="25057" xr:uid="{5C9D2285-99FD-4630-9E43-6478AB7FFF55}"/>
    <cellStyle name="Total 14 4" xfId="7123" xr:uid="{3BB55C7C-398B-4474-AB19-0AAFBA81FB6C}"/>
    <cellStyle name="Total 14 4 10" xfId="12345" xr:uid="{E8275D28-2F12-4354-B56B-232BBAB9BE42}"/>
    <cellStyle name="Total 14 4 10 2" xfId="24160" xr:uid="{691B43C5-3B1B-4803-BE80-D1DFD235E4A8}"/>
    <cellStyle name="Total 14 4 2" xfId="8766" xr:uid="{B919EC38-0FC5-479B-B931-D10856D954DE}"/>
    <cellStyle name="Total 14 4 2 2" xfId="13426" xr:uid="{95A4C0F1-014D-4DBF-80EB-07D24C710973}"/>
    <cellStyle name="Total 14 4 2 2 2" xfId="25209" xr:uid="{717766D2-86E0-49C2-8248-D1429C78BAF8}"/>
    <cellStyle name="Total 14 4 2 3" xfId="14432" xr:uid="{64F9A307-C147-4ADA-A1D9-A0180A776E2F}"/>
    <cellStyle name="Total 14 4 2 3 2" xfId="26204" xr:uid="{789F111B-4EFA-4681-A05D-26C834635D13}"/>
    <cellStyle name="Total 14 4 2 4" xfId="15390" xr:uid="{EB9E9F37-5829-477F-9BBB-E38ECD13229B}"/>
    <cellStyle name="Total 14 4 2 4 2" xfId="27151" xr:uid="{996EC78A-C62A-4E1D-B885-7CBB1BE173D9}"/>
    <cellStyle name="Total 14 4 2 5" xfId="16316" xr:uid="{4765A857-F094-47A0-A61F-EECA440DE5E7}"/>
    <cellStyle name="Total 14 4 2 5 2" xfId="28063" xr:uid="{7934244F-6700-4F34-A93C-CBEB9D06C885}"/>
    <cellStyle name="Total 14 4 2 6" xfId="17187" xr:uid="{D49A76B1-0EAD-49ED-951A-F5A7FF47DEB5}"/>
    <cellStyle name="Total 14 4 2 6 2" xfId="28931" xr:uid="{3D3D4435-FF4A-46E1-B3BA-D9B1F088114D}"/>
    <cellStyle name="Total 14 4 2 7" xfId="18034" xr:uid="{52016164-C0A3-4064-B430-AC0614B535B7}"/>
    <cellStyle name="Total 14 4 2 7 2" xfId="29755" xr:uid="{09E75DBD-2D20-47BB-8EC9-0FEFEE18FA0C}"/>
    <cellStyle name="Total 14 4 2 8" xfId="18801" xr:uid="{76A86462-6705-41D3-99A7-6B78129A2168}"/>
    <cellStyle name="Total 14 4 3" xfId="9627" xr:uid="{57354F28-A51D-47B6-B7CA-F2AE9C9D0D7A}"/>
    <cellStyle name="Total 14 4 3 2" xfId="14032" xr:uid="{22A72F5B-25C6-4AD5-ACBE-362663AF0BD2}"/>
    <cellStyle name="Total 14 4 3 2 2" xfId="25805" xr:uid="{5D3CD6C5-CA76-4419-BE57-CC9EC3061CA4}"/>
    <cellStyle name="Total 14 4 3 3" xfId="14992" xr:uid="{A680C159-CE13-4B42-96E6-13D307CD5AB3}"/>
    <cellStyle name="Total 14 4 3 3 2" xfId="26763" xr:uid="{2276B996-2FA2-453E-BD8B-C089497125BA}"/>
    <cellStyle name="Total 14 4 3 4" xfId="15944" xr:uid="{C7AA6CF5-E61A-45E8-ADDB-B1A3F9ACAB8F}"/>
    <cellStyle name="Total 14 4 3 4 2" xfId="27691" xr:uid="{F32BF04F-2BA2-4237-9052-F902E4224535}"/>
    <cellStyle name="Total 14 4 3 5" xfId="16818" xr:uid="{A35BEAA0-A364-438B-B6C8-59F92046DC40}"/>
    <cellStyle name="Total 14 4 3 5 2" xfId="28565" xr:uid="{6D5F0169-C910-48BB-9721-09EE07CEEEB1}"/>
    <cellStyle name="Total 14 4 3 6" xfId="17683" xr:uid="{7FBD80AF-7C3F-490F-BDC3-B49F108A470A}"/>
    <cellStyle name="Total 14 4 3 6 2" xfId="29404" xr:uid="{A842798C-3B6D-4B34-858E-B3573DD78347}"/>
    <cellStyle name="Total 14 4 3 7" xfId="18459" xr:uid="{CCE20D29-45A7-4C18-A7C7-52F537AB3ADC}"/>
    <cellStyle name="Total 14 4 3 7 2" xfId="30180" xr:uid="{1B18AE48-EBB3-48D3-B713-00CE2D204521}"/>
    <cellStyle name="Total 14 4 3 8" xfId="19216" xr:uid="{B156C145-7E0D-417E-B3D2-39CE559B29A7}"/>
    <cellStyle name="Total 14 4 4" xfId="12397" xr:uid="{C45BA47F-2A0B-4EAE-AA93-DDA769CA41DC}"/>
    <cellStyle name="Total 14 4 4 2" xfId="24211" xr:uid="{138EFE26-6E1E-4738-9403-EC92287B0BC8}"/>
    <cellStyle name="Total 14 4 5" xfId="10384" xr:uid="{1BBE7E57-67A6-4015-B782-51AB0B69B86D}"/>
    <cellStyle name="Total 14 4 5 2" xfId="22256" xr:uid="{B8E54072-69E5-4D83-B0CC-0964C7BCEF72}"/>
    <cellStyle name="Total 14 4 6" xfId="11668" xr:uid="{B355ADBF-EF97-4446-96E6-B3BD445CD8E4}"/>
    <cellStyle name="Total 14 4 6 2" xfId="23507" xr:uid="{D3E4FF02-27F7-4A00-9EC1-52BCDE2EFA2F}"/>
    <cellStyle name="Total 14 4 7" xfId="11020" xr:uid="{40F52515-EF3C-4CF7-BB89-FBE663C7EE3C}"/>
    <cellStyle name="Total 14 4 7 2" xfId="22889" xr:uid="{24C87DC2-71A9-4DFD-9CE1-C5423C10725E}"/>
    <cellStyle name="Total 14 4 8" xfId="12977" xr:uid="{6230F976-1774-4893-8A5F-DAA4754C9393}"/>
    <cellStyle name="Total 14 4 8 2" xfId="24769" xr:uid="{70EB968E-0CA7-4DB1-A09D-6D0A842E2A97}"/>
    <cellStyle name="Total 14 4 9" xfId="9922" xr:uid="{66590BE7-1C6F-4207-96FA-B9B17477ECA9}"/>
    <cellStyle name="Total 14 4 9 2" xfId="21798" xr:uid="{648019B9-5009-48DA-B184-B42E6FD4C178}"/>
    <cellStyle name="Total 14 5" xfId="7967" xr:uid="{A342446C-FF66-4CAB-873B-0C6B500D9F39}"/>
    <cellStyle name="Total 14 5 2" xfId="12937" xr:uid="{D9C806FC-9717-4132-9CA7-0E78ABF6A05F}"/>
    <cellStyle name="Total 14 5 2 2" xfId="24731" xr:uid="{7B0E1957-CF99-4424-B488-75B6108CD9D0}"/>
    <cellStyle name="Total 14 5 3" xfId="9956" xr:uid="{0254352E-050F-404E-A751-1C3A1768645D}"/>
    <cellStyle name="Total 14 5 3 2" xfId="21831" xr:uid="{58A1EE6E-A525-44D0-9111-3898B752D450}"/>
    <cellStyle name="Total 14 5 4" xfId="13666" xr:uid="{7412A83D-A5C2-45DB-9031-0A4E60D0DEBB}"/>
    <cellStyle name="Total 14 5 4 2" xfId="25441" xr:uid="{1367D9F8-2119-49D5-916B-5A0635A7335F}"/>
    <cellStyle name="Total 14 5 5" xfId="14630" xr:uid="{C4E4B12C-4D83-4923-9025-9D6D95D5E9DE}"/>
    <cellStyle name="Total 14 5 5 2" xfId="26401" xr:uid="{92E33A80-9D64-4A61-B12B-72BBA5F8BB56}"/>
    <cellStyle name="Total 14 5 6" xfId="15582" xr:uid="{7DD78F4E-E193-49C5-8B26-893028C7C641}"/>
    <cellStyle name="Total 14 5 6 2" xfId="27333" xr:uid="{FF5F08F1-B5FD-4F8B-AED1-2503ACB8625E}"/>
    <cellStyle name="Total 14 5 7" xfId="16464" xr:uid="{C403266B-9C33-41B4-B46A-1C73DA6C6CD8}"/>
    <cellStyle name="Total 14 5 7 2" xfId="28211" xr:uid="{52D2B7FF-BF8E-48A6-B8A1-7672B307A59B}"/>
    <cellStyle name="Total 14 5 8" xfId="17332" xr:uid="{53FDA9B2-FC34-43C8-89D8-7D6FB9B8001F}"/>
    <cellStyle name="Total 14 6" xfId="9399" xr:uid="{9304C9E0-3696-4AD0-A1B9-601C31945C85}"/>
    <cellStyle name="Total 14 6 2" xfId="13804" xr:uid="{0FC99FB8-CFDA-4144-A433-DEEF94C15E31}"/>
    <cellStyle name="Total 14 6 2 2" xfId="25577" xr:uid="{A3E4E8FD-63B5-43E1-9E81-69B798CB5EFC}"/>
    <cellStyle name="Total 14 6 3" xfId="14764" xr:uid="{07A2CE8C-A503-48CD-9B91-C2C9AA515B07}"/>
    <cellStyle name="Total 14 6 3 2" xfId="26535" xr:uid="{7722F082-CA22-4B6E-AA65-A5243B2BE2C2}"/>
    <cellStyle name="Total 14 6 4" xfId="15716" xr:uid="{04FE2975-17C8-44C5-BB42-369328CFB590}"/>
    <cellStyle name="Total 14 6 4 2" xfId="27463" xr:uid="{7DCA7F02-A2C4-42C1-AFC8-3D21D13DFD99}"/>
    <cellStyle name="Total 14 6 5" xfId="16590" xr:uid="{276C8699-49E8-48E9-BBA9-E576C66403FA}"/>
    <cellStyle name="Total 14 6 5 2" xfId="28337" xr:uid="{D6C19876-F8F8-406C-AE75-B58704F022B6}"/>
    <cellStyle name="Total 14 6 6" xfId="17455" xr:uid="{4CF199D5-DB9D-4BF9-AA51-8628735B708B}"/>
    <cellStyle name="Total 14 6 6 2" xfId="29176" xr:uid="{ACF37B6A-D40B-435F-B342-D7DB250829E5}"/>
    <cellStyle name="Total 14 6 7" xfId="18231" xr:uid="{9B8BA1A1-3846-422F-8522-40A1476AEEFF}"/>
    <cellStyle name="Total 14 6 7 2" xfId="29952" xr:uid="{B1024BF1-AE7B-4B2F-A34B-B48AEE1102C0}"/>
    <cellStyle name="Total 14 6 8" xfId="18988" xr:uid="{A87062BB-632F-4DA2-9218-BFAACB6ADA4D}"/>
    <cellStyle name="Total 14 7" xfId="11863" xr:uid="{939B7B1E-C0D4-4D5A-936F-DF6E4BDB89B6}"/>
    <cellStyle name="Total 14 7 2" xfId="23690" xr:uid="{F596BA43-3ADD-4698-AB00-F6084E5B548D}"/>
    <cellStyle name="Total 14 8" xfId="10856" xr:uid="{BBBE9968-B6DB-48F3-8A09-9DFCB6CC73EA}"/>
    <cellStyle name="Total 14 8 2" xfId="22725" xr:uid="{8C0E37F3-24A8-4889-ABEA-3DFD0392B6E3}"/>
    <cellStyle name="Total 14 9" xfId="11474" xr:uid="{DAC2ED51-2E91-4C71-A069-D84886EB68D6}"/>
    <cellStyle name="Total 14 9 2" xfId="23328" xr:uid="{1D92AD09-FCC0-4C87-9C89-2576764C0B02}"/>
    <cellStyle name="Total 15" xfId="6228" xr:uid="{A62B355C-A652-4967-89EB-8391A4965739}"/>
    <cellStyle name="Total 15 10" xfId="11165" xr:uid="{10D8A05A-AB97-4988-B947-2555E5863C2A}"/>
    <cellStyle name="Total 15 10 2" xfId="23030" xr:uid="{8DC32DFD-6125-47E2-8C95-3925EBC12716}"/>
    <cellStyle name="Total 15 11" xfId="12485" xr:uid="{F5B360C3-E294-4B47-87D5-E3E920E562D0}"/>
    <cellStyle name="Total 15 11 2" xfId="24299" xr:uid="{DFB6296E-A7C3-4843-B8A5-3C727B2A801C}"/>
    <cellStyle name="Total 15 12" xfId="10300" xr:uid="{A80322FE-8172-44FD-A52E-3D2E890054B7}"/>
    <cellStyle name="Total 15 12 2" xfId="22172" xr:uid="{FB6C0976-5886-44EB-9F9B-DD8419829994}"/>
    <cellStyle name="Total 15 13" xfId="11686" xr:uid="{0F053A62-12A7-4A5D-99D7-58612D592D6B}"/>
    <cellStyle name="Total 15 13 2" xfId="23525" xr:uid="{8481FB98-B77E-42B1-A198-64F205A8E7B3}"/>
    <cellStyle name="Total 15 2" xfId="6229" xr:uid="{B0B2DFB9-BF56-46F1-9BAB-59F08C2027B3}"/>
    <cellStyle name="Total 15 2 10" xfId="13514" xr:uid="{9FA050FF-2B09-405E-9BE1-7B94D091DAF6}"/>
    <cellStyle name="Total 15 2 10 2" xfId="25295" xr:uid="{92E6C1B5-5DE0-4145-AA64-48BFA6DBD4A7}"/>
    <cellStyle name="Total 15 2 11" xfId="14515" xr:uid="{118FB568-AD78-47EC-9EF9-6684E3C3E06F}"/>
    <cellStyle name="Total 15 2 11 2" xfId="26287" xr:uid="{78A84EDD-FF36-448B-977A-CE30C79A4DDC}"/>
    <cellStyle name="Total 15 2 12" xfId="15473" xr:uid="{F5912930-8325-4BEE-AB5F-9D2BDCBA1F70}"/>
    <cellStyle name="Total 15 2 12 2" xfId="27233" xr:uid="{BA4A48F8-6E4D-418D-A5EB-88CFC754B9D5}"/>
    <cellStyle name="Total 15 2 2" xfId="6859" xr:uid="{2A5CEE7D-D377-42E3-86FD-8A392ABC0757}"/>
    <cellStyle name="Total 15 2 2 10" xfId="16406" xr:uid="{E988ADEA-20BA-4DAA-9C36-A96E409C873D}"/>
    <cellStyle name="Total 15 2 2 10 2" xfId="28153" xr:uid="{55E10083-9396-4749-AEBE-58E6DE69831E}"/>
    <cellStyle name="Total 15 2 2 11" xfId="17277" xr:uid="{033B6E11-7C05-415F-9C4F-584E79C89AC8}"/>
    <cellStyle name="Total 15 2 2 11 2" xfId="29020" xr:uid="{2451A3C3-9D2F-4BB7-8F4C-BF19486AF700}"/>
    <cellStyle name="Total 15 2 2 2" xfId="7662" xr:uid="{F8FBA38F-8E5F-401F-A3D5-6980A23C6D0E}"/>
    <cellStyle name="Total 15 2 2 2 10" xfId="10285" xr:uid="{31EFFAE2-4AFB-4BF3-BEB1-D808DC8827B9}"/>
    <cellStyle name="Total 15 2 2 2 10 2" xfId="22160" xr:uid="{7D812721-4AD3-4B41-AD8A-456C0F8C5373}"/>
    <cellStyle name="Total 15 2 2 2 2" xfId="9305" xr:uid="{ED6B15B3-FE27-4079-8D91-F7CF6871C22A}"/>
    <cellStyle name="Total 15 2 2 2 2 2" xfId="13727" xr:uid="{8197E276-F6BC-4330-9EE8-BF3B162B60CC}"/>
    <cellStyle name="Total 15 2 2 2 2 2 2" xfId="25501" xr:uid="{956F2C81-5168-4A16-A4F9-B7E3C7F61935}"/>
    <cellStyle name="Total 15 2 2 2 2 3" xfId="14689" xr:uid="{21EA7664-69A1-438A-B049-72A236E2765D}"/>
    <cellStyle name="Total 15 2 2 2 2 3 2" xfId="26460" xr:uid="{30C8AA2A-1E18-4FD0-BC01-4CECF6955054}"/>
    <cellStyle name="Total 15 2 2 2 2 4" xfId="15641" xr:uid="{B7C62A7F-E28C-4282-9FAE-5AC314A6B6ED}"/>
    <cellStyle name="Total 15 2 2 2 2 4 2" xfId="27388" xr:uid="{3BE1542C-3316-40AE-8B10-8B5FE15AE251}"/>
    <cellStyle name="Total 15 2 2 2 2 5" xfId="16519" xr:uid="{86347FCE-491E-4688-8570-7C299C383D04}"/>
    <cellStyle name="Total 15 2 2 2 2 5 2" xfId="28266" xr:uid="{AA6FB95C-3AF3-4F5F-9FA0-6E25A77C3033}"/>
    <cellStyle name="Total 15 2 2 2 2 6" xfId="17384" xr:uid="{D40708F4-63B3-4F3F-A305-333617D41FC3}"/>
    <cellStyle name="Total 15 2 2 2 2 6 2" xfId="29105" xr:uid="{5236E259-BEBA-48F3-97EC-17086DA9B5C9}"/>
    <cellStyle name="Total 15 2 2 2 2 7" xfId="18160" xr:uid="{8C7DA98A-CF3B-4910-BA1D-5E288B7450EC}"/>
    <cellStyle name="Total 15 2 2 2 2 7 2" xfId="29881" xr:uid="{53D36FF1-6AB3-44E9-8968-C4B273312754}"/>
    <cellStyle name="Total 15 2 2 2 2 8" xfId="18917" xr:uid="{A53A16C9-9219-4A50-ADEE-58FEEE0E5469}"/>
    <cellStyle name="Total 15 2 2 2 3" xfId="9743" xr:uid="{245553DF-E647-4931-BF5C-206ACF8DD37D}"/>
    <cellStyle name="Total 15 2 2 2 3 2" xfId="14148" xr:uid="{8E86CBE5-249D-4CFE-A36A-29490D3C3735}"/>
    <cellStyle name="Total 15 2 2 2 3 2 2" xfId="25921" xr:uid="{E1151994-D8F5-4DF4-B228-F0C386281BA8}"/>
    <cellStyle name="Total 15 2 2 2 3 3" xfId="15108" xr:uid="{43472D79-578A-4292-A74F-69F6EBA650BA}"/>
    <cellStyle name="Total 15 2 2 2 3 3 2" xfId="26879" xr:uid="{755BB25C-3BCD-400C-BF67-A8393225CF79}"/>
    <cellStyle name="Total 15 2 2 2 3 4" xfId="16060" xr:uid="{E69F382E-72A2-43F5-AF5F-06A304B3D30F}"/>
    <cellStyle name="Total 15 2 2 2 3 4 2" xfId="27807" xr:uid="{0F92F087-818A-438F-833F-1F8948A3D280}"/>
    <cellStyle name="Total 15 2 2 2 3 5" xfId="16934" xr:uid="{CC4E63C3-E9F8-4894-834F-65CFDEAF9406}"/>
    <cellStyle name="Total 15 2 2 2 3 5 2" xfId="28681" xr:uid="{42B6005F-185F-45BB-A52D-FD81FA60A8E6}"/>
    <cellStyle name="Total 15 2 2 2 3 6" xfId="17799" xr:uid="{396CA18F-A3F2-4A66-9B80-9F03726A7634}"/>
    <cellStyle name="Total 15 2 2 2 3 6 2" xfId="29520" xr:uid="{887AAFF7-DF97-408F-A67D-2281F230EA2D}"/>
    <cellStyle name="Total 15 2 2 2 3 7" xfId="18575" xr:uid="{A010CAB7-D1BD-4B98-9349-FD9139027804}"/>
    <cellStyle name="Total 15 2 2 2 3 7 2" xfId="30296" xr:uid="{59E8AD18-E61D-488A-BFFA-AD5E9C65A5D8}"/>
    <cellStyle name="Total 15 2 2 2 3 8" xfId="19332" xr:uid="{26F2927A-6432-4E8F-9F69-DBA2E272C8DB}"/>
    <cellStyle name="Total 15 2 2 2 4" xfId="12713" xr:uid="{DE6599E1-85CB-44AE-80B9-F25E03695C71}"/>
    <cellStyle name="Total 15 2 2 2 4 2" xfId="24511" xr:uid="{BE92CD49-4653-4ED1-AC2F-ED13F48A8410}"/>
    <cellStyle name="Total 15 2 2 2 5" xfId="12423" xr:uid="{4FEF7369-36CB-4B39-8A56-4955821E0B74}"/>
    <cellStyle name="Total 15 2 2 2 5 2" xfId="24237" xr:uid="{C49D428E-DE10-4EE9-95B3-A3F0FCE05519}"/>
    <cellStyle name="Total 15 2 2 2 6" xfId="10358" xr:uid="{9C8B1999-6125-4425-ADE1-6DBFB592FAC9}"/>
    <cellStyle name="Total 15 2 2 2 6 2" xfId="22230" xr:uid="{03CE229B-D8F1-423C-BCB6-54F468247BDF}"/>
    <cellStyle name="Total 15 2 2 2 7" xfId="11678" xr:uid="{AB796116-0C4E-444F-B997-59B61E6B28DA}"/>
    <cellStyle name="Total 15 2 2 2 7 2" xfId="23517" xr:uid="{FF994483-E09D-47F0-9300-FFA429D752B7}"/>
    <cellStyle name="Total 15 2 2 2 8" xfId="11010" xr:uid="{51E79AC5-FE35-49A9-9248-D801098C2455}"/>
    <cellStyle name="Total 15 2 2 2 8 2" xfId="22879" xr:uid="{7C08A538-4E1D-45F1-8817-0BEEAABE82F9}"/>
    <cellStyle name="Total 15 2 2 2 9" xfId="12512" xr:uid="{C679BCC7-298E-4501-A11C-B9249BD74F5A}"/>
    <cellStyle name="Total 15 2 2 2 9 2" xfId="24322" xr:uid="{074BC503-7124-4B45-9539-2B942BD8DF56}"/>
    <cellStyle name="Total 15 2 2 3" xfId="8504" xr:uid="{51FE822C-9A6B-4CC3-9EE2-0B121D8D2A1B}"/>
    <cellStyle name="Total 15 2 2 3 2" xfId="13246" xr:uid="{84F86BCC-4820-4990-834E-DEC7B3E7CA1F}"/>
    <cellStyle name="Total 15 2 2 3 2 2" xfId="25032" xr:uid="{B640D954-9021-4CB9-918D-41CADEA1754B}"/>
    <cellStyle name="Total 15 2 2 3 3" xfId="14266" xr:uid="{5D106401-DEC8-4463-8178-7B08C16E6446}"/>
    <cellStyle name="Total 15 2 2 3 3 2" xfId="26039" xr:uid="{B49036D6-86DE-4CC1-AFE1-AB559F6AF4E7}"/>
    <cellStyle name="Total 15 2 2 3 4" xfId="15226" xr:uid="{CBDD7FD0-9810-4D36-9F26-275668721D13}"/>
    <cellStyle name="Total 15 2 2 3 4 2" xfId="26995" xr:uid="{197E1F45-F84B-4AF9-A762-ECDB249DA729}"/>
    <cellStyle name="Total 15 2 2 3 5" xfId="16175" xr:uid="{621889D6-6DDD-4D02-8E06-41B95A099A88}"/>
    <cellStyle name="Total 15 2 2 3 5 2" xfId="27922" xr:uid="{1E17606A-1A18-40EF-BC9B-E0231E909250}"/>
    <cellStyle name="Total 15 2 2 3 6" xfId="17048" xr:uid="{FA845D8D-4325-4D04-8887-9FEA3B338808}"/>
    <cellStyle name="Total 15 2 2 3 6 2" xfId="28795" xr:uid="{E48E7C60-2BB5-418E-9EE4-DFA8F0B1E75E}"/>
    <cellStyle name="Total 15 2 2 3 7" xfId="17913" xr:uid="{41291A75-6481-4A89-B586-9A50BCE67ED8}"/>
    <cellStyle name="Total 15 2 2 3 7 2" xfId="29634" xr:uid="{70E01335-D6F5-410A-BB8B-15ECA539D898}"/>
    <cellStyle name="Total 15 2 2 3 8" xfId="18689" xr:uid="{AC2CBCBF-80B2-4997-99B8-038EBE04E457}"/>
    <cellStyle name="Total 15 2 2 4" xfId="9515" xr:uid="{2230541B-EBAA-45DE-9B3D-9BC53BC7FFE1}"/>
    <cellStyle name="Total 15 2 2 4 2" xfId="13920" xr:uid="{0A6230EC-A7FA-4936-B6B8-510D3DFB79F1}"/>
    <cellStyle name="Total 15 2 2 4 2 2" xfId="25693" xr:uid="{57F390A8-6BD8-4025-8FE3-5F98B471657E}"/>
    <cellStyle name="Total 15 2 2 4 3" xfId="14880" xr:uid="{6DF602F6-CB1A-432F-9801-FD5F9FA67737}"/>
    <cellStyle name="Total 15 2 2 4 3 2" xfId="26651" xr:uid="{13FA7486-95DA-49DC-8222-8476E860786C}"/>
    <cellStyle name="Total 15 2 2 4 4" xfId="15832" xr:uid="{FB673548-FEC3-4547-9766-38D215DEB749}"/>
    <cellStyle name="Total 15 2 2 4 4 2" xfId="27579" xr:uid="{00766285-C941-4CDA-89D0-5795BE0E3B18}"/>
    <cellStyle name="Total 15 2 2 4 5" xfId="16706" xr:uid="{6D1100AF-B504-45C0-92FF-3B0BC1FD5E3D}"/>
    <cellStyle name="Total 15 2 2 4 5 2" xfId="28453" xr:uid="{C57B9690-D6DF-406E-B606-F6AFCA971C7A}"/>
    <cellStyle name="Total 15 2 2 4 6" xfId="17571" xr:uid="{D16EB39B-F964-487B-99E4-83284BCFA5A2}"/>
    <cellStyle name="Total 15 2 2 4 6 2" xfId="29292" xr:uid="{ADCF80D4-6C93-43BF-9BF1-30220C6E9C9C}"/>
    <cellStyle name="Total 15 2 2 4 7" xfId="18347" xr:uid="{6B88436E-1127-4BA8-8596-7D7376F7A22C}"/>
    <cellStyle name="Total 15 2 2 4 7 2" xfId="30068" xr:uid="{1CE846F7-8793-4CDB-9225-DC9C1A9E9C68}"/>
    <cellStyle name="Total 15 2 2 4 8" xfId="19104" xr:uid="{8BDBACDF-D449-4764-9939-F1FF1BDE35CE}"/>
    <cellStyle name="Total 15 2 2 5" xfId="12217" xr:uid="{1A5DD5B2-432F-4B28-9358-69384200B1AD}"/>
    <cellStyle name="Total 15 2 2 5 2" xfId="24034" xr:uid="{467162F0-E4A7-4C42-B3AC-B0E3A86C5F53}"/>
    <cellStyle name="Total 15 2 2 6" xfId="10550" xr:uid="{B8CA6CC1-26E4-442C-A0A8-EE9522DBA3F2}"/>
    <cellStyle name="Total 15 2 2 6 2" xfId="22422" xr:uid="{627FEC68-DB62-46CF-848A-BB7F0A574D75}"/>
    <cellStyle name="Total 15 2 2 7" xfId="13576" xr:uid="{3D365E21-B386-42A9-9409-1197437C29DB}"/>
    <cellStyle name="Total 15 2 2 7 2" xfId="25352" xr:uid="{A2EC3228-F6B5-40B1-B959-49FAC752B29E}"/>
    <cellStyle name="Total 15 2 2 8" xfId="14554" xr:uid="{2948CAEA-E901-4172-9686-AD8E45F0368E}"/>
    <cellStyle name="Total 15 2 2 8 2" xfId="26325" xr:uid="{9A4513CC-8BE2-4129-9B2F-94B715D80746}"/>
    <cellStyle name="Total 15 2 2 9" xfId="15507" xr:uid="{FA1E8CC7-E5AD-4423-B5FA-B3E192BED8B0}"/>
    <cellStyle name="Total 15 2 2 9 2" xfId="27262" xr:uid="{C5B09DBE-EA9B-4571-B76F-C060158E7452}"/>
    <cellStyle name="Total 15 2 3" xfId="7126" xr:uid="{766B4BA8-F758-4CAF-94E7-918C428EA801}"/>
    <cellStyle name="Total 15 2 3 10" xfId="11141" xr:uid="{D3CD480D-B087-4891-9C6E-1136AD995E48}"/>
    <cellStyle name="Total 15 2 3 10 2" xfId="23009" xr:uid="{47836A01-6251-4939-8E5A-04144B9C7A56}"/>
    <cellStyle name="Total 15 2 3 2" xfId="8769" xr:uid="{BAFE817C-8AC0-4482-AC47-A9E17883269B}"/>
    <cellStyle name="Total 15 2 3 2 2" xfId="13429" xr:uid="{224785F8-DC5C-4FCB-96AB-13BC6121D49A}"/>
    <cellStyle name="Total 15 2 3 2 2 2" xfId="25212" xr:uid="{B9C32CA9-BAD6-4741-94C2-115CD9310506}"/>
    <cellStyle name="Total 15 2 3 2 3" xfId="14435" xr:uid="{CEED40C1-372C-4FCD-9634-59B08EDBB3D8}"/>
    <cellStyle name="Total 15 2 3 2 3 2" xfId="26207" xr:uid="{E499CE30-ACB7-447D-9A0D-7BD04FE6FA45}"/>
    <cellStyle name="Total 15 2 3 2 4" xfId="15393" xr:uid="{E02A118F-A50E-46B0-B260-B12DB0AA9FBF}"/>
    <cellStyle name="Total 15 2 3 2 4 2" xfId="27154" xr:uid="{F06CE052-7015-4A29-84A8-B1ED4583BE12}"/>
    <cellStyle name="Total 15 2 3 2 5" xfId="16319" xr:uid="{1521680A-7C6F-49E6-9BC4-9B919392AD47}"/>
    <cellStyle name="Total 15 2 3 2 5 2" xfId="28066" xr:uid="{95DC2352-52A0-47F2-AEB1-1714FDAB83B7}"/>
    <cellStyle name="Total 15 2 3 2 6" xfId="17190" xr:uid="{C7509F7E-238A-490D-8917-F0646B10061D}"/>
    <cellStyle name="Total 15 2 3 2 6 2" xfId="28934" xr:uid="{34080630-48DC-4B77-9D36-33FE66626FE5}"/>
    <cellStyle name="Total 15 2 3 2 7" xfId="18037" xr:uid="{FDA45641-6326-4D3E-BDB6-C02FA493848B}"/>
    <cellStyle name="Total 15 2 3 2 7 2" xfId="29758" xr:uid="{48E33163-4653-4AB1-BBA1-36AE4F533702}"/>
    <cellStyle name="Total 15 2 3 2 8" xfId="18804" xr:uid="{9529DAB1-EA46-44CD-903C-883481E4A8C0}"/>
    <cellStyle name="Total 15 2 3 3" xfId="9630" xr:uid="{6ED8F112-99BF-4CCF-A5CD-11E6123E1770}"/>
    <cellStyle name="Total 15 2 3 3 2" xfId="14035" xr:uid="{580A38EF-155F-4293-B248-A79F3FB6F4D6}"/>
    <cellStyle name="Total 15 2 3 3 2 2" xfId="25808" xr:uid="{20C5DF32-37BC-4376-A53A-4AC7C63A3C1E}"/>
    <cellStyle name="Total 15 2 3 3 3" xfId="14995" xr:uid="{83D8B4C5-FAE9-412D-81FA-8908D6F63622}"/>
    <cellStyle name="Total 15 2 3 3 3 2" xfId="26766" xr:uid="{62E87980-B105-4714-B406-FD6727CFF788}"/>
    <cellStyle name="Total 15 2 3 3 4" xfId="15947" xr:uid="{8E7437E0-36EB-4C28-9736-FC0479074B16}"/>
    <cellStyle name="Total 15 2 3 3 4 2" xfId="27694" xr:uid="{4E6AB50E-C994-4C69-8491-02B7460C6EED}"/>
    <cellStyle name="Total 15 2 3 3 5" xfId="16821" xr:uid="{1A31DB71-4198-4394-9C8A-F9ED7E431F9B}"/>
    <cellStyle name="Total 15 2 3 3 5 2" xfId="28568" xr:uid="{CB9B431D-3777-4D44-9145-AD54DBE4952F}"/>
    <cellStyle name="Total 15 2 3 3 6" xfId="17686" xr:uid="{5D34E93D-EF55-457C-B67E-9594B26F8BC5}"/>
    <cellStyle name="Total 15 2 3 3 6 2" xfId="29407" xr:uid="{6AC40228-736C-4EAD-B6C8-723187B4A671}"/>
    <cellStyle name="Total 15 2 3 3 7" xfId="18462" xr:uid="{255A7BA8-CC6B-4D35-A622-59F445704FDE}"/>
    <cellStyle name="Total 15 2 3 3 7 2" xfId="30183" xr:uid="{31F6C8D6-968E-41B6-B77F-AA316F37438D}"/>
    <cellStyle name="Total 15 2 3 3 8" xfId="19219" xr:uid="{1CF1DF21-8405-4BD8-A7A8-2450C8492197}"/>
    <cellStyle name="Total 15 2 3 4" xfId="12400" xr:uid="{2A1C30F2-1874-481F-8E8E-C8E31515B813}"/>
    <cellStyle name="Total 15 2 3 4 2" xfId="24214" xr:uid="{44B41E27-D751-4FE8-B0EB-6CD4D36957EF}"/>
    <cellStyle name="Total 15 2 3 5" xfId="10381" xr:uid="{7033C36C-7291-42B9-B983-629115BFA87B}"/>
    <cellStyle name="Total 15 2 3 5 2" xfId="22253" xr:uid="{556CDB66-CDE6-4EC0-826C-02A4F352574F}"/>
    <cellStyle name="Total 15 2 3 6" xfId="9775" xr:uid="{1E5054AE-A06A-45CA-9586-5AAA91E19B33}"/>
    <cellStyle name="Total 15 2 3 6 2" xfId="21651" xr:uid="{9DAAD1CA-DC4A-4933-A7F8-BE5292E5E8E2}"/>
    <cellStyle name="Total 15 2 3 7" xfId="11894" xr:uid="{F9E4B9F7-AF76-443F-A1A1-DD0C87457D33}"/>
    <cellStyle name="Total 15 2 3 7 2" xfId="23721" xr:uid="{15D92ABC-21DC-4D8D-9F41-2AA7ADACCE0A}"/>
    <cellStyle name="Total 15 2 3 8" xfId="10825" xr:uid="{97E55672-F15A-48D1-8DBA-BA8549A7FB00}"/>
    <cellStyle name="Total 15 2 3 8 2" xfId="22695" xr:uid="{71B3B76E-1678-407A-A0BD-300BFC695C0B}"/>
    <cellStyle name="Total 15 2 3 9" xfId="11500" xr:uid="{25D359C8-4006-4139-B03D-257D9B64DE39}"/>
    <cellStyle name="Total 15 2 3 9 2" xfId="23354" xr:uid="{8683A99E-1C85-4CA4-AE3F-1444710341E5}"/>
    <cellStyle name="Total 15 2 4" xfId="7970" xr:uid="{A0340454-2757-4526-A5E2-C9BC7B93960A}"/>
    <cellStyle name="Total 15 2 4 2" xfId="12940" xr:uid="{301C37BD-E181-4291-996F-DC9D86D72D61}"/>
    <cellStyle name="Total 15 2 4 2 2" xfId="24734" xr:uid="{1544E01F-DEA9-4FCD-8903-90A365BB1DFC}"/>
    <cellStyle name="Total 15 2 4 3" xfId="11962" xr:uid="{A4885828-2390-42D4-9FBA-7894AA8039A9}"/>
    <cellStyle name="Total 15 2 4 3 2" xfId="23787" xr:uid="{DD4BF538-F83D-409A-93E2-191AD941C38C}"/>
    <cellStyle name="Total 15 2 4 4" xfId="10773" xr:uid="{3B4554AD-3450-4BF4-9AEC-B1055F99B9CD}"/>
    <cellStyle name="Total 15 2 4 4 2" xfId="22643" xr:uid="{F3F0A89D-C666-4AE6-8004-C7B7E70593EB}"/>
    <cellStyle name="Total 15 2 4 5" xfId="11550" xr:uid="{2E01B880-DDBF-4297-B061-9CB7FFD4897B}"/>
    <cellStyle name="Total 15 2 4 5 2" xfId="23398" xr:uid="{743B00A9-163D-42A2-A50A-651354057B76}"/>
    <cellStyle name="Total 15 2 4 6" xfId="11111" xr:uid="{CA089E25-05A0-4A75-8A91-FA11B7669658}"/>
    <cellStyle name="Total 15 2 4 6 2" xfId="22980" xr:uid="{1D51A500-EA22-4E29-9323-0CD100C661B9}"/>
    <cellStyle name="Total 15 2 4 7" xfId="11998" xr:uid="{01871B27-4AF8-4715-AE3E-B965083F5120}"/>
    <cellStyle name="Total 15 2 4 7 2" xfId="23823" xr:uid="{9FF67927-90E4-4965-B491-F58B1F8A2263}"/>
    <cellStyle name="Total 15 2 4 8" xfId="10741" xr:uid="{39663812-AA83-49E7-9868-1996BC2D0FCA}"/>
    <cellStyle name="Total 15 2 5" xfId="9402" xr:uid="{DAB2FC40-ACF1-4896-A7EA-0FFE78F1CDCE}"/>
    <cellStyle name="Total 15 2 5 2" xfId="13807" xr:uid="{37C3FA7D-F934-4CBB-B0DE-6E42DF2C76B4}"/>
    <cellStyle name="Total 15 2 5 2 2" xfId="25580" xr:uid="{A5EC481D-F61D-4236-BAC3-7859C0E07361}"/>
    <cellStyle name="Total 15 2 5 3" xfId="14767" xr:uid="{23E76F66-8F53-42EF-B436-F74EA0C21206}"/>
    <cellStyle name="Total 15 2 5 3 2" xfId="26538" xr:uid="{23554ACB-AB82-4F65-9CBA-F731CBD3FD66}"/>
    <cellStyle name="Total 15 2 5 4" xfId="15719" xr:uid="{E868DC92-86CA-41C3-A180-37C34BC8D179}"/>
    <cellStyle name="Total 15 2 5 4 2" xfId="27466" xr:uid="{17ABD156-1E06-45DB-BC87-ED1F971CAAA0}"/>
    <cellStyle name="Total 15 2 5 5" xfId="16593" xr:uid="{3E083F50-CFF3-4C20-BBA1-6A6F471A183B}"/>
    <cellStyle name="Total 15 2 5 5 2" xfId="28340" xr:uid="{C93A8EDF-CB76-4643-A28B-D771A4754580}"/>
    <cellStyle name="Total 15 2 5 6" xfId="17458" xr:uid="{B9AFBC37-362F-4442-BD8B-AFAF53751ECD}"/>
    <cellStyle name="Total 15 2 5 6 2" xfId="29179" xr:uid="{87053FB4-627C-4667-8459-EB132D4DDB81}"/>
    <cellStyle name="Total 15 2 5 7" xfId="18234" xr:uid="{A5782774-5662-4C83-9DB2-0991D2D844AD}"/>
    <cellStyle name="Total 15 2 5 7 2" xfId="29955" xr:uid="{C268F0EE-A624-418B-A87F-3ACA2330C67C}"/>
    <cellStyle name="Total 15 2 5 8" xfId="18991" xr:uid="{C7E13459-9DB4-4BF2-9A90-720D4BA747EF}"/>
    <cellStyle name="Total 15 2 6" xfId="11866" xr:uid="{5EB3C285-4E34-4981-97F6-2AAA75A829BD}"/>
    <cellStyle name="Total 15 2 6 2" xfId="23693" xr:uid="{DA77C079-B736-4F92-98E9-424547E73AD1}"/>
    <cellStyle name="Total 15 2 7" xfId="10853" xr:uid="{E597ACD4-6F56-4185-A175-9CDFC957544F}"/>
    <cellStyle name="Total 15 2 7 2" xfId="22722" xr:uid="{B7247EE0-964F-4B49-BDA1-770F58EFC5E0}"/>
    <cellStyle name="Total 15 2 8" xfId="11477" xr:uid="{39C5C5EE-78E8-4FB0-B100-4ED1B27734D5}"/>
    <cellStyle name="Total 15 2 8 2" xfId="23331" xr:uid="{DD567181-168F-4195-B688-C5A7C7F63327}"/>
    <cellStyle name="Total 15 2 9" xfId="11164" xr:uid="{A23590E6-7DB0-4C69-B2E0-606DEA6AC9A9}"/>
    <cellStyle name="Total 15 2 9 2" xfId="23029" xr:uid="{5E52903F-D037-45F8-86FA-2394B02F18F5}"/>
    <cellStyle name="Total 15 3" xfId="6858" xr:uid="{63E9C0F8-558D-4D2E-805C-25A6A7E18E98}"/>
    <cellStyle name="Total 15 3 10" xfId="10987" xr:uid="{DE269D4E-B7F3-4090-BEEF-A6A008D8B482}"/>
    <cellStyle name="Total 15 3 10 2" xfId="22856" xr:uid="{AB04AFD3-4C3C-4844-AA36-4B51B04ECEAF}"/>
    <cellStyle name="Total 15 3 11" xfId="12012" xr:uid="{092FE133-AA92-4F52-BAD0-6223A8EC4587}"/>
    <cellStyle name="Total 15 3 11 2" xfId="23835" xr:uid="{588150DF-3084-4163-8A75-96C31141DBDB}"/>
    <cellStyle name="Total 15 3 2" xfId="7663" xr:uid="{94E379DB-6CEF-4854-BCAF-542BC7A30D71}"/>
    <cellStyle name="Total 15 3 2 10" xfId="11246" xr:uid="{249CC7BE-2FCD-4669-A06E-AD5FD2511CB0}"/>
    <cellStyle name="Total 15 3 2 10 2" xfId="23108" xr:uid="{90682E37-76D6-4E4E-8716-F44FAD106730}"/>
    <cellStyle name="Total 15 3 2 2" xfId="9306" xr:uid="{C217EF33-69D0-48FE-AE18-C923D0B94BAA}"/>
    <cellStyle name="Total 15 3 2 2 2" xfId="13728" xr:uid="{7DDBB11E-4907-4156-B1DC-0086B449BB89}"/>
    <cellStyle name="Total 15 3 2 2 2 2" xfId="25502" xr:uid="{E50DB313-D783-405E-942F-B0B0996D8E2E}"/>
    <cellStyle name="Total 15 3 2 2 3" xfId="14690" xr:uid="{A06552DD-445A-4BEC-9265-4D91A416FF6B}"/>
    <cellStyle name="Total 15 3 2 2 3 2" xfId="26461" xr:uid="{F33D1E3C-C097-412D-955F-53464F589971}"/>
    <cellStyle name="Total 15 3 2 2 4" xfId="15642" xr:uid="{5008FEFF-D984-46C9-86DD-397EC33D8FD6}"/>
    <cellStyle name="Total 15 3 2 2 4 2" xfId="27389" xr:uid="{7846E3AA-D451-4F68-89F3-A5D2D848AD0B}"/>
    <cellStyle name="Total 15 3 2 2 5" xfId="16520" xr:uid="{EEE3BC5C-BD8C-4A3F-83B1-22EA16ABA131}"/>
    <cellStyle name="Total 15 3 2 2 5 2" xfId="28267" xr:uid="{00475D06-ADDC-4EDE-BE6F-1FCDDDAB5840}"/>
    <cellStyle name="Total 15 3 2 2 6" xfId="17385" xr:uid="{3B82C839-EDEB-40B6-935A-7C7A55DA96C6}"/>
    <cellStyle name="Total 15 3 2 2 6 2" xfId="29106" xr:uid="{A66AA39E-8AD5-4A01-9360-9DA2E14222C2}"/>
    <cellStyle name="Total 15 3 2 2 7" xfId="18161" xr:uid="{37D4EE0C-D749-430E-8108-EFDCAF18A3C5}"/>
    <cellStyle name="Total 15 3 2 2 7 2" xfId="29882" xr:uid="{4D08DCE1-974B-455F-AD99-A9A5B11E1799}"/>
    <cellStyle name="Total 15 3 2 2 8" xfId="18918" xr:uid="{30F1D7B5-257E-4D01-8914-C88F751F2AC0}"/>
    <cellStyle name="Total 15 3 2 3" xfId="9744" xr:uid="{F652138D-BF28-4822-9468-B13BFCD67AA0}"/>
    <cellStyle name="Total 15 3 2 3 2" xfId="14149" xr:uid="{71D5D212-44C6-4071-9061-C9D96EB139EA}"/>
    <cellStyle name="Total 15 3 2 3 2 2" xfId="25922" xr:uid="{86B4A411-D182-4A4C-B3F3-0FD538C3C124}"/>
    <cellStyle name="Total 15 3 2 3 3" xfId="15109" xr:uid="{0BF07F6B-F42D-49B4-8C37-985146CC4F2F}"/>
    <cellStyle name="Total 15 3 2 3 3 2" xfId="26880" xr:uid="{67FFD9E3-FFB0-43B5-8DF5-3D9CAAD0AC81}"/>
    <cellStyle name="Total 15 3 2 3 4" xfId="16061" xr:uid="{A53C3088-B3AE-49D8-B34E-203C38909FF1}"/>
    <cellStyle name="Total 15 3 2 3 4 2" xfId="27808" xr:uid="{34E8344C-F51F-49EF-B8F0-6421A0C801C2}"/>
    <cellStyle name="Total 15 3 2 3 5" xfId="16935" xr:uid="{9F6163BD-D4D2-49DD-A586-C05610EB6D26}"/>
    <cellStyle name="Total 15 3 2 3 5 2" xfId="28682" xr:uid="{10692D82-CEDA-4485-B204-03522FB4F2F0}"/>
    <cellStyle name="Total 15 3 2 3 6" xfId="17800" xr:uid="{2DE4216E-53C9-4725-BA84-E6348DE02174}"/>
    <cellStyle name="Total 15 3 2 3 6 2" xfId="29521" xr:uid="{AD8BBF6C-3876-495E-9A3D-2B56B1A4DA5E}"/>
    <cellStyle name="Total 15 3 2 3 7" xfId="18576" xr:uid="{8D8D60BF-0C19-493A-8170-C52F508A0238}"/>
    <cellStyle name="Total 15 3 2 3 7 2" xfId="30297" xr:uid="{E2D7D8F2-29E8-4FFE-8BD8-9FF51E9554D7}"/>
    <cellStyle name="Total 15 3 2 3 8" xfId="19333" xr:uid="{2DDF5BEC-223B-4693-BAAA-F3F722EB994A}"/>
    <cellStyle name="Total 15 3 2 4" xfId="12714" xr:uid="{0C0ACD4E-215A-4953-90D4-DEDB7348C7ED}"/>
    <cellStyle name="Total 15 3 2 4 2" xfId="24512" xr:uid="{0A707E2F-EF7D-4F88-AAB0-780F118396F0}"/>
    <cellStyle name="Total 15 3 2 5" xfId="11970" xr:uid="{91622EB1-8488-4E65-A724-DAD3AE2795DB}"/>
    <cellStyle name="Total 15 3 2 5 2" xfId="23795" xr:uid="{9532DA21-9C43-4D17-AE19-30F21B326327}"/>
    <cellStyle name="Total 15 3 2 6" xfId="10765" xr:uid="{2ECF6261-C54A-4E11-8ECE-BC70BD830807}"/>
    <cellStyle name="Total 15 3 2 6 2" xfId="22636" xr:uid="{04C828BF-209F-42F6-BD5D-481FC6E7E9BF}"/>
    <cellStyle name="Total 15 3 2 7" xfId="11557" xr:uid="{291ECF46-F309-4FDB-A12E-F42BEDEF6CBA}"/>
    <cellStyle name="Total 15 3 2 7 2" xfId="23405" xr:uid="{F1373B3B-E3C3-4B0B-AE2B-1CF35F85056F}"/>
    <cellStyle name="Total 15 3 2 8" xfId="11104" xr:uid="{5A15EC4D-0458-4C9C-944C-16263993F9A6}"/>
    <cellStyle name="Total 15 3 2 8 2" xfId="22973" xr:uid="{FC003AD6-908C-4F26-A253-10BAE1E1F32F}"/>
    <cellStyle name="Total 15 3 2 9" xfId="11383" xr:uid="{B77F2F6E-0918-4953-928C-7EC01C8DABDE}"/>
    <cellStyle name="Total 15 3 2 9 2" xfId="23241" xr:uid="{E376D58C-0564-456F-8062-C8C7E0557BDC}"/>
    <cellStyle name="Total 15 3 3" xfId="8503" xr:uid="{15FAAD21-CB8B-4093-AAB2-11A78DFAC9AA}"/>
    <cellStyle name="Total 15 3 3 2" xfId="13245" xr:uid="{D7FD69FE-7A4C-4154-A764-04CA30C4564C}"/>
    <cellStyle name="Total 15 3 3 2 2" xfId="25031" xr:uid="{2935EB45-A996-4BCE-A985-BACF02D204CC}"/>
    <cellStyle name="Total 15 3 3 3" xfId="14265" xr:uid="{C4DD01BF-41C6-4D3A-BFE5-BDBBE478E0F4}"/>
    <cellStyle name="Total 15 3 3 3 2" xfId="26038" xr:uid="{C6618026-4C87-4B22-A2EC-720C81A86AF9}"/>
    <cellStyle name="Total 15 3 3 4" xfId="15225" xr:uid="{26D1A200-3FAF-4E56-94E9-EFA789F36227}"/>
    <cellStyle name="Total 15 3 3 4 2" xfId="26994" xr:uid="{1F0CE879-08FA-4B28-B8F0-5717451366D6}"/>
    <cellStyle name="Total 15 3 3 5" xfId="16174" xr:uid="{E9763556-48B1-4E3B-90E3-A45FFF7629B3}"/>
    <cellStyle name="Total 15 3 3 5 2" xfId="27921" xr:uid="{BD95D61C-B3D4-4EBC-8B23-1C98F2AD2FDF}"/>
    <cellStyle name="Total 15 3 3 6" xfId="17047" xr:uid="{7C951327-C677-4C53-9508-A8890AEF62CD}"/>
    <cellStyle name="Total 15 3 3 6 2" xfId="28794" xr:uid="{F864CB27-A038-4409-8875-8E37C1241687}"/>
    <cellStyle name="Total 15 3 3 7" xfId="17912" xr:uid="{91955A28-9599-4052-9407-0DB1B9E925A4}"/>
    <cellStyle name="Total 15 3 3 7 2" xfId="29633" xr:uid="{4155B555-3391-42A6-B2E4-2C296238FC5B}"/>
    <cellStyle name="Total 15 3 3 8" xfId="18688" xr:uid="{101500ED-ACA8-47A7-904F-463052D2ABF1}"/>
    <cellStyle name="Total 15 3 4" xfId="9514" xr:uid="{EA98DA43-44F5-4E96-A754-1E319B44B72B}"/>
    <cellStyle name="Total 15 3 4 2" xfId="13919" xr:uid="{16829E3C-DDC7-4335-A659-A2E40ED382E4}"/>
    <cellStyle name="Total 15 3 4 2 2" xfId="25692" xr:uid="{D25D5F6D-758D-44A6-A55B-B56A3A389ED3}"/>
    <cellStyle name="Total 15 3 4 3" xfId="14879" xr:uid="{9530D16F-4C4B-483E-B0D2-F6D2D5C3CA43}"/>
    <cellStyle name="Total 15 3 4 3 2" xfId="26650" xr:uid="{29784C0E-B684-4DA5-B037-D3EDDE314F4B}"/>
    <cellStyle name="Total 15 3 4 4" xfId="15831" xr:uid="{E95C4C88-B115-4D6E-9587-F2C0CBD92061}"/>
    <cellStyle name="Total 15 3 4 4 2" xfId="27578" xr:uid="{70BFF3A1-6897-442E-844C-E724752387E7}"/>
    <cellStyle name="Total 15 3 4 5" xfId="16705" xr:uid="{922D0BF1-EA24-430E-AD51-FA871A0ECB7E}"/>
    <cellStyle name="Total 15 3 4 5 2" xfId="28452" xr:uid="{ADEC38E1-8405-4EC7-B38E-AFA7D111BC42}"/>
    <cellStyle name="Total 15 3 4 6" xfId="17570" xr:uid="{09D2A125-DE28-4E70-94C8-117798F63CFD}"/>
    <cellStyle name="Total 15 3 4 6 2" xfId="29291" xr:uid="{A4B47E3D-E139-4CA5-9A90-85E955C49193}"/>
    <cellStyle name="Total 15 3 4 7" xfId="18346" xr:uid="{48A44D1F-B30B-4B9C-BE46-B09D3F72E794}"/>
    <cellStyle name="Total 15 3 4 7 2" xfId="30067" xr:uid="{49F32CD7-572C-4D7E-B146-96E257C2B936}"/>
    <cellStyle name="Total 15 3 4 8" xfId="19103" xr:uid="{B7F6CB39-6EBF-4970-A525-9C272D47A6F1}"/>
    <cellStyle name="Total 15 3 5" xfId="12216" xr:uid="{05713C13-392A-4329-AB3A-8A3516B6057E}"/>
    <cellStyle name="Total 15 3 5 2" xfId="24033" xr:uid="{C333B110-DA75-467B-AA92-1C066C7725DC}"/>
    <cellStyle name="Total 15 3 6" xfId="10551" xr:uid="{26F487B8-65EE-455B-BB26-F201EE2020CB}"/>
    <cellStyle name="Total 15 3 6 2" xfId="22423" xr:uid="{500663B4-DFEB-4BA9-9A7D-88C3332E689F}"/>
    <cellStyle name="Total 15 3 7" xfId="12554" xr:uid="{8B1B694C-2AEB-4280-9130-E1C0ED874F14}"/>
    <cellStyle name="Total 15 3 7 2" xfId="24363" xr:uid="{BAF9F010-4E76-4649-AEE7-25616012D6CD}"/>
    <cellStyle name="Total 15 3 8" xfId="10252" xr:uid="{8DABAA3F-AC27-44E9-AC86-09640A151BF7}"/>
    <cellStyle name="Total 15 3 8 2" xfId="22127" xr:uid="{535EC3A8-4902-4EA7-AF30-80F598C32E5C}"/>
    <cellStyle name="Total 15 3 9" xfId="11712" xr:uid="{20E09D9B-8BA6-4AB3-A795-06F45BFC86A2}"/>
    <cellStyle name="Total 15 3 9 2" xfId="23545" xr:uid="{E667EC3E-DDD9-449E-9F2D-F5D18417471C}"/>
    <cellStyle name="Total 15 4" xfId="7125" xr:uid="{AC6F011B-E033-40D6-96FC-516D8A6F7843}"/>
    <cellStyle name="Total 15 4 10" xfId="15307" xr:uid="{E0E70267-3EA4-42FE-968F-62B7703ACCDB}"/>
    <cellStyle name="Total 15 4 10 2" xfId="27076" xr:uid="{EC751CD4-7C59-4929-B279-537D89F7979F}"/>
    <cellStyle name="Total 15 4 2" xfId="8768" xr:uid="{C9719330-F449-4827-A857-79B74CE60106}"/>
    <cellStyle name="Total 15 4 2 2" xfId="13428" xr:uid="{EB748127-C8BA-4E63-9CA9-8B6CEA9EEA09}"/>
    <cellStyle name="Total 15 4 2 2 2" xfId="25211" xr:uid="{95C51823-DBA1-455D-8436-1B6A9BFB18F6}"/>
    <cellStyle name="Total 15 4 2 3" xfId="14434" xr:uid="{E7AA9526-39CC-4474-823D-FCC178A3B34F}"/>
    <cellStyle name="Total 15 4 2 3 2" xfId="26206" xr:uid="{2A067D6B-2881-4505-BF96-1184DE439CA8}"/>
    <cellStyle name="Total 15 4 2 4" xfId="15392" xr:uid="{65A236CE-2C8C-4101-9DB9-1E2427DB1251}"/>
    <cellStyle name="Total 15 4 2 4 2" xfId="27153" xr:uid="{5DB5D5D4-3CD0-4E0F-8433-900FB036F20B}"/>
    <cellStyle name="Total 15 4 2 5" xfId="16318" xr:uid="{59AF1478-7B4F-4494-BD24-043D0550F9AD}"/>
    <cellStyle name="Total 15 4 2 5 2" xfId="28065" xr:uid="{1D35148B-F0EE-477E-82EA-06E2170E1179}"/>
    <cellStyle name="Total 15 4 2 6" xfId="17189" xr:uid="{40271E51-D9DD-416E-811C-9717582F1498}"/>
    <cellStyle name="Total 15 4 2 6 2" xfId="28933" xr:uid="{7912632F-9833-499F-B939-29BC1D60DDA3}"/>
    <cellStyle name="Total 15 4 2 7" xfId="18036" xr:uid="{6CEB6B12-6B0A-4D90-BF6C-7F8944B676ED}"/>
    <cellStyle name="Total 15 4 2 7 2" xfId="29757" xr:uid="{0FA812AC-89F3-4C7D-9F14-8BFE6F415A7E}"/>
    <cellStyle name="Total 15 4 2 8" xfId="18803" xr:uid="{0E8CD040-7425-4E73-B9DC-5F92D56D7720}"/>
    <cellStyle name="Total 15 4 3" xfId="9629" xr:uid="{A2851D54-70FB-45A4-8023-65DA07652598}"/>
    <cellStyle name="Total 15 4 3 2" xfId="14034" xr:uid="{972625AB-84D0-423B-ACD2-CC8277B65893}"/>
    <cellStyle name="Total 15 4 3 2 2" xfId="25807" xr:uid="{E7F0B525-03FF-4523-8915-358EF5B9FD5A}"/>
    <cellStyle name="Total 15 4 3 3" xfId="14994" xr:uid="{8252C7B8-9640-4E83-B62D-E5AFF9C486BA}"/>
    <cellStyle name="Total 15 4 3 3 2" xfId="26765" xr:uid="{65E732C2-1DD5-4268-8527-B2A5AB440A44}"/>
    <cellStyle name="Total 15 4 3 4" xfId="15946" xr:uid="{C8DD7DC1-ECEF-485D-9902-E28903D799DF}"/>
    <cellStyle name="Total 15 4 3 4 2" xfId="27693" xr:uid="{9EAEB661-2FD2-4056-B1CB-F85DFC02725A}"/>
    <cellStyle name="Total 15 4 3 5" xfId="16820" xr:uid="{0D5C7DDC-8D8B-4433-875B-0B6ED9C35BB8}"/>
    <cellStyle name="Total 15 4 3 5 2" xfId="28567" xr:uid="{4A75BB72-BD2F-4D66-99A8-39A4A8E5857E}"/>
    <cellStyle name="Total 15 4 3 6" xfId="17685" xr:uid="{4911AEBE-AD75-4689-8B47-DC78B81F60E8}"/>
    <cellStyle name="Total 15 4 3 6 2" xfId="29406" xr:uid="{7DC9C9A1-0C2A-4EEB-8898-AB9815B5DE5E}"/>
    <cellStyle name="Total 15 4 3 7" xfId="18461" xr:uid="{4DAF67B5-CA5E-49D2-B24D-8B415C314E39}"/>
    <cellStyle name="Total 15 4 3 7 2" xfId="30182" xr:uid="{BC4A0AFC-A4C4-40D2-A380-9531ED1EF9E4}"/>
    <cellStyle name="Total 15 4 3 8" xfId="19218" xr:uid="{A7822E68-76CD-4903-B863-5BDEB4CE7BE2}"/>
    <cellStyle name="Total 15 4 4" xfId="12399" xr:uid="{EFFCD426-A688-42A2-A458-AF0099F7DA32}"/>
    <cellStyle name="Total 15 4 4 2" xfId="24213" xr:uid="{417B68E0-96E1-4224-9C0A-5F0037115BC3}"/>
    <cellStyle name="Total 15 4 5" xfId="10382" xr:uid="{E7F65C34-AFB5-446E-940B-ED8D2ABC3B06}"/>
    <cellStyle name="Total 15 4 5 2" xfId="22254" xr:uid="{17C2EC04-1E61-442B-86F6-D61E3556433F}"/>
    <cellStyle name="Total 15 4 6" xfId="11670" xr:uid="{1EED0A19-01F5-4256-8F83-9F9A27C21FBC}"/>
    <cellStyle name="Total 15 4 6 2" xfId="23509" xr:uid="{7AD5F448-139C-41DC-A075-8EAA2783A4AA}"/>
    <cellStyle name="Total 15 4 7" xfId="11018" xr:uid="{14D77874-3322-4F22-8306-A5A0E876AA7A}"/>
    <cellStyle name="Total 15 4 7 2" xfId="22887" xr:uid="{4DFC61E7-DADE-4769-9999-3CF33600CA28}"/>
    <cellStyle name="Total 15 4 8" xfId="13338" xr:uid="{C5442CC4-9BBF-4E98-B525-3A7A2755DF1E}"/>
    <cellStyle name="Total 15 4 8 2" xfId="25121" xr:uid="{BFF05350-1FB1-43A2-84EA-62934EAA929F}"/>
    <cellStyle name="Total 15 4 9" xfId="14349" xr:uid="{2B58D3FB-48C8-4723-983B-10A9D7707CB0}"/>
    <cellStyle name="Total 15 4 9 2" xfId="26121" xr:uid="{A65677DB-3F10-4FB1-ACFC-5A75171D0294}"/>
    <cellStyle name="Total 15 5" xfId="7969" xr:uid="{94BB585C-1B09-49FE-97D7-BDE7343BBE7E}"/>
    <cellStyle name="Total 15 5 2" xfId="12939" xr:uid="{A769F991-84C5-4357-B8A2-0762CDC3D8B3}"/>
    <cellStyle name="Total 15 5 2 2" xfId="24733" xr:uid="{F749CC8F-B9E6-4FB8-B5B3-025CD3623339}"/>
    <cellStyle name="Total 15 5 3" xfId="9954" xr:uid="{6CCA2434-E479-42A0-BD4F-664D4FF6CACC}"/>
    <cellStyle name="Total 15 5 3 2" xfId="21829" xr:uid="{0A89EA7B-FBC2-4459-AF97-2C2EAB5343C9}"/>
    <cellStyle name="Total 15 5 4" xfId="11949" xr:uid="{409F82F1-2115-4130-9D3A-A2468955A0AE}"/>
    <cellStyle name="Total 15 5 4 2" xfId="23775" xr:uid="{68DA1D67-716A-4161-9EFB-2C5C9FDAA65C}"/>
    <cellStyle name="Total 15 5 5" xfId="10783" xr:uid="{25CE8E2F-B8A9-438D-A567-1683756DE861}"/>
    <cellStyle name="Total 15 5 5 2" xfId="22653" xr:uid="{283E96D2-6941-4312-90FB-8905EFD9B8D9}"/>
    <cellStyle name="Total 15 5 6" xfId="11541" xr:uid="{077F5072-3170-483E-B7FE-960C47A209D5}"/>
    <cellStyle name="Total 15 5 6 2" xfId="23389" xr:uid="{8A3F662B-AC48-4727-B3F4-C55446E4A21A}"/>
    <cellStyle name="Total 15 5 7" xfId="11118" xr:uid="{FD5C419F-F45E-4125-AA8F-26A5C5945160}"/>
    <cellStyle name="Total 15 5 7 2" xfId="22986" xr:uid="{B05A0E95-1128-4334-BA81-FA3D8C038CBC}"/>
    <cellStyle name="Total 15 5 8" xfId="11381" xr:uid="{97A2A0EE-6767-43F4-8744-A1D73A458AB3}"/>
    <cellStyle name="Total 15 6" xfId="9401" xr:uid="{77AD259A-B843-400C-A2D9-99228235282C}"/>
    <cellStyle name="Total 15 6 2" xfId="13806" xr:uid="{6F98E98A-8C4A-4DD9-AC81-752049C9109A}"/>
    <cellStyle name="Total 15 6 2 2" xfId="25579" xr:uid="{59457CD3-38CE-4218-917D-613972DD2260}"/>
    <cellStyle name="Total 15 6 3" xfId="14766" xr:uid="{9BF779C5-5032-4EB2-9E9D-58974C698B6F}"/>
    <cellStyle name="Total 15 6 3 2" xfId="26537" xr:uid="{5637E523-7F48-4A29-A398-CBD4A81A0A5B}"/>
    <cellStyle name="Total 15 6 4" xfId="15718" xr:uid="{C60A3B31-7163-4A89-8FDC-4DAE4E00B22A}"/>
    <cellStyle name="Total 15 6 4 2" xfId="27465" xr:uid="{5A4C57F3-AAC1-4C05-9309-C58972F0FA79}"/>
    <cellStyle name="Total 15 6 5" xfId="16592" xr:uid="{30C3C25F-2681-4B31-940C-5F03041218CC}"/>
    <cellStyle name="Total 15 6 5 2" xfId="28339" xr:uid="{EE4B8350-1A2F-46C9-B2AC-43DFF68C55A6}"/>
    <cellStyle name="Total 15 6 6" xfId="17457" xr:uid="{8D48F4F1-11F0-44A0-BA02-9832E04E941C}"/>
    <cellStyle name="Total 15 6 6 2" xfId="29178" xr:uid="{C722DB68-FF48-49F8-A5A9-6B9ECD73ACC2}"/>
    <cellStyle name="Total 15 6 7" xfId="18233" xr:uid="{E45E19DB-9144-4B7C-802C-1E6F2771A6D2}"/>
    <cellStyle name="Total 15 6 7 2" xfId="29954" xr:uid="{2D90CBE1-1B0A-4A36-8491-88FA49A9BD7A}"/>
    <cellStyle name="Total 15 6 8" xfId="18990" xr:uid="{2B158102-FFF1-4C8D-A1FE-91BDEEAF3445}"/>
    <cellStyle name="Total 15 7" xfId="11865" xr:uid="{6B485E24-71A0-491F-93FB-D26794488A52}"/>
    <cellStyle name="Total 15 7 2" xfId="23692" xr:uid="{169FB2FB-8516-4F93-98C9-A90780136964}"/>
    <cellStyle name="Total 15 8" xfId="10854" xr:uid="{C85D4211-9B5A-4AAA-B5F5-18D7268FC02D}"/>
    <cellStyle name="Total 15 8 2" xfId="22723" xr:uid="{850EE3C3-1F27-445D-B948-D130993ED779}"/>
    <cellStyle name="Total 15 9" xfId="11476" xr:uid="{73B3C1F1-F33A-434F-8BEF-002751A84C0F}"/>
    <cellStyle name="Total 15 9 2" xfId="23330" xr:uid="{F7CAE052-4B6D-46FE-98FF-878D6AA31D46}"/>
    <cellStyle name="Total 16" xfId="6230" xr:uid="{38498FD5-C4DA-49A1-9B1D-F383FBF9AB84}"/>
    <cellStyle name="Total 16 10" xfId="12966" xr:uid="{3F25777D-971C-4230-B73B-0859CBB0F64C}"/>
    <cellStyle name="Total 16 10 2" xfId="24760" xr:uid="{47CD9238-F57A-422F-89CE-DB13B8DD512E}"/>
    <cellStyle name="Total 16 11" xfId="9929" xr:uid="{889809DD-729E-462E-B063-6BBCC5949881}"/>
    <cellStyle name="Total 16 11 2" xfId="21804" xr:uid="{7554F145-26E8-4469-92A1-3407779690A9}"/>
    <cellStyle name="Total 16 12" xfId="11778" xr:uid="{A646A083-7E64-41C5-B54C-60B90EC239B0}"/>
    <cellStyle name="Total 16 12 2" xfId="23606" xr:uid="{2F559167-9C00-4933-8AFE-A30433FEEF69}"/>
    <cellStyle name="Total 16 2" xfId="6860" xr:uid="{D1F6EEE5-7818-4536-B909-BB418DB75928}"/>
    <cellStyle name="Total 16 2 10" xfId="11549" xr:uid="{DFA39D9F-B36C-4FFF-8153-694EBEC93CBD}"/>
    <cellStyle name="Total 16 2 10 2" xfId="23397" xr:uid="{05721119-E187-4899-AAF7-23FF15A3406D}"/>
    <cellStyle name="Total 16 2 11" xfId="11112" xr:uid="{CE9AB66C-B1FA-4841-B888-84E31D3C53A7}"/>
    <cellStyle name="Total 16 2 11 2" xfId="22981" xr:uid="{2FA9F9AB-F482-4625-9827-3E5852B80B47}"/>
    <cellStyle name="Total 16 2 2" xfId="7664" xr:uid="{1599487B-E4D3-4BDB-AE77-C45B88E4741B}"/>
    <cellStyle name="Total 16 2 2 10" xfId="14527" xr:uid="{F22BBCE5-51C1-423A-B3BD-DB62C78A0A79}"/>
    <cellStyle name="Total 16 2 2 10 2" xfId="26298" xr:uid="{4268C91F-99FB-43B6-AA04-0E1568512526}"/>
    <cellStyle name="Total 16 2 2 2" xfId="9307" xr:uid="{00989F82-1907-4DAB-98E4-E456AAD9BA48}"/>
    <cellStyle name="Total 16 2 2 2 2" xfId="13729" xr:uid="{A17A7A47-6CB5-4528-B971-1E4122D17F64}"/>
    <cellStyle name="Total 16 2 2 2 2 2" xfId="25503" xr:uid="{E3C63C11-43D3-4AD7-8242-DCBF776B2A5D}"/>
    <cellStyle name="Total 16 2 2 2 3" xfId="14691" xr:uid="{DA856675-CE71-4387-8AFA-69F857D31784}"/>
    <cellStyle name="Total 16 2 2 2 3 2" xfId="26462" xr:uid="{4FF259B2-B1E8-42FF-B52B-5DE3873D1CC9}"/>
    <cellStyle name="Total 16 2 2 2 4" xfId="15643" xr:uid="{DF3B1C15-F6FD-430A-B4C5-4CC12BBEC8DD}"/>
    <cellStyle name="Total 16 2 2 2 4 2" xfId="27390" xr:uid="{CA699329-FE53-4E87-BF26-188B4D60E525}"/>
    <cellStyle name="Total 16 2 2 2 5" xfId="16521" xr:uid="{D3148D1E-7D12-4D94-8379-50951B305833}"/>
    <cellStyle name="Total 16 2 2 2 5 2" xfId="28268" xr:uid="{6CB5096B-2107-4A31-8242-896B1DBF413D}"/>
    <cellStyle name="Total 16 2 2 2 6" xfId="17386" xr:uid="{2F68A09E-F03E-450B-97B1-31ECFA00E74E}"/>
    <cellStyle name="Total 16 2 2 2 6 2" xfId="29107" xr:uid="{884E0ED7-D093-47A5-9BB6-2B0753A9DD8C}"/>
    <cellStyle name="Total 16 2 2 2 7" xfId="18162" xr:uid="{0389E915-8ACD-473B-8E77-B3AD769E6426}"/>
    <cellStyle name="Total 16 2 2 2 7 2" xfId="29883" xr:uid="{AD3ACD12-981E-44FF-9D32-D67A3AECCFA6}"/>
    <cellStyle name="Total 16 2 2 2 8" xfId="18919" xr:uid="{73905AD5-6435-40CC-BC4E-D4792E004EC3}"/>
    <cellStyle name="Total 16 2 2 3" xfId="9745" xr:uid="{0AF71068-586D-4096-8725-84F267F82C0F}"/>
    <cellStyle name="Total 16 2 2 3 2" xfId="14150" xr:uid="{650BD369-0ECE-4FD5-9617-E1F023086AD7}"/>
    <cellStyle name="Total 16 2 2 3 2 2" xfId="25923" xr:uid="{0BEE3AF4-7DBA-43D3-8921-FA203FE64C5F}"/>
    <cellStyle name="Total 16 2 2 3 3" xfId="15110" xr:uid="{666B0FCD-B3C6-4E1F-A7A6-F4694E0A0FF5}"/>
    <cellStyle name="Total 16 2 2 3 3 2" xfId="26881" xr:uid="{B30BF5EE-8C48-4EC7-961C-175D5D5C33F2}"/>
    <cellStyle name="Total 16 2 2 3 4" xfId="16062" xr:uid="{9EF866CB-111B-4337-B45D-F687F5DCBDCA}"/>
    <cellStyle name="Total 16 2 2 3 4 2" xfId="27809" xr:uid="{AAF53761-C2E7-4367-811B-26A35F337DB8}"/>
    <cellStyle name="Total 16 2 2 3 5" xfId="16936" xr:uid="{C1839367-105C-4438-BDA3-BC0F1A06926A}"/>
    <cellStyle name="Total 16 2 2 3 5 2" xfId="28683" xr:uid="{57A218A2-1FE1-4E55-A77C-613C37F95C17}"/>
    <cellStyle name="Total 16 2 2 3 6" xfId="17801" xr:uid="{476FD65D-217A-4DA1-8506-87FD0D776024}"/>
    <cellStyle name="Total 16 2 2 3 6 2" xfId="29522" xr:uid="{2E38F405-1E97-468E-B51E-D672357A6A26}"/>
    <cellStyle name="Total 16 2 2 3 7" xfId="18577" xr:uid="{A670D4AB-8220-423D-AE24-C30663216F95}"/>
    <cellStyle name="Total 16 2 2 3 7 2" xfId="30298" xr:uid="{50A14A49-AFBD-4910-B9AE-F9289A0596EE}"/>
    <cellStyle name="Total 16 2 2 3 8" xfId="19334" xr:uid="{0B399634-3C40-4C44-ABD4-8737078C86F5}"/>
    <cellStyle name="Total 16 2 2 4" xfId="12715" xr:uid="{9AD1DAD7-311E-4CC5-80B1-8A30C0D3FCD5}"/>
    <cellStyle name="Total 16 2 2 4 2" xfId="24513" xr:uid="{3D4884D3-3136-44D1-B801-686B04233ED9}"/>
    <cellStyle name="Total 16 2 2 5" xfId="12746" xr:uid="{15E74F47-B7DE-445C-9865-3FFF064F81D6}"/>
    <cellStyle name="Total 16 2 2 5 2" xfId="24543" xr:uid="{DE59EEF2-4823-4CEE-880B-01966018A8E2}"/>
    <cellStyle name="Total 16 2 2 6" xfId="10127" xr:uid="{BE587900-7E08-45DA-B2EB-EB680293DCAB}"/>
    <cellStyle name="Total 16 2 2 6 2" xfId="22002" xr:uid="{95D7434D-6338-49DA-93E7-75551774174F}"/>
    <cellStyle name="Total 16 2 2 7" xfId="11734" xr:uid="{32BB0B09-43CF-479C-BC11-5F746BF7AE5B}"/>
    <cellStyle name="Total 16 2 2 7 2" xfId="23563" xr:uid="{70104099-97CA-4826-819C-0824AB26A945}"/>
    <cellStyle name="Total 16 2 2 8" xfId="10972" xr:uid="{65862E11-39A1-468A-8D8A-D51A37D6599C}"/>
    <cellStyle name="Total 16 2 2 8 2" xfId="22841" xr:uid="{6EF4612F-76D2-4C0D-B74D-38CC267AB2F3}"/>
    <cellStyle name="Total 16 2 2 9" xfId="13545" xr:uid="{1F837D29-8044-49E4-A476-A49636B70EA8}"/>
    <cellStyle name="Total 16 2 2 9 2" xfId="25321" xr:uid="{DECFF1F6-2FF7-4AC2-ACF2-1A869DBF2468}"/>
    <cellStyle name="Total 16 2 3" xfId="8505" xr:uid="{45522094-16BF-4805-8376-CBD6D5070931}"/>
    <cellStyle name="Total 16 2 3 2" xfId="13247" xr:uid="{7381BF11-CAFD-4E43-9C4A-5D6DCF5C05D3}"/>
    <cellStyle name="Total 16 2 3 2 2" xfId="25033" xr:uid="{0FCFDF25-D5A4-46C7-BEF4-4159EAB39442}"/>
    <cellStyle name="Total 16 2 3 3" xfId="14267" xr:uid="{6747DDDB-8ED3-452E-9C45-6808696088E4}"/>
    <cellStyle name="Total 16 2 3 3 2" xfId="26040" xr:uid="{B8945652-C3E0-4938-80C8-686954B0D524}"/>
    <cellStyle name="Total 16 2 3 4" xfId="15227" xr:uid="{8C2314B8-242A-49B5-AD05-3F8284794724}"/>
    <cellStyle name="Total 16 2 3 4 2" xfId="26996" xr:uid="{89482625-A32E-45A4-AE25-4C40AE39E2A7}"/>
    <cellStyle name="Total 16 2 3 5" xfId="16176" xr:uid="{65ED5EE4-77AB-472C-8CF3-A466D39AF562}"/>
    <cellStyle name="Total 16 2 3 5 2" xfId="27923" xr:uid="{95D6FEE1-5BC2-4B1D-968D-31865EA43321}"/>
    <cellStyle name="Total 16 2 3 6" xfId="17049" xr:uid="{6C2E05B0-7AF4-41A4-9EE2-C62EA76C4CF3}"/>
    <cellStyle name="Total 16 2 3 6 2" xfId="28796" xr:uid="{9A837A62-8A2C-4B92-9978-FD8BFCC0F7F1}"/>
    <cellStyle name="Total 16 2 3 7" xfId="17914" xr:uid="{845B6FF0-0286-4338-9854-14F693D61D23}"/>
    <cellStyle name="Total 16 2 3 7 2" xfId="29635" xr:uid="{0BF96E5E-AE1A-4693-8F62-2D67DE18D7BD}"/>
    <cellStyle name="Total 16 2 3 8" xfId="18690" xr:uid="{DCDDE179-C9F6-48FC-BF3D-30F4767361B5}"/>
    <cellStyle name="Total 16 2 4" xfId="9516" xr:uid="{E72655B9-858B-407A-A48A-AF8A8A4EEEC1}"/>
    <cellStyle name="Total 16 2 4 2" xfId="13921" xr:uid="{98940DB7-8878-4B9B-A6A6-933CF250743C}"/>
    <cellStyle name="Total 16 2 4 2 2" xfId="25694" xr:uid="{4F2D57E2-8257-4D9D-8AC6-4E2E24273677}"/>
    <cellStyle name="Total 16 2 4 3" xfId="14881" xr:uid="{7719D98A-B7C7-4C7F-A7D3-6B5BE16315A1}"/>
    <cellStyle name="Total 16 2 4 3 2" xfId="26652" xr:uid="{A0D5C415-6CAC-4D71-B935-8AEDC2F9DA47}"/>
    <cellStyle name="Total 16 2 4 4" xfId="15833" xr:uid="{AD18E503-B2E0-4B47-BB0F-40000C5492D7}"/>
    <cellStyle name="Total 16 2 4 4 2" xfId="27580" xr:uid="{631D5C5D-ED11-467E-B47C-D06D76E3BEE2}"/>
    <cellStyle name="Total 16 2 4 5" xfId="16707" xr:uid="{4D2FAAEC-6C64-4F78-AAB9-B3CA0DAD06C3}"/>
    <cellStyle name="Total 16 2 4 5 2" xfId="28454" xr:uid="{48E3A8E7-AD81-4D1E-BD86-9E6139BA1F5C}"/>
    <cellStyle name="Total 16 2 4 6" xfId="17572" xr:uid="{A2DA3B69-285D-49EC-92FB-329E8B288A74}"/>
    <cellStyle name="Total 16 2 4 6 2" xfId="29293" xr:uid="{220C273B-CC50-4E2E-B6C0-BFD00EA1D428}"/>
    <cellStyle name="Total 16 2 4 7" xfId="18348" xr:uid="{9437A609-6287-4881-8719-0800E097A2B5}"/>
    <cellStyle name="Total 16 2 4 7 2" xfId="30069" xr:uid="{8D05C07F-9BEA-4993-9D38-6BC2C5C314E7}"/>
    <cellStyle name="Total 16 2 4 8" xfId="19105" xr:uid="{FD26AA5B-AABB-4608-B49E-1407774195BC}"/>
    <cellStyle name="Total 16 2 5" xfId="12218" xr:uid="{43C0127F-D677-4071-8A9E-EFBAAF3DFB2D}"/>
    <cellStyle name="Total 16 2 5 2" xfId="24035" xr:uid="{B227A616-5C0E-45E4-8F5E-D77681360C1A}"/>
    <cellStyle name="Total 16 2 6" xfId="10549" xr:uid="{9D361EA4-660F-4881-856F-45044770D88A}"/>
    <cellStyle name="Total 16 2 6 2" xfId="22421" xr:uid="{56A24094-2351-4A4C-972B-11941D58F9A0}"/>
    <cellStyle name="Total 16 2 7" xfId="12988" xr:uid="{2959C1FA-B5FE-4051-A5CC-E2B1734431CF}"/>
    <cellStyle name="Total 16 2 7 2" xfId="24780" xr:uid="{AD735822-8F74-40C5-BF6A-4FC651BB39BA}"/>
    <cellStyle name="Total 16 2 8" xfId="11961" xr:uid="{B92B46EE-D205-494B-A5CA-CACE8E2AED84}"/>
    <cellStyle name="Total 16 2 8 2" xfId="23786" xr:uid="{92F6BEB9-0223-4CDF-A697-BE5B4E4974DE}"/>
    <cellStyle name="Total 16 2 9" xfId="10774" xr:uid="{7EF7339B-ACC5-490B-8718-FAC8AF24C7A2}"/>
    <cellStyle name="Total 16 2 9 2" xfId="22644" xr:uid="{6C4A3628-160B-4408-8F79-95D24D406022}"/>
    <cellStyle name="Total 16 3" xfId="7127" xr:uid="{0614671A-1AC9-45EE-A6FF-E44908534C45}"/>
    <cellStyle name="Total 16 3 10" xfId="13121" xr:uid="{4D2D46ED-BBBD-40F2-8A16-F5AF1DBCA384}"/>
    <cellStyle name="Total 16 3 10 2" xfId="24909" xr:uid="{2EB205AE-526B-433E-99AF-94B2A119AF04}"/>
    <cellStyle name="Total 16 3 2" xfId="8770" xr:uid="{2FC54732-3FEC-4F33-B8D2-D81E1C10D695}"/>
    <cellStyle name="Total 16 3 2 2" xfId="13430" xr:uid="{981E53A5-C01D-43D8-868F-BF8F0BCC6248}"/>
    <cellStyle name="Total 16 3 2 2 2" xfId="25213" xr:uid="{A9445F42-2FF7-44EA-B716-C2C01F8D1E12}"/>
    <cellStyle name="Total 16 3 2 3" xfId="14436" xr:uid="{742DF3B7-75DB-4546-97C8-CBEE50F8B13D}"/>
    <cellStyle name="Total 16 3 2 3 2" xfId="26208" xr:uid="{3C8056DA-E4DF-4079-BB26-53CB8165ADFE}"/>
    <cellStyle name="Total 16 3 2 4" xfId="15394" xr:uid="{4732D32C-B02C-4CCE-83E7-C097EC597ED4}"/>
    <cellStyle name="Total 16 3 2 4 2" xfId="27155" xr:uid="{914B208F-B5B2-4EAF-939A-BA0909958650}"/>
    <cellStyle name="Total 16 3 2 5" xfId="16320" xr:uid="{60934BA6-39A7-48CC-B253-FCFCEAA40A0C}"/>
    <cellStyle name="Total 16 3 2 5 2" xfId="28067" xr:uid="{37C2C167-ED16-401C-8442-1B24A34A5086}"/>
    <cellStyle name="Total 16 3 2 6" xfId="17191" xr:uid="{81A0BDDE-89A3-48C7-9C69-DE1444876E50}"/>
    <cellStyle name="Total 16 3 2 6 2" xfId="28935" xr:uid="{4DEC7D20-3A94-46AE-B5E3-BB33429FAC62}"/>
    <cellStyle name="Total 16 3 2 7" xfId="18038" xr:uid="{5DA64732-9B85-4D21-892B-A861186CBE51}"/>
    <cellStyle name="Total 16 3 2 7 2" xfId="29759" xr:uid="{486624EE-98EC-41F0-B1F4-38564B7B6A49}"/>
    <cellStyle name="Total 16 3 2 8" xfId="18805" xr:uid="{9624D9D8-0A5C-4E3B-8C22-AC54085968BC}"/>
    <cellStyle name="Total 16 3 3" xfId="9631" xr:uid="{79F0487B-4822-4E78-BF23-49EB429E268A}"/>
    <cellStyle name="Total 16 3 3 2" xfId="14036" xr:uid="{A4C897FB-28AB-4838-9678-58956B6AEDAD}"/>
    <cellStyle name="Total 16 3 3 2 2" xfId="25809" xr:uid="{27A64006-0D60-4389-BF36-D228E3C4FD86}"/>
    <cellStyle name="Total 16 3 3 3" xfId="14996" xr:uid="{A96E631B-2227-40DD-844A-9EC4E7A50CF3}"/>
    <cellStyle name="Total 16 3 3 3 2" xfId="26767" xr:uid="{24EDDB79-5ED8-434E-B9EB-A37A8F4A07B7}"/>
    <cellStyle name="Total 16 3 3 4" xfId="15948" xr:uid="{F946E524-21F4-47A3-9905-B1E838FD96C2}"/>
    <cellStyle name="Total 16 3 3 4 2" xfId="27695" xr:uid="{8AC3DA4F-184A-483B-87C1-5646CC636189}"/>
    <cellStyle name="Total 16 3 3 5" xfId="16822" xr:uid="{A7B67583-7786-41D9-BAE4-106D79A651E4}"/>
    <cellStyle name="Total 16 3 3 5 2" xfId="28569" xr:uid="{31902937-350D-4E17-A882-A6FAB0134F79}"/>
    <cellStyle name="Total 16 3 3 6" xfId="17687" xr:uid="{4349EB4B-00DF-4C93-A45B-F41E205C668B}"/>
    <cellStyle name="Total 16 3 3 6 2" xfId="29408" xr:uid="{0B8D0D30-6FD5-4D1A-A724-9BA0881E9769}"/>
    <cellStyle name="Total 16 3 3 7" xfId="18463" xr:uid="{F1CF7037-3C4B-4336-93F3-421669599E2F}"/>
    <cellStyle name="Total 16 3 3 7 2" xfId="30184" xr:uid="{CDE22B94-F552-4B18-B08E-A1DD147732B8}"/>
    <cellStyle name="Total 16 3 3 8" xfId="19220" xr:uid="{70967AD4-7A9C-486E-B3FC-C3CB64F9702D}"/>
    <cellStyle name="Total 16 3 4" xfId="12401" xr:uid="{0E23BDFE-EF9C-4D9E-9D9F-90C015B66FC9}"/>
    <cellStyle name="Total 16 3 4 2" xfId="24215" xr:uid="{97404EC3-FC80-4132-8E5C-4C3B703FF037}"/>
    <cellStyle name="Total 16 3 5" xfId="10380" xr:uid="{AA79746E-99BF-4585-9500-3ACC98F491C3}"/>
    <cellStyle name="Total 16 3 5 2" xfId="22252" xr:uid="{6747D049-A87E-42D7-9DA4-D77627DC54F5}"/>
    <cellStyle name="Total 16 3 6" xfId="11671" xr:uid="{79AF1130-CC16-448B-B5F0-D6E8A5A9F66B}"/>
    <cellStyle name="Total 16 3 6 2" xfId="23510" xr:uid="{B4885F26-2E06-4BD8-A9D4-C32BB0840350}"/>
    <cellStyle name="Total 16 3 7" xfId="11017" xr:uid="{05A6F8B3-0700-4650-94CB-23D44F15A27C}"/>
    <cellStyle name="Total 16 3 7 2" xfId="22886" xr:uid="{B34F591A-11E0-4B33-B9EA-98ED8B48DD1D}"/>
    <cellStyle name="Total 16 3 8" xfId="12826" xr:uid="{E2D8FF7F-26AF-4A4B-85A5-65B9E4354CC6}"/>
    <cellStyle name="Total 16 3 8 2" xfId="24620" xr:uid="{80EC13EA-3BAC-4584-B10F-E22FE1FAD39D}"/>
    <cellStyle name="Total 16 3 9" xfId="10055" xr:uid="{6EB1EEF3-0CA9-4A57-9FF8-E54B503B37C1}"/>
    <cellStyle name="Total 16 3 9 2" xfId="21930" xr:uid="{6154CC97-FA72-4234-8C3F-FA035B40D789}"/>
    <cellStyle name="Total 16 4" xfId="7971" xr:uid="{915B0F77-475F-4552-9CFF-D4FEE1579D94}"/>
    <cellStyle name="Total 16 4 2" xfId="12941" xr:uid="{3FCEC68B-68F1-4669-AC8F-4495FF804D6C}"/>
    <cellStyle name="Total 16 4 2 2" xfId="24735" xr:uid="{0667CDDC-31BF-4950-8A3A-ED1790CD63EA}"/>
    <cellStyle name="Total 16 4 3" xfId="9953" xr:uid="{134852B0-FDD4-4E7C-B5B8-CFEF370CE482}"/>
    <cellStyle name="Total 16 4 3 2" xfId="21828" xr:uid="{976C889E-FE84-4CC1-B5E0-EC9B931F01AF}"/>
    <cellStyle name="Total 16 4 4" xfId="12646" xr:uid="{15C36A78-0681-4AFB-A5F3-3AF41FAF10BC}"/>
    <cellStyle name="Total 16 4 4 2" xfId="24449" xr:uid="{27426AEA-B88E-4D70-9FFF-F384B1E90847}"/>
    <cellStyle name="Total 16 4 5" xfId="10177" xr:uid="{59753786-B517-4EB8-9929-C1B4B907FF64}"/>
    <cellStyle name="Total 16 4 5 2" xfId="22052" xr:uid="{44EBA47A-F19D-465B-B388-D5F8BDC18BCB}"/>
    <cellStyle name="Total 16 4 6" xfId="13631" xr:uid="{CC818D57-2133-47C4-8DB0-BDA89864599E}"/>
    <cellStyle name="Total 16 4 6 2" xfId="25407" xr:uid="{41E980D5-F319-4B04-823F-3DFF9ECDBCBD}"/>
    <cellStyle name="Total 16 4 7" xfId="14600" xr:uid="{B620A5C5-10F4-4D30-9E8D-77F4928F6EC8}"/>
    <cellStyle name="Total 16 4 7 2" xfId="26371" xr:uid="{B79CB05E-7276-43AC-AEB9-20B17BC38629}"/>
    <cellStyle name="Total 16 4 8" xfId="15552" xr:uid="{5145EC9A-BFE9-44C3-AEC2-47B3C607CEE0}"/>
    <cellStyle name="Total 16 5" xfId="9403" xr:uid="{24F43E7C-2641-4D50-B57A-748FE9227173}"/>
    <cellStyle name="Total 16 5 2" xfId="13808" xr:uid="{C8C64DF5-A9D2-422D-A644-0A8FE61248FB}"/>
    <cellStyle name="Total 16 5 2 2" xfId="25581" xr:uid="{0E13174E-39C2-457A-94A2-DEF0657CA089}"/>
    <cellStyle name="Total 16 5 3" xfId="14768" xr:uid="{34701C03-26E9-46DD-8E1F-D60165146AF7}"/>
    <cellStyle name="Total 16 5 3 2" xfId="26539" xr:uid="{AF631AD1-CA13-47E3-8C1A-50E9949C5EC3}"/>
    <cellStyle name="Total 16 5 4" xfId="15720" xr:uid="{622D3D5A-BCF3-421D-8B7F-AF6D0C5ADA7D}"/>
    <cellStyle name="Total 16 5 4 2" xfId="27467" xr:uid="{BFE5F864-40D7-4856-8048-4B68149BAE63}"/>
    <cellStyle name="Total 16 5 5" xfId="16594" xr:uid="{03755FF5-130F-49F2-B882-4644ADFE3B8E}"/>
    <cellStyle name="Total 16 5 5 2" xfId="28341" xr:uid="{2EA2ABA1-BE58-4161-80AF-9ECE0AC623CC}"/>
    <cellStyle name="Total 16 5 6" xfId="17459" xr:uid="{C5AEF069-242F-4150-9F05-3F1901AD3D6D}"/>
    <cellStyle name="Total 16 5 6 2" xfId="29180" xr:uid="{F97EF986-FADE-4240-831E-25D202C82F26}"/>
    <cellStyle name="Total 16 5 7" xfId="18235" xr:uid="{C9DFF668-7758-43C2-BBD8-4E6BACC226B8}"/>
    <cellStyle name="Total 16 5 7 2" xfId="29956" xr:uid="{EFDAD904-9649-458C-A101-2BBD8659D5D1}"/>
    <cellStyle name="Total 16 5 8" xfId="18992" xr:uid="{D4DE5E7C-33A4-4983-995A-E0DCBFB7E41C}"/>
    <cellStyle name="Total 16 6" xfId="11867" xr:uid="{5B20B401-00FB-489E-8C57-6586E6671E75}"/>
    <cellStyle name="Total 16 6 2" xfId="23694" xr:uid="{A5F7A07D-0AA6-46E4-B405-1A59529596F6}"/>
    <cellStyle name="Total 16 7" xfId="10852" xr:uid="{FC3ABA22-9C9D-4124-BEFF-06B40A7D6B33}"/>
    <cellStyle name="Total 16 7 2" xfId="22721" xr:uid="{57600238-0260-4C89-A209-93F3E050A4FF}"/>
    <cellStyle name="Total 16 8" xfId="11478" xr:uid="{A1EF7325-CF0F-45E0-9716-303B7D3B8371}"/>
    <cellStyle name="Total 16 8 2" xfId="23332" xr:uid="{73BA7255-D576-4AF4-BDAE-D9AF224D731F}"/>
    <cellStyle name="Total 16 9" xfId="11163" xr:uid="{0AD297B7-72D7-41BD-B920-7531EB305E93}"/>
    <cellStyle name="Total 16 9 2" xfId="23028" xr:uid="{8510B328-AC1A-45E1-A4DD-FCFEE008E088}"/>
    <cellStyle name="Total 17" xfId="6231" xr:uid="{2BD7290F-0D76-477B-B4A9-536991E992D8}"/>
    <cellStyle name="Total 17 10" xfId="11904" xr:uid="{848E822A-7BDB-4CCD-9BDE-413A90F571E6}"/>
    <cellStyle name="Total 17 10 2" xfId="23731" xr:uid="{AE87B6C0-357C-49EE-8929-08EEF066DBBE}"/>
    <cellStyle name="Total 17 11" xfId="10817" xr:uid="{8426022D-C706-457C-B3E3-A4B607010BBF}"/>
    <cellStyle name="Total 17 11 2" xfId="22687" xr:uid="{CDB7A991-0E04-46AE-8E2E-CFF135DC65F8}"/>
    <cellStyle name="Total 17 12" xfId="11507" xr:uid="{D6507A55-FAF1-4CD6-90F5-0C5DC29CAB0E}"/>
    <cellStyle name="Total 17 12 2" xfId="23361" xr:uid="{9E0C238C-E6BD-4DBC-9C00-3A09E33F0F07}"/>
    <cellStyle name="Total 17 2" xfId="6861" xr:uid="{33975C38-3B9A-4FFC-A0B5-FF1C48B8C62B}"/>
    <cellStyle name="Total 17 2 10" xfId="14571" xr:uid="{3FAFC7CD-F214-48DF-8397-A98B6279F9F1}"/>
    <cellStyle name="Total 17 2 10 2" xfId="26342" xr:uid="{A152DA71-6BD1-4685-A276-B0EA204238C0}"/>
    <cellStyle name="Total 17 2 11" xfId="15524" xr:uid="{526985E1-5DE2-46B8-A86A-2B601A26128E}"/>
    <cellStyle name="Total 17 2 11 2" xfId="27279" xr:uid="{2E54F378-51A3-426D-AF8A-8C14D37782CB}"/>
    <cellStyle name="Total 17 2 2" xfId="7665" xr:uid="{7C659296-E6B7-407F-8AA5-AB1A389E2EC0}"/>
    <cellStyle name="Total 17 2 2 10" xfId="17958" xr:uid="{BEF0E495-41AC-407A-A119-70B9FA2C197E}"/>
    <cellStyle name="Total 17 2 2 10 2" xfId="29679" xr:uid="{D1AB9FBE-0F52-45D1-8C51-A53DB35BB408}"/>
    <cellStyle name="Total 17 2 2 2" xfId="9308" xr:uid="{37A44DB5-C71A-4493-95B1-A192B3CDD421}"/>
    <cellStyle name="Total 17 2 2 2 2" xfId="13730" xr:uid="{4FC618AD-D242-411B-85D5-DDE89097F3AB}"/>
    <cellStyle name="Total 17 2 2 2 2 2" xfId="25504" xr:uid="{D1C7E3AA-8321-4A54-85FA-2CC1CE0D8F4A}"/>
    <cellStyle name="Total 17 2 2 2 3" xfId="14692" xr:uid="{082DFF53-4ABD-44B3-BD02-9EB648829109}"/>
    <cellStyle name="Total 17 2 2 2 3 2" xfId="26463" xr:uid="{9B7E1E8F-5DC2-4253-B336-5DFCEE414EFF}"/>
    <cellStyle name="Total 17 2 2 2 4" xfId="15644" xr:uid="{F9A6C9DA-87A8-4511-AA3F-A768A3B4D7F1}"/>
    <cellStyle name="Total 17 2 2 2 4 2" xfId="27391" xr:uid="{8F867869-8BD7-4100-AB47-64921B024A38}"/>
    <cellStyle name="Total 17 2 2 2 5" xfId="16522" xr:uid="{55290565-405F-4665-8136-28E59C819312}"/>
    <cellStyle name="Total 17 2 2 2 5 2" xfId="28269" xr:uid="{1BFF273F-C203-44BB-AAA5-88462B7212D5}"/>
    <cellStyle name="Total 17 2 2 2 6" xfId="17387" xr:uid="{EEA4747C-C5CF-4E0E-9B36-D859447DF5A4}"/>
    <cellStyle name="Total 17 2 2 2 6 2" xfId="29108" xr:uid="{AE3F89D3-79C8-4046-9AE1-FB2CF753FF37}"/>
    <cellStyle name="Total 17 2 2 2 7" xfId="18163" xr:uid="{7BA8307D-0BE1-4613-A450-78A9AF73E436}"/>
    <cellStyle name="Total 17 2 2 2 7 2" xfId="29884" xr:uid="{20C65C12-BB51-4FA5-BE97-85484A01C5F7}"/>
    <cellStyle name="Total 17 2 2 2 8" xfId="18920" xr:uid="{3CB3C2BB-0050-4B97-9387-C5B4619AB303}"/>
    <cellStyle name="Total 17 2 2 3" xfId="9746" xr:uid="{F214998E-4A60-4AFC-A497-F86E364A3BF8}"/>
    <cellStyle name="Total 17 2 2 3 2" xfId="14151" xr:uid="{53E9CC83-7C97-40C9-9F92-D2990D9C04A3}"/>
    <cellStyle name="Total 17 2 2 3 2 2" xfId="25924" xr:uid="{C413652C-579C-4DB6-9D9F-428C1E09776A}"/>
    <cellStyle name="Total 17 2 2 3 3" xfId="15111" xr:uid="{79206883-1B3D-45E2-81A6-DAF2F7BF39BD}"/>
    <cellStyle name="Total 17 2 2 3 3 2" xfId="26882" xr:uid="{299E5FAA-F7DB-481F-914F-3DB23AA07967}"/>
    <cellStyle name="Total 17 2 2 3 4" xfId="16063" xr:uid="{239A29A5-09F0-4B71-AA56-5CA44585B666}"/>
    <cellStyle name="Total 17 2 2 3 4 2" xfId="27810" xr:uid="{1D76EDD3-2728-4B94-9118-A4AC43435D7E}"/>
    <cellStyle name="Total 17 2 2 3 5" xfId="16937" xr:uid="{29BA6E3F-2DF2-4D13-8E11-8BB3B73641B2}"/>
    <cellStyle name="Total 17 2 2 3 5 2" xfId="28684" xr:uid="{6B693691-57FF-44B6-A19C-C96BBBC9F7F5}"/>
    <cellStyle name="Total 17 2 2 3 6" xfId="17802" xr:uid="{F40D511D-2601-4B01-90FA-38DA6A132109}"/>
    <cellStyle name="Total 17 2 2 3 6 2" xfId="29523" xr:uid="{496FDEDB-B58F-4F59-82FD-2DB9C6E36D1E}"/>
    <cellStyle name="Total 17 2 2 3 7" xfId="18578" xr:uid="{CAA50657-C2D8-45CE-BDB8-16974A504C66}"/>
    <cellStyle name="Total 17 2 2 3 7 2" xfId="30299" xr:uid="{D33BD256-01E5-43DF-BC01-13639DE48675}"/>
    <cellStyle name="Total 17 2 2 3 8" xfId="19335" xr:uid="{C93A3678-61D6-4ECE-B8AD-17D35AF0D1F8}"/>
    <cellStyle name="Total 17 2 2 4" xfId="12716" xr:uid="{90763B64-E78C-446F-BE80-241C99EF2553}"/>
    <cellStyle name="Total 17 2 2 4 2" xfId="24514" xr:uid="{88AE5B4A-FEA1-4647-ACD7-E598DED5DB50}"/>
    <cellStyle name="Total 17 2 2 5" xfId="13302" xr:uid="{2CDCF191-C1B5-480D-83B9-AD96F0661D65}"/>
    <cellStyle name="Total 17 2 2 5 2" xfId="25085" xr:uid="{206867F0-3787-43E6-B76A-1426CE25F2ED}"/>
    <cellStyle name="Total 17 2 2 6" xfId="14316" xr:uid="{D2F1D136-FAF2-4F9F-9E24-ADD615BEC558}"/>
    <cellStyle name="Total 17 2 2 6 2" xfId="26089" xr:uid="{712CBC4B-EB75-406B-9339-DD16CC26BE6A}"/>
    <cellStyle name="Total 17 2 2 7" xfId="15276" xr:uid="{5728FDDC-0050-4013-84B6-6F077178F8DF}"/>
    <cellStyle name="Total 17 2 2 7 2" xfId="27045" xr:uid="{FC4AC299-BD40-4EE3-A9FA-E85E26CCEC0D}"/>
    <cellStyle name="Total 17 2 2 8" xfId="16220" xr:uid="{A101561E-263F-4AE8-ABDB-DAF5761B2832}"/>
    <cellStyle name="Total 17 2 2 8 2" xfId="27967" xr:uid="{A2634A1C-D6E3-4D8F-AB49-4332A966CFA3}"/>
    <cellStyle name="Total 17 2 2 9" xfId="17093" xr:uid="{EDB6DFD1-5B1F-4B36-825A-05A8E639DC87}"/>
    <cellStyle name="Total 17 2 2 9 2" xfId="28840" xr:uid="{681AEC60-3F5D-4590-B382-0BF134ABF08A}"/>
    <cellStyle name="Total 17 2 3" xfId="8506" xr:uid="{10E66FDB-C7B3-47DE-8DF0-25B21EEA860D}"/>
    <cellStyle name="Total 17 2 3 2" xfId="13248" xr:uid="{293F79D0-BDF4-4872-AFAD-9EC077E8BA82}"/>
    <cellStyle name="Total 17 2 3 2 2" xfId="25034" xr:uid="{EA358954-63B0-4A7E-A385-C059E439F9BA}"/>
    <cellStyle name="Total 17 2 3 3" xfId="14268" xr:uid="{6594F815-5315-4FFE-B172-F0CD70BA3CA9}"/>
    <cellStyle name="Total 17 2 3 3 2" xfId="26041" xr:uid="{AF9505F7-362B-4B9F-BB30-C1BD92AEB5C8}"/>
    <cellStyle name="Total 17 2 3 4" xfId="15228" xr:uid="{A12DA951-7CC7-4B2C-B9B6-1A3B1BC7B7CE}"/>
    <cellStyle name="Total 17 2 3 4 2" xfId="26997" xr:uid="{1071F3BE-4016-45AD-B527-7BCEE480255C}"/>
    <cellStyle name="Total 17 2 3 5" xfId="16177" xr:uid="{C79C2BE5-6841-4BF8-8D76-CBCEAD8AA90F}"/>
    <cellStyle name="Total 17 2 3 5 2" xfId="27924" xr:uid="{8D9B52FE-4BD1-409E-9C82-5788EF1503D7}"/>
    <cellStyle name="Total 17 2 3 6" xfId="17050" xr:uid="{0CFB48EB-5B5F-4CA8-84FA-484986B94097}"/>
    <cellStyle name="Total 17 2 3 6 2" xfId="28797" xr:uid="{57E4F581-9726-4768-B73D-8F34DCEB3D2D}"/>
    <cellStyle name="Total 17 2 3 7" xfId="17915" xr:uid="{3704B8A1-744B-4BF3-A6F6-B63127C0D60C}"/>
    <cellStyle name="Total 17 2 3 7 2" xfId="29636" xr:uid="{62816123-DFB2-416B-B1A5-A8F540C6E639}"/>
    <cellStyle name="Total 17 2 3 8" xfId="18691" xr:uid="{381DB18C-579C-4071-99D3-675179EBFFA8}"/>
    <cellStyle name="Total 17 2 4" xfId="9517" xr:uid="{BEE8135D-088B-4250-A816-A84982F12D94}"/>
    <cellStyle name="Total 17 2 4 2" xfId="13922" xr:uid="{D4BC2F4E-9D35-43DA-8370-DC650C93E2E0}"/>
    <cellStyle name="Total 17 2 4 2 2" xfId="25695" xr:uid="{599CC082-D613-4EF4-90F5-7E4E9D504756}"/>
    <cellStyle name="Total 17 2 4 3" xfId="14882" xr:uid="{41755582-1E89-4D08-BE7F-901963448CD7}"/>
    <cellStyle name="Total 17 2 4 3 2" xfId="26653" xr:uid="{136F587E-E037-4DD6-A31C-42870EE595B3}"/>
    <cellStyle name="Total 17 2 4 4" xfId="15834" xr:uid="{C23BB5A1-D857-4EBE-AAD5-E98452EEC6C3}"/>
    <cellStyle name="Total 17 2 4 4 2" xfId="27581" xr:uid="{98A67CA0-EEB4-4DCB-8710-67F255AE2CAA}"/>
    <cellStyle name="Total 17 2 4 5" xfId="16708" xr:uid="{5C35DA28-9518-48FD-B6F0-7A88AFCE6902}"/>
    <cellStyle name="Total 17 2 4 5 2" xfId="28455" xr:uid="{4D5F5EAC-24C7-4196-A224-9161B2BC240A}"/>
    <cellStyle name="Total 17 2 4 6" xfId="17573" xr:uid="{007DD411-7F9B-45F1-AE36-75C8D2A467D6}"/>
    <cellStyle name="Total 17 2 4 6 2" xfId="29294" xr:uid="{6151D948-1FE0-4CAF-99C5-F60B2A363A5D}"/>
    <cellStyle name="Total 17 2 4 7" xfId="18349" xr:uid="{A75A3D8A-EAA3-4101-980E-1A9B938F3A73}"/>
    <cellStyle name="Total 17 2 4 7 2" xfId="30070" xr:uid="{B8B941F1-3F4D-4C39-ABFA-8BC7E1224522}"/>
    <cellStyle name="Total 17 2 4 8" xfId="19106" xr:uid="{C9A9620D-B42F-4879-874C-231DB3E1CBA9}"/>
    <cellStyle name="Total 17 2 5" xfId="12219" xr:uid="{ACA9C8A6-D5EE-45F4-BFFB-D8EEBACD0B9A}"/>
    <cellStyle name="Total 17 2 5 2" xfId="24036" xr:uid="{AD8AD8A3-4074-449D-8245-C5E71A631928}"/>
    <cellStyle name="Total 17 2 6" xfId="10548" xr:uid="{8A2EE4C4-AD64-4CE8-8691-AC526EA80A8C}"/>
    <cellStyle name="Total 17 2 6 2" xfId="22420" xr:uid="{4C3D75CD-1CDB-4834-A2CF-49C24A565864}"/>
    <cellStyle name="Total 17 2 7" xfId="12325" xr:uid="{331E73A4-7F89-4851-8A42-F8EFCA2237ED}"/>
    <cellStyle name="Total 17 2 7 2" xfId="24141" xr:uid="{AA45987B-79AF-45D1-9BCC-B751839DEAA3}"/>
    <cellStyle name="Total 17 2 8" xfId="10452" xr:uid="{8B408FE6-1A18-4D26-8C60-5A42169D414F}"/>
    <cellStyle name="Total 17 2 8 2" xfId="22324" xr:uid="{03BF7B4C-FB4E-45FA-97D3-4B82C5860836}"/>
    <cellStyle name="Total 17 2 9" xfId="13595" xr:uid="{3901C502-315C-4D71-9D66-3232548AC477}"/>
    <cellStyle name="Total 17 2 9 2" xfId="25371" xr:uid="{6E637747-0610-4531-9353-9A3BE06F4415}"/>
    <cellStyle name="Total 17 3" xfId="7128" xr:uid="{F795B9C9-3504-4162-9ADE-DD2E0D76046C}"/>
    <cellStyle name="Total 17 3 10" xfId="11694" xr:uid="{E23692D5-4143-4BD6-904E-BDB8D7D32E7A}"/>
    <cellStyle name="Total 17 3 10 2" xfId="23528" xr:uid="{6144BF68-E17F-4595-AFCE-46964F21A620}"/>
    <cellStyle name="Total 17 3 2" xfId="8771" xr:uid="{98418D58-F960-431B-B00A-12122D11BB13}"/>
    <cellStyle name="Total 17 3 2 2" xfId="13431" xr:uid="{4FE63C2F-8A13-48A2-B4C0-E63C6D09F952}"/>
    <cellStyle name="Total 17 3 2 2 2" xfId="25214" xr:uid="{D04CA526-CE1B-4A67-AA5B-1EDD423B059A}"/>
    <cellStyle name="Total 17 3 2 3" xfId="14437" xr:uid="{A1A475AC-BDE2-4CA1-AF4F-01F078F6BC5F}"/>
    <cellStyle name="Total 17 3 2 3 2" xfId="26209" xr:uid="{27C424B3-40D7-489A-BCA1-0D05C48BFEAA}"/>
    <cellStyle name="Total 17 3 2 4" xfId="15395" xr:uid="{FE3520AC-6BD6-4BAA-ABFD-1C3D7D3B81A6}"/>
    <cellStyle name="Total 17 3 2 4 2" xfId="27156" xr:uid="{4897E315-F267-40BF-BBF3-8A89F85D193C}"/>
    <cellStyle name="Total 17 3 2 5" xfId="16321" xr:uid="{FF3DAD21-9FB9-4B4B-851E-55EFC33B14B4}"/>
    <cellStyle name="Total 17 3 2 5 2" xfId="28068" xr:uid="{9A633FE7-AEC2-46E8-A7DE-10A382FB9BFA}"/>
    <cellStyle name="Total 17 3 2 6" xfId="17192" xr:uid="{84F27FF7-7324-4A8B-8A50-3825E4992F0B}"/>
    <cellStyle name="Total 17 3 2 6 2" xfId="28936" xr:uid="{C018176B-B3C4-4E3D-9012-74C8F1D209C6}"/>
    <cellStyle name="Total 17 3 2 7" xfId="18039" xr:uid="{CE95FF30-F335-4DC7-A8A0-A1C2AA2BCD73}"/>
    <cellStyle name="Total 17 3 2 7 2" xfId="29760" xr:uid="{08247D93-2610-4685-AEE5-752CFDE41208}"/>
    <cellStyle name="Total 17 3 2 8" xfId="18806" xr:uid="{D89D1872-C305-4418-85B5-2234AF8E6717}"/>
    <cellStyle name="Total 17 3 3" xfId="9632" xr:uid="{51A68F0F-E80D-4554-BB07-717477F65583}"/>
    <cellStyle name="Total 17 3 3 2" xfId="14037" xr:uid="{163CD765-4863-480E-A891-31C3635A1E38}"/>
    <cellStyle name="Total 17 3 3 2 2" xfId="25810" xr:uid="{7F8EB3B0-CED2-4847-86AC-C653C065D154}"/>
    <cellStyle name="Total 17 3 3 3" xfId="14997" xr:uid="{49D44B72-2AC1-4247-B1ED-D676F526FDF2}"/>
    <cellStyle name="Total 17 3 3 3 2" xfId="26768" xr:uid="{A9CE2334-8714-4ED9-822F-C324CE990816}"/>
    <cellStyle name="Total 17 3 3 4" xfId="15949" xr:uid="{71CA34A4-4F1B-4F99-B39C-75B85CB2FF25}"/>
    <cellStyle name="Total 17 3 3 4 2" xfId="27696" xr:uid="{ECAB1703-776E-4C39-9E2E-DD4E8655F929}"/>
    <cellStyle name="Total 17 3 3 5" xfId="16823" xr:uid="{2FBF61E3-5DBD-48EC-A4FB-4DD788D2E11C}"/>
    <cellStyle name="Total 17 3 3 5 2" xfId="28570" xr:uid="{D0158407-C9FE-410C-9914-5477A16D7151}"/>
    <cellStyle name="Total 17 3 3 6" xfId="17688" xr:uid="{22F4423A-68E7-48DC-B138-96C17A2E2040}"/>
    <cellStyle name="Total 17 3 3 6 2" xfId="29409" xr:uid="{B2902ED6-D614-4BCC-A20C-392D2F9301EC}"/>
    <cellStyle name="Total 17 3 3 7" xfId="18464" xr:uid="{4655837F-1375-419E-BB03-793F59AAE12F}"/>
    <cellStyle name="Total 17 3 3 7 2" xfId="30185" xr:uid="{EFF75328-5548-438B-A0AB-2B75206B95F0}"/>
    <cellStyle name="Total 17 3 3 8" xfId="19221" xr:uid="{33EFCCC6-0062-484C-890F-2DB1C1EDABBF}"/>
    <cellStyle name="Total 17 3 4" xfId="12402" xr:uid="{79AB61B9-0F41-4F7B-BE41-2B34018FD68D}"/>
    <cellStyle name="Total 17 3 4 2" xfId="24216" xr:uid="{60F513F4-7A46-4D10-A5CF-C6F3DCF2EDDB}"/>
    <cellStyle name="Total 17 3 5" xfId="10379" xr:uid="{9FB118C9-8A19-4AD7-8BC2-3BABF5A32C0D}"/>
    <cellStyle name="Total 17 3 5 2" xfId="22251" xr:uid="{97E65A0E-2383-4141-9DD5-F20D02C50DD8}"/>
    <cellStyle name="Total 17 3 6" xfId="12064" xr:uid="{80D1B9AB-E147-4CC0-B58B-45A1AD8A8A90}"/>
    <cellStyle name="Total 17 3 6 2" xfId="23885" xr:uid="{8D48EF40-3C9E-48E9-AC71-77F02DBD3586}"/>
    <cellStyle name="Total 17 3 7" xfId="10690" xr:uid="{5EF1F8EC-E503-4D29-A68A-78440D8087B6}"/>
    <cellStyle name="Total 17 3 7 2" xfId="22562" xr:uid="{5BB9F335-6E63-452E-B704-E595D668B5B4}"/>
    <cellStyle name="Total 17 3 8" xfId="12532" xr:uid="{24B97782-EEFD-467B-884C-8082AB724116}"/>
    <cellStyle name="Total 17 3 8 2" xfId="24342" xr:uid="{997CA133-9D0F-418C-A8F3-488D3F0CB020}"/>
    <cellStyle name="Total 17 3 9" xfId="10271" xr:uid="{BF37C69F-5127-41B2-A4B5-0FED2640CAF5}"/>
    <cellStyle name="Total 17 3 9 2" xfId="22146" xr:uid="{B7F77E22-A637-41F9-B187-BEC8AE35CE9A}"/>
    <cellStyle name="Total 17 4" xfId="7972" xr:uid="{13F1DCA2-AF11-4B73-A212-71D6535E50F7}"/>
    <cellStyle name="Total 17 4 2" xfId="12942" xr:uid="{0729BBD9-777A-43C9-91F5-5A31FD2740B6}"/>
    <cellStyle name="Total 17 4 2 2" xfId="24736" xr:uid="{C651C411-8DA7-494D-968A-098B36EB52BF}"/>
    <cellStyle name="Total 17 4 3" xfId="9952" xr:uid="{14082D1B-8510-4A81-BB40-BE640ABFE446}"/>
    <cellStyle name="Total 17 4 3 2" xfId="21827" xr:uid="{E947BDCA-E464-4F32-B333-57A81F1B52CA}"/>
    <cellStyle name="Total 17 4 4" xfId="13667" xr:uid="{8074A271-9DE6-4E41-9405-A585C9BB61E8}"/>
    <cellStyle name="Total 17 4 4 2" xfId="25442" xr:uid="{8A8D2247-249B-46D9-9349-D471D4180262}"/>
    <cellStyle name="Total 17 4 5" xfId="14631" xr:uid="{51F94F68-8DFB-44BC-A8D8-FBA089BC6D8F}"/>
    <cellStyle name="Total 17 4 5 2" xfId="26402" xr:uid="{4BE4C7BB-2F25-46A0-A4C4-BC2C887ACB9C}"/>
    <cellStyle name="Total 17 4 6" xfId="15583" xr:uid="{F28E7E82-0315-4F3A-B859-C8F640273E2D}"/>
    <cellStyle name="Total 17 4 6 2" xfId="27334" xr:uid="{BA20852C-371E-4251-91FF-A64C2EC63043}"/>
    <cellStyle name="Total 17 4 7" xfId="16465" xr:uid="{30053E8F-CEE9-4837-826A-5D0D080D80F5}"/>
    <cellStyle name="Total 17 4 7 2" xfId="28212" xr:uid="{DB10EFA9-6B3F-4B95-9340-428EF6F8AB36}"/>
    <cellStyle name="Total 17 4 8" xfId="17333" xr:uid="{1BFA430D-9106-4C23-8556-B38CDE8FB484}"/>
    <cellStyle name="Total 17 5" xfId="9404" xr:uid="{5B306E0E-9096-4783-990E-65EE87C32D2E}"/>
    <cellStyle name="Total 17 5 2" xfId="13809" xr:uid="{BA691381-40A0-4FE3-BBE5-406B64024222}"/>
    <cellStyle name="Total 17 5 2 2" xfId="25582" xr:uid="{D7E49597-CAE5-4267-BC09-6BC87C3E7B06}"/>
    <cellStyle name="Total 17 5 3" xfId="14769" xr:uid="{4FC2365D-A702-43B7-AD2C-81E9B1718016}"/>
    <cellStyle name="Total 17 5 3 2" xfId="26540" xr:uid="{D9FABD56-BA82-4719-9B99-1D4B69EE9B68}"/>
    <cellStyle name="Total 17 5 4" xfId="15721" xr:uid="{ACB034FB-F443-4989-B60E-4BCF20850544}"/>
    <cellStyle name="Total 17 5 4 2" xfId="27468" xr:uid="{352448DA-373C-4394-AAC1-C01211E61B2A}"/>
    <cellStyle name="Total 17 5 5" xfId="16595" xr:uid="{56DB93C8-C803-4334-9211-F447371EFCFF}"/>
    <cellStyle name="Total 17 5 5 2" xfId="28342" xr:uid="{202790D8-3F64-451F-ADFA-8BDC3C04BC96}"/>
    <cellStyle name="Total 17 5 6" xfId="17460" xr:uid="{63E5F9A5-E6BC-4F97-B6D5-BD2E31FDB6C0}"/>
    <cellStyle name="Total 17 5 6 2" xfId="29181" xr:uid="{E9B2FC16-9BC4-4E67-AB07-B80B249BA1FA}"/>
    <cellStyle name="Total 17 5 7" xfId="18236" xr:uid="{9C81E0AF-9D58-40A1-8D66-49E1416A87A6}"/>
    <cellStyle name="Total 17 5 7 2" xfId="29957" xr:uid="{09246311-A313-42BE-AE0B-F684770B08A2}"/>
    <cellStyle name="Total 17 5 8" xfId="18993" xr:uid="{92D85250-A3C5-448B-A6B5-16906F7C006F}"/>
    <cellStyle name="Total 17 6" xfId="11868" xr:uid="{5FB5D7DB-CE62-4663-8FDF-9D09F7B6C64A}"/>
    <cellStyle name="Total 17 6 2" xfId="23695" xr:uid="{FCEC8F48-1134-425C-9480-AC1905E21BE0}"/>
    <cellStyle name="Total 17 7" xfId="10851" xr:uid="{3ED5505D-4DCA-4351-88CD-4676D7F14312}"/>
    <cellStyle name="Total 17 7 2" xfId="22720" xr:uid="{7AD0AAE3-277E-40A1-AC00-C247DC4B7CB2}"/>
    <cellStyle name="Total 17 8" xfId="11479" xr:uid="{3C34B239-C8E9-492B-99E2-7177462B6188}"/>
    <cellStyle name="Total 17 8 2" xfId="23333" xr:uid="{F208DC3C-6310-4E2A-B14E-C6E5F3668A85}"/>
    <cellStyle name="Total 17 9" xfId="11162" xr:uid="{C9A58310-9F4E-4B78-9101-BCFEBD19DC35}"/>
    <cellStyle name="Total 17 9 2" xfId="23027" xr:uid="{B1126C3E-7F93-4AEF-A81C-9DC8BB66D627}"/>
    <cellStyle name="Total 18" xfId="6232" xr:uid="{725DD459-9EE7-4AE3-891F-5BE2C82625B0}"/>
    <cellStyle name="Total 18 10" xfId="11161" xr:uid="{8A134B30-E43B-44C0-A011-A174FD4BD9EE}"/>
    <cellStyle name="Total 18 10 2" xfId="23026" xr:uid="{9650309B-852F-40D6-9485-E021C87FA9EC}"/>
    <cellStyle name="Total 18 11" xfId="12486" xr:uid="{ED32B1DF-099C-4BF4-98BC-8E365A21550B}"/>
    <cellStyle name="Total 18 11 2" xfId="24300" xr:uid="{5EEB71BF-703B-4E8F-9C2D-F8914E45A5DA}"/>
    <cellStyle name="Total 18 12" xfId="10299" xr:uid="{7D15E5B9-0B3A-4492-B0A4-02BC965715FC}"/>
    <cellStyle name="Total 18 12 2" xfId="22171" xr:uid="{888B89CE-CE62-4A1E-9B89-A272175639C6}"/>
    <cellStyle name="Total 18 13" xfId="12072" xr:uid="{8C4D1AFA-64F0-46C1-988F-8BBDAE847AE8}"/>
    <cellStyle name="Total 18 13 2" xfId="23893" xr:uid="{0B8A7E8C-463F-465D-8A4A-1B59BF179DE3}"/>
    <cellStyle name="Total 18 2" xfId="6233" xr:uid="{E4BB31C8-A402-4E91-A071-B408A96D39CE}"/>
    <cellStyle name="Total 18 2 10" xfId="13515" xr:uid="{349F51A1-FFD0-4E0F-975D-EEC8449BD15D}"/>
    <cellStyle name="Total 18 2 10 2" xfId="25296" xr:uid="{2CFAF29E-9AD2-44FE-A621-8944B1E36662}"/>
    <cellStyle name="Total 18 2 11" xfId="14516" xr:uid="{F4BB563A-5913-40D3-99B8-BF7A253D87C6}"/>
    <cellStyle name="Total 18 2 11 2" xfId="26288" xr:uid="{DBC0FEFF-2D6C-44BE-A654-F4D2B03F75A0}"/>
    <cellStyle name="Total 18 2 12" xfId="15474" xr:uid="{804A2A8E-4B2C-4032-826D-92790EC82DDE}"/>
    <cellStyle name="Total 18 2 12 2" xfId="27234" xr:uid="{F721D617-AA94-48A8-9DE5-7F39E9D8CD00}"/>
    <cellStyle name="Total 18 2 2" xfId="6863" xr:uid="{3C6E2DAB-6205-4309-B942-4CFB406E8262}"/>
    <cellStyle name="Total 18 2 2 10" xfId="9812" xr:uid="{0E8F587E-E75F-4337-AF2F-88D514564EF0}"/>
    <cellStyle name="Total 18 2 2 10 2" xfId="21688" xr:uid="{9B19B244-E412-404F-BFEC-3280E9B1FCF6}"/>
    <cellStyle name="Total 18 2 2 11" xfId="12700" xr:uid="{60BD36CB-068D-4D8E-AD8B-0440FC8FE6EA}"/>
    <cellStyle name="Total 18 2 2 11 2" xfId="24499" xr:uid="{74000F69-E998-4FAF-A961-567A2CB3B7D4}"/>
    <cellStyle name="Total 18 2 2 2" xfId="7666" xr:uid="{0A49B6DB-C70A-4338-85C6-15D2A67D7DC3}"/>
    <cellStyle name="Total 18 2 2 2 10" xfId="16415" xr:uid="{C03D97DE-B989-49F1-950F-51006692B250}"/>
    <cellStyle name="Total 18 2 2 2 10 2" xfId="28162" xr:uid="{88ABE00E-8A6D-45BD-82FF-F8B90EB5F026}"/>
    <cellStyle name="Total 18 2 2 2 2" xfId="9309" xr:uid="{38D920E5-7883-4A24-8DF1-7EF7D3262C4A}"/>
    <cellStyle name="Total 18 2 2 2 2 2" xfId="13731" xr:uid="{9249E7BF-A258-4D3D-BFD2-893D4168BC01}"/>
    <cellStyle name="Total 18 2 2 2 2 2 2" xfId="25505" xr:uid="{999BE446-E792-4FFC-A4A9-2D8002E05964}"/>
    <cellStyle name="Total 18 2 2 2 2 3" xfId="14693" xr:uid="{2442FD73-CD2B-4C56-97AC-39F4E4E819C1}"/>
    <cellStyle name="Total 18 2 2 2 2 3 2" xfId="26464" xr:uid="{FB3C5AE8-E43E-41DB-B986-FC6D48E76F99}"/>
    <cellStyle name="Total 18 2 2 2 2 4" xfId="15645" xr:uid="{41C95974-9B90-4251-A67B-D9527ED815B8}"/>
    <cellStyle name="Total 18 2 2 2 2 4 2" xfId="27392" xr:uid="{DD9DC212-7AA6-44B3-A4E6-4C3E24FA2F24}"/>
    <cellStyle name="Total 18 2 2 2 2 5" xfId="16523" xr:uid="{110EA65F-465D-4DEC-9551-60073DCFF365}"/>
    <cellStyle name="Total 18 2 2 2 2 5 2" xfId="28270" xr:uid="{6ABB34D0-B2FC-495E-9BD2-D641DC11E8AB}"/>
    <cellStyle name="Total 18 2 2 2 2 6" xfId="17388" xr:uid="{FB7F3D14-EEBB-48EB-8E58-24C003577BBD}"/>
    <cellStyle name="Total 18 2 2 2 2 6 2" xfId="29109" xr:uid="{BE47549C-2394-4DAA-85DC-5B22AA2A4981}"/>
    <cellStyle name="Total 18 2 2 2 2 7" xfId="18164" xr:uid="{A78FA4EF-C87C-4B7C-85B9-F6FB6FE1EDCE}"/>
    <cellStyle name="Total 18 2 2 2 2 7 2" xfId="29885" xr:uid="{4BF456B0-9177-4146-9313-5E509F524D66}"/>
    <cellStyle name="Total 18 2 2 2 2 8" xfId="18921" xr:uid="{B2AABFB0-0B08-467D-8D35-4664BE3BA257}"/>
    <cellStyle name="Total 18 2 2 2 3" xfId="9747" xr:uid="{9763E6B0-9E9A-461F-ABF8-EB277FD4F1DC}"/>
    <cellStyle name="Total 18 2 2 2 3 2" xfId="14152" xr:uid="{14EF09EC-B894-4715-8641-AC2CCA93BE56}"/>
    <cellStyle name="Total 18 2 2 2 3 2 2" xfId="25925" xr:uid="{20CD35D4-BE33-4383-A00E-DAA71D40ACCC}"/>
    <cellStyle name="Total 18 2 2 2 3 3" xfId="15112" xr:uid="{FF939FB9-E91E-4A3A-A4C4-BA1606284D8B}"/>
    <cellStyle name="Total 18 2 2 2 3 3 2" xfId="26883" xr:uid="{EDBFBCE8-5A67-4B83-8359-6EF1D741A592}"/>
    <cellStyle name="Total 18 2 2 2 3 4" xfId="16064" xr:uid="{2419E6D3-B930-4DB5-BCFA-403D886160BC}"/>
    <cellStyle name="Total 18 2 2 2 3 4 2" xfId="27811" xr:uid="{E5904E19-A56C-4427-A1AB-98920D70B356}"/>
    <cellStyle name="Total 18 2 2 2 3 5" xfId="16938" xr:uid="{AE571D82-B550-4365-B93D-DA5FDDAEBB00}"/>
    <cellStyle name="Total 18 2 2 2 3 5 2" xfId="28685" xr:uid="{85D4559C-670B-4A0A-BABC-595936E228DD}"/>
    <cellStyle name="Total 18 2 2 2 3 6" xfId="17803" xr:uid="{08CC0F36-F31D-46FF-8E6E-97CDB6E154D3}"/>
    <cellStyle name="Total 18 2 2 2 3 6 2" xfId="29524" xr:uid="{B2EB9430-111E-43E9-BD05-80A7EE593878}"/>
    <cellStyle name="Total 18 2 2 2 3 7" xfId="18579" xr:uid="{9F8BD880-A62C-4949-B687-64F6970350E8}"/>
    <cellStyle name="Total 18 2 2 2 3 7 2" xfId="30300" xr:uid="{76C2AF3C-6F8E-477C-AB19-23674A693244}"/>
    <cellStyle name="Total 18 2 2 2 3 8" xfId="19336" xr:uid="{6473DBDD-3EDD-439C-AE7A-4272A7813B17}"/>
    <cellStyle name="Total 18 2 2 2 4" xfId="12717" xr:uid="{1745C60A-2AA1-4F71-8914-22A48E742F85}"/>
    <cellStyle name="Total 18 2 2 2 4 2" xfId="24515" xr:uid="{623558E2-47A7-4920-A93D-C4EA9371AD87}"/>
    <cellStyle name="Total 18 2 2 2 5" xfId="12275" xr:uid="{0F9B6B0F-2302-4C7A-BEAC-BBEE33FA90E3}"/>
    <cellStyle name="Total 18 2 2 2 5 2" xfId="24091" xr:uid="{5DAB7691-76A1-43CA-A102-36D677281AED}"/>
    <cellStyle name="Total 18 2 2 2 6" xfId="10497" xr:uid="{6B6EEC0D-D737-436C-84D9-C8C60CCD5758}"/>
    <cellStyle name="Total 18 2 2 2 6 2" xfId="22369" xr:uid="{89423424-E9ED-46FC-BBFA-AD5D4CC0E0DA}"/>
    <cellStyle name="Total 18 2 2 2 7" xfId="13585" xr:uid="{43396B4F-5F28-4BFD-BE1F-4D302D86160A}"/>
    <cellStyle name="Total 18 2 2 2 7 2" xfId="25361" xr:uid="{1C07F5AE-9E0F-4719-8629-51CD57994CB2}"/>
    <cellStyle name="Total 18 2 2 2 8" xfId="14563" xr:uid="{765F26AB-94B1-4FEC-9F17-33943C8993CD}"/>
    <cellStyle name="Total 18 2 2 2 8 2" xfId="26334" xr:uid="{E806B3E8-4479-4E5E-9F65-F1306133E551}"/>
    <cellStyle name="Total 18 2 2 2 9" xfId="15516" xr:uid="{90AA65D6-F138-4B8E-B74A-9507B9F81096}"/>
    <cellStyle name="Total 18 2 2 2 9 2" xfId="27271" xr:uid="{42A61E59-5649-462A-9FF8-74A699AEA0F2}"/>
    <cellStyle name="Total 18 2 2 3" xfId="8508" xr:uid="{9EA1268E-AA83-417C-B23B-1D49C1CB9A67}"/>
    <cellStyle name="Total 18 2 2 3 2" xfId="13250" xr:uid="{B2E2E8A5-F6E9-4886-BCC9-093939298A68}"/>
    <cellStyle name="Total 18 2 2 3 2 2" xfId="25036" xr:uid="{C9272DB5-1DE5-483E-B88B-767B8279B3A2}"/>
    <cellStyle name="Total 18 2 2 3 3" xfId="14270" xr:uid="{D58093C8-6BAB-426E-A2D5-C490DAB74F1C}"/>
    <cellStyle name="Total 18 2 2 3 3 2" xfId="26043" xr:uid="{41DBF14C-10D1-47EF-9F51-C9E79215CBB5}"/>
    <cellStyle name="Total 18 2 2 3 4" xfId="15230" xr:uid="{8DCD062A-39FC-4D07-BEF5-661E0365C7EA}"/>
    <cellStyle name="Total 18 2 2 3 4 2" xfId="26999" xr:uid="{55258E67-977F-4002-881B-AA68B28D231B}"/>
    <cellStyle name="Total 18 2 2 3 5" xfId="16179" xr:uid="{003BC390-B38F-4F15-88BF-6EF14789CF58}"/>
    <cellStyle name="Total 18 2 2 3 5 2" xfId="27926" xr:uid="{CD76B29F-D74D-4C0F-A762-616AA8C60105}"/>
    <cellStyle name="Total 18 2 2 3 6" xfId="17052" xr:uid="{D5C23639-75B8-4028-B43C-0B05DC492BE0}"/>
    <cellStyle name="Total 18 2 2 3 6 2" xfId="28799" xr:uid="{7F36E82A-4BC3-4CBE-AD94-42DA20BDDB06}"/>
    <cellStyle name="Total 18 2 2 3 7" xfId="17917" xr:uid="{15EA8DA2-95BE-4E14-859E-EA7FDBC6B3FA}"/>
    <cellStyle name="Total 18 2 2 3 7 2" xfId="29638" xr:uid="{4FCCCFC2-4366-438D-B710-43BB2FD32871}"/>
    <cellStyle name="Total 18 2 2 3 8" xfId="18693" xr:uid="{FFB5F91A-9F76-4812-9CF4-BB63CB0E94CD}"/>
    <cellStyle name="Total 18 2 2 4" xfId="9519" xr:uid="{83954605-3E69-48A4-B8A1-CA5AEEAC27FF}"/>
    <cellStyle name="Total 18 2 2 4 2" xfId="13924" xr:uid="{BC4ACBA5-CC5A-44F3-B100-97D10BC842F0}"/>
    <cellStyle name="Total 18 2 2 4 2 2" xfId="25697" xr:uid="{9E8F87A0-DAB5-4BC2-83C0-22FB9A35B14B}"/>
    <cellStyle name="Total 18 2 2 4 3" xfId="14884" xr:uid="{99303436-BADC-4CA6-8465-C584B1AC5D54}"/>
    <cellStyle name="Total 18 2 2 4 3 2" xfId="26655" xr:uid="{F1BFD035-00F7-4EAE-8EB4-D7FCA8EBE36E}"/>
    <cellStyle name="Total 18 2 2 4 4" xfId="15836" xr:uid="{10ACFF29-D7A0-4EE2-A524-63FEEE6DD91E}"/>
    <cellStyle name="Total 18 2 2 4 4 2" xfId="27583" xr:uid="{99C70994-161F-4675-94EC-81303D166592}"/>
    <cellStyle name="Total 18 2 2 4 5" xfId="16710" xr:uid="{82E379D5-10B1-4540-BA6F-FB4B33434042}"/>
    <cellStyle name="Total 18 2 2 4 5 2" xfId="28457" xr:uid="{52E66E0E-6B12-47EE-B6D4-3DCA3D3F786E}"/>
    <cellStyle name="Total 18 2 2 4 6" xfId="17575" xr:uid="{5C1A1942-57D5-4489-A5AD-5975C86C2686}"/>
    <cellStyle name="Total 18 2 2 4 6 2" xfId="29296" xr:uid="{9ABD1D0F-7371-48C9-8106-F9B4B1350139}"/>
    <cellStyle name="Total 18 2 2 4 7" xfId="18351" xr:uid="{39413768-CC66-4CCA-A891-3E512579E4C7}"/>
    <cellStyle name="Total 18 2 2 4 7 2" xfId="30072" xr:uid="{76AAD490-A936-4F92-880B-CD5633855193}"/>
    <cellStyle name="Total 18 2 2 4 8" xfId="19108" xr:uid="{CD5B7A5D-4C67-4D91-B107-BEF77492CAA2}"/>
    <cellStyle name="Total 18 2 2 5" xfId="12221" xr:uid="{5C984FC5-7103-450A-B887-DAAFC4E1AE61}"/>
    <cellStyle name="Total 18 2 2 5 2" xfId="24038" xr:uid="{1B4F0E90-54D7-413F-AAB9-BB2F4FCDEE7D}"/>
    <cellStyle name="Total 18 2 2 6" xfId="10546" xr:uid="{17607FD6-538F-41E5-87F2-F6FCD76E5EEC}"/>
    <cellStyle name="Total 18 2 2 6 2" xfId="22418" xr:uid="{658F621A-A6E0-4ED3-A090-543A7448BB1D}"/>
    <cellStyle name="Total 18 2 2 7" xfId="12867" xr:uid="{D5700101-9E0F-40DB-ACCE-0FB1168FF411}"/>
    <cellStyle name="Total 18 2 2 7 2" xfId="24661" xr:uid="{99FE8CA6-A86E-440D-B480-E4E916F66A67}"/>
    <cellStyle name="Total 18 2 2 8" xfId="10019" xr:uid="{67FF199A-32F7-418D-BBC8-248908012E4F}"/>
    <cellStyle name="Total 18 2 2 8 2" xfId="21894" xr:uid="{09B5AA0D-20E6-450A-9601-89F644752C71}"/>
    <cellStyle name="Total 18 2 2 9" xfId="13127" xr:uid="{014F88C5-8C92-446A-A1F2-96518E12A0F8}"/>
    <cellStyle name="Total 18 2 2 9 2" xfId="24914" xr:uid="{AEA0C81A-3D4E-4753-97B1-17FAC4B4F399}"/>
    <cellStyle name="Total 18 2 3" xfId="7130" xr:uid="{81C152E5-2099-4917-AD5C-BA09634E151A}"/>
    <cellStyle name="Total 18 2 3 10" xfId="17295" xr:uid="{C70880A8-0BB1-41DF-8B60-CB2CB101DC6E}"/>
    <cellStyle name="Total 18 2 3 10 2" xfId="29038" xr:uid="{3286179A-9177-4BC3-B558-4C35D412E776}"/>
    <cellStyle name="Total 18 2 3 2" xfId="8773" xr:uid="{4F14FEE1-863A-48C2-8360-31EA574AA1E1}"/>
    <cellStyle name="Total 18 2 3 2 2" xfId="13433" xr:uid="{90484BDC-0F38-4AD0-AA68-1CFE1E3CE286}"/>
    <cellStyle name="Total 18 2 3 2 2 2" xfId="25216" xr:uid="{46283DAC-57A5-4F09-92AD-678685CA5AF6}"/>
    <cellStyle name="Total 18 2 3 2 3" xfId="14439" xr:uid="{7F652A42-BB69-4F1D-9404-DEC056D073A0}"/>
    <cellStyle name="Total 18 2 3 2 3 2" xfId="26211" xr:uid="{8EBFBC7A-F778-49D0-84E9-D242E6D337CE}"/>
    <cellStyle name="Total 18 2 3 2 4" xfId="15397" xr:uid="{2AA20AC5-A61C-400F-B5EB-D8AE9BEA4F37}"/>
    <cellStyle name="Total 18 2 3 2 4 2" xfId="27158" xr:uid="{03C750A1-96BB-47A2-8921-78BEE17C0920}"/>
    <cellStyle name="Total 18 2 3 2 5" xfId="16323" xr:uid="{6C7191E2-55C8-497F-AA7F-7E68DF5F81DE}"/>
    <cellStyle name="Total 18 2 3 2 5 2" xfId="28070" xr:uid="{AABC42BE-33CB-4AA3-973F-EEC5A226DADF}"/>
    <cellStyle name="Total 18 2 3 2 6" xfId="17194" xr:uid="{CE2A0F97-A39F-41E6-85EF-2488AE646F13}"/>
    <cellStyle name="Total 18 2 3 2 6 2" xfId="28938" xr:uid="{ADA0034D-5E14-4043-9300-70C261F646C9}"/>
    <cellStyle name="Total 18 2 3 2 7" xfId="18041" xr:uid="{B4448313-A926-4458-B832-08B82A490EA1}"/>
    <cellStyle name="Total 18 2 3 2 7 2" xfId="29762" xr:uid="{5086DB00-C012-42E3-8F6C-B29C1DE174CF}"/>
    <cellStyle name="Total 18 2 3 2 8" xfId="18808" xr:uid="{1DD41368-596E-4153-8A85-9456754FD2DA}"/>
    <cellStyle name="Total 18 2 3 3" xfId="9634" xr:uid="{1B480416-850C-4E56-AA43-5C8CD97FB11D}"/>
    <cellStyle name="Total 18 2 3 3 2" xfId="14039" xr:uid="{20D7FA2F-AB74-4F70-93B1-EFB3C96E40F4}"/>
    <cellStyle name="Total 18 2 3 3 2 2" xfId="25812" xr:uid="{C8382EEA-7C7A-4814-B03F-851DEED33B3B}"/>
    <cellStyle name="Total 18 2 3 3 3" xfId="14999" xr:uid="{23497A9E-95ED-4116-90BC-97B0A8BE8B6D}"/>
    <cellStyle name="Total 18 2 3 3 3 2" xfId="26770" xr:uid="{526AFEB5-AD3C-42A9-BE41-249C04D717D9}"/>
    <cellStyle name="Total 18 2 3 3 4" xfId="15951" xr:uid="{AAB8DCD6-B6E8-404D-BAA9-A37A4A56E1BA}"/>
    <cellStyle name="Total 18 2 3 3 4 2" xfId="27698" xr:uid="{A5F3A45B-E888-4495-A904-F44473D83F8A}"/>
    <cellStyle name="Total 18 2 3 3 5" xfId="16825" xr:uid="{D45CF1D0-71F5-4CE1-9760-D1563FB6F553}"/>
    <cellStyle name="Total 18 2 3 3 5 2" xfId="28572" xr:uid="{1476A51C-B695-4001-B2CA-ABFD16EB43AF}"/>
    <cellStyle name="Total 18 2 3 3 6" xfId="17690" xr:uid="{9818E430-817F-400D-85BC-022550423327}"/>
    <cellStyle name="Total 18 2 3 3 6 2" xfId="29411" xr:uid="{8EE133DC-BD8D-4143-B48D-EB4261D31325}"/>
    <cellStyle name="Total 18 2 3 3 7" xfId="18466" xr:uid="{5AE20166-2649-4AC6-A031-1E5214991B2A}"/>
    <cellStyle name="Total 18 2 3 3 7 2" xfId="30187" xr:uid="{68BBCC9D-1E03-4A2A-A44D-6E2FBDABA5F0}"/>
    <cellStyle name="Total 18 2 3 3 8" xfId="19223" xr:uid="{CBA68FFB-4F47-4A5D-9430-90BD05AF2199}"/>
    <cellStyle name="Total 18 2 3 4" xfId="12404" xr:uid="{0B64B1CB-61E1-4E02-B938-6B8F4CE3ACC0}"/>
    <cellStyle name="Total 18 2 3 4 2" xfId="24218" xr:uid="{18DD98F3-4C93-4DE5-BA14-EF8AD56813EA}"/>
    <cellStyle name="Total 18 2 3 5" xfId="10377" xr:uid="{4460F983-E114-4760-99AF-522B8F5C0CB5}"/>
    <cellStyle name="Total 18 2 3 5 2" xfId="22249" xr:uid="{9F3D159F-D677-4B28-8076-C8308CFC096B}"/>
    <cellStyle name="Total 18 2 3 6" xfId="13603" xr:uid="{2E20D3BF-CE38-4DD9-BAFF-C636A28CFB88}"/>
    <cellStyle name="Total 18 2 3 6 2" xfId="25379" xr:uid="{BACEDA09-0EC7-4C7B-9001-0D66B7429DC1}"/>
    <cellStyle name="Total 18 2 3 7" xfId="14579" xr:uid="{E8C02B1A-EF7B-458F-B609-202ADBB3DDD3}"/>
    <cellStyle name="Total 18 2 3 7 2" xfId="26350" xr:uid="{487DCEF2-A246-4FFB-9F9D-5658614681FB}"/>
    <cellStyle name="Total 18 2 3 8" xfId="15531" xr:uid="{CDA23B06-4AE1-4057-B8EC-987AC029F7FC}"/>
    <cellStyle name="Total 18 2 3 8 2" xfId="27286" xr:uid="{353C3638-3374-4B7B-BC39-D94485C789A7}"/>
    <cellStyle name="Total 18 2 3 9" xfId="16426" xr:uid="{9E162127-3F10-43A7-8B36-12E48C5FC4A3}"/>
    <cellStyle name="Total 18 2 3 9 2" xfId="28173" xr:uid="{0F16E3D6-D90E-4215-93CE-28AF802382B5}"/>
    <cellStyle name="Total 18 2 4" xfId="7974" xr:uid="{D479C449-B5EC-4106-A922-5ECF49D65AD5}"/>
    <cellStyle name="Total 18 2 4 2" xfId="12944" xr:uid="{36405FA4-431D-4AAA-878D-0723EB004DF3}"/>
    <cellStyle name="Total 18 2 4 2 2" xfId="24738" xr:uid="{2DDF9D0B-DC10-4C7D-B137-230A90195CCF}"/>
    <cellStyle name="Total 18 2 4 3" xfId="9950" xr:uid="{584C2614-D554-4E4F-8340-8200E2025AAB}"/>
    <cellStyle name="Total 18 2 4 3 2" xfId="21825" xr:uid="{DFC89C04-5AB3-4C19-BAC3-1D2503E18432}"/>
    <cellStyle name="Total 18 2 4 4" xfId="12344" xr:uid="{8CD357C4-8A87-41C5-B964-04F3AD68AED7}"/>
    <cellStyle name="Total 18 2 4 4 2" xfId="24159" xr:uid="{A974B930-CE4F-4931-8DBC-9C06725ADE67}"/>
    <cellStyle name="Total 18 2 4 5" xfId="10435" xr:uid="{3890DB4B-A0B0-41C3-BD06-1A8163FEF9E2}"/>
    <cellStyle name="Total 18 2 4 5 2" xfId="22307" xr:uid="{6473C390-8206-4D59-ACF9-EE67BC5A20A8}"/>
    <cellStyle name="Total 18 2 4 6" xfId="12577" xr:uid="{F9EF3950-48A4-40F3-8C18-C21847A426BF}"/>
    <cellStyle name="Total 18 2 4 6 2" xfId="24384" xr:uid="{B8CBB3A4-BD4B-42D2-8CE9-9C9EFFF14A53}"/>
    <cellStyle name="Total 18 2 4 7" xfId="10234" xr:uid="{0135B2DE-FB10-4B02-950C-9E6EBFF8EB0E}"/>
    <cellStyle name="Total 18 2 4 7 2" xfId="22109" xr:uid="{8577A4B6-58B4-4E6D-9D9F-5615CB304EC5}"/>
    <cellStyle name="Total 18 2 4 8" xfId="11717" xr:uid="{92BED6C5-FB0D-4C38-85D0-7F8EF90948BC}"/>
    <cellStyle name="Total 18 2 5" xfId="9406" xr:uid="{3E57FF2A-AF13-44A5-8A4E-2D93E1FABDC5}"/>
    <cellStyle name="Total 18 2 5 2" xfId="13811" xr:uid="{80BE1361-6E50-4952-8A39-0C1723E06DC8}"/>
    <cellStyle name="Total 18 2 5 2 2" xfId="25584" xr:uid="{F181D594-3C11-45F3-A579-1B405EC007B9}"/>
    <cellStyle name="Total 18 2 5 3" xfId="14771" xr:uid="{86507A3A-1404-4766-A537-1A8B92E7C7CB}"/>
    <cellStyle name="Total 18 2 5 3 2" xfId="26542" xr:uid="{BA5CB83A-13CF-4900-B288-BD3078B14888}"/>
    <cellStyle name="Total 18 2 5 4" xfId="15723" xr:uid="{A6E106DC-12C7-4D5F-9B0B-A559C5BAFB5C}"/>
    <cellStyle name="Total 18 2 5 4 2" xfId="27470" xr:uid="{17712F03-5A5C-4EC2-A5A3-D2FF7337F702}"/>
    <cellStyle name="Total 18 2 5 5" xfId="16597" xr:uid="{AEDE6D86-5E77-4B45-BEA6-245A51369E9B}"/>
    <cellStyle name="Total 18 2 5 5 2" xfId="28344" xr:uid="{015EAEF8-3CC1-43EB-AEBB-A39BD0F62542}"/>
    <cellStyle name="Total 18 2 5 6" xfId="17462" xr:uid="{BF32AFD8-8E33-4943-AB1A-8CB6430E23E6}"/>
    <cellStyle name="Total 18 2 5 6 2" xfId="29183" xr:uid="{DEAD412F-0A7F-4265-87A3-3C0F1E3B1A7C}"/>
    <cellStyle name="Total 18 2 5 7" xfId="18238" xr:uid="{11BDC111-1473-4963-9DDA-5B4C1077A958}"/>
    <cellStyle name="Total 18 2 5 7 2" xfId="29959" xr:uid="{63DEB177-1E4F-43B2-A12A-93568EBE6304}"/>
    <cellStyle name="Total 18 2 5 8" xfId="18995" xr:uid="{A4BDDAEB-6140-4EEA-9CB7-9706D48D80D3}"/>
    <cellStyle name="Total 18 2 6" xfId="11870" xr:uid="{0C7421A6-F9F5-453D-8E41-916E6C74ED7D}"/>
    <cellStyle name="Total 18 2 6 2" xfId="23697" xr:uid="{D519A70E-FD27-42B4-A63A-B14A5D0BE084}"/>
    <cellStyle name="Total 18 2 7" xfId="10849" xr:uid="{E0776CBA-0E49-4F3E-B529-038EE9207D02}"/>
    <cellStyle name="Total 18 2 7 2" xfId="22718" xr:uid="{4CF26BE0-E020-4C22-ACAA-A47F37466481}"/>
    <cellStyle name="Total 18 2 8" xfId="11481" xr:uid="{DE823395-A0E0-49A8-86DA-1E5CBD9532A7}"/>
    <cellStyle name="Total 18 2 8 2" xfId="23335" xr:uid="{4ECCBDDC-230D-4C4B-A946-8B06A9857384}"/>
    <cellStyle name="Total 18 2 9" xfId="11160" xr:uid="{E722ED34-24DA-42F4-AC50-19398CC277F7}"/>
    <cellStyle name="Total 18 2 9 2" xfId="23025" xr:uid="{C113FEAF-F325-43C2-810A-300696E4A916}"/>
    <cellStyle name="Total 18 3" xfId="6862" xr:uid="{58621848-C47C-487C-8AEE-7234095C68BF}"/>
    <cellStyle name="Total 18 3 10" xfId="16254" xr:uid="{6081DC15-94C7-4B1A-95FD-A525FFE04068}"/>
    <cellStyle name="Total 18 3 10 2" xfId="28001" xr:uid="{6C7C26BC-75D5-454C-872A-CA49FCDC4FC1}"/>
    <cellStyle name="Total 18 3 11" xfId="17126" xr:uid="{7F81669C-7F87-4E8E-927A-4FA9883D6BA0}"/>
    <cellStyle name="Total 18 3 11 2" xfId="28873" xr:uid="{8CDC355C-DE7D-4E0A-BD2F-2E0FB0A1E70F}"/>
    <cellStyle name="Total 18 3 2" xfId="7667" xr:uid="{8706E5F6-7EB3-4065-9520-3A59BABDE960}"/>
    <cellStyle name="Total 18 3 2 10" xfId="10872" xr:uid="{CB12D12B-DA05-4CBA-AD35-0DEA360471B2}"/>
    <cellStyle name="Total 18 3 2 10 2" xfId="22741" xr:uid="{D2D1ED3B-B96F-4541-87A9-272C446BD9D9}"/>
    <cellStyle name="Total 18 3 2 2" xfId="9310" xr:uid="{BB8BE389-F4A7-4512-8C8C-64A09ADCE64C}"/>
    <cellStyle name="Total 18 3 2 2 2" xfId="13732" xr:uid="{C27D5512-BEE3-43B5-891D-0A38890E83D6}"/>
    <cellStyle name="Total 18 3 2 2 2 2" xfId="25506" xr:uid="{C89B3072-7776-440E-9CED-26B949E0F3A2}"/>
    <cellStyle name="Total 18 3 2 2 3" xfId="14694" xr:uid="{0306D84A-E8E6-458C-840C-C8ADAC02F008}"/>
    <cellStyle name="Total 18 3 2 2 3 2" xfId="26465" xr:uid="{019E2A2A-7ECA-46BE-9716-24FCBDCD32A6}"/>
    <cellStyle name="Total 18 3 2 2 4" xfId="15646" xr:uid="{182BD382-CA44-4841-8D70-9A84CA559334}"/>
    <cellStyle name="Total 18 3 2 2 4 2" xfId="27393" xr:uid="{3082997E-2A84-464F-8310-681C85A157E8}"/>
    <cellStyle name="Total 18 3 2 2 5" xfId="16524" xr:uid="{AC88E2C1-AF05-4204-AE7A-B707C61A09CD}"/>
    <cellStyle name="Total 18 3 2 2 5 2" xfId="28271" xr:uid="{BBD84341-5CB5-4F2F-93C8-6C98E78D2659}"/>
    <cellStyle name="Total 18 3 2 2 6" xfId="17389" xr:uid="{4000B394-0CD0-4AD5-B20D-8BC38B37F5A3}"/>
    <cellStyle name="Total 18 3 2 2 6 2" xfId="29110" xr:uid="{C1630E5D-7859-4B65-8370-FEE2E148FBFC}"/>
    <cellStyle name="Total 18 3 2 2 7" xfId="18165" xr:uid="{68058DD8-6CE1-4D67-B9EF-B5746D741DEB}"/>
    <cellStyle name="Total 18 3 2 2 7 2" xfId="29886" xr:uid="{79E68D9B-1940-42BC-A103-8CCFEBD2342B}"/>
    <cellStyle name="Total 18 3 2 2 8" xfId="18922" xr:uid="{372A236D-5238-44B2-9383-F16E817C5D6C}"/>
    <cellStyle name="Total 18 3 2 3" xfId="9748" xr:uid="{A6675B7C-4B01-4405-AA44-A072AE254846}"/>
    <cellStyle name="Total 18 3 2 3 2" xfId="14153" xr:uid="{4978540A-8AE2-448D-A8AB-FF9B5F0E83DA}"/>
    <cellStyle name="Total 18 3 2 3 2 2" xfId="25926" xr:uid="{873329F7-B967-43BB-9BA5-F8414EB12115}"/>
    <cellStyle name="Total 18 3 2 3 3" xfId="15113" xr:uid="{6C61C4E2-32BD-4014-8878-DD57A87C49DE}"/>
    <cellStyle name="Total 18 3 2 3 3 2" xfId="26884" xr:uid="{2BE805B8-3801-4C6E-ABDD-3D4B6D353838}"/>
    <cellStyle name="Total 18 3 2 3 4" xfId="16065" xr:uid="{9939BFAB-D6D8-4D4E-99FC-010C1C8727E1}"/>
    <cellStyle name="Total 18 3 2 3 4 2" xfId="27812" xr:uid="{228BBEC3-C8DA-4754-AD86-ADFF47E8724D}"/>
    <cellStyle name="Total 18 3 2 3 5" xfId="16939" xr:uid="{26C1106D-6D48-485E-AE72-2DBC48CB1894}"/>
    <cellStyle name="Total 18 3 2 3 5 2" xfId="28686" xr:uid="{356163F0-47AB-4A4B-A9FF-D768B15FD81D}"/>
    <cellStyle name="Total 18 3 2 3 6" xfId="17804" xr:uid="{B3FF007B-9479-4B35-A986-790583FEF04B}"/>
    <cellStyle name="Total 18 3 2 3 6 2" xfId="29525" xr:uid="{94E14125-2487-40D3-B8CF-3C5A952C33B4}"/>
    <cellStyle name="Total 18 3 2 3 7" xfId="18580" xr:uid="{625A8942-9B93-481C-99CA-EF6AF6F85135}"/>
    <cellStyle name="Total 18 3 2 3 7 2" xfId="30301" xr:uid="{52194DFF-97A8-4562-AD34-F0D4454D9A51}"/>
    <cellStyle name="Total 18 3 2 3 8" xfId="19337" xr:uid="{4F3E7444-9371-4C2D-8731-301C0E418387}"/>
    <cellStyle name="Total 18 3 2 4" xfId="12718" xr:uid="{006F15C9-D727-4B72-804E-BFC4E9CEF91E}"/>
    <cellStyle name="Total 18 3 2 4 2" xfId="24516" xr:uid="{6B8EC001-3304-4C52-9DE0-44BBB5E25E36}"/>
    <cellStyle name="Total 18 3 2 5" xfId="13017" xr:uid="{10B57208-5AE2-44E3-8CD7-9194AD5D41AF}"/>
    <cellStyle name="Total 18 3 2 5 2" xfId="24809" xr:uid="{A3FC65C4-4340-4735-BC47-312EB2EC3726}"/>
    <cellStyle name="Total 18 3 2 6" xfId="9891" xr:uid="{B6BE9C53-A86A-4BC4-B3D5-5BA4522A014E}"/>
    <cellStyle name="Total 18 3 2 6 2" xfId="21767" xr:uid="{A7DA9842-53E1-42CB-A411-7F0A10940DE3}"/>
    <cellStyle name="Total 18 3 2 7" xfId="13148" xr:uid="{237B6660-4E6A-4060-84FA-0FE5E2B576DF}"/>
    <cellStyle name="Total 18 3 2 7 2" xfId="24934" xr:uid="{955D14AF-E0A3-4DBA-A294-666C6F8A74C1}"/>
    <cellStyle name="Total 18 3 2 8" xfId="9795" xr:uid="{6BA594E7-9BE6-464D-93AA-30E185B41405}"/>
    <cellStyle name="Total 18 3 2 8 2" xfId="21671" xr:uid="{3750A03D-525C-4EEC-BCFD-82AC9A117F88}"/>
    <cellStyle name="Total 18 3 2 9" xfId="11845" xr:uid="{36085E02-0AC0-4353-81AC-29F7F5386ED0}"/>
    <cellStyle name="Total 18 3 2 9 2" xfId="23672" xr:uid="{B5919CE0-7BA7-4787-81C7-70E2ECADC316}"/>
    <cellStyle name="Total 18 3 3" xfId="8507" xr:uid="{99F8503B-D181-481E-B583-35101457585E}"/>
    <cellStyle name="Total 18 3 3 2" xfId="13249" xr:uid="{AA485C61-DEF3-49A7-960C-F108DF5D385E}"/>
    <cellStyle name="Total 18 3 3 2 2" xfId="25035" xr:uid="{8517DDC7-ED6A-45C6-B6FE-7027FE1275F8}"/>
    <cellStyle name="Total 18 3 3 3" xfId="14269" xr:uid="{572750A4-4A79-42BD-9A1A-DD7593F30E89}"/>
    <cellStyle name="Total 18 3 3 3 2" xfId="26042" xr:uid="{E2D4AE52-5F6B-4421-A763-20F447F5AEBD}"/>
    <cellStyle name="Total 18 3 3 4" xfId="15229" xr:uid="{62904D3D-EFB3-41CB-AE42-015FF36C13B2}"/>
    <cellStyle name="Total 18 3 3 4 2" xfId="26998" xr:uid="{CF2545F2-4196-4231-B23A-14F652F8916B}"/>
    <cellStyle name="Total 18 3 3 5" xfId="16178" xr:uid="{427BE2BD-B4DD-4929-9995-A2E6D48EEA3D}"/>
    <cellStyle name="Total 18 3 3 5 2" xfId="27925" xr:uid="{F4B89E00-CEED-47B6-89B4-F34DD1844F95}"/>
    <cellStyle name="Total 18 3 3 6" xfId="17051" xr:uid="{880FDDAF-E26A-405F-A7EA-5D103B6BEDE8}"/>
    <cellStyle name="Total 18 3 3 6 2" xfId="28798" xr:uid="{0D60AFDD-334E-4CF5-8E64-4AD1E7BCD6EF}"/>
    <cellStyle name="Total 18 3 3 7" xfId="17916" xr:uid="{8755F2F5-F337-4840-A155-FB446131C1F2}"/>
    <cellStyle name="Total 18 3 3 7 2" xfId="29637" xr:uid="{A08D8840-FF2A-43C6-AAEA-AC07342E01E4}"/>
    <cellStyle name="Total 18 3 3 8" xfId="18692" xr:uid="{7A207AB0-EB3C-4C12-BB8E-157B12B61620}"/>
    <cellStyle name="Total 18 3 4" xfId="9518" xr:uid="{AE7F0A27-0663-45CE-8489-5BDA48AC711A}"/>
    <cellStyle name="Total 18 3 4 2" xfId="13923" xr:uid="{D2DE1998-9530-41B4-9C04-7B5F6F9FC1D7}"/>
    <cellStyle name="Total 18 3 4 2 2" xfId="25696" xr:uid="{84468081-4091-4690-AB24-6F39BA72CFAD}"/>
    <cellStyle name="Total 18 3 4 3" xfId="14883" xr:uid="{C0197730-65A1-4E3F-899D-514F4F51E4D8}"/>
    <cellStyle name="Total 18 3 4 3 2" xfId="26654" xr:uid="{AA2F40BF-7FB4-4E9E-89EB-EEDD839058C8}"/>
    <cellStyle name="Total 18 3 4 4" xfId="15835" xr:uid="{1400CDAA-8470-41EC-AC52-EAD111779387}"/>
    <cellStyle name="Total 18 3 4 4 2" xfId="27582" xr:uid="{FF6B7DB4-06AD-4546-9CCF-9EF8DDF0149C}"/>
    <cellStyle name="Total 18 3 4 5" xfId="16709" xr:uid="{269DA46F-5705-4BCD-A28E-48EB908D8BC2}"/>
    <cellStyle name="Total 18 3 4 5 2" xfId="28456" xr:uid="{CA448FDD-44C4-4C8E-B0C3-87719668757A}"/>
    <cellStyle name="Total 18 3 4 6" xfId="17574" xr:uid="{BC487BC8-306E-4606-8C27-196346DA80FA}"/>
    <cellStyle name="Total 18 3 4 6 2" xfId="29295" xr:uid="{8BB9EF99-FF5E-406F-A1F0-8F4BB7FF334F}"/>
    <cellStyle name="Total 18 3 4 7" xfId="18350" xr:uid="{D31A99D1-E4A0-4F58-A0C6-59B494F9096E}"/>
    <cellStyle name="Total 18 3 4 7 2" xfId="30071" xr:uid="{E1A4E843-9E7A-46F4-AA47-4040B34F9403}"/>
    <cellStyle name="Total 18 3 4 8" xfId="19107" xr:uid="{60CE755B-CC88-41D7-95D5-D9728AFADBEB}"/>
    <cellStyle name="Total 18 3 5" xfId="12220" xr:uid="{81E00CA8-8880-4090-8EA5-F70B4B567FFE}"/>
    <cellStyle name="Total 18 3 5 2" xfId="24037" xr:uid="{91610BCD-2270-4528-BFDF-828C6AAC7FF2}"/>
    <cellStyle name="Total 18 3 6" xfId="10547" xr:uid="{3EB55650-CB64-4C98-8C59-78A5A421A47F}"/>
    <cellStyle name="Total 18 3 6 2" xfId="22419" xr:uid="{59425BD3-438C-41BD-BB72-79C9244B0C7C}"/>
    <cellStyle name="Total 18 3 7" xfId="13356" xr:uid="{5BBAF0C1-7C51-4B40-9D30-370D57A63C0E}"/>
    <cellStyle name="Total 18 3 7 2" xfId="25139" xr:uid="{5F6DD597-1508-4571-8A56-FF7858527563}"/>
    <cellStyle name="Total 18 3 8" xfId="14365" xr:uid="{5F480E60-EF07-40AE-8192-3D693F58C74F}"/>
    <cellStyle name="Total 18 3 8 2" xfId="26137" xr:uid="{9D777B7E-ADBB-4ED6-818E-5990F4409E82}"/>
    <cellStyle name="Total 18 3 9" xfId="15323" xr:uid="{7E1B9CFE-246E-4809-938D-C71DE6338FD8}"/>
    <cellStyle name="Total 18 3 9 2" xfId="27087" xr:uid="{50469481-0CC1-4833-91A6-1995967AD5F6}"/>
    <cellStyle name="Total 18 4" xfId="7129" xr:uid="{5740C9BA-3A68-4BFE-801B-B2846F94900B}"/>
    <cellStyle name="Total 18 4 10" xfId="15545" xr:uid="{B48473CB-42D0-452C-9880-A3B27762D368}"/>
    <cellStyle name="Total 18 4 10 2" xfId="27300" xr:uid="{6FC73EFD-F756-40C5-9827-F06ABE534D4C}"/>
    <cellStyle name="Total 18 4 2" xfId="8772" xr:uid="{6A7A0811-0182-4E57-A41E-CA1757CE833A}"/>
    <cellStyle name="Total 18 4 2 2" xfId="13432" xr:uid="{15031245-BC3B-412D-ABFF-667CBE5E584C}"/>
    <cellStyle name="Total 18 4 2 2 2" xfId="25215" xr:uid="{9A33E270-4B18-4223-8F9F-805FB60B9C37}"/>
    <cellStyle name="Total 18 4 2 3" xfId="14438" xr:uid="{11A47206-5563-405E-8854-2B4FDAC3A8FC}"/>
    <cellStyle name="Total 18 4 2 3 2" xfId="26210" xr:uid="{2628D155-733F-4B5C-A4E0-C49B8AC21D43}"/>
    <cellStyle name="Total 18 4 2 4" xfId="15396" xr:uid="{4378C508-3ACB-4433-B46F-60B97FDD5661}"/>
    <cellStyle name="Total 18 4 2 4 2" xfId="27157" xr:uid="{71AF7ADD-89E7-4495-966B-324A70966CC8}"/>
    <cellStyle name="Total 18 4 2 5" xfId="16322" xr:uid="{3046EB8E-FADA-4FB0-8012-DDB8C944D446}"/>
    <cellStyle name="Total 18 4 2 5 2" xfId="28069" xr:uid="{1193C10E-4D76-432C-BA6B-FB684796CF7F}"/>
    <cellStyle name="Total 18 4 2 6" xfId="17193" xr:uid="{0F46421A-E3A5-428C-916A-0CB337984227}"/>
    <cellStyle name="Total 18 4 2 6 2" xfId="28937" xr:uid="{E56762AA-4DC6-44D3-8C68-A12D2FFB8DAC}"/>
    <cellStyle name="Total 18 4 2 7" xfId="18040" xr:uid="{FD230048-E0FD-494B-8C7B-5046070ABA8C}"/>
    <cellStyle name="Total 18 4 2 7 2" xfId="29761" xr:uid="{6FCF57A9-304D-4046-AAD8-BAD5AACF0525}"/>
    <cellStyle name="Total 18 4 2 8" xfId="18807" xr:uid="{DEB75050-62ED-46F4-B6C9-AFCB1EA613BA}"/>
    <cellStyle name="Total 18 4 3" xfId="9633" xr:uid="{62DFE2F7-470A-49B1-AE63-F78AD298C6E2}"/>
    <cellStyle name="Total 18 4 3 2" xfId="14038" xr:uid="{5C900DCC-859C-4AB6-BA03-8EA305692212}"/>
    <cellStyle name="Total 18 4 3 2 2" xfId="25811" xr:uid="{A0B5E626-3F16-4F76-844D-FB0351D42913}"/>
    <cellStyle name="Total 18 4 3 3" xfId="14998" xr:uid="{026AE0DD-2DCB-442A-AF0B-EEFF51077E71}"/>
    <cellStyle name="Total 18 4 3 3 2" xfId="26769" xr:uid="{0ECF0CDA-1C72-480F-95E8-2E82317482CB}"/>
    <cellStyle name="Total 18 4 3 4" xfId="15950" xr:uid="{1FB899C7-992E-440F-933B-6DA4B5832A05}"/>
    <cellStyle name="Total 18 4 3 4 2" xfId="27697" xr:uid="{8B7B6C40-20A9-4123-A649-E1D1E56E0995}"/>
    <cellStyle name="Total 18 4 3 5" xfId="16824" xr:uid="{8E67DE85-EAF9-406B-A70F-913BF9E33E8E}"/>
    <cellStyle name="Total 18 4 3 5 2" xfId="28571" xr:uid="{AF001EE1-F927-4426-99CF-7A9B8996B638}"/>
    <cellStyle name="Total 18 4 3 6" xfId="17689" xr:uid="{DE3F4D45-B80D-4F4A-A485-44A9363930BA}"/>
    <cellStyle name="Total 18 4 3 6 2" xfId="29410" xr:uid="{58C103FF-3B17-48EE-AE8D-AD39A124B4CF}"/>
    <cellStyle name="Total 18 4 3 7" xfId="18465" xr:uid="{409566EF-AB9E-493C-8B26-C242866B2304}"/>
    <cellStyle name="Total 18 4 3 7 2" xfId="30186" xr:uid="{9FCF9EEC-EF2D-4EB9-9730-970772B3BA30}"/>
    <cellStyle name="Total 18 4 3 8" xfId="19222" xr:uid="{7AF92837-C8E3-4522-B82B-377EA42F82E1}"/>
    <cellStyle name="Total 18 4 4" xfId="12403" xr:uid="{2D9A2956-DD95-4039-8A4A-D8078A0FC3E7}"/>
    <cellStyle name="Total 18 4 4 2" xfId="24217" xr:uid="{DA3863CC-C1CA-41FD-A068-94EF455D8707}"/>
    <cellStyle name="Total 18 4 5" xfId="10378" xr:uid="{C53A3C5F-2C47-4AF7-872B-6F534181D1F3}"/>
    <cellStyle name="Total 18 4 5 2" xfId="22250" xr:uid="{7F166EED-9FBB-4E37-BE0F-405F5BB80B1B}"/>
    <cellStyle name="Total 18 4 6" xfId="12584" xr:uid="{13A01F6F-6C69-4412-96DA-9B8F9ABD9229}"/>
    <cellStyle name="Total 18 4 6 2" xfId="24390" xr:uid="{94E93721-9916-4426-80CC-CD8704BFCE3C}"/>
    <cellStyle name="Total 18 4 7" xfId="10228" xr:uid="{D14C404C-C287-42F3-BADC-ACA3B0492689}"/>
    <cellStyle name="Total 18 4 7 2" xfId="22103" xr:uid="{ED9BCB54-C263-4BFB-8875-B6737D0371CE}"/>
    <cellStyle name="Total 18 4 8" xfId="13622" xr:uid="{9282A7DB-2623-47F0-A5A1-8B1BD6ED03FC}"/>
    <cellStyle name="Total 18 4 8 2" xfId="25398" xr:uid="{A6AB29B9-BB75-41FF-ACD9-2A0301934103}"/>
    <cellStyle name="Total 18 4 9" xfId="14593" xr:uid="{612A1E85-2752-402B-8EE8-9E548FAA273F}"/>
    <cellStyle name="Total 18 4 9 2" xfId="26364" xr:uid="{419C3832-A851-4A66-9EBF-E693B2611DED}"/>
    <cellStyle name="Total 18 5" xfId="7973" xr:uid="{2640F1FE-B8DA-4AC8-AD8B-11B4FCCCAA77}"/>
    <cellStyle name="Total 18 5 2" xfId="12943" xr:uid="{4619A68F-5B36-4DE5-9BA4-1E6283FC8078}"/>
    <cellStyle name="Total 18 5 2 2" xfId="24737" xr:uid="{3396AC6D-B588-45F3-BA77-CDB275C0BB58}"/>
    <cellStyle name="Total 18 5 3" xfId="9951" xr:uid="{4F0ADB5D-CCEC-445D-AE26-D566E72CAC28}"/>
    <cellStyle name="Total 18 5 3 2" xfId="21826" xr:uid="{3203EF7C-6E9F-4BAF-AF57-0238427BCF7B}"/>
    <cellStyle name="Total 18 5 4" xfId="13010" xr:uid="{D4BF6DC4-A2A3-407A-88A8-0B8F2A36F91D}"/>
    <cellStyle name="Total 18 5 4 2" xfId="24802" xr:uid="{44F44EA4-F3A1-4F77-9563-35585445F0E6}"/>
    <cellStyle name="Total 18 5 5" xfId="11960" xr:uid="{FAD445C8-ED95-4E23-961A-B0393B51E339}"/>
    <cellStyle name="Total 18 5 5 2" xfId="23785" xr:uid="{80D9478A-4C82-4251-A2B9-5C6BD4A4F5A0}"/>
    <cellStyle name="Total 18 5 6" xfId="10775" xr:uid="{686249AC-A2EF-4800-B06E-F1EE3D85F33D}"/>
    <cellStyle name="Total 18 5 6 2" xfId="22645" xr:uid="{DA09A813-44D5-4585-8CA9-10446B9236E9}"/>
    <cellStyle name="Total 18 5 7" xfId="11548" xr:uid="{EAEB4611-5FB8-4BA9-AD6F-74AE6256D613}"/>
    <cellStyle name="Total 18 5 7 2" xfId="23396" xr:uid="{AA98D24B-4E68-47B3-89C7-78250717D303}"/>
    <cellStyle name="Total 18 5 8" xfId="11113" xr:uid="{10EA92AD-8B73-4AED-9D26-274123E9AE71}"/>
    <cellStyle name="Total 18 6" xfId="9405" xr:uid="{5EB30F90-F62A-4818-8F71-E5D4042BC019}"/>
    <cellStyle name="Total 18 6 2" xfId="13810" xr:uid="{E6861EDD-5248-46E6-A1C0-167550D3AEF1}"/>
    <cellStyle name="Total 18 6 2 2" xfId="25583" xr:uid="{40DF8B4E-4A36-448C-A530-ABF40E662ED4}"/>
    <cellStyle name="Total 18 6 3" xfId="14770" xr:uid="{454F8869-6B40-4958-B0CD-63CCEDA746A8}"/>
    <cellStyle name="Total 18 6 3 2" xfId="26541" xr:uid="{4029949D-C589-4354-B072-4BD141516E01}"/>
    <cellStyle name="Total 18 6 4" xfId="15722" xr:uid="{7064881E-5187-471B-996D-33EBC7E5C775}"/>
    <cellStyle name="Total 18 6 4 2" xfId="27469" xr:uid="{DD8E91EA-3C05-4BED-B334-F4419DC4C5FF}"/>
    <cellStyle name="Total 18 6 5" xfId="16596" xr:uid="{A9B4508B-998D-4B2C-9DE2-0280A0B44F35}"/>
    <cellStyle name="Total 18 6 5 2" xfId="28343" xr:uid="{36E6D643-4E06-427D-97ED-E4FC813DE8B2}"/>
    <cellStyle name="Total 18 6 6" xfId="17461" xr:uid="{FD31646F-6C90-4560-B9B5-F60C72CC5702}"/>
    <cellStyle name="Total 18 6 6 2" xfId="29182" xr:uid="{19193AB6-2DDB-424D-92E0-8291C76B3387}"/>
    <cellStyle name="Total 18 6 7" xfId="18237" xr:uid="{F5637DD8-2671-4406-966B-6D37045BD4FE}"/>
    <cellStyle name="Total 18 6 7 2" xfId="29958" xr:uid="{8034E11F-DCBA-4417-8F66-935BECA00E23}"/>
    <cellStyle name="Total 18 6 8" xfId="18994" xr:uid="{E5531EC5-B834-4354-8CAD-41FAA4455978}"/>
    <cellStyle name="Total 18 7" xfId="11869" xr:uid="{5AB736D0-6C2F-4DF4-996C-5684894DE417}"/>
    <cellStyle name="Total 18 7 2" xfId="23696" xr:uid="{D88833C7-2326-4D93-814F-7A2F7C730F45}"/>
    <cellStyle name="Total 18 8" xfId="10850" xr:uid="{39558197-00AF-4DFA-B012-8A3B3204A273}"/>
    <cellStyle name="Total 18 8 2" xfId="22719" xr:uid="{BBFCE554-6BA8-4A21-95D6-5B65DABBF093}"/>
    <cellStyle name="Total 18 9" xfId="11480" xr:uid="{13BE9EF3-F6BD-4F33-90EC-2C0CAFC48507}"/>
    <cellStyle name="Total 18 9 2" xfId="23334" xr:uid="{DCBE33C7-8323-4CB0-AE3C-0F8DB17BB01C}"/>
    <cellStyle name="Total 19" xfId="6234" xr:uid="{7606B44F-0161-4A47-93A8-45947952F030}"/>
    <cellStyle name="Total 19 10" xfId="11159" xr:uid="{695FB169-D96C-4371-9A5B-7624C10A96D3}"/>
    <cellStyle name="Total 19 10 2" xfId="23024" xr:uid="{045282F7-D363-4DA5-A74D-67341DF36AEE}"/>
    <cellStyle name="Total 19 11" xfId="12967" xr:uid="{41C44991-6CE0-4C31-B09E-EEBF02126569}"/>
    <cellStyle name="Total 19 11 2" xfId="24761" xr:uid="{F0D8E9A2-567B-4631-9BF1-2253B9CB3C02}"/>
    <cellStyle name="Total 19 12" xfId="9928" xr:uid="{10BCC889-A7A7-4BBB-82F7-F83B2131A67B}"/>
    <cellStyle name="Total 19 12 2" xfId="21803" xr:uid="{FAC24933-DEB1-40EC-8A2B-408C578F9C69}"/>
    <cellStyle name="Total 19 13" xfId="11779" xr:uid="{747FD122-3F86-4D05-90B2-603EBBBDD40C}"/>
    <cellStyle name="Total 19 13 2" xfId="23607" xr:uid="{BECE3A58-375E-48C9-A089-0D1F151C68CE}"/>
    <cellStyle name="Total 19 2" xfId="6235" xr:uid="{EF46DF21-2099-432F-B4A7-0DADFC62A09B}"/>
    <cellStyle name="Total 19 2 10" xfId="11378" xr:uid="{7559871A-28BC-4C5D-9A59-FFA38C1D09A9}"/>
    <cellStyle name="Total 19 2 10 2" xfId="23239" xr:uid="{F0B9059E-3F60-433B-AC33-864DF51A9E51}"/>
    <cellStyle name="Total 19 2 11" xfId="11247" xr:uid="{302366FA-25C3-4BF6-AE3A-4227656140C5}"/>
    <cellStyle name="Total 19 2 11 2" xfId="23109" xr:uid="{BBBD4514-4A33-401E-8ECF-97393652E41A}"/>
    <cellStyle name="Total 19 2 12" xfId="11374" xr:uid="{4F7A67E4-C983-457E-8893-7BDCBF147475}"/>
    <cellStyle name="Total 19 2 12 2" xfId="23236" xr:uid="{E77C6283-1582-429A-A419-70F7A2D9E574}"/>
    <cellStyle name="Total 19 2 2" xfId="6865" xr:uid="{76AE83D5-9908-4792-84A7-1E0B108B166B}"/>
    <cellStyle name="Total 19 2 2 10" xfId="11076" xr:uid="{153C9E1A-AAA5-458D-A900-892322B31D18}"/>
    <cellStyle name="Total 19 2 2 10 2" xfId="22945" xr:uid="{426458BA-C246-4DA1-9450-939892FAFB68}"/>
    <cellStyle name="Total 19 2 2 11" xfId="12305" xr:uid="{F3C8330C-5AB0-445A-BAA1-5DEB53716CEF}"/>
    <cellStyle name="Total 19 2 2 11 2" xfId="24121" xr:uid="{88D3B7A3-8330-4D08-9BBC-3305C826D258}"/>
    <cellStyle name="Total 19 2 2 2" xfId="7668" xr:uid="{910349F6-3181-4D22-8C1D-E7CEC5F90E8D}"/>
    <cellStyle name="Total 19 2 2 2 10" xfId="18059" xr:uid="{F31D93E4-6626-4C41-BECC-9E711E8DC286}"/>
    <cellStyle name="Total 19 2 2 2 10 2" xfId="29780" xr:uid="{C970AA2F-B116-4B00-840C-F534973F37EA}"/>
    <cellStyle name="Total 19 2 2 2 2" xfId="9311" xr:uid="{6F20DC06-B69F-4A90-AC1D-6CBF43924FBF}"/>
    <cellStyle name="Total 19 2 2 2 2 2" xfId="13733" xr:uid="{F8130645-4F3A-428B-82FC-9F09BE662422}"/>
    <cellStyle name="Total 19 2 2 2 2 2 2" xfId="25507" xr:uid="{81430D21-9026-4178-AF79-B4CD1B38FF73}"/>
    <cellStyle name="Total 19 2 2 2 2 3" xfId="14695" xr:uid="{9D323C4F-FB9F-4D9D-A605-6B0C2F0C3E47}"/>
    <cellStyle name="Total 19 2 2 2 2 3 2" xfId="26466" xr:uid="{54C01FF4-A8C7-459D-8CAD-BF6739AF8D7A}"/>
    <cellStyle name="Total 19 2 2 2 2 4" xfId="15647" xr:uid="{1E0EF225-0DFF-4C60-9E89-FA2C721C97D4}"/>
    <cellStyle name="Total 19 2 2 2 2 4 2" xfId="27394" xr:uid="{CE5CD0D7-C37A-4486-8226-14B1B6473A94}"/>
    <cellStyle name="Total 19 2 2 2 2 5" xfId="16525" xr:uid="{DB0D557D-3E34-4EFA-8771-069AA3C9FC2F}"/>
    <cellStyle name="Total 19 2 2 2 2 5 2" xfId="28272" xr:uid="{5D589228-9A4D-4550-B71B-EA3369741FC2}"/>
    <cellStyle name="Total 19 2 2 2 2 6" xfId="17390" xr:uid="{A6D7A223-B446-49F5-97A2-BEB183695D05}"/>
    <cellStyle name="Total 19 2 2 2 2 6 2" xfId="29111" xr:uid="{7FCBD105-5630-4584-B39B-2D8AF1C1C18D}"/>
    <cellStyle name="Total 19 2 2 2 2 7" xfId="18166" xr:uid="{9241AD9C-DA46-401C-8D68-2CDB92963EEC}"/>
    <cellStyle name="Total 19 2 2 2 2 7 2" xfId="29887" xr:uid="{540F7601-9D99-487C-AA91-503576F205A5}"/>
    <cellStyle name="Total 19 2 2 2 2 8" xfId="18923" xr:uid="{DB85B6DA-5BC1-4600-A217-79639B7CB2B3}"/>
    <cellStyle name="Total 19 2 2 2 3" xfId="9749" xr:uid="{A77228AA-F307-41EB-992E-8B4ABC73B7DB}"/>
    <cellStyle name="Total 19 2 2 2 3 2" xfId="14154" xr:uid="{CE4E2632-B0BD-4D9C-A51C-D7D8680CDBBF}"/>
    <cellStyle name="Total 19 2 2 2 3 2 2" xfId="25927" xr:uid="{0CAEA6AB-3ABF-45D6-AD80-E7E59EF96B1F}"/>
    <cellStyle name="Total 19 2 2 2 3 3" xfId="15114" xr:uid="{619038E2-95C5-4911-B0A4-2E7C65A5AB36}"/>
    <cellStyle name="Total 19 2 2 2 3 3 2" xfId="26885" xr:uid="{61F2DF6C-65E3-44DE-A200-99FC32B48976}"/>
    <cellStyle name="Total 19 2 2 2 3 4" xfId="16066" xr:uid="{EBDAA844-A5A2-44A2-8174-F44DCE283013}"/>
    <cellStyle name="Total 19 2 2 2 3 4 2" xfId="27813" xr:uid="{0745FD7D-1434-44CB-95AA-218BE1B89DAB}"/>
    <cellStyle name="Total 19 2 2 2 3 5" xfId="16940" xr:uid="{A2C8F951-CD5A-4161-B6E2-74C5BD763101}"/>
    <cellStyle name="Total 19 2 2 2 3 5 2" xfId="28687" xr:uid="{79F78B75-1085-40A4-92E6-28C40E5840DA}"/>
    <cellStyle name="Total 19 2 2 2 3 6" xfId="17805" xr:uid="{9250DF15-FF75-465C-B858-BF8B44CF155C}"/>
    <cellStyle name="Total 19 2 2 2 3 6 2" xfId="29526" xr:uid="{519E9B92-F8F7-4505-AB11-510F3305BF4F}"/>
    <cellStyle name="Total 19 2 2 2 3 7" xfId="18581" xr:uid="{63416A73-BE08-4B82-917C-7CC92B1D8CC5}"/>
    <cellStyle name="Total 19 2 2 2 3 7 2" xfId="30302" xr:uid="{CA7ADCBD-4F2A-4933-B75C-54D6AA80118B}"/>
    <cellStyle name="Total 19 2 2 2 3 8" xfId="19338" xr:uid="{252FBA7D-E11A-4022-B25B-4EC1960E6133}"/>
    <cellStyle name="Total 19 2 2 2 4" xfId="12719" xr:uid="{95068730-191C-41F9-A9C7-0CD7088FECB2}"/>
    <cellStyle name="Total 19 2 2 2 4 2" xfId="24517" xr:uid="{3F5BD15E-F6D7-4FE7-A680-907796B02B7F}"/>
    <cellStyle name="Total 19 2 2 2 5" xfId="13451" xr:uid="{B82DBC65-8699-499B-8B0C-DDCBE03D1B7A}"/>
    <cellStyle name="Total 19 2 2 2 5 2" xfId="25234" xr:uid="{2F01CAF3-5978-404B-AD0F-33CA9AD538EC}"/>
    <cellStyle name="Total 19 2 2 2 6" xfId="14457" xr:uid="{D9CED3E1-1D28-4DAB-9B97-86B62E3F63CD}"/>
    <cellStyle name="Total 19 2 2 2 6 2" xfId="26229" xr:uid="{B803722A-5BFB-45CA-AE35-8BC445D92554}"/>
    <cellStyle name="Total 19 2 2 2 7" xfId="15415" xr:uid="{11D1D84A-6258-44A5-A1E8-7CC8A996F438}"/>
    <cellStyle name="Total 19 2 2 2 7 2" xfId="27176" xr:uid="{27363EFC-759E-4D31-8D05-75830676BC05}"/>
    <cellStyle name="Total 19 2 2 2 8" xfId="16341" xr:uid="{346BBF33-3365-47CB-BB58-CE92F7839C72}"/>
    <cellStyle name="Total 19 2 2 2 8 2" xfId="28088" xr:uid="{6320DFC2-AA4C-4471-8C90-2988577F361D}"/>
    <cellStyle name="Total 19 2 2 2 9" xfId="17212" xr:uid="{10B3D000-0049-4723-B034-B108CE6E8798}"/>
    <cellStyle name="Total 19 2 2 2 9 2" xfId="28956" xr:uid="{7518100B-C100-47F7-A513-B83235409500}"/>
    <cellStyle name="Total 19 2 2 3" xfId="8510" xr:uid="{C3BD9FB0-1CC4-47FF-96F3-81B2FDB8EA16}"/>
    <cellStyle name="Total 19 2 2 3 2" xfId="13252" xr:uid="{6664D888-D814-4DAB-8551-B4FB54519E4D}"/>
    <cellStyle name="Total 19 2 2 3 2 2" xfId="25038" xr:uid="{64D163DE-2ACA-40BE-9A7D-2D7FFD69DBF9}"/>
    <cellStyle name="Total 19 2 2 3 3" xfId="14272" xr:uid="{D17E8A13-B71D-488E-BAC3-E54D3ACEC0D2}"/>
    <cellStyle name="Total 19 2 2 3 3 2" xfId="26045" xr:uid="{C6330C77-5186-4E4C-BA7C-9610E1444E26}"/>
    <cellStyle name="Total 19 2 2 3 4" xfId="15232" xr:uid="{88922C3C-3C67-4DD5-9DEF-496CB7D6B674}"/>
    <cellStyle name="Total 19 2 2 3 4 2" xfId="27001" xr:uid="{AAB84AEF-97FF-4E55-8E7A-E78D1C28489D}"/>
    <cellStyle name="Total 19 2 2 3 5" xfId="16181" xr:uid="{BEB2176B-61AA-47D5-BCBC-17723EAC7D75}"/>
    <cellStyle name="Total 19 2 2 3 5 2" xfId="27928" xr:uid="{09F11AAC-E1B9-401A-A7D5-CEF871EC96E0}"/>
    <cellStyle name="Total 19 2 2 3 6" xfId="17054" xr:uid="{7CE5EE03-C246-4D16-9E9F-715D9279EF38}"/>
    <cellStyle name="Total 19 2 2 3 6 2" xfId="28801" xr:uid="{FB2FE1DE-2785-4CD4-B80F-F8BB9F538681}"/>
    <cellStyle name="Total 19 2 2 3 7" xfId="17919" xr:uid="{3BFD312C-7B9B-438F-99AB-67ACA0061301}"/>
    <cellStyle name="Total 19 2 2 3 7 2" xfId="29640" xr:uid="{D15673CB-EE5E-4B4C-981B-F9A8029C11D7}"/>
    <cellStyle name="Total 19 2 2 3 8" xfId="18695" xr:uid="{FDAEF87D-EE05-4773-BB00-ADA1C60BDEA7}"/>
    <cellStyle name="Total 19 2 2 4" xfId="9521" xr:uid="{94CA4C68-82A6-4C85-9F41-A3DC068A0C7F}"/>
    <cellStyle name="Total 19 2 2 4 2" xfId="13926" xr:uid="{D88B1119-DF74-4F80-901F-7F14A0CA6938}"/>
    <cellStyle name="Total 19 2 2 4 2 2" xfId="25699" xr:uid="{3E09D85A-8053-49A8-BB93-67FE536488F1}"/>
    <cellStyle name="Total 19 2 2 4 3" xfId="14886" xr:uid="{F0341D0D-77F7-454E-ABC7-6F1CF1BC58B5}"/>
    <cellStyle name="Total 19 2 2 4 3 2" xfId="26657" xr:uid="{0A111545-7FF2-41E7-85EB-02A6AB4F8DD7}"/>
    <cellStyle name="Total 19 2 2 4 4" xfId="15838" xr:uid="{7BD2E357-531A-4078-979F-4783734E1D07}"/>
    <cellStyle name="Total 19 2 2 4 4 2" xfId="27585" xr:uid="{8EAC6094-2FAA-4815-8562-AE94061C7927}"/>
    <cellStyle name="Total 19 2 2 4 5" xfId="16712" xr:uid="{99F364F8-D27E-48B2-A8D1-0E797E0A054D}"/>
    <cellStyle name="Total 19 2 2 4 5 2" xfId="28459" xr:uid="{7A97D60F-0252-452D-A1BC-6925E415C058}"/>
    <cellStyle name="Total 19 2 2 4 6" xfId="17577" xr:uid="{DB06482B-8E5E-47DB-A42D-6A55F16A6F9C}"/>
    <cellStyle name="Total 19 2 2 4 6 2" xfId="29298" xr:uid="{4D8D778B-ECC0-48B1-A169-057CE577D2B8}"/>
    <cellStyle name="Total 19 2 2 4 7" xfId="18353" xr:uid="{C368E51E-90C4-493D-AEC5-6F0796B2B2D7}"/>
    <cellStyle name="Total 19 2 2 4 7 2" xfId="30074" xr:uid="{3386C0CF-372B-4F89-9EE4-D6D394313E2A}"/>
    <cellStyle name="Total 19 2 2 4 8" xfId="19110" xr:uid="{9B635AD9-538A-4041-9625-C5BCB013C274}"/>
    <cellStyle name="Total 19 2 2 5" xfId="12223" xr:uid="{23191695-776E-45A5-8E33-F9B5A16B789F}"/>
    <cellStyle name="Total 19 2 2 5 2" xfId="24040" xr:uid="{1236B3F0-C1BA-465C-AE3F-B10FCA99BC44}"/>
    <cellStyle name="Total 19 2 2 6" xfId="10544" xr:uid="{1D3D9B00-ACDA-4AF5-A9BE-1FF78430CA5F}"/>
    <cellStyle name="Total 19 2 2 6 2" xfId="22416" xr:uid="{FA8004EE-6225-4C03-87BC-66A5E68E1515}"/>
    <cellStyle name="Total 19 2 2 7" xfId="12039" xr:uid="{5B5D2B40-672B-4345-B6C8-53C48C39CE4D}"/>
    <cellStyle name="Total 19 2 2 7 2" xfId="23860" xr:uid="{51C57B9D-8386-4795-A6A2-7A24B08DBDDF}"/>
    <cellStyle name="Total 19 2 2 8" xfId="10713" xr:uid="{DA11C36D-AC57-4C9D-BF89-497B80AB0725}"/>
    <cellStyle name="Total 19 2 2 8 2" xfId="22585" xr:uid="{9F3F54ED-6144-46FE-BA43-70C43F4DD3F0}"/>
    <cellStyle name="Total 19 2 2 9" xfId="11603" xr:uid="{FB6244DA-33DB-4351-BD92-5C2643BC301F}"/>
    <cellStyle name="Total 19 2 2 9 2" xfId="23447" xr:uid="{2F70D05D-7977-40FE-B8AD-5B9E3F9170C2}"/>
    <cellStyle name="Total 19 2 3" xfId="7132" xr:uid="{36374690-8A2A-4667-80A1-A70FDC6EBAAE}"/>
    <cellStyle name="Total 19 2 3 10" xfId="15490" xr:uid="{BFD8A783-A36C-44DC-A043-B3C28ADCF97B}"/>
    <cellStyle name="Total 19 2 3 10 2" xfId="27246" xr:uid="{7AFEDFD7-8898-4764-81AA-C7758A31C797}"/>
    <cellStyle name="Total 19 2 3 2" xfId="8775" xr:uid="{DBB21328-90F9-4AF1-920F-F6236F523B60}"/>
    <cellStyle name="Total 19 2 3 2 2" xfId="13435" xr:uid="{9DDCC36D-A696-4CCC-9271-ADDE1A08A97C}"/>
    <cellStyle name="Total 19 2 3 2 2 2" xfId="25218" xr:uid="{7AC76C92-611B-45F3-9A04-2A8C755C5DD0}"/>
    <cellStyle name="Total 19 2 3 2 3" xfId="14441" xr:uid="{0319AA6D-EF6D-4DDA-B1CD-6263F54A4862}"/>
    <cellStyle name="Total 19 2 3 2 3 2" xfId="26213" xr:uid="{ACF95CC8-8581-4370-8761-5DFD2043B703}"/>
    <cellStyle name="Total 19 2 3 2 4" xfId="15399" xr:uid="{FCC41236-163B-48F1-89BB-A8A4816125B5}"/>
    <cellStyle name="Total 19 2 3 2 4 2" xfId="27160" xr:uid="{90A781F8-1553-4EA0-ADEF-AFE3EC29C06A}"/>
    <cellStyle name="Total 19 2 3 2 5" xfId="16325" xr:uid="{4F54BE76-F224-4B7A-BA5C-CD7DC044EFE8}"/>
    <cellStyle name="Total 19 2 3 2 5 2" xfId="28072" xr:uid="{B642B448-BEAE-41A7-A6AC-06EB0CA3DEE2}"/>
    <cellStyle name="Total 19 2 3 2 6" xfId="17196" xr:uid="{755403F7-A493-41A3-B849-D3452D111BC6}"/>
    <cellStyle name="Total 19 2 3 2 6 2" xfId="28940" xr:uid="{6E48FEA5-2255-449F-8B06-832BB952D02D}"/>
    <cellStyle name="Total 19 2 3 2 7" xfId="18043" xr:uid="{6240D28B-ED68-4ED3-8893-8330FD325CF9}"/>
    <cellStyle name="Total 19 2 3 2 7 2" xfId="29764" xr:uid="{F4B40C22-E966-42A9-81C2-1B93ACD5C212}"/>
    <cellStyle name="Total 19 2 3 2 8" xfId="18810" xr:uid="{775467BF-EEFC-4832-9A2B-9BC9C8C3A4C7}"/>
    <cellStyle name="Total 19 2 3 3" xfId="9636" xr:uid="{25CB6B98-0E50-4E99-A3C8-8FA9DBFA2F93}"/>
    <cellStyle name="Total 19 2 3 3 2" xfId="14041" xr:uid="{A104C514-D97A-441D-BD55-F7E8001332B2}"/>
    <cellStyle name="Total 19 2 3 3 2 2" xfId="25814" xr:uid="{8D28CB26-B900-41A5-8C57-A3A48D22E855}"/>
    <cellStyle name="Total 19 2 3 3 3" xfId="15001" xr:uid="{CB7EFB9A-C6B8-4CD4-9115-199EA598B99D}"/>
    <cellStyle name="Total 19 2 3 3 3 2" xfId="26772" xr:uid="{BE9C2B4D-2B00-4FE9-B2D6-C7E9F4E0304F}"/>
    <cellStyle name="Total 19 2 3 3 4" xfId="15953" xr:uid="{FDFD914B-BBFE-453B-A0FC-54259A9E75B2}"/>
    <cellStyle name="Total 19 2 3 3 4 2" xfId="27700" xr:uid="{C6CA91D6-4FE4-4205-AFB5-7FA3AE389580}"/>
    <cellStyle name="Total 19 2 3 3 5" xfId="16827" xr:uid="{8C85A6B8-341D-4178-BCCF-94C9176093B2}"/>
    <cellStyle name="Total 19 2 3 3 5 2" xfId="28574" xr:uid="{FDDBC4FD-20A7-4A73-9641-1C202483F8CC}"/>
    <cellStyle name="Total 19 2 3 3 6" xfId="17692" xr:uid="{12B0149F-089E-4396-918D-B792F02CD92F}"/>
    <cellStyle name="Total 19 2 3 3 6 2" xfId="29413" xr:uid="{99DDBCE0-18AC-4F99-8AB2-7239E2030265}"/>
    <cellStyle name="Total 19 2 3 3 7" xfId="18468" xr:uid="{D8D3848B-B02D-4511-92A8-6BB1D56EBFFF}"/>
    <cellStyle name="Total 19 2 3 3 7 2" xfId="30189" xr:uid="{C256FF34-5857-48B1-8CCF-BB6DFD65D891}"/>
    <cellStyle name="Total 19 2 3 3 8" xfId="19225" xr:uid="{B48A6141-5ECC-48F1-8D0B-2125399015C1}"/>
    <cellStyle name="Total 19 2 3 4" xfId="12406" xr:uid="{13B059EE-8C03-4A9B-8D9A-C11AD7E8FA34}"/>
    <cellStyle name="Total 19 2 3 4 2" xfId="24220" xr:uid="{4A38BA34-450D-4D34-B678-DA1EA60504AD}"/>
    <cellStyle name="Total 19 2 3 5" xfId="10375" xr:uid="{902F55A6-3145-4769-87D3-ACD102E4024E}"/>
    <cellStyle name="Total 19 2 3 5 2" xfId="22247" xr:uid="{887821F6-BED6-481C-A92E-19E38405D243}"/>
    <cellStyle name="Total 19 2 3 6" xfId="12065" xr:uid="{4F86685D-58E2-4522-A8E1-A81F5651DEB0}"/>
    <cellStyle name="Total 19 2 3 6 2" xfId="23886" xr:uid="{65AD916F-073F-4531-A057-107DFD70AD6F}"/>
    <cellStyle name="Total 19 2 3 7" xfId="10689" xr:uid="{73FAC9F2-01AF-483E-B5AE-EC5F2006F33B}"/>
    <cellStyle name="Total 19 2 3 7 2" xfId="22561" xr:uid="{FD39E369-DB53-46BE-AEB2-1A877172EB22}"/>
    <cellStyle name="Total 19 2 3 8" xfId="13556" xr:uid="{3E1465DC-44DA-4575-BA1F-9E21E7FBCD2F}"/>
    <cellStyle name="Total 19 2 3 8 2" xfId="25332" xr:uid="{17EE0B10-18B8-42E1-9C0F-A9C32022B7A9}"/>
    <cellStyle name="Total 19 2 3 9" xfId="14537" xr:uid="{16802760-7787-4FBC-9408-8D18ED68F5C8}"/>
    <cellStyle name="Total 19 2 3 9 2" xfId="26308" xr:uid="{3EBDE5AA-A96B-4C97-BD56-A0965376F69D}"/>
    <cellStyle name="Total 19 2 4" xfId="7976" xr:uid="{62DEC38B-7CC7-4B41-8CC1-74A5C0751BEE}"/>
    <cellStyle name="Total 19 2 4 2" xfId="12946" xr:uid="{118A7615-6110-43A0-AB90-4E575092FDBA}"/>
    <cellStyle name="Total 19 2 4 2 2" xfId="24740" xr:uid="{C2E1DC57-0716-4B4B-A704-48850CD24570}"/>
    <cellStyle name="Total 19 2 4 3" xfId="9948" xr:uid="{7931ED1B-6F3A-4782-8233-3F14351F7755}"/>
    <cellStyle name="Total 19 2 4 3 2" xfId="21823" xr:uid="{417CC9E6-BC46-42A3-A2DC-1878DBA5B85A}"/>
    <cellStyle name="Total 19 2 4 4" xfId="12743" xr:uid="{A6CA4E89-72AA-4E1B-9E7F-656858201D30}"/>
    <cellStyle name="Total 19 2 4 4 2" xfId="24540" xr:uid="{E0B76E50-1D10-408D-8856-8321460D8468}"/>
    <cellStyle name="Total 19 2 4 5" xfId="10129" xr:uid="{BAF783DF-FB74-436A-85CE-CDEA0E9179F7}"/>
    <cellStyle name="Total 19 2 4 5 2" xfId="22004" xr:uid="{6E73E894-DCBE-435D-A2AF-52CA4FB74916}"/>
    <cellStyle name="Total 19 2 4 6" xfId="11732" xr:uid="{39D3F04F-EA1E-4371-AC5A-CE6465E9B48C}"/>
    <cellStyle name="Total 19 2 4 6 2" xfId="23561" xr:uid="{4E03ED06-75AB-41E0-B0B5-8D1E77852AB3}"/>
    <cellStyle name="Total 19 2 4 7" xfId="10974" xr:uid="{9C3CE78C-8EA4-4F5F-AD5F-21455493435C}"/>
    <cellStyle name="Total 19 2 4 7 2" xfId="22843" xr:uid="{112E698A-9C8E-4F97-8D08-DEBFAACF1E66}"/>
    <cellStyle name="Total 19 2 4 8" xfId="13544" xr:uid="{33A738E0-7529-4259-B019-321953822C0F}"/>
    <cellStyle name="Total 19 2 5" xfId="9408" xr:uid="{6DC70997-01EA-4FA1-9EDE-01515418497E}"/>
    <cellStyle name="Total 19 2 5 2" xfId="13813" xr:uid="{4C22D6CB-5A4E-416B-B5B2-491E6B4C05AB}"/>
    <cellStyle name="Total 19 2 5 2 2" xfId="25586" xr:uid="{D75CA225-0546-45EF-98A4-C4E0121B55B5}"/>
    <cellStyle name="Total 19 2 5 3" xfId="14773" xr:uid="{6E752089-A6AA-41AD-A0C7-11B50E95D992}"/>
    <cellStyle name="Total 19 2 5 3 2" xfId="26544" xr:uid="{26E0FA1D-32CD-4318-980E-E9171C5D1379}"/>
    <cellStyle name="Total 19 2 5 4" xfId="15725" xr:uid="{AEF98324-0ED5-429F-9F88-9B8C450CDD34}"/>
    <cellStyle name="Total 19 2 5 4 2" xfId="27472" xr:uid="{A89ABB59-DBFB-4DFB-9C17-ACC799505C5B}"/>
    <cellStyle name="Total 19 2 5 5" xfId="16599" xr:uid="{455A4392-CB4B-4FCC-9DC5-98342EB36A6C}"/>
    <cellStyle name="Total 19 2 5 5 2" xfId="28346" xr:uid="{195A4176-64AD-4007-9D94-54DA93B1C015}"/>
    <cellStyle name="Total 19 2 5 6" xfId="17464" xr:uid="{B2B76AB7-6110-45B8-950F-5F4F8F21F3FF}"/>
    <cellStyle name="Total 19 2 5 6 2" xfId="29185" xr:uid="{A6770625-84AD-4F76-B6D3-1F13BBAD71D8}"/>
    <cellStyle name="Total 19 2 5 7" xfId="18240" xr:uid="{79CDF1DB-C260-4318-BAB2-8098B3709FDB}"/>
    <cellStyle name="Total 19 2 5 7 2" xfId="29961" xr:uid="{57B424D9-608C-4984-B41E-DAC9CEEE52FA}"/>
    <cellStyle name="Total 19 2 5 8" xfId="18997" xr:uid="{47621BA5-0B19-43B6-96CB-D8A41611AD3F}"/>
    <cellStyle name="Total 19 2 6" xfId="11872" xr:uid="{4E8E6FED-C055-4C9F-A188-5B585D72A58E}"/>
    <cellStyle name="Total 19 2 6 2" xfId="23699" xr:uid="{9CE632B3-D004-48A3-AE15-23D5EB9E6063}"/>
    <cellStyle name="Total 19 2 7" xfId="10847" xr:uid="{D18D0474-E562-4596-B44C-E3BEA23EF423}"/>
    <cellStyle name="Total 19 2 7 2" xfId="22716" xr:uid="{6A5CAF72-125C-4D21-9FF4-CCD2577902AF}"/>
    <cellStyle name="Total 19 2 8" xfId="11483" xr:uid="{81CD7FF2-10AA-4996-82AF-904470F33B9D}"/>
    <cellStyle name="Total 19 2 8 2" xfId="23337" xr:uid="{01D52877-1487-4043-9FCE-ADA68F1E811D}"/>
    <cellStyle name="Total 19 2 9" xfId="11158" xr:uid="{FE7AE1B0-6325-4E2E-8D33-0BA02DAE9BD1}"/>
    <cellStyle name="Total 19 2 9 2" xfId="23023" xr:uid="{4B7A9C2E-2FBC-4DF9-9CF9-7C6C9BF66AFB}"/>
    <cellStyle name="Total 19 3" xfId="6864" xr:uid="{95DBE655-6D45-4EF7-98E2-5DE4975B09C4}"/>
    <cellStyle name="Total 19 3 10" xfId="11229" xr:uid="{AC909960-2E0B-41CE-827A-77FA9928D9D0}"/>
    <cellStyle name="Total 19 3 10 2" xfId="23091" xr:uid="{017473A9-EB0C-4583-AF7A-EE4B06C8F075}"/>
    <cellStyle name="Total 19 3 11" xfId="12476" xr:uid="{37BDD938-E9CA-476B-B549-013A9E0ECC55}"/>
    <cellStyle name="Total 19 3 11 2" xfId="24290" xr:uid="{B6BB246E-D626-44D7-A211-F1240E998FBF}"/>
    <cellStyle name="Total 19 3 2" xfId="7669" xr:uid="{4F3FF8F7-256F-401C-AB74-9AA0879F53FE}"/>
    <cellStyle name="Total 19 3 2 10" xfId="10735" xr:uid="{0F7002BF-5D04-4C99-9BBD-52D80D3C42C6}"/>
    <cellStyle name="Total 19 3 2 10 2" xfId="22607" xr:uid="{0C30C194-9A4F-4488-B3ED-B26F73F2A4BF}"/>
    <cellStyle name="Total 19 3 2 2" xfId="9312" xr:uid="{85F95D1A-3232-43CD-B6CA-78F2C2A80CF5}"/>
    <cellStyle name="Total 19 3 2 2 2" xfId="13734" xr:uid="{DFD8979E-9467-478E-96FF-6B19D67ADFD6}"/>
    <cellStyle name="Total 19 3 2 2 2 2" xfId="25508" xr:uid="{F59CB684-B1B6-4E6A-8DF9-C9F67953070E}"/>
    <cellStyle name="Total 19 3 2 2 3" xfId="14696" xr:uid="{C78748B2-D15D-466E-8BAC-769454636F29}"/>
    <cellStyle name="Total 19 3 2 2 3 2" xfId="26467" xr:uid="{9A3BEE96-651E-455C-809B-417810B259DF}"/>
    <cellStyle name="Total 19 3 2 2 4" xfId="15648" xr:uid="{AA631200-1F92-43A9-A0A4-C5D257998718}"/>
    <cellStyle name="Total 19 3 2 2 4 2" xfId="27395" xr:uid="{8680E25C-58A2-4946-A9CA-7804ECC99F0D}"/>
    <cellStyle name="Total 19 3 2 2 5" xfId="16526" xr:uid="{DACDBA4B-A818-46CF-910A-879AB1740853}"/>
    <cellStyle name="Total 19 3 2 2 5 2" xfId="28273" xr:uid="{97B9BB69-91FC-446E-B3BB-504F92C24074}"/>
    <cellStyle name="Total 19 3 2 2 6" xfId="17391" xr:uid="{18A5AF34-AA18-4FBF-AA86-A13A94E28877}"/>
    <cellStyle name="Total 19 3 2 2 6 2" xfId="29112" xr:uid="{96846AF6-A98A-4C55-AB04-571566FC7C75}"/>
    <cellStyle name="Total 19 3 2 2 7" xfId="18167" xr:uid="{439864E6-BAC4-44CA-85FD-16B380046BFC}"/>
    <cellStyle name="Total 19 3 2 2 7 2" xfId="29888" xr:uid="{E3CCF2A1-B3C4-4A9C-94A2-26F0681C64AB}"/>
    <cellStyle name="Total 19 3 2 2 8" xfId="18924" xr:uid="{BE60F1CA-3E38-4FBE-9827-5AAC2B297C93}"/>
    <cellStyle name="Total 19 3 2 3" xfId="9750" xr:uid="{238E9720-B619-4CD7-9EED-637193E920DB}"/>
    <cellStyle name="Total 19 3 2 3 2" xfId="14155" xr:uid="{C2AAF3C9-0F54-4D3B-8771-7A000E78E1A7}"/>
    <cellStyle name="Total 19 3 2 3 2 2" xfId="25928" xr:uid="{8570DD87-4600-4986-87CB-E9E2EB2D8775}"/>
    <cellStyle name="Total 19 3 2 3 3" xfId="15115" xr:uid="{F818DE8A-1DB7-4E10-B54B-69BA00B68F39}"/>
    <cellStyle name="Total 19 3 2 3 3 2" xfId="26886" xr:uid="{7D2C8248-DD4F-4076-9AF9-7558D4D6F784}"/>
    <cellStyle name="Total 19 3 2 3 4" xfId="16067" xr:uid="{1944DFAE-A238-44CC-997C-31A4CE2A91F3}"/>
    <cellStyle name="Total 19 3 2 3 4 2" xfId="27814" xr:uid="{373B76B8-053A-4EFC-8F51-FC2AC7079D76}"/>
    <cellStyle name="Total 19 3 2 3 5" xfId="16941" xr:uid="{859E0274-8070-4457-A089-04D37D6E621B}"/>
    <cellStyle name="Total 19 3 2 3 5 2" xfId="28688" xr:uid="{3E70B95B-44DC-45AE-BBBF-776CE32F62FB}"/>
    <cellStyle name="Total 19 3 2 3 6" xfId="17806" xr:uid="{01134922-6EA8-4499-B183-39801CF8117A}"/>
    <cellStyle name="Total 19 3 2 3 6 2" xfId="29527" xr:uid="{EDC69A79-F17F-4194-A132-4E296CCD3D0E}"/>
    <cellStyle name="Total 19 3 2 3 7" xfId="18582" xr:uid="{CB612F88-2AD3-48E7-B2A0-05F773FA7798}"/>
    <cellStyle name="Total 19 3 2 3 7 2" xfId="30303" xr:uid="{0E13044C-12EB-48C2-ADC7-FD74A92EA4E9}"/>
    <cellStyle name="Total 19 3 2 3 8" xfId="19339" xr:uid="{FC393882-3AEA-4DA6-826E-BFC124572C82}"/>
    <cellStyle name="Total 19 3 2 4" xfId="12720" xr:uid="{CE108A2C-5D37-4C65-803B-FDA4E5841427}"/>
    <cellStyle name="Total 19 3 2 4 2" xfId="24518" xr:uid="{99C166D4-1281-4396-B1A6-79999E001438}"/>
    <cellStyle name="Total 19 3 2 5" xfId="12422" xr:uid="{0FC001AB-9CFA-4F7C-8525-BB83C13B07F3}"/>
    <cellStyle name="Total 19 3 2 5 2" xfId="24236" xr:uid="{9957842C-7E88-421F-8EF1-50D0E285C61B}"/>
    <cellStyle name="Total 19 3 2 6" xfId="10359" xr:uid="{4CECE910-AA58-48CB-93E1-7F9A05C6BE53}"/>
    <cellStyle name="Total 19 3 2 6 2" xfId="22231" xr:uid="{DB308D0C-62E2-47D1-A208-DF56C128148C}"/>
    <cellStyle name="Total 19 3 2 7" xfId="11677" xr:uid="{57645B16-9BF5-4148-9044-D274857BE914}"/>
    <cellStyle name="Total 19 3 2 7 2" xfId="23516" xr:uid="{375D7BB3-F331-46E3-823E-5C19E96812CF}"/>
    <cellStyle name="Total 19 3 2 8" xfId="11011" xr:uid="{26C6A5DA-8E7F-402A-8C81-00D8F3EDB661}"/>
    <cellStyle name="Total 19 3 2 8 2" xfId="22880" xr:uid="{1ABB2A7D-2707-4DBE-A446-3F1AFEDC3AB7}"/>
    <cellStyle name="Total 19 3 2 9" xfId="12010" xr:uid="{8C0D4EC1-DD35-45C8-AE0F-735ED94B5984}"/>
    <cellStyle name="Total 19 3 2 9 2" xfId="23833" xr:uid="{0AA27D3D-1434-4BFF-AFF2-3652A2CF9877}"/>
    <cellStyle name="Total 19 3 3" xfId="8509" xr:uid="{24031DF7-CBBD-4A3A-8B53-1E46B6484771}"/>
    <cellStyle name="Total 19 3 3 2" xfId="13251" xr:uid="{6658F115-B209-4CD4-8258-E480E938E4D5}"/>
    <cellStyle name="Total 19 3 3 2 2" xfId="25037" xr:uid="{B362EB4B-3FF1-4A05-91DD-F4A4617DDD93}"/>
    <cellStyle name="Total 19 3 3 3" xfId="14271" xr:uid="{5A6AACBE-443C-4523-92B4-6C93D227842F}"/>
    <cellStyle name="Total 19 3 3 3 2" xfId="26044" xr:uid="{C7D080D0-B991-47A4-90B2-D056EA5978E2}"/>
    <cellStyle name="Total 19 3 3 4" xfId="15231" xr:uid="{09CC6291-DD1A-497D-A7D2-73555171CAC6}"/>
    <cellStyle name="Total 19 3 3 4 2" xfId="27000" xr:uid="{429E63EA-209E-48A3-B77F-29FEFFDA8DF1}"/>
    <cellStyle name="Total 19 3 3 5" xfId="16180" xr:uid="{632EFC87-8263-4BA8-87C2-E4B530E64B8A}"/>
    <cellStyle name="Total 19 3 3 5 2" xfId="27927" xr:uid="{EC10499A-9A82-4CC4-A213-9A3C693446C6}"/>
    <cellStyle name="Total 19 3 3 6" xfId="17053" xr:uid="{902F6D76-B8F5-42AE-9F0D-D30B128C3B74}"/>
    <cellStyle name="Total 19 3 3 6 2" xfId="28800" xr:uid="{F60F9E89-10E2-4F0C-94E9-19EA72AA21EB}"/>
    <cellStyle name="Total 19 3 3 7" xfId="17918" xr:uid="{003B6AE7-E676-4EDE-AA4F-EBC6291C97AD}"/>
    <cellStyle name="Total 19 3 3 7 2" xfId="29639" xr:uid="{DDF58F74-822F-4338-B65A-A488D342E7ED}"/>
    <cellStyle name="Total 19 3 3 8" xfId="18694" xr:uid="{9963ACE6-5BD4-440E-AB25-EB6EE090E306}"/>
    <cellStyle name="Total 19 3 4" xfId="9520" xr:uid="{95C0935F-573F-4745-9E54-093F3519173C}"/>
    <cellStyle name="Total 19 3 4 2" xfId="13925" xr:uid="{5008FC55-8B79-4E6B-8AA6-4CB2CF2ADB9B}"/>
    <cellStyle name="Total 19 3 4 2 2" xfId="25698" xr:uid="{1F465D33-40F1-42D1-958C-D033E403CCC3}"/>
    <cellStyle name="Total 19 3 4 3" xfId="14885" xr:uid="{6C471404-55CE-4665-8CB5-AFE0A9EAA103}"/>
    <cellStyle name="Total 19 3 4 3 2" xfId="26656" xr:uid="{2050850C-27A6-4715-B631-A3A1D2E97808}"/>
    <cellStyle name="Total 19 3 4 4" xfId="15837" xr:uid="{FD9C541C-70FE-4C75-8DDF-05C4C0A4A289}"/>
    <cellStyle name="Total 19 3 4 4 2" xfId="27584" xr:uid="{1DAD9A9A-1B46-47F4-A90E-96BB1890A1F5}"/>
    <cellStyle name="Total 19 3 4 5" xfId="16711" xr:uid="{9B975197-BC5C-46C8-82A7-B6D137796658}"/>
    <cellStyle name="Total 19 3 4 5 2" xfId="28458" xr:uid="{EA214C03-71E8-42BA-A69E-F43B1EAD0242}"/>
    <cellStyle name="Total 19 3 4 6" xfId="17576" xr:uid="{1679C807-10DE-470E-B7B4-BBAD6079D841}"/>
    <cellStyle name="Total 19 3 4 6 2" xfId="29297" xr:uid="{EF457098-9E78-4F0B-B65E-398431367BC2}"/>
    <cellStyle name="Total 19 3 4 7" xfId="18352" xr:uid="{95E93D2F-0EE3-43EC-A95A-27BC3EE22D05}"/>
    <cellStyle name="Total 19 3 4 7 2" xfId="30073" xr:uid="{30B253D9-CDA8-4939-821B-6E70744E7005}"/>
    <cellStyle name="Total 19 3 4 8" xfId="19109" xr:uid="{A8523959-0735-4217-A4B0-4AF7D78D0F95}"/>
    <cellStyle name="Total 19 3 5" xfId="12222" xr:uid="{333E691A-BF8E-4A01-89B7-8EB5F108525C}"/>
    <cellStyle name="Total 19 3 5 2" xfId="24039" xr:uid="{A3314CAC-CA3F-4D9B-997B-D651FB67F8BE}"/>
    <cellStyle name="Total 19 3 6" xfId="10545" xr:uid="{AAEE8FF4-0CD8-4569-8D7C-39A3D5D64D57}"/>
    <cellStyle name="Total 19 3 6 2" xfId="22417" xr:uid="{425E83FA-C5A4-49ED-8F71-BA5AFB2B6B84}"/>
    <cellStyle name="Total 19 3 7" xfId="11638" xr:uid="{D920694E-366F-422D-B11F-5DA4A41468FD}"/>
    <cellStyle name="Total 19 3 7 2" xfId="23480" xr:uid="{22574858-0C85-476B-A1EA-0280D9536607}"/>
    <cellStyle name="Total 19 3 8" xfId="11045" xr:uid="{3DF8D224-7451-4ECF-B701-D2FA71977A55}"/>
    <cellStyle name="Total 19 3 8 2" xfId="22914" xr:uid="{DF1548E7-C481-4AD2-B3D8-F41B0283D8EC}"/>
    <cellStyle name="Total 19 3 9" xfId="11401" xr:uid="{62C989E3-4151-421F-81E5-BCAF97F68A43}"/>
    <cellStyle name="Total 19 3 9 2" xfId="23259" xr:uid="{528B4E6C-0728-41AC-A8A1-4DD9014A9530}"/>
    <cellStyle name="Total 19 4" xfId="7131" xr:uid="{E3C1A869-9FED-4B1F-95C8-71061E07AA10}"/>
    <cellStyle name="Total 19 4 10" xfId="11454" xr:uid="{D03A019A-B825-44E4-B9D9-7BFB3C0FC467}"/>
    <cellStyle name="Total 19 4 10 2" xfId="23312" xr:uid="{2750D112-E647-445E-B7AC-D49D8C63CE91}"/>
    <cellStyle name="Total 19 4 2" xfId="8774" xr:uid="{5FF9A27E-24C2-4D03-BB7D-3EED3A7295B6}"/>
    <cellStyle name="Total 19 4 2 2" xfId="13434" xr:uid="{279CBB13-6060-4CAA-9059-84F5BC21C3DC}"/>
    <cellStyle name="Total 19 4 2 2 2" xfId="25217" xr:uid="{1AE9CA48-AD73-4DE2-B3B5-B7E982903C34}"/>
    <cellStyle name="Total 19 4 2 3" xfId="14440" xr:uid="{EBCB9365-45AF-442E-9513-3772AF8F6225}"/>
    <cellStyle name="Total 19 4 2 3 2" xfId="26212" xr:uid="{65DB4664-4A63-4950-8F71-42C6657AF858}"/>
    <cellStyle name="Total 19 4 2 4" xfId="15398" xr:uid="{30DB16E5-FCF2-412F-99DB-BEE0F99B6423}"/>
    <cellStyle name="Total 19 4 2 4 2" xfId="27159" xr:uid="{1FFDC4A2-9B39-4433-BC98-2B3EEEAC1E28}"/>
    <cellStyle name="Total 19 4 2 5" xfId="16324" xr:uid="{9EB48B3E-9F76-45AD-9194-599BBE7B02C0}"/>
    <cellStyle name="Total 19 4 2 5 2" xfId="28071" xr:uid="{1E3F557A-349B-495E-8E33-8F4508040FF7}"/>
    <cellStyle name="Total 19 4 2 6" xfId="17195" xr:uid="{DEFFEEC5-47A9-4341-AE66-5F0853D6ED58}"/>
    <cellStyle name="Total 19 4 2 6 2" xfId="28939" xr:uid="{84B87D53-B63E-4927-BEF4-92B54F06D644}"/>
    <cellStyle name="Total 19 4 2 7" xfId="18042" xr:uid="{FE550D50-18F6-48CE-BAB8-0287FA18965B}"/>
    <cellStyle name="Total 19 4 2 7 2" xfId="29763" xr:uid="{F6EE704D-4B57-40D9-B3CD-B484DD88A785}"/>
    <cellStyle name="Total 19 4 2 8" xfId="18809" xr:uid="{F786B282-F009-44A9-AC1C-D31D06146E55}"/>
    <cellStyle name="Total 19 4 3" xfId="9635" xr:uid="{236CEFEF-58DE-45D7-B6F3-4F09FCF99845}"/>
    <cellStyle name="Total 19 4 3 2" xfId="14040" xr:uid="{6527CD91-A221-4AC7-A35E-A1492A88AD26}"/>
    <cellStyle name="Total 19 4 3 2 2" xfId="25813" xr:uid="{ED21DEB3-A3A1-4B0F-B817-BA8643BCAB3A}"/>
    <cellStyle name="Total 19 4 3 3" xfId="15000" xr:uid="{EB9E178D-1593-477B-AE10-75A00EA0D1ED}"/>
    <cellStyle name="Total 19 4 3 3 2" xfId="26771" xr:uid="{19051B7A-60FC-44C3-955B-4A87089C4CBF}"/>
    <cellStyle name="Total 19 4 3 4" xfId="15952" xr:uid="{E53C4F1A-993D-465A-A4C7-CCF8925B0633}"/>
    <cellStyle name="Total 19 4 3 4 2" xfId="27699" xr:uid="{7195B3C2-78FD-4EE1-8436-C58EC0FFB6FE}"/>
    <cellStyle name="Total 19 4 3 5" xfId="16826" xr:uid="{AA8D474C-EAF5-45B5-97EC-9E58B7A46F9D}"/>
    <cellStyle name="Total 19 4 3 5 2" xfId="28573" xr:uid="{C3BA8E75-A431-4BD5-B7C9-84EE61528216}"/>
    <cellStyle name="Total 19 4 3 6" xfId="17691" xr:uid="{0B632BF5-4DAA-40D6-87DE-801E5568239A}"/>
    <cellStyle name="Total 19 4 3 6 2" xfId="29412" xr:uid="{D7ADBBFB-BE52-40AE-BD1E-F18F8E10CE8B}"/>
    <cellStyle name="Total 19 4 3 7" xfId="18467" xr:uid="{746FFAB3-A5A7-49C9-BAD7-6C71823D506D}"/>
    <cellStyle name="Total 19 4 3 7 2" xfId="30188" xr:uid="{92B85C2D-1B67-4561-90BE-51C748E7818E}"/>
    <cellStyle name="Total 19 4 3 8" xfId="19224" xr:uid="{C81F4B30-5555-461B-8E66-272FFD84B7C3}"/>
    <cellStyle name="Total 19 4 4" xfId="12405" xr:uid="{FB0325B7-135B-4F70-B6E9-06BA0F231835}"/>
    <cellStyle name="Total 19 4 4 2" xfId="24219" xr:uid="{2B64F216-7CFC-49CB-A80E-53B796256BAE}"/>
    <cellStyle name="Total 19 4 5" xfId="10376" xr:uid="{1993695A-4934-46B7-8E63-43E34E84A6F7}"/>
    <cellStyle name="Total 19 4 5 2" xfId="22248" xr:uid="{B82485E8-0855-4622-8E52-B077CF48EE36}"/>
    <cellStyle name="Total 19 4 6" xfId="13095" xr:uid="{D9630446-A54D-432D-A02C-8BFFB5B65888}"/>
    <cellStyle name="Total 19 4 6 2" xfId="24883" xr:uid="{91BF9644-6AFD-4E27-9BAC-D4C809EFF5DA}"/>
    <cellStyle name="Total 19 4 7" xfId="9837" xr:uid="{D35E9EC4-1D3F-4C4F-8607-5E7D7EEAE904}"/>
    <cellStyle name="Total 19 4 7 2" xfId="21713" xr:uid="{653B3B2A-872C-4992-830A-174E2F77C52B}"/>
    <cellStyle name="Total 19 4 8" xfId="11835" xr:uid="{5D38023C-9D8D-4622-B223-D531B543496C}"/>
    <cellStyle name="Total 19 4 8 2" xfId="23663" xr:uid="{78A3AB95-E5E1-422F-8DD0-823D716A1443}"/>
    <cellStyle name="Total 19 4 9" xfId="10880" xr:uid="{51BD47A8-B53C-41DE-B58C-D896D604CE38}"/>
    <cellStyle name="Total 19 4 9 2" xfId="22749" xr:uid="{1EF700B3-CA1E-4C8F-9CEF-A0A98329CD51}"/>
    <cellStyle name="Total 19 5" xfId="7975" xr:uid="{EF95C083-CC99-422B-8A83-8C6C21B9B580}"/>
    <cellStyle name="Total 19 5 2" xfId="12945" xr:uid="{B999A306-C612-43DE-A2E3-A7B86C37D1CD}"/>
    <cellStyle name="Total 19 5 2 2" xfId="24739" xr:uid="{6018EFE8-CB06-4B7E-B019-113A26D78F1D}"/>
    <cellStyle name="Total 19 5 3" xfId="9949" xr:uid="{5E994318-6810-454C-A981-C8C593211CEB}"/>
    <cellStyle name="Total 19 5 3 2" xfId="21824" xr:uid="{01100E01-B0E1-4B5A-8E5A-66626415A339}"/>
    <cellStyle name="Total 19 5 4" xfId="13375" xr:uid="{6BBB91F1-B2C2-4320-BACD-996BFEB048BD}"/>
    <cellStyle name="Total 19 5 4 2" xfId="25158" xr:uid="{E36F60B6-2245-481E-BC65-5AA900C2FF25}"/>
    <cellStyle name="Total 19 5 5" xfId="14382" xr:uid="{D5AE08D2-4DED-4235-B0AC-A8AC3DDE7969}"/>
    <cellStyle name="Total 19 5 5 2" xfId="26154" xr:uid="{A4CB5E7C-AB28-4E65-9C43-9FCE85D21B05}"/>
    <cellStyle name="Total 19 5 6" xfId="15340" xr:uid="{B6EBFC08-F03E-4E45-843D-EA3025F34C3B}"/>
    <cellStyle name="Total 19 5 6 2" xfId="27102" xr:uid="{6E62C550-A7DE-4143-97B7-A5C715CA08E5}"/>
    <cellStyle name="Total 19 5 7" xfId="16267" xr:uid="{F1D1038A-585D-4F26-82FD-CE5B1DF03FAD}"/>
    <cellStyle name="Total 19 5 7 2" xfId="28014" xr:uid="{619DD18B-552B-441A-81D3-0A7BC7A8807E}"/>
    <cellStyle name="Total 19 5 8" xfId="17138" xr:uid="{F6067CAB-3AA8-4899-A58C-E8F3DFEF7A1A}"/>
    <cellStyle name="Total 19 6" xfId="9407" xr:uid="{E2C75CE3-01AA-44BE-A8AF-4FC355584A37}"/>
    <cellStyle name="Total 19 6 2" xfId="13812" xr:uid="{D56DFFEB-5E28-4C2E-9B6E-DFFD886C4CB7}"/>
    <cellStyle name="Total 19 6 2 2" xfId="25585" xr:uid="{863ECE7B-3C27-4627-9D9F-85A8FC24B7FC}"/>
    <cellStyle name="Total 19 6 3" xfId="14772" xr:uid="{D722EB0D-A1CE-4B11-91A1-0B8783E17D8C}"/>
    <cellStyle name="Total 19 6 3 2" xfId="26543" xr:uid="{87CAB74A-FED2-477B-A5F0-363EDB94F936}"/>
    <cellStyle name="Total 19 6 4" xfId="15724" xr:uid="{1FF64C75-9581-49E6-9264-96C1A4E20A2C}"/>
    <cellStyle name="Total 19 6 4 2" xfId="27471" xr:uid="{82402F4B-C4EA-4A2F-938E-08623E0AE744}"/>
    <cellStyle name="Total 19 6 5" xfId="16598" xr:uid="{2D49F992-D3F9-446B-A598-3D2BB9540EFC}"/>
    <cellStyle name="Total 19 6 5 2" xfId="28345" xr:uid="{82DA5DEE-5FFE-4F20-9C0C-93C7C0AFC4AE}"/>
    <cellStyle name="Total 19 6 6" xfId="17463" xr:uid="{842DDBDF-19D5-48FC-B816-0D121648759B}"/>
    <cellStyle name="Total 19 6 6 2" xfId="29184" xr:uid="{4104E75B-EDEF-41E3-B09A-F9C6A49B2AC0}"/>
    <cellStyle name="Total 19 6 7" xfId="18239" xr:uid="{6CD77E53-9746-4499-9E35-6D65501AE935}"/>
    <cellStyle name="Total 19 6 7 2" xfId="29960" xr:uid="{86D1477B-A149-4A8C-A799-8E5A84AC1E8C}"/>
    <cellStyle name="Total 19 6 8" xfId="18996" xr:uid="{36948997-0C5B-4304-8185-E1D730949242}"/>
    <cellStyle name="Total 19 7" xfId="11871" xr:uid="{47CE32DF-1A32-4FAA-990C-B3847B72A3CF}"/>
    <cellStyle name="Total 19 7 2" xfId="23698" xr:uid="{07A79D01-7F0B-431C-98F8-AEF075C97FD2}"/>
    <cellStyle name="Total 19 8" xfId="10848" xr:uid="{380B6A90-FAE6-420B-A058-2F06D2C3D9B0}"/>
    <cellStyle name="Total 19 8 2" xfId="22717" xr:uid="{DBBE008B-54CA-410D-A216-18CAAC6FE29B}"/>
    <cellStyle name="Total 19 9" xfId="11482" xr:uid="{DE64C9AA-F62F-4F56-9AEB-8D2BFD7E47AF}"/>
    <cellStyle name="Total 19 9 2" xfId="23336" xr:uid="{F3A28C0F-900C-435E-BAF5-8C1EF703650E}"/>
    <cellStyle name="Total 2" xfId="6236" xr:uid="{BA80EFDF-873B-4424-8020-B9BCC1374263}"/>
    <cellStyle name="Total 2 10" xfId="11157" xr:uid="{DE90CB20-208A-4AC5-A800-D988AA95AFD4}"/>
    <cellStyle name="Total 2 10 2" xfId="23022" xr:uid="{40195663-524F-478B-B792-E6BA7E6D1991}"/>
    <cellStyle name="Total 2 11" xfId="9774" xr:uid="{5323D501-A64A-4143-A5E2-C12A7BA53497}"/>
    <cellStyle name="Total 2 11 2" xfId="21650" xr:uid="{641399A5-65D7-443D-802A-64A9DC02C5A4}"/>
    <cellStyle name="Total 2 12" xfId="11895" xr:uid="{3F7385CE-594F-43DC-A1E7-99C43A1528CB}"/>
    <cellStyle name="Total 2 12 2" xfId="23722" xr:uid="{75D5F4C3-F220-40EC-8225-0C7536A3E2FC}"/>
    <cellStyle name="Total 2 13" xfId="10824" xr:uid="{45EE7BC1-A0EE-4715-8E0F-6FCCF50B9C92}"/>
    <cellStyle name="Total 2 13 2" xfId="22694" xr:uid="{4F78AF81-EA91-4DDF-A1A7-497A790A7798}"/>
    <cellStyle name="Total 2 2" xfId="6237" xr:uid="{991A4353-4934-4F51-BCD7-FFC7C4263CE0}"/>
    <cellStyle name="Total 2 3" xfId="6866" xr:uid="{39F1A14A-455E-4415-BB5F-2A6CB74E9DC6}"/>
    <cellStyle name="Total 2 3 10" xfId="10986" xr:uid="{A01DBD25-EF37-466B-B356-6B18D1040A6F}"/>
    <cellStyle name="Total 2 3 10 2" xfId="22855" xr:uid="{BB457BCD-0252-422C-B23F-2862988CD13B}"/>
    <cellStyle name="Total 2 3 11" xfId="12516" xr:uid="{E677D3A7-D2FC-43E5-87F1-34844597E415}"/>
    <cellStyle name="Total 2 3 11 2" xfId="24326" xr:uid="{E93E2663-C501-4FC3-A836-BCE1E479DF1C}"/>
    <cellStyle name="Total 2 3 2" xfId="7670" xr:uid="{088FD321-8340-4565-AC99-0289693B1CA6}"/>
    <cellStyle name="Total 2 3 2 10" xfId="10740" xr:uid="{69820689-2264-4D0C-ADE5-E3C8C4A32601}"/>
    <cellStyle name="Total 2 3 2 10 2" xfId="22612" xr:uid="{EF1AAC92-16C8-4FA5-B5ED-30364215AFFE}"/>
    <cellStyle name="Total 2 3 2 2" xfId="9313" xr:uid="{F0940AFB-D353-497D-9D43-E65F3A593A53}"/>
    <cellStyle name="Total 2 3 2 2 2" xfId="13735" xr:uid="{84D32E09-62A1-41ED-A70F-FC0BEE705BD2}"/>
    <cellStyle name="Total 2 3 2 2 2 2" xfId="25509" xr:uid="{1A278DD1-BFA8-419D-B389-86A1D4AEEABD}"/>
    <cellStyle name="Total 2 3 2 2 3" xfId="14697" xr:uid="{2218C5AF-8E9F-4B5B-A054-E3AC410F43BA}"/>
    <cellStyle name="Total 2 3 2 2 3 2" xfId="26468" xr:uid="{CF36A288-6595-446F-BD81-2BAE5A73A9BD}"/>
    <cellStyle name="Total 2 3 2 2 4" xfId="15649" xr:uid="{99D59197-28ED-447D-B429-997151070735}"/>
    <cellStyle name="Total 2 3 2 2 4 2" xfId="27396" xr:uid="{E597E34F-BB53-477D-A6FE-0BDE5471E6F5}"/>
    <cellStyle name="Total 2 3 2 2 5" xfId="16527" xr:uid="{A5075576-3522-474D-9576-0A67690231F4}"/>
    <cellStyle name="Total 2 3 2 2 5 2" xfId="28274" xr:uid="{7F22E157-66C8-4627-88DD-7C0B60035926}"/>
    <cellStyle name="Total 2 3 2 2 6" xfId="17392" xr:uid="{62EB7455-CB5F-442D-8F87-E27E7815F3B3}"/>
    <cellStyle name="Total 2 3 2 2 6 2" xfId="29113" xr:uid="{844D306E-D5DE-4CBD-8203-AFEC8B134AE5}"/>
    <cellStyle name="Total 2 3 2 2 7" xfId="18168" xr:uid="{D8C283F5-867D-4DD7-91DC-8B40D8DE0B10}"/>
    <cellStyle name="Total 2 3 2 2 7 2" xfId="29889" xr:uid="{3F449220-A185-4F18-9F3B-98065DC80240}"/>
    <cellStyle name="Total 2 3 2 2 8" xfId="18925" xr:uid="{7938AA4F-5256-49F1-BF1B-5D3098224AFA}"/>
    <cellStyle name="Total 2 3 2 3" xfId="9751" xr:uid="{79E060A5-ACDB-490D-9581-EB3C0BEFEA48}"/>
    <cellStyle name="Total 2 3 2 3 2" xfId="14156" xr:uid="{54CEF51A-26C2-4D13-ACD8-C8AC945815F0}"/>
    <cellStyle name="Total 2 3 2 3 2 2" xfId="25929" xr:uid="{583030E7-2C9F-4B9A-88FB-83131C5D06E5}"/>
    <cellStyle name="Total 2 3 2 3 3" xfId="15116" xr:uid="{DA4EBF64-D901-423E-9A78-04A428EB9033}"/>
    <cellStyle name="Total 2 3 2 3 3 2" xfId="26887" xr:uid="{CE2CDD99-1AE6-443F-8237-FC00DEE2A32B}"/>
    <cellStyle name="Total 2 3 2 3 4" xfId="16068" xr:uid="{A694FEBE-1F9F-41F7-9719-34EEB6393576}"/>
    <cellStyle name="Total 2 3 2 3 4 2" xfId="27815" xr:uid="{7D7DF9CF-9913-4B3E-B034-BBB6E135C5B3}"/>
    <cellStyle name="Total 2 3 2 3 5" xfId="16942" xr:uid="{320C3AD1-EB46-4BE7-852D-7F9CE2EBB168}"/>
    <cellStyle name="Total 2 3 2 3 5 2" xfId="28689" xr:uid="{C4C55BFF-CD04-4EB6-AF1A-4D3799B81CB9}"/>
    <cellStyle name="Total 2 3 2 3 6" xfId="17807" xr:uid="{27E0127D-8462-4C1D-9DB3-4CDFBB4A38FD}"/>
    <cellStyle name="Total 2 3 2 3 6 2" xfId="29528" xr:uid="{1DDD1618-BF48-435D-9AF3-3DF9BF38C58E}"/>
    <cellStyle name="Total 2 3 2 3 7" xfId="18583" xr:uid="{79F77090-D620-4E79-8789-B219C67EF149}"/>
    <cellStyle name="Total 2 3 2 3 7 2" xfId="30304" xr:uid="{ABA9150E-70FA-44F2-BD7C-A0423B6B1500}"/>
    <cellStyle name="Total 2 3 2 3 8" xfId="19340" xr:uid="{DBCAB495-C5D5-4D32-8353-90B9B686E679}"/>
    <cellStyle name="Total 2 3 2 4" xfId="12721" xr:uid="{132A78C0-D97E-4E22-B026-1633A81EF5EF}"/>
    <cellStyle name="Total 2 3 2 4 2" xfId="24519" xr:uid="{0AD29EBD-D47C-42C5-85F6-EC11F6EB63F9}"/>
    <cellStyle name="Total 2 3 2 5" xfId="11971" xr:uid="{89647215-F0A8-47F2-B5EA-8F0A75DEAD31}"/>
    <cellStyle name="Total 2 3 2 5 2" xfId="23796" xr:uid="{15B3FB91-E49B-4A5A-B2C6-8D6FC931C414}"/>
    <cellStyle name="Total 2 3 2 6" xfId="10764" xr:uid="{0807A6CB-9263-4E1A-BC92-6B0039D0EBFF}"/>
    <cellStyle name="Total 2 3 2 6 2" xfId="22635" xr:uid="{9AE35AEA-3187-4240-8DA4-25E6794B6B2E}"/>
    <cellStyle name="Total 2 3 2 7" xfId="11558" xr:uid="{E84B946A-132D-493D-84F6-71B7A35770FA}"/>
    <cellStyle name="Total 2 3 2 7 2" xfId="23406" xr:uid="{65302BB1-1AA8-43CF-AAD9-7D2733F429A0}"/>
    <cellStyle name="Total 2 3 2 8" xfId="11103" xr:uid="{C34E99A5-3C99-4BFD-9206-E22A03E69E61}"/>
    <cellStyle name="Total 2 3 2 8 2" xfId="22972" xr:uid="{EFCC276C-CEB7-4AF9-BA25-FF4FF2E82681}"/>
    <cellStyle name="Total 2 3 2 9" xfId="11999" xr:uid="{4C2E9108-7831-4F05-953E-AB13D037B11F}"/>
    <cellStyle name="Total 2 3 2 9 2" xfId="23824" xr:uid="{8602092A-5CCF-45A6-870B-362A65EF0005}"/>
    <cellStyle name="Total 2 3 3" xfId="8511" xr:uid="{AB50B983-FB89-4368-9DE8-25DA05A0CAA8}"/>
    <cellStyle name="Total 2 3 3 2" xfId="13253" xr:uid="{6B89682C-8710-472D-B586-FA69E2683FBA}"/>
    <cellStyle name="Total 2 3 3 2 2" xfId="25039" xr:uid="{B729DD75-B9BE-43F8-A005-22B781716AF6}"/>
    <cellStyle name="Total 2 3 3 3" xfId="14273" xr:uid="{0F329B6C-D433-450A-8833-2304CEEC6616}"/>
    <cellStyle name="Total 2 3 3 3 2" xfId="26046" xr:uid="{EC85B826-05B8-4574-A60B-7552CD0CCB98}"/>
    <cellStyle name="Total 2 3 3 4" xfId="15233" xr:uid="{26C7A271-67CD-41E3-B1A1-2804AA63B922}"/>
    <cellStyle name="Total 2 3 3 4 2" xfId="27002" xr:uid="{95D11871-7A78-46BE-9472-9FA2ACC0B618}"/>
    <cellStyle name="Total 2 3 3 5" xfId="16182" xr:uid="{1814F069-118E-4D49-A3EA-6430E9C43C6C}"/>
    <cellStyle name="Total 2 3 3 5 2" xfId="27929" xr:uid="{8B604A09-A310-45FC-A6B5-08AD8CBD351C}"/>
    <cellStyle name="Total 2 3 3 6" xfId="17055" xr:uid="{95E6544A-06A7-43AF-B654-BFF6E3D829F7}"/>
    <cellStyle name="Total 2 3 3 6 2" xfId="28802" xr:uid="{36813D0E-7E14-414A-B599-DBF00B54C7A8}"/>
    <cellStyle name="Total 2 3 3 7" xfId="17920" xr:uid="{EFB5E9CE-2E4F-4419-94A1-9E1DD57DC875}"/>
    <cellStyle name="Total 2 3 3 7 2" xfId="29641" xr:uid="{280A3A88-B909-41AA-B0BF-132D00033691}"/>
    <cellStyle name="Total 2 3 3 8" xfId="18696" xr:uid="{1474472F-F613-418F-A618-7E02AFC9111C}"/>
    <cellStyle name="Total 2 3 4" xfId="9522" xr:uid="{69F79F3F-C890-41C4-9B45-F10572CFE7AD}"/>
    <cellStyle name="Total 2 3 4 2" xfId="13927" xr:uid="{58C1BF69-723A-41F2-A11A-BF9AB6514453}"/>
    <cellStyle name="Total 2 3 4 2 2" xfId="25700" xr:uid="{61AEA0C2-D2A2-4BD9-83E0-08045FD67B70}"/>
    <cellStyle name="Total 2 3 4 3" xfId="14887" xr:uid="{EB78B024-9A27-4823-9AE0-6842FC65DF29}"/>
    <cellStyle name="Total 2 3 4 3 2" xfId="26658" xr:uid="{4AB5D495-5874-4A61-A859-6BA24C9832EB}"/>
    <cellStyle name="Total 2 3 4 4" xfId="15839" xr:uid="{F099A568-FCCB-4EA5-B952-ADE6C28CE2AC}"/>
    <cellStyle name="Total 2 3 4 4 2" xfId="27586" xr:uid="{397399C8-21A6-4AED-B898-EDF1D3BEB538}"/>
    <cellStyle name="Total 2 3 4 5" xfId="16713" xr:uid="{39CD6FC1-07E8-40EF-BC6D-CABB6EAFD4C0}"/>
    <cellStyle name="Total 2 3 4 5 2" xfId="28460" xr:uid="{9AA037AB-EA50-4BE6-8C75-0FE88A662556}"/>
    <cellStyle name="Total 2 3 4 6" xfId="17578" xr:uid="{91E8E1C1-AE9A-42F6-B1F6-E8532C9E2047}"/>
    <cellStyle name="Total 2 3 4 6 2" xfId="29299" xr:uid="{84C86B12-68F5-4EA4-B3FE-64018C0E9F36}"/>
    <cellStyle name="Total 2 3 4 7" xfId="18354" xr:uid="{44AE6DE8-D34A-4C51-B4BA-29BBF4CD7380}"/>
    <cellStyle name="Total 2 3 4 7 2" xfId="30075" xr:uid="{52D1D02A-7F37-4F2C-B537-4C32BADD6B39}"/>
    <cellStyle name="Total 2 3 4 8" xfId="19111" xr:uid="{5DA36356-1412-43B4-AF33-3968E1FC738D}"/>
    <cellStyle name="Total 2 3 5" xfId="12224" xr:uid="{3F926156-DA3A-473A-A2B9-84777A2334AD}"/>
    <cellStyle name="Total 2 3 5 2" xfId="24041" xr:uid="{26902F51-11FF-4BF5-BA52-BB32CA903457}"/>
    <cellStyle name="Total 2 3 6" xfId="10543" xr:uid="{A2079BC6-805A-4537-A704-2B897507D80A}"/>
    <cellStyle name="Total 2 3 6 2" xfId="22415" xr:uid="{ECF34AA4-171E-4FCD-9F35-CD71F611CD83}"/>
    <cellStyle name="Total 2 3 7" xfId="12555" xr:uid="{BEE2ECB0-FAEC-42B9-A4A8-6D123784EC91}"/>
    <cellStyle name="Total 2 3 7 2" xfId="24364" xr:uid="{BF64319C-2E5D-4F93-A4D5-B33C56AFEECF}"/>
    <cellStyle name="Total 2 3 8" xfId="10251" xr:uid="{4B6ED82D-40AB-4C37-BE30-A7AF1D2AA9E7}"/>
    <cellStyle name="Total 2 3 8 2" xfId="22126" xr:uid="{1EA110BF-82A3-4E5B-8AA4-0E98B2C5385C}"/>
    <cellStyle name="Total 2 3 9" xfId="11713" xr:uid="{B5640E88-1AC6-4DD0-AA07-C115275EA671}"/>
    <cellStyle name="Total 2 3 9 2" xfId="23546" xr:uid="{6D76B495-0F92-421E-A085-9B82BA29291F}"/>
    <cellStyle name="Total 2 4" xfId="7133" xr:uid="{9165050E-E1C3-422E-B134-5801CDE7CDDE}"/>
    <cellStyle name="Total 2 4 10" xfId="12122" xr:uid="{3A342A2E-BDCE-428C-AE02-93ED28885FE8}"/>
    <cellStyle name="Total 2 4 10 2" xfId="23939" xr:uid="{4D421F88-3CB9-4B13-85B0-DD44D61816D0}"/>
    <cellStyle name="Total 2 4 2" xfId="8776" xr:uid="{72FFF782-9A3E-44BC-BA80-44CF66EC2004}"/>
    <cellStyle name="Total 2 4 2 2" xfId="13436" xr:uid="{370DB81F-D060-4664-8F77-4E9BC702010D}"/>
    <cellStyle name="Total 2 4 2 2 2" xfId="25219" xr:uid="{6EDCB31B-1FCA-4669-B523-164F1BD05733}"/>
    <cellStyle name="Total 2 4 2 3" xfId="14442" xr:uid="{D254F7FC-877E-4B1C-A3FC-73D1BF41E1BF}"/>
    <cellStyle name="Total 2 4 2 3 2" xfId="26214" xr:uid="{37EC0FC7-75A2-46B5-A92C-EA6A749CD9A5}"/>
    <cellStyle name="Total 2 4 2 4" xfId="15400" xr:uid="{96624AAE-86DC-48A1-9C0D-FC3C55CD5ADB}"/>
    <cellStyle name="Total 2 4 2 4 2" xfId="27161" xr:uid="{D22B3FDE-5F38-489E-AD8A-BEC75BE1A6BC}"/>
    <cellStyle name="Total 2 4 2 5" xfId="16326" xr:uid="{96393548-94AD-4ED2-ACB6-20136D67F426}"/>
    <cellStyle name="Total 2 4 2 5 2" xfId="28073" xr:uid="{84F8618B-CBFA-4C3B-AF75-01DAEC45D9CB}"/>
    <cellStyle name="Total 2 4 2 6" xfId="17197" xr:uid="{FFF0D848-4EF8-4C7F-9F18-25570C9BDE9C}"/>
    <cellStyle name="Total 2 4 2 6 2" xfId="28941" xr:uid="{81F7731F-1C6D-4DE1-9617-1DDAA3A2E349}"/>
    <cellStyle name="Total 2 4 2 7" xfId="18044" xr:uid="{E9191312-EA81-498E-A152-2CECF1D326C0}"/>
    <cellStyle name="Total 2 4 2 7 2" xfId="29765" xr:uid="{C6AC747F-32E7-4AB6-AA50-C51E4119BA0A}"/>
    <cellStyle name="Total 2 4 2 8" xfId="18811" xr:uid="{7617F3F1-ED11-417C-891B-D9884AEC9D41}"/>
    <cellStyle name="Total 2 4 3" xfId="9637" xr:uid="{93C7963A-EEC2-42D4-BA49-412782959A4C}"/>
    <cellStyle name="Total 2 4 3 2" xfId="14042" xr:uid="{20131318-65B0-4A89-8C7B-D8980C46DFC2}"/>
    <cellStyle name="Total 2 4 3 2 2" xfId="25815" xr:uid="{9ACB0E47-A565-4CDB-A0B3-EA57162F1129}"/>
    <cellStyle name="Total 2 4 3 3" xfId="15002" xr:uid="{248FEB94-A7CD-4541-8A0D-C1FACCE2EFF0}"/>
    <cellStyle name="Total 2 4 3 3 2" xfId="26773" xr:uid="{4E20B855-5EFA-40E3-80F8-149431B51594}"/>
    <cellStyle name="Total 2 4 3 4" xfId="15954" xr:uid="{E64BBF8C-90C9-43A9-B446-BF2FF2D00ED8}"/>
    <cellStyle name="Total 2 4 3 4 2" xfId="27701" xr:uid="{AEE5DCB4-04EC-4149-BBEC-6781B0BDA3F2}"/>
    <cellStyle name="Total 2 4 3 5" xfId="16828" xr:uid="{05284216-E192-4C65-8075-36F4462CDBFC}"/>
    <cellStyle name="Total 2 4 3 5 2" xfId="28575" xr:uid="{4478AE11-0963-4991-B799-0AAE76F7CCCC}"/>
    <cellStyle name="Total 2 4 3 6" xfId="17693" xr:uid="{C4CC93B5-9281-4498-BD3A-A0F5C803AEE4}"/>
    <cellStyle name="Total 2 4 3 6 2" xfId="29414" xr:uid="{F5A19115-1423-4E5C-B2C5-FE9A88FA3636}"/>
    <cellStyle name="Total 2 4 3 7" xfId="18469" xr:uid="{DE851501-2B28-47B3-AC90-894BA389CBC6}"/>
    <cellStyle name="Total 2 4 3 7 2" xfId="30190" xr:uid="{CFBDF720-A639-47F7-82CA-E85230AFFEB0}"/>
    <cellStyle name="Total 2 4 3 8" xfId="19226" xr:uid="{E663F60B-F4DA-43AF-AF13-2EC66B2A22BC}"/>
    <cellStyle name="Total 2 4 4" xfId="12407" xr:uid="{D5371A37-4668-4EC9-A21A-0A899FB15429}"/>
    <cellStyle name="Total 2 4 4 2" xfId="24221" xr:uid="{7A68447A-A188-477D-8BFD-8A2B8B008554}"/>
    <cellStyle name="Total 2 4 5" xfId="10374" xr:uid="{A89941A1-FA4A-4244-B95F-D53D0A23453D}"/>
    <cellStyle name="Total 2 4 5 2" xfId="22246" xr:uid="{51CC426B-566D-4340-89E2-F909720E54EA}"/>
    <cellStyle name="Total 2 4 6" xfId="12585" xr:uid="{6F1B10EF-7224-4638-9C63-832FB28029F4}"/>
    <cellStyle name="Total 2 4 6 2" xfId="24391" xr:uid="{DB576B11-55C8-46B2-9B0F-678A5DE49C68}"/>
    <cellStyle name="Total 2 4 7" xfId="10227" xr:uid="{666A95CD-4E71-40F5-A0C1-80FDF0353E8A}"/>
    <cellStyle name="Total 2 4 7 2" xfId="22102" xr:uid="{5D7B2854-7B96-4701-9B0B-C21889F9C0F8}"/>
    <cellStyle name="Total 2 4 8" xfId="13108" xr:uid="{93DED3F2-4E6F-4D61-BFC0-23E237B0F743}"/>
    <cellStyle name="Total 2 4 8 2" xfId="24896" xr:uid="{2B03221E-6AD7-43DF-8F6C-A418CE5FCA74}"/>
    <cellStyle name="Total 2 4 9" xfId="9828" xr:uid="{0BE615EA-E27E-456E-BCF0-0897196D59FF}"/>
    <cellStyle name="Total 2 4 9 2" xfId="21704" xr:uid="{BEB88F7C-12D5-4546-85A6-16D85EFC853D}"/>
    <cellStyle name="Total 2 5" xfId="7977" xr:uid="{7DC7E130-060F-4674-89ED-0CE74F58004C}"/>
    <cellStyle name="Total 2 5 2" xfId="12947" xr:uid="{FC72FA34-6DD3-4690-A181-482131DDE6C7}"/>
    <cellStyle name="Total 2 5 2 2" xfId="24741" xr:uid="{6D218D9E-C0FD-41C2-89E8-A1E7152D39D6}"/>
    <cellStyle name="Total 2 5 3" xfId="9947" xr:uid="{CECDE5EB-91D3-4CD3-B147-72AB90FBFB0D}"/>
    <cellStyle name="Total 2 5 3 2" xfId="21822" xr:uid="{75E824C3-A759-4030-AB99-9F15F8602951}"/>
    <cellStyle name="Total 2 5 4" xfId="11761" xr:uid="{924E5289-4E1F-4418-B4A9-F802E0AD5F2E}"/>
    <cellStyle name="Total 2 5 4 2" xfId="23589" xr:uid="{211D404F-D3F9-4E26-8AE4-39C84D00559B}"/>
    <cellStyle name="Total 2 5 5" xfId="10946" xr:uid="{D5C6A510-6BFC-4E2F-8A3B-9AD5E4FE534D}"/>
    <cellStyle name="Total 2 5 5 2" xfId="22815" xr:uid="{9DAD42F9-4655-45A9-BB72-95F116106A88}"/>
    <cellStyle name="Total 2 5 6" xfId="12523" xr:uid="{880A93E9-3E6A-4774-A8C4-F940D02CA2E7}"/>
    <cellStyle name="Total 2 5 6 2" xfId="24333" xr:uid="{04AEECB9-885B-47FD-AE5D-24BBA94E1F54}"/>
    <cellStyle name="Total 2 5 7" xfId="10278" xr:uid="{81CB6553-1EE7-4DF3-AE7D-F03C39B50506}"/>
    <cellStyle name="Total 2 5 7 2" xfId="22153" xr:uid="{FA31DAE2-525A-4CD7-930F-D1E456D5E94A}"/>
    <cellStyle name="Total 2 5 8" xfId="11690" xr:uid="{85F2E5D0-9794-4C89-8323-DF9F1BD1D910}"/>
    <cellStyle name="Total 2 6" xfId="9409" xr:uid="{FDC44D21-D547-421C-9B56-70579A64E5B5}"/>
    <cellStyle name="Total 2 6 2" xfId="13814" xr:uid="{CF160721-6016-4D53-A0AE-F3765303A0C8}"/>
    <cellStyle name="Total 2 6 2 2" xfId="25587" xr:uid="{239094D6-8E58-4104-B0EA-D434C0AD8E5E}"/>
    <cellStyle name="Total 2 6 3" xfId="14774" xr:uid="{ACDC2F10-B35B-4B53-A1BE-C83F91C77CA2}"/>
    <cellStyle name="Total 2 6 3 2" xfId="26545" xr:uid="{8C8FDA63-5B1D-4FC9-82B4-20962F28364D}"/>
    <cellStyle name="Total 2 6 4" xfId="15726" xr:uid="{22305920-FBC7-4C63-8438-8C1996C35044}"/>
    <cellStyle name="Total 2 6 4 2" xfId="27473" xr:uid="{050DD675-0E37-41DE-8819-2889790BF483}"/>
    <cellStyle name="Total 2 6 5" xfId="16600" xr:uid="{D5CC22EC-FCF2-409B-A9FB-D25093F96628}"/>
    <cellStyle name="Total 2 6 5 2" xfId="28347" xr:uid="{26EB0030-15D6-4C91-AA54-C0BB471B7FE0}"/>
    <cellStyle name="Total 2 6 6" xfId="17465" xr:uid="{765A4C0E-56D5-4251-B440-9DFEE5EE3CA6}"/>
    <cellStyle name="Total 2 6 6 2" xfId="29186" xr:uid="{A4CFBAE0-732C-474B-AB7F-427FBF8D9BA2}"/>
    <cellStyle name="Total 2 6 7" xfId="18241" xr:uid="{0FFA272B-9620-462A-B022-CE70642B6525}"/>
    <cellStyle name="Total 2 6 7 2" xfId="29962" xr:uid="{1963F52A-4605-44FD-8B9E-C3E6D00B5A16}"/>
    <cellStyle name="Total 2 6 8" xfId="18998" xr:uid="{974343EA-7AE6-44FD-8808-A08A32016BFF}"/>
    <cellStyle name="Total 2 7" xfId="11873" xr:uid="{AC90CAA8-7420-4BBF-923E-87CDDB4C1649}"/>
    <cellStyle name="Total 2 7 2" xfId="23700" xr:uid="{8D18556B-1AB2-4641-A27B-0EA405D5F722}"/>
    <cellStyle name="Total 2 8" xfId="10846" xr:uid="{E32F22FD-CA6B-458D-9C85-C2E0121DBE1D}"/>
    <cellStyle name="Total 2 8 2" xfId="22715" xr:uid="{957325F6-87D9-41B7-88EA-D1B0D1EA4C9C}"/>
    <cellStyle name="Total 2 9" xfId="11484" xr:uid="{5D41A6AC-B3EB-4B91-927B-D8726710CB9E}"/>
    <cellStyle name="Total 2 9 2" xfId="23338" xr:uid="{CE55509C-59F3-4B6E-AF11-6BEF3B2771B4}"/>
    <cellStyle name="Total 3" xfId="6238" xr:uid="{B78277A8-4F3A-4B07-8776-1FEF97FC1AF0}"/>
    <cellStyle name="Total 3 10" xfId="11155" xr:uid="{EF3D637A-13CA-45D0-91BB-A360CF31998F}"/>
    <cellStyle name="Total 3 10 2" xfId="23020" xr:uid="{22928812-4E5C-410C-A7A0-A0DAFE27ECAC}"/>
    <cellStyle name="Total 3 11" xfId="11995" xr:uid="{686C4C22-FD6E-4032-8D5D-6A3F0E4F080E}"/>
    <cellStyle name="Total 3 11 2" xfId="23820" xr:uid="{0EA6D137-00D3-4620-99DD-1FB94099BEC9}"/>
    <cellStyle name="Total 3 12" xfId="10743" xr:uid="{E2E718CA-6979-4089-8803-81579350D6D0}"/>
    <cellStyle name="Total 3 12 2" xfId="22614" xr:uid="{B1CAE933-BABC-4354-846D-49F3CECBB5C0}"/>
    <cellStyle name="Total 3 13" xfId="11577" xr:uid="{86464399-3AE3-4B45-8E06-8DC24F7FD149}"/>
    <cellStyle name="Total 3 13 2" xfId="23425" xr:uid="{1149143F-345E-4C31-A91B-BB763351B2A6}"/>
    <cellStyle name="Total 3 2" xfId="6239" xr:uid="{35DECB79-C1FD-42CB-85DA-807C2659D545}"/>
    <cellStyle name="Total 3 2 10" xfId="11586" xr:uid="{2696C9CD-89FE-4F4C-AF50-C0C4A50D9CC3}"/>
    <cellStyle name="Total 3 2 10 2" xfId="23432" xr:uid="{6F62DB05-ACAF-4C8E-8EA7-982BC741C9AF}"/>
    <cellStyle name="Total 3 2 11" xfId="11087" xr:uid="{229F4BDC-D638-4AB9-8C5C-B64A9B9F5748}"/>
    <cellStyle name="Total 3 2 11 2" xfId="22956" xr:uid="{8A7397DE-77B7-4C62-BEA9-4F36365D0289}"/>
    <cellStyle name="Total 3 2 12" xfId="11387" xr:uid="{69BE7DF6-198D-4645-95A4-AF01A1786424}"/>
    <cellStyle name="Total 3 2 12 2" xfId="23245" xr:uid="{3E98AFF9-C84E-4DD2-8753-4970E8C50BA4}"/>
    <cellStyle name="Total 3 2 2" xfId="6868" xr:uid="{A22810D7-1FFC-4A25-9D46-3C632A5C19CA}"/>
    <cellStyle name="Total 3 2 2 10" xfId="10526" xr:uid="{64F3A4B8-C382-4724-A8CB-08D468994FFA}"/>
    <cellStyle name="Total 3 2 2 10 2" xfId="22398" xr:uid="{484A03F2-2451-4150-B8F2-4D025DFFD0DA}"/>
    <cellStyle name="Total 3 2 2 11" xfId="11641" xr:uid="{A41C44CF-CDBD-4026-98BD-FCF955866317}"/>
    <cellStyle name="Total 3 2 2 11 2" xfId="23483" xr:uid="{0423273A-DFAA-40A3-86D3-50F44C3361DF}"/>
    <cellStyle name="Total 3 2 2 2" xfId="7671" xr:uid="{04301939-C397-4EB6-A93A-599D716E1B82}"/>
    <cellStyle name="Total 3 2 2 2 10" xfId="11377" xr:uid="{5CBBB297-57AC-4EA4-B84C-70FAE4322E5F}"/>
    <cellStyle name="Total 3 2 2 2 10 2" xfId="23238" xr:uid="{B804F273-38F2-4E2D-B72D-17DB4C88DB70}"/>
    <cellStyle name="Total 3 2 2 2 2" xfId="9314" xr:uid="{91AB48EE-48E4-48DC-8BEF-6483700A4129}"/>
    <cellStyle name="Total 3 2 2 2 2 2" xfId="13736" xr:uid="{3C3DAC95-EF87-48D2-9C38-8745A2626ACE}"/>
    <cellStyle name="Total 3 2 2 2 2 2 2" xfId="25510" xr:uid="{AC05A787-23FB-4802-B1F0-D105A696B9EF}"/>
    <cellStyle name="Total 3 2 2 2 2 3" xfId="14698" xr:uid="{D293D4C0-7D24-44D3-BDCE-9C347960CCA1}"/>
    <cellStyle name="Total 3 2 2 2 2 3 2" xfId="26469" xr:uid="{50D610AF-CD7A-44FF-B014-FA55E81156CC}"/>
    <cellStyle name="Total 3 2 2 2 2 4" xfId="15650" xr:uid="{88B18704-EAE0-4DB8-9D1D-BE5FC8CF422A}"/>
    <cellStyle name="Total 3 2 2 2 2 4 2" xfId="27397" xr:uid="{4FE2F9F4-9F0C-417A-87D8-B0A5CCBB8F04}"/>
    <cellStyle name="Total 3 2 2 2 2 5" xfId="16528" xr:uid="{45760A79-C902-474C-974D-9863CB35CC61}"/>
    <cellStyle name="Total 3 2 2 2 2 5 2" xfId="28275" xr:uid="{508B1B68-6E65-4691-A42B-95DD12388AA4}"/>
    <cellStyle name="Total 3 2 2 2 2 6" xfId="17393" xr:uid="{1D47D1A5-4990-47BB-8A66-A80F21986D7A}"/>
    <cellStyle name="Total 3 2 2 2 2 6 2" xfId="29114" xr:uid="{75B035DA-B87F-4E39-A694-955F90E168FD}"/>
    <cellStyle name="Total 3 2 2 2 2 7" xfId="18169" xr:uid="{695B309B-EEA2-43B1-AB8A-4711B2C8FB14}"/>
    <cellStyle name="Total 3 2 2 2 2 7 2" xfId="29890" xr:uid="{E5F7F0B8-268B-4C00-9DB8-B65DFD4D3C29}"/>
    <cellStyle name="Total 3 2 2 2 2 8" xfId="18926" xr:uid="{DB6CA36B-3D0B-4337-9DEB-C46DEE486D3E}"/>
    <cellStyle name="Total 3 2 2 2 3" xfId="9752" xr:uid="{99208794-4C7A-4A52-A9C0-C31295D17F6B}"/>
    <cellStyle name="Total 3 2 2 2 3 2" xfId="14157" xr:uid="{95B53E52-DB3F-4C2A-98FA-C7E15FA974F6}"/>
    <cellStyle name="Total 3 2 2 2 3 2 2" xfId="25930" xr:uid="{662E506B-1FF0-4641-80B1-DCF84CC0B511}"/>
    <cellStyle name="Total 3 2 2 2 3 3" xfId="15117" xr:uid="{8B219F5D-39D5-4687-96B0-6A9577327AE2}"/>
    <cellStyle name="Total 3 2 2 2 3 3 2" xfId="26888" xr:uid="{5B4EEC67-C9E9-46B1-9583-1E402A9A25C5}"/>
    <cellStyle name="Total 3 2 2 2 3 4" xfId="16069" xr:uid="{EAB3745F-59A3-4C54-B908-86250929F7B1}"/>
    <cellStyle name="Total 3 2 2 2 3 4 2" xfId="27816" xr:uid="{CD62F66E-065F-4A0B-A5F8-C743095EAD99}"/>
    <cellStyle name="Total 3 2 2 2 3 5" xfId="16943" xr:uid="{898508BC-C890-4A4C-BEA5-E522C0A6CC43}"/>
    <cellStyle name="Total 3 2 2 2 3 5 2" xfId="28690" xr:uid="{72616342-C3C1-4B72-9B74-C01BEAB441AB}"/>
    <cellStyle name="Total 3 2 2 2 3 6" xfId="17808" xr:uid="{04FF4D4A-BE85-484E-A955-F4A43ACD3DE3}"/>
    <cellStyle name="Total 3 2 2 2 3 6 2" xfId="29529" xr:uid="{04BAE519-D20D-4C32-AE9C-F15794CA29DB}"/>
    <cellStyle name="Total 3 2 2 2 3 7" xfId="18584" xr:uid="{D2FC039B-3FB2-4882-89D6-C83E457A8168}"/>
    <cellStyle name="Total 3 2 2 2 3 7 2" xfId="30305" xr:uid="{8C44D475-9E76-4E83-AC99-E5DC7142B121}"/>
    <cellStyle name="Total 3 2 2 2 3 8" xfId="19341" xr:uid="{41E42671-76FE-401C-9C46-29326C7BB200}"/>
    <cellStyle name="Total 3 2 2 2 4" xfId="12722" xr:uid="{A1D03D34-C2AB-4E0A-9EDB-661F3D9E5D4D}"/>
    <cellStyle name="Total 3 2 2 2 4 2" xfId="24520" xr:uid="{AAA17D0C-193B-4CEB-AF22-C38A695155D4}"/>
    <cellStyle name="Total 3 2 2 2 5" xfId="9789" xr:uid="{1095C015-B8C4-46E2-8938-05C12E0D4965}"/>
    <cellStyle name="Total 3 2 2 2 5 2" xfId="21665" xr:uid="{995F36A7-4D70-454A-8A5A-8B90D504110B}"/>
    <cellStyle name="Total 3 2 2 2 6" xfId="11849" xr:uid="{3F6C06BE-28B1-4E39-8D79-43E8526BF2DB}"/>
    <cellStyle name="Total 3 2 2 2 6 2" xfId="23676" xr:uid="{14639506-575E-4132-B24D-EC46D511EA4B}"/>
    <cellStyle name="Total 3 2 2 2 7" xfId="10870" xr:uid="{BED55829-E323-4F91-84E5-D403B3D20500}"/>
    <cellStyle name="Total 3 2 2 2 7 2" xfId="22739" xr:uid="{0654C134-458B-432B-B440-05AE58AEB534}"/>
    <cellStyle name="Total 3 2 2 2 8" xfId="11461" xr:uid="{413B03FB-52CF-45BF-9DFE-A45D1CBE6957}"/>
    <cellStyle name="Total 3 2 2 2 8 2" xfId="23315" xr:uid="{3E9D64F9-F317-4297-830A-F54A350B43C2}"/>
    <cellStyle name="Total 3 2 2 2 9" xfId="11180" xr:uid="{96141EEC-1D4C-487F-9780-C60005CCE963}"/>
    <cellStyle name="Total 3 2 2 2 9 2" xfId="23042" xr:uid="{55B21B1F-6C25-4A0D-907B-C78FAC0CC914}"/>
    <cellStyle name="Total 3 2 2 3" xfId="8513" xr:uid="{75F2DC73-7681-4C45-A968-9AE5C14C1225}"/>
    <cellStyle name="Total 3 2 2 3 2" xfId="13255" xr:uid="{662E2F84-2071-4A36-8147-D4C076D0E4B3}"/>
    <cellStyle name="Total 3 2 2 3 2 2" xfId="25041" xr:uid="{665960A2-34B5-4080-BDE6-5EA3ABCF3093}"/>
    <cellStyle name="Total 3 2 2 3 3" xfId="14275" xr:uid="{48E4C5C9-7614-4B8F-843B-A7411B58B115}"/>
    <cellStyle name="Total 3 2 2 3 3 2" xfId="26048" xr:uid="{CE4FCE08-6E0F-4085-B147-B6CC0A1D683E}"/>
    <cellStyle name="Total 3 2 2 3 4" xfId="15235" xr:uid="{E7B626FC-F901-4EA0-937E-6E75306FC3BB}"/>
    <cellStyle name="Total 3 2 2 3 4 2" xfId="27004" xr:uid="{1F3955AC-29FF-4235-A5DE-79355B1103F3}"/>
    <cellStyle name="Total 3 2 2 3 5" xfId="16184" xr:uid="{3AAE55C8-44EE-4EEA-B9B7-8785ED27B5C1}"/>
    <cellStyle name="Total 3 2 2 3 5 2" xfId="27931" xr:uid="{0C0D24BD-D990-4A28-BD49-B160958DED58}"/>
    <cellStyle name="Total 3 2 2 3 6" xfId="17057" xr:uid="{58787885-926C-42CB-81B2-824F99D605D7}"/>
    <cellStyle name="Total 3 2 2 3 6 2" xfId="28804" xr:uid="{DDCA8B38-ED20-487A-BD70-DC9D5A14C92F}"/>
    <cellStyle name="Total 3 2 2 3 7" xfId="17922" xr:uid="{BA4F5866-1F94-4734-BDBA-4A2B29BDC9BA}"/>
    <cellStyle name="Total 3 2 2 3 7 2" xfId="29643" xr:uid="{485F7CA3-400C-4879-B74E-6FB088B53B1B}"/>
    <cellStyle name="Total 3 2 2 3 8" xfId="18698" xr:uid="{1D2EAC4B-5A75-439E-8BBB-3E9C3C8314B7}"/>
    <cellStyle name="Total 3 2 2 4" xfId="9524" xr:uid="{EAEAB534-1775-4579-817C-9F4F8C3D5A5E}"/>
    <cellStyle name="Total 3 2 2 4 2" xfId="13929" xr:uid="{048EDE3D-145F-4C30-A79D-B04DD09CA0AB}"/>
    <cellStyle name="Total 3 2 2 4 2 2" xfId="25702" xr:uid="{1EC592C3-EBB3-402B-B7C6-F6DE99E04161}"/>
    <cellStyle name="Total 3 2 2 4 3" xfId="14889" xr:uid="{8FA523FE-DEC4-4E80-A09C-3F25513D57CC}"/>
    <cellStyle name="Total 3 2 2 4 3 2" xfId="26660" xr:uid="{6BBF7285-4760-471B-850B-E8E1890EC141}"/>
    <cellStyle name="Total 3 2 2 4 4" xfId="15841" xr:uid="{53E5BAFD-AEAE-4823-A8EB-016CD6C3F235}"/>
    <cellStyle name="Total 3 2 2 4 4 2" xfId="27588" xr:uid="{8E415AEB-D4E6-4E3A-8294-4D032995EF87}"/>
    <cellStyle name="Total 3 2 2 4 5" xfId="16715" xr:uid="{6224BE90-D2FC-4843-A3F0-55D12C317200}"/>
    <cellStyle name="Total 3 2 2 4 5 2" xfId="28462" xr:uid="{11CF9AB6-053A-4F7B-802F-CC1DD7588586}"/>
    <cellStyle name="Total 3 2 2 4 6" xfId="17580" xr:uid="{B93683FF-88F5-44B0-BC86-2D25E6C8CB2F}"/>
    <cellStyle name="Total 3 2 2 4 6 2" xfId="29301" xr:uid="{53567DCD-8F60-4426-82F8-9E2F7E914D07}"/>
    <cellStyle name="Total 3 2 2 4 7" xfId="18356" xr:uid="{2E3013F6-8311-4F40-A312-DD6A854F1242}"/>
    <cellStyle name="Total 3 2 2 4 7 2" xfId="30077" xr:uid="{186C8952-F5C3-4FC6-9F00-89EC63CE81C8}"/>
    <cellStyle name="Total 3 2 2 4 8" xfId="19113" xr:uid="{119F7A93-3066-4AFE-87A8-56A3E268EF18}"/>
    <cellStyle name="Total 3 2 2 5" xfId="12226" xr:uid="{F78468DA-62BE-43EF-8D16-F03F56701A22}"/>
    <cellStyle name="Total 3 2 2 5 2" xfId="24043" xr:uid="{1FB3A6C4-A2D3-4880-9475-98C99C3DE90D}"/>
    <cellStyle name="Total 3 2 2 6" xfId="10541" xr:uid="{703D1ACB-8629-44D4-9A07-3811D802D787}"/>
    <cellStyle name="Total 3 2 2 6 2" xfId="22413" xr:uid="{1CA7194A-8AC3-48B3-BF3E-F422E2454C58}"/>
    <cellStyle name="Total 3 2 2 7" xfId="13072" xr:uid="{61962D0C-F194-4264-AB0E-E4C294A4DEEF}"/>
    <cellStyle name="Total 3 2 2 7 2" xfId="24861" xr:uid="{271DB819-EBE1-4403-9CE9-9C1EEA4AD36A}"/>
    <cellStyle name="Total 3 2 2 8" xfId="9856" xr:uid="{B5932E4C-2FD5-4F90-B14C-5BE85F8F1A57}"/>
    <cellStyle name="Total 3 2 2 8 2" xfId="21732" xr:uid="{655619BB-B309-4DA5-8AF4-B69F1108408A}"/>
    <cellStyle name="Total 3 2 2 9" xfId="12242" xr:uid="{271359FC-1274-45D9-87CA-6910EE526C50}"/>
    <cellStyle name="Total 3 2 2 9 2" xfId="24059" xr:uid="{52CAD6AF-3279-499D-8DCB-2239FDB68878}"/>
    <cellStyle name="Total 3 2 3" xfId="7135" xr:uid="{BC58CCB0-4A0E-4513-A348-981F93E678EA}"/>
    <cellStyle name="Total 3 2 3 10" xfId="11455" xr:uid="{F5AE09A7-1C63-4848-86D6-6F27AD9398A6}"/>
    <cellStyle name="Total 3 2 3 10 2" xfId="23313" xr:uid="{8F226E56-EB2F-4ABE-BFEF-065714E620BD}"/>
    <cellStyle name="Total 3 2 3 2" xfId="8778" xr:uid="{2966EA27-AFDF-47FB-A695-39166574647B}"/>
    <cellStyle name="Total 3 2 3 2 2" xfId="13438" xr:uid="{9DF13001-3087-4837-9923-7CC00313D415}"/>
    <cellStyle name="Total 3 2 3 2 2 2" xfId="25221" xr:uid="{63086CCE-4CB1-4A03-BA47-97F6CB5F36A2}"/>
    <cellStyle name="Total 3 2 3 2 3" xfId="14444" xr:uid="{4D0377CF-A746-43B2-9839-8DF40388FBB6}"/>
    <cellStyle name="Total 3 2 3 2 3 2" xfId="26216" xr:uid="{1AD0946D-347D-4DF0-A21A-F53EC724F217}"/>
    <cellStyle name="Total 3 2 3 2 4" xfId="15402" xr:uid="{3361ABB2-1053-4759-90FD-C8E6C7880130}"/>
    <cellStyle name="Total 3 2 3 2 4 2" xfId="27163" xr:uid="{2DE74EF5-E276-4744-BE80-838C83F2B6F0}"/>
    <cellStyle name="Total 3 2 3 2 5" xfId="16328" xr:uid="{4FBD4AAB-49FF-41D4-97E5-F564D6A72856}"/>
    <cellStyle name="Total 3 2 3 2 5 2" xfId="28075" xr:uid="{C6096BE4-6AEE-4F4C-8995-7CEDF4C884BC}"/>
    <cellStyle name="Total 3 2 3 2 6" xfId="17199" xr:uid="{AC26476B-9C4D-4E2B-AFE6-6E0687658D8F}"/>
    <cellStyle name="Total 3 2 3 2 6 2" xfId="28943" xr:uid="{BC598A9E-E21E-47CA-BF3A-2D5FE21127AE}"/>
    <cellStyle name="Total 3 2 3 2 7" xfId="18046" xr:uid="{023F3BE6-6D41-4D5D-A25E-5E225CA1487C}"/>
    <cellStyle name="Total 3 2 3 2 7 2" xfId="29767" xr:uid="{DB38D608-1C06-45E5-B77D-7473D00EFBC8}"/>
    <cellStyle name="Total 3 2 3 2 8" xfId="18813" xr:uid="{E632DA60-51FD-47EC-AF91-36D9A4023558}"/>
    <cellStyle name="Total 3 2 3 3" xfId="9639" xr:uid="{B71863FC-BB45-48F7-9AB9-DF6F283F2233}"/>
    <cellStyle name="Total 3 2 3 3 2" xfId="14044" xr:uid="{CC3F0BAE-466D-419F-93D1-E71CAA2059C6}"/>
    <cellStyle name="Total 3 2 3 3 2 2" xfId="25817" xr:uid="{BD6320CD-0D73-49F1-A907-F88486ABAE4B}"/>
    <cellStyle name="Total 3 2 3 3 3" xfId="15004" xr:uid="{8E972F52-78D6-4C40-A7E6-3235360874F8}"/>
    <cellStyle name="Total 3 2 3 3 3 2" xfId="26775" xr:uid="{D875728F-34D3-41E7-A8AF-78BF2171B9DE}"/>
    <cellStyle name="Total 3 2 3 3 4" xfId="15956" xr:uid="{12E408C9-8BC3-48FE-AA76-132277BE05BC}"/>
    <cellStyle name="Total 3 2 3 3 4 2" xfId="27703" xr:uid="{003CF649-ED7A-49F3-9DF3-E943F0B72BE7}"/>
    <cellStyle name="Total 3 2 3 3 5" xfId="16830" xr:uid="{9D4DFED8-E646-4374-BA79-412C6C0570E9}"/>
    <cellStyle name="Total 3 2 3 3 5 2" xfId="28577" xr:uid="{BFAC298A-8C43-4A54-9976-A3BDD1B6B26E}"/>
    <cellStyle name="Total 3 2 3 3 6" xfId="17695" xr:uid="{F51A55F0-8C8C-4E32-B7E8-47B97B3B65C4}"/>
    <cellStyle name="Total 3 2 3 3 6 2" xfId="29416" xr:uid="{9FDF0F1A-3944-4826-BE08-633C3F0A8466}"/>
    <cellStyle name="Total 3 2 3 3 7" xfId="18471" xr:uid="{E44F2A6F-30B1-41FF-B767-EC16DF8B74E6}"/>
    <cellStyle name="Total 3 2 3 3 7 2" xfId="30192" xr:uid="{A52E841B-64CC-4470-81F9-3840FADE5266}"/>
    <cellStyle name="Total 3 2 3 3 8" xfId="19228" xr:uid="{7D5A3FA7-4125-47AD-A3EE-962CD881FB9C}"/>
    <cellStyle name="Total 3 2 3 4" xfId="12409" xr:uid="{5BFCD73B-D6EF-4103-AB4C-AF26C2678181}"/>
    <cellStyle name="Total 3 2 3 4 2" xfId="24223" xr:uid="{CF8AF4D6-6FF2-43C0-BD53-A76B854B209B}"/>
    <cellStyle name="Total 3 2 3 5" xfId="10372" xr:uid="{C4D0B3F4-0F9C-4F74-9FB2-5312D0631F20}"/>
    <cellStyle name="Total 3 2 3 5 2" xfId="22244" xr:uid="{41FBC43A-57D9-4D1D-94B1-76A950D3ABD3}"/>
    <cellStyle name="Total 3 2 3 6" xfId="13096" xr:uid="{77E11365-5CF2-48B1-B8B8-0676790C4F0A}"/>
    <cellStyle name="Total 3 2 3 6 2" xfId="24884" xr:uid="{3525FA16-2E6B-42F1-847C-D5FDE7F8272B}"/>
    <cellStyle name="Total 3 2 3 7" xfId="9836" xr:uid="{7232D837-30F9-4D50-8921-6A64589A0716}"/>
    <cellStyle name="Total 3 2 3 7 2" xfId="21712" xr:uid="{77807B47-AFC6-4EE7-A9AB-2A9CA3757A7D}"/>
    <cellStyle name="Total 3 2 3 8" xfId="11836" xr:uid="{4D4315D8-B396-4EF7-AE7C-D4094E479076}"/>
    <cellStyle name="Total 3 2 3 8 2" xfId="23664" xr:uid="{5B93AC7B-90AA-4920-8F5D-B8B455AC05A5}"/>
    <cellStyle name="Total 3 2 3 9" xfId="10879" xr:uid="{02450282-5F9F-4B7E-82EE-AD114BE374A5}"/>
    <cellStyle name="Total 3 2 3 9 2" xfId="22748" xr:uid="{A0DC7764-A04B-44CA-AF04-374B1251A326}"/>
    <cellStyle name="Total 3 2 4" xfId="7979" xr:uid="{0B13CD33-80CE-4AC1-A988-67CB27961840}"/>
    <cellStyle name="Total 3 2 4 2" xfId="12949" xr:uid="{64B2B64A-E652-43BF-99C8-48E55D16E581}"/>
    <cellStyle name="Total 3 2 4 2 2" xfId="24743" xr:uid="{21EEE39F-E184-4B71-9C99-ACABB60F5BA3}"/>
    <cellStyle name="Total 3 2 4 3" xfId="9945" xr:uid="{EF2CFB56-A267-4FEE-AF2A-B3871F76545A}"/>
    <cellStyle name="Total 3 2 4 3 2" xfId="21820" xr:uid="{62A88B2B-56ED-4D43-A12C-89EF17D94A50}"/>
    <cellStyle name="Total 3 2 4 4" xfId="11763" xr:uid="{EB9B348D-8ADC-41F4-9499-DF076341D576}"/>
    <cellStyle name="Total 3 2 4 4 2" xfId="23591" xr:uid="{31D6CDD2-F3AB-4D32-A75B-BFDA71A4BFBE}"/>
    <cellStyle name="Total 3 2 4 5" xfId="10944" xr:uid="{374A838A-F803-46D4-95F4-24D47F9C6D97}"/>
    <cellStyle name="Total 3 2 4 5 2" xfId="22813" xr:uid="{1B6FD6A1-948A-450D-9E3B-0764CC5A14D8}"/>
    <cellStyle name="Total 3 2 4 6" xfId="13051" xr:uid="{E11BFBD3-0DB7-4320-B800-6BB58EDCA87E}"/>
    <cellStyle name="Total 3 2 4 6 2" xfId="24841" xr:uid="{4D3E36A1-7EEB-442F-BCFD-7DF135058E4A}"/>
    <cellStyle name="Total 3 2 4 7" xfId="9872" xr:uid="{479860BC-8B91-42A9-910E-15D643D105FD}"/>
    <cellStyle name="Total 3 2 4 7 2" xfId="21748" xr:uid="{9BE30441-1613-4F00-A199-F88AE7BC1E6A}"/>
    <cellStyle name="Total 3 2 4 8" xfId="12740" xr:uid="{BAAF030F-B499-4705-9776-F34F58F2C198}"/>
    <cellStyle name="Total 3 2 5" xfId="9411" xr:uid="{FE6D1185-9CC7-4D04-B38B-D4EEC36DC4D3}"/>
    <cellStyle name="Total 3 2 5 2" xfId="13816" xr:uid="{59265766-2592-454A-A1B6-4FDFB7238A18}"/>
    <cellStyle name="Total 3 2 5 2 2" xfId="25589" xr:uid="{931751F4-71D8-4A3C-96F2-80E3190518C3}"/>
    <cellStyle name="Total 3 2 5 3" xfId="14776" xr:uid="{5FC9C81A-C75E-4C57-A351-87E28D7BEA20}"/>
    <cellStyle name="Total 3 2 5 3 2" xfId="26547" xr:uid="{C7F5DB1B-6361-4831-AA86-C6466806EF09}"/>
    <cellStyle name="Total 3 2 5 4" xfId="15728" xr:uid="{A4057F36-6361-4A1C-9F38-EE89A385B5DE}"/>
    <cellStyle name="Total 3 2 5 4 2" xfId="27475" xr:uid="{14CB91B1-F926-4CA7-8D4D-459643803C06}"/>
    <cellStyle name="Total 3 2 5 5" xfId="16602" xr:uid="{DC3662B4-AF37-445F-A4E0-D62393324431}"/>
    <cellStyle name="Total 3 2 5 5 2" xfId="28349" xr:uid="{CA354B47-AECF-4986-ABB8-C5222605DBEA}"/>
    <cellStyle name="Total 3 2 5 6" xfId="17467" xr:uid="{FB312FE5-F388-42D1-A184-54B750940770}"/>
    <cellStyle name="Total 3 2 5 6 2" xfId="29188" xr:uid="{C64E90A0-AECD-4BEC-886A-F26F9CA91DA3}"/>
    <cellStyle name="Total 3 2 5 7" xfId="18243" xr:uid="{E1F7B32F-7807-4987-81AA-035B63BA4FA6}"/>
    <cellStyle name="Total 3 2 5 7 2" xfId="29964" xr:uid="{33747CA2-09CD-4D14-A161-3F2665757C8E}"/>
    <cellStyle name="Total 3 2 5 8" xfId="19000" xr:uid="{1A4E07B0-7066-4AB0-9C4D-D40041DFEEE0}"/>
    <cellStyle name="Total 3 2 6" xfId="11876" xr:uid="{4B8FD528-CC66-45B9-AFFF-59418833296A}"/>
    <cellStyle name="Total 3 2 6 2" xfId="23703" xr:uid="{CC57E49C-9AF8-40FA-AA45-C3BD83DC9582}"/>
    <cellStyle name="Total 3 2 7" xfId="10843" xr:uid="{91C5AB99-1D69-4A75-8A66-E3B4E615A8B7}"/>
    <cellStyle name="Total 3 2 7 2" xfId="22712" xr:uid="{422E19C0-A274-466E-893F-2991D2FB481E}"/>
    <cellStyle name="Total 3 2 8" xfId="12020" xr:uid="{80D02B8D-79BA-4102-B9D2-5300713C6EA9}"/>
    <cellStyle name="Total 3 2 8 2" xfId="23841" xr:uid="{CFF6F0C8-BB65-4EEB-9713-B9FF197C0270}"/>
    <cellStyle name="Total 3 2 9" xfId="10730" xr:uid="{9564517D-D249-485D-9424-C62787B21E79}"/>
    <cellStyle name="Total 3 2 9 2" xfId="22602" xr:uid="{DC754ACC-DE8C-4CB7-80B0-242EA4F7E76E}"/>
    <cellStyle name="Total 3 3" xfId="6867" xr:uid="{008D9B9F-FA58-4530-BAEC-D1E749EA8580}"/>
    <cellStyle name="Total 3 3 10" xfId="16407" xr:uid="{D9406E37-F1EB-48D8-B331-84AD035CCEFF}"/>
    <cellStyle name="Total 3 3 10 2" xfId="28154" xr:uid="{C5552CEE-6F6C-4501-8C16-D2997F8F82F7}"/>
    <cellStyle name="Total 3 3 11" xfId="17278" xr:uid="{94C6F118-C9B9-4D69-A1AF-9104235B1FB5}"/>
    <cellStyle name="Total 3 3 11 2" xfId="29021" xr:uid="{760D0EDC-3D8D-4B13-A710-F19F15F8865C}"/>
    <cellStyle name="Total 3 3 2" xfId="7672" xr:uid="{80BF61F8-0AC0-45FD-BC9C-EE3E962BC9B5}"/>
    <cellStyle name="Total 3 3 2 10" xfId="13333" xr:uid="{C7665677-FA1A-456F-9EA0-07FF4080D190}"/>
    <cellStyle name="Total 3 3 2 10 2" xfId="25116" xr:uid="{1D0D9358-9C9F-4CB1-9FA4-11BB5E9C493C}"/>
    <cellStyle name="Total 3 3 2 2" xfId="9315" xr:uid="{71C99F0B-BB50-435B-8B54-637FEF20B4D6}"/>
    <cellStyle name="Total 3 3 2 2 2" xfId="13737" xr:uid="{DF56229B-5858-4831-9BC7-C25811066CDA}"/>
    <cellStyle name="Total 3 3 2 2 2 2" xfId="25511" xr:uid="{03604D0D-8C03-43AF-85DD-01AC166A17C6}"/>
    <cellStyle name="Total 3 3 2 2 3" xfId="14699" xr:uid="{27B6F842-88DD-4291-AD66-FBDA5EB4A282}"/>
    <cellStyle name="Total 3 3 2 2 3 2" xfId="26470" xr:uid="{C61A78E6-04BD-4FE9-8732-54112B441BC7}"/>
    <cellStyle name="Total 3 3 2 2 4" xfId="15651" xr:uid="{D2D609A4-9DF0-4955-8F10-F238C6DB1127}"/>
    <cellStyle name="Total 3 3 2 2 4 2" xfId="27398" xr:uid="{52C93C3A-C62B-4897-819D-28D5698CCB3A}"/>
    <cellStyle name="Total 3 3 2 2 5" xfId="16529" xr:uid="{EE040564-7ED8-4757-8733-44EF81FAF4E4}"/>
    <cellStyle name="Total 3 3 2 2 5 2" xfId="28276" xr:uid="{36EB7385-9A58-4177-9FE6-8B71505B477E}"/>
    <cellStyle name="Total 3 3 2 2 6" xfId="17394" xr:uid="{2EF135CA-1579-434D-9A75-D749D820998F}"/>
    <cellStyle name="Total 3 3 2 2 6 2" xfId="29115" xr:uid="{346E629A-382B-4C4B-8B13-4607C8C972F8}"/>
    <cellStyle name="Total 3 3 2 2 7" xfId="18170" xr:uid="{0E1FECE8-A5EC-4104-809F-76E50F215684}"/>
    <cellStyle name="Total 3 3 2 2 7 2" xfId="29891" xr:uid="{77B52B0D-4D12-4496-B87C-A06CC49E2B7C}"/>
    <cellStyle name="Total 3 3 2 2 8" xfId="18927" xr:uid="{1584EB7D-B9B0-47AA-A270-0A33DDADE8FB}"/>
    <cellStyle name="Total 3 3 2 3" xfId="9753" xr:uid="{8CFB32A6-CBC2-4A36-8CE3-E97267AE39EA}"/>
    <cellStyle name="Total 3 3 2 3 2" xfId="14158" xr:uid="{15EBE578-EBB1-4481-9B8B-093C5F1FD6BD}"/>
    <cellStyle name="Total 3 3 2 3 2 2" xfId="25931" xr:uid="{7C1DC999-3203-40B7-9530-8F6EBC1DBBC6}"/>
    <cellStyle name="Total 3 3 2 3 3" xfId="15118" xr:uid="{791BBBCB-70F6-4B99-A2C0-DD99B0D097B4}"/>
    <cellStyle name="Total 3 3 2 3 3 2" xfId="26889" xr:uid="{598569F8-4B5A-4E24-BF94-9FA3C359224B}"/>
    <cellStyle name="Total 3 3 2 3 4" xfId="16070" xr:uid="{099536EA-633F-4157-AE0C-EA8CE6A5DF2B}"/>
    <cellStyle name="Total 3 3 2 3 4 2" xfId="27817" xr:uid="{5AF430CD-90FF-4F43-B5BE-4405F7C6F5D9}"/>
    <cellStyle name="Total 3 3 2 3 5" xfId="16944" xr:uid="{1F0F5B15-7BCA-4552-897D-1C58793D830C}"/>
    <cellStyle name="Total 3 3 2 3 5 2" xfId="28691" xr:uid="{DD15C026-4B5B-4584-9213-8BE0D12C0128}"/>
    <cellStyle name="Total 3 3 2 3 6" xfId="17809" xr:uid="{F50D1360-DAE8-4A84-B856-500E51FB3DD1}"/>
    <cellStyle name="Total 3 3 2 3 6 2" xfId="29530" xr:uid="{0125F0DF-DE8A-48A9-BD41-3C6C1CD183DC}"/>
    <cellStyle name="Total 3 3 2 3 7" xfId="18585" xr:uid="{B5652AD6-FB20-464B-84DF-9B300433C2D3}"/>
    <cellStyle name="Total 3 3 2 3 7 2" xfId="30306" xr:uid="{3B5F8F78-AD36-4EB9-BDAF-3067B4C24F23}"/>
    <cellStyle name="Total 3 3 2 3 8" xfId="19342" xr:uid="{143B6B26-D735-4779-87F6-DAE218480CF7}"/>
    <cellStyle name="Total 3 3 2 4" xfId="12723" xr:uid="{A1E9A552-E578-4581-BE16-4135E96F802E}"/>
    <cellStyle name="Total 3 3 2 4 2" xfId="24521" xr:uid="{6A2B1390-E00F-49F0-8B83-2EE9A13F4E24}"/>
    <cellStyle name="Total 3 3 2 5" xfId="27" xr:uid="{738E1405-7017-456C-85D1-1EBB957B5E83}"/>
    <cellStyle name="Total 3 3 2 5 2" xfId="19369" xr:uid="{1CD31941-9C20-44D7-AC76-A1C7D9B4D943}"/>
    <cellStyle name="Total 3 3 2 6" xfId="11896" xr:uid="{F596749B-588A-4B56-94A0-A53BF7C01877}"/>
    <cellStyle name="Total 3 3 2 6 2" xfId="23723" xr:uid="{CE24BFDC-8657-41DC-9832-E9FA890A101D}"/>
    <cellStyle name="Total 3 3 2 7" xfId="10823" xr:uid="{1C7D9C03-9C17-4F3A-BE44-4EF5487E95E3}"/>
    <cellStyle name="Total 3 3 2 7 2" xfId="22693" xr:uid="{FEE32ACF-8873-4CE6-B4AF-68A1484BAE4B}"/>
    <cellStyle name="Total 3 3 2 8" xfId="11501" xr:uid="{972D969C-B479-4489-A801-E0B926D782FC}"/>
    <cellStyle name="Total 3 3 2 8 2" xfId="23355" xr:uid="{6229AB7E-8E3E-4A12-961F-CB662A1DC022}"/>
    <cellStyle name="Total 3 3 2 9" xfId="11140" xr:uid="{932F559B-0D31-425B-9A83-7BFC50BF9699}"/>
    <cellStyle name="Total 3 3 2 9 2" xfId="23008" xr:uid="{7227E56F-76F0-4CE0-B877-E61C1563DC23}"/>
    <cellStyle name="Total 3 3 3" xfId="8512" xr:uid="{9266B8E4-8AF2-423D-998A-11B90EFD4CE3}"/>
    <cellStyle name="Total 3 3 3 2" xfId="13254" xr:uid="{46F21F1B-3059-4421-9C67-4DA61BAA6954}"/>
    <cellStyle name="Total 3 3 3 2 2" xfId="25040" xr:uid="{9BEE966A-DE88-4883-BD54-3DBA15A17E87}"/>
    <cellStyle name="Total 3 3 3 3" xfId="14274" xr:uid="{6AE535F5-1FE8-4E3A-B223-83ACBC4E86BE}"/>
    <cellStyle name="Total 3 3 3 3 2" xfId="26047" xr:uid="{FB940869-F13F-4487-AE04-7B17EF38D6E1}"/>
    <cellStyle name="Total 3 3 3 4" xfId="15234" xr:uid="{EAEB31DD-492E-4B50-BCB4-1DE477BBBD66}"/>
    <cellStyle name="Total 3 3 3 4 2" xfId="27003" xr:uid="{D3868842-38FF-4C54-86A4-FA24F0E80A59}"/>
    <cellStyle name="Total 3 3 3 5" xfId="16183" xr:uid="{67039A4C-3E88-4B66-9135-4040A211DDD5}"/>
    <cellStyle name="Total 3 3 3 5 2" xfId="27930" xr:uid="{BCF89E25-C9C5-4CE7-AB7D-BFD11719D6ED}"/>
    <cellStyle name="Total 3 3 3 6" xfId="17056" xr:uid="{B91D6589-EB70-4934-B2EA-86F823D4668F}"/>
    <cellStyle name="Total 3 3 3 6 2" xfId="28803" xr:uid="{AC1BB515-B862-48C0-9406-12C4F723905A}"/>
    <cellStyle name="Total 3 3 3 7" xfId="17921" xr:uid="{117EEA65-A4A6-4AF7-ADB0-7B8898BE3885}"/>
    <cellStyle name="Total 3 3 3 7 2" xfId="29642" xr:uid="{F809A97A-DC1B-49E2-918B-765114721AA4}"/>
    <cellStyle name="Total 3 3 3 8" xfId="18697" xr:uid="{7B4BB702-EDF5-49E6-8D12-91F47934F9AA}"/>
    <cellStyle name="Total 3 3 4" xfId="9523" xr:uid="{2FEC86AC-B8E0-4EDA-983F-14818862F6DF}"/>
    <cellStyle name="Total 3 3 4 2" xfId="13928" xr:uid="{72BA0EB2-D40B-4112-A11F-F9AC7C9099D1}"/>
    <cellStyle name="Total 3 3 4 2 2" xfId="25701" xr:uid="{C1A33F85-BDD9-4C8A-82F0-C07728D02B12}"/>
    <cellStyle name="Total 3 3 4 3" xfId="14888" xr:uid="{5034FA41-9D6F-4357-A340-0413A8A75CBA}"/>
    <cellStyle name="Total 3 3 4 3 2" xfId="26659" xr:uid="{BE3240C8-C5C6-4F63-B754-34CB1FBA29C9}"/>
    <cellStyle name="Total 3 3 4 4" xfId="15840" xr:uid="{625693B4-13EE-40D0-AA8C-1227D0A7307E}"/>
    <cellStyle name="Total 3 3 4 4 2" xfId="27587" xr:uid="{D52B9220-6D41-4DA9-BF64-A19D46F18C6D}"/>
    <cellStyle name="Total 3 3 4 5" xfId="16714" xr:uid="{8BA4630E-FC82-448D-AF83-3E0698F2EF8D}"/>
    <cellStyle name="Total 3 3 4 5 2" xfId="28461" xr:uid="{AB981BBA-80B1-4070-91FF-D243438E2DB0}"/>
    <cellStyle name="Total 3 3 4 6" xfId="17579" xr:uid="{520D62DE-BF17-4B15-BC30-64BFC3D67E22}"/>
    <cellStyle name="Total 3 3 4 6 2" xfId="29300" xr:uid="{0AF47B29-A6FF-4E92-B1FD-997D5FCB4FF8}"/>
    <cellStyle name="Total 3 3 4 7" xfId="18355" xr:uid="{90FB3583-F01A-4FE5-AC8C-9B1F36921890}"/>
    <cellStyle name="Total 3 3 4 7 2" xfId="30076" xr:uid="{92C749FF-427E-4523-84CF-0B33EE013847}"/>
    <cellStyle name="Total 3 3 4 8" xfId="19112" xr:uid="{85218C65-0BD2-4C19-A666-2544330C0859}"/>
    <cellStyle name="Total 3 3 5" xfId="12225" xr:uid="{3E8CE92D-2A4E-421F-A610-9328CC111F8C}"/>
    <cellStyle name="Total 3 3 5 2" xfId="24042" xr:uid="{4CF49011-3C26-4A99-A341-D17C4C001F04}"/>
    <cellStyle name="Total 3 3 6" xfId="10542" xr:uid="{F2872CA6-1D4F-4315-B07D-097AFEA04FFD}"/>
    <cellStyle name="Total 3 3 6 2" xfId="22414" xr:uid="{B847FCA4-B63A-43F0-97A8-B75B20BE2D20}"/>
    <cellStyle name="Total 3 3 7" xfId="13577" xr:uid="{8E9CFB0E-5E7D-44B1-A14E-BC77532F421A}"/>
    <cellStyle name="Total 3 3 7 2" xfId="25353" xr:uid="{4D4FB22E-BD29-4CC9-9EB8-28BF78599D4F}"/>
    <cellStyle name="Total 3 3 8" xfId="14555" xr:uid="{8EE833F4-EBCE-4743-98BD-026108DC62B5}"/>
    <cellStyle name="Total 3 3 8 2" xfId="26326" xr:uid="{D5C0B8DB-0BC0-456B-B691-48DC7C7E0779}"/>
    <cellStyle name="Total 3 3 9" xfId="15508" xr:uid="{DDB83B64-04F9-4696-AF09-3CDA104AA1B7}"/>
    <cellStyle name="Total 3 3 9 2" xfId="27263" xr:uid="{76F79A92-584F-4D0E-A541-8B376621AD90}"/>
    <cellStyle name="Total 3 4" xfId="7134" xr:uid="{143D3FE2-EC09-4203-BE4A-130F60FF3EF0}"/>
    <cellStyle name="Total 3 4 10" xfId="17296" xr:uid="{CE174DFC-D035-4E50-BFAF-24FF63E7A967}"/>
    <cellStyle name="Total 3 4 10 2" xfId="29039" xr:uid="{C360238E-784E-4738-931F-75AB6E304C0B}"/>
    <cellStyle name="Total 3 4 2" xfId="8777" xr:uid="{3A12564F-40C2-4711-9765-19E0AEB3667F}"/>
    <cellStyle name="Total 3 4 2 2" xfId="13437" xr:uid="{51D07DB3-C95D-4D70-A32E-5E163BDFFFFD}"/>
    <cellStyle name="Total 3 4 2 2 2" xfId="25220" xr:uid="{20CB27CD-15B2-4D28-8ECF-FF5064C4689C}"/>
    <cellStyle name="Total 3 4 2 3" xfId="14443" xr:uid="{FDB011DE-607E-4F99-AF58-14AD59E2D132}"/>
    <cellStyle name="Total 3 4 2 3 2" xfId="26215" xr:uid="{37D46D59-CAE5-441D-B012-707AB4A4104C}"/>
    <cellStyle name="Total 3 4 2 4" xfId="15401" xr:uid="{8E574F10-721B-4562-A8A8-25D6E12D048A}"/>
    <cellStyle name="Total 3 4 2 4 2" xfId="27162" xr:uid="{AC40AB67-CA85-4CE9-BAE1-58E08B651593}"/>
    <cellStyle name="Total 3 4 2 5" xfId="16327" xr:uid="{D22B472C-A5A5-4029-B144-D987150CBF0C}"/>
    <cellStyle name="Total 3 4 2 5 2" xfId="28074" xr:uid="{A6D45519-0482-4A37-A67A-718F9A320F7F}"/>
    <cellStyle name="Total 3 4 2 6" xfId="17198" xr:uid="{858B77D7-C0CF-43C8-B31C-08300520D329}"/>
    <cellStyle name="Total 3 4 2 6 2" xfId="28942" xr:uid="{0399EAF6-1116-4252-B09E-51C21264307B}"/>
    <cellStyle name="Total 3 4 2 7" xfId="18045" xr:uid="{F95C07F8-4508-4D0C-B2DA-98A92148F09C}"/>
    <cellStyle name="Total 3 4 2 7 2" xfId="29766" xr:uid="{CE25A27F-562E-420F-ACE1-9A17444C3D87}"/>
    <cellStyle name="Total 3 4 2 8" xfId="18812" xr:uid="{7FEDBA03-5C4D-4E5B-8046-2AC563775455}"/>
    <cellStyle name="Total 3 4 3" xfId="9638" xr:uid="{26CEFC72-98A5-404B-A16D-6663098076A7}"/>
    <cellStyle name="Total 3 4 3 2" xfId="14043" xr:uid="{8E33DF99-78BA-451A-B6E4-545BBB37C12D}"/>
    <cellStyle name="Total 3 4 3 2 2" xfId="25816" xr:uid="{BF22387E-D162-4352-9AA2-25DD3A8F693B}"/>
    <cellStyle name="Total 3 4 3 3" xfId="15003" xr:uid="{E7F6AC70-8F6B-48CA-BD8D-B32590C9ABA8}"/>
    <cellStyle name="Total 3 4 3 3 2" xfId="26774" xr:uid="{E22D223F-AE24-4783-ABAC-E7D31566B192}"/>
    <cellStyle name="Total 3 4 3 4" xfId="15955" xr:uid="{4880B3EC-54E8-4D77-920B-E22CD6FD192E}"/>
    <cellStyle name="Total 3 4 3 4 2" xfId="27702" xr:uid="{7982412D-6F1E-4551-9F14-378B6C4D9A6E}"/>
    <cellStyle name="Total 3 4 3 5" xfId="16829" xr:uid="{65443C89-C3D5-4F9A-AAFD-B25356200396}"/>
    <cellStyle name="Total 3 4 3 5 2" xfId="28576" xr:uid="{AD92B942-E640-4F44-9788-1DDFA2C0D036}"/>
    <cellStyle name="Total 3 4 3 6" xfId="17694" xr:uid="{BCC094EB-0365-4B69-A62F-F9A498F61C41}"/>
    <cellStyle name="Total 3 4 3 6 2" xfId="29415" xr:uid="{44B2EA29-FD18-4A4A-8713-5C7699C54B25}"/>
    <cellStyle name="Total 3 4 3 7" xfId="18470" xr:uid="{96E1D95D-376A-4E6C-A24A-79523BAF799C}"/>
    <cellStyle name="Total 3 4 3 7 2" xfId="30191" xr:uid="{DDC5239D-5CF5-4A41-9F04-E778C1380E67}"/>
    <cellStyle name="Total 3 4 3 8" xfId="19227" xr:uid="{3CD1B27A-8E9A-426F-B516-0289B4A268B1}"/>
    <cellStyle name="Total 3 4 4" xfId="12408" xr:uid="{9DF54208-8E55-4B3F-A1AF-6C0BF2A2ED62}"/>
    <cellStyle name="Total 3 4 4 2" xfId="24222" xr:uid="{26D5D407-AE65-471F-AC3A-EF55780B21AD}"/>
    <cellStyle name="Total 3 4 5" xfId="10373" xr:uid="{E431AA2E-3CCB-4BA0-90B3-5CCA4906815F}"/>
    <cellStyle name="Total 3 4 5 2" xfId="22245" xr:uid="{175ECE17-12AD-4613-A423-D1DCD1B64620}"/>
    <cellStyle name="Total 3 4 6" xfId="13604" xr:uid="{FCA7E889-CE3F-4480-9B20-8CA3D41EB668}"/>
    <cellStyle name="Total 3 4 6 2" xfId="25380" xr:uid="{B6C7D986-D757-4BEE-8442-ABA7858E45A8}"/>
    <cellStyle name="Total 3 4 7" xfId="14580" xr:uid="{9FB535CB-B22D-44ED-BDFA-88D3C30F026B}"/>
    <cellStyle name="Total 3 4 7 2" xfId="26351" xr:uid="{16B21C0E-CA0E-4AAE-AECB-5DE5F7230D11}"/>
    <cellStyle name="Total 3 4 8" xfId="15532" xr:uid="{D7E05590-0522-4A56-A96E-CF16C5BDF933}"/>
    <cellStyle name="Total 3 4 8 2" xfId="27287" xr:uid="{F4264F88-3CC7-4B11-9856-918EA6D3C1D1}"/>
    <cellStyle name="Total 3 4 9" xfId="16427" xr:uid="{D7B81B7C-A3E1-4B1E-B269-6BA8E34529E3}"/>
    <cellStyle name="Total 3 4 9 2" xfId="28174" xr:uid="{01EC9689-CD38-4F43-804F-E0B3684AD465}"/>
    <cellStyle name="Total 3 5" xfId="7978" xr:uid="{689158CB-9C62-4B6F-A755-F58E75C367BB}"/>
    <cellStyle name="Total 3 5 2" xfId="12948" xr:uid="{9AE2897A-135F-44F6-BE73-809BFA0506FF}"/>
    <cellStyle name="Total 3 5 2 2" xfId="24742" xr:uid="{5BB39202-617D-43C0-B4D6-DCCA1ED7100E}"/>
    <cellStyle name="Total 3 5 3" xfId="9946" xr:uid="{DAA31C38-6346-4FFA-AFC5-9188661FA84C}"/>
    <cellStyle name="Total 3 5 3 2" xfId="21821" xr:uid="{5BD27BA3-B1D5-4EB9-B691-675B5EB6B2A5}"/>
    <cellStyle name="Total 3 5 4" xfId="11762" xr:uid="{655E147E-52C6-4733-AF15-79C5BD0DBAEC}"/>
    <cellStyle name="Total 3 5 4 2" xfId="23590" xr:uid="{EE54CCC2-E0B9-451E-9666-CF1A958F418C}"/>
    <cellStyle name="Total 3 5 5" xfId="10945" xr:uid="{C787744B-751D-4E95-9BC6-2872B70D4B81}"/>
    <cellStyle name="Total 3 5 5 2" xfId="22814" xr:uid="{8221E3D7-1E36-456E-8130-8DAFA88F105E}"/>
    <cellStyle name="Total 3 5 6" xfId="13549" xr:uid="{304E1092-F3BC-4160-B0B8-1CCEE81DF0E3}"/>
    <cellStyle name="Total 3 5 6 2" xfId="25325" xr:uid="{3F779AF8-C72A-49A4-9180-253AE4912996}"/>
    <cellStyle name="Total 3 5 7" xfId="14531" xr:uid="{96FC5CDD-83D0-4158-8E4E-2897C1FEAC41}"/>
    <cellStyle name="Total 3 5 7 2" xfId="26302" xr:uid="{99998DF6-B2FD-4C8E-A178-175ABD65FD5C}"/>
    <cellStyle name="Total 3 5 8" xfId="15484" xr:uid="{F1A31E67-AD7F-45B1-B448-BF110FA16F9B}"/>
    <cellStyle name="Total 3 6" xfId="9410" xr:uid="{5A4453DD-6FC6-40F9-BB46-D3727534124A}"/>
    <cellStyle name="Total 3 6 2" xfId="13815" xr:uid="{6361C074-126C-44F9-AA87-D946C68E539A}"/>
    <cellStyle name="Total 3 6 2 2" xfId="25588" xr:uid="{49A9F910-E50E-4467-ACCD-9EF34C46F464}"/>
    <cellStyle name="Total 3 6 3" xfId="14775" xr:uid="{6162A594-4BCF-46A0-86DD-84EB88DF0A44}"/>
    <cellStyle name="Total 3 6 3 2" xfId="26546" xr:uid="{A664C609-6433-46CF-9B62-DC31E8BD93F4}"/>
    <cellStyle name="Total 3 6 4" xfId="15727" xr:uid="{63A437A2-1409-4A83-BD03-645315AE3EE1}"/>
    <cellStyle name="Total 3 6 4 2" xfId="27474" xr:uid="{49BF6E50-55E5-4C85-9FA8-F023656C867C}"/>
    <cellStyle name="Total 3 6 5" xfId="16601" xr:uid="{EE2B9211-58A6-448A-8423-20C4A4211A14}"/>
    <cellStyle name="Total 3 6 5 2" xfId="28348" xr:uid="{E2A6F7D0-69F3-484C-8EF7-368DF937405A}"/>
    <cellStyle name="Total 3 6 6" xfId="17466" xr:uid="{9DE43272-CD06-4017-9188-6B2BD93E144A}"/>
    <cellStyle name="Total 3 6 6 2" xfId="29187" xr:uid="{2D9FB755-F7F5-460F-91CB-9E5271D7AEAA}"/>
    <cellStyle name="Total 3 6 7" xfId="18242" xr:uid="{890B5E52-3492-45E4-81E0-6B6E709E4AB0}"/>
    <cellStyle name="Total 3 6 7 2" xfId="29963" xr:uid="{91447534-E201-44E6-BCF4-C9DA3F86E702}"/>
    <cellStyle name="Total 3 6 8" xfId="18999" xr:uid="{091A3CE1-FEF6-4533-A5B7-B42178176CBB}"/>
    <cellStyle name="Total 3 7" xfId="11875" xr:uid="{8F8DF2E0-0E41-47ED-8B24-9799CBDBF24E}"/>
    <cellStyle name="Total 3 7 2" xfId="23702" xr:uid="{157ACD17-62D8-42FD-BD39-544C46792DD9}"/>
    <cellStyle name="Total 3 8" xfId="10844" xr:uid="{4107C0B0-DB2F-45DB-9BA7-837529370D9E}"/>
    <cellStyle name="Total 3 8 2" xfId="22713" xr:uid="{A7CA26FF-0F38-4F5F-8B95-940CCF25BEAE}"/>
    <cellStyle name="Total 3 9" xfId="11486" xr:uid="{F64023FA-699A-4FA4-961F-4C0C567371F4}"/>
    <cellStyle name="Total 3 9 2" xfId="23340" xr:uid="{FF8F6F64-17FD-48EB-AF0D-2E0406B5CCE8}"/>
    <cellStyle name="Total 4" xfId="6240" xr:uid="{FD1B8309-67E1-4C4A-A954-B3AF3751C374}"/>
    <cellStyle name="Total 4 10" xfId="10275" xr:uid="{AB52A797-C37C-4B1B-B587-0FC3AD7D95D9}"/>
    <cellStyle name="Total 4 10 2" xfId="22150" xr:uid="{AC2046EF-D2DE-4E73-B511-7F00B813B33E}"/>
    <cellStyle name="Total 4 11" xfId="12599" xr:uid="{DF83DD44-ECF2-4726-9970-A0B715E0169B}"/>
    <cellStyle name="Total 4 11 2" xfId="24404" xr:uid="{DD4EA680-5AC9-4DBD-866F-138910B8506C}"/>
    <cellStyle name="Total 4 12" xfId="10217" xr:uid="{00307BD0-1843-4D2B-933D-4B72B551A697}"/>
    <cellStyle name="Total 4 12 2" xfId="22092" xr:uid="{C0021757-AB7E-4D48-9021-6D7F457E576B}"/>
    <cellStyle name="Total 4 13" xfId="13109" xr:uid="{14DF29E8-7FEB-4BF8-8C0A-B60FC598F08C}"/>
    <cellStyle name="Total 4 13 2" xfId="24897" xr:uid="{84F0E29D-C4BB-4235-91B0-AD87932E51AC}"/>
    <cellStyle name="Total 4 2" xfId="6241" xr:uid="{E484091C-926D-441B-9353-78F6BA316FB9}"/>
    <cellStyle name="Total 4 2 10" xfId="15487" xr:uid="{05A31795-097D-40FD-A38E-99EA38852B8E}"/>
    <cellStyle name="Total 4 2 10 2" xfId="27243" xr:uid="{DAB8CD66-4E21-4B95-A846-34366831362B}"/>
    <cellStyle name="Total 4 2 11" xfId="16390" xr:uid="{11190E82-19AB-47BF-9B6B-1C5EA5E7FED4}"/>
    <cellStyle name="Total 4 2 11 2" xfId="28137" xr:uid="{E6ACACDF-7206-4B09-97D5-F70F553C6F5B}"/>
    <cellStyle name="Total 4 2 12" xfId="17261" xr:uid="{CA9F4A7A-8E69-4C08-BD73-AED7F85C89B9}"/>
    <cellStyle name="Total 4 2 12 2" xfId="29004" xr:uid="{C4DEDD92-7062-4277-906F-F0EE8210352F}"/>
    <cellStyle name="Total 4 2 2" xfId="6870" xr:uid="{2C0FC29C-6A26-44D5-9863-35F96B49BFB6}"/>
    <cellStyle name="Total 4 2 2 10" xfId="10985" xr:uid="{19B2D804-2F90-471F-B512-D0165F6A9DC7}"/>
    <cellStyle name="Total 4 2 2 10 2" xfId="22854" xr:uid="{1D70222A-47CE-4096-8928-8F89246B3B01}"/>
    <cellStyle name="Total 4 2 2 11" xfId="13542" xr:uid="{521DD820-AB0C-4F3F-8CE5-27894A72932D}"/>
    <cellStyle name="Total 4 2 2 11 2" xfId="25319" xr:uid="{67B7C417-F8DC-486F-9CCC-452C70C83888}"/>
    <cellStyle name="Total 4 2 2 2" xfId="7673" xr:uid="{DC40CCEC-0F85-4FF2-A7C2-EADC9489622B}"/>
    <cellStyle name="Total 4 2 2 2 10" xfId="13036" xr:uid="{C059691F-2819-4EC2-BA3B-5B5FBD4BE713}"/>
    <cellStyle name="Total 4 2 2 2 10 2" xfId="24828" xr:uid="{29747CBE-5B9B-4C9B-91DB-E26A441E8D0D}"/>
    <cellStyle name="Total 4 2 2 2 2" xfId="9316" xr:uid="{B0850FE9-F92F-4C3D-A050-F84ED6FC3267}"/>
    <cellStyle name="Total 4 2 2 2 2 2" xfId="13738" xr:uid="{F207CB1D-1CDA-46FD-8981-B60D4D707B46}"/>
    <cellStyle name="Total 4 2 2 2 2 2 2" xfId="25512" xr:uid="{D5DBB617-4FD4-4E4C-B294-8E2CDE4048D3}"/>
    <cellStyle name="Total 4 2 2 2 2 3" xfId="14700" xr:uid="{C6ECE414-AD4C-485D-BA04-DFEF138EE3A8}"/>
    <cellStyle name="Total 4 2 2 2 2 3 2" xfId="26471" xr:uid="{23BF4B92-AFA1-4F2E-96AE-DB7783F115F0}"/>
    <cellStyle name="Total 4 2 2 2 2 4" xfId="15652" xr:uid="{7BD2C5F5-9DBC-4D05-8114-DF0328DB6392}"/>
    <cellStyle name="Total 4 2 2 2 2 4 2" xfId="27399" xr:uid="{18C36B35-6B63-47C4-A8F3-0817F1C7F443}"/>
    <cellStyle name="Total 4 2 2 2 2 5" xfId="16530" xr:uid="{006036D4-22FD-4831-AA0E-2CF8E7C953D4}"/>
    <cellStyle name="Total 4 2 2 2 2 5 2" xfId="28277" xr:uid="{86E69CE4-BFD5-4DB5-8D03-3C001771E3F9}"/>
    <cellStyle name="Total 4 2 2 2 2 6" xfId="17395" xr:uid="{B34245AC-B728-4FF6-8286-3E48522927AE}"/>
    <cellStyle name="Total 4 2 2 2 2 6 2" xfId="29116" xr:uid="{F1514331-E6DB-4932-982B-D2ADE0528200}"/>
    <cellStyle name="Total 4 2 2 2 2 7" xfId="18171" xr:uid="{269D3810-11B0-4EF5-869B-CED66340FFAE}"/>
    <cellStyle name="Total 4 2 2 2 2 7 2" xfId="29892" xr:uid="{9F502492-E45C-4EDE-ACBD-20B5853ED4CC}"/>
    <cellStyle name="Total 4 2 2 2 2 8" xfId="18928" xr:uid="{6C357731-335F-4E51-A1C2-ECF111CB0439}"/>
    <cellStyle name="Total 4 2 2 2 3" xfId="9754" xr:uid="{E29237D8-2774-449B-89D5-1D8AAE9DF7AA}"/>
    <cellStyle name="Total 4 2 2 2 3 2" xfId="14159" xr:uid="{E0EB674B-8E9C-4453-B11B-07CC0797E912}"/>
    <cellStyle name="Total 4 2 2 2 3 2 2" xfId="25932" xr:uid="{360E64E0-9B3D-42AF-BE7F-539B47F82F97}"/>
    <cellStyle name="Total 4 2 2 2 3 3" xfId="15119" xr:uid="{391D1E77-C74D-4338-82FD-AE7F02B972B2}"/>
    <cellStyle name="Total 4 2 2 2 3 3 2" xfId="26890" xr:uid="{5513EEE4-3B4A-4227-82E3-99ED952A93B6}"/>
    <cellStyle name="Total 4 2 2 2 3 4" xfId="16071" xr:uid="{8A0BAC2E-9198-4BB1-9CB7-05C8DF0CF352}"/>
    <cellStyle name="Total 4 2 2 2 3 4 2" xfId="27818" xr:uid="{369F8014-7F13-4ADD-9274-BDD93B88B90E}"/>
    <cellStyle name="Total 4 2 2 2 3 5" xfId="16945" xr:uid="{D0976BD6-D87C-4F73-BE81-C1E95264A127}"/>
    <cellStyle name="Total 4 2 2 2 3 5 2" xfId="28692" xr:uid="{E55BCC61-28E2-470F-A375-1BE27D6252E1}"/>
    <cellStyle name="Total 4 2 2 2 3 6" xfId="17810" xr:uid="{40896791-0A1E-4D47-AE61-56321F11CA1D}"/>
    <cellStyle name="Total 4 2 2 2 3 6 2" xfId="29531" xr:uid="{1DC9E4A0-7FF4-423B-A62F-701F4E0DE890}"/>
    <cellStyle name="Total 4 2 2 2 3 7" xfId="18586" xr:uid="{B9ABC161-B17D-4A9D-B650-3ED68DDEF57F}"/>
    <cellStyle name="Total 4 2 2 2 3 7 2" xfId="30307" xr:uid="{1E8EE741-5413-425F-AC51-7276F4514E70}"/>
    <cellStyle name="Total 4 2 2 2 3 8" xfId="19343" xr:uid="{FEC92CD2-810F-4E2E-92EE-4982D4C360A7}"/>
    <cellStyle name="Total 4 2 2 2 4" xfId="12724" xr:uid="{539D41F2-B060-4796-A07F-8BD570DCD974}"/>
    <cellStyle name="Total 4 2 2 2 4 2" xfId="24522" xr:uid="{4EC5D251-6795-453A-B4C4-3A18B27FB49F}"/>
    <cellStyle name="Total 4 2 2 2 5" xfId="10164" xr:uid="{44E7DF2B-8D03-4D7A-83BA-843A772C4273}"/>
    <cellStyle name="Total 4 2 2 2 5 2" xfId="22039" xr:uid="{AAD8EE3F-5129-467F-AA98-5197424B0A90}"/>
    <cellStyle name="Total 4 2 2 2 6" xfId="11976" xr:uid="{8CA25A6D-5E44-452B-ADBB-C3D4745F03FA}"/>
    <cellStyle name="Total 4 2 2 2 6 2" xfId="23801" xr:uid="{42B82E8B-DCE4-4CE4-8BB2-D61CB8EA3112}"/>
    <cellStyle name="Total 4 2 2 2 7" xfId="10760" xr:uid="{AC3B8241-5662-45B5-875B-3791A2963FDB}"/>
    <cellStyle name="Total 4 2 2 2 7 2" xfId="22631" xr:uid="{FEA08CC8-91D3-48F3-B331-85F360E27EBF}"/>
    <cellStyle name="Total 4 2 2 2 8" xfId="11561" xr:uid="{8A4ABEBA-0892-4B70-9548-0FCC5ED16734}"/>
    <cellStyle name="Total 4 2 2 2 8 2" xfId="23409" xr:uid="{1CD4D5CF-23E0-42AE-A731-E53E924AB892}"/>
    <cellStyle name="Total 4 2 2 2 9" xfId="11100" xr:uid="{A8B3DA38-4915-4569-9AD5-7359FD08C36A}"/>
    <cellStyle name="Total 4 2 2 2 9 2" xfId="22969" xr:uid="{89C2E119-94C1-4192-9FD8-93893DB88DD3}"/>
    <cellStyle name="Total 4 2 2 3" xfId="8515" xr:uid="{98C24711-AD6E-41E0-A2FB-B320E7DF76A4}"/>
    <cellStyle name="Total 4 2 2 3 2" xfId="13257" xr:uid="{29E8EB90-678D-440B-87EE-B4977A3BE3CB}"/>
    <cellStyle name="Total 4 2 2 3 2 2" xfId="25043" xr:uid="{1D9E8B08-3C6F-4FAD-A06A-C0304025CEFC}"/>
    <cellStyle name="Total 4 2 2 3 3" xfId="14277" xr:uid="{4F9533B5-A1D9-4C87-AC54-E61D605CDC86}"/>
    <cellStyle name="Total 4 2 2 3 3 2" xfId="26050" xr:uid="{5E083166-E7E3-47E0-BDE1-105AACD77015}"/>
    <cellStyle name="Total 4 2 2 3 4" xfId="15237" xr:uid="{A9D52CC1-3AA0-4E29-9043-D9A21A876E9B}"/>
    <cellStyle name="Total 4 2 2 3 4 2" xfId="27006" xr:uid="{7E41FC00-0A4C-454C-9675-172E39F7F6F4}"/>
    <cellStyle name="Total 4 2 2 3 5" xfId="16186" xr:uid="{44A53765-277C-4CD9-85D6-F962B9B95514}"/>
    <cellStyle name="Total 4 2 2 3 5 2" xfId="27933" xr:uid="{4541EA30-DBF3-4355-B6AC-4C087330CD26}"/>
    <cellStyle name="Total 4 2 2 3 6" xfId="17059" xr:uid="{38739EDF-9284-4176-9F0A-259102821017}"/>
    <cellStyle name="Total 4 2 2 3 6 2" xfId="28806" xr:uid="{56B53A1C-D4F8-44F5-A617-58C24211D69E}"/>
    <cellStyle name="Total 4 2 2 3 7" xfId="17924" xr:uid="{47B6F870-6826-4CC2-A9BA-8D447AB67AC8}"/>
    <cellStyle name="Total 4 2 2 3 7 2" xfId="29645" xr:uid="{4C3E7437-7C35-4EFA-A305-4C7375A99877}"/>
    <cellStyle name="Total 4 2 2 3 8" xfId="18700" xr:uid="{4FDA7B22-F740-4A82-85EA-89BC4C3BA1B4}"/>
    <cellStyle name="Total 4 2 2 4" xfId="9526" xr:uid="{2B36EA1D-10DB-4AAF-800E-79727EF46996}"/>
    <cellStyle name="Total 4 2 2 4 2" xfId="13931" xr:uid="{56E38979-A573-48FF-B37A-E67BB3352418}"/>
    <cellStyle name="Total 4 2 2 4 2 2" xfId="25704" xr:uid="{8BD98E39-2D42-477C-90A0-AEEE5AFE5342}"/>
    <cellStyle name="Total 4 2 2 4 3" xfId="14891" xr:uid="{07615F70-5E80-4543-821A-3F43F4FCE692}"/>
    <cellStyle name="Total 4 2 2 4 3 2" xfId="26662" xr:uid="{5A448E82-D636-4006-9DF9-C70CE038F570}"/>
    <cellStyle name="Total 4 2 2 4 4" xfId="15843" xr:uid="{7AECBCEE-3B41-44A6-8D95-06D61AE6C0E3}"/>
    <cellStyle name="Total 4 2 2 4 4 2" xfId="27590" xr:uid="{5AE3C539-BD32-4E21-99F6-A2BAA1CECA6D}"/>
    <cellStyle name="Total 4 2 2 4 5" xfId="16717" xr:uid="{225EF528-8559-4F3E-B730-AE07CAD665D0}"/>
    <cellStyle name="Total 4 2 2 4 5 2" xfId="28464" xr:uid="{6B031572-D08D-42E6-AC34-DC0BBFF440E3}"/>
    <cellStyle name="Total 4 2 2 4 6" xfId="17582" xr:uid="{5C7FA727-5CDF-488B-B522-D9548D6CC1BB}"/>
    <cellStyle name="Total 4 2 2 4 6 2" xfId="29303" xr:uid="{D04E4EB9-3F5C-4927-84E0-25CC043888A9}"/>
    <cellStyle name="Total 4 2 2 4 7" xfId="18358" xr:uid="{BBAD9BD5-53D0-4F95-8BCF-AF2EFE93FB52}"/>
    <cellStyle name="Total 4 2 2 4 7 2" xfId="30079" xr:uid="{E36F0BAA-DFC9-4891-91F8-7DBEA2F3DEE4}"/>
    <cellStyle name="Total 4 2 2 4 8" xfId="19115" xr:uid="{3D38C4A8-9C93-4AA9-B42F-5A688EA7CBCB}"/>
    <cellStyle name="Total 4 2 2 5" xfId="12228" xr:uid="{DD76420E-4ED9-4F9C-B2FD-C2D78F740AB2}"/>
    <cellStyle name="Total 4 2 2 5 2" xfId="24045" xr:uid="{94F58B84-18B6-4375-90DE-FFFDF979A00F}"/>
    <cellStyle name="Total 4 2 2 6" xfId="10539" xr:uid="{5B3E737B-722B-4AD3-BBBC-7A57C9750915}"/>
    <cellStyle name="Total 4 2 2 6 2" xfId="22411" xr:uid="{3F962D56-0D8D-42A2-BF42-4ACA25AB76BF}"/>
    <cellStyle name="Total 4 2 2 7" xfId="12556" xr:uid="{80489DC8-F0FD-4C21-A189-87C45E3C4A7D}"/>
    <cellStyle name="Total 4 2 2 7 2" xfId="24365" xr:uid="{712D47FB-3398-41F6-8379-315DBD1C6D44}"/>
    <cellStyle name="Total 4 2 2 8" xfId="10250" xr:uid="{E8D5B954-1529-492E-A3D4-3D2526FD8067}"/>
    <cellStyle name="Total 4 2 2 8 2" xfId="22125" xr:uid="{E3C8475C-76FA-4200-BE0C-25772921E41A}"/>
    <cellStyle name="Total 4 2 2 9" xfId="11714" xr:uid="{DF0B4945-6FDE-4AC9-848A-B47300B31732}"/>
    <cellStyle name="Total 4 2 2 9 2" xfId="23547" xr:uid="{40980BB4-6953-449C-9F51-5D124A01C1EF}"/>
    <cellStyle name="Total 4 2 3" xfId="7137" xr:uid="{F1AE114E-CFF1-4783-9727-108F620338C9}"/>
    <cellStyle name="Total 4 2 3 10" xfId="11534" xr:uid="{9DF9B44F-CD23-4F6B-A719-B833A5D4C07C}"/>
    <cellStyle name="Total 4 2 3 10 2" xfId="23384" xr:uid="{9E85A420-2CBC-48FF-94D6-EC6CB30DBA5F}"/>
    <cellStyle name="Total 4 2 3 2" xfId="8780" xr:uid="{6B93E9DE-07C2-48FD-BF13-F7F23F5C3F89}"/>
    <cellStyle name="Total 4 2 3 2 2" xfId="13440" xr:uid="{93E859D8-BF7F-4BA1-B41D-E3B2B41FE726}"/>
    <cellStyle name="Total 4 2 3 2 2 2" xfId="25223" xr:uid="{8AC61797-FED2-4BF4-A546-460F38B4428B}"/>
    <cellStyle name="Total 4 2 3 2 3" xfId="14446" xr:uid="{EE2EFCB0-2C4F-497D-8B8B-8ECA53CD157C}"/>
    <cellStyle name="Total 4 2 3 2 3 2" xfId="26218" xr:uid="{AAE99382-3223-4291-ACF3-9653837C55E4}"/>
    <cellStyle name="Total 4 2 3 2 4" xfId="15404" xr:uid="{92D21316-8BB1-48D2-AA21-7037570AF2FB}"/>
    <cellStyle name="Total 4 2 3 2 4 2" xfId="27165" xr:uid="{58FDEDDE-F48F-4D85-BD7B-D7CF22B9A2F5}"/>
    <cellStyle name="Total 4 2 3 2 5" xfId="16330" xr:uid="{45A0D924-DC93-4493-9B54-94FFE0BE998E}"/>
    <cellStyle name="Total 4 2 3 2 5 2" xfId="28077" xr:uid="{40808225-1A95-4FBF-AAFA-E06C9DAEA886}"/>
    <cellStyle name="Total 4 2 3 2 6" xfId="17201" xr:uid="{5D61DDFA-6DCB-4195-BD28-09B3A8335ED0}"/>
    <cellStyle name="Total 4 2 3 2 6 2" xfId="28945" xr:uid="{E4BD8219-BAFC-41E8-B1D2-3AC885E09E2A}"/>
    <cellStyle name="Total 4 2 3 2 7" xfId="18048" xr:uid="{87166866-371E-4E90-B4B0-E5529F8F61BE}"/>
    <cellStyle name="Total 4 2 3 2 7 2" xfId="29769" xr:uid="{6B55E74E-B73D-4DD4-8455-D4CD5EC9C300}"/>
    <cellStyle name="Total 4 2 3 2 8" xfId="18815" xr:uid="{2046F3EF-2E6E-4411-B996-11D74C8CD14E}"/>
    <cellStyle name="Total 4 2 3 3" xfId="9641" xr:uid="{0746EEBC-8F3C-4656-AD19-991F7AB39509}"/>
    <cellStyle name="Total 4 2 3 3 2" xfId="14046" xr:uid="{54C80D5A-61F5-492E-9E86-744759B5C38A}"/>
    <cellStyle name="Total 4 2 3 3 2 2" xfId="25819" xr:uid="{70E6395D-0E40-4924-9B30-A33A0A1F7B33}"/>
    <cellStyle name="Total 4 2 3 3 3" xfId="15006" xr:uid="{3F8A94EC-A9FE-4937-99E9-78BD70302DA4}"/>
    <cellStyle name="Total 4 2 3 3 3 2" xfId="26777" xr:uid="{7E898222-D855-41B4-9A06-BA96401B6311}"/>
    <cellStyle name="Total 4 2 3 3 4" xfId="15958" xr:uid="{BF245CEE-65B6-4E8B-9F30-BBCF54FB4EAA}"/>
    <cellStyle name="Total 4 2 3 3 4 2" xfId="27705" xr:uid="{2CABC1FC-26B4-49E2-8138-06DDE695EF7A}"/>
    <cellStyle name="Total 4 2 3 3 5" xfId="16832" xr:uid="{C72DA874-ECB8-4A7B-8D21-3DFCD16608EA}"/>
    <cellStyle name="Total 4 2 3 3 5 2" xfId="28579" xr:uid="{F40A894D-D8B6-4CE7-8093-7635EB05526A}"/>
    <cellStyle name="Total 4 2 3 3 6" xfId="17697" xr:uid="{E086EDB9-79FE-4B47-94D3-E37E17117D62}"/>
    <cellStyle name="Total 4 2 3 3 6 2" xfId="29418" xr:uid="{6F0973E2-A465-4B9A-A96E-DDCCC3377C7C}"/>
    <cellStyle name="Total 4 2 3 3 7" xfId="18473" xr:uid="{81974A25-2DA0-45E0-B7EC-7DD0A61360F9}"/>
    <cellStyle name="Total 4 2 3 3 7 2" xfId="30194" xr:uid="{0E470721-5EF1-470B-99F6-44AA91CE5650}"/>
    <cellStyle name="Total 4 2 3 3 8" xfId="19230" xr:uid="{CAC1A73B-885E-489A-99A3-8B9B1E94D17F}"/>
    <cellStyle name="Total 4 2 3 4" xfId="12411" xr:uid="{E44117A8-8230-44EE-8B9D-C2D9B82DEE2C}"/>
    <cellStyle name="Total 4 2 3 4 2" xfId="24225" xr:uid="{FE1B75AC-0E2E-4219-BD41-8D0B092257EC}"/>
    <cellStyle name="Total 4 2 3 5" xfId="10370" xr:uid="{3A16FEAD-D5BF-44C4-BDDD-94EE7CFE3473}"/>
    <cellStyle name="Total 4 2 3 5 2" xfId="22242" xr:uid="{30646515-2D1A-4CDE-9D2D-CE7E0FB28A9D}"/>
    <cellStyle name="Total 4 2 3 6" xfId="12586" xr:uid="{E084EF12-5839-4B17-9755-A9FAAC2E0A05}"/>
    <cellStyle name="Total 4 2 3 6 2" xfId="24392" xr:uid="{DA0C755F-B5CE-46A4-8301-B071E419BE03}"/>
    <cellStyle name="Total 4 2 3 7" xfId="10226" xr:uid="{13444387-CFBA-4EF5-A6BF-B38E80C1C864}"/>
    <cellStyle name="Total 4 2 3 7 2" xfId="22101" xr:uid="{66C0275F-9CEF-4E7D-8452-1E32AE76500C}"/>
    <cellStyle name="Total 4 2 3 8" xfId="11941" xr:uid="{95DDFA70-3D67-40CD-B465-3FFAF964B39F}"/>
    <cellStyle name="Total 4 2 3 8 2" xfId="23767" xr:uid="{1AE18769-70E9-411C-AC82-33E4BC673793}"/>
    <cellStyle name="Total 4 2 3 9" xfId="10790" xr:uid="{C58E1477-B8F3-477A-A0C6-F321485873CB}"/>
    <cellStyle name="Total 4 2 3 9 2" xfId="22660" xr:uid="{21DD8EEF-9450-48BE-96C7-E29CDB2D62FF}"/>
    <cellStyle name="Total 4 2 4" xfId="7981" xr:uid="{C2E45A31-EEE3-4D1B-8C5A-2E96878376AF}"/>
    <cellStyle name="Total 4 2 4 2" xfId="12951" xr:uid="{2073811D-98D5-442E-BBC4-9C389E0BFEEA}"/>
    <cellStyle name="Total 4 2 4 2 2" xfId="24745" xr:uid="{D9075219-9637-4E33-8A91-42075C4840EB}"/>
    <cellStyle name="Total 4 2 4 3" xfId="9943" xr:uid="{F04E9595-808E-4241-BBD1-109BA112007A}"/>
    <cellStyle name="Total 4 2 4 3 2" xfId="21818" xr:uid="{F16A16A4-D310-4F15-A1C8-FB674BD69E17}"/>
    <cellStyle name="Total 4 2 4 4" xfId="11765" xr:uid="{DAEB57AB-6ADD-49B1-B9E5-92EDE072C1A0}"/>
    <cellStyle name="Total 4 2 4 4 2" xfId="23593" xr:uid="{349A3012-20C5-466B-B807-D7FD5266C6B4}"/>
    <cellStyle name="Total 4 2 4 5" xfId="10942" xr:uid="{63B10B8F-72AF-4C34-AF23-32568EDB9A36}"/>
    <cellStyle name="Total 4 2 4 5 2" xfId="22811" xr:uid="{684EC821-FA74-4AF9-85DA-1D2F94BF0BD7}"/>
    <cellStyle name="Total 4 2 4 6" xfId="12524" xr:uid="{3CFE78DD-E0F2-42D4-9025-4A4063F9F304}"/>
    <cellStyle name="Total 4 2 4 6 2" xfId="24334" xr:uid="{57A8A63C-2AEE-4681-83F5-C7A41F5168BA}"/>
    <cellStyle name="Total 4 2 4 7" xfId="10277" xr:uid="{C22F0987-7E21-4E13-95EE-2FFD397C65E4}"/>
    <cellStyle name="Total 4 2 4 7 2" xfId="22152" xr:uid="{DEFEF102-82BF-49CF-9255-E54762912068}"/>
    <cellStyle name="Total 4 2 4 8" xfId="11691" xr:uid="{E0F41C82-4C7E-4D5D-A90E-695304E344ED}"/>
    <cellStyle name="Total 4 2 5" xfId="9413" xr:uid="{0AE57FFF-A3C0-431E-8C9F-8408F4D085A2}"/>
    <cellStyle name="Total 4 2 5 2" xfId="13818" xr:uid="{EC2C8754-D288-40C6-9308-F101A65A6D7D}"/>
    <cellStyle name="Total 4 2 5 2 2" xfId="25591" xr:uid="{7ACD41F9-A405-44BC-A645-48382301F077}"/>
    <cellStyle name="Total 4 2 5 3" xfId="14778" xr:uid="{A89D63BE-6D81-4631-A565-205510E0FD3E}"/>
    <cellStyle name="Total 4 2 5 3 2" xfId="26549" xr:uid="{DE9D88B5-17C9-4EA0-B5B6-9725F627D50C}"/>
    <cellStyle name="Total 4 2 5 4" xfId="15730" xr:uid="{94EB9B50-7F8C-4DAB-BC77-D4FDCF16D043}"/>
    <cellStyle name="Total 4 2 5 4 2" xfId="27477" xr:uid="{A5F71344-EDF0-4F7E-ABF7-C5CA37ED84A8}"/>
    <cellStyle name="Total 4 2 5 5" xfId="16604" xr:uid="{74342494-210B-443F-BCAB-ACD85282702A}"/>
    <cellStyle name="Total 4 2 5 5 2" xfId="28351" xr:uid="{FCFC0D3B-915F-4D3B-BF79-33D4719F5735}"/>
    <cellStyle name="Total 4 2 5 6" xfId="17469" xr:uid="{22748CF9-059D-42E7-8BFD-BD7755723F66}"/>
    <cellStyle name="Total 4 2 5 6 2" xfId="29190" xr:uid="{30E30134-C6EC-4AA2-B9A4-F9F869917B85}"/>
    <cellStyle name="Total 4 2 5 7" xfId="18245" xr:uid="{8D91C49D-6352-458F-9E37-4FCCAEA093F5}"/>
    <cellStyle name="Total 4 2 5 7 2" xfId="29966" xr:uid="{FA3D35B6-FC4C-4D8D-9053-3D9FCAA9DB06}"/>
    <cellStyle name="Total 4 2 5 8" xfId="19002" xr:uid="{618E844A-9228-4C15-8F4A-20AEFFDCECA0}"/>
    <cellStyle name="Total 4 2 6" xfId="11878" xr:uid="{25266217-14E5-460D-B8C3-4DC78244126F}"/>
    <cellStyle name="Total 4 2 6 2" xfId="23705" xr:uid="{0BD367ED-C1C2-48E3-842C-F9E47DB1D0D6}"/>
    <cellStyle name="Total 4 2 7" xfId="10841" xr:uid="{9FAE4714-A765-49E6-96E8-F0923A166564}"/>
    <cellStyle name="Total 4 2 7 2" xfId="22710" xr:uid="{F5B81357-F69C-41DA-94C0-4457D60EC13B}"/>
    <cellStyle name="Total 4 2 8" xfId="13553" xr:uid="{9139D210-83AB-4990-96D0-C71C11E77698}"/>
    <cellStyle name="Total 4 2 8 2" xfId="25329" xr:uid="{F96BD214-5795-4709-849A-074045EF1C3B}"/>
    <cellStyle name="Total 4 2 9" xfId="14534" xr:uid="{40733FC8-EEF2-4241-91A7-EA9D88BEB412}"/>
    <cellStyle name="Total 4 2 9 2" xfId="26305" xr:uid="{4C0F4758-6F9E-41CA-A5D3-43F527105D07}"/>
    <cellStyle name="Total 4 3" xfId="6869" xr:uid="{A1842D88-D0AC-450B-BA01-D9F6EEED3EB9}"/>
    <cellStyle name="Total 4 3 10" xfId="11075" xr:uid="{E57E5358-2625-4A5F-8E4F-81590F2A6372}"/>
    <cellStyle name="Total 4 3 10 2" xfId="22944" xr:uid="{A9837389-6056-4B4B-ACCB-A54C7A2A2C96}"/>
    <cellStyle name="Total 4 3 11" xfId="13335" xr:uid="{7B60EFDF-4BA1-4039-8D3F-A4BE9DF54431}"/>
    <cellStyle name="Total 4 3 11 2" xfId="25118" xr:uid="{D5225183-321F-4CC0-BEBA-B61C6AA84C4C}"/>
    <cellStyle name="Total 4 3 2" xfId="7674" xr:uid="{1F66DB9E-063A-4EAE-812A-F1B509759BCA}"/>
    <cellStyle name="Total 4 3 2 10" xfId="11176" xr:uid="{F5E00745-34F0-4352-AFFA-619849C92367}"/>
    <cellStyle name="Total 4 3 2 10 2" xfId="23041" xr:uid="{C0411E4A-F937-40BC-A195-7FFA09FCF408}"/>
    <cellStyle name="Total 4 3 2 2" xfId="9317" xr:uid="{351B0824-E5F0-4D8B-85F2-3276DD463CF8}"/>
    <cellStyle name="Total 4 3 2 2 2" xfId="13739" xr:uid="{EB21F5F4-0461-435E-9525-1F7A40B40C5A}"/>
    <cellStyle name="Total 4 3 2 2 2 2" xfId="25513" xr:uid="{FF07B200-91D4-4EEE-B206-2DDE85DD1634}"/>
    <cellStyle name="Total 4 3 2 2 3" xfId="14701" xr:uid="{A9D357E0-CCB9-4587-8F5C-26908322B4A2}"/>
    <cellStyle name="Total 4 3 2 2 3 2" xfId="26472" xr:uid="{01AADE73-6E11-4FAC-8D8B-0B1F1002D393}"/>
    <cellStyle name="Total 4 3 2 2 4" xfId="15653" xr:uid="{02D2E766-36B1-4EAD-A599-60B8A5EB794F}"/>
    <cellStyle name="Total 4 3 2 2 4 2" xfId="27400" xr:uid="{851B7F3F-41E9-49D0-829F-2EF8A647EE35}"/>
    <cellStyle name="Total 4 3 2 2 5" xfId="16531" xr:uid="{5B228625-D7BC-4294-880B-EC5C63B6C4CA}"/>
    <cellStyle name="Total 4 3 2 2 5 2" xfId="28278" xr:uid="{9264C3F3-79FA-416F-98EA-C7BD0429EA0F}"/>
    <cellStyle name="Total 4 3 2 2 6" xfId="17396" xr:uid="{94435513-C8B1-45FA-9918-A87025374D1F}"/>
    <cellStyle name="Total 4 3 2 2 6 2" xfId="29117" xr:uid="{5080B84A-86DE-4109-A325-BE05690235B9}"/>
    <cellStyle name="Total 4 3 2 2 7" xfId="18172" xr:uid="{D0AF5781-5BD5-427F-AF2B-D02E9F9CD624}"/>
    <cellStyle name="Total 4 3 2 2 7 2" xfId="29893" xr:uid="{9646DAD0-3870-4696-BE0C-A33751F4D878}"/>
    <cellStyle name="Total 4 3 2 2 8" xfId="18929" xr:uid="{275ED303-4895-4738-8A0C-9BD6A37FC8C1}"/>
    <cellStyle name="Total 4 3 2 3" xfId="9755" xr:uid="{7431937B-DF60-4040-B539-EC53790C652F}"/>
    <cellStyle name="Total 4 3 2 3 2" xfId="14160" xr:uid="{768EAE17-4238-4A1E-8C0D-BE9DD333B399}"/>
    <cellStyle name="Total 4 3 2 3 2 2" xfId="25933" xr:uid="{2C8E3D4E-F241-4037-A632-0F5865E2517D}"/>
    <cellStyle name="Total 4 3 2 3 3" xfId="15120" xr:uid="{EE3EF95E-7AAF-4262-AB78-B1BD376C5BE7}"/>
    <cellStyle name="Total 4 3 2 3 3 2" xfId="26891" xr:uid="{61DAB6FA-60FD-4647-A304-03063DC6DED7}"/>
    <cellStyle name="Total 4 3 2 3 4" xfId="16072" xr:uid="{BCF1715F-0380-40B5-94B5-B46CDF1F8DF7}"/>
    <cellStyle name="Total 4 3 2 3 4 2" xfId="27819" xr:uid="{3CE6DABA-7148-4063-8036-3AA80088B9CC}"/>
    <cellStyle name="Total 4 3 2 3 5" xfId="16946" xr:uid="{F4B40BCA-F9C8-45A4-A333-7A62E4F30262}"/>
    <cellStyle name="Total 4 3 2 3 5 2" xfId="28693" xr:uid="{AE5C3D1B-BE16-4F7A-9DE1-1AAE6A6AADC3}"/>
    <cellStyle name="Total 4 3 2 3 6" xfId="17811" xr:uid="{97BD4F4C-ED71-46D3-8E5D-7B6196345AC3}"/>
    <cellStyle name="Total 4 3 2 3 6 2" xfId="29532" xr:uid="{89B41263-05A0-419D-8EE2-AF93898771FC}"/>
    <cellStyle name="Total 4 3 2 3 7" xfId="18587" xr:uid="{8A03E0A3-DCA6-406E-A3C8-0E7BB45D65B8}"/>
    <cellStyle name="Total 4 3 2 3 7 2" xfId="30308" xr:uid="{B9D89D3E-CE19-4554-9D1D-A662CB44822A}"/>
    <cellStyle name="Total 4 3 2 3 8" xfId="19344" xr:uid="{27E5FF62-9A39-4B9C-9197-3AE0684745CE}"/>
    <cellStyle name="Total 4 3 2 4" xfId="12725" xr:uid="{1C373A0D-AF19-4A80-A936-8F00C53DD6C6}"/>
    <cellStyle name="Total 4 3 2 4 2" xfId="24523" xr:uid="{80944EDF-BB55-4D6A-97C4-7E260AA7BB4A}"/>
    <cellStyle name="Total 4 3 2 5" xfId="10163" xr:uid="{ABC465BE-85C3-43B0-888E-CA938856CD6E}"/>
    <cellStyle name="Total 4 3 2 5 2" xfId="22038" xr:uid="{6CEB45E2-6831-435E-95C7-94C20B22439A}"/>
    <cellStyle name="Total 4 3 2 6" xfId="9784" xr:uid="{7602F602-2182-407E-B43F-DE594CBF78A6}"/>
    <cellStyle name="Total 4 3 2 6 2" xfId="21660" xr:uid="{FE3351E9-83A4-4F4C-8D88-94019EDD83DC}"/>
    <cellStyle name="Total 4 3 2 7" xfId="11854" xr:uid="{A1AA3350-75DC-43C0-9781-F93B6330855B}"/>
    <cellStyle name="Total 4 3 2 7 2" xfId="23681" xr:uid="{77AC859A-39F7-4255-A83A-83559D61EAF7}"/>
    <cellStyle name="Total 4 3 2 8" xfId="10865" xr:uid="{56865AE6-0532-4B5B-BFB3-03482633E344}"/>
    <cellStyle name="Total 4 3 2 8 2" xfId="22734" xr:uid="{95B660AE-A906-430F-9F2A-5CFFE2C5D1F2}"/>
    <cellStyle name="Total 4 3 2 9" xfId="11465" xr:uid="{CE3894E0-99DA-49F9-89E3-B4372703C8E9}"/>
    <cellStyle name="Total 4 3 2 9 2" xfId="23319" xr:uid="{F233A607-2F93-473A-8688-0ABC67E03316}"/>
    <cellStyle name="Total 4 3 3" xfId="8514" xr:uid="{31415B61-AF8E-4530-B871-3F3BC8AD5BEA}"/>
    <cellStyle name="Total 4 3 3 2" xfId="13256" xr:uid="{2639A66C-E4DC-4876-9C7A-C8F78F438927}"/>
    <cellStyle name="Total 4 3 3 2 2" xfId="25042" xr:uid="{1A67A3EB-D372-4EEE-819D-72003D0690F9}"/>
    <cellStyle name="Total 4 3 3 3" xfId="14276" xr:uid="{D143F7C7-2325-42AD-8656-391F9D26AECA}"/>
    <cellStyle name="Total 4 3 3 3 2" xfId="26049" xr:uid="{C2FDBA35-E29E-464E-93E9-726A920CB49F}"/>
    <cellStyle name="Total 4 3 3 4" xfId="15236" xr:uid="{FCE91FD7-AD39-420C-93EF-FD4431D7BB37}"/>
    <cellStyle name="Total 4 3 3 4 2" xfId="27005" xr:uid="{9B10C19C-2A4E-466A-93C9-A147FEE3A973}"/>
    <cellStyle name="Total 4 3 3 5" xfId="16185" xr:uid="{83F486BC-D990-4145-97E4-CEEA333A4054}"/>
    <cellStyle name="Total 4 3 3 5 2" xfId="27932" xr:uid="{704E5F4A-FE60-4550-9756-87FD4B940710}"/>
    <cellStyle name="Total 4 3 3 6" xfId="17058" xr:uid="{9858430D-C06D-4B1E-95CE-981EB9795D58}"/>
    <cellStyle name="Total 4 3 3 6 2" xfId="28805" xr:uid="{D6E9BEC5-F73E-41F9-8934-61048C4B655F}"/>
    <cellStyle name="Total 4 3 3 7" xfId="17923" xr:uid="{5C1E9E11-7A43-4CE7-964C-5A45DC30F2E1}"/>
    <cellStyle name="Total 4 3 3 7 2" xfId="29644" xr:uid="{90B61078-755F-46A3-A55E-265242DE54B6}"/>
    <cellStyle name="Total 4 3 3 8" xfId="18699" xr:uid="{75EDA6AD-9511-477F-8E4F-1AEE9A51DEE9}"/>
    <cellStyle name="Total 4 3 4" xfId="9525" xr:uid="{3312DE98-A953-4DA0-8FAD-9F6F12A599F7}"/>
    <cellStyle name="Total 4 3 4 2" xfId="13930" xr:uid="{74982377-50D7-4E63-905E-8F3023582ED1}"/>
    <cellStyle name="Total 4 3 4 2 2" xfId="25703" xr:uid="{1889AEFE-F936-48C8-B44B-3F937D83115E}"/>
    <cellStyle name="Total 4 3 4 3" xfId="14890" xr:uid="{8992C1C3-B219-45FE-897B-7A2469EF8582}"/>
    <cellStyle name="Total 4 3 4 3 2" xfId="26661" xr:uid="{ED8B004E-1CB4-486E-B5F4-F9DCDAB77F2D}"/>
    <cellStyle name="Total 4 3 4 4" xfId="15842" xr:uid="{CE86C46D-4A79-4A7C-878B-1D99F9219218}"/>
    <cellStyle name="Total 4 3 4 4 2" xfId="27589" xr:uid="{EFF7CDF4-2738-450A-ABC1-7D2E7A0A39B4}"/>
    <cellStyle name="Total 4 3 4 5" xfId="16716" xr:uid="{4DFDE007-9DB7-4D71-8F1A-05567E715361}"/>
    <cellStyle name="Total 4 3 4 5 2" xfId="28463" xr:uid="{73B7164B-72BF-4B4F-9ED5-67FC71C4520C}"/>
    <cellStyle name="Total 4 3 4 6" xfId="17581" xr:uid="{0C689711-03A9-4195-A7A1-79397AACA480}"/>
    <cellStyle name="Total 4 3 4 6 2" xfId="29302" xr:uid="{28FFC1A6-A76A-46A1-BC12-E10D7A9B7A2A}"/>
    <cellStyle name="Total 4 3 4 7" xfId="18357" xr:uid="{3D5316D4-0F4A-4ACF-87B4-9E7EAF1D7DCC}"/>
    <cellStyle name="Total 4 3 4 7 2" xfId="30078" xr:uid="{3A37FE70-7F29-4A95-945C-F21167C846AF}"/>
    <cellStyle name="Total 4 3 4 8" xfId="19114" xr:uid="{00B113A6-2B28-4A3D-86A8-362C7D6C35BF}"/>
    <cellStyle name="Total 4 3 5" xfId="12227" xr:uid="{86C5D923-F9D1-4E07-BA16-1B69A8B80563}"/>
    <cellStyle name="Total 4 3 5 2" xfId="24044" xr:uid="{D93E50BE-49EE-4D2F-B6D4-43C634106228}"/>
    <cellStyle name="Total 4 3 6" xfId="10540" xr:uid="{95716439-F3E5-4EB0-B8E5-A8B6B675D19A}"/>
    <cellStyle name="Total 4 3 6 2" xfId="22412" xr:uid="{ED25BC65-C2A2-48B7-94FD-7E297B73EB57}"/>
    <cellStyle name="Total 4 3 7" xfId="12040" xr:uid="{573DB396-FDA3-4AC3-974D-F7763D5B51B1}"/>
    <cellStyle name="Total 4 3 7 2" xfId="23861" xr:uid="{115964E1-095C-412F-8E04-59FDAF225851}"/>
    <cellStyle name="Total 4 3 8" xfId="10712" xr:uid="{B221DDE1-919A-4C83-9329-158A8569481A}"/>
    <cellStyle name="Total 4 3 8 2" xfId="22584" xr:uid="{A4AD9F81-2369-4A34-9476-2BB19B7502C8}"/>
    <cellStyle name="Total 4 3 9" xfId="11604" xr:uid="{2FF972C0-DD2B-4D03-8DDC-32CE9B8365E6}"/>
    <cellStyle name="Total 4 3 9 2" xfId="23448" xr:uid="{31BE3715-BE32-48B3-867B-904BC0795D9C}"/>
    <cellStyle name="Total 4 4" xfId="7136" xr:uid="{815CCB45-AA8E-4DF1-9225-4F3E0C80A3E1}"/>
    <cellStyle name="Total 4 4 10" xfId="13034" xr:uid="{915BFF33-3D1D-4BDB-8AC6-31179CC4941F}"/>
    <cellStyle name="Total 4 4 10 2" xfId="24826" xr:uid="{FA105943-81DB-4DE4-A924-979B927A3193}"/>
    <cellStyle name="Total 4 4 2" xfId="8779" xr:uid="{F0943FA6-2F34-48BF-B3AF-A69F638E3A16}"/>
    <cellStyle name="Total 4 4 2 2" xfId="13439" xr:uid="{A5582B7E-8284-4762-B357-9008B3F76638}"/>
    <cellStyle name="Total 4 4 2 2 2" xfId="25222" xr:uid="{D514572E-3DDC-464D-AA26-2F4B69390D2D}"/>
    <cellStyle name="Total 4 4 2 3" xfId="14445" xr:uid="{3CDCA82F-9E46-4B7F-906B-714AFF733289}"/>
    <cellStyle name="Total 4 4 2 3 2" xfId="26217" xr:uid="{41D40D39-8A7E-4E7D-AAB4-E95A3DEC9B56}"/>
    <cellStyle name="Total 4 4 2 4" xfId="15403" xr:uid="{FDDBF88F-E773-4CD0-96AD-8A043A9028E8}"/>
    <cellStyle name="Total 4 4 2 4 2" xfId="27164" xr:uid="{32C0AE32-D344-484F-8962-993E61E0696D}"/>
    <cellStyle name="Total 4 4 2 5" xfId="16329" xr:uid="{6BCCFBCA-B981-47F8-BC54-1ACDC223F0E9}"/>
    <cellStyle name="Total 4 4 2 5 2" xfId="28076" xr:uid="{4FBD0D9E-8764-4F1D-B050-D8AEDFA0D852}"/>
    <cellStyle name="Total 4 4 2 6" xfId="17200" xr:uid="{D5BDD286-A607-4B44-8C26-7E21FD60EB51}"/>
    <cellStyle name="Total 4 4 2 6 2" xfId="28944" xr:uid="{E135141E-07D7-40E4-BFDC-1FFA3EC92376}"/>
    <cellStyle name="Total 4 4 2 7" xfId="18047" xr:uid="{5CA257A5-4716-4F0E-BC4F-8E2A1C73229E}"/>
    <cellStyle name="Total 4 4 2 7 2" xfId="29768" xr:uid="{7420A254-3AAE-444F-9258-771DA7B55E26}"/>
    <cellStyle name="Total 4 4 2 8" xfId="18814" xr:uid="{B4D95034-FC5E-4B30-ACC7-3C093B0445DC}"/>
    <cellStyle name="Total 4 4 3" xfId="9640" xr:uid="{F980785D-6B0D-47E0-A038-243F3A51892A}"/>
    <cellStyle name="Total 4 4 3 2" xfId="14045" xr:uid="{3540AFCC-CD9A-4D52-A1DD-4BA285CA11B2}"/>
    <cellStyle name="Total 4 4 3 2 2" xfId="25818" xr:uid="{C65E9F00-729E-4A7E-A962-C2A0EE8C9472}"/>
    <cellStyle name="Total 4 4 3 3" xfId="15005" xr:uid="{614D88C1-114E-4DBD-876F-1FA3509CB8C1}"/>
    <cellStyle name="Total 4 4 3 3 2" xfId="26776" xr:uid="{D6E5FABC-87FE-4ECE-9426-D76432D4AB63}"/>
    <cellStyle name="Total 4 4 3 4" xfId="15957" xr:uid="{137B6E10-3DAB-4A1F-BE2E-03B5E99BF1B0}"/>
    <cellStyle name="Total 4 4 3 4 2" xfId="27704" xr:uid="{BE54F307-F3E9-44B6-A650-7F689D7D2528}"/>
    <cellStyle name="Total 4 4 3 5" xfId="16831" xr:uid="{39A95CA4-19B0-4FB9-AB84-EF54F844E965}"/>
    <cellStyle name="Total 4 4 3 5 2" xfId="28578" xr:uid="{271187DB-DF70-4B6B-9144-C90BC88D0CD6}"/>
    <cellStyle name="Total 4 4 3 6" xfId="17696" xr:uid="{CBF17C85-F72B-4AE2-A3B7-A91D41EAA8EF}"/>
    <cellStyle name="Total 4 4 3 6 2" xfId="29417" xr:uid="{79A5FE2A-D7B9-44EA-A24B-34B33D45B404}"/>
    <cellStyle name="Total 4 4 3 7" xfId="18472" xr:uid="{A25DE419-5AD0-4E30-9DFE-FD216A4E5424}"/>
    <cellStyle name="Total 4 4 3 7 2" xfId="30193" xr:uid="{9E3A17D6-9FFD-4DEB-8A56-056E88F2DE01}"/>
    <cellStyle name="Total 4 4 3 8" xfId="19229" xr:uid="{887A04CC-C2DC-48B8-B6C9-39CC45B2033F}"/>
    <cellStyle name="Total 4 4 4" xfId="12410" xr:uid="{457C239B-26A9-4CE8-9C29-C3683B2BAB13}"/>
    <cellStyle name="Total 4 4 4 2" xfId="24224" xr:uid="{13739365-E70D-4ADB-8CF9-E9D6494FC9FA}"/>
    <cellStyle name="Total 4 4 5" xfId="10371" xr:uid="{B24100B9-C74A-45AF-81BF-08A8073DD90D}"/>
    <cellStyle name="Total 4 4 5 2" xfId="22243" xr:uid="{7EC4EFA6-07C7-4067-AF6E-1AB73D4A955A}"/>
    <cellStyle name="Total 4 4 6" xfId="11937" xr:uid="{C9AA6E05-D7BD-4771-B0DD-7A5DA0DF6740}"/>
    <cellStyle name="Total 4 4 6 2" xfId="23763" xr:uid="{4A835D5D-DD53-4DFA-B139-540ED6FA2124}"/>
    <cellStyle name="Total 4 4 7" xfId="10794" xr:uid="{37F4EB7F-CEB9-4C6D-B0B8-552295CBBBB7}"/>
    <cellStyle name="Total 4 4 7 2" xfId="22664" xr:uid="{1F4ABD0C-60AC-4F0E-A894-A3A98F137E50}"/>
    <cellStyle name="Total 4 4 8" xfId="11530" xr:uid="{9E0E4F0E-CB40-48C9-BA1F-5B1F22641C2B}"/>
    <cellStyle name="Total 4 4 8 2" xfId="23380" xr:uid="{67A1BFCD-ECAC-4589-88A0-36B368D9F64C}"/>
    <cellStyle name="Total 4 4 9" xfId="11126" xr:uid="{43AA031D-1178-4B83-96D1-CF5C14E1B952}"/>
    <cellStyle name="Total 4 4 9 2" xfId="22994" xr:uid="{CD4033D3-1095-40B8-BEF0-CAB3A941D638}"/>
    <cellStyle name="Total 4 5" xfId="7980" xr:uid="{90DA7856-9070-4DC4-9872-07B216ABD362}"/>
    <cellStyle name="Total 4 5 2" xfId="12950" xr:uid="{B42314B1-E1F7-4624-BFE8-0984D5144A1B}"/>
    <cellStyle name="Total 4 5 2 2" xfId="24744" xr:uid="{8B48693D-63FD-4766-96E3-3368E25287DE}"/>
    <cellStyle name="Total 4 5 3" xfId="9944" xr:uid="{89477F29-EBCC-4003-BCAD-94A75014CA9A}"/>
    <cellStyle name="Total 4 5 3 2" xfId="21819" xr:uid="{9E073D98-5314-4569-AB28-D81C5ADB9E83}"/>
    <cellStyle name="Total 4 5 4" xfId="11764" xr:uid="{FEF04F41-F28B-4E80-A249-33189585C580}"/>
    <cellStyle name="Total 4 5 4 2" xfId="23592" xr:uid="{C989C8EC-7DA8-476E-8B02-A3C7B8D5A6D6}"/>
    <cellStyle name="Total 4 5 5" xfId="10943" xr:uid="{782505ED-D2E6-4113-A626-7C7D7CAA1D95}"/>
    <cellStyle name="Total 4 5 5 2" xfId="22812" xr:uid="{A3C29EE8-690A-424F-81C5-C29C63BF8171}"/>
    <cellStyle name="Total 4 5 6" xfId="12017" xr:uid="{FE9C7CCC-D0EB-46F4-BEC3-2B49B7B872AD}"/>
    <cellStyle name="Total 4 5 6 2" xfId="23839" xr:uid="{4A8CC499-0B10-47F4-A68E-7CA3FB64745D}"/>
    <cellStyle name="Total 4 5 7" xfId="10731" xr:uid="{13439E4F-6447-4135-8DDA-F3C2B561417E}"/>
    <cellStyle name="Total 4 5 7 2" xfId="22603" xr:uid="{0BE17AFB-2C52-49B0-B945-F011FF95E4CE}"/>
    <cellStyle name="Total 4 5 8" xfId="11585" xr:uid="{6003B217-5724-4A31-81D2-49CD82E7F6FC}"/>
    <cellStyle name="Total 4 6" xfId="9412" xr:uid="{E65248D7-BE2F-4DCE-9ED6-34E43AB90377}"/>
    <cellStyle name="Total 4 6 2" xfId="13817" xr:uid="{E0B15C87-FED2-4B93-8B51-8D298A0F9379}"/>
    <cellStyle name="Total 4 6 2 2" xfId="25590" xr:uid="{8595ED28-2B50-4BB7-B93E-EA17CF0552FA}"/>
    <cellStyle name="Total 4 6 3" xfId="14777" xr:uid="{14A9D226-1577-4BF2-BDE0-72B8D7A33053}"/>
    <cellStyle name="Total 4 6 3 2" xfId="26548" xr:uid="{0EB37B8B-3A79-405B-9361-9A8ADFFADAD9}"/>
    <cellStyle name="Total 4 6 4" xfId="15729" xr:uid="{16A657B7-3946-46C5-A582-52EB76CAE1F5}"/>
    <cellStyle name="Total 4 6 4 2" xfId="27476" xr:uid="{5F3BECF8-14CD-4FC1-89BB-169F662167F0}"/>
    <cellStyle name="Total 4 6 5" xfId="16603" xr:uid="{5A2ED125-5942-4A53-9F40-3FEA679F41E2}"/>
    <cellStyle name="Total 4 6 5 2" xfId="28350" xr:uid="{AA3D5B1A-849A-44D5-B301-8B898CA947F7}"/>
    <cellStyle name="Total 4 6 6" xfId="17468" xr:uid="{60A4EC7A-F739-41A5-A80C-D3CA0DD9A28B}"/>
    <cellStyle name="Total 4 6 6 2" xfId="29189" xr:uid="{F0FEB7D5-EDB5-4B37-AB53-0582FDD9D978}"/>
    <cellStyle name="Total 4 6 7" xfId="18244" xr:uid="{EA022AD8-26E3-4785-8205-A9CCB961D5DB}"/>
    <cellStyle name="Total 4 6 7 2" xfId="29965" xr:uid="{483CF4B9-C224-41A7-A5DC-EC0527EEA3C3}"/>
    <cellStyle name="Total 4 6 8" xfId="19001" xr:uid="{2CD93EEC-8EC5-46FF-A6DC-ADBE928A5789}"/>
    <cellStyle name="Total 4 7" xfId="11877" xr:uid="{A04FAC53-3DB7-41B0-9C2D-A179A21A5643}"/>
    <cellStyle name="Total 4 7 2" xfId="23704" xr:uid="{D629345E-8FA3-4956-B6D1-1D46E55EFC3C}"/>
    <cellStyle name="Total 4 8" xfId="10842" xr:uid="{57A66B11-E767-4749-A5F5-CF9E7D30C489}"/>
    <cellStyle name="Total 4 8 2" xfId="22711" xr:uid="{BEFB4947-36DF-4141-9B51-2EB89913B62B}"/>
    <cellStyle name="Total 4 9" xfId="12528" xr:uid="{5082A00F-13C3-4FFB-8C8D-4E4AAF2F0320}"/>
    <cellStyle name="Total 4 9 2" xfId="24338" xr:uid="{1A027F81-6833-47E3-BF7F-DED4D499D835}"/>
    <cellStyle name="Total 5" xfId="6242" xr:uid="{3E9A6633-F920-40E8-91C7-787DBDDCEEF0}"/>
    <cellStyle name="Total 5 10" xfId="9870" xr:uid="{BEB29478-06FF-4E7B-A62C-AB0A8B894B15}"/>
    <cellStyle name="Total 5 10 2" xfId="21746" xr:uid="{716F7F62-A739-439C-B3F2-1ED8E2028F71}"/>
    <cellStyle name="Total 5 11" xfId="13750" xr:uid="{6A499525-265E-4F47-B412-64089D25B4A1}"/>
    <cellStyle name="Total 5 11 2" xfId="25524" xr:uid="{621A016E-319C-4B97-9BE8-BFC3DCBBA6E1}"/>
    <cellStyle name="Total 5 12" xfId="14712" xr:uid="{B8E4D0C2-256E-4134-8C62-406C6DBDD634}"/>
    <cellStyle name="Total 5 12 2" xfId="26483" xr:uid="{4630B61C-2F53-4104-9365-F030958FE55F}"/>
    <cellStyle name="Total 5 13" xfId="15664" xr:uid="{7081D9F5-CEE5-4635-857D-1534D4EA9F8C}"/>
    <cellStyle name="Total 5 13 2" xfId="27411" xr:uid="{1498AF48-BEC0-4828-BFBB-015FE0F83773}"/>
    <cellStyle name="Total 5 2" xfId="6243" xr:uid="{8255A0F2-F1B0-4F24-8B1B-79D2B9E5EEAA}"/>
    <cellStyle name="Total 5 2 10" xfId="12487" xr:uid="{CA875D54-A206-48EB-B088-2D847EB7CACF}"/>
    <cellStyle name="Total 5 2 10 2" xfId="24301" xr:uid="{19758DCA-8068-4433-8CD6-ECB1619A6E5F}"/>
    <cellStyle name="Total 5 2 11" xfId="10298" xr:uid="{A5E31598-B60C-4932-9423-284B17E849AD}"/>
    <cellStyle name="Total 5 2 11 2" xfId="22170" xr:uid="{252E043B-BB8B-493D-AEC8-1DDF2337C461}"/>
    <cellStyle name="Total 5 2 12" xfId="12597" xr:uid="{CC5DACA0-EAB1-4A8C-A7AB-2B3BFC3DDFB4}"/>
    <cellStyle name="Total 5 2 12 2" xfId="24402" xr:uid="{1C67E655-0530-4896-8C99-083A063C91FB}"/>
    <cellStyle name="Total 5 2 2" xfId="6872" xr:uid="{6AE15E29-6757-48AA-B6C5-E4FC33CDEC5E}"/>
    <cellStyle name="Total 5 2 2 10" xfId="14290" xr:uid="{F9F701DC-B10A-44E3-A60B-5D91FADA7865}"/>
    <cellStyle name="Total 5 2 2 10 2" xfId="26063" xr:uid="{D67B71F7-DD3F-44BF-8042-862013D82E40}"/>
    <cellStyle name="Total 5 2 2 11" xfId="15250" xr:uid="{DD18FDB1-4643-4640-AE18-0C5695A86D81}"/>
    <cellStyle name="Total 5 2 2 11 2" xfId="27019" xr:uid="{DAE9EA23-C84E-4F8C-8DD4-97004145E0D9}"/>
    <cellStyle name="Total 5 2 2 2" xfId="7675" xr:uid="{94A09C63-E534-4050-91FF-242DC12DE1F8}"/>
    <cellStyle name="Total 5 2 2 2 10" xfId="12000" xr:uid="{71D4C58F-0057-4466-BBAF-9640984DE8DF}"/>
    <cellStyle name="Total 5 2 2 2 10 2" xfId="23825" xr:uid="{103FBBE9-CCD7-4F6E-BD7A-50A7791D3442}"/>
    <cellStyle name="Total 5 2 2 2 2" xfId="9318" xr:uid="{FBCF03C4-F61A-4908-8C0F-7039F59C6112}"/>
    <cellStyle name="Total 5 2 2 2 2 2" xfId="13740" xr:uid="{F3BB27CC-F2A5-4ECD-97C8-9FAD897B685E}"/>
    <cellStyle name="Total 5 2 2 2 2 2 2" xfId="25514" xr:uid="{94AE4B5A-3A75-49E5-8FDA-6E3FB153B1EB}"/>
    <cellStyle name="Total 5 2 2 2 2 3" xfId="14702" xr:uid="{2FBAAC7A-F5D8-4077-9284-362B08F9895A}"/>
    <cellStyle name="Total 5 2 2 2 2 3 2" xfId="26473" xr:uid="{597E803B-89C5-466D-B652-324723EF95E1}"/>
    <cellStyle name="Total 5 2 2 2 2 4" xfId="15654" xr:uid="{DB68777D-D67A-498B-86DA-2F25DBDDD03A}"/>
    <cellStyle name="Total 5 2 2 2 2 4 2" xfId="27401" xr:uid="{D7E28044-F861-424A-9F1F-6E9CCF74A863}"/>
    <cellStyle name="Total 5 2 2 2 2 5" xfId="16532" xr:uid="{C4AFA87F-0B05-48BA-8AE5-2126D1C2ADC9}"/>
    <cellStyle name="Total 5 2 2 2 2 5 2" xfId="28279" xr:uid="{6F50099B-7481-4A57-AD3F-0C89A83BB0B2}"/>
    <cellStyle name="Total 5 2 2 2 2 6" xfId="17397" xr:uid="{8D8A99E2-92E4-4CBD-813A-2979D9BF545C}"/>
    <cellStyle name="Total 5 2 2 2 2 6 2" xfId="29118" xr:uid="{B2075F39-67BD-4FF5-9907-20190BA10B78}"/>
    <cellStyle name="Total 5 2 2 2 2 7" xfId="18173" xr:uid="{5E91289C-2C3B-45BB-BCBA-BCAFA0B2F5EA}"/>
    <cellStyle name="Total 5 2 2 2 2 7 2" xfId="29894" xr:uid="{B643337A-1029-416D-BC1B-3EB885BD1B77}"/>
    <cellStyle name="Total 5 2 2 2 2 8" xfId="18930" xr:uid="{D39A05CD-867A-4649-AE5E-2723E1B3E285}"/>
    <cellStyle name="Total 5 2 2 2 3" xfId="9756" xr:uid="{8BED2AC0-93FA-4BE0-A1B0-20D30067B3D7}"/>
    <cellStyle name="Total 5 2 2 2 3 2" xfId="14161" xr:uid="{D016BDDC-8923-4844-A793-E7263CB9ED37}"/>
    <cellStyle name="Total 5 2 2 2 3 2 2" xfId="25934" xr:uid="{BCF29517-8F6A-4E8A-B6B7-2BB72B9720D3}"/>
    <cellStyle name="Total 5 2 2 2 3 3" xfId="15121" xr:uid="{4E6CAE8D-FBDB-48AD-A80C-A33C1EAA15E0}"/>
    <cellStyle name="Total 5 2 2 2 3 3 2" xfId="26892" xr:uid="{51DAD499-D98F-46B1-A8D5-785749244B5A}"/>
    <cellStyle name="Total 5 2 2 2 3 4" xfId="16073" xr:uid="{DACCB5F0-D878-4FC0-AF89-6F60E2B7A916}"/>
    <cellStyle name="Total 5 2 2 2 3 4 2" xfId="27820" xr:uid="{66907AC3-2D90-4B74-9654-3F2F5A2FD1C3}"/>
    <cellStyle name="Total 5 2 2 2 3 5" xfId="16947" xr:uid="{52B7E252-B9E8-44A2-9FD2-37A9560101E1}"/>
    <cellStyle name="Total 5 2 2 2 3 5 2" xfId="28694" xr:uid="{BE58715A-CDFA-4C7C-BEAC-15D0D230E223}"/>
    <cellStyle name="Total 5 2 2 2 3 6" xfId="17812" xr:uid="{699D5FC2-3C2D-42FE-80A6-522B07243058}"/>
    <cellStyle name="Total 5 2 2 2 3 6 2" xfId="29533" xr:uid="{5815BF85-5CB3-4E8F-9B3B-8FB9EB95A79C}"/>
    <cellStyle name="Total 5 2 2 2 3 7" xfId="18588" xr:uid="{1640559B-AC96-4403-A060-29FA614CD6C9}"/>
    <cellStyle name="Total 5 2 2 2 3 7 2" xfId="30309" xr:uid="{0EB4D578-C453-4FFE-BA55-7B6017ADFDAE}"/>
    <cellStyle name="Total 5 2 2 2 3 8" xfId="19345" xr:uid="{F2F3F364-A12A-47F3-B20E-DB52F5908527}"/>
    <cellStyle name="Total 5 2 2 2 4" xfId="12726" xr:uid="{B6C78C24-3D6C-4403-B5AC-BFEC4E8AD0BE}"/>
    <cellStyle name="Total 5 2 2 2 4 2" xfId="24524" xr:uid="{9D74ACFE-F2B0-4C48-8BB0-F04F47928ABB}"/>
    <cellStyle name="Total 5 2 2 2 5" xfId="10162" xr:uid="{07A98B3F-DCA9-4FF4-83C9-D6270112007F}"/>
    <cellStyle name="Total 5 2 2 2 5 2" xfId="22037" xr:uid="{4F06E340-0B5F-4879-99CD-CD62F66C872D}"/>
    <cellStyle name="Total 5 2 2 2 6" xfId="11977" xr:uid="{EFF728A9-0B57-44BA-98DB-8A480A5495E7}"/>
    <cellStyle name="Total 5 2 2 2 6 2" xfId="23802" xr:uid="{B981FC39-D879-4198-B78B-7570049E7ACA}"/>
    <cellStyle name="Total 5 2 2 2 7" xfId="10759" xr:uid="{6D4AA0E0-3F77-4F9F-AD21-5BF6225C46F2}"/>
    <cellStyle name="Total 5 2 2 2 7 2" xfId="22630" xr:uid="{FD39A652-B41E-4D23-93FC-0E8C71ED4DE3}"/>
    <cellStyle name="Total 5 2 2 2 8" xfId="11562" xr:uid="{1EDFDBEC-D2A1-469E-BD6E-6C7F6BF6B273}"/>
    <cellStyle name="Total 5 2 2 2 8 2" xfId="23410" xr:uid="{251ED7C6-355E-4D7C-BBBA-453C550A96F4}"/>
    <cellStyle name="Total 5 2 2 2 9" xfId="11099" xr:uid="{A77C93F1-3D51-4F1B-8ADC-2AB880189DE0}"/>
    <cellStyle name="Total 5 2 2 2 9 2" xfId="22968" xr:uid="{2332FAAC-5D6F-4BB7-BC13-4D4DA18916C3}"/>
    <cellStyle name="Total 5 2 2 3" xfId="8517" xr:uid="{0D8B44A8-4CCB-494F-A467-8CB03BE80958}"/>
    <cellStyle name="Total 5 2 2 3 2" xfId="13259" xr:uid="{33932C85-03DF-4EC1-B752-C3D7C2229238}"/>
    <cellStyle name="Total 5 2 2 3 2 2" xfId="25045" xr:uid="{49EE114E-19D3-40C3-A7C6-911E420C7041}"/>
    <cellStyle name="Total 5 2 2 3 3" xfId="14279" xr:uid="{E0CDED69-42CE-4213-9AA8-8DB4295D3AF4}"/>
    <cellStyle name="Total 5 2 2 3 3 2" xfId="26052" xr:uid="{9394FC01-6BBC-4806-A94B-088414610D96}"/>
    <cellStyle name="Total 5 2 2 3 4" xfId="15239" xr:uid="{2B6825C0-67E0-4867-9182-7103D1DEEF91}"/>
    <cellStyle name="Total 5 2 2 3 4 2" xfId="27008" xr:uid="{1C6B5CF3-0F19-4B04-B1F1-DB91CCDF155E}"/>
    <cellStyle name="Total 5 2 2 3 5" xfId="16188" xr:uid="{BB75912F-AFE6-455F-8276-DE1DA2B4DB81}"/>
    <cellStyle name="Total 5 2 2 3 5 2" xfId="27935" xr:uid="{E767035A-9953-4AFC-988A-4B73E8CB827D}"/>
    <cellStyle name="Total 5 2 2 3 6" xfId="17061" xr:uid="{D80E8578-7B1D-4091-BFFC-80D6C45E8CD7}"/>
    <cellStyle name="Total 5 2 2 3 6 2" xfId="28808" xr:uid="{8768B13F-D298-4A3E-9739-FDABDD4A5409}"/>
    <cellStyle name="Total 5 2 2 3 7" xfId="17926" xr:uid="{A2D9500A-015C-427A-A7E0-90B79A84E9E7}"/>
    <cellStyle name="Total 5 2 2 3 7 2" xfId="29647" xr:uid="{94EC2577-1951-4D2E-85A5-107926CBCED7}"/>
    <cellStyle name="Total 5 2 2 3 8" xfId="18702" xr:uid="{F71FB3D1-76C1-4A21-BBAF-1D0AD1BE8EB8}"/>
    <cellStyle name="Total 5 2 2 4" xfId="9528" xr:uid="{DF4A3BB1-1B5F-44BA-B50E-C2908E85AD62}"/>
    <cellStyle name="Total 5 2 2 4 2" xfId="13933" xr:uid="{E28564D8-D745-4634-9B3F-CE7B00899D43}"/>
    <cellStyle name="Total 5 2 2 4 2 2" xfId="25706" xr:uid="{D72CB880-CC0D-4FF2-9CE9-ADE1CF6DD259}"/>
    <cellStyle name="Total 5 2 2 4 3" xfId="14893" xr:uid="{1D423A68-1028-4163-99D0-9A4E9B18273F}"/>
    <cellStyle name="Total 5 2 2 4 3 2" xfId="26664" xr:uid="{B3F3010E-FB3D-4138-8C53-A5FFE77939CA}"/>
    <cellStyle name="Total 5 2 2 4 4" xfId="15845" xr:uid="{075EF33A-8D53-44CE-8655-F0CA86F85180}"/>
    <cellStyle name="Total 5 2 2 4 4 2" xfId="27592" xr:uid="{9E8DDB15-DA4B-4D49-BA08-6CAAC717C618}"/>
    <cellStyle name="Total 5 2 2 4 5" xfId="16719" xr:uid="{3FAF3796-DE8F-4A92-96BD-75A84DF066D8}"/>
    <cellStyle name="Total 5 2 2 4 5 2" xfId="28466" xr:uid="{019C10C7-6372-4FD1-92E6-D074DD1E3832}"/>
    <cellStyle name="Total 5 2 2 4 6" xfId="17584" xr:uid="{761417D7-E451-4D1A-815F-47AD46D9026E}"/>
    <cellStyle name="Total 5 2 2 4 6 2" xfId="29305" xr:uid="{E6FC9F4E-C8F9-4103-A22D-E39CD620D3C5}"/>
    <cellStyle name="Total 5 2 2 4 7" xfId="18360" xr:uid="{8999F7A4-A626-461C-8125-16CBF281B7E8}"/>
    <cellStyle name="Total 5 2 2 4 7 2" xfId="30081" xr:uid="{0E9BCA4C-F34C-4872-B954-5B3E6B765000}"/>
    <cellStyle name="Total 5 2 2 4 8" xfId="19117" xr:uid="{BEAE3478-1AD0-4A8B-BC85-F043B884CDEE}"/>
    <cellStyle name="Total 5 2 2 5" xfId="12230" xr:uid="{469DAC82-C06F-4E19-A59E-0114A27322B0}"/>
    <cellStyle name="Total 5 2 2 5 2" xfId="24047" xr:uid="{CA70A497-4EA0-485E-BB03-153DA75D6501}"/>
    <cellStyle name="Total 5 2 2 6" xfId="10537" xr:uid="{6434D984-F484-449B-B137-C1CE70E82CDE}"/>
    <cellStyle name="Total 5 2 2 6 2" xfId="22409" xr:uid="{3289914A-672E-48A5-89E9-8A4363CC94B9}"/>
    <cellStyle name="Total 5 2 2 7" xfId="13073" xr:uid="{B87F8E6A-50F8-446E-9320-0DDB01CB145E}"/>
    <cellStyle name="Total 5 2 2 7 2" xfId="24862" xr:uid="{881AA72F-56C6-420F-B0A8-AB3FECF8AF56}"/>
    <cellStyle name="Total 5 2 2 8" xfId="9855" xr:uid="{6EC03013-4970-4EED-8A07-F137BA4FF79F}"/>
    <cellStyle name="Total 5 2 2 8 2" xfId="21731" xr:uid="{B71AA18C-A9AD-4ADC-8ADF-F442B9243A55}"/>
    <cellStyle name="Total 5 2 2 9" xfId="13274" xr:uid="{CAB3CC4D-47FE-496C-9392-71436B525422}"/>
    <cellStyle name="Total 5 2 2 9 2" xfId="25058" xr:uid="{8E3F5FDF-67B6-4E0C-8533-B7540A6375C3}"/>
    <cellStyle name="Total 5 2 3" xfId="7139" xr:uid="{B3F3D5A4-F6DD-4EAB-AB2B-172E914C307A}"/>
    <cellStyle name="Total 5 2 3 10" xfId="12337" xr:uid="{06CCD0C9-B3AB-4244-89C9-D39EC114BA8E}"/>
    <cellStyle name="Total 5 2 3 10 2" xfId="24152" xr:uid="{D75AA19C-6CCE-49F7-B6A1-FC3A9E5013EF}"/>
    <cellStyle name="Total 5 2 3 2" xfId="8782" xr:uid="{845757F8-2D23-46F3-A1AD-BA30E5CF7005}"/>
    <cellStyle name="Total 5 2 3 2 2" xfId="13442" xr:uid="{5292145D-5AF8-441E-9083-8DFC10010515}"/>
    <cellStyle name="Total 5 2 3 2 2 2" xfId="25225" xr:uid="{9AD25CC8-0D07-46F6-B765-B3251F064A76}"/>
    <cellStyle name="Total 5 2 3 2 3" xfId="14448" xr:uid="{24CADFE5-6FA2-4189-A33C-716F5EBBCB70}"/>
    <cellStyle name="Total 5 2 3 2 3 2" xfId="26220" xr:uid="{046A3CD5-1A9C-43CF-8667-805BB4EF9E88}"/>
    <cellStyle name="Total 5 2 3 2 4" xfId="15406" xr:uid="{67BC0E44-ABE4-40F0-90E9-12FFEC5DDAE7}"/>
    <cellStyle name="Total 5 2 3 2 4 2" xfId="27167" xr:uid="{0AEA9DC7-63AB-4502-A609-254BC84C3ADC}"/>
    <cellStyle name="Total 5 2 3 2 5" xfId="16332" xr:uid="{E76EC1E6-9B48-4308-A8B8-B1CC10D398E9}"/>
    <cellStyle name="Total 5 2 3 2 5 2" xfId="28079" xr:uid="{F15303B1-79F4-4F23-BD2B-92B855A4DEE6}"/>
    <cellStyle name="Total 5 2 3 2 6" xfId="17203" xr:uid="{C713305E-DB85-43C6-81DA-E4CFF20484DB}"/>
    <cellStyle name="Total 5 2 3 2 6 2" xfId="28947" xr:uid="{1BB45B2C-AB9F-41A4-B83C-8F0A0A5FE771}"/>
    <cellStyle name="Total 5 2 3 2 7" xfId="18050" xr:uid="{ADFF2F8D-E049-4580-966F-7C30FD92A65A}"/>
    <cellStyle name="Total 5 2 3 2 7 2" xfId="29771" xr:uid="{17781275-00D6-4969-BA66-A633A898BDEA}"/>
    <cellStyle name="Total 5 2 3 2 8" xfId="18817" xr:uid="{7E0211E0-D24B-4F3A-8062-595F03AB1EEF}"/>
    <cellStyle name="Total 5 2 3 3" xfId="9643" xr:uid="{46433C00-EE5D-4D84-AC68-43661D3677BC}"/>
    <cellStyle name="Total 5 2 3 3 2" xfId="14048" xr:uid="{B7CECB85-FD65-4359-B0E2-003050376F73}"/>
    <cellStyle name="Total 5 2 3 3 2 2" xfId="25821" xr:uid="{21A2A13E-3240-42E5-9A17-39EE24DFF5EC}"/>
    <cellStyle name="Total 5 2 3 3 3" xfId="15008" xr:uid="{B495D973-DE5D-4B95-B5E4-A86D87E4BCE7}"/>
    <cellStyle name="Total 5 2 3 3 3 2" xfId="26779" xr:uid="{812F1217-4C21-44EC-A959-BDDCCE2CAB86}"/>
    <cellStyle name="Total 5 2 3 3 4" xfId="15960" xr:uid="{12543FC1-A22C-44CD-B28D-EC99A15BC4EE}"/>
    <cellStyle name="Total 5 2 3 3 4 2" xfId="27707" xr:uid="{12A0DC24-24FF-496F-8A98-FE50CE46F9F1}"/>
    <cellStyle name="Total 5 2 3 3 5" xfId="16834" xr:uid="{7362EF93-788A-454F-8ACB-E42751A56780}"/>
    <cellStyle name="Total 5 2 3 3 5 2" xfId="28581" xr:uid="{71EBAC1D-70DD-43A4-9871-6DA81256BE6B}"/>
    <cellStyle name="Total 5 2 3 3 6" xfId="17699" xr:uid="{0E22F24A-5FB2-4FEF-B238-7BEE6246D776}"/>
    <cellStyle name="Total 5 2 3 3 6 2" xfId="29420" xr:uid="{4842C99F-C400-402F-A088-2BEF7970424A}"/>
    <cellStyle name="Total 5 2 3 3 7" xfId="18475" xr:uid="{D9739531-3F9D-4267-80F1-1CB81205F6ED}"/>
    <cellStyle name="Total 5 2 3 3 7 2" xfId="30196" xr:uid="{DA6AFE9B-17BD-4BF0-A8A0-93ECA6A914B3}"/>
    <cellStyle name="Total 5 2 3 3 8" xfId="19232" xr:uid="{93FD2CEC-3010-4F85-9A5F-39D790D0202D}"/>
    <cellStyle name="Total 5 2 3 4" xfId="12413" xr:uid="{2C3D8DA7-D2EB-4B3B-8A3D-0E51BE7477FC}"/>
    <cellStyle name="Total 5 2 3 4 2" xfId="24227" xr:uid="{26946CE2-40CD-41F6-8485-F62F2F488B01}"/>
    <cellStyle name="Total 5 2 3 5" xfId="10368" xr:uid="{5BFADCB9-943B-4EAC-91CC-2FDE6AED9FEF}"/>
    <cellStyle name="Total 5 2 3 5 2" xfId="22240" xr:uid="{29C23F33-AFBF-43BD-A086-5FF13B244274}"/>
    <cellStyle name="Total 5 2 3 6" xfId="12994" xr:uid="{1247937E-A0A3-409C-84F1-02E6DAA0B36D}"/>
    <cellStyle name="Total 5 2 3 6 2" xfId="24786" xr:uid="{5D9E78D5-0350-4BAC-A106-B4FFEDD79642}"/>
    <cellStyle name="Total 5 2 3 7" xfId="9910" xr:uid="{C1FA5E0B-3656-4D0B-A761-BD1CE19CDE7A}"/>
    <cellStyle name="Total 5 2 3 7 2" xfId="21786" xr:uid="{27A3D06F-1536-4584-9B8A-DCA372BB1039}"/>
    <cellStyle name="Total 5 2 3 8" xfId="12650" xr:uid="{3C4342F5-9C7F-44DD-AD9A-0166352E20A9}"/>
    <cellStyle name="Total 5 2 3 8 2" xfId="24452" xr:uid="{89DD1132-FEEB-4330-85FC-65C37466C66C}"/>
    <cellStyle name="Total 5 2 3 9" xfId="10175" xr:uid="{CD74BC4B-706F-46D0-A17D-BC1B8CA5C5EC}"/>
    <cellStyle name="Total 5 2 3 9 2" xfId="22050" xr:uid="{A7EFA11A-6F02-4AFD-9775-432F543A9615}"/>
    <cellStyle name="Total 5 2 4" xfId="7983" xr:uid="{E57504D5-3242-4DCE-9FA2-A87C3102BD86}"/>
    <cellStyle name="Total 5 2 4 2" xfId="12953" xr:uid="{5559A520-29B4-4885-984A-E5EF2C7D4F4A}"/>
    <cellStyle name="Total 5 2 4 2 2" xfId="24747" xr:uid="{43D3F3DE-40A5-4355-B0CE-F4DC993C02F7}"/>
    <cellStyle name="Total 5 2 4 3" xfId="9941" xr:uid="{B79BE095-CF9F-4016-B9D2-CFC3D9AA0EF7}"/>
    <cellStyle name="Total 5 2 4 3 2" xfId="21816" xr:uid="{EED71D83-68EE-481A-B2FA-F3198D2EE06B}"/>
    <cellStyle name="Total 5 2 4 4" xfId="11767" xr:uid="{0A8ACEE0-5E39-40EF-A3D9-66AFC1C877B6}"/>
    <cellStyle name="Total 5 2 4 4 2" xfId="23595" xr:uid="{6C2CD492-3EF2-4D11-95DF-2AA21E3BB91A}"/>
    <cellStyle name="Total 5 2 4 5" xfId="10940" xr:uid="{CFA9652F-6A5C-4E69-95AA-E80AC7896751}"/>
    <cellStyle name="Total 5 2 4 5 2" xfId="22809" xr:uid="{78101C11-134F-4241-B910-2067602BC054}"/>
    <cellStyle name="Total 5 2 4 6" xfId="13052" xr:uid="{0574AB71-7A37-402E-9A3E-0B062AD25000}"/>
    <cellStyle name="Total 5 2 4 6 2" xfId="24842" xr:uid="{BBA243F4-C43D-4B9F-B62A-1A110D7AA909}"/>
    <cellStyle name="Total 5 2 4 7" xfId="9871" xr:uid="{8490F6F2-582E-431A-AD49-F64FD563DD96}"/>
    <cellStyle name="Total 5 2 4 7 2" xfId="21747" xr:uid="{60544A81-42B4-4617-9BB4-2131CC1CAE9E}"/>
    <cellStyle name="Total 5 2 4 8" xfId="13754" xr:uid="{80DC4327-37DF-4885-B492-C364D9372FED}"/>
    <cellStyle name="Total 5 2 5" xfId="9415" xr:uid="{9E7F2436-76E1-4283-9F0F-CF1DEEC48385}"/>
    <cellStyle name="Total 5 2 5 2" xfId="13820" xr:uid="{4834BA60-187B-4A11-83F6-5A1095C9F620}"/>
    <cellStyle name="Total 5 2 5 2 2" xfId="25593" xr:uid="{CB8EC42E-3623-4A38-9099-A5B6AEA76018}"/>
    <cellStyle name="Total 5 2 5 3" xfId="14780" xr:uid="{7CA2509C-E335-438E-98E3-18DF58CAB0B5}"/>
    <cellStyle name="Total 5 2 5 3 2" xfId="26551" xr:uid="{024F0578-57C9-4485-97E3-68E5722B731E}"/>
    <cellStyle name="Total 5 2 5 4" xfId="15732" xr:uid="{070CE862-62B9-461A-A0DF-44F9582014E4}"/>
    <cellStyle name="Total 5 2 5 4 2" xfId="27479" xr:uid="{584CF297-C513-4DA7-984A-74436F9B953C}"/>
    <cellStyle name="Total 5 2 5 5" xfId="16606" xr:uid="{6DD416EF-E4B0-4EC2-8502-A186EC0375BE}"/>
    <cellStyle name="Total 5 2 5 5 2" xfId="28353" xr:uid="{4A3B5026-40BF-43B3-9841-817A1C47CE39}"/>
    <cellStyle name="Total 5 2 5 6" xfId="17471" xr:uid="{EFC7152D-598A-46B0-88D1-E4BF95FAD5BE}"/>
    <cellStyle name="Total 5 2 5 6 2" xfId="29192" xr:uid="{E75CA09E-B4B4-402E-8D76-BFEA5873295D}"/>
    <cellStyle name="Total 5 2 5 7" xfId="18247" xr:uid="{97A6EB0B-4BDD-4A50-B20E-0B74CD1F200A}"/>
    <cellStyle name="Total 5 2 5 7 2" xfId="29968" xr:uid="{DD515C3C-2C10-478B-9FB9-A0D11560D3E1}"/>
    <cellStyle name="Total 5 2 5 8" xfId="19004" xr:uid="{F65CF5E6-AFE3-4A8F-85C4-08F67BD52E98}"/>
    <cellStyle name="Total 5 2 6" xfId="11880" xr:uid="{89CE23E4-243C-46D2-9C63-F8FFE8CB44BB}"/>
    <cellStyle name="Total 5 2 6 2" xfId="23707" xr:uid="{B832E4D5-7CA9-4E22-8CFF-2ADDCCFCF917}"/>
    <cellStyle name="Total 5 2 7" xfId="10839" xr:uid="{92F977AD-720C-4623-99E8-68F74E1BFC10}"/>
    <cellStyle name="Total 5 2 7 2" xfId="22708" xr:uid="{BF1AAB30-3D58-48BA-98B6-38E3B7393752}"/>
    <cellStyle name="Total 5 2 8" xfId="11487" xr:uid="{0DD90ED9-C7ED-4776-AB4E-CB0FFCBD0FC9}"/>
    <cellStyle name="Total 5 2 8 2" xfId="23341" xr:uid="{61CEE220-978D-405C-89FB-F7A1919EB5DF}"/>
    <cellStyle name="Total 5 2 9" xfId="11154" xr:uid="{8FED7008-E336-4BB2-9686-23C0391761A0}"/>
    <cellStyle name="Total 5 2 9 2" xfId="23019" xr:uid="{BDFF5395-C201-4E75-9E71-0A54B1CAA066}"/>
    <cellStyle name="Total 5 3" xfId="6871" xr:uid="{BA4AF693-CFD9-4E50-99B1-E99018FF9F55}"/>
    <cellStyle name="Total 5 3 10" xfId="16408" xr:uid="{792B8B67-85AE-41FF-9BA3-D4CABA4A87CF}"/>
    <cellStyle name="Total 5 3 10 2" xfId="28155" xr:uid="{5EC0D4E9-3A07-4F05-983C-C3D942FF65CA}"/>
    <cellStyle name="Total 5 3 11" xfId="17279" xr:uid="{C7D18341-62E3-4E3F-B7DE-78C03AABF68B}"/>
    <cellStyle name="Total 5 3 11 2" xfId="29022" xr:uid="{8223C41A-B03D-44E5-B45B-885796827EAB}"/>
    <cellStyle name="Total 5 3 2" xfId="7676" xr:uid="{3FF9E52C-1B9A-4B39-84AA-3FBD2BC50A2C}"/>
    <cellStyle name="Total 5 3 2 10" xfId="15482" xr:uid="{4B57BB65-FFC1-4134-A62B-8EBC3840EBC2}"/>
    <cellStyle name="Total 5 3 2 10 2" xfId="27242" xr:uid="{8BF1B776-4F8A-4CF5-95F2-35797008323D}"/>
    <cellStyle name="Total 5 3 2 2" xfId="9319" xr:uid="{9E39A6DE-A0E2-459A-9BB8-E1965988575C}"/>
    <cellStyle name="Total 5 3 2 2 2" xfId="13741" xr:uid="{1CBE3BB5-4A10-4BD6-9057-4BE996903D15}"/>
    <cellStyle name="Total 5 3 2 2 2 2" xfId="25515" xr:uid="{12B07241-ABEF-4AC0-9F59-669F1E632FEA}"/>
    <cellStyle name="Total 5 3 2 2 3" xfId="14703" xr:uid="{650E4A49-38D1-47D5-8F6E-07993FFDC836}"/>
    <cellStyle name="Total 5 3 2 2 3 2" xfId="26474" xr:uid="{C3105FED-AF60-41F2-9DB9-3F7DBDD121C6}"/>
    <cellStyle name="Total 5 3 2 2 4" xfId="15655" xr:uid="{87FB4785-F3B8-43F2-977D-DDC98A68E63B}"/>
    <cellStyle name="Total 5 3 2 2 4 2" xfId="27402" xr:uid="{2F8EA0D3-C2F5-481D-9631-4B9AF7862A8C}"/>
    <cellStyle name="Total 5 3 2 2 5" xfId="16533" xr:uid="{AB0123FB-8224-4B94-8C10-4013EF61A870}"/>
    <cellStyle name="Total 5 3 2 2 5 2" xfId="28280" xr:uid="{47874CDD-E66C-40C3-B2E5-6A981BE6D0A5}"/>
    <cellStyle name="Total 5 3 2 2 6" xfId="17398" xr:uid="{33AD9B3E-A5DD-4EA6-8139-6EF7946D07D1}"/>
    <cellStyle name="Total 5 3 2 2 6 2" xfId="29119" xr:uid="{7173AAFC-4248-4929-A252-1356FE48DC52}"/>
    <cellStyle name="Total 5 3 2 2 7" xfId="18174" xr:uid="{0885540E-E1E7-40E8-87A6-8E7FE7318FA7}"/>
    <cellStyle name="Total 5 3 2 2 7 2" xfId="29895" xr:uid="{6AD15018-BC25-458A-8512-66657480A255}"/>
    <cellStyle name="Total 5 3 2 2 8" xfId="18931" xr:uid="{228D4328-5010-4356-9C4E-5E4D50D16858}"/>
    <cellStyle name="Total 5 3 2 3" xfId="9757" xr:uid="{BEA03BBF-AFC5-403E-A744-91574D19FC6E}"/>
    <cellStyle name="Total 5 3 2 3 2" xfId="14162" xr:uid="{99BACF58-E886-41DC-A9A9-EC187CA058AB}"/>
    <cellStyle name="Total 5 3 2 3 2 2" xfId="25935" xr:uid="{818D1973-A57E-4627-AFCC-504D8D821688}"/>
    <cellStyle name="Total 5 3 2 3 3" xfId="15122" xr:uid="{E3E602A1-88D9-41E9-93B5-F0726C0FA970}"/>
    <cellStyle name="Total 5 3 2 3 3 2" xfId="26893" xr:uid="{1C5696CA-B68F-44CB-8FB5-EA85E22E7ED4}"/>
    <cellStyle name="Total 5 3 2 3 4" xfId="16074" xr:uid="{455BEAF9-2BBC-4245-A1FF-4EDB1B35F18D}"/>
    <cellStyle name="Total 5 3 2 3 4 2" xfId="27821" xr:uid="{A329FCFB-0403-454C-947C-CF9545B6753D}"/>
    <cellStyle name="Total 5 3 2 3 5" xfId="16948" xr:uid="{8E0B1B3E-836D-4DFA-A01C-0550208FF80C}"/>
    <cellStyle name="Total 5 3 2 3 5 2" xfId="28695" xr:uid="{90A40568-6688-4F0D-93EB-13671DD60252}"/>
    <cellStyle name="Total 5 3 2 3 6" xfId="17813" xr:uid="{8BC9D54F-D5F3-4A52-8BB4-8CC074E2AF84}"/>
    <cellStyle name="Total 5 3 2 3 6 2" xfId="29534" xr:uid="{E5E3951B-B7EE-4E8A-AB5C-D9D514B12F48}"/>
    <cellStyle name="Total 5 3 2 3 7" xfId="18589" xr:uid="{9B39A75F-DB08-4573-8D41-8C7104AFF467}"/>
    <cellStyle name="Total 5 3 2 3 7 2" xfId="30310" xr:uid="{9589B1BB-7BAE-4E8B-9DF7-2C33D5130B04}"/>
    <cellStyle name="Total 5 3 2 3 8" xfId="19346" xr:uid="{FD480279-0A20-4D3D-BB3C-E882E321168C}"/>
    <cellStyle name="Total 5 3 2 4" xfId="12727" xr:uid="{B38204DA-ADD7-46B1-A46E-1E1D3EB31061}"/>
    <cellStyle name="Total 5 3 2 4 2" xfId="24525" xr:uid="{0F38C4C5-B458-4E71-A0E9-C41987A09089}"/>
    <cellStyle name="Total 5 3 2 5" xfId="10161" xr:uid="{1F119CFF-41E7-434C-9144-F750EDCFD933}"/>
    <cellStyle name="Total 5 3 2 5 2" xfId="22036" xr:uid="{2F51D4A8-8CC2-48D2-9359-ACE155F45FAE}"/>
    <cellStyle name="Total 5 3 2 6" xfId="11722" xr:uid="{9A1CF173-88F0-41FF-B569-802463D5122A}"/>
    <cellStyle name="Total 5 3 2 6 2" xfId="23551" xr:uid="{5E867163-1DF2-4E9B-A0D5-AA10D165B4C3}"/>
    <cellStyle name="Total 5 3 2 7" xfId="10982" xr:uid="{F41A31D3-4734-4BC6-8DD0-DA9B97E6EA4C}"/>
    <cellStyle name="Total 5 3 2 7 2" xfId="22851" xr:uid="{BD419363-099C-4F80-9A79-84DD972AE772}"/>
    <cellStyle name="Total 5 3 2 8" xfId="13543" xr:uid="{15223F9A-C4D7-4760-8687-6DA5754D4728}"/>
    <cellStyle name="Total 5 3 2 8 2" xfId="25320" xr:uid="{05EF860B-BAF6-4CF1-BA1D-C1CD55E32BEE}"/>
    <cellStyle name="Total 5 3 2 9" xfId="14526" xr:uid="{F44FB792-F4A0-45A3-982B-A089DDC870A6}"/>
    <cellStyle name="Total 5 3 2 9 2" xfId="26297" xr:uid="{7FCCAB2F-15F1-4789-BDD3-17486B579843}"/>
    <cellStyle name="Total 5 3 3" xfId="8516" xr:uid="{A46A52D0-19D8-4F53-8B84-0B12804F64CF}"/>
    <cellStyle name="Total 5 3 3 2" xfId="13258" xr:uid="{55F5598D-C2F6-4EB1-9A92-453522D5AFB2}"/>
    <cellStyle name="Total 5 3 3 2 2" xfId="25044" xr:uid="{D25BFF95-CC74-4CFC-9822-DA466EAA6E31}"/>
    <cellStyle name="Total 5 3 3 3" xfId="14278" xr:uid="{DF8484CA-DEDB-44BB-ADBB-26C9B6494C3D}"/>
    <cellStyle name="Total 5 3 3 3 2" xfId="26051" xr:uid="{C2E914E7-00F2-4563-88B0-33C95898EBBE}"/>
    <cellStyle name="Total 5 3 3 4" xfId="15238" xr:uid="{D2876C13-2C84-47E9-B151-E07E1765DCE5}"/>
    <cellStyle name="Total 5 3 3 4 2" xfId="27007" xr:uid="{B055438B-E062-4B3A-AB1E-0FA27B63FBCB}"/>
    <cellStyle name="Total 5 3 3 5" xfId="16187" xr:uid="{799F61B3-0EA6-4B71-8FA3-334D0CCFB742}"/>
    <cellStyle name="Total 5 3 3 5 2" xfId="27934" xr:uid="{25948C39-5E47-4164-988C-6DAD9A0F8B47}"/>
    <cellStyle name="Total 5 3 3 6" xfId="17060" xr:uid="{0751FE97-DD86-4EE7-A058-59F44C121651}"/>
    <cellStyle name="Total 5 3 3 6 2" xfId="28807" xr:uid="{99D01105-8A23-4631-99EA-BD5D8FB2D016}"/>
    <cellStyle name="Total 5 3 3 7" xfId="17925" xr:uid="{F7A666CA-A166-4F88-9486-F68FC0114141}"/>
    <cellStyle name="Total 5 3 3 7 2" xfId="29646" xr:uid="{58400E64-0633-4CD0-8C40-8279DCD58DBA}"/>
    <cellStyle name="Total 5 3 3 8" xfId="18701" xr:uid="{C4E9B6D9-56F1-46D9-8C2D-ABDF54761C3B}"/>
    <cellStyle name="Total 5 3 4" xfId="9527" xr:uid="{7D7A6D56-542D-4CB6-8EE2-267B7DE4527E}"/>
    <cellStyle name="Total 5 3 4 2" xfId="13932" xr:uid="{018B25E1-E075-4E3E-9EE3-CA2B397E014A}"/>
    <cellStyle name="Total 5 3 4 2 2" xfId="25705" xr:uid="{89ACB8FB-C9FA-49B5-AA4E-6DE4D3B7D2BC}"/>
    <cellStyle name="Total 5 3 4 3" xfId="14892" xr:uid="{83A09415-26FC-4A84-A536-B5F66F8FDF94}"/>
    <cellStyle name="Total 5 3 4 3 2" xfId="26663" xr:uid="{66917E90-3837-4D15-A0D5-D308657CF8FF}"/>
    <cellStyle name="Total 5 3 4 4" xfId="15844" xr:uid="{4AAB1618-F47D-4BEF-B5B3-82EB8CE90355}"/>
    <cellStyle name="Total 5 3 4 4 2" xfId="27591" xr:uid="{9CC67CF6-5322-472F-853B-F63B62C73709}"/>
    <cellStyle name="Total 5 3 4 5" xfId="16718" xr:uid="{CA7FAAEF-DF28-4E7E-89AB-375CF7CFF5CA}"/>
    <cellStyle name="Total 5 3 4 5 2" xfId="28465" xr:uid="{B38834E7-53C7-428B-97CD-7536D4136494}"/>
    <cellStyle name="Total 5 3 4 6" xfId="17583" xr:uid="{173C44D1-0800-4E8F-8135-C7839516E9BE}"/>
    <cellStyle name="Total 5 3 4 6 2" xfId="29304" xr:uid="{75EA00AB-6092-463B-BFAA-626AB80AAAD5}"/>
    <cellStyle name="Total 5 3 4 7" xfId="18359" xr:uid="{3DA2F390-A9EB-46D3-8BEC-32862350B184}"/>
    <cellStyle name="Total 5 3 4 7 2" xfId="30080" xr:uid="{A4BC3C6E-28A8-43A3-B340-1CDEEA0216DE}"/>
    <cellStyle name="Total 5 3 4 8" xfId="19116" xr:uid="{E6BF1AC8-E6C6-4746-8D45-DEA5A3612D10}"/>
    <cellStyle name="Total 5 3 5" xfId="12229" xr:uid="{377D4C8F-600A-4A67-B9C3-6E4AF4D9B644}"/>
    <cellStyle name="Total 5 3 5 2" xfId="24046" xr:uid="{BCEE0C92-2677-4474-874F-19D33F46F6FB}"/>
    <cellStyle name="Total 5 3 6" xfId="10538" xr:uid="{96CF4FBB-0BD1-4E2F-8336-566621793698}"/>
    <cellStyle name="Total 5 3 6 2" xfId="22410" xr:uid="{8BF7CE73-4E71-42F9-833C-03CB33F7F9D6}"/>
    <cellStyle name="Total 5 3 7" xfId="13578" xr:uid="{746D60D2-0D39-4BA6-B9EC-9FBFA843DD25}"/>
    <cellStyle name="Total 5 3 7 2" xfId="25354" xr:uid="{E402976C-17A2-4DA5-9141-7D5F42221903}"/>
    <cellStyle name="Total 5 3 8" xfId="14556" xr:uid="{2CBA57CE-2B1C-462D-8F8B-3033DAF3F1A3}"/>
    <cellStyle name="Total 5 3 8 2" xfId="26327" xr:uid="{2F8E0E43-6D6C-455E-82D8-7FC38DAF2316}"/>
    <cellStyle name="Total 5 3 9" xfId="15509" xr:uid="{252EBACF-8819-48C4-A31D-4AB6A13CC480}"/>
    <cellStyle name="Total 5 3 9 2" xfId="27264" xr:uid="{4D602B1A-5F3D-4CB8-B567-C9068FDBB7DA}"/>
    <cellStyle name="Total 5 4" xfId="7138" xr:uid="{97B3EA3F-01A4-4559-B7F5-B13F17692699}"/>
    <cellStyle name="Total 5 4 10" xfId="17297" xr:uid="{CFFDAD87-E648-4CCE-93E4-68D57C3582F5}"/>
    <cellStyle name="Total 5 4 10 2" xfId="29040" xr:uid="{2F174AEB-3095-4F30-8D6F-D524DC1269A9}"/>
    <cellStyle name="Total 5 4 2" xfId="8781" xr:uid="{B33E5878-AA54-4435-AED8-3D715C28EDF9}"/>
    <cellStyle name="Total 5 4 2 2" xfId="13441" xr:uid="{DDCD8CD2-5643-4403-A389-2FBBAE76F31D}"/>
    <cellStyle name="Total 5 4 2 2 2" xfId="25224" xr:uid="{46A5E598-5556-42C9-A177-2963F54B88D2}"/>
    <cellStyle name="Total 5 4 2 3" xfId="14447" xr:uid="{A54D5BF6-7AEE-48C8-8FEF-AF465E2F1F4C}"/>
    <cellStyle name="Total 5 4 2 3 2" xfId="26219" xr:uid="{09C6471E-7914-475A-B886-9162207FF5AD}"/>
    <cellStyle name="Total 5 4 2 4" xfId="15405" xr:uid="{D3EAD23F-98F8-45D2-BCD2-DC22D0123AF4}"/>
    <cellStyle name="Total 5 4 2 4 2" xfId="27166" xr:uid="{A0EE3D95-A69A-4108-910F-CD3FF41979FF}"/>
    <cellStyle name="Total 5 4 2 5" xfId="16331" xr:uid="{30351096-ECE1-4E6E-A103-A91577F75C7F}"/>
    <cellStyle name="Total 5 4 2 5 2" xfId="28078" xr:uid="{78C9B256-8FA5-4B65-9B19-97D5DD704FE4}"/>
    <cellStyle name="Total 5 4 2 6" xfId="17202" xr:uid="{58D03F68-B6CF-4F64-9E5D-8277D681B10F}"/>
    <cellStyle name="Total 5 4 2 6 2" xfId="28946" xr:uid="{437A57F0-030D-410C-817A-5E2BA918A7C0}"/>
    <cellStyle name="Total 5 4 2 7" xfId="18049" xr:uid="{34C79354-2EBC-4636-90FE-A2A7EB893E92}"/>
    <cellStyle name="Total 5 4 2 7 2" xfId="29770" xr:uid="{9DE983FD-0361-4583-A108-28E314BE31CD}"/>
    <cellStyle name="Total 5 4 2 8" xfId="18816" xr:uid="{E5738614-4994-461C-A757-C3CA52F1A096}"/>
    <cellStyle name="Total 5 4 3" xfId="9642" xr:uid="{F7F97B0A-2815-4228-B0E5-5322239A7A1F}"/>
    <cellStyle name="Total 5 4 3 2" xfId="14047" xr:uid="{18EE5F9B-D415-4B5F-9C69-77E5A214A323}"/>
    <cellStyle name="Total 5 4 3 2 2" xfId="25820" xr:uid="{B52D6C51-E0F8-40DA-813E-0E9C4874D183}"/>
    <cellStyle name="Total 5 4 3 3" xfId="15007" xr:uid="{E8896666-9024-43BC-918A-AD8C939F77ED}"/>
    <cellStyle name="Total 5 4 3 3 2" xfId="26778" xr:uid="{8AC96454-9889-4433-BF49-96D680887311}"/>
    <cellStyle name="Total 5 4 3 4" xfId="15959" xr:uid="{1E88B1EF-B09D-4430-9E9A-A3C10542492C}"/>
    <cellStyle name="Total 5 4 3 4 2" xfId="27706" xr:uid="{E840E3D2-C642-4528-A988-1315212242D9}"/>
    <cellStyle name="Total 5 4 3 5" xfId="16833" xr:uid="{B9D49606-8A01-4BBA-86F8-6071413C9B3E}"/>
    <cellStyle name="Total 5 4 3 5 2" xfId="28580" xr:uid="{C99E17ED-D43B-4857-9DCD-E8C56C52B5EF}"/>
    <cellStyle name="Total 5 4 3 6" xfId="17698" xr:uid="{38E2C66D-B31C-4352-90E6-BB100148CAE4}"/>
    <cellStyle name="Total 5 4 3 6 2" xfId="29419" xr:uid="{B464C4C2-2F3F-4F12-AEDB-C5DECFFC1AF8}"/>
    <cellStyle name="Total 5 4 3 7" xfId="18474" xr:uid="{AFB9A400-4A10-495B-BCFC-3AEB38D96528}"/>
    <cellStyle name="Total 5 4 3 7 2" xfId="30195" xr:uid="{E103C1BC-00F7-4F4E-8674-62D3DC42A535}"/>
    <cellStyle name="Total 5 4 3 8" xfId="19231" xr:uid="{DFF51231-9978-4CCC-A8AA-C9FF035BE2CC}"/>
    <cellStyle name="Total 5 4 4" xfId="12412" xr:uid="{60D2DE4D-A72C-498C-B412-C46D62C9C27B}"/>
    <cellStyle name="Total 5 4 4 2" xfId="24226" xr:uid="{7ECDCDCA-8FFD-4280-8B2B-060EE5AFFB21}"/>
    <cellStyle name="Total 5 4 5" xfId="10369" xr:uid="{D818FF3A-854F-449B-80D7-9AF8E07E439D}"/>
    <cellStyle name="Total 5 4 5 2" xfId="22241" xr:uid="{02C420B4-FB60-49D1-BEBC-10C1A7C5DB83}"/>
    <cellStyle name="Total 5 4 6" xfId="13605" xr:uid="{B9BAC3FA-3C30-4F2C-9147-7AC96E4FD0DD}"/>
    <cellStyle name="Total 5 4 6 2" xfId="25381" xr:uid="{BB684318-0998-44EE-B63E-073B78088974}"/>
    <cellStyle name="Total 5 4 7" xfId="14581" xr:uid="{C6C30342-904F-4921-A481-6E4C116A028C}"/>
    <cellStyle name="Total 5 4 7 2" xfId="26352" xr:uid="{5513C347-5DA3-4601-9C41-A3AFA01FE420}"/>
    <cellStyle name="Total 5 4 8" xfId="15533" xr:uid="{512EB983-56B9-4498-80A3-836B9E4B049F}"/>
    <cellStyle name="Total 5 4 8 2" xfId="27288" xr:uid="{604ABC47-DA49-4B9D-975B-E50CB89D2505}"/>
    <cellStyle name="Total 5 4 9" xfId="16428" xr:uid="{E3DDF2C2-CE5F-47B8-AFB3-7E58FEB9C186}"/>
    <cellStyle name="Total 5 4 9 2" xfId="28175" xr:uid="{9AD0E362-1281-48EC-8F31-C55E1519FDE4}"/>
    <cellStyle name="Total 5 5" xfId="7982" xr:uid="{11E191DD-A4F9-45A7-9CC1-60A15262AD64}"/>
    <cellStyle name="Total 5 5 2" xfId="12952" xr:uid="{621221AE-8491-42FD-9BEB-C809C32BC6DC}"/>
    <cellStyle name="Total 5 5 2 2" xfId="24746" xr:uid="{D6122391-AFB2-4B71-9FA8-2251A4A9990B}"/>
    <cellStyle name="Total 5 5 3" xfId="9942" xr:uid="{47D27E61-FBC7-4084-93DA-CCB67024826C}"/>
    <cellStyle name="Total 5 5 3 2" xfId="21817" xr:uid="{9E453FF3-C0E7-4781-8AE3-5EEF831DD382}"/>
    <cellStyle name="Total 5 5 4" xfId="11766" xr:uid="{F00A8AD8-6704-44F7-AE0B-10C726E8F779}"/>
    <cellStyle name="Total 5 5 4 2" xfId="23594" xr:uid="{42A59A10-0A98-4CD5-97B7-45EB21A84E49}"/>
    <cellStyle name="Total 5 5 5" xfId="10941" xr:uid="{645AD30A-780D-4E31-BCA7-FAF2707F4732}"/>
    <cellStyle name="Total 5 5 5 2" xfId="22810" xr:uid="{CAE91CE4-8958-4278-A361-7534CDE1AC4A}"/>
    <cellStyle name="Total 5 5 6" xfId="13550" xr:uid="{2399F39F-3DE4-43FF-804F-0F0898AB273E}"/>
    <cellStyle name="Total 5 5 6 2" xfId="25326" xr:uid="{27C47D45-F067-4E60-B830-C20CBCFE3A05}"/>
    <cellStyle name="Total 5 5 7" xfId="14532" xr:uid="{FF02C7B0-0173-499C-9A65-27ABF32B9F30}"/>
    <cellStyle name="Total 5 5 7 2" xfId="26303" xr:uid="{6709A0B6-BA36-45FC-9EF5-6984ABFB4861}"/>
    <cellStyle name="Total 5 5 8" xfId="15485" xr:uid="{C4B42485-B986-4A3D-8D83-476B25F34AAE}"/>
    <cellStyle name="Total 5 6" xfId="9414" xr:uid="{9E626505-3617-4F4A-AA28-A8D518E4C08D}"/>
    <cellStyle name="Total 5 6 2" xfId="13819" xr:uid="{F5B0957E-FC89-4E6C-B411-ADB4FC848368}"/>
    <cellStyle name="Total 5 6 2 2" xfId="25592" xr:uid="{3FC19F20-C2BA-4940-89AA-E0E01375EE32}"/>
    <cellStyle name="Total 5 6 3" xfId="14779" xr:uid="{08DCE714-C41E-4A70-9EE7-DDC5458FDB09}"/>
    <cellStyle name="Total 5 6 3 2" xfId="26550" xr:uid="{4CD6B475-8489-420C-879F-F7829096AEF1}"/>
    <cellStyle name="Total 5 6 4" xfId="15731" xr:uid="{D8674FA4-F298-4D89-834B-C5F83F9C9D6E}"/>
    <cellStyle name="Total 5 6 4 2" xfId="27478" xr:uid="{CB106740-53BD-45E7-BF57-C2746B68FD0C}"/>
    <cellStyle name="Total 5 6 5" xfId="16605" xr:uid="{76627EDA-3FE0-4E91-8835-BFAE0168A023}"/>
    <cellStyle name="Total 5 6 5 2" xfId="28352" xr:uid="{C97D223F-9A45-4B7F-9751-BAC4144CBC62}"/>
    <cellStyle name="Total 5 6 6" xfId="17470" xr:uid="{6DE64D50-F2B5-4D31-81BA-AB489E23738C}"/>
    <cellStyle name="Total 5 6 6 2" xfId="29191" xr:uid="{C09EE40D-ECF8-4991-A7DD-3C0A500FFF33}"/>
    <cellStyle name="Total 5 6 7" xfId="18246" xr:uid="{F4FC1BD9-C509-4449-8EDE-30A51910FD55}"/>
    <cellStyle name="Total 5 6 7 2" xfId="29967" xr:uid="{60ED08F5-4FDD-4701-B890-A26DFC8211F4}"/>
    <cellStyle name="Total 5 6 8" xfId="19003" xr:uid="{B229747D-C61E-4615-92F9-3DA51848C624}"/>
    <cellStyle name="Total 5 7" xfId="11879" xr:uid="{63D0235C-CF91-4DD1-9092-1F7B0DCD4021}"/>
    <cellStyle name="Total 5 7 2" xfId="23706" xr:uid="{6C878940-6B2F-4FCD-931F-AB4F4A270DFB}"/>
    <cellStyle name="Total 5 8" xfId="10840" xr:uid="{1F568C46-EB21-4AE0-9584-D792AA914DBA}"/>
    <cellStyle name="Total 5 8 2" xfId="22709" xr:uid="{FB793E89-8A7B-4F9C-803C-D9BF63E41A77}"/>
    <cellStyle name="Total 5 9" xfId="13055" xr:uid="{809E6E79-F7EE-4810-B4BD-B0073CD0E00F}"/>
    <cellStyle name="Total 5 9 2" xfId="24845" xr:uid="{F3031F4C-6F3E-45D9-B180-EA3F419454E5}"/>
    <cellStyle name="Total 6" xfId="6244" xr:uid="{EE119DF0-D571-4AF0-83F7-AA03A5452405}"/>
    <cellStyle name="Total 6 10" xfId="11153" xr:uid="{8F3613D3-35E8-4C16-A4F8-B31E639A3202}"/>
    <cellStyle name="Total 6 10 2" xfId="23018" xr:uid="{53556FA8-4400-4CFF-98AE-208D158D7B2D}"/>
    <cellStyle name="Total 6 11" xfId="13516" xr:uid="{F1171A01-60A5-454B-9E7F-56D98B074D5B}"/>
    <cellStyle name="Total 6 11 2" xfId="25297" xr:uid="{2F97BB53-ED53-46D2-973E-B14A8A621325}"/>
    <cellStyle name="Total 6 12" xfId="14517" xr:uid="{C35425AE-2CF8-4629-A56A-692BE6260C6E}"/>
    <cellStyle name="Total 6 12 2" xfId="26289" xr:uid="{EDCA874A-4BBA-419B-A442-BAB5D75129B5}"/>
    <cellStyle name="Total 6 13" xfId="15475" xr:uid="{8797A04F-0612-4A5B-BE02-55FEB2D00A53}"/>
    <cellStyle name="Total 6 13 2" xfId="27235" xr:uid="{9F8FF827-3B39-459D-8C09-E358F7E062A1}"/>
    <cellStyle name="Total 6 2" xfId="6245" xr:uid="{DABAE5A5-105A-4C3B-9478-79A72E9CDAFC}"/>
    <cellStyle name="Total 6 2 10" xfId="13032" xr:uid="{8B9F58E5-8B54-4B36-8DEE-95107F69E28A}"/>
    <cellStyle name="Total 6 2 10 2" xfId="24824" xr:uid="{A8B198BD-A8AA-423C-897E-E1576745E456}"/>
    <cellStyle name="Total 6 2 11" xfId="9879" xr:uid="{534B487B-D768-4A07-9B23-3CFFBE866BB8}"/>
    <cellStyle name="Total 6 2 11 2" xfId="21755" xr:uid="{37E0373C-179C-4B38-B334-C44998747659}"/>
    <cellStyle name="Total 6 2 12" xfId="13150" xr:uid="{D26A0872-C3A5-49C6-9E56-3AD4B5DD90FF}"/>
    <cellStyle name="Total 6 2 12 2" xfId="24936" xr:uid="{409273AE-9EC1-462E-8910-257A63032A8A}"/>
    <cellStyle name="Total 6 2 2" xfId="6874" xr:uid="{11CF223E-16DC-4D5B-8E38-02496339C4CE}"/>
    <cellStyle name="Total 6 2 2 10" xfId="10984" xr:uid="{B92C1ED4-450C-4C62-A106-36C971C4ECCF}"/>
    <cellStyle name="Total 6 2 2 10 2" xfId="22853" xr:uid="{1D4C6F75-04ED-477A-9DF8-127BB54BAC26}"/>
    <cellStyle name="Total 6 2 2 11" xfId="13048" xr:uid="{A4A78394-CFF7-42D1-8F23-D2F0D553FD28}"/>
    <cellStyle name="Total 6 2 2 11 2" xfId="24838" xr:uid="{89791E33-4951-458A-AB0E-C9FDDC3A6856}"/>
    <cellStyle name="Total 6 2 2 2" xfId="7677" xr:uid="{E7864EE2-1C8F-4442-94EF-705967338799}"/>
    <cellStyle name="Total 6 2 2 2 10" xfId="15315" xr:uid="{A5DA6F5F-4276-439A-AFA2-D85C129DEB61}"/>
    <cellStyle name="Total 6 2 2 2 10 2" xfId="27081" xr:uid="{7D7D3374-8AFE-47BC-B0C3-3E782AFC67D6}"/>
    <cellStyle name="Total 6 2 2 2 2" xfId="9320" xr:uid="{A3790B6D-BADA-486C-AB31-6225385787B2}"/>
    <cellStyle name="Total 6 2 2 2 2 2" xfId="13742" xr:uid="{487FF60C-F5C6-477E-86DD-1D7BE0E2F1CC}"/>
    <cellStyle name="Total 6 2 2 2 2 2 2" xfId="25516" xr:uid="{63C2A7D2-411D-496E-92C4-A4AF98116E91}"/>
    <cellStyle name="Total 6 2 2 2 2 3" xfId="14704" xr:uid="{CEA705D4-BA9E-4045-9546-C86114D0266B}"/>
    <cellStyle name="Total 6 2 2 2 2 3 2" xfId="26475" xr:uid="{A698701D-465C-423C-BAEF-F9D891432923}"/>
    <cellStyle name="Total 6 2 2 2 2 4" xfId="15656" xr:uid="{031007FB-03C3-4931-8AC0-B97F847B4D73}"/>
    <cellStyle name="Total 6 2 2 2 2 4 2" xfId="27403" xr:uid="{FAB4C8AF-6A2B-4B32-8CB9-3DF7FB410CC6}"/>
    <cellStyle name="Total 6 2 2 2 2 5" xfId="16534" xr:uid="{2447A65F-6411-4A4C-B432-DD596E4D6804}"/>
    <cellStyle name="Total 6 2 2 2 2 5 2" xfId="28281" xr:uid="{7E0944E1-C288-42AA-857F-D065D4C61609}"/>
    <cellStyle name="Total 6 2 2 2 2 6" xfId="17399" xr:uid="{5CBB5951-FD74-40A9-8720-0B82500A9D47}"/>
    <cellStyle name="Total 6 2 2 2 2 6 2" xfId="29120" xr:uid="{8DD11351-E570-4288-81DD-2566FE9FB5C4}"/>
    <cellStyle name="Total 6 2 2 2 2 7" xfId="18175" xr:uid="{7528314F-8C40-42DD-928F-7AF2660BF690}"/>
    <cellStyle name="Total 6 2 2 2 2 7 2" xfId="29896" xr:uid="{C489A0B9-1B2F-46A5-A5C8-6C56B1768697}"/>
    <cellStyle name="Total 6 2 2 2 2 8" xfId="18932" xr:uid="{0F26C677-DC8A-4255-A531-7064C575150D}"/>
    <cellStyle name="Total 6 2 2 2 3" xfId="9758" xr:uid="{309E5C85-EAD7-428C-9895-5C53EBDFEADE}"/>
    <cellStyle name="Total 6 2 2 2 3 2" xfId="14163" xr:uid="{E5ECCB96-0485-4B35-A499-3462547B99D8}"/>
    <cellStyle name="Total 6 2 2 2 3 2 2" xfId="25936" xr:uid="{8781E593-C450-4755-8D8C-D1B7B9C495B2}"/>
    <cellStyle name="Total 6 2 2 2 3 3" xfId="15123" xr:uid="{474B566E-4AA8-4AB2-A541-F51839575B81}"/>
    <cellStyle name="Total 6 2 2 2 3 3 2" xfId="26894" xr:uid="{668CAD07-CC5E-42E7-96C6-3514A0C11A58}"/>
    <cellStyle name="Total 6 2 2 2 3 4" xfId="16075" xr:uid="{5041B950-736A-4550-AAA0-8DC24A8729A6}"/>
    <cellStyle name="Total 6 2 2 2 3 4 2" xfId="27822" xr:uid="{25ED7A3F-7983-40D0-B8F3-8976F978D61D}"/>
    <cellStyle name="Total 6 2 2 2 3 5" xfId="16949" xr:uid="{D2744C89-453F-4CF8-B81F-A1A891A52ED8}"/>
    <cellStyle name="Total 6 2 2 2 3 5 2" xfId="28696" xr:uid="{B414186D-30AF-4F5E-AB57-65BE6C8A86BE}"/>
    <cellStyle name="Total 6 2 2 2 3 6" xfId="17814" xr:uid="{68D7623D-C170-407D-9DFD-464E0FB5B150}"/>
    <cellStyle name="Total 6 2 2 2 3 6 2" xfId="29535" xr:uid="{551DBE6B-F530-49A4-B904-FD46BB83509A}"/>
    <cellStyle name="Total 6 2 2 2 3 7" xfId="18590" xr:uid="{C19E8D6A-EBA5-4822-951E-7D6BCC6A70CA}"/>
    <cellStyle name="Total 6 2 2 2 3 7 2" xfId="30311" xr:uid="{727AE157-D304-442A-BA80-E7B8049A4907}"/>
    <cellStyle name="Total 6 2 2 2 3 8" xfId="19347" xr:uid="{2E5D4CCF-74AB-42F3-8FFE-BF8ED40D72B9}"/>
    <cellStyle name="Total 6 2 2 2 4" xfId="12728" xr:uid="{3EF60705-16F7-490C-AE2B-3FB6D8477BAC}"/>
    <cellStyle name="Total 6 2 2 2 4 2" xfId="24526" xr:uid="{7763A418-70D1-4C42-93F9-A23B5256E711}"/>
    <cellStyle name="Total 6 2 2 2 5" xfId="10160" xr:uid="{58BEBA0F-0CDC-4B7D-B729-1197043C9E8A}"/>
    <cellStyle name="Total 6 2 2 2 5 2" xfId="22035" xr:uid="{F3C187A1-EAC4-4107-8055-9315E9680D5A}"/>
    <cellStyle name="Total 6 2 2 2 6" xfId="12081" xr:uid="{16EAAE0A-2949-45CF-986B-933295AC2F52}"/>
    <cellStyle name="Total 6 2 2 2 6 2" xfId="23902" xr:uid="{C8C09049-0F32-4848-B136-3324ED40B2CF}"/>
    <cellStyle name="Total 6 2 2 2 7" xfId="10676" xr:uid="{0232D938-02B1-4C42-B6E4-67DC017C51B1}"/>
    <cellStyle name="Total 6 2 2 2 7 2" xfId="22548" xr:uid="{3A18503C-954E-461F-933B-CD35E6BF6185}"/>
    <cellStyle name="Total 6 2 2 2 8" xfId="13348" xr:uid="{B5CF01AB-71A9-41BB-B622-F642200B262C}"/>
    <cellStyle name="Total 6 2 2 2 8 2" xfId="25131" xr:uid="{27658C51-23FA-4F93-81B3-8302E840F669}"/>
    <cellStyle name="Total 6 2 2 2 9" xfId="14357" xr:uid="{5B7CF6C4-69E5-4D35-81AB-B17EE3EE9A35}"/>
    <cellStyle name="Total 6 2 2 2 9 2" xfId="26129" xr:uid="{25D352A7-5853-4F75-81E3-C8941DA21EAA}"/>
    <cellStyle name="Total 6 2 2 3" xfId="8519" xr:uid="{704DC8F0-1CF0-46E7-9AE9-B0E24E90E5D6}"/>
    <cellStyle name="Total 6 2 2 3 2" xfId="13261" xr:uid="{D60055E0-0EA8-4EF8-B073-C9F0FF2F855A}"/>
    <cellStyle name="Total 6 2 2 3 2 2" xfId="25047" xr:uid="{5329AA03-B0CA-4F3D-BE52-F0A01BC55A0D}"/>
    <cellStyle name="Total 6 2 2 3 3" xfId="14281" xr:uid="{D27FF8F8-FB78-4950-9121-0EB4CA6C0659}"/>
    <cellStyle name="Total 6 2 2 3 3 2" xfId="26054" xr:uid="{C32D148D-F190-4197-8E81-125998F7828E}"/>
    <cellStyle name="Total 6 2 2 3 4" xfId="15241" xr:uid="{C4B3E9BB-6212-4601-B11F-3C3DD87B67F4}"/>
    <cellStyle name="Total 6 2 2 3 4 2" xfId="27010" xr:uid="{0504F3EC-8FDA-4669-953B-3A4269370690}"/>
    <cellStyle name="Total 6 2 2 3 5" xfId="16190" xr:uid="{483ECF82-C535-48BA-8145-F109DD39A915}"/>
    <cellStyle name="Total 6 2 2 3 5 2" xfId="27937" xr:uid="{99B9E822-D38C-4870-9ED7-0A1D914344DD}"/>
    <cellStyle name="Total 6 2 2 3 6" xfId="17063" xr:uid="{BF09EBA9-255A-4315-BB60-2C4ADE46BF14}"/>
    <cellStyle name="Total 6 2 2 3 6 2" xfId="28810" xr:uid="{0300745D-A783-4109-B112-12B1B8048ECA}"/>
    <cellStyle name="Total 6 2 2 3 7" xfId="17928" xr:uid="{F5B9798A-8940-4889-9935-64C804802363}"/>
    <cellStyle name="Total 6 2 2 3 7 2" xfId="29649" xr:uid="{B0FE1B0A-3C5F-484D-8C12-649452FB1FA2}"/>
    <cellStyle name="Total 6 2 2 3 8" xfId="18704" xr:uid="{5E6AE14B-6255-4429-B7D7-D117574FE5C4}"/>
    <cellStyle name="Total 6 2 2 4" xfId="9530" xr:uid="{4838F6AE-B9E6-4CFE-B91F-EC590E2C79C0}"/>
    <cellStyle name="Total 6 2 2 4 2" xfId="13935" xr:uid="{7054BED5-DD2A-4E81-99D7-C6E357339300}"/>
    <cellStyle name="Total 6 2 2 4 2 2" xfId="25708" xr:uid="{9274C8C1-5601-4C58-9F69-DA68583EE54D}"/>
    <cellStyle name="Total 6 2 2 4 3" xfId="14895" xr:uid="{31DC2126-562A-4183-859C-6AE1AF45F184}"/>
    <cellStyle name="Total 6 2 2 4 3 2" xfId="26666" xr:uid="{5E290F24-9125-4397-95F0-33E9BCBB541C}"/>
    <cellStyle name="Total 6 2 2 4 4" xfId="15847" xr:uid="{2A27EFA7-FB3F-4396-9FB0-CE42D648D25C}"/>
    <cellStyle name="Total 6 2 2 4 4 2" xfId="27594" xr:uid="{19F77A56-2B24-4700-8A09-9513411E1B3C}"/>
    <cellStyle name="Total 6 2 2 4 5" xfId="16721" xr:uid="{E5F0026E-00E6-4625-93F2-31206422B0A3}"/>
    <cellStyle name="Total 6 2 2 4 5 2" xfId="28468" xr:uid="{95FC5E95-EDFF-4839-8774-C9EA452085C5}"/>
    <cellStyle name="Total 6 2 2 4 6" xfId="17586" xr:uid="{FFA9E50C-82DB-44B6-967A-85CBBCDF8587}"/>
    <cellStyle name="Total 6 2 2 4 6 2" xfId="29307" xr:uid="{1ACB3769-28FA-4B92-A9CF-976BE16BFBBA}"/>
    <cellStyle name="Total 6 2 2 4 7" xfId="18362" xr:uid="{6E3C5A50-F774-4D02-BFDA-348477112B14}"/>
    <cellStyle name="Total 6 2 2 4 7 2" xfId="30083" xr:uid="{73C83735-7373-4559-8265-6C25533F4E46}"/>
    <cellStyle name="Total 6 2 2 4 8" xfId="19119" xr:uid="{8702DFBA-0845-403C-B535-71796B861A88}"/>
    <cellStyle name="Total 6 2 2 5" xfId="12232" xr:uid="{CA8DA386-7B4F-411B-9800-55C0E28F9DA8}"/>
    <cellStyle name="Total 6 2 2 5 2" xfId="24049" xr:uid="{5F48AAEC-EF36-45D8-86A3-1F4A7E83CE79}"/>
    <cellStyle name="Total 6 2 2 6" xfId="10535" xr:uid="{A6A4F60D-282D-4CC8-ACD5-EA26ECEC89AC}"/>
    <cellStyle name="Total 6 2 2 6 2" xfId="22407" xr:uid="{B6205A71-A2B1-4412-B3E8-E62828ED5BB0}"/>
    <cellStyle name="Total 6 2 2 7" xfId="12557" xr:uid="{F35022F8-A502-4582-9ECF-04C89CF38331}"/>
    <cellStyle name="Total 6 2 2 7 2" xfId="24366" xr:uid="{B779EC48-5217-478F-B584-A98320242C9A}"/>
    <cellStyle name="Total 6 2 2 8" xfId="10249" xr:uid="{7892B74C-AC97-49B0-A0A2-57E516E69E73}"/>
    <cellStyle name="Total 6 2 2 8 2" xfId="22124" xr:uid="{BD864E19-BD3E-49F1-9592-6AB869D4BE90}"/>
    <cellStyle name="Total 6 2 2 9" xfId="11715" xr:uid="{AAB55319-1DBB-4348-BD85-2CFD31982BF1}"/>
    <cellStyle name="Total 6 2 2 9 2" xfId="23548" xr:uid="{C878C22F-384B-4510-900D-A56E80137E65}"/>
    <cellStyle name="Total 6 2 3" xfId="7141" xr:uid="{9D97678F-521A-403D-B987-4FB8716D3019}"/>
    <cellStyle name="Total 6 2 3 10" xfId="17131" xr:uid="{FD773349-611A-4536-8E8F-12261274AB2C}"/>
    <cellStyle name="Total 6 2 3 10 2" xfId="28878" xr:uid="{675BAE06-B454-42A5-9B1E-EA38BCBF6CCD}"/>
    <cellStyle name="Total 6 2 3 2" xfId="8784" xr:uid="{775DC102-2A45-4C50-A46E-44B3EF082D22}"/>
    <cellStyle name="Total 6 2 3 2 2" xfId="13444" xr:uid="{74C4A9A5-1CBB-4199-952F-72D44D82AB23}"/>
    <cellStyle name="Total 6 2 3 2 2 2" xfId="25227" xr:uid="{7B9B55E5-4D8A-4A7D-97B3-E2A0BFB123BD}"/>
    <cellStyle name="Total 6 2 3 2 3" xfId="14450" xr:uid="{5E7642B1-C2C4-4EDD-B8F1-4196997B1371}"/>
    <cellStyle name="Total 6 2 3 2 3 2" xfId="26222" xr:uid="{664D8308-41DA-4782-AF9C-AE7A94802BBF}"/>
    <cellStyle name="Total 6 2 3 2 4" xfId="15408" xr:uid="{C4BAE9ED-74C9-4C98-8115-164976327818}"/>
    <cellStyle name="Total 6 2 3 2 4 2" xfId="27169" xr:uid="{17CFFAE8-C122-4D6B-9F94-F518D6F24A00}"/>
    <cellStyle name="Total 6 2 3 2 5" xfId="16334" xr:uid="{612CDE54-64E8-4453-837D-7D090FC69B88}"/>
    <cellStyle name="Total 6 2 3 2 5 2" xfId="28081" xr:uid="{BC512097-50D5-45C9-B64F-7A0CC3E4141F}"/>
    <cellStyle name="Total 6 2 3 2 6" xfId="17205" xr:uid="{FFE08C43-E048-4490-845B-36E5BF6F028B}"/>
    <cellStyle name="Total 6 2 3 2 6 2" xfId="28949" xr:uid="{2029CB7D-2197-487B-BE95-15CC2BD3101E}"/>
    <cellStyle name="Total 6 2 3 2 7" xfId="18052" xr:uid="{C04C235E-6654-486D-BA93-214A5AF2E53E}"/>
    <cellStyle name="Total 6 2 3 2 7 2" xfId="29773" xr:uid="{4538CC7E-DCD4-4E77-B3DA-AC236B5776B8}"/>
    <cellStyle name="Total 6 2 3 2 8" xfId="18819" xr:uid="{34526AE3-E9D0-42D1-B245-B7C1C75C51FF}"/>
    <cellStyle name="Total 6 2 3 3" xfId="9645" xr:uid="{2FEBA618-73BA-47CE-BB98-ECB2C355E8F3}"/>
    <cellStyle name="Total 6 2 3 3 2" xfId="14050" xr:uid="{99F10786-8C7B-4C19-93C5-1789970ED7A0}"/>
    <cellStyle name="Total 6 2 3 3 2 2" xfId="25823" xr:uid="{F3D91CE0-C494-466D-B456-7120A277AD82}"/>
    <cellStyle name="Total 6 2 3 3 3" xfId="15010" xr:uid="{8ECE380F-9F17-400A-B5F7-C686F749F759}"/>
    <cellStyle name="Total 6 2 3 3 3 2" xfId="26781" xr:uid="{31EB4851-D56B-492C-AC16-4A4BD46FDFBC}"/>
    <cellStyle name="Total 6 2 3 3 4" xfId="15962" xr:uid="{1E784CDA-B4FA-4260-874D-EFCE25875A3C}"/>
    <cellStyle name="Total 6 2 3 3 4 2" xfId="27709" xr:uid="{C27CA5E0-DB21-4C72-9B2C-E6DF5F47FA0F}"/>
    <cellStyle name="Total 6 2 3 3 5" xfId="16836" xr:uid="{EF7546DE-944B-435A-83C5-2FEC7AB73443}"/>
    <cellStyle name="Total 6 2 3 3 5 2" xfId="28583" xr:uid="{472C6EEF-8199-405A-BA00-0F8D586A7E57}"/>
    <cellStyle name="Total 6 2 3 3 6" xfId="17701" xr:uid="{FDBA0256-98B7-4F36-925E-76F5AA5BC546}"/>
    <cellStyle name="Total 6 2 3 3 6 2" xfId="29422" xr:uid="{95628A6A-113A-471B-A6EF-65063A64BE95}"/>
    <cellStyle name="Total 6 2 3 3 7" xfId="18477" xr:uid="{61C939EA-18B8-442E-B186-7C55C0CCC736}"/>
    <cellStyle name="Total 6 2 3 3 7 2" xfId="30198" xr:uid="{A4EBEA87-3519-475E-8F20-4F01B832F3AF}"/>
    <cellStyle name="Total 6 2 3 3 8" xfId="19234" xr:uid="{15B031ED-F33E-4357-902A-17BD7C5CF215}"/>
    <cellStyle name="Total 6 2 3 4" xfId="12415" xr:uid="{4AABB326-B5E8-4B8F-9453-00243D4B8A54}"/>
    <cellStyle name="Total 6 2 3 4 2" xfId="24229" xr:uid="{DED06F0D-EE9C-4402-B902-F2A8687C1441}"/>
    <cellStyle name="Total 6 2 3 5" xfId="10366" xr:uid="{B8657910-11CD-4696-904E-F01B16B8D3E3}"/>
    <cellStyle name="Total 6 2 3 5 2" xfId="22238" xr:uid="{583CF437-6750-44F9-B378-73461412B674}"/>
    <cellStyle name="Total 6 2 3 6" xfId="13361" xr:uid="{14AE3986-0E5A-42FB-A679-E93F3C951605}"/>
    <cellStyle name="Total 6 2 3 6 2" xfId="25144" xr:uid="{9DB16E0A-EF8E-4502-8BA8-0E5410508297}"/>
    <cellStyle name="Total 6 2 3 7" xfId="14370" xr:uid="{604AA8D0-57CC-4B86-92D7-4C0FE324FBED}"/>
    <cellStyle name="Total 6 2 3 7 2" xfId="26142" xr:uid="{307B23F2-B7B2-4419-858F-9EE7A9A4938C}"/>
    <cellStyle name="Total 6 2 3 8" xfId="15328" xr:uid="{AB271AFC-E122-42E0-809D-1334FF83EF68}"/>
    <cellStyle name="Total 6 2 3 8 2" xfId="27092" xr:uid="{1EBC6AB3-1E14-483F-846D-46DADEB48E4E}"/>
    <cellStyle name="Total 6 2 3 9" xfId="16259" xr:uid="{488BB04D-4B0E-497B-AFBC-64B8BD9F1301}"/>
    <cellStyle name="Total 6 2 3 9 2" xfId="28006" xr:uid="{F145F731-0313-4E59-B3FB-F442A6CC76B3}"/>
    <cellStyle name="Total 6 2 4" xfId="7985" xr:uid="{51292C67-A4B5-4259-81FD-D59F3632CBCD}"/>
    <cellStyle name="Total 6 2 4 2" xfId="12955" xr:uid="{E236F288-726A-4FA5-A5A1-873D78C852A8}"/>
    <cellStyle name="Total 6 2 4 2 2" xfId="24749" xr:uid="{EDB1B6FC-1595-489A-B666-D313B415EEB5}"/>
    <cellStyle name="Total 6 2 4 3" xfId="9939" xr:uid="{72077134-1BC1-4821-8A91-7E57F8E72B48}"/>
    <cellStyle name="Total 6 2 4 3 2" xfId="21814" xr:uid="{4C41F865-0062-406C-B176-24DCF3C8F631}"/>
    <cellStyle name="Total 6 2 4 4" xfId="11769" xr:uid="{D5A661BB-03A1-4DE9-98AF-FD7D6DABA44B}"/>
    <cellStyle name="Total 6 2 4 4 2" xfId="23597" xr:uid="{58DACDA5-308B-4DD4-811D-10EA61ACB74B}"/>
    <cellStyle name="Total 6 2 4 5" xfId="10938" xr:uid="{EC5CACE4-7D67-43ED-85F7-44EBBF7C8870}"/>
    <cellStyle name="Total 6 2 4 5 2" xfId="22807" xr:uid="{B0F5A01C-600C-48FB-BBBD-0EBF7A7F46AD}"/>
    <cellStyle name="Total 6 2 4 6" xfId="12525" xr:uid="{7A29FA75-64A0-4AF8-B8CA-62B5A0E6B708}"/>
    <cellStyle name="Total 6 2 4 6 2" xfId="24335" xr:uid="{09C5F143-8087-439F-8403-AA940A2A1120}"/>
    <cellStyle name="Total 6 2 4 7" xfId="10276" xr:uid="{EB81AF13-CAA7-45B5-8892-A7FFE4595A68}"/>
    <cellStyle name="Total 6 2 4 7 2" xfId="22151" xr:uid="{2FFE09BE-6268-40F5-AB2B-5F0AB3227D1E}"/>
    <cellStyle name="Total 6 2 4 8" xfId="11692" xr:uid="{7E3A5561-7CB9-4855-B64C-7E2BC8B523D0}"/>
    <cellStyle name="Total 6 2 5" xfId="9417" xr:uid="{BA6E8C99-58BE-4A8B-8763-1DEF93074D5A}"/>
    <cellStyle name="Total 6 2 5 2" xfId="13822" xr:uid="{4BD3F71F-811A-4D39-945D-F0224CD11AC3}"/>
    <cellStyle name="Total 6 2 5 2 2" xfId="25595" xr:uid="{B2401888-4476-4A66-8FEF-6EC34908CAD8}"/>
    <cellStyle name="Total 6 2 5 3" xfId="14782" xr:uid="{E0CAE87B-1024-4898-95E5-B0B6AD565A52}"/>
    <cellStyle name="Total 6 2 5 3 2" xfId="26553" xr:uid="{2D9AB574-45AB-467E-B629-F15850A94076}"/>
    <cellStyle name="Total 6 2 5 4" xfId="15734" xr:uid="{A3519C1A-7090-43FB-9BFC-0B98C04842C5}"/>
    <cellStyle name="Total 6 2 5 4 2" xfId="27481" xr:uid="{2AFC4A16-3C99-4076-BC62-E8A82345B413}"/>
    <cellStyle name="Total 6 2 5 5" xfId="16608" xr:uid="{4EAA2B95-FFE3-40BE-BD8F-94E287F33466}"/>
    <cellStyle name="Total 6 2 5 5 2" xfId="28355" xr:uid="{7790E3AA-1BF8-4EA5-8883-E03B29CBB50B}"/>
    <cellStyle name="Total 6 2 5 6" xfId="17473" xr:uid="{0BD506AB-7FB8-4170-9279-32A5CCA0C695}"/>
    <cellStyle name="Total 6 2 5 6 2" xfId="29194" xr:uid="{D9A5F407-DD8C-433F-9572-49E4632C74DA}"/>
    <cellStyle name="Total 6 2 5 7" xfId="18249" xr:uid="{8F6A0C59-97A0-42F9-B8B1-921925B6B805}"/>
    <cellStyle name="Total 6 2 5 7 2" xfId="29970" xr:uid="{B6905D83-D5CE-4642-A46C-6DEFCDF07E4B}"/>
    <cellStyle name="Total 6 2 5 8" xfId="19006" xr:uid="{41E1FDCC-7047-49AA-A6B3-5D099DAE9C07}"/>
    <cellStyle name="Total 6 2 6" xfId="11882" xr:uid="{3CFDAF8B-CCC8-4596-A4BA-86AB1D10E354}"/>
    <cellStyle name="Total 6 2 6 2" xfId="23709" xr:uid="{8C38B1D7-1222-4C1B-A970-A5ACB8A116B1}"/>
    <cellStyle name="Total 6 2 7" xfId="10837" xr:uid="{EDD6DFBC-19BC-496F-AB92-EDF04BB5DB98}"/>
    <cellStyle name="Total 6 2 7 2" xfId="22706" xr:uid="{7AB59639-E4D0-423B-BB4B-4C936330CC63}"/>
    <cellStyle name="Total 6 2 8" xfId="11489" xr:uid="{FE9AB19B-25BD-431F-803C-CB2494821E32}"/>
    <cellStyle name="Total 6 2 8 2" xfId="23343" xr:uid="{7A162061-AF7E-4B75-B1DC-93CDF50BB6BB}"/>
    <cellStyle name="Total 6 2 9" xfId="11152" xr:uid="{E653B361-EE16-43B2-A80B-B640433467F8}"/>
    <cellStyle name="Total 6 2 9 2" xfId="23017" xr:uid="{E626AD1C-370C-4070-8479-C22020E33049}"/>
    <cellStyle name="Total 6 3" xfId="6873" xr:uid="{8B9F5D74-7A8B-47E5-AAC2-6F354815CA9B}"/>
    <cellStyle name="Total 6 3 10" xfId="11130" xr:uid="{4CFB1DA9-170E-4E13-BF7C-9FFD344E4457}"/>
    <cellStyle name="Total 6 3 10 2" xfId="22998" xr:uid="{D1ADEB09-F3C1-4A6F-87EF-4D03D35FC1E9}"/>
    <cellStyle name="Total 6 3 11" xfId="13334" xr:uid="{71804399-D9C9-46D1-B016-71704D068B42}"/>
    <cellStyle name="Total 6 3 11 2" xfId="25117" xr:uid="{AB43ECAE-0D84-4563-B354-F43240E02DAD}"/>
    <cellStyle name="Total 6 3 2" xfId="7678" xr:uid="{59AAAA49-C6DE-4F7A-8FB0-36928B8DF708}"/>
    <cellStyle name="Total 6 3 2 10" xfId="15547" xr:uid="{5D70FB63-C4DC-45B9-8B9E-469D45C1DD9C}"/>
    <cellStyle name="Total 6 3 2 10 2" xfId="27302" xr:uid="{2F6F9322-A3DA-4630-B00D-D1922C815ED5}"/>
    <cellStyle name="Total 6 3 2 2" xfId="9321" xr:uid="{7CCAF827-FFAA-40D1-B7AE-15A2295291BF}"/>
    <cellStyle name="Total 6 3 2 2 2" xfId="13743" xr:uid="{8CF3D489-71E9-4CFE-A184-EAE5DF904FDD}"/>
    <cellStyle name="Total 6 3 2 2 2 2" xfId="25517" xr:uid="{D51BE15A-FBFB-4C9F-BB11-7611F373D079}"/>
    <cellStyle name="Total 6 3 2 2 3" xfId="14705" xr:uid="{F861151F-A1FB-4767-92ED-0D93B87586FA}"/>
    <cellStyle name="Total 6 3 2 2 3 2" xfId="26476" xr:uid="{0BA8A87D-73AE-4B80-8178-BA584E5DCADD}"/>
    <cellStyle name="Total 6 3 2 2 4" xfId="15657" xr:uid="{AFA93D88-53A4-4E28-9495-225D36AB00D6}"/>
    <cellStyle name="Total 6 3 2 2 4 2" xfId="27404" xr:uid="{37B5E4A5-2E60-4461-8C26-BF92CB24B66F}"/>
    <cellStyle name="Total 6 3 2 2 5" xfId="16535" xr:uid="{D0C494B2-E5FF-4B44-98C4-38394294B0F0}"/>
    <cellStyle name="Total 6 3 2 2 5 2" xfId="28282" xr:uid="{406F46F0-B545-43C1-BA2C-CB256806EF53}"/>
    <cellStyle name="Total 6 3 2 2 6" xfId="17400" xr:uid="{31CD81ED-131B-49FF-A6B1-671B5642EE77}"/>
    <cellStyle name="Total 6 3 2 2 6 2" xfId="29121" xr:uid="{E2322691-99E7-48E8-9D0D-B7AC35FD06A0}"/>
    <cellStyle name="Total 6 3 2 2 7" xfId="18176" xr:uid="{331B3540-501E-4430-8C70-85DB6667DC27}"/>
    <cellStyle name="Total 6 3 2 2 7 2" xfId="29897" xr:uid="{8B9A034B-880C-41C4-93F9-31C4715C1567}"/>
    <cellStyle name="Total 6 3 2 2 8" xfId="18933" xr:uid="{470185D6-CBDF-4929-85DB-07A83BF93BA3}"/>
    <cellStyle name="Total 6 3 2 3" xfId="9759" xr:uid="{90C196BD-363C-48C9-ABB8-443F13E41C98}"/>
    <cellStyle name="Total 6 3 2 3 2" xfId="14164" xr:uid="{6B98EE04-FC98-4D28-BA58-98D464061A56}"/>
    <cellStyle name="Total 6 3 2 3 2 2" xfId="25937" xr:uid="{D7E0F051-C871-4E64-AC99-4BD53E9BB709}"/>
    <cellStyle name="Total 6 3 2 3 3" xfId="15124" xr:uid="{1F9CC598-3FDC-4365-818C-D6D05BD07676}"/>
    <cellStyle name="Total 6 3 2 3 3 2" xfId="26895" xr:uid="{D7C9E2B9-2A2A-41F1-9701-4860CA4142B0}"/>
    <cellStyle name="Total 6 3 2 3 4" xfId="16076" xr:uid="{F5DABFE0-2782-4C42-88BA-461A6BB733C6}"/>
    <cellStyle name="Total 6 3 2 3 4 2" xfId="27823" xr:uid="{0DC747F1-EFEC-4F20-921C-1189A336A3FD}"/>
    <cellStyle name="Total 6 3 2 3 5" xfId="16950" xr:uid="{818983BC-060B-4E1F-B42C-A10051C81544}"/>
    <cellStyle name="Total 6 3 2 3 5 2" xfId="28697" xr:uid="{668DD5EF-D366-4C65-9150-3C6F7A8E0200}"/>
    <cellStyle name="Total 6 3 2 3 6" xfId="17815" xr:uid="{CB0EB789-78D8-409D-83AE-BD6E4F9E7D7F}"/>
    <cellStyle name="Total 6 3 2 3 6 2" xfId="29536" xr:uid="{855E5048-95B0-4C15-BA18-CD6DD6FA8DF2}"/>
    <cellStyle name="Total 6 3 2 3 7" xfId="18591" xr:uid="{8B3E47E2-8C0A-4F92-8B0A-B8793C86C63C}"/>
    <cellStyle name="Total 6 3 2 3 7 2" xfId="30312" xr:uid="{A1CD14DC-9127-42C1-BBE3-F8C051F71D43}"/>
    <cellStyle name="Total 6 3 2 3 8" xfId="19348" xr:uid="{6EF4129F-F7B2-4FAA-9335-EF33477BA02C}"/>
    <cellStyle name="Total 6 3 2 4" xfId="12729" xr:uid="{269F7D91-C3FB-4A67-A6DE-70635E70DCEC}"/>
    <cellStyle name="Total 6 3 2 4 2" xfId="24527" xr:uid="{A0E36C2C-6431-4DCB-A206-BEA90F68E4A0}"/>
    <cellStyle name="Total 6 3 2 5" xfId="10159" xr:uid="{679F6B0F-9E97-4E58-A011-D6B2721F6702}"/>
    <cellStyle name="Total 6 3 2 5 2" xfId="22034" xr:uid="{A7A12B81-E84E-4A9E-A89F-9E6D2B5A763D}"/>
    <cellStyle name="Total 6 3 2 6" xfId="12614" xr:uid="{6AF79963-E596-40CF-948C-25085096837B}"/>
    <cellStyle name="Total 6 3 2 6 2" xfId="24419" xr:uid="{118B367E-0CA0-4E96-915F-89E02713EB49}"/>
    <cellStyle name="Total 6 3 2 7" xfId="10205" xr:uid="{84178F60-79FC-4389-A23F-F00E102AADC0}"/>
    <cellStyle name="Total 6 3 2 7 2" xfId="22080" xr:uid="{74BC852F-B3F9-48E5-B064-C8EA2BC0DB65}"/>
    <cellStyle name="Total 6 3 2 8" xfId="13626" xr:uid="{AB6E63A5-2063-4F24-B7C4-4118D0471417}"/>
    <cellStyle name="Total 6 3 2 8 2" xfId="25402" xr:uid="{55315C3F-F3D2-414A-BD59-B7EEC8E98044}"/>
    <cellStyle name="Total 6 3 2 9" xfId="14595" xr:uid="{E7CC2B72-FCC2-4E42-89DD-15EB77B199C1}"/>
    <cellStyle name="Total 6 3 2 9 2" xfId="26366" xr:uid="{107AD6F2-CAB6-4A36-9EC3-2F352D68A9AC}"/>
    <cellStyle name="Total 6 3 3" xfId="8518" xr:uid="{11018F53-5046-40DD-B4EC-5723905BB76D}"/>
    <cellStyle name="Total 6 3 3 2" xfId="13260" xr:uid="{7747512C-4790-4F0B-8561-F270374BCD6A}"/>
    <cellStyle name="Total 6 3 3 2 2" xfId="25046" xr:uid="{222CE7CC-3B57-4DEC-8C84-932FE77DCD3A}"/>
    <cellStyle name="Total 6 3 3 3" xfId="14280" xr:uid="{1A992200-8F6D-403F-BBC6-9AE18D3FAC3B}"/>
    <cellStyle name="Total 6 3 3 3 2" xfId="26053" xr:uid="{B7450521-B5EB-4E9C-BEE6-A1482F5FD196}"/>
    <cellStyle name="Total 6 3 3 4" xfId="15240" xr:uid="{E6A6AF12-F3D9-4860-BB48-36DD390997DD}"/>
    <cellStyle name="Total 6 3 3 4 2" xfId="27009" xr:uid="{CB1A5ECA-F1F8-40FB-97FD-360B66A2AFEC}"/>
    <cellStyle name="Total 6 3 3 5" xfId="16189" xr:uid="{59F1270E-326C-4392-9E84-4DF60D14A5A8}"/>
    <cellStyle name="Total 6 3 3 5 2" xfId="27936" xr:uid="{F1B69E0C-FF0A-4F2F-9C6F-791E690B8262}"/>
    <cellStyle name="Total 6 3 3 6" xfId="17062" xr:uid="{6791235C-9FDC-4647-A42F-CA07FA4B25F9}"/>
    <cellStyle name="Total 6 3 3 6 2" xfId="28809" xr:uid="{98F533E9-3B83-4428-8425-A78924D29DAF}"/>
    <cellStyle name="Total 6 3 3 7" xfId="17927" xr:uid="{F7C82EC9-CF01-4DF8-8ABA-B1D29AE428BA}"/>
    <cellStyle name="Total 6 3 3 7 2" xfId="29648" xr:uid="{D24A5431-C551-494B-B0B5-C7F89199340A}"/>
    <cellStyle name="Total 6 3 3 8" xfId="18703" xr:uid="{3B7492AC-9888-4218-982B-1260B9D3AC26}"/>
    <cellStyle name="Total 6 3 4" xfId="9529" xr:uid="{2303386F-2EDD-4EB8-95B6-47FE8612B488}"/>
    <cellStyle name="Total 6 3 4 2" xfId="13934" xr:uid="{A5BF9D76-1699-42A2-A4BB-412C11E4F7FD}"/>
    <cellStyle name="Total 6 3 4 2 2" xfId="25707" xr:uid="{A3C22129-D794-49E8-9848-E85FB8B3CDA0}"/>
    <cellStyle name="Total 6 3 4 3" xfId="14894" xr:uid="{5E444053-54B3-4EFB-9BC4-32D2A383FB46}"/>
    <cellStyle name="Total 6 3 4 3 2" xfId="26665" xr:uid="{06593B40-CFEE-45A6-9C4D-1C1E5D3EA5D6}"/>
    <cellStyle name="Total 6 3 4 4" xfId="15846" xr:uid="{D6856124-EC32-46FC-AB8E-1C380D3F3CE7}"/>
    <cellStyle name="Total 6 3 4 4 2" xfId="27593" xr:uid="{B840BA2D-B504-4D2F-97A5-33C03321FAE9}"/>
    <cellStyle name="Total 6 3 4 5" xfId="16720" xr:uid="{3D807107-7C6C-4B57-9320-5400AD2E8103}"/>
    <cellStyle name="Total 6 3 4 5 2" xfId="28467" xr:uid="{7FA57F59-356E-4F3A-B2B8-1CDFF90D5CD3}"/>
    <cellStyle name="Total 6 3 4 6" xfId="17585" xr:uid="{19A53DA4-FBFC-4A64-AC16-A319085D4896}"/>
    <cellStyle name="Total 6 3 4 6 2" xfId="29306" xr:uid="{3A27A9AC-2A31-4B5A-9E5C-28C45855DFBB}"/>
    <cellStyle name="Total 6 3 4 7" xfId="18361" xr:uid="{0C587BC5-69D3-4548-BEA2-E1EC87FD6127}"/>
    <cellStyle name="Total 6 3 4 7 2" xfId="30082" xr:uid="{446C2EFA-24CA-470C-BCE5-BCD396D7CDF7}"/>
    <cellStyle name="Total 6 3 4 8" xfId="19118" xr:uid="{329630EF-CD27-46C0-ACA4-5BD7EDCE4FCC}"/>
    <cellStyle name="Total 6 3 5" xfId="12231" xr:uid="{43329953-8A4F-43D1-A8AF-86F3A49500EF}"/>
    <cellStyle name="Total 6 3 5 2" xfId="24048" xr:uid="{49B26AB6-0151-4207-A236-CC95BBCE8E18}"/>
    <cellStyle name="Total 6 3 6" xfId="10536" xr:uid="{C27A1772-0FFF-447A-B37E-E866C0FA7FA9}"/>
    <cellStyle name="Total 6 3 6 2" xfId="22408" xr:uid="{7C71C860-B4C6-405D-9EEF-6D42B44920CA}"/>
    <cellStyle name="Total 6 3 7" xfId="11932" xr:uid="{6CDEF82A-FCD6-42CC-B45A-4B88430AD919}"/>
    <cellStyle name="Total 6 3 7 2" xfId="23758" xr:uid="{0B7B933B-E50E-4272-A4C0-74F018F37C79}"/>
    <cellStyle name="Total 6 3 8" xfId="10798" xr:uid="{C7F363C7-3A51-4E3A-81F9-705478CC7CE5}"/>
    <cellStyle name="Total 6 3 8 2" xfId="22668" xr:uid="{EAD7A276-F6C3-44F8-92E0-6009B4A3880B}"/>
    <cellStyle name="Total 6 3 9" xfId="11526" xr:uid="{F52D4E66-A183-4F02-BC56-DC6486465E9E}"/>
    <cellStyle name="Total 6 3 9 2" xfId="23376" xr:uid="{506EB99C-4562-43A0-8754-E4516BA92505}"/>
    <cellStyle name="Total 6 4" xfId="7140" xr:uid="{C11C6E38-2A3A-4673-94FF-8662A77390B7}"/>
    <cellStyle name="Total 6 4 10" xfId="12006" xr:uid="{3F9369EA-4874-43C3-89DA-E62418AE44E3}"/>
    <cellStyle name="Total 6 4 10 2" xfId="23829" xr:uid="{6D4DBBC7-6B52-4613-BF1C-41F35D6891C9}"/>
    <cellStyle name="Total 6 4 2" xfId="8783" xr:uid="{73723036-DCDB-4A08-B513-0839D174246B}"/>
    <cellStyle name="Total 6 4 2 2" xfId="13443" xr:uid="{44A87963-9916-42C5-BC70-017358AFAEAB}"/>
    <cellStyle name="Total 6 4 2 2 2" xfId="25226" xr:uid="{4E3E219A-B835-4A40-AB88-2B071F286CA5}"/>
    <cellStyle name="Total 6 4 2 3" xfId="14449" xr:uid="{582E10D5-4D18-417C-A2FB-44D1B4EFB284}"/>
    <cellStyle name="Total 6 4 2 3 2" xfId="26221" xr:uid="{4611EF43-13A3-457E-89EF-0E8BBBA1D609}"/>
    <cellStyle name="Total 6 4 2 4" xfId="15407" xr:uid="{978FA12F-77C1-4D3F-A2C5-59DD77E5327A}"/>
    <cellStyle name="Total 6 4 2 4 2" xfId="27168" xr:uid="{9FD5EEF5-B55C-4E97-A25E-67294EFBA39D}"/>
    <cellStyle name="Total 6 4 2 5" xfId="16333" xr:uid="{F9981572-42CA-4CB3-901E-4718903E097D}"/>
    <cellStyle name="Total 6 4 2 5 2" xfId="28080" xr:uid="{6F013903-1DA7-4561-B779-99833DAA936D}"/>
    <cellStyle name="Total 6 4 2 6" xfId="17204" xr:uid="{DDD41224-C734-4DD3-8387-69651F6D1F47}"/>
    <cellStyle name="Total 6 4 2 6 2" xfId="28948" xr:uid="{9BB7C0E6-70D8-4790-8402-DB222F832516}"/>
    <cellStyle name="Total 6 4 2 7" xfId="18051" xr:uid="{0AEE2C2C-2C09-4387-BB1B-C9299B064A51}"/>
    <cellStyle name="Total 6 4 2 7 2" xfId="29772" xr:uid="{168401F3-2ED4-4E58-8308-D241A1677475}"/>
    <cellStyle name="Total 6 4 2 8" xfId="18818" xr:uid="{F25217E0-5D0F-4F16-B506-FC69EE79544F}"/>
    <cellStyle name="Total 6 4 3" xfId="9644" xr:uid="{8ECEF373-5019-4753-9729-B7387ED5EC25}"/>
    <cellStyle name="Total 6 4 3 2" xfId="14049" xr:uid="{000257C7-E1F6-4353-9BBD-84FD9954A5A4}"/>
    <cellStyle name="Total 6 4 3 2 2" xfId="25822" xr:uid="{32EC6F4A-6196-450C-A960-B93EE95626EE}"/>
    <cellStyle name="Total 6 4 3 3" xfId="15009" xr:uid="{6D00C6E8-A42C-49EF-AAF1-8D3D3BEAD3C0}"/>
    <cellStyle name="Total 6 4 3 3 2" xfId="26780" xr:uid="{0A948846-5E06-4DBF-AF1F-018F97854F4D}"/>
    <cellStyle name="Total 6 4 3 4" xfId="15961" xr:uid="{39419275-655F-44B2-BF45-890217434535}"/>
    <cellStyle name="Total 6 4 3 4 2" xfId="27708" xr:uid="{83523175-9EB3-420B-930F-67C9421D4B33}"/>
    <cellStyle name="Total 6 4 3 5" xfId="16835" xr:uid="{D67487EB-B60C-41E1-9CA4-5465C2EF1F5C}"/>
    <cellStyle name="Total 6 4 3 5 2" xfId="28582" xr:uid="{8832C11D-7532-4789-A547-070195F640AD}"/>
    <cellStyle name="Total 6 4 3 6" xfId="17700" xr:uid="{84034E99-E283-425D-9FC9-142F6DC45F55}"/>
    <cellStyle name="Total 6 4 3 6 2" xfId="29421" xr:uid="{D902E758-8784-4A2A-8078-526B2D06C5C5}"/>
    <cellStyle name="Total 6 4 3 7" xfId="18476" xr:uid="{F1A9C6F3-8D93-40F7-A4C0-6C162AFCF18F}"/>
    <cellStyle name="Total 6 4 3 7 2" xfId="30197" xr:uid="{F3229E2D-CB66-4EA4-B145-5A8E51F4F08B}"/>
    <cellStyle name="Total 6 4 3 8" xfId="19233" xr:uid="{D3138AF8-31D0-43B9-927D-35D877EF8E46}"/>
    <cellStyle name="Total 6 4 4" xfId="12414" xr:uid="{2E145BA0-BC8E-4D47-A204-790238386747}"/>
    <cellStyle name="Total 6 4 4 2" xfId="24228" xr:uid="{6A50AB86-4611-45A1-BE8F-379062F3D0D4}"/>
    <cellStyle name="Total 6 4 5" xfId="10367" xr:uid="{E516D17D-3048-4A22-BE21-44DD81A2C55C}"/>
    <cellStyle name="Total 6 4 5 2" xfId="22239" xr:uid="{B8CE4E82-A334-4FE4-A99F-13B2072824E1}"/>
    <cellStyle name="Total 6 4 6" xfId="12330" xr:uid="{C11753FD-361F-4CC3-8C77-CFC5C7F96709}"/>
    <cellStyle name="Total 6 4 6 2" xfId="24146" xr:uid="{60D3D7C0-0D11-4125-8B61-216BEE108595}"/>
    <cellStyle name="Total 6 4 7" xfId="10447" xr:uid="{716F84AB-5598-4BE0-9B85-323A6F46DD1D}"/>
    <cellStyle name="Total 6 4 7 2" xfId="22319" xr:uid="{923DC386-5BC6-4C05-B1C5-D06884FEA14B}"/>
    <cellStyle name="Total 6 4 8" xfId="11647" xr:uid="{774CEBA4-CBD8-44D5-9A7D-4AFC2B708284}"/>
    <cellStyle name="Total 6 4 8 2" xfId="23487" xr:uid="{178175F8-E444-4740-B9A1-B864EBDDFEA8}"/>
    <cellStyle name="Total 6 4 9" xfId="11040" xr:uid="{103F05F0-4DDC-4366-92B4-2C8A5CF755D1}"/>
    <cellStyle name="Total 6 4 9 2" xfId="22909" xr:uid="{1579ACF2-5505-416A-A355-4A0612747CA1}"/>
    <cellStyle name="Total 6 5" xfId="7984" xr:uid="{0FC6045B-2232-4853-BEC8-EBD67CFFF80A}"/>
    <cellStyle name="Total 6 5 2" xfId="12954" xr:uid="{3167DF0B-8A28-414D-A492-AADDBCDEBA11}"/>
    <cellStyle name="Total 6 5 2 2" xfId="24748" xr:uid="{A1E86C26-B7CE-4046-BE0F-40DB6CE07D2A}"/>
    <cellStyle name="Total 6 5 3" xfId="9940" xr:uid="{B84305D5-9DC5-46CC-A985-5226ED142BA9}"/>
    <cellStyle name="Total 6 5 3 2" xfId="21815" xr:uid="{480D0723-5699-4F18-9734-426645865EE3}"/>
    <cellStyle name="Total 6 5 4" xfId="11768" xr:uid="{D3D8ABC8-9054-4361-9B9A-6E353627AD81}"/>
    <cellStyle name="Total 6 5 4 2" xfId="23596" xr:uid="{064B7705-397E-4E82-AFF0-AA941B25A559}"/>
    <cellStyle name="Total 6 5 5" xfId="10939" xr:uid="{E0120101-70D8-411E-8E67-496F50E7C90A}"/>
    <cellStyle name="Total 6 5 5 2" xfId="22808" xr:uid="{195EF53C-DC81-42B5-B3F4-6B73BB8A2C26}"/>
    <cellStyle name="Total 6 5 6" xfId="11921" xr:uid="{C0B53CB0-C058-4FF1-8F82-CCB6DFD4DF5D}"/>
    <cellStyle name="Total 6 5 6 2" xfId="23747" xr:uid="{52DC89E5-6F42-446C-81B1-39D71B6B5AC8}"/>
    <cellStyle name="Total 6 5 7" xfId="10807" xr:uid="{80A28498-DC03-439C-B6F6-1F66447971A5}"/>
    <cellStyle name="Total 6 5 7 2" xfId="22677" xr:uid="{C1797B52-B247-4BBF-B73D-3BFBF3811246}"/>
    <cellStyle name="Total 6 5 8" xfId="11517" xr:uid="{CE79CC63-BF85-4A6D-9312-EF32D582E36A}"/>
    <cellStyle name="Total 6 6" xfId="9416" xr:uid="{416C803A-C8DB-49A7-9BEC-D9711E41CB9D}"/>
    <cellStyle name="Total 6 6 2" xfId="13821" xr:uid="{F026D684-9A5C-4B83-8064-82652E6C2175}"/>
    <cellStyle name="Total 6 6 2 2" xfId="25594" xr:uid="{B4AEA0D8-9B7D-4004-96CE-0A5FED41FD96}"/>
    <cellStyle name="Total 6 6 3" xfId="14781" xr:uid="{35B61E22-3F25-4572-8132-9215E330CBCA}"/>
    <cellStyle name="Total 6 6 3 2" xfId="26552" xr:uid="{371967C8-5A37-4697-B2D0-E69C05687F3F}"/>
    <cellStyle name="Total 6 6 4" xfId="15733" xr:uid="{A0CFC88E-0465-4D36-A162-960FE7104979}"/>
    <cellStyle name="Total 6 6 4 2" xfId="27480" xr:uid="{3EBEAC96-DA6A-4814-8B9B-CFB25FECBEA3}"/>
    <cellStyle name="Total 6 6 5" xfId="16607" xr:uid="{52F11751-5082-4951-A047-FE3183AC0591}"/>
    <cellStyle name="Total 6 6 5 2" xfId="28354" xr:uid="{24779430-C394-4A78-8AF5-3EA6214ED00F}"/>
    <cellStyle name="Total 6 6 6" xfId="17472" xr:uid="{C472A79E-F5A6-481A-8530-57A4C0D7A955}"/>
    <cellStyle name="Total 6 6 6 2" xfId="29193" xr:uid="{D12B222B-CB31-4E90-9D46-0257878673F6}"/>
    <cellStyle name="Total 6 6 7" xfId="18248" xr:uid="{38FFD0C1-5F1F-4FC5-B44D-887C45414B73}"/>
    <cellStyle name="Total 6 6 7 2" xfId="29969" xr:uid="{6434E907-4BFA-42CB-9368-A8C383B376CC}"/>
    <cellStyle name="Total 6 6 8" xfId="19005" xr:uid="{7B44AAF4-639D-4F13-A33D-A9122394523B}"/>
    <cellStyle name="Total 6 7" xfId="11881" xr:uid="{298A2041-E88E-4BD8-AE30-97CB780C64FB}"/>
    <cellStyle name="Total 6 7 2" xfId="23708" xr:uid="{A1614A18-6842-4131-90F7-FE33CDAFF469}"/>
    <cellStyle name="Total 6 8" xfId="10838" xr:uid="{9C5DA2E0-2871-4F3C-A7B6-AEF909A6B286}"/>
    <cellStyle name="Total 6 8 2" xfId="22707" xr:uid="{EC79DB40-0816-4059-8FF3-87B34508BE85}"/>
    <cellStyle name="Total 6 9" xfId="11488" xr:uid="{25EC6DE3-38E1-46EE-97BD-E50CB304EB75}"/>
    <cellStyle name="Total 6 9 2" xfId="23342" xr:uid="{BC461A2C-2C00-44F8-931A-63C014445009}"/>
    <cellStyle name="Total 7" xfId="6246" xr:uid="{423BA4F9-AEE5-4AF0-8C93-CC41205208B7}"/>
    <cellStyle name="Total 7 10" xfId="11151" xr:uid="{A0AD3418-8DB4-4D92-ABA2-68076663856C}"/>
    <cellStyle name="Total 7 10 2" xfId="23016" xr:uid="{FB47F0FF-54F7-490F-B0DD-F89D51FA28EE}"/>
    <cellStyle name="Total 7 11" xfId="11996" xr:uid="{B70D5FD8-9A74-4981-8077-030CB951CA36}"/>
    <cellStyle name="Total 7 11 2" xfId="23821" xr:uid="{4F406504-E6AC-4462-B415-16885E9F128A}"/>
    <cellStyle name="Total 7 12" xfId="10742" xr:uid="{84108A88-2428-4C2B-95B6-8EF1B7B7F838}"/>
    <cellStyle name="Total 7 12 2" xfId="22613" xr:uid="{D2D2E92E-1850-412C-806A-2E1ABA3209CF}"/>
    <cellStyle name="Total 7 13" xfId="11578" xr:uid="{AA58695B-3691-4D68-816B-6DC9E87F940E}"/>
    <cellStyle name="Total 7 13 2" xfId="23426" xr:uid="{2F8908DD-26B9-406A-B034-242B4FBE657F}"/>
    <cellStyle name="Total 7 2" xfId="6247" xr:uid="{C8321E79-3749-4EAD-9AAD-2DA191353217}"/>
    <cellStyle name="Total 7 2 10" xfId="12488" xr:uid="{D5E0C384-06D2-4B73-AEB5-C7BFBDF842D0}"/>
    <cellStyle name="Total 7 2 10 2" xfId="24302" xr:uid="{70EC7403-564A-4CB5-B359-42FC492081D3}"/>
    <cellStyle name="Total 7 2 11" xfId="10297" xr:uid="{FC8F3B36-DF7E-47A7-B4D5-1B68F315A261}"/>
    <cellStyle name="Total 7 2 11 2" xfId="22169" xr:uid="{6AE0B8EB-CF89-4868-9B41-F24F6DB226FF}"/>
    <cellStyle name="Total 7 2 12" xfId="13616" xr:uid="{E6B5F421-404C-4C32-9CB6-99C137018B4B}"/>
    <cellStyle name="Total 7 2 12 2" xfId="25392" xr:uid="{BF4574C0-6AD7-4B74-A3D6-7E32B3A04F63}"/>
    <cellStyle name="Total 7 2 2" xfId="6876" xr:uid="{A5143D14-6AF8-4F27-A5D0-11724D2C26FF}"/>
    <cellStyle name="Total 7 2 2 10" xfId="9895" xr:uid="{4E9D4BC3-0098-4157-BD28-A0D50D24220C}"/>
    <cellStyle name="Total 7 2 2 10 2" xfId="21771" xr:uid="{CDDFAEB0-1213-47B1-A6FB-C79DA362FD9D}"/>
    <cellStyle name="Total 7 2 2 11" xfId="12116" xr:uid="{602A83B6-EE7F-4F4E-AE1C-40B2C3E57F6D}"/>
    <cellStyle name="Total 7 2 2 11 2" xfId="23933" xr:uid="{24EE9072-6B5C-474A-8C3C-E49EADEBBB7C}"/>
    <cellStyle name="Total 7 2 2 2" xfId="7679" xr:uid="{D4E6BD00-F306-45ED-968D-F17F4B4593AA}"/>
    <cellStyle name="Total 7 2 2 2 10" xfId="17307" xr:uid="{835E6815-8C5D-4BFD-B067-9D1A75F74628}"/>
    <cellStyle name="Total 7 2 2 2 10 2" xfId="29050" xr:uid="{CEF3ABD6-C8E6-4558-A1BE-F013CEE7C635}"/>
    <cellStyle name="Total 7 2 2 2 2" xfId="9322" xr:uid="{4D14F86D-EB34-46CB-BB5E-B4BA4BC676E4}"/>
    <cellStyle name="Total 7 2 2 2 2 2" xfId="13744" xr:uid="{A1AB6690-5CCA-4E1D-8ED4-74BC50FCB373}"/>
    <cellStyle name="Total 7 2 2 2 2 2 2" xfId="25518" xr:uid="{C3333353-A4E1-4753-ABBC-04885B8E22D4}"/>
    <cellStyle name="Total 7 2 2 2 2 3" xfId="14706" xr:uid="{AB828892-8E25-403E-BF89-6CCBAF1C2FA3}"/>
    <cellStyle name="Total 7 2 2 2 2 3 2" xfId="26477" xr:uid="{279F156C-0751-4DA6-85B3-A99C6E18D78A}"/>
    <cellStyle name="Total 7 2 2 2 2 4" xfId="15658" xr:uid="{B086057F-38A4-4D69-8B2C-AAF8F5488F5E}"/>
    <cellStyle name="Total 7 2 2 2 2 4 2" xfId="27405" xr:uid="{E4834FC1-F70B-4233-A834-2398DA0B3907}"/>
    <cellStyle name="Total 7 2 2 2 2 5" xfId="16536" xr:uid="{9F8A0ED5-A550-478E-A527-AAF6473B226F}"/>
    <cellStyle name="Total 7 2 2 2 2 5 2" xfId="28283" xr:uid="{A5FE6606-4B7B-48BF-B07F-EB93FF9BFAF2}"/>
    <cellStyle name="Total 7 2 2 2 2 6" xfId="17401" xr:uid="{73B325D3-3E8D-42D3-830E-262B3ACF01C0}"/>
    <cellStyle name="Total 7 2 2 2 2 6 2" xfId="29122" xr:uid="{397E283B-82D4-4191-BEE9-3D0FBDBB907E}"/>
    <cellStyle name="Total 7 2 2 2 2 7" xfId="18177" xr:uid="{6B452049-CEB9-4C1D-8889-AA39E15F70EE}"/>
    <cellStyle name="Total 7 2 2 2 2 7 2" xfId="29898" xr:uid="{47FE4FAE-4BC5-44E8-AC89-883D19DBDD70}"/>
    <cellStyle name="Total 7 2 2 2 2 8" xfId="18934" xr:uid="{9D921466-49A6-436B-B6F9-918879DCEE94}"/>
    <cellStyle name="Total 7 2 2 2 3" xfId="9760" xr:uid="{A5CC1759-C85A-440F-B1F5-F4AD6BAD9458}"/>
    <cellStyle name="Total 7 2 2 2 3 2" xfId="14165" xr:uid="{0D0F1548-1B69-4AAA-826D-6BD2ED79319F}"/>
    <cellStyle name="Total 7 2 2 2 3 2 2" xfId="25938" xr:uid="{1C67BAC4-192F-4F2E-90CF-0581ABF664BD}"/>
    <cellStyle name="Total 7 2 2 2 3 3" xfId="15125" xr:uid="{28A3F029-DE95-4D6A-8700-95A2167329AC}"/>
    <cellStyle name="Total 7 2 2 2 3 3 2" xfId="26896" xr:uid="{5156D4E8-16B9-440C-90FC-D3B86C11E20A}"/>
    <cellStyle name="Total 7 2 2 2 3 4" xfId="16077" xr:uid="{0E97550F-DB2E-4FE2-8D04-927C3829B182}"/>
    <cellStyle name="Total 7 2 2 2 3 4 2" xfId="27824" xr:uid="{3B3B2DC0-C542-4953-8D51-A71424389792}"/>
    <cellStyle name="Total 7 2 2 2 3 5" xfId="16951" xr:uid="{9D8CE641-6D64-4C5C-87F0-02CD186D90F5}"/>
    <cellStyle name="Total 7 2 2 2 3 5 2" xfId="28698" xr:uid="{5A0E9742-06B6-4980-827B-3D9FCFF53B7F}"/>
    <cellStyle name="Total 7 2 2 2 3 6" xfId="17816" xr:uid="{95983489-3B7A-4B66-8453-7C924B942A76}"/>
    <cellStyle name="Total 7 2 2 2 3 6 2" xfId="29537" xr:uid="{6512DC62-1D6F-4559-9727-C29AE91E9C84}"/>
    <cellStyle name="Total 7 2 2 2 3 7" xfId="18592" xr:uid="{598E1215-FE4C-449E-A99A-575AD2782DDF}"/>
    <cellStyle name="Total 7 2 2 2 3 7 2" xfId="30313" xr:uid="{06A02546-FF2F-4D79-A3F8-AD00983E69A9}"/>
    <cellStyle name="Total 7 2 2 2 3 8" xfId="19349" xr:uid="{F53F563D-4997-4DEB-85FC-C288A78DA5FD}"/>
    <cellStyle name="Total 7 2 2 2 4" xfId="12730" xr:uid="{A0CD0396-5F68-4F6A-8EF7-51197FF9FBCA}"/>
    <cellStyle name="Total 7 2 2 2 4 2" xfId="24528" xr:uid="{5E484374-D3B4-4402-9270-5633A9D7A132}"/>
    <cellStyle name="Total 7 2 2 2 5" xfId="10158" xr:uid="{00C12BB7-5B3A-4FDE-BB5B-EAA2C60E8ECE}"/>
    <cellStyle name="Total 7 2 2 2 5 2" xfId="22033" xr:uid="{B83EB817-8C6E-49B7-9449-29AE7DBA1BDC}"/>
    <cellStyle name="Total 7 2 2 2 6" xfId="13634" xr:uid="{EFD7A66F-F67A-4E73-AE95-1EE667F8C714}"/>
    <cellStyle name="Total 7 2 2 2 6 2" xfId="25410" xr:uid="{C087FF4E-3708-4B96-88B2-04B85C7EE5DC}"/>
    <cellStyle name="Total 7 2 2 2 7" xfId="14602" xr:uid="{B8203DD2-D8E7-405C-9744-BD83458765D6}"/>
    <cellStyle name="Total 7 2 2 2 7 2" xfId="26373" xr:uid="{B99FC8A8-CD20-4547-A5E5-3BD4774B50ED}"/>
    <cellStyle name="Total 7 2 2 2 8" xfId="15554" xr:uid="{5DA22F75-A303-47F9-BE8F-6DC0EDFC0958}"/>
    <cellStyle name="Total 7 2 2 2 8 2" xfId="27305" xr:uid="{931B8E87-39DC-44E7-AB5A-9FC8C71FBDDA}"/>
    <cellStyle name="Total 7 2 2 2 9" xfId="16439" xr:uid="{DA36B275-16B5-4A3F-92BC-91AB224BF825}"/>
    <cellStyle name="Total 7 2 2 2 9 2" xfId="28186" xr:uid="{0B82F0D1-9D16-4C0B-AF8F-FEEFA5DC505E}"/>
    <cellStyle name="Total 7 2 2 3" xfId="8521" xr:uid="{DD456B32-B05C-4951-B462-10C832170CBB}"/>
    <cellStyle name="Total 7 2 2 3 2" xfId="13263" xr:uid="{B658F326-96EF-40C5-97B9-2C2D949D07E6}"/>
    <cellStyle name="Total 7 2 2 3 2 2" xfId="25049" xr:uid="{4EFF7562-C969-459A-B8FF-4D2A312A7E60}"/>
    <cellStyle name="Total 7 2 2 3 3" xfId="14283" xr:uid="{7CBF11AA-B561-408F-AED8-79B3FEE4096F}"/>
    <cellStyle name="Total 7 2 2 3 3 2" xfId="26056" xr:uid="{91FB3FA7-64FB-46C5-8C4F-637B98FD15AD}"/>
    <cellStyle name="Total 7 2 2 3 4" xfId="15243" xr:uid="{CB5CED03-F03A-4B67-8C6F-00ABF2CDDCF0}"/>
    <cellStyle name="Total 7 2 2 3 4 2" xfId="27012" xr:uid="{26119F20-B6CE-438F-8F71-BA78F28B3D39}"/>
    <cellStyle name="Total 7 2 2 3 5" xfId="16192" xr:uid="{3A15CBAC-FA60-49DC-8C0E-3C36EBD8B88D}"/>
    <cellStyle name="Total 7 2 2 3 5 2" xfId="27939" xr:uid="{6214E39E-8D7B-4395-B59D-6BCBF1E4935B}"/>
    <cellStyle name="Total 7 2 2 3 6" xfId="17065" xr:uid="{B47AE50A-3B89-4CFB-95F4-5AC9C3260640}"/>
    <cellStyle name="Total 7 2 2 3 6 2" xfId="28812" xr:uid="{4326A885-A0CB-45D4-A860-287A6E93D209}"/>
    <cellStyle name="Total 7 2 2 3 7" xfId="17930" xr:uid="{4408D5A4-AB46-4641-AC1A-1A08B55DAD20}"/>
    <cellStyle name="Total 7 2 2 3 7 2" xfId="29651" xr:uid="{9FD424BA-57C7-4BC2-B916-5BD9546935B4}"/>
    <cellStyle name="Total 7 2 2 3 8" xfId="18706" xr:uid="{03EC7352-79D4-47AC-B9A2-932C9F6E5972}"/>
    <cellStyle name="Total 7 2 2 4" xfId="9532" xr:uid="{85B3F917-0FD6-471D-9286-F085DD2B1FF7}"/>
    <cellStyle name="Total 7 2 2 4 2" xfId="13937" xr:uid="{104D222C-026E-44CE-BD71-2221B642605D}"/>
    <cellStyle name="Total 7 2 2 4 2 2" xfId="25710" xr:uid="{C7260B32-3BCC-4A6E-8829-E53F8584688D}"/>
    <cellStyle name="Total 7 2 2 4 3" xfId="14897" xr:uid="{1CA95623-8703-489F-B541-D9D2E09A7D2C}"/>
    <cellStyle name="Total 7 2 2 4 3 2" xfId="26668" xr:uid="{015357D7-1F17-4FB1-B27D-2B42AA498C5B}"/>
    <cellStyle name="Total 7 2 2 4 4" xfId="15849" xr:uid="{595E34F3-040C-49AF-87BE-E44249A10EF8}"/>
    <cellStyle name="Total 7 2 2 4 4 2" xfId="27596" xr:uid="{5254B426-33B4-43FF-A10D-C90940CB47E6}"/>
    <cellStyle name="Total 7 2 2 4 5" xfId="16723" xr:uid="{2B417668-FFDC-4E44-BF6C-90F49A32F330}"/>
    <cellStyle name="Total 7 2 2 4 5 2" xfId="28470" xr:uid="{37735D24-94EE-4D94-8B61-D785554DF9A3}"/>
    <cellStyle name="Total 7 2 2 4 6" xfId="17588" xr:uid="{1232C5EB-ADC1-4E6C-9C2D-4A1557DB068E}"/>
    <cellStyle name="Total 7 2 2 4 6 2" xfId="29309" xr:uid="{3EB7E1B9-AEF1-42A3-9AFF-74B6F2B22776}"/>
    <cellStyle name="Total 7 2 2 4 7" xfId="18364" xr:uid="{84DE2E97-0DB7-4AD0-B80C-175F4A6CB5AD}"/>
    <cellStyle name="Total 7 2 2 4 7 2" xfId="30085" xr:uid="{99ABB07C-757A-4167-A370-775933F8C028}"/>
    <cellStyle name="Total 7 2 2 4 8" xfId="19121" xr:uid="{DD4D86FD-2BB8-45D1-AD06-1085471E0522}"/>
    <cellStyle name="Total 7 2 2 5" xfId="12234" xr:uid="{BFE525B5-6548-40B1-BCE7-FD097F6A6954}"/>
    <cellStyle name="Total 7 2 2 5 2" xfId="24051" xr:uid="{101CD201-03B2-41C6-969A-8130718942FE}"/>
    <cellStyle name="Total 7 2 2 6" xfId="10533" xr:uid="{D074C94D-8F4C-472A-A3BF-A5438B4420B6}"/>
    <cellStyle name="Total 7 2 2 6 2" xfId="22405" xr:uid="{217DA124-9F5F-459B-B70A-C59EE2DB8ACD}"/>
    <cellStyle name="Total 7 2 2 7" xfId="12989" xr:uid="{7519E1FE-533A-49D8-856F-39F74DB6974D}"/>
    <cellStyle name="Total 7 2 2 7 2" xfId="24781" xr:uid="{6428EF75-9A6B-4EA5-896A-F13650D4AB18}"/>
    <cellStyle name="Total 7 2 2 8" xfId="9914" xr:uid="{7FA70C46-D584-460B-87AC-F36F07CCAF3B}"/>
    <cellStyle name="Total 7 2 2 8 2" xfId="21790" xr:uid="{4D802F7C-0954-4F6D-AEEF-DF6807CF5919}"/>
    <cellStyle name="Total 7 2 2 9" xfId="13012" xr:uid="{352ECE66-80E1-4AD9-9E4D-98EA7F010200}"/>
    <cellStyle name="Total 7 2 2 9 2" xfId="24804" xr:uid="{058FA02C-EF6E-46A4-AE7F-03C79419EF3D}"/>
    <cellStyle name="Total 7 2 3" xfId="7143" xr:uid="{39C0B36D-6283-4D15-96C5-1F86CB2A9E22}"/>
    <cellStyle name="Total 7 2 3 10" xfId="11900" xr:uid="{4D046A92-3407-4CF0-8A69-DF39E0784068}"/>
    <cellStyle name="Total 7 2 3 10 2" xfId="23727" xr:uid="{0B040093-7DA2-4129-A0FE-8560ABF08394}"/>
    <cellStyle name="Total 7 2 3 2" xfId="8786" xr:uid="{E44490B7-C506-4EDB-9501-A346CCA25659}"/>
    <cellStyle name="Total 7 2 3 2 2" xfId="13446" xr:uid="{3471F971-36B9-4791-9B22-ED4319AC13BD}"/>
    <cellStyle name="Total 7 2 3 2 2 2" xfId="25229" xr:uid="{4BD5B2D7-FC37-40F5-A512-8BD445DCD6D2}"/>
    <cellStyle name="Total 7 2 3 2 3" xfId="14452" xr:uid="{A8686721-25CA-472B-B24F-B666A14F2E76}"/>
    <cellStyle name="Total 7 2 3 2 3 2" xfId="26224" xr:uid="{F91774DD-2DA7-4D94-BE55-101572950822}"/>
    <cellStyle name="Total 7 2 3 2 4" xfId="15410" xr:uid="{EEBAA92D-F231-4980-9C05-F20EFA9925DD}"/>
    <cellStyle name="Total 7 2 3 2 4 2" xfId="27171" xr:uid="{AA6C1240-F388-46C8-8D3B-4FAA734B4DE1}"/>
    <cellStyle name="Total 7 2 3 2 5" xfId="16336" xr:uid="{B7D9D7D1-0D3C-4BD9-A892-B0DCDA8E2408}"/>
    <cellStyle name="Total 7 2 3 2 5 2" xfId="28083" xr:uid="{4658D11D-3204-4DA3-8B47-F729447861E1}"/>
    <cellStyle name="Total 7 2 3 2 6" xfId="17207" xr:uid="{64469024-1C71-4A5E-A7B7-7233F9895478}"/>
    <cellStyle name="Total 7 2 3 2 6 2" xfId="28951" xr:uid="{B51E47FB-DDF0-4D6C-B9EE-5A6CD475F286}"/>
    <cellStyle name="Total 7 2 3 2 7" xfId="18054" xr:uid="{95EE5522-B1F5-424A-AA11-F6E73C41D082}"/>
    <cellStyle name="Total 7 2 3 2 7 2" xfId="29775" xr:uid="{3DBD2059-52FC-4C28-A10B-3ACA829B2438}"/>
    <cellStyle name="Total 7 2 3 2 8" xfId="18821" xr:uid="{9143DE23-DA01-4933-9AFF-D4A70E50234E}"/>
    <cellStyle name="Total 7 2 3 3" xfId="9647" xr:uid="{A2DA3629-9B19-4A18-AEE3-877EAB79BE63}"/>
    <cellStyle name="Total 7 2 3 3 2" xfId="14052" xr:uid="{E85C1AA3-2D6D-4C1E-9C09-26E02674A9C4}"/>
    <cellStyle name="Total 7 2 3 3 2 2" xfId="25825" xr:uid="{9C5283C6-D225-4CD1-A083-842B0C75BCFB}"/>
    <cellStyle name="Total 7 2 3 3 3" xfId="15012" xr:uid="{C0827311-A6D9-4F3C-9B91-BC312169575F}"/>
    <cellStyle name="Total 7 2 3 3 3 2" xfId="26783" xr:uid="{2073CC8B-FF44-4CF5-A791-3E7592CAB9E3}"/>
    <cellStyle name="Total 7 2 3 3 4" xfId="15964" xr:uid="{03CEB5A7-7C86-4DB7-8DB5-B3F915B91D3B}"/>
    <cellStyle name="Total 7 2 3 3 4 2" xfId="27711" xr:uid="{85591F74-12E7-42AB-81B7-4803F56A62BE}"/>
    <cellStyle name="Total 7 2 3 3 5" xfId="16838" xr:uid="{57FCF456-691E-469C-80A8-2F2E8C83E586}"/>
    <cellStyle name="Total 7 2 3 3 5 2" xfId="28585" xr:uid="{2EDD2E61-DBD4-455B-9B22-8B7809C92C92}"/>
    <cellStyle name="Total 7 2 3 3 6" xfId="17703" xr:uid="{F99F6196-F66A-419A-8A39-F92EB596FCCA}"/>
    <cellStyle name="Total 7 2 3 3 6 2" xfId="29424" xr:uid="{68FE0B74-805D-4E96-A768-EB99B2706355}"/>
    <cellStyle name="Total 7 2 3 3 7" xfId="18479" xr:uid="{E6D6F18D-2A41-4856-9E4C-A6499A03D0B0}"/>
    <cellStyle name="Total 7 2 3 3 7 2" xfId="30200" xr:uid="{8CDCF5E4-EF2C-482D-925F-EBB355A634BD}"/>
    <cellStyle name="Total 7 2 3 3 8" xfId="19236" xr:uid="{720814FD-B6C1-4DBC-916B-DB0C0EEA9B1E}"/>
    <cellStyle name="Total 7 2 3 4" xfId="12417" xr:uid="{B192D5EF-F026-4942-933F-25FACBCFB986}"/>
    <cellStyle name="Total 7 2 3 4 2" xfId="24231" xr:uid="{C55FB733-0329-4686-9393-94860BB36277}"/>
    <cellStyle name="Total 7 2 3 5" xfId="10364" xr:uid="{393D02EF-335F-4B0A-97EA-E58CFF602485}"/>
    <cellStyle name="Total 7 2 3 5 2" xfId="22236" xr:uid="{B4694BD8-B91D-41C6-AA4E-AE24413B0470}"/>
    <cellStyle name="Total 7 2 3 6" xfId="11672" xr:uid="{04110F69-D2E3-42FC-89E4-22634087574F}"/>
    <cellStyle name="Total 7 2 3 6 2" xfId="23511" xr:uid="{24AC10CC-9A5B-4756-A2FC-48CB6B0F137E}"/>
    <cellStyle name="Total 7 2 3 7" xfId="11016" xr:uid="{AEEED021-D166-484C-B8DB-60F47453A70E}"/>
    <cellStyle name="Total 7 2 3 7 2" xfId="22885" xr:uid="{F1E68559-6272-42F4-B1B3-4F02A928AE89}"/>
    <cellStyle name="Total 7 2 3 8" xfId="11403" xr:uid="{5403C52C-EAF7-429A-A891-63F1335C8F69}"/>
    <cellStyle name="Total 7 2 3 8 2" xfId="23261" xr:uid="{208CC1A6-A86D-4E3E-8E18-9E23AEED2C6C}"/>
    <cellStyle name="Total 7 2 3 9" xfId="11227" xr:uid="{E1390127-B577-4456-9C8D-ABB9E3E80A4F}"/>
    <cellStyle name="Total 7 2 3 9 2" xfId="23089" xr:uid="{0026C987-C864-464A-99AE-0E3586E44F79}"/>
    <cellStyle name="Total 7 2 4" xfId="7987" xr:uid="{C71C1C29-AACB-4401-97B1-FD7876601341}"/>
    <cellStyle name="Total 7 2 4 2" xfId="12957" xr:uid="{6704F29A-F68A-40A5-9CCF-A26C4A97BA95}"/>
    <cellStyle name="Total 7 2 4 2 2" xfId="24751" xr:uid="{A0FFDF7C-FF0E-406F-BACA-139636DA433F}"/>
    <cellStyle name="Total 7 2 4 3" xfId="9937" xr:uid="{AF4E4E7D-D639-454E-BA1F-047CC9D6A9E7}"/>
    <cellStyle name="Total 7 2 4 3 2" xfId="21812" xr:uid="{2A68150F-3512-4166-93DD-A359C2BD39DD}"/>
    <cellStyle name="Total 7 2 4 4" xfId="11771" xr:uid="{72438920-4D82-43A0-BD78-19EE4782E2DD}"/>
    <cellStyle name="Total 7 2 4 4 2" xfId="23599" xr:uid="{1E730FBA-DFB2-4A26-ACBD-187314D33F4A}"/>
    <cellStyle name="Total 7 2 4 5" xfId="10936" xr:uid="{3EFB0164-2565-4A51-A855-95EDB959F1D5}"/>
    <cellStyle name="Total 7 2 4 5 2" xfId="22805" xr:uid="{4CD93CAD-3A64-496E-AD84-91DB6AAF64C4}"/>
    <cellStyle name="Total 7 2 4 6" xfId="12980" xr:uid="{750CE1AD-48DE-4CCD-85FC-0C1ED3723142}"/>
    <cellStyle name="Total 7 2 4 6 2" xfId="24772" xr:uid="{F564A176-281F-4300-A32A-2ED9BACD04CD}"/>
    <cellStyle name="Total 7 2 4 7" xfId="9920" xr:uid="{89693120-2B81-46A1-B5D2-8D17ACC77D6E}"/>
    <cellStyle name="Total 7 2 4 7 2" xfId="21796" xr:uid="{82C3BF9E-FFCC-44D0-B392-495F6F70D556}"/>
    <cellStyle name="Total 7 2 4 8" xfId="13142" xr:uid="{C036BD57-5B32-41FC-A92B-41A5F7BA9987}"/>
    <cellStyle name="Total 7 2 5" xfId="9419" xr:uid="{D688AB44-0C25-451A-8B6E-8AEFE82BB89D}"/>
    <cellStyle name="Total 7 2 5 2" xfId="13824" xr:uid="{B1708397-2B14-4946-B60F-C51FDA72E388}"/>
    <cellStyle name="Total 7 2 5 2 2" xfId="25597" xr:uid="{8A9D82D1-9152-48DA-9336-686C901B63BA}"/>
    <cellStyle name="Total 7 2 5 3" xfId="14784" xr:uid="{E70324CD-2936-4153-A88D-01F500ABD482}"/>
    <cellStyle name="Total 7 2 5 3 2" xfId="26555" xr:uid="{321EDD46-15E0-404E-B66D-7B059574BF67}"/>
    <cellStyle name="Total 7 2 5 4" xfId="15736" xr:uid="{7E22614A-F8A4-47FB-B20F-88CD202AFCA8}"/>
    <cellStyle name="Total 7 2 5 4 2" xfId="27483" xr:uid="{70A9FF38-3B19-41B2-A098-CE6AA05D9621}"/>
    <cellStyle name="Total 7 2 5 5" xfId="16610" xr:uid="{3A4520CD-3EF0-42BA-A87E-8D971680D258}"/>
    <cellStyle name="Total 7 2 5 5 2" xfId="28357" xr:uid="{65A93106-A0B1-4646-BE94-179AF73C624F}"/>
    <cellStyle name="Total 7 2 5 6" xfId="17475" xr:uid="{5049CE3D-5C35-42D0-86E0-1679E6657F68}"/>
    <cellStyle name="Total 7 2 5 6 2" xfId="29196" xr:uid="{108D7D4D-A6C5-4497-A701-F5178EAE65DE}"/>
    <cellStyle name="Total 7 2 5 7" xfId="18251" xr:uid="{3C73D2B0-0AC5-4854-989E-B54A9F57C9B6}"/>
    <cellStyle name="Total 7 2 5 7 2" xfId="29972" xr:uid="{BC14EAAA-EDE8-4689-969A-D6540AED14CC}"/>
    <cellStyle name="Total 7 2 5 8" xfId="19008" xr:uid="{B889EC2C-DAA0-4EE3-98F3-F362AF18BC32}"/>
    <cellStyle name="Total 7 2 6" xfId="11884" xr:uid="{601FAA15-66A7-4E52-BBAF-A11CA5D8D9DC}"/>
    <cellStyle name="Total 7 2 6 2" xfId="23711" xr:uid="{5F398040-97D3-4126-8CE8-A8814A316946}"/>
    <cellStyle name="Total 7 2 7" xfId="10835" xr:uid="{1D912816-144D-41F7-B9BB-F1705B6E91E4}"/>
    <cellStyle name="Total 7 2 7 2" xfId="22704" xr:uid="{10540906-57A2-42CD-ADCB-21353BFE7608}"/>
    <cellStyle name="Total 7 2 8" xfId="11491" xr:uid="{BE459FAD-77A6-4CA8-B6BD-4DF36F54F76D}"/>
    <cellStyle name="Total 7 2 8 2" xfId="23345" xr:uid="{57A1830F-CE65-4B3D-8B6C-B7202A2B82AF}"/>
    <cellStyle name="Total 7 2 9" xfId="11150" xr:uid="{30FD9779-D64D-41AF-8F17-001A1BEB2CB1}"/>
    <cellStyle name="Total 7 2 9 2" xfId="23015" xr:uid="{1204D2F0-9EE5-442A-ABA5-8C910A79152B}"/>
    <cellStyle name="Total 7 3" xfId="6875" xr:uid="{577E9F8D-A36D-40E2-8F31-18A7A10B70E2}"/>
    <cellStyle name="Total 7 3 10" xfId="16409" xr:uid="{2D7FF12D-B9E4-44D1-A2E1-6A7509E9F4EF}"/>
    <cellStyle name="Total 7 3 10 2" xfId="28156" xr:uid="{9257E179-F0DF-41B3-B975-282A925E9706}"/>
    <cellStyle name="Total 7 3 11" xfId="17280" xr:uid="{1520B2BF-8D7B-4CA6-8FF8-EA5A3483ECB9}"/>
    <cellStyle name="Total 7 3 11 2" xfId="29023" xr:uid="{CB5CAC4B-F233-4D4F-A34B-3EF76EA373CF}"/>
    <cellStyle name="Total 7 3 2" xfId="7680" xr:uid="{D25DE8DA-92F8-4545-A95E-6F1A4CF3BFC2}"/>
    <cellStyle name="Total 7 3 2 10" xfId="10058" xr:uid="{E6129A95-C0A1-4226-A92D-24E355DA04FB}"/>
    <cellStyle name="Total 7 3 2 10 2" xfId="21933" xr:uid="{B8388250-F891-4292-BADE-434AEBBE04EB}"/>
    <cellStyle name="Total 7 3 2 2" xfId="9323" xr:uid="{90E98499-BCF4-41C1-BAFD-70867F2CA5C0}"/>
    <cellStyle name="Total 7 3 2 2 2" xfId="13745" xr:uid="{90DF5DD1-62B7-42C7-A7DF-E7EDB971B205}"/>
    <cellStyle name="Total 7 3 2 2 2 2" xfId="25519" xr:uid="{6CCF5C67-E1CF-4701-930C-73998540351C}"/>
    <cellStyle name="Total 7 3 2 2 3" xfId="14707" xr:uid="{71639804-85DE-4F88-B03A-4B0B5C9313A3}"/>
    <cellStyle name="Total 7 3 2 2 3 2" xfId="26478" xr:uid="{506A3C68-999E-44AB-ABD0-0CB24533FA43}"/>
    <cellStyle name="Total 7 3 2 2 4" xfId="15659" xr:uid="{245C3882-2A48-455D-9B46-5B9E854B775D}"/>
    <cellStyle name="Total 7 3 2 2 4 2" xfId="27406" xr:uid="{1E8DB5AC-E30A-4F98-AB42-65E5774A583F}"/>
    <cellStyle name="Total 7 3 2 2 5" xfId="16537" xr:uid="{B169D32F-42C2-405A-AC15-31FBF33D88F9}"/>
    <cellStyle name="Total 7 3 2 2 5 2" xfId="28284" xr:uid="{F03C0093-C7AE-45BF-8D78-EB05E3427FE5}"/>
    <cellStyle name="Total 7 3 2 2 6" xfId="17402" xr:uid="{1A4081CC-96A5-4BC6-9269-FD8A3D0EA861}"/>
    <cellStyle name="Total 7 3 2 2 6 2" xfId="29123" xr:uid="{85C54D4F-1B47-4BF6-89FF-625FBC249E3F}"/>
    <cellStyle name="Total 7 3 2 2 7" xfId="18178" xr:uid="{63E43964-7813-4173-85B7-C8945F05B032}"/>
    <cellStyle name="Total 7 3 2 2 7 2" xfId="29899" xr:uid="{15DE72A1-33CB-4D20-ADDD-0861D3D4044C}"/>
    <cellStyle name="Total 7 3 2 2 8" xfId="18935" xr:uid="{BFDFF2F6-865B-4326-AE29-3BF2DA3FB217}"/>
    <cellStyle name="Total 7 3 2 3" xfId="9761" xr:uid="{6D29E7EA-5E2D-4984-B505-49D9092D50CC}"/>
    <cellStyle name="Total 7 3 2 3 2" xfId="14166" xr:uid="{7E0B52E6-6245-45A8-83DB-A2F977475DBB}"/>
    <cellStyle name="Total 7 3 2 3 2 2" xfId="25939" xr:uid="{AC489806-3F5E-43E6-8FFA-3DA31CA572E4}"/>
    <cellStyle name="Total 7 3 2 3 3" xfId="15126" xr:uid="{F7DC0E5B-1F07-4660-A1BC-211ACCE1F31E}"/>
    <cellStyle name="Total 7 3 2 3 3 2" xfId="26897" xr:uid="{331E361F-3A95-471B-B07E-448C40CA6BE6}"/>
    <cellStyle name="Total 7 3 2 3 4" xfId="16078" xr:uid="{02BB9A08-5F89-4E1A-BFA7-3CEB54826601}"/>
    <cellStyle name="Total 7 3 2 3 4 2" xfId="27825" xr:uid="{4CDBCBA9-9CC8-4B77-9E42-55C931EF4244}"/>
    <cellStyle name="Total 7 3 2 3 5" xfId="16952" xr:uid="{C7A3D0E9-CA1F-4FF7-919C-107D89A82541}"/>
    <cellStyle name="Total 7 3 2 3 5 2" xfId="28699" xr:uid="{6FDD7577-54D1-4493-855E-F90A282AF19F}"/>
    <cellStyle name="Total 7 3 2 3 6" xfId="17817" xr:uid="{30D36925-A669-4A45-887E-A2A76722E802}"/>
    <cellStyle name="Total 7 3 2 3 6 2" xfId="29538" xr:uid="{1D29473C-F412-4B4B-ABB0-7E836D3BDB0F}"/>
    <cellStyle name="Total 7 3 2 3 7" xfId="18593" xr:uid="{84493D4C-C969-4683-A50D-9671BDB65DEB}"/>
    <cellStyle name="Total 7 3 2 3 7 2" xfId="30314" xr:uid="{0FFC9E78-4E68-452C-99D7-4E127DCC94B4}"/>
    <cellStyle name="Total 7 3 2 3 8" xfId="19350" xr:uid="{290298FA-B694-4DE0-AC4A-58E07EF015A3}"/>
    <cellStyle name="Total 7 3 2 4" xfId="12731" xr:uid="{9906E07E-9698-4BE3-B322-FE60EB59C43B}"/>
    <cellStyle name="Total 7 3 2 4 2" xfId="24529" xr:uid="{DDE86321-89A9-4FF3-804C-B495E8501AB4}"/>
    <cellStyle name="Total 7 3 2 5" xfId="11969" xr:uid="{5E353C1F-B3CF-4E6A-9503-F0B8B10B90A1}"/>
    <cellStyle name="Total 7 3 2 5 2" xfId="23794" xr:uid="{370460B4-D5CE-41D2-8599-6005AE01FD39}"/>
    <cellStyle name="Total 7 3 2 6" xfId="10766" xr:uid="{20299856-6D2D-43AE-876C-529EF3771355}"/>
    <cellStyle name="Total 7 3 2 6 2" xfId="22637" xr:uid="{65AF15B8-81D4-4C02-844D-CDD9BD195EC5}"/>
    <cellStyle name="Total 7 3 2 7" xfId="11556" xr:uid="{6B3F2443-6F75-44F7-BDE2-887739B857F3}"/>
    <cellStyle name="Total 7 3 2 7 2" xfId="23404" xr:uid="{BCDA4417-6DFA-46A8-9619-FAE07FDC179F}"/>
    <cellStyle name="Total 7 3 2 8" xfId="11105" xr:uid="{79EBF265-2BE3-410C-839B-A051500F7CF9}"/>
    <cellStyle name="Total 7 3 2 8 2" xfId="22974" xr:uid="{9028305F-3C92-4C5F-9BEA-E4BEC3AF7376}"/>
    <cellStyle name="Total 7 3 2 9" xfId="12821" xr:uid="{55C6B54D-67BF-4388-B20C-BED226CE559B}"/>
    <cellStyle name="Total 7 3 2 9 2" xfId="24616" xr:uid="{D8E98F80-DA5D-49EC-82D0-CD5FA94CE3AE}"/>
    <cellStyle name="Total 7 3 3" xfId="8520" xr:uid="{63129FF2-5982-4DC6-B7F4-BE0EBCF4FB7C}"/>
    <cellStyle name="Total 7 3 3 2" xfId="13262" xr:uid="{DDA51747-4E57-4DD2-8AB6-858B6B427905}"/>
    <cellStyle name="Total 7 3 3 2 2" xfId="25048" xr:uid="{0A45A399-EB31-4F0A-A7D4-1B79BB72B7C6}"/>
    <cellStyle name="Total 7 3 3 3" xfId="14282" xr:uid="{A2FECA33-627F-47BE-82C8-B825ABCC95EE}"/>
    <cellStyle name="Total 7 3 3 3 2" xfId="26055" xr:uid="{EF547B08-8DED-4C64-943E-858243A897EC}"/>
    <cellStyle name="Total 7 3 3 4" xfId="15242" xr:uid="{82217A96-426F-4E3A-9E76-6334EFCA6856}"/>
    <cellStyle name="Total 7 3 3 4 2" xfId="27011" xr:uid="{4189DCC1-9686-4B66-8779-18D7EA38F2E9}"/>
    <cellStyle name="Total 7 3 3 5" xfId="16191" xr:uid="{8F86AE4C-CA6B-444B-9C05-B5F217F13440}"/>
    <cellStyle name="Total 7 3 3 5 2" xfId="27938" xr:uid="{6AB4F153-331F-4928-889C-66ADF697B46B}"/>
    <cellStyle name="Total 7 3 3 6" xfId="17064" xr:uid="{CF3708B4-7FED-4AFF-8EDE-F24947F82816}"/>
    <cellStyle name="Total 7 3 3 6 2" xfId="28811" xr:uid="{BFEE663F-9269-4DF3-974E-878A80F7F69C}"/>
    <cellStyle name="Total 7 3 3 7" xfId="17929" xr:uid="{6C2E7C21-A3B6-42D0-9458-049C86D63FBD}"/>
    <cellStyle name="Total 7 3 3 7 2" xfId="29650" xr:uid="{42D4E2A2-DBB2-4263-9C0C-F696E6CB409A}"/>
    <cellStyle name="Total 7 3 3 8" xfId="18705" xr:uid="{8A118186-1B64-4689-94A0-71AF2E33CF2A}"/>
    <cellStyle name="Total 7 3 4" xfId="9531" xr:uid="{E0C95C5B-D49D-4707-80B3-ED9EAA5E2F40}"/>
    <cellStyle name="Total 7 3 4 2" xfId="13936" xr:uid="{EFDAC124-B9B1-49CD-96AE-6572B0D71D27}"/>
    <cellStyle name="Total 7 3 4 2 2" xfId="25709" xr:uid="{E4042034-B078-44F8-8AF6-424E881FDC7F}"/>
    <cellStyle name="Total 7 3 4 3" xfId="14896" xr:uid="{46EE22E6-2325-4C32-9138-24B112CDA8A4}"/>
    <cellStyle name="Total 7 3 4 3 2" xfId="26667" xr:uid="{D1C4917B-0452-41D3-A466-35F5EECB8282}"/>
    <cellStyle name="Total 7 3 4 4" xfId="15848" xr:uid="{2F3E1559-A0D6-4456-8A63-F3655E522C1F}"/>
    <cellStyle name="Total 7 3 4 4 2" xfId="27595" xr:uid="{7E656B8E-D6FF-49CB-A022-4F9915609D59}"/>
    <cellStyle name="Total 7 3 4 5" xfId="16722" xr:uid="{4598D066-86FE-47C3-94C4-0002356232D4}"/>
    <cellStyle name="Total 7 3 4 5 2" xfId="28469" xr:uid="{FD8B5686-B77E-4DBC-ADFA-FDBABC2A559E}"/>
    <cellStyle name="Total 7 3 4 6" xfId="17587" xr:uid="{E4138730-7E34-4561-A267-EDA4DA5B82D1}"/>
    <cellStyle name="Total 7 3 4 6 2" xfId="29308" xr:uid="{C0099BCE-3245-4643-82AB-D5849D108C2E}"/>
    <cellStyle name="Total 7 3 4 7" xfId="18363" xr:uid="{81FFA52D-EEA5-4B27-A827-5AF9311D573A}"/>
    <cellStyle name="Total 7 3 4 7 2" xfId="30084" xr:uid="{3C7E2F5B-46D2-4D7D-A669-805A092BD5BA}"/>
    <cellStyle name="Total 7 3 4 8" xfId="19120" xr:uid="{1C444ABD-3C33-4D26-B0CF-13EC2E8142E8}"/>
    <cellStyle name="Total 7 3 5" xfId="12233" xr:uid="{26DB343F-0847-4243-8B0B-7EFC9B80852F}"/>
    <cellStyle name="Total 7 3 5 2" xfId="24050" xr:uid="{06969037-7B7A-479F-88CD-FEAEA3F6A6C7}"/>
    <cellStyle name="Total 7 3 6" xfId="10534" xr:uid="{96EC1C65-EFDB-4E2A-805C-8A876E0A498F}"/>
    <cellStyle name="Total 7 3 6 2" xfId="22406" xr:uid="{CDCFDAA9-9FC9-4514-8B8A-430EDE96C668}"/>
    <cellStyle name="Total 7 3 7" xfId="13579" xr:uid="{22524EC9-D9A8-4731-8CB9-72611D39111F}"/>
    <cellStyle name="Total 7 3 7 2" xfId="25355" xr:uid="{26385F18-B8B2-40DF-BEF3-C7DC288E43BF}"/>
    <cellStyle name="Total 7 3 8" xfId="14557" xr:uid="{2143C25D-DAFE-4D52-83D7-99BA2292E437}"/>
    <cellStyle name="Total 7 3 8 2" xfId="26328" xr:uid="{C9BD1593-6619-44BF-A50C-B60D5091035E}"/>
    <cellStyle name="Total 7 3 9" xfId="15510" xr:uid="{EA897A8A-5A12-4B20-8C47-6DFA8516EC9C}"/>
    <cellStyle name="Total 7 3 9 2" xfId="27265" xr:uid="{C131C7BD-EDEF-495B-B35C-684E2FC10DD2}"/>
    <cellStyle name="Total 7 4" xfId="7142" xr:uid="{1F9165A4-7A3E-4C52-8721-EF37144FBFA7}"/>
    <cellStyle name="Total 7 4 10" xfId="13154" xr:uid="{A7E7F89C-F297-456D-96E7-71D9F422254B}"/>
    <cellStyle name="Total 7 4 10 2" xfId="24940" xr:uid="{7C0B527A-2105-4CFA-A6E1-D21FC68C67C5}"/>
    <cellStyle name="Total 7 4 2" xfId="8785" xr:uid="{490ECCAE-3BA5-45FD-8E5A-B07D99450F0C}"/>
    <cellStyle name="Total 7 4 2 2" xfId="13445" xr:uid="{6B495EBA-871E-48FA-8CC9-1F2CF1BF2F09}"/>
    <cellStyle name="Total 7 4 2 2 2" xfId="25228" xr:uid="{35D5963F-D307-4A8A-A93F-B73794B3A22A}"/>
    <cellStyle name="Total 7 4 2 3" xfId="14451" xr:uid="{7B9C091A-10CA-43E4-B802-73679C790CF8}"/>
    <cellStyle name="Total 7 4 2 3 2" xfId="26223" xr:uid="{82A3CAD9-E784-4010-A380-7B8DA65F20CD}"/>
    <cellStyle name="Total 7 4 2 4" xfId="15409" xr:uid="{ACFB750D-5B1E-4223-BE32-815CC81055D3}"/>
    <cellStyle name="Total 7 4 2 4 2" xfId="27170" xr:uid="{28863F90-23AE-49DD-B4DD-48455764DF00}"/>
    <cellStyle name="Total 7 4 2 5" xfId="16335" xr:uid="{F23D7110-9C4D-43C0-A96A-112A54E83EE4}"/>
    <cellStyle name="Total 7 4 2 5 2" xfId="28082" xr:uid="{57E175F2-1001-4278-AC8C-6F3B751A9919}"/>
    <cellStyle name="Total 7 4 2 6" xfId="17206" xr:uid="{BC3250DB-263A-48F9-9F27-598124CEDCEE}"/>
    <cellStyle name="Total 7 4 2 6 2" xfId="28950" xr:uid="{45C73A8E-1041-4340-86F5-237950065556}"/>
    <cellStyle name="Total 7 4 2 7" xfId="18053" xr:uid="{C9666573-2CD3-476A-8101-92ECBDD0FE62}"/>
    <cellStyle name="Total 7 4 2 7 2" xfId="29774" xr:uid="{D65FE66D-9E89-42F9-8390-AAC5E0FA89F1}"/>
    <cellStyle name="Total 7 4 2 8" xfId="18820" xr:uid="{7A2754DF-CF32-4C86-A311-75838F3D41E4}"/>
    <cellStyle name="Total 7 4 3" xfId="9646" xr:uid="{46A2B790-DCC9-4E95-8EED-1ED8A661BF0B}"/>
    <cellStyle name="Total 7 4 3 2" xfId="14051" xr:uid="{ADDB69AF-4E75-46E5-A85C-7EB3E887D483}"/>
    <cellStyle name="Total 7 4 3 2 2" xfId="25824" xr:uid="{67A721C7-CCD0-4D3F-98E8-BB60AAC24D3C}"/>
    <cellStyle name="Total 7 4 3 3" xfId="15011" xr:uid="{0ABC0825-021D-4BCE-B9C6-C8A9B140EAF2}"/>
    <cellStyle name="Total 7 4 3 3 2" xfId="26782" xr:uid="{68D9E2BC-E4E6-4715-B773-17318CF0D8D1}"/>
    <cellStyle name="Total 7 4 3 4" xfId="15963" xr:uid="{8CC6C813-14EE-45C3-8C82-8825915A1D17}"/>
    <cellStyle name="Total 7 4 3 4 2" xfId="27710" xr:uid="{666190D5-7E23-46B7-81A9-4A113CA09CB8}"/>
    <cellStyle name="Total 7 4 3 5" xfId="16837" xr:uid="{EE8C2176-B9D0-4445-825E-6C496A8DAE37}"/>
    <cellStyle name="Total 7 4 3 5 2" xfId="28584" xr:uid="{80E02CE7-981A-4382-B1D0-DFE019EC9C7B}"/>
    <cellStyle name="Total 7 4 3 6" xfId="17702" xr:uid="{DFEC5E7E-21FE-4590-90F1-BBB3125BF8D3}"/>
    <cellStyle name="Total 7 4 3 6 2" xfId="29423" xr:uid="{84262C8A-3400-498E-A98F-545B5B7A784E}"/>
    <cellStyle name="Total 7 4 3 7" xfId="18478" xr:uid="{45259150-FF8C-4060-9B48-296C7C9A4139}"/>
    <cellStyle name="Total 7 4 3 7 2" xfId="30199" xr:uid="{AED81182-3E56-4F63-A39A-82FBCAFCD650}"/>
    <cellStyle name="Total 7 4 3 8" xfId="19235" xr:uid="{8DBA024B-BB14-4F29-A31D-D3B95B8CEE90}"/>
    <cellStyle name="Total 7 4 4" xfId="12416" xr:uid="{4FD2A9C0-49AC-4046-9179-81FCF65EB89A}"/>
    <cellStyle name="Total 7 4 4 2" xfId="24230" xr:uid="{23DE5857-9FFD-4809-9A4A-10D140F1BB05}"/>
    <cellStyle name="Total 7 4 5" xfId="10365" xr:uid="{08D8994F-7F93-459D-AEEF-88A1D3BE6A4B}"/>
    <cellStyle name="Total 7 4 5 2" xfId="22237" xr:uid="{473F03CD-58A2-410D-A545-9E50DF11CDA5}"/>
    <cellStyle name="Total 7 4 6" xfId="12872" xr:uid="{30B06EAE-B17E-48BE-B0B2-85CCA2AFB382}"/>
    <cellStyle name="Total 7 4 6 2" xfId="24666" xr:uid="{8B1C991E-D0A4-4B91-AFA0-84268F34702A}"/>
    <cellStyle name="Total 7 4 7" xfId="10014" xr:uid="{B622AECB-95D8-4220-868C-8CA24A0461BE}"/>
    <cellStyle name="Total 7 4 7 2" xfId="21889" xr:uid="{4DD37C14-C9B6-4011-9138-2D1B1D8B83C2}"/>
    <cellStyle name="Total 7 4 8" xfId="13129" xr:uid="{CD87376D-ECC8-4197-A52D-F33B7C142C62}"/>
    <cellStyle name="Total 7 4 8 2" xfId="24916" xr:uid="{B732A373-B2BD-4305-88A9-FC3C9940469C}"/>
    <cellStyle name="Total 7 4 9" xfId="9810" xr:uid="{F40BFBC1-E6CB-4D26-9D94-2270C524977A}"/>
    <cellStyle name="Total 7 4 9 2" xfId="21686" xr:uid="{2CA95F0E-FC08-4E99-8706-BC01046DD2E1}"/>
    <cellStyle name="Total 7 5" xfId="7986" xr:uid="{18DA5FDB-6A6D-49AA-A757-B06201B05E5A}"/>
    <cellStyle name="Total 7 5 2" xfId="12956" xr:uid="{73C58395-F74E-44D6-8376-8FE52BD0A0C2}"/>
    <cellStyle name="Total 7 5 2 2" xfId="24750" xr:uid="{AF0BF0F8-AEA8-404C-B447-7ABC0BE9ED86}"/>
    <cellStyle name="Total 7 5 3" xfId="9938" xr:uid="{D1AD4331-8C45-4B9D-83E3-42E1C2A6081A}"/>
    <cellStyle name="Total 7 5 3 2" xfId="21813" xr:uid="{1E9BA52C-2E97-49DC-A243-6E313AC14CE3}"/>
    <cellStyle name="Total 7 5 4" xfId="11770" xr:uid="{F8B8FB8F-DFE5-47BF-B8BE-D70C975AF591}"/>
    <cellStyle name="Total 7 5 4 2" xfId="23598" xr:uid="{22644972-3271-4CD7-A05F-3E78E492A3A1}"/>
    <cellStyle name="Total 7 5 5" xfId="10937" xr:uid="{71454464-909D-4043-A37D-19A3985636F3}"/>
    <cellStyle name="Total 7 5 5 2" xfId="22806" xr:uid="{54475477-23FB-42C3-AAFF-E943E2B7ADCD}"/>
    <cellStyle name="Total 7 5 6" xfId="13551" xr:uid="{BCF429BE-0EB4-4906-8315-EF10D040FEA5}"/>
    <cellStyle name="Total 7 5 6 2" xfId="25327" xr:uid="{199F606B-2A18-455C-A89E-EB335638F373}"/>
    <cellStyle name="Total 7 5 7" xfId="14533" xr:uid="{649AC78A-6B5C-419C-BE2A-0CF4D43A24B2}"/>
    <cellStyle name="Total 7 5 7 2" xfId="26304" xr:uid="{7763787D-F02A-486D-B8F3-2CA57F5BF070}"/>
    <cellStyle name="Total 7 5 8" xfId="15486" xr:uid="{BDBD33CA-C326-44BF-AB3A-C0D29BB466BE}"/>
    <cellStyle name="Total 7 6" xfId="9418" xr:uid="{DF68FF89-CCE1-4484-8BF5-F0E2CAB49179}"/>
    <cellStyle name="Total 7 6 2" xfId="13823" xr:uid="{087246C0-225E-461A-BD86-9AF9E9DF3CC5}"/>
    <cellStyle name="Total 7 6 2 2" xfId="25596" xr:uid="{20142D1F-3441-485A-AD75-E10A77D3C876}"/>
    <cellStyle name="Total 7 6 3" xfId="14783" xr:uid="{136310A4-44F7-490A-95A0-9CB6AA1A0D96}"/>
    <cellStyle name="Total 7 6 3 2" xfId="26554" xr:uid="{34DB1FDF-D210-493A-8384-759F6AFADFAD}"/>
    <cellStyle name="Total 7 6 4" xfId="15735" xr:uid="{3EFB2C29-DEF3-4FFD-AA82-239DF4827BA5}"/>
    <cellStyle name="Total 7 6 4 2" xfId="27482" xr:uid="{E238677B-2D06-4309-A22C-2954D901AF2E}"/>
    <cellStyle name="Total 7 6 5" xfId="16609" xr:uid="{C71583A7-3300-4FED-971E-9916F8121A25}"/>
    <cellStyle name="Total 7 6 5 2" xfId="28356" xr:uid="{8543A3F6-D4F9-4D7B-A0F3-592E8D5368FB}"/>
    <cellStyle name="Total 7 6 6" xfId="17474" xr:uid="{CB2BD3D0-C7CB-4974-804B-5E3778E60B89}"/>
    <cellStyle name="Total 7 6 6 2" xfId="29195" xr:uid="{F727BDF8-097C-40DD-B232-0808D0A242E2}"/>
    <cellStyle name="Total 7 6 7" xfId="18250" xr:uid="{19AB9DF7-7A57-40D2-BA13-6AA7FE4734DD}"/>
    <cellStyle name="Total 7 6 7 2" xfId="29971" xr:uid="{BBE7D5F1-7E77-49DE-8536-251778702106}"/>
    <cellStyle name="Total 7 6 8" xfId="19007" xr:uid="{7E65EFED-096A-4D01-8898-78DFC128C2E4}"/>
    <cellStyle name="Total 7 7" xfId="11883" xr:uid="{48A7A597-0E7F-437C-9B4D-848C1BF064E0}"/>
    <cellStyle name="Total 7 7 2" xfId="23710" xr:uid="{E28544AF-C919-4AD1-8819-2CAB1F0FBA41}"/>
    <cellStyle name="Total 7 8" xfId="10836" xr:uid="{378E5E14-6DC3-4532-B466-2D9574E5B9BE}"/>
    <cellStyle name="Total 7 8 2" xfId="22705" xr:uid="{259AA2FB-8629-4E60-9911-C17A08B18D6F}"/>
    <cellStyle name="Total 7 9" xfId="11490" xr:uid="{4439F2A9-4F3B-42D3-993A-69DB2BE290C9}"/>
    <cellStyle name="Total 7 9 2" xfId="23344" xr:uid="{9DD18CEE-4CBA-489B-A18B-0497D59B9F39}"/>
    <cellStyle name="Total 8" xfId="6248" xr:uid="{602AEF32-E8A7-4270-8837-F054C9398CC2}"/>
    <cellStyle name="Total 8 10" xfId="11149" xr:uid="{A9519E26-D351-4BF2-8EAC-47F7EEB9A5B7}"/>
    <cellStyle name="Total 8 10 2" xfId="23014" xr:uid="{5B1B4435-A3D5-420B-95FF-85943476CA6A}"/>
    <cellStyle name="Total 8 11" xfId="13517" xr:uid="{03E7F873-6860-4400-AA81-7184457C13F4}"/>
    <cellStyle name="Total 8 11 2" xfId="25298" xr:uid="{A0242663-1B85-4A75-90BA-960BEF8AC736}"/>
    <cellStyle name="Total 8 12" xfId="14518" xr:uid="{AF6E6ACB-4F53-41C2-842B-B9DF0846CD28}"/>
    <cellStyle name="Total 8 12 2" xfId="26290" xr:uid="{8204B1FD-476E-4B9F-A6DF-3704092194D2}"/>
    <cellStyle name="Total 8 13" xfId="15476" xr:uid="{DFE7AFA0-680F-4F10-B08F-46C0C542D750}"/>
    <cellStyle name="Total 8 13 2" xfId="27236" xr:uid="{3E88057B-C23C-4DF7-9401-49E1D3165D9C}"/>
    <cellStyle name="Total 8 2" xfId="6249" xr:uid="{698A91B7-A607-479E-8994-507876331211}"/>
    <cellStyle name="Total 8 2 10" xfId="13033" xr:uid="{519F38FE-3CE1-4FA6-A789-A87B62DC5CD3}"/>
    <cellStyle name="Total 8 2 10 2" xfId="24825" xr:uid="{E9ADD9C7-F919-4176-A3C0-62740BDF3E16}"/>
    <cellStyle name="Total 8 2 11" xfId="9878" xr:uid="{DD6429EA-E552-4631-964A-C7017FE8A932}"/>
    <cellStyle name="Total 8 2 11 2" xfId="21754" xr:uid="{4561D139-9E99-4DEF-A84B-28DB9D0198D1}"/>
    <cellStyle name="Total 8 2 12" xfId="12117" xr:uid="{555F5E5F-9073-4C6C-9882-8CB0AE2B552D}"/>
    <cellStyle name="Total 8 2 12 2" xfId="23934" xr:uid="{CA67A089-068E-4CD1-B334-CB7CD79BAACC}"/>
    <cellStyle name="Total 8 2 2" xfId="6878" xr:uid="{8ED61F06-7C05-4FD2-A596-A50381FF355B}"/>
    <cellStyle name="Total 8 2 2 10" xfId="16255" xr:uid="{2CAE208A-3BD4-48C9-B76C-91F425236EDC}"/>
    <cellStyle name="Total 8 2 2 10 2" xfId="28002" xr:uid="{87CB3C1B-34C7-4007-95BE-15185A432792}"/>
    <cellStyle name="Total 8 2 2 11" xfId="17127" xr:uid="{DD4BA5BC-65ED-47A9-BEB4-7BA57DC7EA5C}"/>
    <cellStyle name="Total 8 2 2 11 2" xfId="28874" xr:uid="{73765489-E3DF-4CE3-95C0-89060C03B2E9}"/>
    <cellStyle name="Total 8 2 2 2" xfId="7681" xr:uid="{1BC9C2DF-0AEF-4CFF-B443-7267249D2E51}"/>
    <cellStyle name="Total 8 2 2 2 10" xfId="12863" xr:uid="{08246FC2-6FC7-47B7-80D6-0BBB21A8AD6F}"/>
    <cellStyle name="Total 8 2 2 2 10 2" xfId="24657" xr:uid="{CA2FEDB9-42EB-43BB-BF93-B44090639625}"/>
    <cellStyle name="Total 8 2 2 2 2" xfId="9324" xr:uid="{B5692E3C-7D67-4835-A3C3-4D036ECC6773}"/>
    <cellStyle name="Total 8 2 2 2 2 2" xfId="13746" xr:uid="{DA388A80-EAE4-440A-A83B-E0F30673529B}"/>
    <cellStyle name="Total 8 2 2 2 2 2 2" xfId="25520" xr:uid="{F4B80C21-025E-43C0-A2D3-2A8F5B413500}"/>
    <cellStyle name="Total 8 2 2 2 2 3" xfId="14708" xr:uid="{B7EB9B72-3C32-46C9-B9DB-9299B8FB3038}"/>
    <cellStyle name="Total 8 2 2 2 2 3 2" xfId="26479" xr:uid="{52E3DA9F-61D4-46CF-A310-4350CD4701CB}"/>
    <cellStyle name="Total 8 2 2 2 2 4" xfId="15660" xr:uid="{6B44BB13-3F6F-48C6-A717-FBA0AF92668B}"/>
    <cellStyle name="Total 8 2 2 2 2 4 2" xfId="27407" xr:uid="{FD3D12D9-773B-4730-92B0-8F4A91B627E9}"/>
    <cellStyle name="Total 8 2 2 2 2 5" xfId="16538" xr:uid="{3F36E948-4C46-45D6-8E8A-50AEC7E01E36}"/>
    <cellStyle name="Total 8 2 2 2 2 5 2" xfId="28285" xr:uid="{AAF18AC3-4899-4B9E-86B5-DDCB0226F916}"/>
    <cellStyle name="Total 8 2 2 2 2 6" xfId="17403" xr:uid="{94FD11F9-1DD0-410A-BA18-7AD96F8B6C38}"/>
    <cellStyle name="Total 8 2 2 2 2 6 2" xfId="29124" xr:uid="{DBA855D2-3105-4461-9C06-253C28FB8B10}"/>
    <cellStyle name="Total 8 2 2 2 2 7" xfId="18179" xr:uid="{08D1303F-5F3B-474F-B00D-0BAB69DBA16D}"/>
    <cellStyle name="Total 8 2 2 2 2 7 2" xfId="29900" xr:uid="{6AD9DCAD-21EE-44A9-9F20-C574577C851D}"/>
    <cellStyle name="Total 8 2 2 2 2 8" xfId="18936" xr:uid="{2B9CFD36-57BC-42BB-9621-001E9F7EA9EC}"/>
    <cellStyle name="Total 8 2 2 2 3" xfId="9762" xr:uid="{AA60A214-3472-4699-8C41-E7165412DA5A}"/>
    <cellStyle name="Total 8 2 2 2 3 2" xfId="14167" xr:uid="{99F4B657-508E-4F1F-9620-803FE11C827E}"/>
    <cellStyle name="Total 8 2 2 2 3 2 2" xfId="25940" xr:uid="{CFC887BA-92F1-4A39-882B-496C349301B4}"/>
    <cellStyle name="Total 8 2 2 2 3 3" xfId="15127" xr:uid="{37F67866-1F59-4301-923A-02DF70DB476A}"/>
    <cellStyle name="Total 8 2 2 2 3 3 2" xfId="26898" xr:uid="{69BEBD3B-5CC7-4090-BEC7-29682F44B94E}"/>
    <cellStyle name="Total 8 2 2 2 3 4" xfId="16079" xr:uid="{B0777A9A-CB2D-47DD-9E31-CCED31A43B44}"/>
    <cellStyle name="Total 8 2 2 2 3 4 2" xfId="27826" xr:uid="{E06D709F-B76C-4E57-87CC-7D33821C775B}"/>
    <cellStyle name="Total 8 2 2 2 3 5" xfId="16953" xr:uid="{F1BFE0F2-A705-473B-A92B-BF6F4124A204}"/>
    <cellStyle name="Total 8 2 2 2 3 5 2" xfId="28700" xr:uid="{59D840B2-5ADA-4575-BD9D-0597C65FB56C}"/>
    <cellStyle name="Total 8 2 2 2 3 6" xfId="17818" xr:uid="{9166D410-92BD-41AC-8B27-8174E13B6FFE}"/>
    <cellStyle name="Total 8 2 2 2 3 6 2" xfId="29539" xr:uid="{63AE8032-880F-4192-BC83-B15F7267848E}"/>
    <cellStyle name="Total 8 2 2 2 3 7" xfId="18594" xr:uid="{D992AD7F-6A62-43BF-B95F-C9982322EFAC}"/>
    <cellStyle name="Total 8 2 2 2 3 7 2" xfId="30315" xr:uid="{B26159D5-303C-4AD7-9237-1B17AB6C7FB9}"/>
    <cellStyle name="Total 8 2 2 2 3 8" xfId="19351" xr:uid="{C17CB461-4E36-4E8F-A5D9-726A20A3C694}"/>
    <cellStyle name="Total 8 2 2 2 4" xfId="12732" xr:uid="{7A58F78E-1C37-4C33-88FF-2743277E5441}"/>
    <cellStyle name="Total 8 2 2 2 4 2" xfId="24530" xr:uid="{1D042B1F-A46C-4974-A749-2AB0E985CFD0}"/>
    <cellStyle name="Total 8 2 2 2 5" xfId="10157" xr:uid="{A4B724A0-F68C-4D2A-8E97-4789C13CDDDC}"/>
    <cellStyle name="Total 8 2 2 2 5 2" xfId="22032" xr:uid="{E8439A9F-59FD-48A7-8830-D98170B14014}"/>
    <cellStyle name="Total 8 2 2 2 6" xfId="13114" xr:uid="{5CF61518-E7D3-4773-95D8-226EF293AF2C}"/>
    <cellStyle name="Total 8 2 2 2 6 2" xfId="24902" xr:uid="{9F534692-71A8-4D1A-A511-237089B6A3DB}"/>
    <cellStyle name="Total 8 2 2 2 7" xfId="9823" xr:uid="{2C462089-9173-422E-BF6E-24900E97FF7D}"/>
    <cellStyle name="Total 8 2 2 2 7 2" xfId="21699" xr:uid="{F453BC29-7EBC-4AAC-90D9-28D01FF5935A}"/>
    <cellStyle name="Total 8 2 2 2 8" xfId="12123" xr:uid="{A5FEA360-0AA3-4D6A-9602-033CA618DE7F}"/>
    <cellStyle name="Total 8 2 2 2 8 2" xfId="23940" xr:uid="{F25763C5-A941-4738-9C4F-310A6C0B4DD8}"/>
    <cellStyle name="Total 8 2 2 2 9" xfId="10644" xr:uid="{4653BF1E-40BC-4476-8C85-1690F62EBF19}"/>
    <cellStyle name="Total 8 2 2 2 9 2" xfId="22516" xr:uid="{E7915E4B-589C-403A-AF86-DC916DED6427}"/>
    <cellStyle name="Total 8 2 2 3" xfId="8523" xr:uid="{2D64F4B2-17B7-4046-8261-118FAC508E0A}"/>
    <cellStyle name="Total 8 2 2 3 2" xfId="13265" xr:uid="{9200D64C-A810-4386-88D7-0AFD1E949933}"/>
    <cellStyle name="Total 8 2 2 3 2 2" xfId="25051" xr:uid="{FB33C875-80CF-42F8-AD81-E1AE29B6EDB3}"/>
    <cellStyle name="Total 8 2 2 3 3" xfId="14285" xr:uid="{E2642F7B-81C8-4031-A207-B12ADEB1D678}"/>
    <cellStyle name="Total 8 2 2 3 3 2" xfId="26058" xr:uid="{27DF4C6F-BBDA-4C14-9C55-5968C6B6F934}"/>
    <cellStyle name="Total 8 2 2 3 4" xfId="15245" xr:uid="{3AABAC46-D179-42F4-A070-E4BB49BC0A47}"/>
    <cellStyle name="Total 8 2 2 3 4 2" xfId="27014" xr:uid="{365763DB-4F50-479D-B73B-DD0C141B8A20}"/>
    <cellStyle name="Total 8 2 2 3 5" xfId="16194" xr:uid="{60AD3ED3-347D-4EAE-94CC-B01089287410}"/>
    <cellStyle name="Total 8 2 2 3 5 2" xfId="27941" xr:uid="{C2011324-4664-4FD3-82FD-B13CA8DBA6B6}"/>
    <cellStyle name="Total 8 2 2 3 6" xfId="17067" xr:uid="{5CBA1683-0792-48BD-8432-03E71AAAC715}"/>
    <cellStyle name="Total 8 2 2 3 6 2" xfId="28814" xr:uid="{CC9501E5-315C-43B1-A4FC-341E5FD53AAB}"/>
    <cellStyle name="Total 8 2 2 3 7" xfId="17932" xr:uid="{46A9B1DF-A6BA-4AAE-BBD9-E2CC8678C346}"/>
    <cellStyle name="Total 8 2 2 3 7 2" xfId="29653" xr:uid="{65DBFBF0-D5AF-4F08-AECF-EC3FABB71F54}"/>
    <cellStyle name="Total 8 2 2 3 8" xfId="18708" xr:uid="{9C510DB2-D763-48EE-B817-4775A5EEE0BD}"/>
    <cellStyle name="Total 8 2 2 4" xfId="9534" xr:uid="{9F9CF9C7-C3DE-4C03-BFC6-8489661B699E}"/>
    <cellStyle name="Total 8 2 2 4 2" xfId="13939" xr:uid="{54D80934-2F52-47D1-8DE0-C108095FCDA8}"/>
    <cellStyle name="Total 8 2 2 4 2 2" xfId="25712" xr:uid="{313CD4E9-0D48-4C8A-A158-1CFE89DA228A}"/>
    <cellStyle name="Total 8 2 2 4 3" xfId="14899" xr:uid="{DBDFAE4F-F8C3-425D-B470-E394381D5ADA}"/>
    <cellStyle name="Total 8 2 2 4 3 2" xfId="26670" xr:uid="{A198B675-D479-4CC8-9B41-B46E6EEC8806}"/>
    <cellStyle name="Total 8 2 2 4 4" xfId="15851" xr:uid="{0CBAA7F0-8960-4DAA-B756-766D71B4AEA2}"/>
    <cellStyle name="Total 8 2 2 4 4 2" xfId="27598" xr:uid="{F36A5420-A851-462D-8E39-9C6EDA202536}"/>
    <cellStyle name="Total 8 2 2 4 5" xfId="16725" xr:uid="{382260E8-29D2-4FD5-8DE4-8910284218E1}"/>
    <cellStyle name="Total 8 2 2 4 5 2" xfId="28472" xr:uid="{BC53EA50-A98B-42F2-A1E5-5453301A2978}"/>
    <cellStyle name="Total 8 2 2 4 6" xfId="17590" xr:uid="{F9C6B34B-DFF0-4883-8FCE-0A343FAFED8D}"/>
    <cellStyle name="Total 8 2 2 4 6 2" xfId="29311" xr:uid="{BE22F004-44EF-4096-B567-4EBD9DB59DD5}"/>
    <cellStyle name="Total 8 2 2 4 7" xfId="18366" xr:uid="{26764615-1EC3-4C24-9859-D8C3ABA65F7B}"/>
    <cellStyle name="Total 8 2 2 4 7 2" xfId="30087" xr:uid="{16CE0022-AE8E-4283-9721-828A22D2C6E4}"/>
    <cellStyle name="Total 8 2 2 4 8" xfId="19123" xr:uid="{1766296C-8CCF-4133-A6D8-47C204926369}"/>
    <cellStyle name="Total 8 2 2 5" xfId="12236" xr:uid="{FA93BE0E-6E4A-43BF-8573-A3ADA41E1439}"/>
    <cellStyle name="Total 8 2 2 5 2" xfId="24053" xr:uid="{AAAD0E2B-08AD-4303-A0D9-6EFE5833FCA5}"/>
    <cellStyle name="Total 8 2 2 6" xfId="10531" xr:uid="{7B2955CF-6C4A-4813-A241-56A25513F778}"/>
    <cellStyle name="Total 8 2 2 6 2" xfId="22403" xr:uid="{EC4F506B-7D4D-4C0E-B7A3-E1217093EDE9}"/>
    <cellStyle name="Total 8 2 2 7" xfId="13357" xr:uid="{48F1F4F5-527D-4AF6-88F0-5764C61465C8}"/>
    <cellStyle name="Total 8 2 2 7 2" xfId="25140" xr:uid="{A34F5A39-7BD7-49CE-8B75-2EBA8AFB851C}"/>
    <cellStyle name="Total 8 2 2 8" xfId="14366" xr:uid="{A28091F0-6322-4446-B304-257EE951C9CA}"/>
    <cellStyle name="Total 8 2 2 8 2" xfId="26138" xr:uid="{F94D0584-95F1-47A5-82D1-11C64C54299E}"/>
    <cellStyle name="Total 8 2 2 9" xfId="15324" xr:uid="{5390DF08-3BE6-49BF-BC63-4D8B2BAFC735}"/>
    <cellStyle name="Total 8 2 2 9 2" xfId="27088" xr:uid="{2EBCE789-1C6A-46F8-8795-44A9A209444E}"/>
    <cellStyle name="Total 8 2 3" xfId="7145" xr:uid="{93652104-D0F2-42EC-B27B-87A7E4E08E2F}"/>
    <cellStyle name="Total 8 2 3 10" xfId="13618" xr:uid="{8A39DFEB-AFBD-43FF-8029-396CBE90C79F}"/>
    <cellStyle name="Total 8 2 3 10 2" xfId="25394" xr:uid="{F2C19820-1510-44F5-B2EA-9BD7C95B785B}"/>
    <cellStyle name="Total 8 2 3 2" xfId="8788" xr:uid="{C63767DF-00F4-4711-B112-5702348233FE}"/>
    <cellStyle name="Total 8 2 3 2 2" xfId="13448" xr:uid="{C699E4C3-2F3E-4037-89BF-38AD7EC1170D}"/>
    <cellStyle name="Total 8 2 3 2 2 2" xfId="25231" xr:uid="{B265FFF6-BDEC-4282-8ED0-8E9AD3993ED9}"/>
    <cellStyle name="Total 8 2 3 2 3" xfId="14454" xr:uid="{D45359D5-8A56-4CF9-A3D7-99D8E5074A07}"/>
    <cellStyle name="Total 8 2 3 2 3 2" xfId="26226" xr:uid="{C20E425C-C72E-44A5-BFF5-F1827292D7BE}"/>
    <cellStyle name="Total 8 2 3 2 4" xfId="15412" xr:uid="{49960AB6-1C43-4DF2-BC67-26AA4E99B734}"/>
    <cellStyle name="Total 8 2 3 2 4 2" xfId="27173" xr:uid="{780CB87F-5105-4AA5-89CD-A5963866A62D}"/>
    <cellStyle name="Total 8 2 3 2 5" xfId="16338" xr:uid="{18305486-BDE2-451B-936C-2C991B31E6EE}"/>
    <cellStyle name="Total 8 2 3 2 5 2" xfId="28085" xr:uid="{1406A7DE-AAA7-4B54-9520-2D63D996C3D9}"/>
    <cellStyle name="Total 8 2 3 2 6" xfId="17209" xr:uid="{A4750479-5FD9-448C-BA57-7C274D0685A2}"/>
    <cellStyle name="Total 8 2 3 2 6 2" xfId="28953" xr:uid="{C4F12155-D28E-4143-8879-8F4F4828BA86}"/>
    <cellStyle name="Total 8 2 3 2 7" xfId="18056" xr:uid="{F89501FF-9AEC-4191-BFC3-B6937888F3AF}"/>
    <cellStyle name="Total 8 2 3 2 7 2" xfId="29777" xr:uid="{6074B474-7D1A-402D-B47F-CFD66D8F9589}"/>
    <cellStyle name="Total 8 2 3 2 8" xfId="18823" xr:uid="{64629AE6-C6F4-4C6B-8C06-E98678C0EEE0}"/>
    <cellStyle name="Total 8 2 3 3" xfId="9649" xr:uid="{CCEFF905-C182-4FF9-9563-DB429F6BE7EA}"/>
    <cellStyle name="Total 8 2 3 3 2" xfId="14054" xr:uid="{9789DBE9-1423-41BB-ACD5-E7E2747341EA}"/>
    <cellStyle name="Total 8 2 3 3 2 2" xfId="25827" xr:uid="{B0C5A6BE-2028-482F-B545-AA30F6B09DD7}"/>
    <cellStyle name="Total 8 2 3 3 3" xfId="15014" xr:uid="{CC48516B-68FA-48CA-B92F-894DE4522744}"/>
    <cellStyle name="Total 8 2 3 3 3 2" xfId="26785" xr:uid="{956EC5EA-7006-49FE-AFFF-9FA7F4F8D046}"/>
    <cellStyle name="Total 8 2 3 3 4" xfId="15966" xr:uid="{B6A812CD-BEC3-485B-8A32-2B78DAFA992C}"/>
    <cellStyle name="Total 8 2 3 3 4 2" xfId="27713" xr:uid="{DC7B0286-E0FE-4DBD-BD2D-EFC76101F11D}"/>
    <cellStyle name="Total 8 2 3 3 5" xfId="16840" xr:uid="{A20F8A38-0130-421B-BFC8-A5C754A402BC}"/>
    <cellStyle name="Total 8 2 3 3 5 2" xfId="28587" xr:uid="{1E8B1CE5-97A6-47B6-B477-266AD74D6BEB}"/>
    <cellStyle name="Total 8 2 3 3 6" xfId="17705" xr:uid="{D7D25250-B03D-43BD-A88A-0E4203C27022}"/>
    <cellStyle name="Total 8 2 3 3 6 2" xfId="29426" xr:uid="{775CE167-5C25-4CE8-80B1-6334BF6831A4}"/>
    <cellStyle name="Total 8 2 3 3 7" xfId="18481" xr:uid="{F62FD16F-F95C-4490-8B96-9ED0A13BFA73}"/>
    <cellStyle name="Total 8 2 3 3 7 2" xfId="30202" xr:uid="{4739A39F-8894-42A4-B832-6C1822C45A27}"/>
    <cellStyle name="Total 8 2 3 3 8" xfId="19238" xr:uid="{4998F62E-31C8-4CF6-A51D-EE396157EF3E}"/>
    <cellStyle name="Total 8 2 3 4" xfId="12419" xr:uid="{7D54BF27-FF79-4106-9A97-B06944CE07B9}"/>
    <cellStyle name="Total 8 2 3 4 2" xfId="24233" xr:uid="{C8DFD16B-13C1-4B29-AD77-B84CADFA6D49}"/>
    <cellStyle name="Total 8 2 3 5" xfId="10362" xr:uid="{B9335D16-AA5E-4092-8D12-84B51F30AB03}"/>
    <cellStyle name="Total 8 2 3 5 2" xfId="22234" xr:uid="{2376A8FF-ADC3-4526-8701-F13451B4BD35}"/>
    <cellStyle name="Total 8 2 3 6" xfId="11674" xr:uid="{1497E049-E7C0-40A2-B7FC-F36F688E59C7}"/>
    <cellStyle name="Total 8 2 3 6 2" xfId="23513" xr:uid="{3806B21C-ECD8-45BE-B462-BE147B1EBE86}"/>
    <cellStyle name="Total 8 2 3 7" xfId="11014" xr:uid="{B35EFA5D-4F8B-4662-84D1-B0B23BE4FBB5}"/>
    <cellStyle name="Total 8 2 3 7 2" xfId="22883" xr:uid="{049B37F1-7780-40D6-A78B-46F413515DBE}"/>
    <cellStyle name="Total 8 2 3 8" xfId="12511" xr:uid="{E72D596A-E52E-4A7F-AFCA-2932F2DF422B}"/>
    <cellStyle name="Total 8 2 3 8 2" xfId="24321" xr:uid="{26C5895F-1A4D-435A-941C-100171A6BC8A}"/>
    <cellStyle name="Total 8 2 3 9" xfId="10286" xr:uid="{CE8C146B-F217-4C51-8D3F-DDC22AFA9577}"/>
    <cellStyle name="Total 8 2 3 9 2" xfId="22161" xr:uid="{40839CF2-D352-43E4-A91D-7F11BC6E2C9F}"/>
    <cellStyle name="Total 8 2 4" xfId="7989" xr:uid="{0F1F467D-CDFE-475B-AC24-7D333F149D15}"/>
    <cellStyle name="Total 8 2 4 2" xfId="12959" xr:uid="{869C1831-BA04-46D6-8E26-0B9DB37A6576}"/>
    <cellStyle name="Total 8 2 4 2 2" xfId="24753" xr:uid="{3941E9DB-7EA1-44E3-9DB2-E2BB8DEBE146}"/>
    <cellStyle name="Total 8 2 4 3" xfId="9935" xr:uid="{4792D76A-A1E4-45B1-8DEA-33DF77183C3B}"/>
    <cellStyle name="Total 8 2 4 3 2" xfId="21810" xr:uid="{1EFF61C3-61FE-44A5-9D03-851C4C54B00F}"/>
    <cellStyle name="Total 8 2 4 4" xfId="11773" xr:uid="{C1F50310-71DE-4E78-B8BB-6504EB19CDE3}"/>
    <cellStyle name="Total 8 2 4 4 2" xfId="23601" xr:uid="{841CB6F9-B8C7-47CD-BE3C-4614CF667047}"/>
    <cellStyle name="Total 8 2 4 5" xfId="10934" xr:uid="{0E98298C-AA66-4EEA-8566-F602FDA415FE}"/>
    <cellStyle name="Total 8 2 4 5 2" xfId="22803" xr:uid="{8AB399D3-ADA7-412B-AF10-65CC553CBA2F}"/>
    <cellStyle name="Total 8 2 4 6" xfId="13345" xr:uid="{80A87BDF-C9A5-4522-B85B-CD40ABE51B75}"/>
    <cellStyle name="Total 8 2 4 6 2" xfId="25128" xr:uid="{DB298BD0-AEAB-4B17-9079-CD9B225582FD}"/>
    <cellStyle name="Total 8 2 4 7" xfId="14354" xr:uid="{A159800B-C2F1-4F7A-BE80-39F8ABA3297A}"/>
    <cellStyle name="Total 8 2 4 7 2" xfId="26126" xr:uid="{F9E30FFC-D890-4EA1-8D36-A4167843AE95}"/>
    <cellStyle name="Total 8 2 4 8" xfId="15312" xr:uid="{8B3781CF-FE8E-4AFA-B289-8780A3C78A8C}"/>
    <cellStyle name="Total 8 2 5" xfId="9421" xr:uid="{BBB64340-CAFE-44AA-B5EB-4CD650360F04}"/>
    <cellStyle name="Total 8 2 5 2" xfId="13826" xr:uid="{1CB2F06B-C6D0-4A60-A63B-ECFB9113F6A7}"/>
    <cellStyle name="Total 8 2 5 2 2" xfId="25599" xr:uid="{B0860298-7B68-479D-86D5-A1BA62A5B793}"/>
    <cellStyle name="Total 8 2 5 3" xfId="14786" xr:uid="{70FBD207-BC4B-4B43-8713-FA3FB348C9AB}"/>
    <cellStyle name="Total 8 2 5 3 2" xfId="26557" xr:uid="{FBF17D08-390C-44F2-B0D5-5B08A0D4F36F}"/>
    <cellStyle name="Total 8 2 5 4" xfId="15738" xr:uid="{59786A6E-6468-4982-B8BF-8D6877F8D3B2}"/>
    <cellStyle name="Total 8 2 5 4 2" xfId="27485" xr:uid="{B25689F8-EE3B-4DA6-BB0C-9BBECE253ABD}"/>
    <cellStyle name="Total 8 2 5 5" xfId="16612" xr:uid="{55BCB7C7-3730-4E00-8B23-BF41BE4B2F8D}"/>
    <cellStyle name="Total 8 2 5 5 2" xfId="28359" xr:uid="{E6700B5C-676C-4CE4-A4C6-2144D8FB2B67}"/>
    <cellStyle name="Total 8 2 5 6" xfId="17477" xr:uid="{697E8BA1-CEF0-45B7-BF3F-367091432D45}"/>
    <cellStyle name="Total 8 2 5 6 2" xfId="29198" xr:uid="{8CD7385C-D59D-4A3B-A429-0FA0A5271D03}"/>
    <cellStyle name="Total 8 2 5 7" xfId="18253" xr:uid="{807146EE-A2D5-4AE4-A8E1-475A097AE202}"/>
    <cellStyle name="Total 8 2 5 7 2" xfId="29974" xr:uid="{2FA76E93-A871-44AB-8534-C2AA439544FB}"/>
    <cellStyle name="Total 8 2 5 8" xfId="19010" xr:uid="{D0B5AEC4-4463-4A9E-AAAC-C583771B09B4}"/>
    <cellStyle name="Total 8 2 6" xfId="11886" xr:uid="{1B61D135-ECD8-4E3F-9CA0-6CDD914CB7F7}"/>
    <cellStyle name="Total 8 2 6 2" xfId="23713" xr:uid="{C5261831-BE5F-4CFE-92FA-43A65A027B95}"/>
    <cellStyle name="Total 8 2 7" xfId="10833" xr:uid="{1A81F6C9-8319-41D9-BE77-84CAC541EF60}"/>
    <cellStyle name="Total 8 2 7 2" xfId="22702" xr:uid="{C7CBB8AA-9BBD-4BFE-807A-DA25767F35E4}"/>
    <cellStyle name="Total 8 2 8" xfId="11493" xr:uid="{E4E2AE9E-84DE-4853-97AF-581A5B834EFF}"/>
    <cellStyle name="Total 8 2 8 2" xfId="23347" xr:uid="{6AD211AE-F268-45B0-BCEA-FEA85A562D10}"/>
    <cellStyle name="Total 8 2 9" xfId="11148" xr:uid="{A6C289E8-1C5C-4DAE-977F-5250B7A9D438}"/>
    <cellStyle name="Total 8 2 9 2" xfId="23013" xr:uid="{997F6AED-204D-41D1-B2D5-0F3EBB82A958}"/>
    <cellStyle name="Total 8 3" xfId="6877" xr:uid="{54341B37-5832-442D-908F-EC0B0470F82B}"/>
    <cellStyle name="Total 8 3 10" xfId="9916" xr:uid="{A6C07FC4-A515-42AD-9A32-56F619867BA3}"/>
    <cellStyle name="Total 8 3 10 2" xfId="21792" xr:uid="{5280DC5E-FAAE-4BA6-8F07-C058496DC19D}"/>
    <cellStyle name="Total 8 3 11" xfId="13144" xr:uid="{94DBDE35-D434-4324-8250-2483F3AE6ECB}"/>
    <cellStyle name="Total 8 3 11 2" xfId="24930" xr:uid="{A33385CB-4CC6-429B-8D45-DCF574EB1F68}"/>
    <cellStyle name="Total 8 3 2" xfId="7682" xr:uid="{7B123151-1BB1-4B6E-BBD6-D15EDE0A4DDB}"/>
    <cellStyle name="Total 8 3 2 10" xfId="12630" xr:uid="{A778CB28-46C9-4698-8971-5378167423F2}"/>
    <cellStyle name="Total 8 3 2 10 2" xfId="24434" xr:uid="{BD1A178C-76B7-424C-9F93-C256B63B1949}"/>
    <cellStyle name="Total 8 3 2 2" xfId="9325" xr:uid="{A72AEE9B-754A-4E1D-BA63-FD190449B68F}"/>
    <cellStyle name="Total 8 3 2 2 2" xfId="13747" xr:uid="{39573128-26CD-4350-A106-FB30F06B8490}"/>
    <cellStyle name="Total 8 3 2 2 2 2" xfId="25521" xr:uid="{5104642B-1FC4-4882-BC35-9D95E865FC4D}"/>
    <cellStyle name="Total 8 3 2 2 3" xfId="14709" xr:uid="{BA0F402C-997A-4402-98EE-ECA11CF67BD9}"/>
    <cellStyle name="Total 8 3 2 2 3 2" xfId="26480" xr:uid="{149AE391-EAC1-4C28-A951-8E276434F17C}"/>
    <cellStyle name="Total 8 3 2 2 4" xfId="15661" xr:uid="{DA3A6393-48F6-4EBF-B2E1-A42D5DABEBF8}"/>
    <cellStyle name="Total 8 3 2 2 4 2" xfId="27408" xr:uid="{74FB0BCB-4630-4D94-A258-C7B25C85A666}"/>
    <cellStyle name="Total 8 3 2 2 5" xfId="16539" xr:uid="{D8CC918C-D73E-4C8E-84F7-57432FC15B7F}"/>
    <cellStyle name="Total 8 3 2 2 5 2" xfId="28286" xr:uid="{07405BA8-7CCE-405D-9FCF-410FE5C54C1F}"/>
    <cellStyle name="Total 8 3 2 2 6" xfId="17404" xr:uid="{DC3315BE-8AAD-4682-81B9-7238ACAF32A5}"/>
    <cellStyle name="Total 8 3 2 2 6 2" xfId="29125" xr:uid="{8CDD3E1D-8C5F-4B7C-9C07-E8134CFE908C}"/>
    <cellStyle name="Total 8 3 2 2 7" xfId="18180" xr:uid="{0E0255BC-BE0D-4AE1-ABBA-0EF6A9532855}"/>
    <cellStyle name="Total 8 3 2 2 7 2" xfId="29901" xr:uid="{3E6893D1-5456-4A18-836C-EDDCBCDC1C35}"/>
    <cellStyle name="Total 8 3 2 2 8" xfId="18937" xr:uid="{0B211626-B9C5-4CD0-AF1D-9E7F8430E4C0}"/>
    <cellStyle name="Total 8 3 2 3" xfId="9763" xr:uid="{FE68761F-9F1F-407E-A133-26E39F6F0ABC}"/>
    <cellStyle name="Total 8 3 2 3 2" xfId="14168" xr:uid="{3E05B884-EC20-4D10-9670-47E071567EEA}"/>
    <cellStyle name="Total 8 3 2 3 2 2" xfId="25941" xr:uid="{548EB762-B08C-4DBF-866C-C8BECFD2C57E}"/>
    <cellStyle name="Total 8 3 2 3 3" xfId="15128" xr:uid="{ACC83806-2812-471D-BC57-104E13817749}"/>
    <cellStyle name="Total 8 3 2 3 3 2" xfId="26899" xr:uid="{6DD849A5-48D4-49C6-A771-9E5183E602E0}"/>
    <cellStyle name="Total 8 3 2 3 4" xfId="16080" xr:uid="{E4D883EC-44B0-4B93-ADDB-DD22515720C1}"/>
    <cellStyle name="Total 8 3 2 3 4 2" xfId="27827" xr:uid="{BDE4F203-F8DB-46B1-BE35-184C09980370}"/>
    <cellStyle name="Total 8 3 2 3 5" xfId="16954" xr:uid="{5C9D268F-3638-4767-9E09-842083854ADE}"/>
    <cellStyle name="Total 8 3 2 3 5 2" xfId="28701" xr:uid="{EEB2F51E-7109-4D6B-8B7A-ED7AE70256FC}"/>
    <cellStyle name="Total 8 3 2 3 6" xfId="17819" xr:uid="{2E556D6B-20A2-4AEA-B98F-389A7E45EC89}"/>
    <cellStyle name="Total 8 3 2 3 6 2" xfId="29540" xr:uid="{80CC9592-5966-48C6-9931-1466D16FBC13}"/>
    <cellStyle name="Total 8 3 2 3 7" xfId="18595" xr:uid="{4D0B1B49-7EC7-4EA8-BAD7-C1E79E0AFFA1}"/>
    <cellStyle name="Total 8 3 2 3 7 2" xfId="30316" xr:uid="{A37D5414-BB5C-4713-AD44-106EE5C0E37B}"/>
    <cellStyle name="Total 8 3 2 3 8" xfId="19352" xr:uid="{9FF82A61-2741-46F4-B37D-D779CD200625}"/>
    <cellStyle name="Total 8 3 2 4" xfId="12733" xr:uid="{5ECF9824-94F4-420A-A210-28B7D647FE2E}"/>
    <cellStyle name="Total 8 3 2 4 2" xfId="24531" xr:uid="{27D51E80-1DCB-4F2A-86D6-CC4E314CC265}"/>
    <cellStyle name="Total 8 3 2 5" xfId="10156" xr:uid="{4B13E838-4393-4F6A-AD55-3A3090D362CF}"/>
    <cellStyle name="Total 8 3 2 5 2" xfId="22031" xr:uid="{DE5478BB-2A6E-4284-91C2-70385FA7F3DD}"/>
    <cellStyle name="Total 8 3 2 6" xfId="12082" xr:uid="{4E20A970-2D5A-4095-9DDB-9E4A42070B7C}"/>
    <cellStyle name="Total 8 3 2 6 2" xfId="23903" xr:uid="{2F5174B9-20CB-4E54-B92C-6E953466B779}"/>
    <cellStyle name="Total 8 3 2 7" xfId="10675" xr:uid="{E8E4DECC-0DF3-484E-9F08-51C926503080}"/>
    <cellStyle name="Total 8 3 2 7 2" xfId="22547" xr:uid="{34ECF459-568C-440A-A673-279A141E8791}"/>
    <cellStyle name="Total 8 3 2 8" xfId="12858" xr:uid="{25FE7D79-F27E-40C8-858F-76EA9BF67CA7}"/>
    <cellStyle name="Total 8 3 2 8 2" xfId="24652" xr:uid="{FA274A59-6DEB-4B20-8229-F0AFE64D11E3}"/>
    <cellStyle name="Total 8 3 2 9" xfId="10027" xr:uid="{6E070B5E-58D3-4EF6-9341-823ED7BD19EA}"/>
    <cellStyle name="Total 8 3 2 9 2" xfId="21902" xr:uid="{5F755F2A-B666-480D-B8D4-18B0F434A958}"/>
    <cellStyle name="Total 8 3 3" xfId="8522" xr:uid="{C2FF71FE-F37B-4735-9B19-E9D0CDA219C6}"/>
    <cellStyle name="Total 8 3 3 2" xfId="13264" xr:uid="{860CD8C0-83BC-4441-B584-AE0C43C79C6E}"/>
    <cellStyle name="Total 8 3 3 2 2" xfId="25050" xr:uid="{F55DFC5D-7CF1-40C0-961F-B39E0FCC50FA}"/>
    <cellStyle name="Total 8 3 3 3" xfId="14284" xr:uid="{76D2F218-E1DD-4819-8813-1003E72301C5}"/>
    <cellStyle name="Total 8 3 3 3 2" xfId="26057" xr:uid="{C83228AE-86E3-4336-AAFB-EADB07A7EDFE}"/>
    <cellStyle name="Total 8 3 3 4" xfId="15244" xr:uid="{A07AD9DD-EA0C-4AA6-88D1-F6DB6BB74B76}"/>
    <cellStyle name="Total 8 3 3 4 2" xfId="27013" xr:uid="{9792F2A4-4291-4509-A678-F3311185DC88}"/>
    <cellStyle name="Total 8 3 3 5" xfId="16193" xr:uid="{2CDD0D0D-35E2-46FE-9B72-B31CFFD3E0A5}"/>
    <cellStyle name="Total 8 3 3 5 2" xfId="27940" xr:uid="{30C31FA6-EED4-41E1-A71F-DEB89614E8DA}"/>
    <cellStyle name="Total 8 3 3 6" xfId="17066" xr:uid="{B2A6875E-3F9A-4472-B90F-8C7DD801B2FA}"/>
    <cellStyle name="Total 8 3 3 6 2" xfId="28813" xr:uid="{08AA0BDB-DFF8-4249-9073-56BAFF85BF51}"/>
    <cellStyle name="Total 8 3 3 7" xfId="17931" xr:uid="{323AACE9-36C1-449F-B34D-546F466DEA23}"/>
    <cellStyle name="Total 8 3 3 7 2" xfId="29652" xr:uid="{E2B90C4E-B823-4513-BB56-738B942D5091}"/>
    <cellStyle name="Total 8 3 3 8" xfId="18707" xr:uid="{074C3585-DFA8-4645-B0A9-ED3BCF81F50D}"/>
    <cellStyle name="Total 8 3 4" xfId="9533" xr:uid="{09360F62-65FA-4803-8E68-5BB2664062B8}"/>
    <cellStyle name="Total 8 3 4 2" xfId="13938" xr:uid="{638C0B3B-6429-4C2E-9660-8AA4FA8A1CAC}"/>
    <cellStyle name="Total 8 3 4 2 2" xfId="25711" xr:uid="{F1062C68-5B04-4231-8381-341E7CBE565C}"/>
    <cellStyle name="Total 8 3 4 3" xfId="14898" xr:uid="{FB26DB1D-689A-4962-905D-FC42FA6DC174}"/>
    <cellStyle name="Total 8 3 4 3 2" xfId="26669" xr:uid="{CC02AAB6-F370-4AC8-8B23-2E91442128D0}"/>
    <cellStyle name="Total 8 3 4 4" xfId="15850" xr:uid="{439AD0B0-9E6E-4DED-9E1A-974C561759D1}"/>
    <cellStyle name="Total 8 3 4 4 2" xfId="27597" xr:uid="{24F0DC67-0049-4651-A452-E78C6382C9EC}"/>
    <cellStyle name="Total 8 3 4 5" xfId="16724" xr:uid="{BE7AC9CA-FD02-4A3B-81A9-CA0FAD292C5A}"/>
    <cellStyle name="Total 8 3 4 5 2" xfId="28471" xr:uid="{F3093A71-7227-4414-8041-6D534FAE6E2D}"/>
    <cellStyle name="Total 8 3 4 6" xfId="17589" xr:uid="{C063351E-FE7D-46D2-AAB3-876C9DD3A9DB}"/>
    <cellStyle name="Total 8 3 4 6 2" xfId="29310" xr:uid="{A337A9B8-55F6-4940-B031-C511582F1A71}"/>
    <cellStyle name="Total 8 3 4 7" xfId="18365" xr:uid="{53D565EF-4542-49B3-809A-9C016E1F3AB9}"/>
    <cellStyle name="Total 8 3 4 7 2" xfId="30086" xr:uid="{60846505-795F-467A-A839-3D78B6E93768}"/>
    <cellStyle name="Total 8 3 4 8" xfId="19122" xr:uid="{30FCA290-5128-4DF5-855C-FEE5E4574E2F}"/>
    <cellStyle name="Total 8 3 5" xfId="12235" xr:uid="{B47F5539-95FE-40AB-8B2C-596863399D22}"/>
    <cellStyle name="Total 8 3 5 2" xfId="24052" xr:uid="{DF3C4004-B99D-462A-B075-0A236FD5E051}"/>
    <cellStyle name="Total 8 3 6" xfId="10532" xr:uid="{77AD9647-73A6-4B5A-A595-3D1C1934BE64}"/>
    <cellStyle name="Total 8 3 6 2" xfId="22404" xr:uid="{61325861-69C0-4A44-AF73-83885A1F26DD}"/>
    <cellStyle name="Total 8 3 7" xfId="12326" xr:uid="{76B6ABD9-F659-429C-BF51-4CBF639314B0}"/>
    <cellStyle name="Total 8 3 7 2" xfId="24142" xr:uid="{C4434F08-8FE3-4B93-B636-9FA261634F4F}"/>
    <cellStyle name="Total 8 3 8" xfId="10451" xr:uid="{18D93EA3-5FAF-460D-9672-F1B7CAB95390}"/>
    <cellStyle name="Total 8 3 8 2" xfId="22323" xr:uid="{1BD94F38-F325-4EB5-B814-2254E16C11FB}"/>
    <cellStyle name="Total 8 3 9" xfId="12986" xr:uid="{A5EC156C-EF8C-44B2-8915-1FAAD3E25FFF}"/>
    <cellStyle name="Total 8 3 9 2" xfId="24778" xr:uid="{DF0F1B58-6D44-4CBC-BC61-E840EDE1B265}"/>
    <cellStyle name="Total 8 4" xfId="7144" xr:uid="{A041D6A6-0F2C-4C18-9C04-B8ABCFDDD616}"/>
    <cellStyle name="Total 8 4 10" xfId="11582" xr:uid="{64C25BB4-7AC0-4418-8A16-06FB548C1123}"/>
    <cellStyle name="Total 8 4 10 2" xfId="23430" xr:uid="{17A6EEB1-EAE1-4CB9-BA81-89EE81815249}"/>
    <cellStyle name="Total 8 4 2" xfId="8787" xr:uid="{E25A5355-6CE9-42EF-84C1-15123AA247B3}"/>
    <cellStyle name="Total 8 4 2 2" xfId="13447" xr:uid="{22401959-A86F-4576-A565-82B55399EA08}"/>
    <cellStyle name="Total 8 4 2 2 2" xfId="25230" xr:uid="{5BF44170-3417-4C6E-A641-162F49938F23}"/>
    <cellStyle name="Total 8 4 2 3" xfId="14453" xr:uid="{DB0BDB87-4BDC-466E-899D-BA356C45A4A4}"/>
    <cellStyle name="Total 8 4 2 3 2" xfId="26225" xr:uid="{40E77F5D-EA72-403A-B681-621237F66FE8}"/>
    <cellStyle name="Total 8 4 2 4" xfId="15411" xr:uid="{27C39EF8-5ECE-4FE5-9CCC-E145E42E693F}"/>
    <cellStyle name="Total 8 4 2 4 2" xfId="27172" xr:uid="{2C44511D-C6A2-4923-8B43-A5D4560A6F41}"/>
    <cellStyle name="Total 8 4 2 5" xfId="16337" xr:uid="{264398FB-502F-4A3D-B488-CD10191CE83E}"/>
    <cellStyle name="Total 8 4 2 5 2" xfId="28084" xr:uid="{1C015BF3-E976-4857-BBD5-3B20CB5EF312}"/>
    <cellStyle name="Total 8 4 2 6" xfId="17208" xr:uid="{3EECF332-F3F6-417F-8738-F2D86A4E29FF}"/>
    <cellStyle name="Total 8 4 2 6 2" xfId="28952" xr:uid="{298216DC-A467-4443-AA20-CC4A9FD2D2CB}"/>
    <cellStyle name="Total 8 4 2 7" xfId="18055" xr:uid="{C2937873-D965-433F-9DD5-22B0E4FF81D9}"/>
    <cellStyle name="Total 8 4 2 7 2" xfId="29776" xr:uid="{EA7E5259-80DB-4354-BDA1-47D5132769B2}"/>
    <cellStyle name="Total 8 4 2 8" xfId="18822" xr:uid="{50B6B86D-F30D-4A2E-B911-824653BB35FA}"/>
    <cellStyle name="Total 8 4 3" xfId="9648" xr:uid="{0FCA78B0-7252-4F94-BA01-FEAC60F15CA0}"/>
    <cellStyle name="Total 8 4 3 2" xfId="14053" xr:uid="{3AFCB440-A09C-437B-938A-85B13F90B3C6}"/>
    <cellStyle name="Total 8 4 3 2 2" xfId="25826" xr:uid="{7031B25C-03AC-4824-A6D7-D17D162D17E3}"/>
    <cellStyle name="Total 8 4 3 3" xfId="15013" xr:uid="{20055020-CF3B-4373-8548-F5E2F9150041}"/>
    <cellStyle name="Total 8 4 3 3 2" xfId="26784" xr:uid="{198B022C-2A2D-4C4E-A508-8A261CDE10A2}"/>
    <cellStyle name="Total 8 4 3 4" xfId="15965" xr:uid="{855CF854-F022-48DE-822B-BB212A765AE3}"/>
    <cellStyle name="Total 8 4 3 4 2" xfId="27712" xr:uid="{BEA81A73-A5A9-4F2A-8564-779CEB723237}"/>
    <cellStyle name="Total 8 4 3 5" xfId="16839" xr:uid="{A110272A-CE92-4C8F-B9A3-A5445DD5B497}"/>
    <cellStyle name="Total 8 4 3 5 2" xfId="28586" xr:uid="{BF6704C2-F331-4DED-A806-6099C8A8C317}"/>
    <cellStyle name="Total 8 4 3 6" xfId="17704" xr:uid="{3DB2198A-0B4E-4EFA-B652-E145B6C2952D}"/>
    <cellStyle name="Total 8 4 3 6 2" xfId="29425" xr:uid="{E98834E2-B29D-454D-BCDC-A0B49ABBE26D}"/>
    <cellStyle name="Total 8 4 3 7" xfId="18480" xr:uid="{DD570593-7D49-4FD4-9FFD-7715FD0E5C63}"/>
    <cellStyle name="Total 8 4 3 7 2" xfId="30201" xr:uid="{E8F3E4A4-C2C4-4E6E-8F74-0967E978590B}"/>
    <cellStyle name="Total 8 4 3 8" xfId="19237" xr:uid="{E6D66C34-D3EB-480D-AA01-E1DEF57AA36F}"/>
    <cellStyle name="Total 8 4 4" xfId="12418" xr:uid="{D17212DF-9CE7-47D1-B34D-790947D5188B}"/>
    <cellStyle name="Total 8 4 4 2" xfId="24232" xr:uid="{CE6E80D8-D113-437D-B268-5F16595E77AF}"/>
    <cellStyle name="Total 8 4 5" xfId="10363" xr:uid="{F29373BB-2C75-4930-968E-F745856E9CDE}"/>
    <cellStyle name="Total 8 4 5 2" xfId="22235" xr:uid="{2BE444A9-43F7-4AA3-925D-CB297FDC8CB9}"/>
    <cellStyle name="Total 8 4 6" xfId="11673" xr:uid="{22AE8C3D-D045-43F5-84C8-5F3BE1872F6C}"/>
    <cellStyle name="Total 8 4 6 2" xfId="23512" xr:uid="{C4F85312-8211-45AD-BF63-533A06055036}"/>
    <cellStyle name="Total 8 4 7" xfId="11015" xr:uid="{783C3437-063D-404E-9452-5613182793BB}"/>
    <cellStyle name="Total 8 4 7 2" xfId="22884" xr:uid="{8CEAE182-7966-445D-BCC6-BD9CD69001CF}"/>
    <cellStyle name="Total 8 4 8" xfId="12009" xr:uid="{3762031E-E58C-46A7-8C7B-F3BE01C7A468}"/>
    <cellStyle name="Total 8 4 8 2" xfId="23832" xr:uid="{A06F7BE9-FED1-4F22-B3B9-47F877ED2DC0}"/>
    <cellStyle name="Total 8 4 9" xfId="10736" xr:uid="{71B34BB4-6750-479E-A5EE-7461A97A49EE}"/>
    <cellStyle name="Total 8 4 9 2" xfId="22608" xr:uid="{C92DF882-56C9-47C2-B7BE-CCF932D884D7}"/>
    <cellStyle name="Total 8 5" xfId="7988" xr:uid="{EFCDF06B-B71F-4541-9F89-5B1FBFF41B7F}"/>
    <cellStyle name="Total 8 5 2" xfId="12958" xr:uid="{635BCB98-9D45-4CB8-80F0-0C0A68D6952A}"/>
    <cellStyle name="Total 8 5 2 2" xfId="24752" xr:uid="{72C003E2-6F7C-4D76-B02D-9F918642EDDF}"/>
    <cellStyle name="Total 8 5 3" xfId="9936" xr:uid="{F3C37C3F-95E8-48BF-A04D-D39FFF49D2FC}"/>
    <cellStyle name="Total 8 5 3 2" xfId="21811" xr:uid="{E35EF2BB-1B61-4838-AA40-AB45AC6AC28E}"/>
    <cellStyle name="Total 8 5 4" xfId="11772" xr:uid="{A933B967-8A05-474C-96B4-9F3861FAB8FB}"/>
    <cellStyle name="Total 8 5 4 2" xfId="23600" xr:uid="{4B4B9CA3-00F6-480A-9B48-A810A8C9215C}"/>
    <cellStyle name="Total 8 5 5" xfId="10935" xr:uid="{B069F087-990D-496A-9E3D-2B67977F0B5E}"/>
    <cellStyle name="Total 8 5 5 2" xfId="22804" xr:uid="{D55465E4-7E3A-4C8B-BBB9-038167F32626}"/>
    <cellStyle name="Total 8 5 6" xfId="12313" xr:uid="{7580BD07-6F87-47A9-BA7B-65D2ABE1DA6F}"/>
    <cellStyle name="Total 8 5 6 2" xfId="24129" xr:uid="{58483FDE-AF92-4A70-8D88-629500B32188}"/>
    <cellStyle name="Total 8 5 7" xfId="10462" xr:uid="{30FFAFE7-4C8D-4431-BA4A-8D2EF5BDFFFD}"/>
    <cellStyle name="Total 8 5 7 2" xfId="22334" xr:uid="{24143892-63C1-4A0F-A66A-C9C6BDFF2347}"/>
    <cellStyle name="Total 8 5 8" xfId="13088" xr:uid="{47E4DC6E-16BE-4964-BB24-606DE4A5C442}"/>
    <cellStyle name="Total 8 6" xfId="9420" xr:uid="{E48365AB-9D42-41B5-A316-9A50FCA91CDF}"/>
    <cellStyle name="Total 8 6 2" xfId="13825" xr:uid="{9CDD6960-984B-482A-8D47-03DECD8014F0}"/>
    <cellStyle name="Total 8 6 2 2" xfId="25598" xr:uid="{2DDB67C2-531A-43B0-8519-C0BBBF4318CC}"/>
    <cellStyle name="Total 8 6 3" xfId="14785" xr:uid="{5642631C-2519-4E0E-9EEE-695DD997B944}"/>
    <cellStyle name="Total 8 6 3 2" xfId="26556" xr:uid="{F5958D7D-BD7D-4B5B-ADA9-828CAF1F1C60}"/>
    <cellStyle name="Total 8 6 4" xfId="15737" xr:uid="{E720BC68-F7A5-4822-8608-968D9B8FDD3B}"/>
    <cellStyle name="Total 8 6 4 2" xfId="27484" xr:uid="{97E2358C-8393-4732-91C3-D19176A994E5}"/>
    <cellStyle name="Total 8 6 5" xfId="16611" xr:uid="{F318FB64-F6F9-4144-9606-48B8B34BDEBA}"/>
    <cellStyle name="Total 8 6 5 2" xfId="28358" xr:uid="{43CB17D1-4640-40AA-AFFA-5A896515114B}"/>
    <cellStyle name="Total 8 6 6" xfId="17476" xr:uid="{55804022-E4FB-444F-8B99-576D3B758EDA}"/>
    <cellStyle name="Total 8 6 6 2" xfId="29197" xr:uid="{049649D2-68A5-418B-97A8-199DD781B964}"/>
    <cellStyle name="Total 8 6 7" xfId="18252" xr:uid="{3F315267-6A7C-423E-AE32-8201A4A71408}"/>
    <cellStyle name="Total 8 6 7 2" xfId="29973" xr:uid="{925493B5-63BA-4B1F-8BE9-E525A13298BA}"/>
    <cellStyle name="Total 8 6 8" xfId="19009" xr:uid="{63144D19-E1ED-47AD-BC7B-1C5C74C688BD}"/>
    <cellStyle name="Total 8 7" xfId="11885" xr:uid="{DD746962-9D97-4A37-83A4-35F88F0ED4BC}"/>
    <cellStyle name="Total 8 7 2" xfId="23712" xr:uid="{FB22B20B-64E2-4AD5-AA17-AE40307FC176}"/>
    <cellStyle name="Total 8 8" xfId="10834" xr:uid="{69B1ED66-BD2F-441F-9E34-D5522C94B9F6}"/>
    <cellStyle name="Total 8 8 2" xfId="22703" xr:uid="{46013EFB-F96F-474F-9A13-32872B7F5EF4}"/>
    <cellStyle name="Total 8 9" xfId="11492" xr:uid="{C47D2D2A-6F74-49EC-82E8-643BD556C75C}"/>
    <cellStyle name="Total 8 9 2" xfId="23346" xr:uid="{2F479773-3A80-4021-8596-78EC2350C069}"/>
    <cellStyle name="Total 9" xfId="6250" xr:uid="{19999FAB-75BD-431D-B840-6781285BC6C4}"/>
    <cellStyle name="Total 9 10" xfId="11147" xr:uid="{74CA5ECD-84B6-4485-9710-39A2BBB425BE}"/>
    <cellStyle name="Total 9 10 2" xfId="23012" xr:uid="{95083E90-6BB2-4185-A2E3-FAABD22AEB65}"/>
    <cellStyle name="Total 9 11" xfId="11912" xr:uid="{CA222F87-E745-4CD2-B4C1-322A43812758}"/>
    <cellStyle name="Total 9 11 2" xfId="23739" xr:uid="{D31B2EBA-2DCC-45DF-A4A6-6903D619A637}"/>
    <cellStyle name="Total 9 12" xfId="10812" xr:uid="{29CCF31C-E60F-4231-8CA3-331D3585137B}"/>
    <cellStyle name="Total 9 12 2" xfId="22682" xr:uid="{378BC826-6402-453B-9D07-DDD2A37C9035}"/>
    <cellStyle name="Total 9 13" xfId="11512" xr:uid="{939B7140-9752-48A6-9CF1-5C48E5375080}"/>
    <cellStyle name="Total 9 13 2" xfId="23366" xr:uid="{8E00218A-8D05-4B71-B548-D52AFF082BFA}"/>
    <cellStyle name="Total 9 2" xfId="6251" xr:uid="{B122A4D4-8C2C-4A08-A8D7-E7DB6C7638C9}"/>
    <cellStyle name="Total 9 2 10" xfId="12489" xr:uid="{E59C07F8-9139-4F70-83CD-661094C9EC31}"/>
    <cellStyle name="Total 9 2 10 2" xfId="24303" xr:uid="{D6E4818E-466E-49E6-AA03-D57F4FE0A159}"/>
    <cellStyle name="Total 9 2 11" xfId="10296" xr:uid="{92C7CBC9-771E-47AA-BC85-E0CE0FA14389}"/>
    <cellStyle name="Total 9 2 11 2" xfId="22168" xr:uid="{D50FA0F1-CF1D-4B34-B18A-4A4F2A36DC82}"/>
    <cellStyle name="Total 9 2 12" xfId="13104" xr:uid="{8C3129E4-4C2C-4F4B-A5FC-342BF1857B01}"/>
    <cellStyle name="Total 9 2 12 2" xfId="24892" xr:uid="{32023EC0-33D2-4617-A47A-DCDCFAD4235C}"/>
    <cellStyle name="Total 9 2 2" xfId="6880" xr:uid="{8177B7B1-3293-4CCC-9B11-CF16B2BD4BA3}"/>
    <cellStyle name="Total 9 2 2 10" xfId="10739" xr:uid="{B7E050F5-B091-4E35-9CC7-AFD77758178A}"/>
    <cellStyle name="Total 9 2 2 10 2" xfId="22611" xr:uid="{10A9BF5C-0ECE-455C-AA9A-E91FC8AEDC72}"/>
    <cellStyle name="Total 9 2 2 11" xfId="11579" xr:uid="{1B747311-61B0-4904-9C93-553A68DBEB57}"/>
    <cellStyle name="Total 9 2 2 11 2" xfId="23427" xr:uid="{EF235F55-56F9-4292-AC15-4ECF8E6544BC}"/>
    <cellStyle name="Total 9 2 2 2" xfId="7683" xr:uid="{0B781FE0-2754-4877-B57C-7214900B4823}"/>
    <cellStyle name="Total 9 2 2 2 10" xfId="12736" xr:uid="{F6810C84-0B3B-4F97-951E-B8F1C61525B1}"/>
    <cellStyle name="Total 9 2 2 2 10 2" xfId="24534" xr:uid="{395E7014-9BCB-4395-B1F7-65CD00E5CA58}"/>
    <cellStyle name="Total 9 2 2 2 2" xfId="9326" xr:uid="{F70C02FA-0E6A-4374-A208-A02CB28C26F0}"/>
    <cellStyle name="Total 9 2 2 2 2 2" xfId="13748" xr:uid="{DA0F0D8A-491C-43BB-A53B-E5C046DFACFC}"/>
    <cellStyle name="Total 9 2 2 2 2 2 2" xfId="25522" xr:uid="{06780B1A-54EB-473B-848F-6A580161E83B}"/>
    <cellStyle name="Total 9 2 2 2 2 3" xfId="14710" xr:uid="{CCD2105F-F5DE-47AA-A440-A86CB17F086D}"/>
    <cellStyle name="Total 9 2 2 2 2 3 2" xfId="26481" xr:uid="{9A5CB3B1-30D8-49AC-B625-06044618D405}"/>
    <cellStyle name="Total 9 2 2 2 2 4" xfId="15662" xr:uid="{0BAFBC9B-EC1B-4C62-9903-0DF50C12F790}"/>
    <cellStyle name="Total 9 2 2 2 2 4 2" xfId="27409" xr:uid="{4F500DD4-19FE-4E90-AC70-5626D9E628CE}"/>
    <cellStyle name="Total 9 2 2 2 2 5" xfId="16540" xr:uid="{AA658FC7-BA48-4BD8-979C-5F826ED50F3C}"/>
    <cellStyle name="Total 9 2 2 2 2 5 2" xfId="28287" xr:uid="{4CEC097E-E695-401C-9EDA-1736ECCC19EB}"/>
    <cellStyle name="Total 9 2 2 2 2 6" xfId="17405" xr:uid="{DC6641AF-7EFC-4B53-ABF5-6B5C5DA85C44}"/>
    <cellStyle name="Total 9 2 2 2 2 6 2" xfId="29126" xr:uid="{968AFCFD-66BD-4BB3-ACE4-717732D5E3A5}"/>
    <cellStyle name="Total 9 2 2 2 2 7" xfId="18181" xr:uid="{9DFD34E9-A908-416B-85A0-B47B9CC69996}"/>
    <cellStyle name="Total 9 2 2 2 2 7 2" xfId="29902" xr:uid="{C3319E1E-CE9B-4D61-87A8-8D85C74B68E1}"/>
    <cellStyle name="Total 9 2 2 2 2 8" xfId="18938" xr:uid="{287066F5-32D8-4501-B925-68B3D60FFB86}"/>
    <cellStyle name="Total 9 2 2 2 3" xfId="9764" xr:uid="{8F42FEF3-5CAF-4C28-A664-BEA09CC3542B}"/>
    <cellStyle name="Total 9 2 2 2 3 2" xfId="14169" xr:uid="{CCB959F4-FB00-4BD7-BC2C-4B8E658C389F}"/>
    <cellStyle name="Total 9 2 2 2 3 2 2" xfId="25942" xr:uid="{C2EF5854-91FA-4E7F-A0B5-AAE36A05B604}"/>
    <cellStyle name="Total 9 2 2 2 3 3" xfId="15129" xr:uid="{C2492E38-D377-45AE-BE95-1C59A11C600D}"/>
    <cellStyle name="Total 9 2 2 2 3 3 2" xfId="26900" xr:uid="{AC30B834-AEF2-45DB-858B-3E600B536CCD}"/>
    <cellStyle name="Total 9 2 2 2 3 4" xfId="16081" xr:uid="{DCC31F4E-B438-4C83-B6C6-06683D1FEC83}"/>
    <cellStyle name="Total 9 2 2 2 3 4 2" xfId="27828" xr:uid="{349A2CE2-5FF9-4AB1-9450-14DF00AFCBA0}"/>
    <cellStyle name="Total 9 2 2 2 3 5" xfId="16955" xr:uid="{119EBC11-45BA-4633-8DCA-77C47519F213}"/>
    <cellStyle name="Total 9 2 2 2 3 5 2" xfId="28702" xr:uid="{0BDA5FCC-4FB1-4880-9941-80632B662396}"/>
    <cellStyle name="Total 9 2 2 2 3 6" xfId="17820" xr:uid="{DD9EC2AF-2B99-4632-A2DD-4C43BF7BB554}"/>
    <cellStyle name="Total 9 2 2 2 3 6 2" xfId="29541" xr:uid="{475EF045-A38F-45EB-B5DE-EB5F21F35C6E}"/>
    <cellStyle name="Total 9 2 2 2 3 7" xfId="18596" xr:uid="{5982FF9C-54C8-42CB-8847-7CE4DE213B6A}"/>
    <cellStyle name="Total 9 2 2 2 3 7 2" xfId="30317" xr:uid="{E8C8BCCE-618A-40E1-B46E-832248584242}"/>
    <cellStyle name="Total 9 2 2 2 3 8" xfId="19353" xr:uid="{C26DFF2C-6D53-4672-A799-24381F464336}"/>
    <cellStyle name="Total 9 2 2 2 4" xfId="12734" xr:uid="{BF6377B1-1C35-4910-BBA9-79656FF4EB0F}"/>
    <cellStyle name="Total 9 2 2 2 4 2" xfId="24532" xr:uid="{369A9999-78FB-4FC2-AD31-90CB10637B41}"/>
    <cellStyle name="Total 9 2 2 2 5" xfId="10155" xr:uid="{ECD8ADDB-2E2E-4DB3-9B49-95B1E3ECBF5B}"/>
    <cellStyle name="Total 9 2 2 2 5 2" xfId="22030" xr:uid="{FDF872C5-8333-471B-B230-6C0CBDD93FC9}"/>
    <cellStyle name="Total 9 2 2 2 6" xfId="12615" xr:uid="{BDDC8074-69D6-4107-87A0-83B0338B8D92}"/>
    <cellStyle name="Total 9 2 2 2 6 2" xfId="24420" xr:uid="{CF3C571B-0E7E-48E5-9DEC-E9E347C57BF9}"/>
    <cellStyle name="Total 9 2 2 2 7" xfId="10204" xr:uid="{D194477E-CFF8-4FCE-A11F-9AD989F4EA89}"/>
    <cellStyle name="Total 9 2 2 2 7 2" xfId="22079" xr:uid="{1850F4A4-79DA-4EF6-9DEE-23DF4F9AE32C}"/>
    <cellStyle name="Total 9 2 2 2 8" xfId="13110" xr:uid="{A9132E41-E580-4369-B61C-E86DBDC1B28E}"/>
    <cellStyle name="Total 9 2 2 2 8 2" xfId="24898" xr:uid="{8B604881-04F4-4CDC-8568-60AC7550F9A9}"/>
    <cellStyle name="Total 9 2 2 2 9" xfId="9827" xr:uid="{9CF128B6-C48B-43E6-B468-F0F88CD60EA7}"/>
    <cellStyle name="Total 9 2 2 2 9 2" xfId="21703" xr:uid="{2ED9BAA0-6D7E-40B4-804E-10CF4259C394}"/>
    <cellStyle name="Total 9 2 2 3" xfId="8525" xr:uid="{25B5A04D-422E-4150-A55A-65B0647C2389}"/>
    <cellStyle name="Total 9 2 2 3 2" xfId="13267" xr:uid="{7925DC7D-F049-460C-93E2-D3274DF5E7F2}"/>
    <cellStyle name="Total 9 2 2 3 2 2" xfId="25053" xr:uid="{E0218204-C442-4D80-B4BF-864278FFA473}"/>
    <cellStyle name="Total 9 2 2 3 3" xfId="14287" xr:uid="{E0B434BE-9CCC-4517-BCF6-DD8643C41B38}"/>
    <cellStyle name="Total 9 2 2 3 3 2" xfId="26060" xr:uid="{D6EB916B-BD39-4543-B026-E55A63A98370}"/>
    <cellStyle name="Total 9 2 2 3 4" xfId="15247" xr:uid="{6ED15DC4-B345-4B06-B890-F20F69CF7F67}"/>
    <cellStyle name="Total 9 2 2 3 4 2" xfId="27016" xr:uid="{AFCF1643-831A-469E-8A12-4D29D2EE69B7}"/>
    <cellStyle name="Total 9 2 2 3 5" xfId="16196" xr:uid="{C3C45DF7-4971-49BE-B29F-D3E9C3E99C83}"/>
    <cellStyle name="Total 9 2 2 3 5 2" xfId="27943" xr:uid="{DD52F390-68F8-4E78-BBA6-F497E4F8A958}"/>
    <cellStyle name="Total 9 2 2 3 6" xfId="17069" xr:uid="{8746F73F-B545-4757-AA78-9ABD38F3D4E3}"/>
    <cellStyle name="Total 9 2 2 3 6 2" xfId="28816" xr:uid="{E3557568-4A53-42D0-A9AF-F0860E2F90B6}"/>
    <cellStyle name="Total 9 2 2 3 7" xfId="17934" xr:uid="{CD32AC1A-D913-4407-8995-D22D9DB6031F}"/>
    <cellStyle name="Total 9 2 2 3 7 2" xfId="29655" xr:uid="{91D23C49-7D59-4719-BAD3-0BB4BA5425E0}"/>
    <cellStyle name="Total 9 2 2 3 8" xfId="18710" xr:uid="{3DD1BAF7-6CD7-4E8B-A44F-88326B4883A2}"/>
    <cellStyle name="Total 9 2 2 4" xfId="9536" xr:uid="{BA276629-4C1D-49D4-AFB0-D3A895DA262F}"/>
    <cellStyle name="Total 9 2 2 4 2" xfId="13941" xr:uid="{8CEE8588-3B3B-4744-A93E-6DD7216C3853}"/>
    <cellStyle name="Total 9 2 2 4 2 2" xfId="25714" xr:uid="{A7F83E62-65EF-45DE-962F-9B295F234EE1}"/>
    <cellStyle name="Total 9 2 2 4 3" xfId="14901" xr:uid="{34F065EF-0604-42DD-B746-74F8D62DC68C}"/>
    <cellStyle name="Total 9 2 2 4 3 2" xfId="26672" xr:uid="{DC1B4CC2-CC2E-4A95-B5A6-13ACB2A4EB21}"/>
    <cellStyle name="Total 9 2 2 4 4" xfId="15853" xr:uid="{8F4FBCD8-BC6E-4BA3-8C61-2E7B04F52E48}"/>
    <cellStyle name="Total 9 2 2 4 4 2" xfId="27600" xr:uid="{C3A77136-4906-405D-AA06-6394C0B5A210}"/>
    <cellStyle name="Total 9 2 2 4 5" xfId="16727" xr:uid="{B23D4965-11EF-4870-B563-3161F2B15140}"/>
    <cellStyle name="Total 9 2 2 4 5 2" xfId="28474" xr:uid="{8CF19664-821D-45D2-9FDB-9CE229EFCCD7}"/>
    <cellStyle name="Total 9 2 2 4 6" xfId="17592" xr:uid="{F02877CA-9CD7-4B38-BD72-F255055BA3CA}"/>
    <cellStyle name="Total 9 2 2 4 6 2" xfId="29313" xr:uid="{1D025AE7-AE43-4C83-8F7B-3ECB97D13EA1}"/>
    <cellStyle name="Total 9 2 2 4 7" xfId="18368" xr:uid="{2611770A-C58C-492D-9590-CBFD5BA9FF8D}"/>
    <cellStyle name="Total 9 2 2 4 7 2" xfId="30089" xr:uid="{1AFB5C6A-822A-408D-972E-DCD9A169A25D}"/>
    <cellStyle name="Total 9 2 2 4 8" xfId="19125" xr:uid="{8E8B9122-1176-40DA-B8E1-4E19B32EA426}"/>
    <cellStyle name="Total 9 2 2 5" xfId="12238" xr:uid="{EB194D3C-7824-4964-9816-2827ED4EAF7A}"/>
    <cellStyle name="Total 9 2 2 5 2" xfId="24055" xr:uid="{8306D17A-C776-49D0-994A-CDA8094AB44A}"/>
    <cellStyle name="Total 9 2 2 6" xfId="10529" xr:uid="{54B1D0F9-54F5-4CBF-951B-4C51FDEC2C3E}"/>
    <cellStyle name="Total 9 2 2 6 2" xfId="22401" xr:uid="{79F82A24-41FC-46AF-B0D2-6AB541AF89D4}"/>
    <cellStyle name="Total 9 2 2 7" xfId="11639" xr:uid="{7CE782A6-A5B9-4FB3-B508-2533CA88BAAA}"/>
    <cellStyle name="Total 9 2 2 7 2" xfId="23481" xr:uid="{9C3E9DA8-0C8A-4C70-8207-B65008C96326}"/>
    <cellStyle name="Total 9 2 2 8" xfId="11044" xr:uid="{A1709C84-3DBE-40DC-875F-32435E0BDF40}"/>
    <cellStyle name="Total 9 2 2 8 2" xfId="22913" xr:uid="{8DBBDEAE-F89B-43CE-B99B-B4820BA020E0}"/>
    <cellStyle name="Total 9 2 2 9" xfId="12005" xr:uid="{0CD0B3A1-DD95-4B8B-A3B8-BD634579F687}"/>
    <cellStyle name="Total 9 2 2 9 2" xfId="23828" xr:uid="{D3A89D21-3537-4B36-82EC-97BA6285368E}"/>
    <cellStyle name="Total 9 2 3" xfId="7147" xr:uid="{166A48EA-C784-418E-BB76-B8ED928F82AA}"/>
    <cellStyle name="Total 9 2 3 10" xfId="13753" xr:uid="{B6E1B4E2-5E02-4AA9-B68F-8A2D14A32BE7}"/>
    <cellStyle name="Total 9 2 3 10 2" xfId="25527" xr:uid="{A30537EE-A8D6-4885-95F9-2206391D4209}"/>
    <cellStyle name="Total 9 2 3 2" xfId="8790" xr:uid="{3358D6AF-65E2-4300-A56B-5BCFF994E644}"/>
    <cellStyle name="Total 9 2 3 2 2" xfId="13450" xr:uid="{AA685048-985A-4F60-8FA0-8E39E31C7814}"/>
    <cellStyle name="Total 9 2 3 2 2 2" xfId="25233" xr:uid="{DD97CA1F-1B20-4F4D-ADA8-D04EFA7AC777}"/>
    <cellStyle name="Total 9 2 3 2 3" xfId="14456" xr:uid="{83CA0E70-D551-41E1-B841-3BBCE35A59EA}"/>
    <cellStyle name="Total 9 2 3 2 3 2" xfId="26228" xr:uid="{CC750514-8C85-42FF-9A36-0853198EBDA8}"/>
    <cellStyle name="Total 9 2 3 2 4" xfId="15414" xr:uid="{CC1129C8-7D7E-4951-B676-30FF3249F0B8}"/>
    <cellStyle name="Total 9 2 3 2 4 2" xfId="27175" xr:uid="{CE3158F7-A0A8-4713-8857-0E25B083EEBD}"/>
    <cellStyle name="Total 9 2 3 2 5" xfId="16340" xr:uid="{CA474942-6964-48B0-8346-7C709C530380}"/>
    <cellStyle name="Total 9 2 3 2 5 2" xfId="28087" xr:uid="{4C8E3834-2333-4418-A0DB-DCAEBCF5D9D6}"/>
    <cellStyle name="Total 9 2 3 2 6" xfId="17211" xr:uid="{0A14A6EF-B30B-40F9-A7DD-AC5CB52AF401}"/>
    <cellStyle name="Total 9 2 3 2 6 2" xfId="28955" xr:uid="{502D45A6-257A-4696-ACCE-1358A4DEEEC1}"/>
    <cellStyle name="Total 9 2 3 2 7" xfId="18058" xr:uid="{748664D1-AD94-4398-B9F8-E62FF17E330E}"/>
    <cellStyle name="Total 9 2 3 2 7 2" xfId="29779" xr:uid="{FACCFB85-E4AD-4950-9510-93857E1A028F}"/>
    <cellStyle name="Total 9 2 3 2 8" xfId="18825" xr:uid="{B110632E-D339-4765-BF34-96A2B3543FEA}"/>
    <cellStyle name="Total 9 2 3 3" xfId="9651" xr:uid="{5FA82319-C158-4EB1-98C9-DCE93C879FA2}"/>
    <cellStyle name="Total 9 2 3 3 2" xfId="14056" xr:uid="{25B7D81B-6564-41E1-9A54-BD9AFA636015}"/>
    <cellStyle name="Total 9 2 3 3 2 2" xfId="25829" xr:uid="{0448A415-3115-4A14-9B10-7F25AC95F783}"/>
    <cellStyle name="Total 9 2 3 3 3" xfId="15016" xr:uid="{02AF7D11-6856-431A-BC78-9DA1342E9A20}"/>
    <cellStyle name="Total 9 2 3 3 3 2" xfId="26787" xr:uid="{6B824C2F-F991-445B-9D66-32A0C8114234}"/>
    <cellStyle name="Total 9 2 3 3 4" xfId="15968" xr:uid="{A373D2A9-817A-440C-AD06-8789F764DF5D}"/>
    <cellStyle name="Total 9 2 3 3 4 2" xfId="27715" xr:uid="{DC0862BA-6F61-423F-9D17-6D3D3E381E8D}"/>
    <cellStyle name="Total 9 2 3 3 5" xfId="16842" xr:uid="{36FC59E2-D491-4A9E-B42B-243B64365A05}"/>
    <cellStyle name="Total 9 2 3 3 5 2" xfId="28589" xr:uid="{3FADA977-0C61-4F8F-9503-4C5AE6145017}"/>
    <cellStyle name="Total 9 2 3 3 6" xfId="17707" xr:uid="{BCAFF3D7-5E9E-4C38-8B3B-02C6ECD2B96D}"/>
    <cellStyle name="Total 9 2 3 3 6 2" xfId="29428" xr:uid="{B9B92821-1EF7-4FAF-930D-7A4BD46AE211}"/>
    <cellStyle name="Total 9 2 3 3 7" xfId="18483" xr:uid="{94F9E86B-9CF6-425F-A159-FD917A30DFDB}"/>
    <cellStyle name="Total 9 2 3 3 7 2" xfId="30204" xr:uid="{951AEB0C-05D9-4660-9C59-80700122F9A5}"/>
    <cellStyle name="Total 9 2 3 3 8" xfId="19240" xr:uid="{EDCC6654-D784-4AAE-B564-242279E5B9A2}"/>
    <cellStyle name="Total 9 2 3 4" xfId="12421" xr:uid="{BDC71FAA-21CE-4E03-ADB7-9D4E7FE6F59A}"/>
    <cellStyle name="Total 9 2 3 4 2" xfId="24235" xr:uid="{49E3E000-32C2-4581-B25F-80D4135E77F8}"/>
    <cellStyle name="Total 9 2 3 5" xfId="10360" xr:uid="{3982DBFB-4E06-4EEB-A2CB-67DBA55F653A}"/>
    <cellStyle name="Total 9 2 3 5 2" xfId="22232" xr:uid="{5DD88AF1-BD28-416F-AA1A-38A14E3157C1}"/>
    <cellStyle name="Total 9 2 3 6" xfId="11676" xr:uid="{BC5827F6-5E9D-4728-B13B-55CEEF12E40B}"/>
    <cellStyle name="Total 9 2 3 6 2" xfId="23515" xr:uid="{372EC363-AA3F-40C4-BCCF-1748E94762C3}"/>
    <cellStyle name="Total 9 2 3 7" xfId="11012" xr:uid="{7630E63B-809B-4345-8D8B-B700E01AECAB}"/>
    <cellStyle name="Total 9 2 3 7 2" xfId="22881" xr:uid="{DD242451-868A-43B5-9D83-F029DF354FCF}"/>
    <cellStyle name="Total 9 2 3 8" xfId="13045" xr:uid="{2208B03A-2CE6-4DDF-817B-DA8012BBD8CD}"/>
    <cellStyle name="Total 9 2 3 8 2" xfId="24835" xr:uid="{D9A62918-084C-485D-87A1-75D680DB808A}"/>
    <cellStyle name="Total 9 2 3 9" xfId="9875" xr:uid="{DBCFDAB1-E24E-421F-9C33-2C92C3D1A7D4}"/>
    <cellStyle name="Total 9 2 3 9 2" xfId="21751" xr:uid="{7E854FF8-8957-473A-B5F1-3D70C1451DF8}"/>
    <cellStyle name="Total 9 2 4" xfId="7991" xr:uid="{FEC00F4A-A340-4C67-89B2-59398A3404F4}"/>
    <cellStyle name="Total 9 2 4 2" xfId="12961" xr:uid="{60C1EAD0-8EB5-4DE3-BEE1-C204791C262C}"/>
    <cellStyle name="Total 9 2 4 2 2" xfId="24755" xr:uid="{1531AD52-C34B-4721-A562-58AA80F3AC37}"/>
    <cellStyle name="Total 9 2 4 3" xfId="9933" xr:uid="{38D4D011-0418-4C95-AEF4-265E833C5586}"/>
    <cellStyle name="Total 9 2 4 3 2" xfId="21808" xr:uid="{5F6C72BB-D055-4648-8101-143408569353}"/>
    <cellStyle name="Total 9 2 4 4" xfId="11775" xr:uid="{A9442F74-D5F5-4AAF-902B-155271721281}"/>
    <cellStyle name="Total 9 2 4 4 2" xfId="23603" xr:uid="{FA17E652-7A99-4303-8D58-51EAF26A993B}"/>
    <cellStyle name="Total 9 2 4 5" xfId="10932" xr:uid="{D4B7B65B-3D80-4F0B-8A6A-0AB53F6D619C}"/>
    <cellStyle name="Total 9 2 4 5 2" xfId="22801" xr:uid="{08FD0B0F-DBFE-4428-BE90-E805B2AC0F83}"/>
    <cellStyle name="Total 9 2 4 6" xfId="11413" xr:uid="{DBD7EB61-8DA5-4482-8CE3-0281C317922B}"/>
    <cellStyle name="Total 9 2 4 6 2" xfId="23271" xr:uid="{9AAA6F88-E4D9-4F81-948E-B5AD7AF9D82D}"/>
    <cellStyle name="Total 9 2 4 7" xfId="11218" xr:uid="{0103FC81-E1C2-427C-AE4C-7BD431EE4F2D}"/>
    <cellStyle name="Total 9 2 4 7 2" xfId="23080" xr:uid="{2D69201F-09C8-487C-86FD-F75CCB4C93D7}"/>
    <cellStyle name="Total 9 2 4 8" xfId="13505" xr:uid="{34490186-8B21-4FD5-A1FB-C5C2CCF721EC}"/>
    <cellStyle name="Total 9 2 5" xfId="9423" xr:uid="{3ADF659A-2C93-447B-B8EF-8546034BD157}"/>
    <cellStyle name="Total 9 2 5 2" xfId="13828" xr:uid="{7540CF64-1A5A-4EFE-A6BF-31FBDD1E68A9}"/>
    <cellStyle name="Total 9 2 5 2 2" xfId="25601" xr:uid="{3EC19F34-0245-40CA-9CEC-1E950D4ACA33}"/>
    <cellStyle name="Total 9 2 5 3" xfId="14788" xr:uid="{E99CFA68-23B9-4ACD-B2C4-6AAB503DC7BA}"/>
    <cellStyle name="Total 9 2 5 3 2" xfId="26559" xr:uid="{F5070350-3289-4D72-82F7-CDDAE9A1D67B}"/>
    <cellStyle name="Total 9 2 5 4" xfId="15740" xr:uid="{C813B30D-8518-41AD-A312-3FFB405987C5}"/>
    <cellStyle name="Total 9 2 5 4 2" xfId="27487" xr:uid="{A5C802FC-A935-41F5-B372-353DC470B96C}"/>
    <cellStyle name="Total 9 2 5 5" xfId="16614" xr:uid="{D09DB4AF-2C3B-4620-86EF-0478605942A7}"/>
    <cellStyle name="Total 9 2 5 5 2" xfId="28361" xr:uid="{2B150848-3AF0-4327-93E2-CA00251EA85F}"/>
    <cellStyle name="Total 9 2 5 6" xfId="17479" xr:uid="{2B9075A3-CE17-4C0E-A774-E5BBD6DEF32B}"/>
    <cellStyle name="Total 9 2 5 6 2" xfId="29200" xr:uid="{080C8058-1191-424E-A667-C243EAF86CEC}"/>
    <cellStyle name="Total 9 2 5 7" xfId="18255" xr:uid="{1B367245-685D-43CD-8A9F-5044C98DFDD9}"/>
    <cellStyle name="Total 9 2 5 7 2" xfId="29976" xr:uid="{C54D5AEC-C721-4A0C-9283-96A8F8FCE218}"/>
    <cellStyle name="Total 9 2 5 8" xfId="19012" xr:uid="{1EDDAFE3-0EF1-45F0-A3E9-F420C63D6223}"/>
    <cellStyle name="Total 9 2 6" xfId="11888" xr:uid="{7FAF7B4D-22E2-4295-AC6E-B4DE50F128E3}"/>
    <cellStyle name="Total 9 2 6 2" xfId="23715" xr:uid="{CBB96598-E982-4833-85DA-77AB947260F7}"/>
    <cellStyle name="Total 9 2 7" xfId="10831" xr:uid="{13754094-56F4-4A6F-A7DA-C46D5D1FD3BF}"/>
    <cellStyle name="Total 9 2 7 2" xfId="22700" xr:uid="{425D4CB3-66D0-4505-AA14-29C430CA96D9}"/>
    <cellStyle name="Total 9 2 8" xfId="11495" xr:uid="{E2D1C21F-D175-47F4-ADA7-38F082CCAD84}"/>
    <cellStyle name="Total 9 2 8 2" xfId="23349" xr:uid="{CF2D6A71-7F79-4A15-9EEC-5B1511BFCB79}"/>
    <cellStyle name="Total 9 2 9" xfId="11146" xr:uid="{F602D4C8-7925-45F5-8AC3-3E9309EF273D}"/>
    <cellStyle name="Total 9 2 9 2" xfId="23011" xr:uid="{5DD5CAAB-EB1E-4B41-993A-DE08BDFB6702}"/>
    <cellStyle name="Total 9 3" xfId="6879" xr:uid="{49AB2C0D-FDEA-4E2F-B42F-989BD05E5A6C}"/>
    <cellStyle name="Total 9 3 10" xfId="10661" xr:uid="{7E266C0C-D0EB-4DF5-A155-ED41C151A3BE}"/>
    <cellStyle name="Total 9 3 10 2" xfId="22533" xr:uid="{AD982D33-5C71-4AB2-9341-49A2260A1992}"/>
    <cellStyle name="Total 9 3 11" xfId="12536" xr:uid="{F2CCC1DE-D961-4689-8E69-162D939744CC}"/>
    <cellStyle name="Total 9 3 11 2" xfId="24345" xr:uid="{C301AAE8-7DFF-415C-AB0F-850C04421F52}"/>
    <cellStyle name="Total 9 3 2" xfId="7684" xr:uid="{A7C28C1C-AFB9-46B2-ACF0-17CF121EA31C}"/>
    <cellStyle name="Total 9 3 2 10" xfId="17308" xr:uid="{9687D97D-6DD4-44FB-B42A-7DCF72BA5FD9}"/>
    <cellStyle name="Total 9 3 2 10 2" xfId="29051" xr:uid="{E406BEE5-6922-4F88-99EE-9DE1A59DCE47}"/>
    <cellStyle name="Total 9 3 2 2" xfId="9327" xr:uid="{1CCBC5D6-E691-4F1E-AC17-18060A643630}"/>
    <cellStyle name="Total 9 3 2 2 2" xfId="13749" xr:uid="{386437B1-0775-40F7-ACE9-C9EF6D048E70}"/>
    <cellStyle name="Total 9 3 2 2 2 2" xfId="25523" xr:uid="{1F8C8509-AF4C-4825-BD88-309F4A6FDB36}"/>
    <cellStyle name="Total 9 3 2 2 3" xfId="14711" xr:uid="{17445AAF-34DA-4FBB-8DEB-AFF40DEB7A1B}"/>
    <cellStyle name="Total 9 3 2 2 3 2" xfId="26482" xr:uid="{AE126301-192D-42BF-A13B-1D15540BB182}"/>
    <cellStyle name="Total 9 3 2 2 4" xfId="15663" xr:uid="{37F298E9-7DC7-4D60-83F4-74FA2523C363}"/>
    <cellStyle name="Total 9 3 2 2 4 2" xfId="27410" xr:uid="{49C9E208-81CC-4659-83DE-45BB54DD0AFA}"/>
    <cellStyle name="Total 9 3 2 2 5" xfId="16541" xr:uid="{B1604125-7F3C-4D78-9C76-9E040A2C2856}"/>
    <cellStyle name="Total 9 3 2 2 5 2" xfId="28288" xr:uid="{E69DBDC4-1F46-4245-BF95-89D236C5B869}"/>
    <cellStyle name="Total 9 3 2 2 6" xfId="17406" xr:uid="{C381E350-102A-454B-B848-641DFCAAAE89}"/>
    <cellStyle name="Total 9 3 2 2 6 2" xfId="29127" xr:uid="{E817954F-A599-4DBD-BC53-10E2BDA528EF}"/>
    <cellStyle name="Total 9 3 2 2 7" xfId="18182" xr:uid="{D0829BF3-9C85-4307-900E-289BEF7F6F49}"/>
    <cellStyle name="Total 9 3 2 2 7 2" xfId="29903" xr:uid="{0F0597FB-DB6F-4C0C-802A-3B14F2E28D4E}"/>
    <cellStyle name="Total 9 3 2 2 8" xfId="18939" xr:uid="{4846705C-C6F4-4928-9614-B7392AD3EFE9}"/>
    <cellStyle name="Total 9 3 2 3" xfId="9765" xr:uid="{B4E86361-E848-4172-AD15-0231834984E3}"/>
    <cellStyle name="Total 9 3 2 3 2" xfId="14170" xr:uid="{3A900520-BCA4-45EA-96FA-FB5691DD5075}"/>
    <cellStyle name="Total 9 3 2 3 2 2" xfId="25943" xr:uid="{F96C5AF4-A194-4BA2-BFB6-85119BA55B0C}"/>
    <cellStyle name="Total 9 3 2 3 3" xfId="15130" xr:uid="{E27C4E70-66BE-424C-AEE7-73ADDB51D6F1}"/>
    <cellStyle name="Total 9 3 2 3 3 2" xfId="26901" xr:uid="{7816EED0-2237-4AEC-BC33-8430085234F9}"/>
    <cellStyle name="Total 9 3 2 3 4" xfId="16082" xr:uid="{9BAED4ED-8C64-4281-8C60-BE45447B31D0}"/>
    <cellStyle name="Total 9 3 2 3 4 2" xfId="27829" xr:uid="{C7032E87-2F67-4BBC-B394-593A731C3584}"/>
    <cellStyle name="Total 9 3 2 3 5" xfId="16956" xr:uid="{0DE1630E-F288-401E-BE36-43F551DAD1D8}"/>
    <cellStyle name="Total 9 3 2 3 5 2" xfId="28703" xr:uid="{DD90E452-EE70-4C97-B6E9-EDD335B62E88}"/>
    <cellStyle name="Total 9 3 2 3 6" xfId="17821" xr:uid="{D1B50FBB-9C50-47F9-8C27-6DF09F647EA9}"/>
    <cellStyle name="Total 9 3 2 3 6 2" xfId="29542" xr:uid="{62B3323F-E68E-4995-A77C-764DBAF0A939}"/>
    <cellStyle name="Total 9 3 2 3 7" xfId="18597" xr:uid="{5851BC60-EBA7-491E-BA0C-49DDFC0B58CC}"/>
    <cellStyle name="Total 9 3 2 3 7 2" xfId="30318" xr:uid="{9E60F3A9-6787-422B-8347-82343895FAD9}"/>
    <cellStyle name="Total 9 3 2 3 8" xfId="19354" xr:uid="{D75FF774-0CD3-46C6-9728-1F9C88159DEE}"/>
    <cellStyle name="Total 9 3 2 4" xfId="12735" xr:uid="{38D201F1-83BB-41AE-A1C1-F028CD760AF5}"/>
    <cellStyle name="Total 9 3 2 4 2" xfId="24533" xr:uid="{87F0E82F-E812-4F3F-BDC7-E34E0BB62B3C}"/>
    <cellStyle name="Total 9 3 2 5" xfId="10154" xr:uid="{0A5FAABD-BC7E-4729-957D-C38FDF5F55B2}"/>
    <cellStyle name="Total 9 3 2 5 2" xfId="22029" xr:uid="{A754C561-F91A-4CA2-94A2-490A0D615F07}"/>
    <cellStyle name="Total 9 3 2 6" xfId="13635" xr:uid="{475EB3EA-5703-479E-B713-A2B6DEB6AEFB}"/>
    <cellStyle name="Total 9 3 2 6 2" xfId="25411" xr:uid="{42BA56BE-60F7-4B11-8BE6-03C5E1C1165F}"/>
    <cellStyle name="Total 9 3 2 7" xfId="14603" xr:uid="{16ABF54D-D00F-4AF4-8385-3F26FB997A5C}"/>
    <cellStyle name="Total 9 3 2 7 2" xfId="26374" xr:uid="{53764B46-04A0-49EF-BA58-887AA1BEDF47}"/>
    <cellStyle name="Total 9 3 2 8" xfId="15555" xr:uid="{3EEED207-498D-4A2F-A2A2-BF3E918CE396}"/>
    <cellStyle name="Total 9 3 2 8 2" xfId="27306" xr:uid="{7CB8E906-CB49-42FF-82A0-66C3FD805512}"/>
    <cellStyle name="Total 9 3 2 9" xfId="16440" xr:uid="{554872F8-D198-45F0-991D-8ED76BEAB048}"/>
    <cellStyle name="Total 9 3 2 9 2" xfId="28187" xr:uid="{AA2EB5E3-4C81-4BBA-BE61-7FAEB48F0319}"/>
    <cellStyle name="Total 9 3 3" xfId="8524" xr:uid="{DB436A14-855F-4063-970D-0EEFD0D2263B}"/>
    <cellStyle name="Total 9 3 3 2" xfId="13266" xr:uid="{8BA1B2AD-789B-499E-B882-5F312C56B6F4}"/>
    <cellStyle name="Total 9 3 3 2 2" xfId="25052" xr:uid="{8CDAE917-08E8-4A72-B53D-7E20BC235722}"/>
    <cellStyle name="Total 9 3 3 3" xfId="14286" xr:uid="{39865219-800A-4E0F-8215-DE6A6F61345B}"/>
    <cellStyle name="Total 9 3 3 3 2" xfId="26059" xr:uid="{EA0F52C8-985D-4AD8-B7B8-9E9F7EABFE7F}"/>
    <cellStyle name="Total 9 3 3 4" xfId="15246" xr:uid="{1A400AAB-FA18-48FE-8938-2AC0543DC1A9}"/>
    <cellStyle name="Total 9 3 3 4 2" xfId="27015" xr:uid="{3A1639EC-5E98-4F53-9802-FBCA8A983606}"/>
    <cellStyle name="Total 9 3 3 5" xfId="16195" xr:uid="{2FE47493-1AC5-4C23-8D68-A78415BAB232}"/>
    <cellStyle name="Total 9 3 3 5 2" xfId="27942" xr:uid="{2E15D47A-ED2E-4E08-A089-EC7B2B41B75F}"/>
    <cellStyle name="Total 9 3 3 6" xfId="17068" xr:uid="{BB005EF8-38B5-49EB-9A36-70C7DA7BAFF4}"/>
    <cellStyle name="Total 9 3 3 6 2" xfId="28815" xr:uid="{3FC5A369-B594-458A-A276-C67F24C61A57}"/>
    <cellStyle name="Total 9 3 3 7" xfId="17933" xr:uid="{0BB1C05A-4C40-4AE2-887C-5DE58CF0CD3D}"/>
    <cellStyle name="Total 9 3 3 7 2" xfId="29654" xr:uid="{8B78E250-4C3A-4873-95F6-459AF9471F7C}"/>
    <cellStyle name="Total 9 3 3 8" xfId="18709" xr:uid="{147E3DC3-C7EA-4159-866F-B7AD82D976FA}"/>
    <cellStyle name="Total 9 3 4" xfId="9535" xr:uid="{17757B5C-3B98-4E15-8E6E-DAADC7294D3A}"/>
    <cellStyle name="Total 9 3 4 2" xfId="13940" xr:uid="{79AB45E6-B8DB-4156-8124-D84244424D6D}"/>
    <cellStyle name="Total 9 3 4 2 2" xfId="25713" xr:uid="{AED9F81F-68DC-4C33-B683-07242C5C1B44}"/>
    <cellStyle name="Total 9 3 4 3" xfId="14900" xr:uid="{6E3D5998-8AB9-43BC-8DBD-B753481D41E2}"/>
    <cellStyle name="Total 9 3 4 3 2" xfId="26671" xr:uid="{25135FED-1E7D-4FF1-BF98-7AA90FF9230F}"/>
    <cellStyle name="Total 9 3 4 4" xfId="15852" xr:uid="{FD9FF32E-D220-4229-9120-4564C47BE226}"/>
    <cellStyle name="Total 9 3 4 4 2" xfId="27599" xr:uid="{267F55CE-0521-4993-BDB0-768D9AAD534E}"/>
    <cellStyle name="Total 9 3 4 5" xfId="16726" xr:uid="{32B9765D-5C4E-40CC-B411-A70252D4B422}"/>
    <cellStyle name="Total 9 3 4 5 2" xfId="28473" xr:uid="{852B4E37-A358-4C99-8ECD-A251D1DB6284}"/>
    <cellStyle name="Total 9 3 4 6" xfId="17591" xr:uid="{147F379D-EE16-4CEC-A529-7AE3BD9A6E00}"/>
    <cellStyle name="Total 9 3 4 6 2" xfId="29312" xr:uid="{36B46333-BA81-48B8-B400-54127158A24D}"/>
    <cellStyle name="Total 9 3 4 7" xfId="18367" xr:uid="{8114B98E-245B-4F86-989E-B55C38416763}"/>
    <cellStyle name="Total 9 3 4 7 2" xfId="30088" xr:uid="{AFF2A711-0F5D-489C-9015-777DC81645BE}"/>
    <cellStyle name="Total 9 3 4 8" xfId="19124" xr:uid="{435C5638-92C6-492D-BD4E-5CAB5F6ADE29}"/>
    <cellStyle name="Total 9 3 5" xfId="12237" xr:uid="{61CA2135-DCFF-45AD-B305-19894ED55987}"/>
    <cellStyle name="Total 9 3 5 2" xfId="24054" xr:uid="{C7753EB8-E662-4A8B-8DC6-D26DE13A18AE}"/>
    <cellStyle name="Total 9 3 6" xfId="10530" xr:uid="{FEC0C5C9-F07D-4223-A84E-F1D8413752BB}"/>
    <cellStyle name="Total 9 3 6 2" xfId="22402" xr:uid="{A3D16FC4-D594-4D1D-9074-B847A0462624}"/>
    <cellStyle name="Total 9 3 7" xfId="12868" xr:uid="{88AAA8F5-15FA-4196-96E4-19E641A19B19}"/>
    <cellStyle name="Total 9 3 7 2" xfId="24662" xr:uid="{351B570C-7F8E-4024-84F6-E57914A9EB52}"/>
    <cellStyle name="Total 9 3 8" xfId="10018" xr:uid="{C40BC98A-CC11-42A3-92FB-C79D83D1408D}"/>
    <cellStyle name="Total 9 3 8 2" xfId="21893" xr:uid="{449240EB-1FD0-4C90-8C85-6168064F0955}"/>
    <cellStyle name="Total 9 3 9" xfId="12100" xr:uid="{3575C827-A4BF-4B70-94F3-F0155EF8C54F}"/>
    <cellStyle name="Total 9 3 9 2" xfId="23919" xr:uid="{44C40D3D-CB26-4119-8E49-789848BC39FC}"/>
    <cellStyle name="Total 9 4" xfId="7146" xr:uid="{883E751B-1D3A-418D-AD84-32332B6544DA}"/>
    <cellStyle name="Total 9 4 10" xfId="15481" xr:uid="{DAD312EA-FA47-4B97-BB8E-30EA8034F02A}"/>
    <cellStyle name="Total 9 4 10 2" xfId="27241" xr:uid="{AE7ECD35-7413-457C-9603-B563D5531BE4}"/>
    <cellStyle name="Total 9 4 2" xfId="8789" xr:uid="{BF9ACD8F-14D5-475B-AAED-82E090CD13D1}"/>
    <cellStyle name="Total 9 4 2 2" xfId="13449" xr:uid="{A5F854FE-9540-46F3-B033-B71F7D602F15}"/>
    <cellStyle name="Total 9 4 2 2 2" xfId="25232" xr:uid="{D5C8FC62-6FD1-4F55-B1DC-24C4AA20C0A5}"/>
    <cellStyle name="Total 9 4 2 3" xfId="14455" xr:uid="{F9AE5CD9-6D8C-43B2-960B-568415E05325}"/>
    <cellStyle name="Total 9 4 2 3 2" xfId="26227" xr:uid="{8D0A9510-B8EC-4F58-B60F-02819D306F08}"/>
    <cellStyle name="Total 9 4 2 4" xfId="15413" xr:uid="{23B204CA-1222-437D-B841-D95283313826}"/>
    <cellStyle name="Total 9 4 2 4 2" xfId="27174" xr:uid="{7D47292C-D255-452E-B199-40FFCB877CB9}"/>
    <cellStyle name="Total 9 4 2 5" xfId="16339" xr:uid="{50D84F65-692E-4067-AB92-6A59588B2EE5}"/>
    <cellStyle name="Total 9 4 2 5 2" xfId="28086" xr:uid="{611C1E48-BCC0-4D3C-89B0-262187421263}"/>
    <cellStyle name="Total 9 4 2 6" xfId="17210" xr:uid="{2052CB49-5868-4806-BDB4-9FAE4BCE116D}"/>
    <cellStyle name="Total 9 4 2 6 2" xfId="28954" xr:uid="{2D43E6B3-314E-49BB-AE24-458FFA6A952E}"/>
    <cellStyle name="Total 9 4 2 7" xfId="18057" xr:uid="{F446E71E-6851-4A14-A13B-D7CB41BCFC34}"/>
    <cellStyle name="Total 9 4 2 7 2" xfId="29778" xr:uid="{70BB4813-3D08-4892-BEEF-D394E2E19F8F}"/>
    <cellStyle name="Total 9 4 2 8" xfId="18824" xr:uid="{DE65E7F0-7FC9-4497-AEA8-DBA55902528D}"/>
    <cellStyle name="Total 9 4 3" xfId="9650" xr:uid="{57BA6FD1-D2CF-4C43-9328-F11B08A7118E}"/>
    <cellStyle name="Total 9 4 3 2" xfId="14055" xr:uid="{4FB8E1A5-D57E-44A8-A537-12E6816CDBF4}"/>
    <cellStyle name="Total 9 4 3 2 2" xfId="25828" xr:uid="{5EA17749-FD49-4798-B692-4576C0D7397B}"/>
    <cellStyle name="Total 9 4 3 3" xfId="15015" xr:uid="{0260F522-1FD8-4FA0-90E0-9DD6AC5DB957}"/>
    <cellStyle name="Total 9 4 3 3 2" xfId="26786" xr:uid="{6569A3F7-72C2-48A4-8D36-54AC11DA59F1}"/>
    <cellStyle name="Total 9 4 3 4" xfId="15967" xr:uid="{A784B6EC-2BE7-4198-A6C1-913E86A5CB62}"/>
    <cellStyle name="Total 9 4 3 4 2" xfId="27714" xr:uid="{C266BC6B-0054-4AD2-8D4B-D8ABB092FCEC}"/>
    <cellStyle name="Total 9 4 3 5" xfId="16841" xr:uid="{2984A35C-5294-45E7-906F-6DDD959C9387}"/>
    <cellStyle name="Total 9 4 3 5 2" xfId="28588" xr:uid="{5787C81F-8264-4889-95CB-28C3E314CC3B}"/>
    <cellStyle name="Total 9 4 3 6" xfId="17706" xr:uid="{D0CC1A80-5379-41EB-8064-69EC0528B9C3}"/>
    <cellStyle name="Total 9 4 3 6 2" xfId="29427" xr:uid="{F322CD84-7582-440F-8224-94CF12978E89}"/>
    <cellStyle name="Total 9 4 3 7" xfId="18482" xr:uid="{6DCC254E-4948-4FC7-9FD1-3CAB53079647}"/>
    <cellStyle name="Total 9 4 3 7 2" xfId="30203" xr:uid="{8B851E9A-D36B-4C97-A644-1B9F71251AC4}"/>
    <cellStyle name="Total 9 4 3 8" xfId="19239" xr:uid="{33165311-26A4-4716-8D67-86FFE8F79F0E}"/>
    <cellStyle name="Total 9 4 4" xfId="12420" xr:uid="{209E3068-1551-4EDB-99C7-0B328A683BFF}"/>
    <cellStyle name="Total 9 4 4 2" xfId="24234" xr:uid="{BC5344F6-5672-41FC-A774-B3A15BBE0B4A}"/>
    <cellStyle name="Total 9 4 5" xfId="10361" xr:uid="{14D4422D-A839-4A5A-B89A-135E137565EE}"/>
    <cellStyle name="Total 9 4 5 2" xfId="22233" xr:uid="{88280526-51A1-4D16-ABEA-72611BDE8E2F}"/>
    <cellStyle name="Total 9 4 6" xfId="11675" xr:uid="{ED0E67D8-07FE-4BC6-944B-C9BCC395F4B1}"/>
    <cellStyle name="Total 9 4 6 2" xfId="23514" xr:uid="{AA80172C-7C33-47F1-ACCB-ADE2C66888B7}"/>
    <cellStyle name="Total 9 4 7" xfId="11013" xr:uid="{F2CD28F7-F664-4411-9883-ADC57233CFB5}"/>
    <cellStyle name="Total 9 4 7 2" xfId="22882" xr:uid="{6AF35896-0CD5-4F84-AE14-CA8BC2367DFD}"/>
    <cellStyle name="Total 9 4 8" xfId="13536" xr:uid="{6190FF54-D864-460D-9F5D-52E015289052}"/>
    <cellStyle name="Total 9 4 8 2" xfId="25314" xr:uid="{B37F848E-25EF-4322-879E-1DA1ABBF7599}"/>
    <cellStyle name="Total 9 4 9" xfId="14524" xr:uid="{BD1664D9-3F32-4835-9987-B54974B3A996}"/>
    <cellStyle name="Total 9 4 9 2" xfId="26295" xr:uid="{AA873CFB-E82A-4C78-80F4-F8007B9CE39B}"/>
    <cellStyle name="Total 9 5" xfId="7990" xr:uid="{D1923FAB-B730-4D68-9FBF-EA66823294EE}"/>
    <cellStyle name="Total 9 5 2" xfId="12960" xr:uid="{A3CF9461-B74A-41B9-A579-36EC0C316F10}"/>
    <cellStyle name="Total 9 5 2 2" xfId="24754" xr:uid="{50E5DF21-3425-4201-8310-DD0CD62A1691}"/>
    <cellStyle name="Total 9 5 3" xfId="9934" xr:uid="{BE3468FC-15FA-4755-9BC6-AB80EA296398}"/>
    <cellStyle name="Total 9 5 3 2" xfId="21809" xr:uid="{B1107CC3-DC98-4FCC-BE9B-2C80B1ADB484}"/>
    <cellStyle name="Total 9 5 4" xfId="11774" xr:uid="{D9365E63-7106-4773-94D2-77CBC75F0801}"/>
    <cellStyle name="Total 9 5 4 2" xfId="23602" xr:uid="{48752780-1A9C-4D39-8CD4-D253FE9E88D4}"/>
    <cellStyle name="Total 9 5 5" xfId="10933" xr:uid="{E5F4EF05-E2B6-41BC-AA24-C0D13D9DD672}"/>
    <cellStyle name="Total 9 5 5 2" xfId="22802" xr:uid="{5C1E3C1C-ADC0-493B-BB3E-BF0CD59E6226}"/>
    <cellStyle name="Total 9 5 6" xfId="12832" xr:uid="{065481E5-9DB8-407E-8CC7-A0412D843450}"/>
    <cellStyle name="Total 9 5 6 2" xfId="24626" xr:uid="{10F41348-B1C7-4F50-9B18-9B4E679702AC}"/>
    <cellStyle name="Total 9 5 7" xfId="10050" xr:uid="{9468B138-2ADA-4D54-B2D6-A5812686C688}"/>
    <cellStyle name="Total 9 5 7 2" xfId="21925" xr:uid="{646396FD-D7E4-49E2-A006-0DF76E94D940}"/>
    <cellStyle name="Total 9 5 8" xfId="13647" xr:uid="{4C0C76AB-3545-4752-890A-02AB7A8D580A}"/>
    <cellStyle name="Total 9 6" xfId="9422" xr:uid="{0E85FFF3-B55B-43BB-84EC-34B772997B51}"/>
    <cellStyle name="Total 9 6 2" xfId="13827" xr:uid="{A41D22FF-5338-42DA-8D1D-D4E4B6884283}"/>
    <cellStyle name="Total 9 6 2 2" xfId="25600" xr:uid="{5634880C-6C3F-4BE2-A013-7FD9DDF6ED75}"/>
    <cellStyle name="Total 9 6 3" xfId="14787" xr:uid="{8DDE3125-2AC2-43A7-ACA9-B40F293DE690}"/>
    <cellStyle name="Total 9 6 3 2" xfId="26558" xr:uid="{08DCC75F-FBF2-4CE9-A56D-359B716898E5}"/>
    <cellStyle name="Total 9 6 4" xfId="15739" xr:uid="{CB71FFE9-2331-4434-90C8-77557232A779}"/>
    <cellStyle name="Total 9 6 4 2" xfId="27486" xr:uid="{49444DCD-7D83-4023-BF92-FA5A40F033FD}"/>
    <cellStyle name="Total 9 6 5" xfId="16613" xr:uid="{DA6951B9-B1A1-41AB-8905-BA0D6D5BAE2E}"/>
    <cellStyle name="Total 9 6 5 2" xfId="28360" xr:uid="{7DE0790D-9E82-4894-82C0-FBDF1611B407}"/>
    <cellStyle name="Total 9 6 6" xfId="17478" xr:uid="{6EBE8321-6615-436B-8BBB-FC59D21CD294}"/>
    <cellStyle name="Total 9 6 6 2" xfId="29199" xr:uid="{85F14390-F64C-41B0-88EA-13F84AEE0666}"/>
    <cellStyle name="Total 9 6 7" xfId="18254" xr:uid="{69877CA0-4153-4067-88B5-129045FBF953}"/>
    <cellStyle name="Total 9 6 7 2" xfId="29975" xr:uid="{62D484F9-6FE5-46A7-ACD5-626CD0773D24}"/>
    <cellStyle name="Total 9 6 8" xfId="19011" xr:uid="{5D83DF5B-5EE3-47D0-B484-D81D511D5C2B}"/>
    <cellStyle name="Total 9 7" xfId="11887" xr:uid="{112503E7-B3FF-422C-B66C-73CDC9086491}"/>
    <cellStyle name="Total 9 7 2" xfId="23714" xr:uid="{062DDC93-2268-4F11-9D62-2394F1703644}"/>
    <cellStyle name="Total 9 8" xfId="10832" xr:uid="{DC2754CB-19B8-4A6A-BD5B-BD7B826DFF4F}"/>
    <cellStyle name="Total 9 8 2" xfId="22701" xr:uid="{2BF23B8D-DAE9-4D38-AE32-AEDC7B3B6D14}"/>
    <cellStyle name="Total 9 9" xfId="11494" xr:uid="{4052F7ED-78A1-4945-B65F-4E7CBCE2F18F}"/>
    <cellStyle name="Total 9 9 2" xfId="23348" xr:uid="{6B808DBE-1A4B-45FC-977E-BA0E31497B49}"/>
    <cellStyle name="V?st." xfId="6767" xr:uid="{1A37E9E0-7469-4C3F-975E-90E1357DCA2A}"/>
    <cellStyle name="Warning Text 10" xfId="6252" xr:uid="{F2157B2B-54FB-49D1-B464-9F24E1EE208E}"/>
    <cellStyle name="Warning Text 11" xfId="6253" xr:uid="{BD5C62FD-436E-424B-A46D-1A8FF1622BEB}"/>
    <cellStyle name="Warning Text 12" xfId="6254" xr:uid="{C5C30C3B-CF09-494B-9E01-96CAA9317C80}"/>
    <cellStyle name="Warning Text 13" xfId="6255" xr:uid="{1896F6D4-3D0E-4A53-89AF-BAB1677BBDAA}"/>
    <cellStyle name="Warning Text 14" xfId="6256" xr:uid="{86BECCC8-4B38-4D34-B3E2-AF92F1EEC2EF}"/>
    <cellStyle name="Warning Text 15" xfId="6257" xr:uid="{E6F72898-9C0D-49B6-8406-C86BB39EC5B9}"/>
    <cellStyle name="Warning Text 16" xfId="6258" xr:uid="{B7427E51-0414-4136-BAC8-6FB412D8F87B}"/>
    <cellStyle name="Warning Text 17" xfId="6259" xr:uid="{D944AD6D-0A6F-42D5-9162-0D3A4B82ACBE}"/>
    <cellStyle name="Warning Text 18" xfId="6260" xr:uid="{D7F4F5E6-375B-4B82-A6C9-FAD584798140}"/>
    <cellStyle name="Warning Text 18 2" xfId="6261" xr:uid="{9F502821-BE43-40ED-9BAE-25F75744E230}"/>
    <cellStyle name="Warning Text 19" xfId="6262" xr:uid="{273185F3-0F7F-4521-8F31-D373A146E66A}"/>
    <cellStyle name="Warning Text 19 2" xfId="6263" xr:uid="{F9E63D5A-9221-4FF4-B177-FEA51A19C205}"/>
    <cellStyle name="Warning Text 2" xfId="6264" xr:uid="{470FE7EF-456E-47AC-9201-476BCE35D9EB}"/>
    <cellStyle name="Warning Text 2 2" xfId="6265" xr:uid="{A63F1D9D-4294-43ED-9211-84537CD39390}"/>
    <cellStyle name="Warning Text 3" xfId="6266" xr:uid="{D658B9AD-5CA7-43CB-910C-E7D2BA2E46B0}"/>
    <cellStyle name="Warning Text 4" xfId="6267" xr:uid="{8607A1E7-8473-4CBD-A766-57776519450A}"/>
    <cellStyle name="Warning Text 5" xfId="6268" xr:uid="{B2D70267-D4BB-4DFA-A06B-59AAD6BC4E48}"/>
    <cellStyle name="Warning Text 6" xfId="6269" xr:uid="{4DDDFB00-75BD-457B-A8CA-B1DC90460E0B}"/>
    <cellStyle name="Warning Text 7" xfId="6270" xr:uid="{E0B48864-161B-4036-BE82-2E6529DEBDAC}"/>
    <cellStyle name="Warning Text 8" xfId="6271" xr:uid="{8A47EAC8-F150-47CB-8BB1-CCEEB7A07A54}"/>
    <cellStyle name="Warning Text 9" xfId="6272" xr:uid="{C9E7E1A5-DF5B-4E12-BC78-9A1E4A3191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M_Ivita_Lazdina\Downloads\Mikro&#311;irur&#291;ija%20pieaugu&#353;ajiem_16.04.2025%20(1).xlsx" TargetMode="External"/><Relationship Id="rId1" Type="http://schemas.openxmlformats.org/officeDocument/2006/relationships/externalLinkPath" Target="file:///C:\Users\VM_Ivita_Lazdina\Downloads\Mikro&#311;irur&#291;ija%20pieaugu&#353;ajiem_16.04.2025%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VM_Ivita_Lazdina\Downloads\Mugurkaula%20&#311;irur&#291;ija_16.04.2025%20(1).xlsx" TargetMode="External"/><Relationship Id="rId1" Type="http://schemas.openxmlformats.org/officeDocument/2006/relationships/externalLinkPath" Target="file:///C:\Users\VM_Ivita_Lazdina\Downloads\Mugurkaula%20&#311;irur&#291;ija_16.04.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inanšu ietekme"/>
      <sheetName val="tarifa aprēķins"/>
    </sheetNames>
    <sheetDataSet>
      <sheetData sheetId="0"/>
      <sheetData sheetId="1">
        <row r="297">
          <cell r="E297">
            <v>3333.9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inanšu ietekme"/>
      <sheetName val="tarifa aprēķins"/>
    </sheetNames>
    <sheetDataSet>
      <sheetData sheetId="0"/>
      <sheetData sheetId="1">
        <row r="91">
          <cell r="E91">
            <v>8309.98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74096-7804-4456-AB5D-EEA480D750D8}">
  <sheetPr>
    <tabColor theme="9" tint="0.79998168889431442"/>
  </sheetPr>
  <dimension ref="A1:AE43"/>
  <sheetViews>
    <sheetView zoomScale="68" zoomScaleNormal="68" workbookViewId="0">
      <selection activeCell="C1" sqref="C1"/>
    </sheetView>
  </sheetViews>
  <sheetFormatPr defaultColWidth="9.140625" defaultRowHeight="12.75"/>
  <cols>
    <col min="1" max="1" width="9.140625" style="2"/>
    <col min="2" max="2" width="41.5703125" style="2" customWidth="1"/>
    <col min="3" max="3" width="28.85546875" style="2" customWidth="1"/>
    <col min="4" max="4" width="21.42578125" style="2" customWidth="1"/>
    <col min="5" max="5" width="18.28515625" style="2" customWidth="1"/>
    <col min="6" max="6" width="19.5703125" style="2" customWidth="1"/>
    <col min="7" max="7" width="25.140625" style="2" customWidth="1"/>
    <col min="8" max="8" width="23.7109375" style="2" customWidth="1"/>
    <col min="9" max="9" width="14" style="2" customWidth="1"/>
    <col min="10" max="10" width="15.42578125" style="2" customWidth="1"/>
    <col min="11" max="11" width="13" style="2" customWidth="1"/>
    <col min="12" max="12" width="10.5703125" style="2" customWidth="1"/>
    <col min="13" max="13" width="12" style="2" customWidth="1"/>
    <col min="14" max="14" width="10" style="2" customWidth="1"/>
    <col min="15" max="15" width="17.7109375" style="2" customWidth="1"/>
    <col min="16" max="16" width="14.85546875" style="2" customWidth="1"/>
    <col min="17" max="17" width="16.85546875" style="2" customWidth="1"/>
    <col min="18" max="22" width="8.85546875" style="2" bestFit="1" customWidth="1"/>
    <col min="23" max="16384" width="9.140625" style="2"/>
  </cols>
  <sheetData>
    <row r="1" spans="1:31" ht="42" customHeight="1">
      <c r="J1" s="248" t="s">
        <v>2</v>
      </c>
      <c r="K1" s="248"/>
      <c r="L1" s="248"/>
      <c r="M1" s="248"/>
      <c r="N1" s="248"/>
    </row>
    <row r="2" spans="1:31" ht="13.5">
      <c r="A2" s="29"/>
      <c r="B2" s="249" t="s">
        <v>51</v>
      </c>
      <c r="C2" s="249"/>
      <c r="D2" s="249"/>
      <c r="E2" s="249"/>
      <c r="F2" s="249"/>
      <c r="G2" s="249"/>
      <c r="H2" s="249"/>
      <c r="I2" s="249"/>
      <c r="J2" s="249"/>
      <c r="K2" s="249"/>
      <c r="L2" s="249"/>
      <c r="M2" s="249"/>
      <c r="N2" s="249"/>
    </row>
    <row r="3" spans="1:31" ht="38.25">
      <c r="A3" s="29"/>
      <c r="B3" s="23"/>
      <c r="C3" s="24" t="s">
        <v>89</v>
      </c>
      <c r="D3" s="24" t="s">
        <v>90</v>
      </c>
      <c r="E3" s="30"/>
    </row>
    <row r="4" spans="1:31" ht="25.5">
      <c r="A4" s="29"/>
      <c r="B4" s="225" t="s">
        <v>933</v>
      </c>
      <c r="C4" s="42">
        <f>G8</f>
        <v>1504</v>
      </c>
      <c r="D4" s="42">
        <f>H8</f>
        <v>3009</v>
      </c>
      <c r="E4" s="25"/>
    </row>
    <row r="5" spans="1:31" ht="13.5">
      <c r="A5" s="29"/>
    </row>
    <row r="6" spans="1:31">
      <c r="B6" s="1" t="s">
        <v>48</v>
      </c>
    </row>
    <row r="7" spans="1:31" ht="51">
      <c r="B7" s="5" t="s">
        <v>52</v>
      </c>
      <c r="C7" s="20" t="s">
        <v>74</v>
      </c>
      <c r="D7" s="20" t="s">
        <v>77</v>
      </c>
      <c r="E7" s="20" t="s">
        <v>53</v>
      </c>
      <c r="F7" s="20" t="s">
        <v>75</v>
      </c>
      <c r="G7" s="21" t="s">
        <v>88</v>
      </c>
      <c r="H7" s="21" t="s">
        <v>76</v>
      </c>
      <c r="I7" s="35"/>
    </row>
    <row r="8" spans="1:31" ht="25.5">
      <c r="B8" s="6" t="s">
        <v>54</v>
      </c>
      <c r="C8" s="50">
        <v>27.35</v>
      </c>
      <c r="D8" s="50">
        <v>55</v>
      </c>
      <c r="E8" s="22">
        <v>110</v>
      </c>
      <c r="F8" s="51">
        <f>C8*E8</f>
        <v>3008.5</v>
      </c>
      <c r="G8" s="52">
        <f>ROUND((E8/12*6)*C8,0)</f>
        <v>1504</v>
      </c>
      <c r="H8" s="52">
        <f>ROUND(E8*C8,)</f>
        <v>3009</v>
      </c>
      <c r="I8" s="18"/>
    </row>
    <row r="9" spans="1:31">
      <c r="B9" s="19" t="s">
        <v>55</v>
      </c>
    </row>
    <row r="11" spans="1:31">
      <c r="B11" s="1" t="s">
        <v>676</v>
      </c>
    </row>
    <row r="12" spans="1:31" ht="30" customHeight="1">
      <c r="B12" s="250" t="s">
        <v>0</v>
      </c>
      <c r="C12" s="252" t="s">
        <v>6</v>
      </c>
      <c r="D12" s="250" t="s">
        <v>79</v>
      </c>
      <c r="E12" s="250" t="s">
        <v>78</v>
      </c>
      <c r="F12" s="250" t="s">
        <v>19</v>
      </c>
      <c r="G12" s="250" t="s">
        <v>80</v>
      </c>
      <c r="H12" s="250" t="s">
        <v>58</v>
      </c>
      <c r="I12" s="250" t="s">
        <v>59</v>
      </c>
      <c r="J12" s="250" t="s">
        <v>81</v>
      </c>
      <c r="K12" s="250" t="s">
        <v>60</v>
      </c>
      <c r="L12" s="254" t="s">
        <v>61</v>
      </c>
      <c r="M12" s="255"/>
      <c r="N12" s="255"/>
      <c r="O12" s="255"/>
      <c r="P12" s="255"/>
      <c r="Q12" s="256"/>
    </row>
    <row r="13" spans="1:31" ht="25.5">
      <c r="B13" s="251"/>
      <c r="C13" s="253"/>
      <c r="D13" s="251"/>
      <c r="E13" s="251"/>
      <c r="F13" s="251"/>
      <c r="G13" s="251"/>
      <c r="H13" s="251"/>
      <c r="I13" s="251"/>
      <c r="J13" s="251"/>
      <c r="K13" s="251"/>
      <c r="L13" s="32" t="s">
        <v>62</v>
      </c>
      <c r="M13" s="32" t="s">
        <v>63</v>
      </c>
      <c r="N13" s="32" t="s">
        <v>64</v>
      </c>
      <c r="O13" s="32" t="s">
        <v>65</v>
      </c>
      <c r="P13" s="32" t="s">
        <v>66</v>
      </c>
      <c r="Q13" s="32" t="s">
        <v>67</v>
      </c>
    </row>
    <row r="14" spans="1:31" ht="38.25">
      <c r="B14" s="37" t="s">
        <v>68</v>
      </c>
      <c r="C14" s="36" t="s">
        <v>54</v>
      </c>
      <c r="D14" s="38"/>
      <c r="E14" s="39">
        <f>T24</f>
        <v>27.35</v>
      </c>
      <c r="F14" s="38">
        <v>0</v>
      </c>
      <c r="G14" s="38">
        <f>E14-F14-D14</f>
        <v>27.35</v>
      </c>
      <c r="H14" s="40">
        <v>110</v>
      </c>
      <c r="I14" s="40">
        <v>1</v>
      </c>
      <c r="J14" s="33">
        <f>G14*H14*I14</f>
        <v>3008.5</v>
      </c>
      <c r="K14" s="40" t="s">
        <v>69</v>
      </c>
      <c r="L14" s="40">
        <v>0</v>
      </c>
      <c r="M14" s="40">
        <v>0</v>
      </c>
      <c r="N14" s="40">
        <v>110</v>
      </c>
      <c r="O14" s="40" t="s">
        <v>70</v>
      </c>
      <c r="P14" s="40"/>
      <c r="Q14" s="41"/>
    </row>
    <row r="15" spans="1:31" ht="12" customHeight="1">
      <c r="N15" s="1"/>
    </row>
    <row r="16" spans="1:31">
      <c r="B16" s="9"/>
      <c r="C16" s="9"/>
      <c r="D16" s="9"/>
      <c r="E16" s="9"/>
      <c r="F16" s="9"/>
      <c r="G16" s="10" t="s">
        <v>7</v>
      </c>
      <c r="H16" s="10" t="s">
        <v>8</v>
      </c>
      <c r="I16" s="10" t="s">
        <v>9</v>
      </c>
      <c r="J16" s="10" t="s">
        <v>10</v>
      </c>
      <c r="K16" s="11"/>
      <c r="L16" s="9"/>
      <c r="M16" s="9"/>
      <c r="N16" s="9"/>
      <c r="O16" s="257" t="s">
        <v>11</v>
      </c>
      <c r="P16" s="257" t="s">
        <v>12</v>
      </c>
      <c r="Q16" s="257" t="s">
        <v>13</v>
      </c>
      <c r="R16" s="9"/>
      <c r="S16" s="9"/>
      <c r="T16" s="9"/>
      <c r="U16" s="9"/>
      <c r="V16" s="9"/>
      <c r="W16" s="9"/>
      <c r="X16" s="9"/>
      <c r="Y16" s="9"/>
      <c r="Z16" s="9"/>
      <c r="AA16" s="9"/>
      <c r="AB16" s="9"/>
      <c r="AC16" s="9"/>
      <c r="AD16" s="9"/>
      <c r="AE16" s="9"/>
    </row>
    <row r="17" spans="1:31">
      <c r="B17" s="9"/>
      <c r="C17" s="9"/>
      <c r="D17" s="9"/>
      <c r="E17" s="9"/>
      <c r="F17" s="12" t="s">
        <v>14</v>
      </c>
      <c r="G17" s="34">
        <v>2304</v>
      </c>
      <c r="H17" s="34">
        <v>1388</v>
      </c>
      <c r="I17" s="34">
        <v>925</v>
      </c>
      <c r="J17" s="10"/>
      <c r="K17" s="9"/>
      <c r="L17" s="9"/>
      <c r="M17" s="9"/>
      <c r="N17" s="9"/>
      <c r="O17" s="258"/>
      <c r="P17" s="258"/>
      <c r="Q17" s="258"/>
      <c r="R17" s="9"/>
      <c r="S17" s="9"/>
      <c r="T17" s="9"/>
      <c r="U17" s="9"/>
      <c r="V17" s="9"/>
      <c r="W17" s="9"/>
      <c r="X17" s="9"/>
      <c r="Y17" s="9"/>
      <c r="Z17" s="9"/>
      <c r="AA17" s="9"/>
      <c r="AB17" s="9"/>
      <c r="AC17" s="9"/>
      <c r="AD17" s="9"/>
      <c r="AE17" s="9"/>
    </row>
    <row r="18" spans="1:31">
      <c r="B18" s="9"/>
      <c r="C18" s="9"/>
      <c r="D18" s="9"/>
      <c r="E18" s="9"/>
      <c r="F18" s="12" t="s">
        <v>15</v>
      </c>
      <c r="G18" s="8">
        <f>ROUND(G17/9600,4)</f>
        <v>0.24</v>
      </c>
      <c r="H18" s="8">
        <f t="shared" ref="H18:I18" si="0">ROUND(H17/9600,4)</f>
        <v>0.14460000000000001</v>
      </c>
      <c r="I18" s="8">
        <f t="shared" si="0"/>
        <v>9.64E-2</v>
      </c>
      <c r="J18" s="13">
        <v>0.2359</v>
      </c>
      <c r="K18" s="9"/>
      <c r="L18" s="9"/>
      <c r="M18" s="9"/>
      <c r="N18" s="12" t="s">
        <v>16</v>
      </c>
      <c r="O18" s="13">
        <v>0.28570000000000001</v>
      </c>
      <c r="P18" s="13">
        <v>2.0199999999999999E-2</v>
      </c>
      <c r="Q18" s="13">
        <v>3.2199999999999999E-2</v>
      </c>
      <c r="R18" s="9"/>
      <c r="S18" s="9"/>
      <c r="T18" s="9"/>
      <c r="U18" s="9"/>
      <c r="V18" s="9"/>
      <c r="W18" s="9"/>
      <c r="X18" s="9"/>
      <c r="Y18" s="9"/>
      <c r="Z18" s="9"/>
      <c r="AA18" s="9"/>
      <c r="AB18" s="9"/>
      <c r="AC18" s="9"/>
      <c r="AD18" s="9"/>
      <c r="AE18" s="9"/>
    </row>
    <row r="19" spans="1:31">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row>
    <row r="20" spans="1:31" ht="15" customHeight="1">
      <c r="B20" s="246" t="s">
        <v>0</v>
      </c>
      <c r="C20" s="246" t="s">
        <v>6</v>
      </c>
      <c r="D20" s="246" t="s">
        <v>17</v>
      </c>
      <c r="E20" s="246"/>
      <c r="F20" s="246"/>
      <c r="G20" s="246"/>
      <c r="H20" s="246"/>
      <c r="I20" s="246"/>
      <c r="J20" s="246"/>
      <c r="K20" s="246"/>
      <c r="L20" s="246"/>
      <c r="M20" s="246"/>
      <c r="N20" s="246"/>
      <c r="O20" s="246"/>
      <c r="P20" s="246"/>
      <c r="Q20" s="246"/>
      <c r="R20" s="246" t="s">
        <v>18</v>
      </c>
      <c r="S20" s="246" t="s">
        <v>19</v>
      </c>
      <c r="T20" s="246" t="s">
        <v>5</v>
      </c>
      <c r="U20" s="240" t="s">
        <v>36</v>
      </c>
      <c r="V20" s="240" t="s">
        <v>37</v>
      </c>
      <c r="W20" s="240" t="s">
        <v>38</v>
      </c>
      <c r="X20" s="240" t="s">
        <v>39</v>
      </c>
      <c r="Y20" s="240" t="s">
        <v>40</v>
      </c>
      <c r="Z20" s="240" t="s">
        <v>41</v>
      </c>
      <c r="AA20" s="240" t="s">
        <v>42</v>
      </c>
      <c r="AB20" s="240" t="s">
        <v>43</v>
      </c>
      <c r="AC20" s="243" t="s">
        <v>44</v>
      </c>
      <c r="AD20" s="243" t="s">
        <v>45</v>
      </c>
      <c r="AE20" s="240" t="s">
        <v>71</v>
      </c>
    </row>
    <row r="21" spans="1:31" ht="26.25" customHeight="1">
      <c r="B21" s="246"/>
      <c r="C21" s="246"/>
      <c r="D21" s="246" t="s">
        <v>20</v>
      </c>
      <c r="E21" s="246"/>
      <c r="F21" s="246"/>
      <c r="G21" s="246" t="s">
        <v>21</v>
      </c>
      <c r="H21" s="246"/>
      <c r="I21" s="246"/>
      <c r="J21" s="14" t="s">
        <v>22</v>
      </c>
      <c r="K21" s="246" t="s">
        <v>23</v>
      </c>
      <c r="L21" s="246"/>
      <c r="M21" s="246"/>
      <c r="N21" s="246" t="s">
        <v>24</v>
      </c>
      <c r="O21" s="246" t="s">
        <v>25</v>
      </c>
      <c r="P21" s="246" t="s">
        <v>26</v>
      </c>
      <c r="Q21" s="246" t="s">
        <v>27</v>
      </c>
      <c r="R21" s="246"/>
      <c r="S21" s="246"/>
      <c r="T21" s="246"/>
      <c r="U21" s="241"/>
      <c r="V21" s="241"/>
      <c r="W21" s="241"/>
      <c r="X21" s="241"/>
      <c r="Y21" s="241"/>
      <c r="Z21" s="241"/>
      <c r="AA21" s="241"/>
      <c r="AB21" s="241"/>
      <c r="AC21" s="244"/>
      <c r="AD21" s="244"/>
      <c r="AE21" s="241"/>
    </row>
    <row r="22" spans="1:31" ht="30.75" customHeight="1">
      <c r="B22" s="246"/>
      <c r="C22" s="246"/>
      <c r="D22" s="14" t="s">
        <v>28</v>
      </c>
      <c r="E22" s="14" t="s">
        <v>29</v>
      </c>
      <c r="F22" s="14" t="s">
        <v>30</v>
      </c>
      <c r="G22" s="14" t="s">
        <v>28</v>
      </c>
      <c r="H22" s="14" t="s">
        <v>29</v>
      </c>
      <c r="I22" s="14" t="s">
        <v>31</v>
      </c>
      <c r="J22" s="14" t="s">
        <v>32</v>
      </c>
      <c r="K22" s="14" t="s">
        <v>33</v>
      </c>
      <c r="L22" s="7" t="s">
        <v>34</v>
      </c>
      <c r="M22" s="14" t="s">
        <v>35</v>
      </c>
      <c r="N22" s="246"/>
      <c r="O22" s="246"/>
      <c r="P22" s="246"/>
      <c r="Q22" s="246"/>
      <c r="R22" s="246"/>
      <c r="S22" s="246"/>
      <c r="T22" s="246"/>
      <c r="U22" s="242"/>
      <c r="V22" s="242"/>
      <c r="W22" s="242"/>
      <c r="X22" s="242"/>
      <c r="Y22" s="242"/>
      <c r="Z22" s="242"/>
      <c r="AA22" s="242"/>
      <c r="AB22" s="242"/>
      <c r="AC22" s="245"/>
      <c r="AD22" s="245"/>
      <c r="AE22" s="242"/>
    </row>
    <row r="23" spans="1:31">
      <c r="B23" s="15">
        <v>1</v>
      </c>
      <c r="C23" s="15">
        <v>2</v>
      </c>
      <c r="D23" s="15">
        <v>3</v>
      </c>
      <c r="E23" s="15">
        <v>4</v>
      </c>
      <c r="F23" s="15">
        <v>5</v>
      </c>
      <c r="G23" s="15">
        <v>6</v>
      </c>
      <c r="H23" s="15">
        <v>7</v>
      </c>
      <c r="I23" s="15">
        <v>8</v>
      </c>
      <c r="J23" s="15">
        <v>9</v>
      </c>
      <c r="K23" s="15" t="s">
        <v>46</v>
      </c>
      <c r="L23" s="15">
        <v>11</v>
      </c>
      <c r="M23" s="15">
        <v>12</v>
      </c>
      <c r="N23" s="15">
        <v>13</v>
      </c>
      <c r="O23" s="15">
        <v>14</v>
      </c>
      <c r="P23" s="15">
        <v>15</v>
      </c>
      <c r="Q23" s="15">
        <v>16</v>
      </c>
      <c r="R23" s="15">
        <v>17</v>
      </c>
      <c r="S23" s="15">
        <v>18</v>
      </c>
      <c r="T23" s="15">
        <v>19</v>
      </c>
      <c r="U23" s="15">
        <v>20</v>
      </c>
      <c r="V23" s="15">
        <v>21</v>
      </c>
      <c r="W23" s="15">
        <v>22</v>
      </c>
      <c r="X23" s="15">
        <v>23</v>
      </c>
      <c r="Y23" s="15">
        <v>24</v>
      </c>
      <c r="Z23" s="15">
        <v>25</v>
      </c>
      <c r="AA23" s="15">
        <v>26</v>
      </c>
      <c r="AB23" s="15">
        <v>27</v>
      </c>
      <c r="AC23" s="15">
        <v>28</v>
      </c>
      <c r="AD23" s="15">
        <v>29</v>
      </c>
      <c r="AE23" s="15">
        <v>30</v>
      </c>
    </row>
    <row r="24" spans="1:31" ht="38.25">
      <c r="B24" s="43" t="s">
        <v>72</v>
      </c>
      <c r="C24" s="17" t="s">
        <v>73</v>
      </c>
      <c r="D24" s="44">
        <v>3</v>
      </c>
      <c r="E24" s="44">
        <v>30</v>
      </c>
      <c r="F24" s="44">
        <v>0</v>
      </c>
      <c r="G24" s="45">
        <f>G18*D24</f>
        <v>0.72</v>
      </c>
      <c r="H24" s="45">
        <f>H18*E24</f>
        <v>4.3380000000000001</v>
      </c>
      <c r="I24" s="44">
        <f>ROUND((F24*$H$5),2)</f>
        <v>0</v>
      </c>
      <c r="J24" s="45">
        <f>(H24+G24)*J18</f>
        <v>1.1931821999999999</v>
      </c>
      <c r="K24" s="46">
        <f>L24+M24</f>
        <v>19.329999999999998</v>
      </c>
      <c r="L24" s="46">
        <v>12.11</v>
      </c>
      <c r="M24" s="46">
        <v>7.22</v>
      </c>
      <c r="N24" s="45">
        <v>0.06</v>
      </c>
      <c r="O24" s="45">
        <v>1.45</v>
      </c>
      <c r="P24" s="45">
        <v>0.1</v>
      </c>
      <c r="Q24" s="45">
        <v>0.16</v>
      </c>
      <c r="R24" s="47">
        <f>ROUND((G24+H24+I24+J24+K24+N24+O24+P24+Q24),2)</f>
        <v>27.35</v>
      </c>
      <c r="S24" s="48"/>
      <c r="T24" s="47">
        <f>R24-S24</f>
        <v>27.35</v>
      </c>
      <c r="U24" s="46">
        <f>G24+H24+I24</f>
        <v>5.0579999999999998</v>
      </c>
      <c r="V24" s="46">
        <f>J24</f>
        <v>1.1931821999999999</v>
      </c>
      <c r="W24" s="46">
        <f>K24</f>
        <v>19.329999999999998</v>
      </c>
      <c r="X24" s="15"/>
      <c r="Y24" s="46">
        <f>O24</f>
        <v>1.45</v>
      </c>
      <c r="Z24" s="46">
        <f>P24</f>
        <v>0.1</v>
      </c>
      <c r="AA24" s="46">
        <f>N24+Q24</f>
        <v>0.22</v>
      </c>
      <c r="AB24" s="15"/>
      <c r="AC24" s="46">
        <f>SUM(U24:AB24)</f>
        <v>27.351182199999997</v>
      </c>
      <c r="AD24" s="46">
        <f>S24</f>
        <v>0</v>
      </c>
      <c r="AE24" s="46">
        <f>AC24-AD24</f>
        <v>27.351182199999997</v>
      </c>
    </row>
    <row r="26" spans="1:31">
      <c r="A26" s="226"/>
      <c r="B26" s="227" t="s">
        <v>82</v>
      </c>
      <c r="C26" s="226"/>
      <c r="D26" s="226"/>
      <c r="E26" s="226"/>
      <c r="F26" s="226"/>
      <c r="G26" s="226"/>
      <c r="H26" s="226"/>
      <c r="I26" s="226"/>
      <c r="J26" s="226"/>
    </row>
    <row r="27" spans="1:31" ht="60" customHeight="1">
      <c r="A27" s="226"/>
      <c r="B27" s="43" t="s">
        <v>49</v>
      </c>
      <c r="C27" s="21" t="s">
        <v>928</v>
      </c>
      <c r="D27" s="43" t="s">
        <v>929</v>
      </c>
      <c r="E27" s="237" t="s">
        <v>932</v>
      </c>
      <c r="F27" s="237" t="s">
        <v>83</v>
      </c>
      <c r="G27" s="21" t="s">
        <v>84</v>
      </c>
      <c r="H27" s="21" t="s">
        <v>85</v>
      </c>
      <c r="I27" s="226"/>
      <c r="J27" s="226"/>
    </row>
    <row r="28" spans="1:31">
      <c r="A28" s="226"/>
      <c r="B28" s="228" t="s">
        <v>930</v>
      </c>
      <c r="C28" s="229">
        <v>45710</v>
      </c>
      <c r="D28" s="230">
        <v>11427.5</v>
      </c>
      <c r="E28" s="231">
        <f>ROUND(D28/3*12,)</f>
        <v>45710</v>
      </c>
      <c r="F28" s="230">
        <f>C28-E28</f>
        <v>0</v>
      </c>
      <c r="G28" s="230">
        <v>45710</v>
      </c>
      <c r="H28" s="230">
        <f>C28-G28</f>
        <v>0</v>
      </c>
      <c r="I28" s="226"/>
      <c r="J28" s="226"/>
    </row>
    <row r="29" spans="1:31">
      <c r="A29" s="226"/>
      <c r="B29" s="228" t="s">
        <v>931</v>
      </c>
      <c r="C29" s="229">
        <v>199304</v>
      </c>
      <c r="D29" s="230">
        <v>42978</v>
      </c>
      <c r="E29" s="231">
        <f>D29/3*12</f>
        <v>171912</v>
      </c>
      <c r="F29" s="230">
        <f>C29-E29</f>
        <v>27392</v>
      </c>
      <c r="G29" s="230">
        <v>171912</v>
      </c>
      <c r="H29" s="230">
        <f>C29-G29</f>
        <v>27392</v>
      </c>
      <c r="I29" s="226"/>
      <c r="J29" s="226"/>
    </row>
    <row r="30" spans="1:31" s="79" customFormat="1">
      <c r="A30" s="227"/>
      <c r="B30" s="228" t="s">
        <v>1</v>
      </c>
      <c r="C30" s="229">
        <f>SUM(C28:C29)</f>
        <v>245014</v>
      </c>
      <c r="D30" s="230">
        <f t="shared" ref="D30:E30" si="1">SUM(D28:D29)</f>
        <v>54405.5</v>
      </c>
      <c r="E30" s="231">
        <f t="shared" si="1"/>
        <v>217622</v>
      </c>
      <c r="F30" s="230">
        <f>F28+F29</f>
        <v>27392</v>
      </c>
      <c r="G30" s="230">
        <v>217622</v>
      </c>
      <c r="H30" s="230">
        <f t="shared" ref="H30" si="2">C30-G30</f>
        <v>27392</v>
      </c>
      <c r="I30" s="227"/>
      <c r="J30" s="227"/>
    </row>
    <row r="31" spans="1:31">
      <c r="A31" s="226"/>
      <c r="B31" s="247" t="s">
        <v>934</v>
      </c>
      <c r="C31" s="247"/>
      <c r="D31" s="247"/>
      <c r="E31" s="247"/>
      <c r="F31" s="247"/>
      <c r="G31" s="247"/>
      <c r="H31" s="247"/>
      <c r="I31" s="247"/>
      <c r="J31" s="247"/>
    </row>
    <row r="32" spans="1:31">
      <c r="A32" s="226"/>
      <c r="B32" s="227"/>
      <c r="C32" s="226"/>
      <c r="D32" s="226"/>
      <c r="E32" s="226"/>
      <c r="F32" s="226"/>
      <c r="G32" s="226"/>
      <c r="H32" s="226"/>
      <c r="I32" s="226"/>
      <c r="J32" s="226"/>
    </row>
    <row r="33" spans="1:10">
      <c r="A33" s="226"/>
      <c r="B33" s="227"/>
      <c r="C33" s="226"/>
      <c r="D33" s="226"/>
      <c r="E33" s="226"/>
      <c r="F33" s="232"/>
      <c r="G33" s="233"/>
      <c r="H33" s="226"/>
      <c r="I33" s="226"/>
      <c r="J33" s="226"/>
    </row>
    <row r="34" spans="1:10">
      <c r="A34" s="226"/>
      <c r="B34" s="227" t="s">
        <v>91</v>
      </c>
      <c r="C34" s="226"/>
      <c r="D34" s="226"/>
      <c r="E34" s="226"/>
      <c r="F34" s="226"/>
      <c r="G34" s="226"/>
      <c r="H34" s="226"/>
      <c r="I34" s="226"/>
      <c r="J34" s="226"/>
    </row>
    <row r="35" spans="1:10" ht="25.5">
      <c r="A35" s="226"/>
      <c r="B35" s="21" t="s">
        <v>92</v>
      </c>
      <c r="C35" s="21" t="s">
        <v>56</v>
      </c>
      <c r="D35" s="21" t="s">
        <v>86</v>
      </c>
      <c r="E35" s="226"/>
      <c r="F35" s="226"/>
      <c r="G35" s="226"/>
      <c r="H35" s="226"/>
      <c r="I35" s="226"/>
      <c r="J35" s="226"/>
    </row>
    <row r="36" spans="1:10">
      <c r="A36" s="226"/>
      <c r="B36" s="234">
        <f>C4</f>
        <v>1504</v>
      </c>
      <c r="C36" s="234">
        <f>F29</f>
        <v>27392</v>
      </c>
      <c r="D36" s="234">
        <f>C36-B36</f>
        <v>25888</v>
      </c>
      <c r="E36" s="226"/>
      <c r="F36" s="226"/>
      <c r="G36" s="226"/>
      <c r="H36" s="226"/>
      <c r="I36" s="226"/>
      <c r="J36" s="226"/>
    </row>
    <row r="37" spans="1:10">
      <c r="A37" s="226"/>
      <c r="B37" s="235"/>
      <c r="C37" s="235"/>
      <c r="D37" s="236"/>
      <c r="E37" s="226"/>
      <c r="F37" s="226"/>
      <c r="G37" s="226"/>
      <c r="H37" s="226"/>
      <c r="I37" s="226"/>
      <c r="J37" s="226"/>
    </row>
    <row r="38" spans="1:10" ht="25.5">
      <c r="A38" s="226"/>
      <c r="B38" s="238" t="s">
        <v>93</v>
      </c>
      <c r="C38" s="238" t="s">
        <v>57</v>
      </c>
      <c r="D38" s="21" t="s">
        <v>86</v>
      </c>
      <c r="E38" s="226"/>
      <c r="F38" s="226"/>
      <c r="G38" s="226"/>
      <c r="H38" s="226"/>
      <c r="I38" s="226"/>
      <c r="J38" s="226"/>
    </row>
    <row r="39" spans="1:10">
      <c r="A39" s="226"/>
      <c r="B39" s="234">
        <f>D4</f>
        <v>3009</v>
      </c>
      <c r="C39" s="234">
        <f>H30</f>
        <v>27392</v>
      </c>
      <c r="D39" s="234">
        <f>C39-B39</f>
        <v>24383</v>
      </c>
      <c r="E39" s="226"/>
      <c r="F39" s="226"/>
      <c r="G39" s="226"/>
      <c r="H39" s="226"/>
      <c r="I39" s="226"/>
      <c r="J39" s="226"/>
    </row>
    <row r="40" spans="1:10">
      <c r="A40" s="226"/>
      <c r="B40" s="226" t="s">
        <v>87</v>
      </c>
      <c r="C40" s="226"/>
      <c r="D40" s="226"/>
      <c r="E40" s="226"/>
      <c r="F40" s="226"/>
      <c r="G40" s="226"/>
      <c r="H40" s="226"/>
      <c r="I40" s="226"/>
      <c r="J40" s="226"/>
    </row>
    <row r="41" spans="1:10">
      <c r="A41" s="226"/>
      <c r="B41" s="227"/>
      <c r="C41" s="226"/>
      <c r="D41" s="226"/>
      <c r="E41" s="226"/>
      <c r="F41" s="226"/>
      <c r="G41" s="226"/>
      <c r="H41" s="226"/>
      <c r="I41" s="226"/>
      <c r="J41" s="226"/>
    </row>
    <row r="42" spans="1:10">
      <c r="B42" s="1"/>
    </row>
    <row r="43" spans="1:10">
      <c r="B43" s="1"/>
    </row>
  </sheetData>
  <mergeCells count="42">
    <mergeCell ref="O16:O17"/>
    <mergeCell ref="P16:P17"/>
    <mergeCell ref="Q16:Q17"/>
    <mergeCell ref="H12:H13"/>
    <mergeCell ref="I12:I13"/>
    <mergeCell ref="J12:J13"/>
    <mergeCell ref="K12:K13"/>
    <mergeCell ref="J1:N1"/>
    <mergeCell ref="B2:N2"/>
    <mergeCell ref="B12:B13"/>
    <mergeCell ref="C12:C13"/>
    <mergeCell ref="D12:D13"/>
    <mergeCell ref="E12:E13"/>
    <mergeCell ref="F12:F13"/>
    <mergeCell ref="G12:G13"/>
    <mergeCell ref="L12:Q12"/>
    <mergeCell ref="B31:J31"/>
    <mergeCell ref="AD20:AD22"/>
    <mergeCell ref="AE20:AE22"/>
    <mergeCell ref="U20:U22"/>
    <mergeCell ref="V20:V22"/>
    <mergeCell ref="W20:W22"/>
    <mergeCell ref="X20:X22"/>
    <mergeCell ref="Y20:Y22"/>
    <mergeCell ref="Z20:Z22"/>
    <mergeCell ref="T20:T22"/>
    <mergeCell ref="D21:F21"/>
    <mergeCell ref="G21:I21"/>
    <mergeCell ref="K21:M21"/>
    <mergeCell ref="N21:N22"/>
    <mergeCell ref="O21:O22"/>
    <mergeCell ref="P21:P22"/>
    <mergeCell ref="AA20:AA22"/>
    <mergeCell ref="AB20:AB22"/>
    <mergeCell ref="AC20:AC22"/>
    <mergeCell ref="Q21:Q22"/>
    <mergeCell ref="B20:B22"/>
    <mergeCell ref="C20:C22"/>
    <mergeCell ref="D20:M20"/>
    <mergeCell ref="N20:Q20"/>
    <mergeCell ref="R20:R22"/>
    <mergeCell ref="S20:S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63422-64A5-4C57-AF58-98AC88274794}">
  <sheetPr>
    <tabColor theme="9" tint="0.79998168889431442"/>
  </sheetPr>
  <dimension ref="A1:P23"/>
  <sheetViews>
    <sheetView zoomScale="78" zoomScaleNormal="78" workbookViewId="0">
      <selection activeCell="C12" sqref="C12"/>
    </sheetView>
  </sheetViews>
  <sheetFormatPr defaultColWidth="8.85546875" defaultRowHeight="12.75"/>
  <cols>
    <col min="1" max="1" width="32.140625" style="78" customWidth="1"/>
    <col min="2" max="2" width="25.85546875" style="78" customWidth="1"/>
    <col min="3" max="3" width="15.7109375" style="78" customWidth="1"/>
    <col min="4" max="4" width="19.42578125" style="78" customWidth="1"/>
    <col min="5" max="5" width="19" style="78" customWidth="1"/>
    <col min="6" max="6" width="19.140625" style="78" customWidth="1"/>
    <col min="7" max="7" width="14.42578125" style="78" customWidth="1"/>
    <col min="8" max="10" width="17.5703125" style="78" customWidth="1"/>
    <col min="11" max="11" width="8.85546875" style="78"/>
    <col min="12" max="12" width="0" style="78" hidden="1" customWidth="1"/>
    <col min="13" max="13" width="9" style="78" bestFit="1" customWidth="1"/>
    <col min="14" max="15" width="0" style="78" hidden="1" customWidth="1"/>
    <col min="16" max="16" width="11.28515625" style="78" bestFit="1" customWidth="1"/>
    <col min="17" max="16384" width="8.85546875" style="78"/>
  </cols>
  <sheetData>
    <row r="1" spans="1:16" ht="53.25" customHeight="1">
      <c r="H1" s="259" t="s">
        <v>4</v>
      </c>
      <c r="I1" s="259"/>
      <c r="J1" s="259"/>
    </row>
    <row r="2" spans="1:16">
      <c r="A2" s="262" t="s">
        <v>784</v>
      </c>
      <c r="B2" s="262"/>
      <c r="C2" s="262"/>
      <c r="D2" s="262"/>
      <c r="E2" s="262"/>
      <c r="F2" s="262"/>
      <c r="G2" s="262"/>
      <c r="H2" s="262"/>
      <c r="I2" s="262"/>
      <c r="J2" s="262"/>
    </row>
    <row r="3" spans="1:16">
      <c r="A3" s="79" t="s">
        <v>94</v>
      </c>
    </row>
    <row r="4" spans="1:16" ht="76.5">
      <c r="A4" s="5" t="s">
        <v>52</v>
      </c>
      <c r="B4" s="20" t="s">
        <v>665</v>
      </c>
      <c r="C4" s="20" t="s">
        <v>773</v>
      </c>
      <c r="D4" s="20" t="s">
        <v>672</v>
      </c>
      <c r="E4" s="20" t="s">
        <v>666</v>
      </c>
      <c r="F4" s="20" t="s">
        <v>671</v>
      </c>
      <c r="G4" s="21" t="s">
        <v>667</v>
      </c>
      <c r="H4" s="21" t="s">
        <v>668</v>
      </c>
      <c r="I4" s="21" t="s">
        <v>669</v>
      </c>
      <c r="J4" s="21" t="s">
        <v>76</v>
      </c>
      <c r="K4" s="55"/>
    </row>
    <row r="5" spans="1:16">
      <c r="A5" s="26" t="s">
        <v>95</v>
      </c>
      <c r="B5" s="56">
        <v>2587.2600000000002</v>
      </c>
      <c r="C5" s="80">
        <f>'[1]tarifa aprēķins'!E297</f>
        <v>3333.9</v>
      </c>
      <c r="D5" s="57">
        <v>1274</v>
      </c>
      <c r="E5" s="57">
        <f>D5*B5</f>
        <v>3296169.24</v>
      </c>
      <c r="F5" s="57">
        <f>D5*C5</f>
        <v>4247388.6000000006</v>
      </c>
      <c r="G5" s="83">
        <f>ROUND(D5/2,0)</f>
        <v>637</v>
      </c>
      <c r="H5" s="110">
        <f>(G5*C5)-(G5*B5)</f>
        <v>475609.68000000017</v>
      </c>
      <c r="I5" s="83">
        <f>1274</f>
        <v>1274</v>
      </c>
      <c r="J5" s="110">
        <f>(I5*C5)-E5</f>
        <v>951219.36000000034</v>
      </c>
    </row>
    <row r="6" spans="1:16" ht="12.75" customHeight="1">
      <c r="A6" s="263" t="s">
        <v>771</v>
      </c>
      <c r="B6" s="263"/>
      <c r="C6" s="263"/>
      <c r="D6" s="263"/>
      <c r="E6" s="263"/>
      <c r="F6" s="263"/>
      <c r="G6" s="263"/>
      <c r="H6" s="263"/>
    </row>
    <row r="7" spans="1:16">
      <c r="A7" s="261" t="s">
        <v>798</v>
      </c>
      <c r="B7" s="261"/>
      <c r="C7" s="261"/>
      <c r="D7" s="261"/>
      <c r="E7" s="58"/>
      <c r="H7" s="77"/>
      <c r="I7" s="60"/>
      <c r="M7" s="82"/>
      <c r="N7" s="82"/>
      <c r="O7" s="82"/>
      <c r="P7" s="82"/>
    </row>
    <row r="8" spans="1:16">
      <c r="A8" s="261" t="s">
        <v>670</v>
      </c>
      <c r="B8" s="261"/>
      <c r="C8" s="261"/>
      <c r="D8" s="261"/>
      <c r="E8" s="58"/>
      <c r="M8" s="82"/>
      <c r="N8" s="82"/>
      <c r="O8" s="82"/>
      <c r="P8" s="82"/>
    </row>
    <row r="9" spans="1:16" ht="15" customHeight="1">
      <c r="A9" s="59"/>
      <c r="B9" s="58"/>
      <c r="C9" s="58"/>
      <c r="D9" s="260" t="s">
        <v>777</v>
      </c>
      <c r="E9" s="260"/>
      <c r="F9" s="260"/>
      <c r="G9" s="260"/>
      <c r="H9" s="260"/>
      <c r="I9" s="260"/>
      <c r="J9" s="260"/>
    </row>
    <row r="10" spans="1:16">
      <c r="A10" s="79" t="s">
        <v>675</v>
      </c>
      <c r="P10" s="81"/>
    </row>
    <row r="11" spans="1:16" ht="38.25">
      <c r="A11" s="20" t="s">
        <v>49</v>
      </c>
      <c r="B11" s="20" t="s">
        <v>673</v>
      </c>
      <c r="C11" s="20" t="s">
        <v>927</v>
      </c>
      <c r="D11" s="20" t="s">
        <v>674</v>
      </c>
      <c r="E11" s="20" t="s">
        <v>782</v>
      </c>
      <c r="F11" s="111"/>
      <c r="P11" s="81"/>
    </row>
    <row r="12" spans="1:16">
      <c r="A12" s="28" t="s">
        <v>96</v>
      </c>
      <c r="B12" s="84">
        <v>37402919</v>
      </c>
      <c r="C12" s="85">
        <v>8170246</v>
      </c>
      <c r="D12" s="85">
        <f>ROUND(C12/3*12,0)</f>
        <v>32680984</v>
      </c>
      <c r="E12" s="61">
        <f>B12-D12</f>
        <v>4721935</v>
      </c>
      <c r="F12" s="112"/>
      <c r="G12" s="77"/>
      <c r="P12" s="81"/>
    </row>
    <row r="13" spans="1:16">
      <c r="A13" s="79"/>
      <c r="P13" s="81"/>
    </row>
    <row r="14" spans="1:16" ht="15" customHeight="1">
      <c r="A14" s="27"/>
      <c r="D14" s="260" t="s">
        <v>777</v>
      </c>
      <c r="E14" s="260"/>
      <c r="F14" s="260"/>
      <c r="G14" s="260"/>
      <c r="H14" s="260"/>
      <c r="I14" s="260"/>
      <c r="J14" s="260"/>
    </row>
    <row r="15" spans="1:16">
      <c r="A15" s="1" t="s">
        <v>834</v>
      </c>
      <c r="B15" s="2"/>
      <c r="C15" s="2"/>
    </row>
    <row r="16" spans="1:16" ht="33" customHeight="1">
      <c r="A16" s="20" t="s">
        <v>92</v>
      </c>
      <c r="B16" s="20" t="s">
        <v>56</v>
      </c>
      <c r="C16" s="20" t="s">
        <v>677</v>
      </c>
    </row>
    <row r="17" spans="1:3">
      <c r="A17" s="49">
        <f>H5</f>
        <v>475609.68000000017</v>
      </c>
      <c r="B17" s="49">
        <f>E12</f>
        <v>4721935</v>
      </c>
      <c r="C17" s="49">
        <f>B17-A17</f>
        <v>4246325.32</v>
      </c>
    </row>
    <row r="18" spans="1:3">
      <c r="A18" s="53"/>
      <c r="B18" s="53"/>
      <c r="C18" s="31"/>
    </row>
    <row r="19" spans="1:3" ht="36.75" customHeight="1">
      <c r="A19" s="86" t="s">
        <v>93</v>
      </c>
      <c r="B19" s="86" t="s">
        <v>57</v>
      </c>
      <c r="C19" s="20" t="s">
        <v>677</v>
      </c>
    </row>
    <row r="20" spans="1:3">
      <c r="A20" s="49">
        <f>J5</f>
        <v>951219.36000000034</v>
      </c>
      <c r="B20" s="49">
        <f>E12</f>
        <v>4721935</v>
      </c>
      <c r="C20" s="49">
        <f>B20-A20</f>
        <v>3770715.6399999997</v>
      </c>
    </row>
    <row r="21" spans="1:3">
      <c r="A21" s="2" t="s">
        <v>678</v>
      </c>
    </row>
    <row r="22" spans="1:3">
      <c r="A22" s="79"/>
    </row>
    <row r="23" spans="1:3">
      <c r="A23" s="27"/>
    </row>
  </sheetData>
  <mergeCells count="7">
    <mergeCell ref="H1:J1"/>
    <mergeCell ref="D9:J9"/>
    <mergeCell ref="D14:J14"/>
    <mergeCell ref="A7:D7"/>
    <mergeCell ref="A8:D8"/>
    <mergeCell ref="A2:J2"/>
    <mergeCell ref="A6:H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144CE-52BB-4B35-9C3A-353B351BD843}">
  <sheetPr>
    <tabColor theme="9" tint="0.79998168889431442"/>
  </sheetPr>
  <dimension ref="A1:E297"/>
  <sheetViews>
    <sheetView topLeftCell="A279" workbookViewId="0">
      <selection activeCell="J282" sqref="J282"/>
    </sheetView>
  </sheetViews>
  <sheetFormatPr defaultColWidth="8.85546875" defaultRowHeight="11.25"/>
  <cols>
    <col min="1" max="1" width="12.140625" style="63" customWidth="1"/>
    <col min="2" max="2" width="55.28515625" style="76" customWidth="1"/>
    <col min="3" max="3" width="11.28515625" style="63" customWidth="1"/>
    <col min="4" max="4" width="16.42578125" style="63" customWidth="1"/>
    <col min="5" max="5" width="19.140625" style="63" customWidth="1"/>
    <col min="6" max="16384" width="8.85546875" style="63"/>
  </cols>
  <sheetData>
    <row r="1" spans="1:5" ht="42.75" customHeight="1">
      <c r="C1" s="265" t="s">
        <v>772</v>
      </c>
      <c r="D1" s="265"/>
      <c r="E1" s="265"/>
    </row>
    <row r="2" spans="1:5" ht="15" customHeight="1">
      <c r="A2" s="266" t="s">
        <v>95</v>
      </c>
      <c r="B2" s="266"/>
      <c r="C2" s="266"/>
      <c r="D2" s="266"/>
      <c r="E2" s="266"/>
    </row>
    <row r="3" spans="1:5">
      <c r="A3" s="62" t="s">
        <v>97</v>
      </c>
      <c r="B3" s="64"/>
      <c r="C3" s="62"/>
      <c r="D3" s="62"/>
      <c r="E3" s="62"/>
    </row>
    <row r="4" spans="1:5" ht="21.75" customHeight="1">
      <c r="A4" s="269" t="s">
        <v>0</v>
      </c>
      <c r="B4" s="270" t="s">
        <v>6</v>
      </c>
      <c r="C4" s="271" t="s">
        <v>5</v>
      </c>
      <c r="D4" s="269" t="s">
        <v>98</v>
      </c>
      <c r="E4" s="269"/>
    </row>
    <row r="5" spans="1:5">
      <c r="A5" s="269"/>
      <c r="B5" s="270"/>
      <c r="C5" s="271"/>
      <c r="D5" s="96" t="s">
        <v>99</v>
      </c>
      <c r="E5" s="96" t="s">
        <v>659</v>
      </c>
    </row>
    <row r="6" spans="1:5" ht="22.5">
      <c r="A6" s="153" t="s">
        <v>100</v>
      </c>
      <c r="B6" s="154" t="s">
        <v>101</v>
      </c>
      <c r="C6" s="155">
        <v>20.8</v>
      </c>
      <c r="D6" s="156">
        <v>2</v>
      </c>
      <c r="E6" s="157">
        <f>C6*D6</f>
        <v>41.6</v>
      </c>
    </row>
    <row r="7" spans="1:5" ht="33.75">
      <c r="A7" s="153" t="s">
        <v>102</v>
      </c>
      <c r="B7" s="154" t="s">
        <v>103</v>
      </c>
      <c r="C7" s="155">
        <v>115.96</v>
      </c>
      <c r="D7" s="156">
        <v>1</v>
      </c>
      <c r="E7" s="157">
        <f t="shared" ref="E7:E70" si="0">C7*D7</f>
        <v>115.96</v>
      </c>
    </row>
    <row r="8" spans="1:5" ht="22.5">
      <c r="A8" s="153" t="s">
        <v>104</v>
      </c>
      <c r="B8" s="154" t="s">
        <v>105</v>
      </c>
      <c r="C8" s="155">
        <v>38.659999999999997</v>
      </c>
      <c r="D8" s="156">
        <v>14</v>
      </c>
      <c r="E8" s="157">
        <f t="shared" si="0"/>
        <v>541.24</v>
      </c>
    </row>
    <row r="9" spans="1:5" ht="45">
      <c r="A9" s="153" t="s">
        <v>106</v>
      </c>
      <c r="B9" s="154" t="s">
        <v>107</v>
      </c>
      <c r="C9" s="155">
        <v>31.3</v>
      </c>
      <c r="D9" s="156">
        <v>12</v>
      </c>
      <c r="E9" s="157">
        <f t="shared" si="0"/>
        <v>375.6</v>
      </c>
    </row>
    <row r="10" spans="1:5" ht="33.75">
      <c r="A10" s="153" t="s">
        <v>108</v>
      </c>
      <c r="B10" s="154" t="s">
        <v>109</v>
      </c>
      <c r="C10" s="155">
        <v>28.47</v>
      </c>
      <c r="D10" s="156">
        <v>19</v>
      </c>
      <c r="E10" s="157">
        <f t="shared" si="0"/>
        <v>540.92999999999995</v>
      </c>
    </row>
    <row r="11" spans="1:5">
      <c r="A11" s="153" t="s">
        <v>110</v>
      </c>
      <c r="B11" s="154" t="s">
        <v>111</v>
      </c>
      <c r="C11" s="155">
        <v>17.54</v>
      </c>
      <c r="D11" s="156">
        <v>8</v>
      </c>
      <c r="E11" s="157">
        <f t="shared" si="0"/>
        <v>140.32</v>
      </c>
    </row>
    <row r="12" spans="1:5">
      <c r="A12" s="153" t="s">
        <v>112</v>
      </c>
      <c r="B12" s="154" t="s">
        <v>113</v>
      </c>
      <c r="C12" s="155">
        <v>30.93</v>
      </c>
      <c r="D12" s="156">
        <v>2</v>
      </c>
      <c r="E12" s="157">
        <f t="shared" si="0"/>
        <v>61.86</v>
      </c>
    </row>
    <row r="13" spans="1:5">
      <c r="A13" s="153" t="s">
        <v>114</v>
      </c>
      <c r="B13" s="154" t="s">
        <v>115</v>
      </c>
      <c r="C13" s="155">
        <v>15.61</v>
      </c>
      <c r="D13" s="156">
        <v>1212</v>
      </c>
      <c r="E13" s="157">
        <f t="shared" si="0"/>
        <v>18919.32</v>
      </c>
    </row>
    <row r="14" spans="1:5" ht="22.5">
      <c r="A14" s="153" t="s">
        <v>116</v>
      </c>
      <c r="B14" s="154" t="s">
        <v>117</v>
      </c>
      <c r="C14" s="155">
        <v>5.34</v>
      </c>
      <c r="D14" s="156">
        <v>30</v>
      </c>
      <c r="E14" s="157">
        <f t="shared" si="0"/>
        <v>160.19999999999999</v>
      </c>
    </row>
    <row r="15" spans="1:5" ht="22.5">
      <c r="A15" s="153" t="s">
        <v>118</v>
      </c>
      <c r="B15" s="154" t="s">
        <v>119</v>
      </c>
      <c r="C15" s="155">
        <v>23.21</v>
      </c>
      <c r="D15" s="156">
        <v>35</v>
      </c>
      <c r="E15" s="157">
        <f t="shared" si="0"/>
        <v>812.35</v>
      </c>
    </row>
    <row r="16" spans="1:5" ht="22.5">
      <c r="A16" s="153" t="s">
        <v>120</v>
      </c>
      <c r="B16" s="154" t="s">
        <v>121</v>
      </c>
      <c r="C16" s="155">
        <v>65.47</v>
      </c>
      <c r="D16" s="156">
        <v>530</v>
      </c>
      <c r="E16" s="157">
        <f t="shared" si="0"/>
        <v>34699.1</v>
      </c>
    </row>
    <row r="17" spans="1:5" ht="22.5">
      <c r="A17" s="153" t="s">
        <v>122</v>
      </c>
      <c r="B17" s="154" t="s">
        <v>123</v>
      </c>
      <c r="C17" s="155">
        <v>34.659999999999997</v>
      </c>
      <c r="D17" s="156">
        <v>668</v>
      </c>
      <c r="E17" s="157">
        <f t="shared" si="0"/>
        <v>23152.879999999997</v>
      </c>
    </row>
    <row r="18" spans="1:5" ht="22.5">
      <c r="A18" s="153" t="s">
        <v>124</v>
      </c>
      <c r="B18" s="154" t="s">
        <v>125</v>
      </c>
      <c r="C18" s="155">
        <v>40.57</v>
      </c>
      <c r="D18" s="156">
        <v>6</v>
      </c>
      <c r="E18" s="157">
        <f t="shared" si="0"/>
        <v>243.42000000000002</v>
      </c>
    </row>
    <row r="19" spans="1:5" ht="22.5">
      <c r="A19" s="153" t="s">
        <v>126</v>
      </c>
      <c r="B19" s="154" t="s">
        <v>127</v>
      </c>
      <c r="C19" s="155">
        <v>24.8</v>
      </c>
      <c r="D19" s="156">
        <v>6</v>
      </c>
      <c r="E19" s="157">
        <f t="shared" si="0"/>
        <v>148.80000000000001</v>
      </c>
    </row>
    <row r="20" spans="1:5" ht="22.5">
      <c r="A20" s="153" t="s">
        <v>128</v>
      </c>
      <c r="B20" s="154" t="s">
        <v>129</v>
      </c>
      <c r="C20" s="155">
        <v>12.44</v>
      </c>
      <c r="D20" s="156">
        <v>34</v>
      </c>
      <c r="E20" s="157">
        <f t="shared" si="0"/>
        <v>422.96</v>
      </c>
    </row>
    <row r="21" spans="1:5" ht="22.5">
      <c r="A21" s="153" t="s">
        <v>130</v>
      </c>
      <c r="B21" s="154" t="s">
        <v>131</v>
      </c>
      <c r="C21" s="155">
        <v>4.83</v>
      </c>
      <c r="D21" s="156">
        <v>544</v>
      </c>
      <c r="E21" s="157">
        <f t="shared" si="0"/>
        <v>2627.52</v>
      </c>
    </row>
    <row r="22" spans="1:5">
      <c r="A22" s="153" t="s">
        <v>132</v>
      </c>
      <c r="B22" s="154" t="s">
        <v>133</v>
      </c>
      <c r="C22" s="155">
        <v>45.87</v>
      </c>
      <c r="D22" s="156">
        <v>6</v>
      </c>
      <c r="E22" s="157">
        <f t="shared" si="0"/>
        <v>275.21999999999997</v>
      </c>
    </row>
    <row r="23" spans="1:5" ht="22.5">
      <c r="A23" s="153" t="s">
        <v>134</v>
      </c>
      <c r="B23" s="154" t="s">
        <v>135</v>
      </c>
      <c r="C23" s="155">
        <v>31.05</v>
      </c>
      <c r="D23" s="156">
        <v>8</v>
      </c>
      <c r="E23" s="157">
        <f t="shared" si="0"/>
        <v>248.4</v>
      </c>
    </row>
    <row r="24" spans="1:5" ht="22.5">
      <c r="A24" s="153" t="s">
        <v>136</v>
      </c>
      <c r="B24" s="154" t="s">
        <v>137</v>
      </c>
      <c r="C24" s="155">
        <v>22.19</v>
      </c>
      <c r="D24" s="156">
        <v>1</v>
      </c>
      <c r="E24" s="157">
        <f t="shared" si="0"/>
        <v>22.19</v>
      </c>
    </row>
    <row r="25" spans="1:5" ht="22.5">
      <c r="A25" s="153" t="s">
        <v>138</v>
      </c>
      <c r="B25" s="154" t="s">
        <v>139</v>
      </c>
      <c r="C25" s="155">
        <v>27.96</v>
      </c>
      <c r="D25" s="156">
        <v>6</v>
      </c>
      <c r="E25" s="157">
        <f t="shared" si="0"/>
        <v>167.76</v>
      </c>
    </row>
    <row r="26" spans="1:5">
      <c r="A26" s="153" t="s">
        <v>140</v>
      </c>
      <c r="B26" s="154" t="s">
        <v>141</v>
      </c>
      <c r="C26" s="155">
        <v>102.47</v>
      </c>
      <c r="D26" s="156">
        <v>30</v>
      </c>
      <c r="E26" s="157">
        <f t="shared" si="0"/>
        <v>3074.1</v>
      </c>
    </row>
    <row r="27" spans="1:5" ht="22.5">
      <c r="A27" s="153" t="s">
        <v>142</v>
      </c>
      <c r="B27" s="154" t="s">
        <v>143</v>
      </c>
      <c r="C27" s="155">
        <v>25.76</v>
      </c>
      <c r="D27" s="156">
        <v>12</v>
      </c>
      <c r="E27" s="157">
        <f t="shared" si="0"/>
        <v>309.12</v>
      </c>
    </row>
    <row r="28" spans="1:5">
      <c r="A28" s="153" t="s">
        <v>144</v>
      </c>
      <c r="B28" s="154" t="s">
        <v>145</v>
      </c>
      <c r="C28" s="155">
        <v>135.61000000000001</v>
      </c>
      <c r="D28" s="156">
        <v>1</v>
      </c>
      <c r="E28" s="157">
        <f t="shared" si="0"/>
        <v>135.61000000000001</v>
      </c>
    </row>
    <row r="29" spans="1:5" ht="22.5">
      <c r="A29" s="153" t="s">
        <v>146</v>
      </c>
      <c r="B29" s="154" t="s">
        <v>147</v>
      </c>
      <c r="C29" s="155">
        <v>11.21</v>
      </c>
      <c r="D29" s="156">
        <v>76</v>
      </c>
      <c r="E29" s="157">
        <f t="shared" si="0"/>
        <v>851.96</v>
      </c>
    </row>
    <row r="30" spans="1:5" ht="22.5">
      <c r="A30" s="153" t="s">
        <v>148</v>
      </c>
      <c r="B30" s="154" t="s">
        <v>149</v>
      </c>
      <c r="C30" s="155">
        <v>40.07</v>
      </c>
      <c r="D30" s="156">
        <v>14</v>
      </c>
      <c r="E30" s="157">
        <f t="shared" si="0"/>
        <v>560.98</v>
      </c>
    </row>
    <row r="31" spans="1:5" ht="22.5">
      <c r="A31" s="153" t="s">
        <v>150</v>
      </c>
      <c r="B31" s="154" t="s">
        <v>151</v>
      </c>
      <c r="C31" s="155">
        <v>22.14</v>
      </c>
      <c r="D31" s="156">
        <v>6</v>
      </c>
      <c r="E31" s="157">
        <f t="shared" si="0"/>
        <v>132.84</v>
      </c>
    </row>
    <row r="32" spans="1:5">
      <c r="A32" s="153" t="s">
        <v>152</v>
      </c>
      <c r="B32" s="154" t="s">
        <v>153</v>
      </c>
      <c r="C32" s="155">
        <v>98.09</v>
      </c>
      <c r="D32" s="156">
        <v>501</v>
      </c>
      <c r="E32" s="157">
        <f t="shared" si="0"/>
        <v>49143.090000000004</v>
      </c>
    </row>
    <row r="33" spans="1:5" ht="22.5">
      <c r="A33" s="153" t="s">
        <v>154</v>
      </c>
      <c r="B33" s="154" t="s">
        <v>155</v>
      </c>
      <c r="C33" s="155">
        <v>51.89</v>
      </c>
      <c r="D33" s="156">
        <v>1410</v>
      </c>
      <c r="E33" s="157">
        <f t="shared" si="0"/>
        <v>73164.899999999994</v>
      </c>
    </row>
    <row r="34" spans="1:5" ht="22.5">
      <c r="A34" s="153" t="s">
        <v>156</v>
      </c>
      <c r="B34" s="154" t="s">
        <v>157</v>
      </c>
      <c r="C34" s="155">
        <v>106.93</v>
      </c>
      <c r="D34" s="156">
        <v>3</v>
      </c>
      <c r="E34" s="157">
        <f t="shared" si="0"/>
        <v>320.79000000000002</v>
      </c>
    </row>
    <row r="35" spans="1:5" ht="22.5">
      <c r="A35" s="153" t="s">
        <v>158</v>
      </c>
      <c r="B35" s="154" t="s">
        <v>159</v>
      </c>
      <c r="C35" s="155">
        <v>50.13</v>
      </c>
      <c r="D35" s="156">
        <v>6</v>
      </c>
      <c r="E35" s="157">
        <f t="shared" si="0"/>
        <v>300.78000000000003</v>
      </c>
    </row>
    <row r="36" spans="1:5">
      <c r="A36" s="153" t="s">
        <v>160</v>
      </c>
      <c r="B36" s="154" t="s">
        <v>161</v>
      </c>
      <c r="C36" s="155">
        <v>16.79</v>
      </c>
      <c r="D36" s="156">
        <v>509</v>
      </c>
      <c r="E36" s="157">
        <f t="shared" si="0"/>
        <v>8546.1099999999988</v>
      </c>
    </row>
    <row r="37" spans="1:5" ht="22.5">
      <c r="A37" s="153" t="s">
        <v>162</v>
      </c>
      <c r="B37" s="154" t="s">
        <v>163</v>
      </c>
      <c r="C37" s="155">
        <v>10.31</v>
      </c>
      <c r="D37" s="156">
        <v>1350</v>
      </c>
      <c r="E37" s="157">
        <f t="shared" si="0"/>
        <v>13918.5</v>
      </c>
    </row>
    <row r="38" spans="1:5">
      <c r="A38" s="153" t="s">
        <v>164</v>
      </c>
      <c r="B38" s="154" t="s">
        <v>165</v>
      </c>
      <c r="C38" s="155">
        <v>16.760000000000002</v>
      </c>
      <c r="D38" s="156">
        <v>4</v>
      </c>
      <c r="E38" s="157">
        <f t="shared" si="0"/>
        <v>67.040000000000006</v>
      </c>
    </row>
    <row r="39" spans="1:5" ht="22.5">
      <c r="A39" s="153" t="s">
        <v>166</v>
      </c>
      <c r="B39" s="154" t="s">
        <v>167</v>
      </c>
      <c r="C39" s="155">
        <v>11.19</v>
      </c>
      <c r="D39" s="156">
        <v>1</v>
      </c>
      <c r="E39" s="157">
        <f t="shared" si="0"/>
        <v>11.19</v>
      </c>
    </row>
    <row r="40" spans="1:5">
      <c r="A40" s="153" t="s">
        <v>168</v>
      </c>
      <c r="B40" s="154" t="s">
        <v>169</v>
      </c>
      <c r="C40" s="155">
        <v>7.6199999999999983</v>
      </c>
      <c r="D40" s="156">
        <v>108</v>
      </c>
      <c r="E40" s="157">
        <f t="shared" si="0"/>
        <v>822.95999999999981</v>
      </c>
    </row>
    <row r="41" spans="1:5" ht="22.5">
      <c r="A41" s="153" t="s">
        <v>170</v>
      </c>
      <c r="B41" s="154" t="s">
        <v>171</v>
      </c>
      <c r="C41" s="155">
        <v>3.82</v>
      </c>
      <c r="D41" s="156">
        <v>576</v>
      </c>
      <c r="E41" s="157">
        <f t="shared" si="0"/>
        <v>2200.3199999999997</v>
      </c>
    </row>
    <row r="42" spans="1:5">
      <c r="A42" s="153" t="s">
        <v>172</v>
      </c>
      <c r="B42" s="154" t="s">
        <v>173</v>
      </c>
      <c r="C42" s="155">
        <v>9.89</v>
      </c>
      <c r="D42" s="156">
        <v>156</v>
      </c>
      <c r="E42" s="157">
        <f t="shared" si="0"/>
        <v>1542.8400000000001</v>
      </c>
    </row>
    <row r="43" spans="1:5">
      <c r="A43" s="153" t="s">
        <v>174</v>
      </c>
      <c r="B43" s="154" t="s">
        <v>175</v>
      </c>
      <c r="C43" s="155">
        <v>27.76</v>
      </c>
      <c r="D43" s="156">
        <v>104</v>
      </c>
      <c r="E43" s="157">
        <f t="shared" si="0"/>
        <v>2887.04</v>
      </c>
    </row>
    <row r="44" spans="1:5">
      <c r="A44" s="153" t="s">
        <v>176</v>
      </c>
      <c r="B44" s="154" t="s">
        <v>177</v>
      </c>
      <c r="C44" s="155">
        <v>17.23</v>
      </c>
      <c r="D44" s="156">
        <v>36</v>
      </c>
      <c r="E44" s="157">
        <f t="shared" si="0"/>
        <v>620.28</v>
      </c>
    </row>
    <row r="45" spans="1:5">
      <c r="A45" s="153" t="s">
        <v>178</v>
      </c>
      <c r="B45" s="154" t="s">
        <v>179</v>
      </c>
      <c r="C45" s="155">
        <v>16.809999999999999</v>
      </c>
      <c r="D45" s="156">
        <v>83</v>
      </c>
      <c r="E45" s="157">
        <f t="shared" si="0"/>
        <v>1395.2299999999998</v>
      </c>
    </row>
    <row r="46" spans="1:5">
      <c r="A46" s="153" t="s">
        <v>180</v>
      </c>
      <c r="B46" s="154" t="s">
        <v>181</v>
      </c>
      <c r="C46" s="155">
        <v>49.42</v>
      </c>
      <c r="D46" s="156">
        <v>2</v>
      </c>
      <c r="E46" s="157">
        <f t="shared" si="0"/>
        <v>98.84</v>
      </c>
    </row>
    <row r="47" spans="1:5">
      <c r="A47" s="153" t="s">
        <v>182</v>
      </c>
      <c r="B47" s="154" t="s">
        <v>183</v>
      </c>
      <c r="C47" s="155">
        <v>40.950000000000003</v>
      </c>
      <c r="D47" s="156">
        <v>1</v>
      </c>
      <c r="E47" s="157">
        <f t="shared" si="0"/>
        <v>40.950000000000003</v>
      </c>
    </row>
    <row r="48" spans="1:5">
      <c r="A48" s="153" t="s">
        <v>184</v>
      </c>
      <c r="B48" s="154" t="s">
        <v>185</v>
      </c>
      <c r="C48" s="155">
        <v>43.89</v>
      </c>
      <c r="D48" s="156">
        <v>1</v>
      </c>
      <c r="E48" s="157">
        <f t="shared" si="0"/>
        <v>43.89</v>
      </c>
    </row>
    <row r="49" spans="1:5" ht="22.5">
      <c r="A49" s="153" t="s">
        <v>186</v>
      </c>
      <c r="B49" s="154" t="s">
        <v>187</v>
      </c>
      <c r="C49" s="155">
        <v>58.6</v>
      </c>
      <c r="D49" s="156">
        <v>27</v>
      </c>
      <c r="E49" s="157">
        <f t="shared" si="0"/>
        <v>1582.2</v>
      </c>
    </row>
    <row r="50" spans="1:5" ht="22.5">
      <c r="A50" s="153" t="s">
        <v>188</v>
      </c>
      <c r="B50" s="154" t="s">
        <v>189</v>
      </c>
      <c r="C50" s="155">
        <v>19.22</v>
      </c>
      <c r="D50" s="156">
        <v>16</v>
      </c>
      <c r="E50" s="157">
        <f t="shared" si="0"/>
        <v>307.52</v>
      </c>
    </row>
    <row r="51" spans="1:5" ht="22.5">
      <c r="A51" s="153" t="s">
        <v>190</v>
      </c>
      <c r="B51" s="154" t="s">
        <v>191</v>
      </c>
      <c r="C51" s="155">
        <v>30.8</v>
      </c>
      <c r="D51" s="156">
        <v>8</v>
      </c>
      <c r="E51" s="157">
        <f t="shared" si="0"/>
        <v>246.4</v>
      </c>
    </row>
    <row r="52" spans="1:5" ht="22.5">
      <c r="A52" s="153" t="s">
        <v>192</v>
      </c>
      <c r="B52" s="154" t="s">
        <v>193</v>
      </c>
      <c r="C52" s="155">
        <v>32.760000000000012</v>
      </c>
      <c r="D52" s="156">
        <v>1</v>
      </c>
      <c r="E52" s="157">
        <f t="shared" si="0"/>
        <v>32.760000000000012</v>
      </c>
    </row>
    <row r="53" spans="1:5" ht="22.5">
      <c r="A53" s="153" t="s">
        <v>194</v>
      </c>
      <c r="B53" s="154" t="s">
        <v>195</v>
      </c>
      <c r="C53" s="155">
        <v>80.03</v>
      </c>
      <c r="D53" s="156">
        <v>57</v>
      </c>
      <c r="E53" s="157">
        <f t="shared" si="0"/>
        <v>4561.71</v>
      </c>
    </row>
    <row r="54" spans="1:5" ht="22.5">
      <c r="A54" s="153" t="s">
        <v>196</v>
      </c>
      <c r="B54" s="154" t="s">
        <v>197</v>
      </c>
      <c r="C54" s="155">
        <v>23.89</v>
      </c>
      <c r="D54" s="156">
        <v>657</v>
      </c>
      <c r="E54" s="157">
        <f t="shared" si="0"/>
        <v>15695.73</v>
      </c>
    </row>
    <row r="55" spans="1:5">
      <c r="A55" s="153" t="s">
        <v>198</v>
      </c>
      <c r="B55" s="154" t="s">
        <v>199</v>
      </c>
      <c r="C55" s="155">
        <v>51.33</v>
      </c>
      <c r="D55" s="156">
        <v>8</v>
      </c>
      <c r="E55" s="157">
        <f t="shared" si="0"/>
        <v>410.64</v>
      </c>
    </row>
    <row r="56" spans="1:5">
      <c r="A56" s="153" t="s">
        <v>200</v>
      </c>
      <c r="B56" s="154" t="s">
        <v>201</v>
      </c>
      <c r="C56" s="155">
        <v>33.720000000000013</v>
      </c>
      <c r="D56" s="156">
        <v>44</v>
      </c>
      <c r="E56" s="157">
        <f t="shared" si="0"/>
        <v>1483.6800000000005</v>
      </c>
    </row>
    <row r="57" spans="1:5">
      <c r="A57" s="153" t="s">
        <v>202</v>
      </c>
      <c r="B57" s="154" t="s">
        <v>203</v>
      </c>
      <c r="C57" s="155">
        <v>46.720000000000013</v>
      </c>
      <c r="D57" s="156">
        <v>3</v>
      </c>
      <c r="E57" s="157">
        <f t="shared" si="0"/>
        <v>140.16000000000003</v>
      </c>
    </row>
    <row r="58" spans="1:5" ht="22.5">
      <c r="A58" s="153" t="s">
        <v>204</v>
      </c>
      <c r="B58" s="154" t="s">
        <v>205</v>
      </c>
      <c r="C58" s="155">
        <v>52.02</v>
      </c>
      <c r="D58" s="156">
        <v>2</v>
      </c>
      <c r="E58" s="157">
        <f t="shared" si="0"/>
        <v>104.04</v>
      </c>
    </row>
    <row r="59" spans="1:5">
      <c r="A59" s="153" t="s">
        <v>206</v>
      </c>
      <c r="B59" s="154" t="s">
        <v>207</v>
      </c>
      <c r="C59" s="155">
        <v>60.710000000000022</v>
      </c>
      <c r="D59" s="156">
        <v>1</v>
      </c>
      <c r="E59" s="157">
        <f t="shared" si="0"/>
        <v>60.710000000000022</v>
      </c>
    </row>
    <row r="60" spans="1:5" ht="22.5">
      <c r="A60" s="153" t="s">
        <v>208</v>
      </c>
      <c r="B60" s="154" t="s">
        <v>209</v>
      </c>
      <c r="C60" s="155">
        <v>141.18</v>
      </c>
      <c r="D60" s="156">
        <v>1</v>
      </c>
      <c r="E60" s="157">
        <f t="shared" si="0"/>
        <v>141.18</v>
      </c>
    </row>
    <row r="61" spans="1:5" ht="33.75">
      <c r="A61" s="153" t="s">
        <v>210</v>
      </c>
      <c r="B61" s="154" t="s">
        <v>211</v>
      </c>
      <c r="C61" s="155">
        <v>8.1</v>
      </c>
      <c r="D61" s="156">
        <v>2</v>
      </c>
      <c r="E61" s="157">
        <f t="shared" si="0"/>
        <v>16.2</v>
      </c>
    </row>
    <row r="62" spans="1:5">
      <c r="A62" s="153" t="s">
        <v>212</v>
      </c>
      <c r="B62" s="154" t="s">
        <v>213</v>
      </c>
      <c r="C62" s="155">
        <v>5.6199999999999992</v>
      </c>
      <c r="D62" s="156">
        <v>24</v>
      </c>
      <c r="E62" s="157">
        <f t="shared" si="0"/>
        <v>134.88</v>
      </c>
    </row>
    <row r="63" spans="1:5">
      <c r="A63" s="153" t="s">
        <v>214</v>
      </c>
      <c r="B63" s="154" t="s">
        <v>215</v>
      </c>
      <c r="C63" s="155">
        <v>3.39</v>
      </c>
      <c r="D63" s="156">
        <v>1</v>
      </c>
      <c r="E63" s="157">
        <f t="shared" si="0"/>
        <v>3.39</v>
      </c>
    </row>
    <row r="64" spans="1:5">
      <c r="A64" s="153" t="s">
        <v>216</v>
      </c>
      <c r="B64" s="154" t="s">
        <v>217</v>
      </c>
      <c r="C64" s="155">
        <v>24.66</v>
      </c>
      <c r="D64" s="156">
        <v>1</v>
      </c>
      <c r="E64" s="157">
        <f t="shared" si="0"/>
        <v>24.66</v>
      </c>
    </row>
    <row r="65" spans="1:5">
      <c r="A65" s="153" t="s">
        <v>218</v>
      </c>
      <c r="B65" s="154" t="s">
        <v>219</v>
      </c>
      <c r="C65" s="155">
        <v>292.83</v>
      </c>
      <c r="D65" s="156">
        <v>1</v>
      </c>
      <c r="E65" s="157">
        <f t="shared" si="0"/>
        <v>292.83</v>
      </c>
    </row>
    <row r="66" spans="1:5">
      <c r="A66" s="153" t="s">
        <v>220</v>
      </c>
      <c r="B66" s="154" t="s">
        <v>221</v>
      </c>
      <c r="C66" s="155">
        <v>201.82</v>
      </c>
      <c r="D66" s="156">
        <v>1</v>
      </c>
      <c r="E66" s="157">
        <f t="shared" si="0"/>
        <v>201.82</v>
      </c>
    </row>
    <row r="67" spans="1:5">
      <c r="A67" s="153" t="s">
        <v>222</v>
      </c>
      <c r="B67" s="154" t="s">
        <v>223</v>
      </c>
      <c r="C67" s="155">
        <v>132.01</v>
      </c>
      <c r="D67" s="156">
        <v>3</v>
      </c>
      <c r="E67" s="157">
        <f t="shared" si="0"/>
        <v>396.03</v>
      </c>
    </row>
    <row r="68" spans="1:5">
      <c r="A68" s="153" t="s">
        <v>224</v>
      </c>
      <c r="B68" s="154" t="s">
        <v>225</v>
      </c>
      <c r="C68" s="155">
        <v>493.86</v>
      </c>
      <c r="D68" s="156">
        <v>23</v>
      </c>
      <c r="E68" s="157">
        <f t="shared" si="0"/>
        <v>11358.78</v>
      </c>
    </row>
    <row r="69" spans="1:5">
      <c r="A69" s="153" t="s">
        <v>226</v>
      </c>
      <c r="B69" s="154" t="s">
        <v>227</v>
      </c>
      <c r="C69" s="155">
        <v>445.34</v>
      </c>
      <c r="D69" s="156">
        <v>1</v>
      </c>
      <c r="E69" s="157">
        <f t="shared" si="0"/>
        <v>445.34</v>
      </c>
    </row>
    <row r="70" spans="1:5">
      <c r="A70" s="153" t="s">
        <v>228</v>
      </c>
      <c r="B70" s="154" t="s">
        <v>229</v>
      </c>
      <c r="C70" s="155">
        <v>56.87</v>
      </c>
      <c r="D70" s="156">
        <v>2</v>
      </c>
      <c r="E70" s="157">
        <f t="shared" si="0"/>
        <v>113.74</v>
      </c>
    </row>
    <row r="71" spans="1:5" ht="22.5">
      <c r="A71" s="153" t="s">
        <v>230</v>
      </c>
      <c r="B71" s="154" t="s">
        <v>231</v>
      </c>
      <c r="C71" s="155">
        <v>93.9</v>
      </c>
      <c r="D71" s="156">
        <v>2</v>
      </c>
      <c r="E71" s="157">
        <f t="shared" ref="E71:E134" si="1">C71*D71</f>
        <v>187.8</v>
      </c>
    </row>
    <row r="72" spans="1:5">
      <c r="A72" s="153" t="s">
        <v>232</v>
      </c>
      <c r="B72" s="154" t="s">
        <v>233</v>
      </c>
      <c r="C72" s="155">
        <v>131.75</v>
      </c>
      <c r="D72" s="156">
        <v>1</v>
      </c>
      <c r="E72" s="157">
        <f t="shared" si="1"/>
        <v>131.75</v>
      </c>
    </row>
    <row r="73" spans="1:5">
      <c r="A73" s="153" t="s">
        <v>234</v>
      </c>
      <c r="B73" s="154" t="s">
        <v>235</v>
      </c>
      <c r="C73" s="155">
        <v>102.92</v>
      </c>
      <c r="D73" s="156">
        <v>23</v>
      </c>
      <c r="E73" s="157">
        <f t="shared" si="1"/>
        <v>2367.16</v>
      </c>
    </row>
    <row r="74" spans="1:5">
      <c r="A74" s="153" t="s">
        <v>236</v>
      </c>
      <c r="B74" s="154" t="s">
        <v>237</v>
      </c>
      <c r="C74" s="155">
        <v>102.64</v>
      </c>
      <c r="D74" s="156">
        <v>1</v>
      </c>
      <c r="E74" s="157">
        <f t="shared" si="1"/>
        <v>102.64</v>
      </c>
    </row>
    <row r="75" spans="1:5">
      <c r="A75" s="153" t="s">
        <v>238</v>
      </c>
      <c r="B75" s="154" t="s">
        <v>239</v>
      </c>
      <c r="C75" s="155">
        <v>60.61</v>
      </c>
      <c r="D75" s="156">
        <v>44</v>
      </c>
      <c r="E75" s="157">
        <f t="shared" si="1"/>
        <v>2666.84</v>
      </c>
    </row>
    <row r="76" spans="1:5">
      <c r="A76" s="153" t="s">
        <v>240</v>
      </c>
      <c r="B76" s="154" t="s">
        <v>241</v>
      </c>
      <c r="C76" s="155">
        <v>102.92</v>
      </c>
      <c r="D76" s="156">
        <v>1</v>
      </c>
      <c r="E76" s="157">
        <f t="shared" si="1"/>
        <v>102.92</v>
      </c>
    </row>
    <row r="77" spans="1:5">
      <c r="A77" s="153" t="s">
        <v>242</v>
      </c>
      <c r="B77" s="154" t="s">
        <v>243</v>
      </c>
      <c r="C77" s="155">
        <v>189.2</v>
      </c>
      <c r="D77" s="156">
        <v>1</v>
      </c>
      <c r="E77" s="157">
        <f t="shared" si="1"/>
        <v>189.2</v>
      </c>
    </row>
    <row r="78" spans="1:5" ht="22.5">
      <c r="A78" s="153" t="s">
        <v>244</v>
      </c>
      <c r="B78" s="154" t="s">
        <v>245</v>
      </c>
      <c r="C78" s="155">
        <v>436.33</v>
      </c>
      <c r="D78" s="156">
        <v>20</v>
      </c>
      <c r="E78" s="157">
        <f t="shared" si="1"/>
        <v>8726.6</v>
      </c>
    </row>
    <row r="79" spans="1:5" ht="22.5">
      <c r="A79" s="153" t="s">
        <v>246</v>
      </c>
      <c r="B79" s="154" t="s">
        <v>247</v>
      </c>
      <c r="C79" s="155">
        <v>410.72</v>
      </c>
      <c r="D79" s="156">
        <v>1</v>
      </c>
      <c r="E79" s="157">
        <f t="shared" si="1"/>
        <v>410.72</v>
      </c>
    </row>
    <row r="80" spans="1:5">
      <c r="A80" s="153" t="s">
        <v>248</v>
      </c>
      <c r="B80" s="154" t="s">
        <v>249</v>
      </c>
      <c r="C80" s="155">
        <v>538.42999999999984</v>
      </c>
      <c r="D80" s="156">
        <v>1</v>
      </c>
      <c r="E80" s="157">
        <f t="shared" si="1"/>
        <v>538.42999999999984</v>
      </c>
    </row>
    <row r="81" spans="1:5">
      <c r="A81" s="153" t="s">
        <v>250</v>
      </c>
      <c r="B81" s="154" t="s">
        <v>251</v>
      </c>
      <c r="C81" s="155">
        <v>625.63</v>
      </c>
      <c r="D81" s="156">
        <v>20</v>
      </c>
      <c r="E81" s="157">
        <f t="shared" si="1"/>
        <v>12512.6</v>
      </c>
    </row>
    <row r="82" spans="1:5">
      <c r="A82" s="153" t="s">
        <v>252</v>
      </c>
      <c r="B82" s="154" t="s">
        <v>253</v>
      </c>
      <c r="C82" s="155">
        <v>189.2</v>
      </c>
      <c r="D82" s="156">
        <v>57</v>
      </c>
      <c r="E82" s="157">
        <f t="shared" si="1"/>
        <v>10784.4</v>
      </c>
    </row>
    <row r="83" spans="1:5">
      <c r="A83" s="153" t="s">
        <v>254</v>
      </c>
      <c r="B83" s="154" t="s">
        <v>255</v>
      </c>
      <c r="C83" s="155">
        <v>272.92</v>
      </c>
      <c r="D83" s="156">
        <v>27</v>
      </c>
      <c r="E83" s="157">
        <f t="shared" si="1"/>
        <v>7368.84</v>
      </c>
    </row>
    <row r="84" spans="1:5">
      <c r="A84" s="153" t="s">
        <v>256</v>
      </c>
      <c r="B84" s="154" t="s">
        <v>257</v>
      </c>
      <c r="C84" s="155">
        <v>272.92</v>
      </c>
      <c r="D84" s="156">
        <v>11</v>
      </c>
      <c r="E84" s="157">
        <f t="shared" si="1"/>
        <v>3002.1200000000003</v>
      </c>
    </row>
    <row r="85" spans="1:5">
      <c r="A85" s="153" t="s">
        <v>258</v>
      </c>
      <c r="B85" s="154" t="s">
        <v>259</v>
      </c>
      <c r="C85" s="155">
        <v>272.92</v>
      </c>
      <c r="D85" s="156">
        <v>4</v>
      </c>
      <c r="E85" s="157">
        <f t="shared" si="1"/>
        <v>1091.68</v>
      </c>
    </row>
    <row r="86" spans="1:5">
      <c r="A86" s="153" t="s">
        <v>260</v>
      </c>
      <c r="B86" s="154" t="s">
        <v>261</v>
      </c>
      <c r="C86" s="155">
        <v>436.41</v>
      </c>
      <c r="D86" s="156">
        <v>3</v>
      </c>
      <c r="E86" s="157">
        <f t="shared" si="1"/>
        <v>1309.23</v>
      </c>
    </row>
    <row r="87" spans="1:5">
      <c r="A87" s="153" t="s">
        <v>262</v>
      </c>
      <c r="B87" s="154" t="s">
        <v>263</v>
      </c>
      <c r="C87" s="155">
        <v>119.16</v>
      </c>
      <c r="D87" s="156">
        <v>1</v>
      </c>
      <c r="E87" s="157">
        <f t="shared" si="1"/>
        <v>119.16</v>
      </c>
    </row>
    <row r="88" spans="1:5" ht="22.5">
      <c r="A88" s="153" t="s">
        <v>264</v>
      </c>
      <c r="B88" s="154" t="s">
        <v>265</v>
      </c>
      <c r="C88" s="155">
        <v>418.6</v>
      </c>
      <c r="D88" s="156">
        <v>1</v>
      </c>
      <c r="E88" s="157">
        <f t="shared" si="1"/>
        <v>418.6</v>
      </c>
    </row>
    <row r="89" spans="1:5">
      <c r="A89" s="153" t="s">
        <v>266</v>
      </c>
      <c r="B89" s="154" t="s">
        <v>267</v>
      </c>
      <c r="C89" s="155">
        <v>25.12</v>
      </c>
      <c r="D89" s="156">
        <v>18</v>
      </c>
      <c r="E89" s="157">
        <f t="shared" si="1"/>
        <v>452.16</v>
      </c>
    </row>
    <row r="90" spans="1:5" ht="22.5">
      <c r="A90" s="153" t="s">
        <v>268</v>
      </c>
      <c r="B90" s="154" t="s">
        <v>269</v>
      </c>
      <c r="C90" s="155">
        <v>174.88</v>
      </c>
      <c r="D90" s="156">
        <v>49</v>
      </c>
      <c r="E90" s="157">
        <f t="shared" si="1"/>
        <v>8569.119999999999</v>
      </c>
    </row>
    <row r="91" spans="1:5" ht="22.5">
      <c r="A91" s="153" t="s">
        <v>270</v>
      </c>
      <c r="B91" s="154" t="s">
        <v>271</v>
      </c>
      <c r="C91" s="155">
        <v>56.45</v>
      </c>
      <c r="D91" s="156">
        <v>10</v>
      </c>
      <c r="E91" s="157">
        <f t="shared" si="1"/>
        <v>564.5</v>
      </c>
    </row>
    <row r="92" spans="1:5" ht="22.5">
      <c r="A92" s="153" t="s">
        <v>272</v>
      </c>
      <c r="B92" s="154" t="s">
        <v>273</v>
      </c>
      <c r="C92" s="155">
        <v>153.07</v>
      </c>
      <c r="D92" s="156">
        <v>1</v>
      </c>
      <c r="E92" s="157">
        <f t="shared" si="1"/>
        <v>153.07</v>
      </c>
    </row>
    <row r="93" spans="1:5">
      <c r="A93" s="153" t="s">
        <v>274</v>
      </c>
      <c r="B93" s="154" t="s">
        <v>275</v>
      </c>
      <c r="C93" s="155">
        <v>82.240000000000009</v>
      </c>
      <c r="D93" s="156">
        <v>269</v>
      </c>
      <c r="E93" s="157">
        <f t="shared" si="1"/>
        <v>22122.560000000001</v>
      </c>
    </row>
    <row r="94" spans="1:5" ht="22.5">
      <c r="A94" s="153" t="s">
        <v>276</v>
      </c>
      <c r="B94" s="154" t="s">
        <v>277</v>
      </c>
      <c r="C94" s="155">
        <v>54.760000000000012</v>
      </c>
      <c r="D94" s="156">
        <v>1</v>
      </c>
      <c r="E94" s="157">
        <f t="shared" si="1"/>
        <v>54.760000000000012</v>
      </c>
    </row>
    <row r="95" spans="1:5" ht="22.5">
      <c r="A95" s="153" t="s">
        <v>278</v>
      </c>
      <c r="B95" s="154" t="s">
        <v>279</v>
      </c>
      <c r="C95" s="155">
        <v>83.06</v>
      </c>
      <c r="D95" s="156">
        <v>1</v>
      </c>
      <c r="E95" s="157">
        <f t="shared" si="1"/>
        <v>83.06</v>
      </c>
    </row>
    <row r="96" spans="1:5">
      <c r="A96" s="153" t="s">
        <v>280</v>
      </c>
      <c r="B96" s="154" t="s">
        <v>281</v>
      </c>
      <c r="C96" s="155">
        <v>326.25</v>
      </c>
      <c r="D96" s="156">
        <v>1</v>
      </c>
      <c r="E96" s="157">
        <f t="shared" si="1"/>
        <v>326.25</v>
      </c>
    </row>
    <row r="97" spans="1:5">
      <c r="A97" s="153" t="s">
        <v>282</v>
      </c>
      <c r="B97" s="154" t="s">
        <v>283</v>
      </c>
      <c r="C97" s="155">
        <v>83.36</v>
      </c>
      <c r="D97" s="156">
        <v>1</v>
      </c>
      <c r="E97" s="157">
        <f t="shared" si="1"/>
        <v>83.36</v>
      </c>
    </row>
    <row r="98" spans="1:5" ht="22.5">
      <c r="A98" s="153" t="s">
        <v>284</v>
      </c>
      <c r="B98" s="154" t="s">
        <v>285</v>
      </c>
      <c r="C98" s="155">
        <v>67.56</v>
      </c>
      <c r="D98" s="156">
        <v>3</v>
      </c>
      <c r="E98" s="157">
        <f t="shared" si="1"/>
        <v>202.68</v>
      </c>
    </row>
    <row r="99" spans="1:5">
      <c r="A99" s="153" t="s">
        <v>286</v>
      </c>
      <c r="B99" s="154" t="s">
        <v>287</v>
      </c>
      <c r="C99" s="155">
        <v>202.6</v>
      </c>
      <c r="D99" s="156">
        <v>2</v>
      </c>
      <c r="E99" s="157">
        <f t="shared" si="1"/>
        <v>405.2</v>
      </c>
    </row>
    <row r="100" spans="1:5">
      <c r="A100" s="153" t="s">
        <v>288</v>
      </c>
      <c r="B100" s="154" t="s">
        <v>289</v>
      </c>
      <c r="C100" s="155">
        <v>317.77999999999992</v>
      </c>
      <c r="D100" s="156">
        <v>62</v>
      </c>
      <c r="E100" s="157">
        <f t="shared" si="1"/>
        <v>19702.359999999993</v>
      </c>
    </row>
    <row r="101" spans="1:5">
      <c r="A101" s="153" t="s">
        <v>290</v>
      </c>
      <c r="B101" s="154" t="s">
        <v>291</v>
      </c>
      <c r="C101" s="155">
        <v>321.89999999999992</v>
      </c>
      <c r="D101" s="156">
        <v>1</v>
      </c>
      <c r="E101" s="157">
        <f t="shared" si="1"/>
        <v>321.89999999999992</v>
      </c>
    </row>
    <row r="102" spans="1:5" ht="22.5">
      <c r="A102" s="153" t="s">
        <v>292</v>
      </c>
      <c r="B102" s="154" t="s">
        <v>293</v>
      </c>
      <c r="C102" s="155">
        <v>66.36</v>
      </c>
      <c r="D102" s="156">
        <v>1</v>
      </c>
      <c r="E102" s="157">
        <f t="shared" si="1"/>
        <v>66.36</v>
      </c>
    </row>
    <row r="103" spans="1:5">
      <c r="A103" s="153" t="s">
        <v>294</v>
      </c>
      <c r="B103" s="154" t="s">
        <v>295</v>
      </c>
      <c r="C103" s="155">
        <v>416.22</v>
      </c>
      <c r="D103" s="156">
        <v>2</v>
      </c>
      <c r="E103" s="157">
        <f t="shared" si="1"/>
        <v>832.44</v>
      </c>
    </row>
    <row r="104" spans="1:5" ht="22.5">
      <c r="A104" s="153" t="s">
        <v>296</v>
      </c>
      <c r="B104" s="154" t="s">
        <v>297</v>
      </c>
      <c r="C104" s="155">
        <v>564.74</v>
      </c>
      <c r="D104" s="156">
        <v>4</v>
      </c>
      <c r="E104" s="157">
        <f t="shared" si="1"/>
        <v>2258.96</v>
      </c>
    </row>
    <row r="105" spans="1:5">
      <c r="A105" s="153" t="s">
        <v>298</v>
      </c>
      <c r="B105" s="154" t="s">
        <v>299</v>
      </c>
      <c r="C105" s="155">
        <v>353.22</v>
      </c>
      <c r="D105" s="156">
        <v>1</v>
      </c>
      <c r="E105" s="157">
        <f t="shared" si="1"/>
        <v>353.22</v>
      </c>
    </row>
    <row r="106" spans="1:5" ht="22.5">
      <c r="A106" s="153" t="s">
        <v>300</v>
      </c>
      <c r="B106" s="154" t="s">
        <v>301</v>
      </c>
      <c r="C106" s="155">
        <v>217.09</v>
      </c>
      <c r="D106" s="156">
        <v>1</v>
      </c>
      <c r="E106" s="157">
        <f t="shared" si="1"/>
        <v>217.09</v>
      </c>
    </row>
    <row r="107" spans="1:5">
      <c r="A107" s="153" t="s">
        <v>302</v>
      </c>
      <c r="B107" s="154" t="s">
        <v>303</v>
      </c>
      <c r="C107" s="155">
        <v>173.05</v>
      </c>
      <c r="D107" s="156">
        <v>13</v>
      </c>
      <c r="E107" s="157">
        <f t="shared" si="1"/>
        <v>2249.65</v>
      </c>
    </row>
    <row r="108" spans="1:5">
      <c r="A108" s="153" t="s">
        <v>304</v>
      </c>
      <c r="B108" s="154" t="s">
        <v>305</v>
      </c>
      <c r="C108" s="155">
        <v>102.82</v>
      </c>
      <c r="D108" s="156">
        <v>16</v>
      </c>
      <c r="E108" s="157">
        <f t="shared" si="1"/>
        <v>1645.12</v>
      </c>
    </row>
    <row r="109" spans="1:5">
      <c r="A109" s="153" t="s">
        <v>306</v>
      </c>
      <c r="B109" s="154" t="s">
        <v>307</v>
      </c>
      <c r="C109" s="155">
        <v>206.15</v>
      </c>
      <c r="D109" s="156">
        <v>16</v>
      </c>
      <c r="E109" s="157">
        <f t="shared" si="1"/>
        <v>3298.4</v>
      </c>
    </row>
    <row r="110" spans="1:5">
      <c r="A110" s="153" t="s">
        <v>308</v>
      </c>
      <c r="B110" s="154" t="s">
        <v>309</v>
      </c>
      <c r="C110" s="155">
        <v>40.61</v>
      </c>
      <c r="D110" s="156">
        <v>2</v>
      </c>
      <c r="E110" s="157">
        <f t="shared" si="1"/>
        <v>81.22</v>
      </c>
    </row>
    <row r="111" spans="1:5">
      <c r="A111" s="153" t="s">
        <v>310</v>
      </c>
      <c r="B111" s="154" t="s">
        <v>311</v>
      </c>
      <c r="C111" s="155">
        <v>178.16</v>
      </c>
      <c r="D111" s="156">
        <v>7</v>
      </c>
      <c r="E111" s="157">
        <f t="shared" si="1"/>
        <v>1247.1199999999999</v>
      </c>
    </row>
    <row r="112" spans="1:5">
      <c r="A112" s="153" t="s">
        <v>312</v>
      </c>
      <c r="B112" s="154" t="s">
        <v>313</v>
      </c>
      <c r="C112" s="155">
        <v>41.13</v>
      </c>
      <c r="D112" s="156">
        <v>3</v>
      </c>
      <c r="E112" s="157">
        <f t="shared" si="1"/>
        <v>123.39000000000001</v>
      </c>
    </row>
    <row r="113" spans="1:5">
      <c r="A113" s="153" t="s">
        <v>314</v>
      </c>
      <c r="B113" s="154" t="s">
        <v>315</v>
      </c>
      <c r="C113" s="155">
        <v>142.22999999999999</v>
      </c>
      <c r="D113" s="156">
        <v>1</v>
      </c>
      <c r="E113" s="157">
        <f t="shared" si="1"/>
        <v>142.22999999999999</v>
      </c>
    </row>
    <row r="114" spans="1:5">
      <c r="A114" s="153" t="s">
        <v>316</v>
      </c>
      <c r="B114" s="154" t="s">
        <v>317</v>
      </c>
      <c r="C114" s="155">
        <v>251.2</v>
      </c>
      <c r="D114" s="156">
        <v>20</v>
      </c>
      <c r="E114" s="157">
        <f t="shared" si="1"/>
        <v>5024</v>
      </c>
    </row>
    <row r="115" spans="1:5" ht="22.5">
      <c r="A115" s="153" t="s">
        <v>318</v>
      </c>
      <c r="B115" s="154" t="s">
        <v>319</v>
      </c>
      <c r="C115" s="155">
        <v>45.83</v>
      </c>
      <c r="D115" s="156">
        <v>4</v>
      </c>
      <c r="E115" s="157">
        <f t="shared" si="1"/>
        <v>183.32</v>
      </c>
    </row>
    <row r="116" spans="1:5" ht="22.5">
      <c r="A116" s="153" t="s">
        <v>320</v>
      </c>
      <c r="B116" s="154" t="s">
        <v>321</v>
      </c>
      <c r="C116" s="155">
        <v>255.36</v>
      </c>
      <c r="D116" s="156">
        <v>4</v>
      </c>
      <c r="E116" s="157">
        <f t="shared" si="1"/>
        <v>1021.44</v>
      </c>
    </row>
    <row r="117" spans="1:5">
      <c r="A117" s="153" t="s">
        <v>322</v>
      </c>
      <c r="B117" s="154" t="s">
        <v>323</v>
      </c>
      <c r="C117" s="155">
        <v>257.26</v>
      </c>
      <c r="D117" s="156">
        <v>2</v>
      </c>
      <c r="E117" s="157">
        <f t="shared" si="1"/>
        <v>514.52</v>
      </c>
    </row>
    <row r="118" spans="1:5" ht="22.5">
      <c r="A118" s="153" t="s">
        <v>324</v>
      </c>
      <c r="B118" s="154" t="s">
        <v>325</v>
      </c>
      <c r="C118" s="155">
        <v>266.18</v>
      </c>
      <c r="D118" s="156">
        <v>8</v>
      </c>
      <c r="E118" s="157">
        <f t="shared" si="1"/>
        <v>2129.44</v>
      </c>
    </row>
    <row r="119" spans="1:5" ht="22.5">
      <c r="A119" s="153" t="s">
        <v>326</v>
      </c>
      <c r="B119" s="154" t="s">
        <v>327</v>
      </c>
      <c r="C119" s="155">
        <v>609.63</v>
      </c>
      <c r="D119" s="156">
        <v>13</v>
      </c>
      <c r="E119" s="157">
        <f t="shared" si="1"/>
        <v>7925.19</v>
      </c>
    </row>
    <row r="120" spans="1:5">
      <c r="A120" s="153" t="s">
        <v>328</v>
      </c>
      <c r="B120" s="154" t="s">
        <v>329</v>
      </c>
      <c r="C120" s="155">
        <v>505.96</v>
      </c>
      <c r="D120" s="156">
        <v>36</v>
      </c>
      <c r="E120" s="157">
        <f t="shared" si="1"/>
        <v>18214.559999999998</v>
      </c>
    </row>
    <row r="121" spans="1:5" ht="22.5">
      <c r="A121" s="153" t="s">
        <v>330</v>
      </c>
      <c r="B121" s="154" t="s">
        <v>331</v>
      </c>
      <c r="C121" s="155">
        <v>171.34</v>
      </c>
      <c r="D121" s="156">
        <v>762</v>
      </c>
      <c r="E121" s="157">
        <f t="shared" si="1"/>
        <v>130561.08</v>
      </c>
    </row>
    <row r="122" spans="1:5" ht="22.5">
      <c r="A122" s="153" t="s">
        <v>332</v>
      </c>
      <c r="B122" s="154" t="s">
        <v>333</v>
      </c>
      <c r="C122" s="155">
        <v>263.95</v>
      </c>
      <c r="D122" s="156">
        <v>3</v>
      </c>
      <c r="E122" s="157">
        <f t="shared" si="1"/>
        <v>791.84999999999991</v>
      </c>
    </row>
    <row r="123" spans="1:5" ht="22.5">
      <c r="A123" s="153" t="s">
        <v>334</v>
      </c>
      <c r="B123" s="154" t="s">
        <v>335</v>
      </c>
      <c r="C123" s="155">
        <v>396.58</v>
      </c>
      <c r="D123" s="156">
        <v>1</v>
      </c>
      <c r="E123" s="157">
        <f t="shared" si="1"/>
        <v>396.58</v>
      </c>
    </row>
    <row r="124" spans="1:5">
      <c r="A124" s="153" t="s">
        <v>336</v>
      </c>
      <c r="B124" s="154" t="s">
        <v>337</v>
      </c>
      <c r="C124" s="155">
        <v>163.72</v>
      </c>
      <c r="D124" s="156">
        <v>1</v>
      </c>
      <c r="E124" s="157">
        <f t="shared" si="1"/>
        <v>163.72</v>
      </c>
    </row>
    <row r="125" spans="1:5" ht="22.5">
      <c r="A125" s="153" t="s">
        <v>338</v>
      </c>
      <c r="B125" s="154" t="s">
        <v>339</v>
      </c>
      <c r="C125" s="155">
        <v>423.15000000000009</v>
      </c>
      <c r="D125" s="156">
        <v>2</v>
      </c>
      <c r="E125" s="157">
        <f t="shared" si="1"/>
        <v>846.30000000000018</v>
      </c>
    </row>
    <row r="126" spans="1:5" ht="22.5">
      <c r="A126" s="153" t="s">
        <v>340</v>
      </c>
      <c r="B126" s="154" t="s">
        <v>341</v>
      </c>
      <c r="C126" s="155">
        <v>356.12</v>
      </c>
      <c r="D126" s="156">
        <v>15</v>
      </c>
      <c r="E126" s="157">
        <f t="shared" si="1"/>
        <v>5341.8</v>
      </c>
    </row>
    <row r="127" spans="1:5">
      <c r="A127" s="153" t="s">
        <v>342</v>
      </c>
      <c r="B127" s="154" t="s">
        <v>343</v>
      </c>
      <c r="C127" s="155">
        <v>133.94999999999999</v>
      </c>
      <c r="D127" s="156">
        <v>12</v>
      </c>
      <c r="E127" s="157">
        <f t="shared" si="1"/>
        <v>1607.3999999999999</v>
      </c>
    </row>
    <row r="128" spans="1:5">
      <c r="A128" s="153" t="s">
        <v>344</v>
      </c>
      <c r="B128" s="154" t="s">
        <v>345</v>
      </c>
      <c r="C128" s="155">
        <v>48.01</v>
      </c>
      <c r="D128" s="156">
        <v>3</v>
      </c>
      <c r="E128" s="157">
        <f t="shared" si="1"/>
        <v>144.03</v>
      </c>
    </row>
    <row r="129" spans="1:5">
      <c r="A129" s="153" t="s">
        <v>346</v>
      </c>
      <c r="B129" s="154" t="s">
        <v>347</v>
      </c>
      <c r="C129" s="155">
        <v>246.49</v>
      </c>
      <c r="D129" s="156">
        <v>29</v>
      </c>
      <c r="E129" s="157">
        <f t="shared" si="1"/>
        <v>7148.21</v>
      </c>
    </row>
    <row r="130" spans="1:5">
      <c r="A130" s="153" t="s">
        <v>348</v>
      </c>
      <c r="B130" s="154" t="s">
        <v>349</v>
      </c>
      <c r="C130" s="155">
        <v>138.36000000000001</v>
      </c>
      <c r="D130" s="156">
        <v>1</v>
      </c>
      <c r="E130" s="157">
        <f t="shared" si="1"/>
        <v>138.36000000000001</v>
      </c>
    </row>
    <row r="131" spans="1:5">
      <c r="A131" s="153" t="s">
        <v>350</v>
      </c>
      <c r="B131" s="154" t="s">
        <v>351</v>
      </c>
      <c r="C131" s="155">
        <v>459.77</v>
      </c>
      <c r="D131" s="156">
        <v>1</v>
      </c>
      <c r="E131" s="157">
        <f t="shared" si="1"/>
        <v>459.77</v>
      </c>
    </row>
    <row r="132" spans="1:5">
      <c r="A132" s="153" t="s">
        <v>352</v>
      </c>
      <c r="B132" s="154" t="s">
        <v>353</v>
      </c>
      <c r="C132" s="155">
        <v>164.68</v>
      </c>
      <c r="D132" s="156">
        <v>1</v>
      </c>
      <c r="E132" s="157">
        <f t="shared" si="1"/>
        <v>164.68</v>
      </c>
    </row>
    <row r="133" spans="1:5">
      <c r="A133" s="153" t="s">
        <v>354</v>
      </c>
      <c r="B133" s="154" t="s">
        <v>355</v>
      </c>
      <c r="C133" s="155">
        <v>162.06</v>
      </c>
      <c r="D133" s="156">
        <v>2</v>
      </c>
      <c r="E133" s="157">
        <f t="shared" si="1"/>
        <v>324.12</v>
      </c>
    </row>
    <row r="134" spans="1:5">
      <c r="A134" s="153" t="s">
        <v>356</v>
      </c>
      <c r="B134" s="154" t="s">
        <v>357</v>
      </c>
      <c r="C134" s="155">
        <v>270.36</v>
      </c>
      <c r="D134" s="156">
        <v>510</v>
      </c>
      <c r="E134" s="157">
        <f t="shared" si="1"/>
        <v>137883.6</v>
      </c>
    </row>
    <row r="135" spans="1:5">
      <c r="A135" s="153" t="s">
        <v>358</v>
      </c>
      <c r="B135" s="154" t="s">
        <v>359</v>
      </c>
      <c r="C135" s="155">
        <v>417.88</v>
      </c>
      <c r="D135" s="156">
        <v>11</v>
      </c>
      <c r="E135" s="157">
        <f t="shared" ref="E135:E198" si="2">C135*D135</f>
        <v>4596.68</v>
      </c>
    </row>
    <row r="136" spans="1:5">
      <c r="A136" s="153" t="s">
        <v>360</v>
      </c>
      <c r="B136" s="154" t="s">
        <v>361</v>
      </c>
      <c r="C136" s="155">
        <v>146.66</v>
      </c>
      <c r="D136" s="156">
        <v>11</v>
      </c>
      <c r="E136" s="157">
        <f t="shared" si="2"/>
        <v>1613.26</v>
      </c>
    </row>
    <row r="137" spans="1:5" ht="22.5">
      <c r="A137" s="153" t="s">
        <v>362</v>
      </c>
      <c r="B137" s="154" t="s">
        <v>363</v>
      </c>
      <c r="C137" s="155">
        <v>489.78</v>
      </c>
      <c r="D137" s="156">
        <v>2</v>
      </c>
      <c r="E137" s="157">
        <f t="shared" si="2"/>
        <v>979.56</v>
      </c>
    </row>
    <row r="138" spans="1:5">
      <c r="A138" s="153" t="s">
        <v>364</v>
      </c>
      <c r="B138" s="154" t="s">
        <v>365</v>
      </c>
      <c r="C138" s="155">
        <v>200.53</v>
      </c>
      <c r="D138" s="156">
        <v>2</v>
      </c>
      <c r="E138" s="157">
        <f t="shared" si="2"/>
        <v>401.06</v>
      </c>
    </row>
    <row r="139" spans="1:5">
      <c r="A139" s="153" t="s">
        <v>366</v>
      </c>
      <c r="B139" s="154" t="s">
        <v>367</v>
      </c>
      <c r="C139" s="155">
        <v>232.93</v>
      </c>
      <c r="D139" s="156">
        <v>2696</v>
      </c>
      <c r="E139" s="157">
        <f t="shared" si="2"/>
        <v>627979.28</v>
      </c>
    </row>
    <row r="140" spans="1:5">
      <c r="A140" s="153" t="s">
        <v>368</v>
      </c>
      <c r="B140" s="154" t="s">
        <v>369</v>
      </c>
      <c r="C140" s="155">
        <v>297.45999999999992</v>
      </c>
      <c r="D140" s="156">
        <v>37</v>
      </c>
      <c r="E140" s="157">
        <f t="shared" si="2"/>
        <v>11006.019999999997</v>
      </c>
    </row>
    <row r="141" spans="1:5">
      <c r="A141" s="153" t="s">
        <v>370</v>
      </c>
      <c r="B141" s="154" t="s">
        <v>371</v>
      </c>
      <c r="C141" s="155">
        <v>301.64999999999998</v>
      </c>
      <c r="D141" s="156">
        <v>50</v>
      </c>
      <c r="E141" s="157">
        <f t="shared" si="2"/>
        <v>15082.499999999998</v>
      </c>
    </row>
    <row r="142" spans="1:5">
      <c r="A142" s="153" t="s">
        <v>372</v>
      </c>
      <c r="B142" s="154" t="s">
        <v>373</v>
      </c>
      <c r="C142" s="155">
        <v>128.52000000000001</v>
      </c>
      <c r="D142" s="156">
        <v>2713</v>
      </c>
      <c r="E142" s="157">
        <f t="shared" si="2"/>
        <v>348674.76</v>
      </c>
    </row>
    <row r="143" spans="1:5" ht="22.5">
      <c r="A143" s="153" t="s">
        <v>374</v>
      </c>
      <c r="B143" s="154" t="s">
        <v>375</v>
      </c>
      <c r="C143" s="155">
        <v>771.69</v>
      </c>
      <c r="D143" s="156">
        <v>86</v>
      </c>
      <c r="E143" s="157">
        <f t="shared" si="2"/>
        <v>66365.340000000011</v>
      </c>
    </row>
    <row r="144" spans="1:5" ht="45">
      <c r="A144" s="153" t="s">
        <v>376</v>
      </c>
      <c r="B144" s="154" t="s">
        <v>377</v>
      </c>
      <c r="C144" s="155">
        <v>422.63</v>
      </c>
      <c r="D144" s="156">
        <v>86</v>
      </c>
      <c r="E144" s="157">
        <f t="shared" si="2"/>
        <v>36346.18</v>
      </c>
    </row>
    <row r="145" spans="1:5" ht="22.5">
      <c r="A145" s="153" t="s">
        <v>378</v>
      </c>
      <c r="B145" s="154" t="s">
        <v>379</v>
      </c>
      <c r="C145" s="155">
        <v>330.17</v>
      </c>
      <c r="D145" s="156">
        <v>4</v>
      </c>
      <c r="E145" s="157">
        <f t="shared" si="2"/>
        <v>1320.68</v>
      </c>
    </row>
    <row r="146" spans="1:5" ht="45">
      <c r="A146" s="153" t="s">
        <v>380</v>
      </c>
      <c r="B146" s="154" t="s">
        <v>381</v>
      </c>
      <c r="C146" s="155">
        <v>319.22000000000003</v>
      </c>
      <c r="D146" s="156">
        <v>4</v>
      </c>
      <c r="E146" s="157">
        <f t="shared" si="2"/>
        <v>1276.8800000000001</v>
      </c>
    </row>
    <row r="147" spans="1:5" ht="22.5">
      <c r="A147" s="153" t="s">
        <v>382</v>
      </c>
      <c r="B147" s="154" t="s">
        <v>383</v>
      </c>
      <c r="C147" s="155">
        <v>353.75</v>
      </c>
      <c r="D147" s="156">
        <v>5</v>
      </c>
      <c r="E147" s="157">
        <f t="shared" si="2"/>
        <v>1768.75</v>
      </c>
    </row>
    <row r="148" spans="1:5" ht="33.75">
      <c r="A148" s="153" t="s">
        <v>384</v>
      </c>
      <c r="B148" s="154" t="s">
        <v>385</v>
      </c>
      <c r="C148" s="155">
        <v>271.24</v>
      </c>
      <c r="D148" s="156">
        <v>5</v>
      </c>
      <c r="E148" s="157">
        <f t="shared" si="2"/>
        <v>1356.2</v>
      </c>
    </row>
    <row r="149" spans="1:5" ht="22.5">
      <c r="A149" s="153" t="s">
        <v>386</v>
      </c>
      <c r="B149" s="154" t="s">
        <v>387</v>
      </c>
      <c r="C149" s="155">
        <v>952.81</v>
      </c>
      <c r="D149" s="156">
        <v>22</v>
      </c>
      <c r="E149" s="157">
        <f t="shared" si="2"/>
        <v>20961.82</v>
      </c>
    </row>
    <row r="150" spans="1:5" ht="33.75">
      <c r="A150" s="153" t="s">
        <v>388</v>
      </c>
      <c r="B150" s="154" t="s">
        <v>389</v>
      </c>
      <c r="C150" s="155">
        <v>471.23</v>
      </c>
      <c r="D150" s="156">
        <v>20</v>
      </c>
      <c r="E150" s="157">
        <f t="shared" si="2"/>
        <v>9424.6</v>
      </c>
    </row>
    <row r="151" spans="1:5" ht="22.5">
      <c r="A151" s="153" t="s">
        <v>390</v>
      </c>
      <c r="B151" s="154" t="s">
        <v>391</v>
      </c>
      <c r="C151" s="155">
        <v>1033.3499999999999</v>
      </c>
      <c r="D151" s="156">
        <v>2</v>
      </c>
      <c r="E151" s="157">
        <f t="shared" si="2"/>
        <v>2066.6999999999998</v>
      </c>
    </row>
    <row r="152" spans="1:5" ht="33.75">
      <c r="A152" s="153" t="s">
        <v>392</v>
      </c>
      <c r="B152" s="154" t="s">
        <v>393</v>
      </c>
      <c r="C152" s="155">
        <v>414.13</v>
      </c>
      <c r="D152" s="156">
        <v>3</v>
      </c>
      <c r="E152" s="157">
        <f t="shared" si="2"/>
        <v>1242.3899999999999</v>
      </c>
    </row>
    <row r="153" spans="1:5">
      <c r="A153" s="153" t="s">
        <v>394</v>
      </c>
      <c r="B153" s="154" t="s">
        <v>395</v>
      </c>
      <c r="C153" s="155">
        <v>912.84999999999991</v>
      </c>
      <c r="D153" s="156">
        <v>3</v>
      </c>
      <c r="E153" s="157">
        <f t="shared" si="2"/>
        <v>2738.5499999999997</v>
      </c>
    </row>
    <row r="154" spans="1:5" ht="22.5">
      <c r="A154" s="153" t="s">
        <v>396</v>
      </c>
      <c r="B154" s="154" t="s">
        <v>397</v>
      </c>
      <c r="C154" s="155">
        <v>179.95</v>
      </c>
      <c r="D154" s="156">
        <v>3</v>
      </c>
      <c r="E154" s="157">
        <f t="shared" si="2"/>
        <v>539.84999999999991</v>
      </c>
    </row>
    <row r="155" spans="1:5">
      <c r="A155" s="153" t="s">
        <v>398</v>
      </c>
      <c r="B155" s="154" t="s">
        <v>399</v>
      </c>
      <c r="C155" s="155">
        <v>566.47</v>
      </c>
      <c r="D155" s="156">
        <v>275</v>
      </c>
      <c r="E155" s="157">
        <f t="shared" si="2"/>
        <v>155779.25</v>
      </c>
    </row>
    <row r="156" spans="1:5">
      <c r="A156" s="153" t="s">
        <v>400</v>
      </c>
      <c r="B156" s="154" t="s">
        <v>401</v>
      </c>
      <c r="C156" s="155">
        <v>292.10000000000002</v>
      </c>
      <c r="D156" s="156">
        <v>831</v>
      </c>
      <c r="E156" s="157">
        <f t="shared" si="2"/>
        <v>242735.1</v>
      </c>
    </row>
    <row r="157" spans="1:5">
      <c r="A157" s="153" t="s">
        <v>402</v>
      </c>
      <c r="B157" s="154" t="s">
        <v>403</v>
      </c>
      <c r="C157" s="155">
        <v>210.22</v>
      </c>
      <c r="D157" s="156">
        <v>193</v>
      </c>
      <c r="E157" s="157">
        <f t="shared" si="2"/>
        <v>40572.46</v>
      </c>
    </row>
    <row r="158" spans="1:5">
      <c r="A158" s="153" t="s">
        <v>404</v>
      </c>
      <c r="B158" s="154" t="s">
        <v>405</v>
      </c>
      <c r="C158" s="155">
        <v>166.69</v>
      </c>
      <c r="D158" s="156">
        <v>3</v>
      </c>
      <c r="E158" s="157">
        <f t="shared" si="2"/>
        <v>500.07</v>
      </c>
    </row>
    <row r="159" spans="1:5">
      <c r="A159" s="153" t="s">
        <v>406</v>
      </c>
      <c r="B159" s="154" t="s">
        <v>407</v>
      </c>
      <c r="C159" s="155">
        <v>220.37</v>
      </c>
      <c r="D159" s="156">
        <v>120</v>
      </c>
      <c r="E159" s="157">
        <f t="shared" si="2"/>
        <v>26444.400000000001</v>
      </c>
    </row>
    <row r="160" spans="1:5">
      <c r="A160" s="153" t="s">
        <v>408</v>
      </c>
      <c r="B160" s="154" t="s">
        <v>409</v>
      </c>
      <c r="C160" s="155">
        <v>66.239999999999995</v>
      </c>
      <c r="D160" s="156">
        <v>5</v>
      </c>
      <c r="E160" s="157">
        <f t="shared" si="2"/>
        <v>331.2</v>
      </c>
    </row>
    <row r="161" spans="1:5">
      <c r="A161" s="153" t="s">
        <v>410</v>
      </c>
      <c r="B161" s="154" t="s">
        <v>411</v>
      </c>
      <c r="C161" s="155">
        <v>134.82</v>
      </c>
      <c r="D161" s="156">
        <v>2</v>
      </c>
      <c r="E161" s="157">
        <f t="shared" si="2"/>
        <v>269.64</v>
      </c>
    </row>
    <row r="162" spans="1:5">
      <c r="A162" s="153" t="s">
        <v>412</v>
      </c>
      <c r="B162" s="154" t="s">
        <v>413</v>
      </c>
      <c r="C162" s="155">
        <v>215.49</v>
      </c>
      <c r="D162" s="156">
        <v>42</v>
      </c>
      <c r="E162" s="157">
        <f t="shared" si="2"/>
        <v>9050.58</v>
      </c>
    </row>
    <row r="163" spans="1:5">
      <c r="A163" s="153" t="s">
        <v>414</v>
      </c>
      <c r="B163" s="154" t="s">
        <v>415</v>
      </c>
      <c r="C163" s="155">
        <v>153.32</v>
      </c>
      <c r="D163" s="156">
        <v>15</v>
      </c>
      <c r="E163" s="157">
        <f t="shared" si="2"/>
        <v>2299.7999999999997</v>
      </c>
    </row>
    <row r="164" spans="1:5">
      <c r="A164" s="153" t="s">
        <v>416</v>
      </c>
      <c r="B164" s="154" t="s">
        <v>417</v>
      </c>
      <c r="C164" s="155">
        <v>160.86000000000001</v>
      </c>
      <c r="D164" s="156">
        <v>10</v>
      </c>
      <c r="E164" s="157">
        <f t="shared" si="2"/>
        <v>1608.6000000000001</v>
      </c>
    </row>
    <row r="165" spans="1:5">
      <c r="A165" s="153" t="s">
        <v>418</v>
      </c>
      <c r="B165" s="154" t="s">
        <v>419</v>
      </c>
      <c r="C165" s="155">
        <v>136.77000000000001</v>
      </c>
      <c r="D165" s="156">
        <v>190</v>
      </c>
      <c r="E165" s="157">
        <f t="shared" si="2"/>
        <v>25986.300000000003</v>
      </c>
    </row>
    <row r="166" spans="1:5">
      <c r="A166" s="153" t="s">
        <v>420</v>
      </c>
      <c r="B166" s="154" t="s">
        <v>421</v>
      </c>
      <c r="C166" s="155">
        <v>255.3</v>
      </c>
      <c r="D166" s="156">
        <v>31</v>
      </c>
      <c r="E166" s="157">
        <f t="shared" si="2"/>
        <v>7914.3</v>
      </c>
    </row>
    <row r="167" spans="1:5">
      <c r="A167" s="153" t="s">
        <v>422</v>
      </c>
      <c r="B167" s="154" t="s">
        <v>423</v>
      </c>
      <c r="C167" s="155">
        <v>145.06</v>
      </c>
      <c r="D167" s="156">
        <v>5</v>
      </c>
      <c r="E167" s="157">
        <f t="shared" si="2"/>
        <v>725.3</v>
      </c>
    </row>
    <row r="168" spans="1:5" ht="22.5">
      <c r="A168" s="153" t="s">
        <v>424</v>
      </c>
      <c r="B168" s="154" t="s">
        <v>425</v>
      </c>
      <c r="C168" s="155">
        <v>308.56</v>
      </c>
      <c r="D168" s="156">
        <v>68</v>
      </c>
      <c r="E168" s="157">
        <f t="shared" si="2"/>
        <v>20982.080000000002</v>
      </c>
    </row>
    <row r="169" spans="1:5" ht="22.5">
      <c r="A169" s="153" t="s">
        <v>426</v>
      </c>
      <c r="B169" s="154" t="s">
        <v>427</v>
      </c>
      <c r="C169" s="155">
        <v>408.26</v>
      </c>
      <c r="D169" s="156">
        <v>25</v>
      </c>
      <c r="E169" s="157">
        <f t="shared" si="2"/>
        <v>10206.5</v>
      </c>
    </row>
    <row r="170" spans="1:5">
      <c r="A170" s="153" t="s">
        <v>428</v>
      </c>
      <c r="B170" s="154" t="s">
        <v>429</v>
      </c>
      <c r="C170" s="155">
        <v>136.74</v>
      </c>
      <c r="D170" s="156">
        <v>239</v>
      </c>
      <c r="E170" s="157">
        <f t="shared" si="2"/>
        <v>32680.86</v>
      </c>
    </row>
    <row r="171" spans="1:5">
      <c r="A171" s="153" t="s">
        <v>430</v>
      </c>
      <c r="B171" s="154" t="s">
        <v>431</v>
      </c>
      <c r="C171" s="155">
        <v>148.02000000000001</v>
      </c>
      <c r="D171" s="156">
        <v>175</v>
      </c>
      <c r="E171" s="157">
        <f t="shared" si="2"/>
        <v>25903.5</v>
      </c>
    </row>
    <row r="172" spans="1:5" ht="22.5">
      <c r="A172" s="153" t="s">
        <v>432</v>
      </c>
      <c r="B172" s="154" t="s">
        <v>433</v>
      </c>
      <c r="C172" s="155">
        <v>129.72</v>
      </c>
      <c r="D172" s="156">
        <v>544</v>
      </c>
      <c r="E172" s="157">
        <f t="shared" si="2"/>
        <v>70567.679999999993</v>
      </c>
    </row>
    <row r="173" spans="1:5">
      <c r="A173" s="153" t="s">
        <v>434</v>
      </c>
      <c r="B173" s="154" t="s">
        <v>435</v>
      </c>
      <c r="C173" s="155">
        <v>136.33000000000001</v>
      </c>
      <c r="D173" s="156">
        <v>824</v>
      </c>
      <c r="E173" s="157">
        <f t="shared" si="2"/>
        <v>112335.92000000001</v>
      </c>
    </row>
    <row r="174" spans="1:5" ht="22.5">
      <c r="A174" s="153" t="s">
        <v>436</v>
      </c>
      <c r="B174" s="154" t="s">
        <v>437</v>
      </c>
      <c r="C174" s="155">
        <v>13.27</v>
      </c>
      <c r="D174" s="156">
        <v>1689</v>
      </c>
      <c r="E174" s="157">
        <f t="shared" si="2"/>
        <v>22413.03</v>
      </c>
    </row>
    <row r="175" spans="1:5">
      <c r="A175" s="153" t="s">
        <v>438</v>
      </c>
      <c r="B175" s="154" t="s">
        <v>439</v>
      </c>
      <c r="C175" s="155">
        <v>194.39</v>
      </c>
      <c r="D175" s="156">
        <v>28</v>
      </c>
      <c r="E175" s="157">
        <f t="shared" si="2"/>
        <v>5442.92</v>
      </c>
    </row>
    <row r="176" spans="1:5">
      <c r="A176" s="153" t="s">
        <v>440</v>
      </c>
      <c r="B176" s="154" t="s">
        <v>441</v>
      </c>
      <c r="C176" s="155">
        <v>91.3</v>
      </c>
      <c r="D176" s="156">
        <v>14</v>
      </c>
      <c r="E176" s="157">
        <f t="shared" si="2"/>
        <v>1278.2</v>
      </c>
    </row>
    <row r="177" spans="1:5" ht="22.5">
      <c r="A177" s="153" t="s">
        <v>442</v>
      </c>
      <c r="B177" s="154" t="s">
        <v>443</v>
      </c>
      <c r="C177" s="155">
        <v>28.44</v>
      </c>
      <c r="D177" s="156">
        <v>1192</v>
      </c>
      <c r="E177" s="157">
        <f t="shared" si="2"/>
        <v>33900.480000000003</v>
      </c>
    </row>
    <row r="178" spans="1:5">
      <c r="A178" s="153" t="s">
        <v>444</v>
      </c>
      <c r="B178" s="154" t="s">
        <v>445</v>
      </c>
      <c r="C178" s="155">
        <v>261.74</v>
      </c>
      <c r="D178" s="156">
        <v>10</v>
      </c>
      <c r="E178" s="157">
        <f t="shared" si="2"/>
        <v>2617.4</v>
      </c>
    </row>
    <row r="179" spans="1:5" ht="22.5">
      <c r="A179" s="153" t="s">
        <v>446</v>
      </c>
      <c r="B179" s="154" t="s">
        <v>447</v>
      </c>
      <c r="C179" s="155">
        <v>115.11</v>
      </c>
      <c r="D179" s="156">
        <v>118</v>
      </c>
      <c r="E179" s="157">
        <f t="shared" si="2"/>
        <v>13582.98</v>
      </c>
    </row>
    <row r="180" spans="1:5" ht="22.5">
      <c r="A180" s="153" t="s">
        <v>448</v>
      </c>
      <c r="B180" s="154" t="s">
        <v>449</v>
      </c>
      <c r="C180" s="155">
        <v>122.68</v>
      </c>
      <c r="D180" s="156">
        <v>193</v>
      </c>
      <c r="E180" s="157">
        <f t="shared" si="2"/>
        <v>23677.24</v>
      </c>
    </row>
    <row r="181" spans="1:5">
      <c r="A181" s="153" t="s">
        <v>450</v>
      </c>
      <c r="B181" s="154" t="s">
        <v>451</v>
      </c>
      <c r="C181" s="155">
        <v>188.7</v>
      </c>
      <c r="D181" s="156">
        <v>352</v>
      </c>
      <c r="E181" s="157">
        <f t="shared" si="2"/>
        <v>66422.399999999994</v>
      </c>
    </row>
    <row r="182" spans="1:5">
      <c r="A182" s="153" t="s">
        <v>452</v>
      </c>
      <c r="B182" s="154" t="s">
        <v>453</v>
      </c>
      <c r="C182" s="155">
        <v>34.349999999999987</v>
      </c>
      <c r="D182" s="156">
        <v>31</v>
      </c>
      <c r="E182" s="157">
        <f t="shared" si="2"/>
        <v>1064.8499999999997</v>
      </c>
    </row>
    <row r="183" spans="1:5">
      <c r="A183" s="153" t="s">
        <v>454</v>
      </c>
      <c r="B183" s="154" t="s">
        <v>455</v>
      </c>
      <c r="C183" s="155">
        <v>280.60000000000002</v>
      </c>
      <c r="D183" s="156">
        <v>56</v>
      </c>
      <c r="E183" s="157">
        <f t="shared" si="2"/>
        <v>15713.600000000002</v>
      </c>
    </row>
    <row r="184" spans="1:5">
      <c r="A184" s="153" t="s">
        <v>456</v>
      </c>
      <c r="B184" s="154" t="s">
        <v>457</v>
      </c>
      <c r="C184" s="155">
        <v>298.42999999999989</v>
      </c>
      <c r="D184" s="156">
        <v>38</v>
      </c>
      <c r="E184" s="157">
        <f t="shared" si="2"/>
        <v>11340.339999999997</v>
      </c>
    </row>
    <row r="185" spans="1:5">
      <c r="A185" s="153" t="s">
        <v>458</v>
      </c>
      <c r="B185" s="154" t="s">
        <v>459</v>
      </c>
      <c r="C185" s="155">
        <v>303.64999999999998</v>
      </c>
      <c r="D185" s="156">
        <v>491</v>
      </c>
      <c r="E185" s="157">
        <f t="shared" si="2"/>
        <v>149092.15</v>
      </c>
    </row>
    <row r="186" spans="1:5">
      <c r="A186" s="153" t="s">
        <v>460</v>
      </c>
      <c r="B186" s="154" t="s">
        <v>461</v>
      </c>
      <c r="C186" s="155">
        <v>116.77</v>
      </c>
      <c r="D186" s="156">
        <v>158</v>
      </c>
      <c r="E186" s="157">
        <f t="shared" si="2"/>
        <v>18449.66</v>
      </c>
    </row>
    <row r="187" spans="1:5">
      <c r="A187" s="153" t="s">
        <v>462</v>
      </c>
      <c r="B187" s="154" t="s">
        <v>463</v>
      </c>
      <c r="C187" s="155">
        <v>82.36</v>
      </c>
      <c r="D187" s="156">
        <v>59</v>
      </c>
      <c r="E187" s="157">
        <f t="shared" si="2"/>
        <v>4859.24</v>
      </c>
    </row>
    <row r="188" spans="1:5">
      <c r="A188" s="153" t="s">
        <v>464</v>
      </c>
      <c r="B188" s="154" t="s">
        <v>465</v>
      </c>
      <c r="C188" s="155">
        <v>26.48</v>
      </c>
      <c r="D188" s="156">
        <v>21</v>
      </c>
      <c r="E188" s="157">
        <f t="shared" si="2"/>
        <v>556.08000000000004</v>
      </c>
    </row>
    <row r="189" spans="1:5">
      <c r="A189" s="153" t="s">
        <v>466</v>
      </c>
      <c r="B189" s="154" t="s">
        <v>467</v>
      </c>
      <c r="C189" s="155">
        <v>178.1</v>
      </c>
      <c r="D189" s="156">
        <v>58</v>
      </c>
      <c r="E189" s="157">
        <f t="shared" si="2"/>
        <v>10329.799999999999</v>
      </c>
    </row>
    <row r="190" spans="1:5">
      <c r="A190" s="153" t="s">
        <v>468</v>
      </c>
      <c r="B190" s="154" t="s">
        <v>469</v>
      </c>
      <c r="C190" s="155">
        <v>210.36</v>
      </c>
      <c r="D190" s="156">
        <v>27</v>
      </c>
      <c r="E190" s="157">
        <f t="shared" si="2"/>
        <v>5679.72</v>
      </c>
    </row>
    <row r="191" spans="1:5">
      <c r="A191" s="153" t="s">
        <v>470</v>
      </c>
      <c r="B191" s="154" t="s">
        <v>471</v>
      </c>
      <c r="C191" s="155">
        <v>91.47</v>
      </c>
      <c r="D191" s="156">
        <v>50</v>
      </c>
      <c r="E191" s="157">
        <f t="shared" si="2"/>
        <v>4573.5</v>
      </c>
    </row>
    <row r="192" spans="1:5">
      <c r="A192" s="153" t="s">
        <v>472</v>
      </c>
      <c r="B192" s="154" t="s">
        <v>473</v>
      </c>
      <c r="C192" s="155">
        <v>233.25</v>
      </c>
      <c r="D192" s="156">
        <v>254</v>
      </c>
      <c r="E192" s="157">
        <f t="shared" si="2"/>
        <v>59245.5</v>
      </c>
    </row>
    <row r="193" spans="1:5">
      <c r="A193" s="153" t="s">
        <v>474</v>
      </c>
      <c r="B193" s="154" t="s">
        <v>475</v>
      </c>
      <c r="C193" s="155">
        <v>102.66</v>
      </c>
      <c r="D193" s="156">
        <v>383</v>
      </c>
      <c r="E193" s="157">
        <f t="shared" si="2"/>
        <v>39318.78</v>
      </c>
    </row>
    <row r="194" spans="1:5">
      <c r="A194" s="153" t="s">
        <v>476</v>
      </c>
      <c r="B194" s="154" t="s">
        <v>477</v>
      </c>
      <c r="C194" s="155">
        <v>60.53</v>
      </c>
      <c r="D194" s="156">
        <v>4</v>
      </c>
      <c r="E194" s="157">
        <f t="shared" si="2"/>
        <v>242.12</v>
      </c>
    </row>
    <row r="195" spans="1:5">
      <c r="A195" s="153" t="s">
        <v>478</v>
      </c>
      <c r="B195" s="154" t="s">
        <v>479</v>
      </c>
      <c r="C195" s="155">
        <v>20.07</v>
      </c>
      <c r="D195" s="156">
        <v>1</v>
      </c>
      <c r="E195" s="157">
        <f t="shared" si="2"/>
        <v>20.07</v>
      </c>
    </row>
    <row r="196" spans="1:5">
      <c r="A196" s="153" t="s">
        <v>480</v>
      </c>
      <c r="B196" s="154" t="s">
        <v>481</v>
      </c>
      <c r="C196" s="155">
        <v>43.18</v>
      </c>
      <c r="D196" s="156">
        <v>3</v>
      </c>
      <c r="E196" s="157">
        <f t="shared" si="2"/>
        <v>129.54</v>
      </c>
    </row>
    <row r="197" spans="1:5" ht="22.5">
      <c r="A197" s="153" t="s">
        <v>482</v>
      </c>
      <c r="B197" s="154" t="s">
        <v>483</v>
      </c>
      <c r="C197" s="155">
        <v>15.68</v>
      </c>
      <c r="D197" s="156">
        <v>920</v>
      </c>
      <c r="E197" s="157">
        <f t="shared" si="2"/>
        <v>14425.6</v>
      </c>
    </row>
    <row r="198" spans="1:5" ht="22.5">
      <c r="A198" s="153" t="s">
        <v>484</v>
      </c>
      <c r="B198" s="154" t="s">
        <v>485</v>
      </c>
      <c r="C198" s="155">
        <v>453.86</v>
      </c>
      <c r="D198" s="156">
        <v>29</v>
      </c>
      <c r="E198" s="157">
        <f t="shared" si="2"/>
        <v>13161.94</v>
      </c>
    </row>
    <row r="199" spans="1:5" ht="22.5">
      <c r="A199" s="153" t="s">
        <v>486</v>
      </c>
      <c r="B199" s="154" t="s">
        <v>487</v>
      </c>
      <c r="C199" s="155">
        <v>531.25</v>
      </c>
      <c r="D199" s="156">
        <v>18</v>
      </c>
      <c r="E199" s="157">
        <f t="shared" ref="E199:E262" si="3">C199*D199</f>
        <v>9562.5</v>
      </c>
    </row>
    <row r="200" spans="1:5">
      <c r="A200" s="153" t="s">
        <v>488</v>
      </c>
      <c r="B200" s="154" t="s">
        <v>489</v>
      </c>
      <c r="C200" s="155">
        <v>26.83</v>
      </c>
      <c r="D200" s="156">
        <v>268</v>
      </c>
      <c r="E200" s="157">
        <f t="shared" si="3"/>
        <v>7190.44</v>
      </c>
    </row>
    <row r="201" spans="1:5">
      <c r="A201" s="153" t="s">
        <v>490</v>
      </c>
      <c r="B201" s="154" t="s">
        <v>491</v>
      </c>
      <c r="C201" s="155">
        <v>12.72</v>
      </c>
      <c r="D201" s="156">
        <v>58</v>
      </c>
      <c r="E201" s="157">
        <f t="shared" si="3"/>
        <v>737.76</v>
      </c>
    </row>
    <row r="202" spans="1:5" ht="22.5">
      <c r="A202" s="153" t="s">
        <v>492</v>
      </c>
      <c r="B202" s="154" t="s">
        <v>493</v>
      </c>
      <c r="C202" s="155">
        <v>36.71</v>
      </c>
      <c r="D202" s="156">
        <v>261</v>
      </c>
      <c r="E202" s="157">
        <f t="shared" si="3"/>
        <v>9581.31</v>
      </c>
    </row>
    <row r="203" spans="1:5" ht="22.5">
      <c r="A203" s="153" t="s">
        <v>494</v>
      </c>
      <c r="B203" s="154" t="s">
        <v>495</v>
      </c>
      <c r="C203" s="155">
        <v>67.47</v>
      </c>
      <c r="D203" s="156">
        <v>1</v>
      </c>
      <c r="E203" s="157">
        <f t="shared" si="3"/>
        <v>67.47</v>
      </c>
    </row>
    <row r="204" spans="1:5">
      <c r="A204" s="153" t="s">
        <v>496</v>
      </c>
      <c r="B204" s="154" t="s">
        <v>497</v>
      </c>
      <c r="C204" s="155">
        <v>117.53</v>
      </c>
      <c r="D204" s="156">
        <v>4</v>
      </c>
      <c r="E204" s="157">
        <f t="shared" si="3"/>
        <v>470.12</v>
      </c>
    </row>
    <row r="205" spans="1:5">
      <c r="A205" s="153" t="s">
        <v>498</v>
      </c>
      <c r="B205" s="154" t="s">
        <v>499</v>
      </c>
      <c r="C205" s="155">
        <v>165.49</v>
      </c>
      <c r="D205" s="156">
        <v>10</v>
      </c>
      <c r="E205" s="157">
        <f t="shared" si="3"/>
        <v>1654.9</v>
      </c>
    </row>
    <row r="206" spans="1:5">
      <c r="A206" s="153" t="s">
        <v>500</v>
      </c>
      <c r="B206" s="154" t="s">
        <v>501</v>
      </c>
      <c r="C206" s="155">
        <v>197.63</v>
      </c>
      <c r="D206" s="156">
        <v>3</v>
      </c>
      <c r="E206" s="157">
        <f t="shared" si="3"/>
        <v>592.89</v>
      </c>
    </row>
    <row r="207" spans="1:5">
      <c r="A207" s="153" t="s">
        <v>502</v>
      </c>
      <c r="B207" s="154" t="s">
        <v>503</v>
      </c>
      <c r="C207" s="155">
        <v>545.41999999999996</v>
      </c>
      <c r="D207" s="156">
        <v>20</v>
      </c>
      <c r="E207" s="157">
        <f t="shared" si="3"/>
        <v>10908.4</v>
      </c>
    </row>
    <row r="208" spans="1:5" ht="22.5">
      <c r="A208" s="153" t="s">
        <v>504</v>
      </c>
      <c r="B208" s="154" t="s">
        <v>505</v>
      </c>
      <c r="C208" s="155">
        <v>133.69</v>
      </c>
      <c r="D208" s="156">
        <v>1</v>
      </c>
      <c r="E208" s="157">
        <f t="shared" si="3"/>
        <v>133.69</v>
      </c>
    </row>
    <row r="209" spans="1:5">
      <c r="A209" s="153" t="s">
        <v>506</v>
      </c>
      <c r="B209" s="154" t="s">
        <v>507</v>
      </c>
      <c r="C209" s="155">
        <v>133.69</v>
      </c>
      <c r="D209" s="156">
        <v>4</v>
      </c>
      <c r="E209" s="157">
        <f t="shared" si="3"/>
        <v>534.76</v>
      </c>
    </row>
    <row r="210" spans="1:5">
      <c r="A210" s="153" t="s">
        <v>508</v>
      </c>
      <c r="B210" s="154" t="s">
        <v>509</v>
      </c>
      <c r="C210" s="155">
        <v>73.58</v>
      </c>
      <c r="D210" s="156">
        <v>3</v>
      </c>
      <c r="E210" s="157">
        <f t="shared" si="3"/>
        <v>220.74</v>
      </c>
    </row>
    <row r="211" spans="1:5">
      <c r="A211" s="153" t="s">
        <v>510</v>
      </c>
      <c r="B211" s="154" t="s">
        <v>511</v>
      </c>
      <c r="C211" s="155">
        <v>127.08</v>
      </c>
      <c r="D211" s="156">
        <v>6</v>
      </c>
      <c r="E211" s="157">
        <f t="shared" si="3"/>
        <v>762.48</v>
      </c>
    </row>
    <row r="212" spans="1:5">
      <c r="A212" s="153" t="s">
        <v>512</v>
      </c>
      <c r="B212" s="154" t="s">
        <v>513</v>
      </c>
      <c r="C212" s="155">
        <v>39.950000000000003</v>
      </c>
      <c r="D212" s="156">
        <v>22</v>
      </c>
      <c r="E212" s="157">
        <f t="shared" si="3"/>
        <v>878.90000000000009</v>
      </c>
    </row>
    <row r="213" spans="1:5">
      <c r="A213" s="153" t="s">
        <v>514</v>
      </c>
      <c r="B213" s="154" t="s">
        <v>515</v>
      </c>
      <c r="C213" s="155">
        <v>8.07</v>
      </c>
      <c r="D213" s="156">
        <v>11</v>
      </c>
      <c r="E213" s="157">
        <f t="shared" si="3"/>
        <v>88.77000000000001</v>
      </c>
    </row>
    <row r="214" spans="1:5">
      <c r="A214" s="153" t="s">
        <v>516</v>
      </c>
      <c r="B214" s="154" t="s">
        <v>517</v>
      </c>
      <c r="C214" s="155">
        <v>79.86</v>
      </c>
      <c r="D214" s="156">
        <v>1</v>
      </c>
      <c r="E214" s="157">
        <f t="shared" si="3"/>
        <v>79.86</v>
      </c>
    </row>
    <row r="215" spans="1:5">
      <c r="A215" s="153" t="s">
        <v>518</v>
      </c>
      <c r="B215" s="154" t="s">
        <v>519</v>
      </c>
      <c r="C215" s="155">
        <v>79.86</v>
      </c>
      <c r="D215" s="156">
        <v>1</v>
      </c>
      <c r="E215" s="157">
        <f t="shared" si="3"/>
        <v>79.86</v>
      </c>
    </row>
    <row r="216" spans="1:5">
      <c r="A216" s="153" t="s">
        <v>520</v>
      </c>
      <c r="B216" s="154" t="s">
        <v>521</v>
      </c>
      <c r="C216" s="155">
        <v>14.85</v>
      </c>
      <c r="D216" s="156">
        <v>293</v>
      </c>
      <c r="E216" s="157">
        <f t="shared" si="3"/>
        <v>4351.05</v>
      </c>
    </row>
    <row r="217" spans="1:5">
      <c r="A217" s="153" t="s">
        <v>522</v>
      </c>
      <c r="B217" s="154" t="s">
        <v>523</v>
      </c>
      <c r="C217" s="155">
        <v>27.5</v>
      </c>
      <c r="D217" s="156">
        <v>27</v>
      </c>
      <c r="E217" s="157">
        <f t="shared" si="3"/>
        <v>742.5</v>
      </c>
    </row>
    <row r="218" spans="1:5">
      <c r="A218" s="153" t="s">
        <v>524</v>
      </c>
      <c r="B218" s="154" t="s">
        <v>525</v>
      </c>
      <c r="C218" s="155">
        <v>12.9</v>
      </c>
      <c r="D218" s="156">
        <v>1</v>
      </c>
      <c r="E218" s="157">
        <f t="shared" si="3"/>
        <v>12.9</v>
      </c>
    </row>
    <row r="219" spans="1:5">
      <c r="A219" s="153" t="s">
        <v>526</v>
      </c>
      <c r="B219" s="154" t="s">
        <v>527</v>
      </c>
      <c r="C219" s="155">
        <v>16.309999999999999</v>
      </c>
      <c r="D219" s="156">
        <v>1</v>
      </c>
      <c r="E219" s="157">
        <f t="shared" si="3"/>
        <v>16.309999999999999</v>
      </c>
    </row>
    <row r="220" spans="1:5">
      <c r="A220" s="153" t="s">
        <v>528</v>
      </c>
      <c r="B220" s="154" t="s">
        <v>529</v>
      </c>
      <c r="C220" s="155">
        <v>10.08</v>
      </c>
      <c r="D220" s="156">
        <v>2</v>
      </c>
      <c r="E220" s="157">
        <f t="shared" si="3"/>
        <v>20.16</v>
      </c>
    </row>
    <row r="221" spans="1:5">
      <c r="A221" s="153" t="s">
        <v>530</v>
      </c>
      <c r="B221" s="154" t="s">
        <v>531</v>
      </c>
      <c r="C221" s="155">
        <v>6.79</v>
      </c>
      <c r="D221" s="156">
        <v>3</v>
      </c>
      <c r="E221" s="157">
        <f t="shared" si="3"/>
        <v>20.37</v>
      </c>
    </row>
    <row r="222" spans="1:5">
      <c r="A222" s="153" t="s">
        <v>532</v>
      </c>
      <c r="B222" s="154" t="s">
        <v>533</v>
      </c>
      <c r="C222" s="155">
        <v>6.79</v>
      </c>
      <c r="D222" s="156">
        <v>1</v>
      </c>
      <c r="E222" s="157">
        <f t="shared" si="3"/>
        <v>6.79</v>
      </c>
    </row>
    <row r="223" spans="1:5">
      <c r="A223" s="153" t="s">
        <v>534</v>
      </c>
      <c r="B223" s="154" t="s">
        <v>535</v>
      </c>
      <c r="C223" s="155">
        <v>6.79</v>
      </c>
      <c r="D223" s="156">
        <v>2</v>
      </c>
      <c r="E223" s="157">
        <f t="shared" si="3"/>
        <v>13.58</v>
      </c>
    </row>
    <row r="224" spans="1:5" ht="33.75">
      <c r="A224" s="153" t="s">
        <v>536</v>
      </c>
      <c r="B224" s="154" t="s">
        <v>537</v>
      </c>
      <c r="C224" s="155">
        <v>18.079999999999991</v>
      </c>
      <c r="D224" s="156">
        <v>3</v>
      </c>
      <c r="E224" s="157">
        <f t="shared" si="3"/>
        <v>54.239999999999974</v>
      </c>
    </row>
    <row r="225" spans="1:5">
      <c r="A225" s="153" t="s">
        <v>538</v>
      </c>
      <c r="B225" s="154" t="s">
        <v>539</v>
      </c>
      <c r="C225" s="155">
        <v>52</v>
      </c>
      <c r="D225" s="156">
        <v>2</v>
      </c>
      <c r="E225" s="157">
        <f t="shared" si="3"/>
        <v>104</v>
      </c>
    </row>
    <row r="226" spans="1:5">
      <c r="A226" s="153" t="s">
        <v>540</v>
      </c>
      <c r="B226" s="154" t="s">
        <v>541</v>
      </c>
      <c r="C226" s="155">
        <v>897.81</v>
      </c>
      <c r="D226" s="156">
        <v>1</v>
      </c>
      <c r="E226" s="157">
        <f t="shared" si="3"/>
        <v>897.81</v>
      </c>
    </row>
    <row r="227" spans="1:5">
      <c r="A227" s="153" t="s">
        <v>542</v>
      </c>
      <c r="B227" s="154" t="s">
        <v>543</v>
      </c>
      <c r="C227" s="155">
        <v>1151.94</v>
      </c>
      <c r="D227" s="156">
        <v>2</v>
      </c>
      <c r="E227" s="157">
        <f t="shared" si="3"/>
        <v>2303.88</v>
      </c>
    </row>
    <row r="228" spans="1:5" ht="22.5">
      <c r="A228" s="153" t="s">
        <v>544</v>
      </c>
      <c r="B228" s="154" t="s">
        <v>545</v>
      </c>
      <c r="C228" s="155">
        <v>865.42</v>
      </c>
      <c r="D228" s="156">
        <v>1</v>
      </c>
      <c r="E228" s="157">
        <f t="shared" si="3"/>
        <v>865.42</v>
      </c>
    </row>
    <row r="229" spans="1:5">
      <c r="A229" s="153" t="s">
        <v>546</v>
      </c>
      <c r="B229" s="154" t="s">
        <v>547</v>
      </c>
      <c r="C229" s="155">
        <v>318</v>
      </c>
      <c r="D229" s="156">
        <v>1</v>
      </c>
      <c r="E229" s="157">
        <f t="shared" si="3"/>
        <v>318</v>
      </c>
    </row>
    <row r="230" spans="1:5">
      <c r="A230" s="153" t="s">
        <v>548</v>
      </c>
      <c r="B230" s="154" t="s">
        <v>549</v>
      </c>
      <c r="C230" s="155">
        <v>468.17</v>
      </c>
      <c r="D230" s="156">
        <v>3</v>
      </c>
      <c r="E230" s="157">
        <f t="shared" si="3"/>
        <v>1404.51</v>
      </c>
    </row>
    <row r="231" spans="1:5">
      <c r="A231" s="153" t="s">
        <v>550</v>
      </c>
      <c r="B231" s="154" t="s">
        <v>551</v>
      </c>
      <c r="C231" s="155">
        <v>247.74</v>
      </c>
      <c r="D231" s="156">
        <v>2</v>
      </c>
      <c r="E231" s="157">
        <f t="shared" si="3"/>
        <v>495.48</v>
      </c>
    </row>
    <row r="232" spans="1:5" ht="22.5">
      <c r="A232" s="153" t="s">
        <v>552</v>
      </c>
      <c r="B232" s="154" t="s">
        <v>553</v>
      </c>
      <c r="C232" s="155">
        <v>546.59</v>
      </c>
      <c r="D232" s="156">
        <v>2</v>
      </c>
      <c r="E232" s="157">
        <f t="shared" si="3"/>
        <v>1093.18</v>
      </c>
    </row>
    <row r="233" spans="1:5">
      <c r="A233" s="153" t="s">
        <v>554</v>
      </c>
      <c r="B233" s="154" t="s">
        <v>555</v>
      </c>
      <c r="C233" s="155">
        <v>705.93</v>
      </c>
      <c r="D233" s="156">
        <v>2</v>
      </c>
      <c r="E233" s="157">
        <f t="shared" si="3"/>
        <v>1411.86</v>
      </c>
    </row>
    <row r="234" spans="1:5">
      <c r="A234" s="153" t="s">
        <v>556</v>
      </c>
      <c r="B234" s="154" t="s">
        <v>557</v>
      </c>
      <c r="C234" s="155">
        <v>105.27</v>
      </c>
      <c r="D234" s="156">
        <v>4</v>
      </c>
      <c r="E234" s="157">
        <f t="shared" si="3"/>
        <v>421.08</v>
      </c>
    </row>
    <row r="235" spans="1:5">
      <c r="A235" s="153" t="s">
        <v>558</v>
      </c>
      <c r="B235" s="154" t="s">
        <v>559</v>
      </c>
      <c r="C235" s="155">
        <v>63.8</v>
      </c>
      <c r="D235" s="156">
        <v>14</v>
      </c>
      <c r="E235" s="157">
        <f t="shared" si="3"/>
        <v>893.19999999999993</v>
      </c>
    </row>
    <row r="236" spans="1:5" ht="22.5">
      <c r="A236" s="153" t="s">
        <v>560</v>
      </c>
      <c r="B236" s="154" t="s">
        <v>561</v>
      </c>
      <c r="C236" s="155">
        <v>54.2</v>
      </c>
      <c r="D236" s="156">
        <v>14</v>
      </c>
      <c r="E236" s="157">
        <f t="shared" si="3"/>
        <v>758.80000000000007</v>
      </c>
    </row>
    <row r="237" spans="1:5">
      <c r="A237" s="153" t="s">
        <v>562</v>
      </c>
      <c r="B237" s="154" t="s">
        <v>563</v>
      </c>
      <c r="C237" s="155">
        <v>31.06</v>
      </c>
      <c r="D237" s="156">
        <v>14</v>
      </c>
      <c r="E237" s="157">
        <f t="shared" si="3"/>
        <v>434.84</v>
      </c>
    </row>
    <row r="238" spans="1:5">
      <c r="A238" s="153" t="s">
        <v>564</v>
      </c>
      <c r="B238" s="154" t="s">
        <v>565</v>
      </c>
      <c r="C238" s="155">
        <v>17.440000000000001</v>
      </c>
      <c r="D238" s="156">
        <v>36</v>
      </c>
      <c r="E238" s="157">
        <f t="shared" si="3"/>
        <v>627.84</v>
      </c>
    </row>
    <row r="239" spans="1:5">
      <c r="A239" s="153" t="s">
        <v>566</v>
      </c>
      <c r="B239" s="154" t="s">
        <v>567</v>
      </c>
      <c r="C239" s="155">
        <v>34.83</v>
      </c>
      <c r="D239" s="156">
        <v>42</v>
      </c>
      <c r="E239" s="157">
        <f t="shared" si="3"/>
        <v>1462.86</v>
      </c>
    </row>
    <row r="240" spans="1:5">
      <c r="A240" s="153" t="s">
        <v>568</v>
      </c>
      <c r="B240" s="154" t="s">
        <v>569</v>
      </c>
      <c r="C240" s="155">
        <v>37.450000000000003</v>
      </c>
      <c r="D240" s="156">
        <v>40</v>
      </c>
      <c r="E240" s="157">
        <f t="shared" si="3"/>
        <v>1498</v>
      </c>
    </row>
    <row r="241" spans="1:5">
      <c r="A241" s="153" t="s">
        <v>570</v>
      </c>
      <c r="B241" s="154" t="s">
        <v>571</v>
      </c>
      <c r="C241" s="155">
        <v>30.04999999999999</v>
      </c>
      <c r="D241" s="156">
        <v>6</v>
      </c>
      <c r="E241" s="157">
        <f t="shared" si="3"/>
        <v>180.29999999999995</v>
      </c>
    </row>
    <row r="242" spans="1:5">
      <c r="A242" s="153" t="s">
        <v>572</v>
      </c>
      <c r="B242" s="154" t="s">
        <v>573</v>
      </c>
      <c r="C242" s="155">
        <v>41.99</v>
      </c>
      <c r="D242" s="156">
        <v>20</v>
      </c>
      <c r="E242" s="157">
        <f t="shared" si="3"/>
        <v>839.80000000000007</v>
      </c>
    </row>
    <row r="243" spans="1:5">
      <c r="A243" s="153" t="s">
        <v>574</v>
      </c>
      <c r="B243" s="154" t="s">
        <v>575</v>
      </c>
      <c r="C243" s="155">
        <v>29.73</v>
      </c>
      <c r="D243" s="156">
        <v>15</v>
      </c>
      <c r="E243" s="157">
        <f t="shared" si="3"/>
        <v>445.95</v>
      </c>
    </row>
    <row r="244" spans="1:5">
      <c r="A244" s="153" t="s">
        <v>576</v>
      </c>
      <c r="B244" s="154" t="s">
        <v>577</v>
      </c>
      <c r="C244" s="155">
        <v>93.09</v>
      </c>
      <c r="D244" s="156">
        <v>13</v>
      </c>
      <c r="E244" s="157">
        <f t="shared" si="3"/>
        <v>1210.17</v>
      </c>
    </row>
    <row r="245" spans="1:5">
      <c r="A245" s="153" t="s">
        <v>578</v>
      </c>
      <c r="B245" s="154" t="s">
        <v>579</v>
      </c>
      <c r="C245" s="155">
        <v>15.08</v>
      </c>
      <c r="D245" s="156">
        <v>56</v>
      </c>
      <c r="E245" s="157">
        <f t="shared" si="3"/>
        <v>844.48</v>
      </c>
    </row>
    <row r="246" spans="1:5">
      <c r="A246" s="153" t="s">
        <v>580</v>
      </c>
      <c r="B246" s="154" t="s">
        <v>581</v>
      </c>
      <c r="C246" s="155">
        <v>39.93</v>
      </c>
      <c r="D246" s="156">
        <v>14</v>
      </c>
      <c r="E246" s="157">
        <f t="shared" si="3"/>
        <v>559.02</v>
      </c>
    </row>
    <row r="247" spans="1:5">
      <c r="A247" s="153" t="s">
        <v>582</v>
      </c>
      <c r="B247" s="154" t="s">
        <v>583</v>
      </c>
      <c r="C247" s="155">
        <v>0.83000000000000018</v>
      </c>
      <c r="D247" s="156">
        <v>1</v>
      </c>
      <c r="E247" s="157">
        <f t="shared" si="3"/>
        <v>0.83000000000000018</v>
      </c>
    </row>
    <row r="248" spans="1:5">
      <c r="A248" s="153" t="s">
        <v>584</v>
      </c>
      <c r="B248" s="154" t="s">
        <v>585</v>
      </c>
      <c r="C248" s="155">
        <v>20.99</v>
      </c>
      <c r="D248" s="156">
        <v>2</v>
      </c>
      <c r="E248" s="157">
        <f t="shared" si="3"/>
        <v>41.98</v>
      </c>
    </row>
    <row r="249" spans="1:5">
      <c r="A249" s="153" t="s">
        <v>586</v>
      </c>
      <c r="B249" s="154" t="s">
        <v>587</v>
      </c>
      <c r="C249" s="155">
        <v>42.56</v>
      </c>
      <c r="D249" s="156">
        <v>24</v>
      </c>
      <c r="E249" s="157">
        <f t="shared" si="3"/>
        <v>1021.44</v>
      </c>
    </row>
    <row r="250" spans="1:5">
      <c r="A250" s="153" t="s">
        <v>588</v>
      </c>
      <c r="B250" s="154" t="s">
        <v>589</v>
      </c>
      <c r="C250" s="155">
        <v>44.88</v>
      </c>
      <c r="D250" s="156">
        <v>2</v>
      </c>
      <c r="E250" s="157">
        <f t="shared" si="3"/>
        <v>89.76</v>
      </c>
    </row>
    <row r="251" spans="1:5">
      <c r="A251" s="153" t="s">
        <v>590</v>
      </c>
      <c r="B251" s="154" t="s">
        <v>591</v>
      </c>
      <c r="C251" s="155">
        <v>47.09</v>
      </c>
      <c r="D251" s="156">
        <v>17</v>
      </c>
      <c r="E251" s="157">
        <f t="shared" si="3"/>
        <v>800.53000000000009</v>
      </c>
    </row>
    <row r="252" spans="1:5">
      <c r="A252" s="153" t="s">
        <v>592</v>
      </c>
      <c r="B252" s="154" t="s">
        <v>593</v>
      </c>
      <c r="C252" s="155">
        <v>64.459999999999994</v>
      </c>
      <c r="D252" s="156">
        <v>7</v>
      </c>
      <c r="E252" s="157">
        <f t="shared" si="3"/>
        <v>451.21999999999997</v>
      </c>
    </row>
    <row r="253" spans="1:5" ht="45">
      <c r="A253" s="153" t="s">
        <v>594</v>
      </c>
      <c r="B253" s="154" t="s">
        <v>595</v>
      </c>
      <c r="C253" s="155">
        <v>11.9</v>
      </c>
      <c r="D253" s="156">
        <v>2</v>
      </c>
      <c r="E253" s="157">
        <f t="shared" si="3"/>
        <v>23.8</v>
      </c>
    </row>
    <row r="254" spans="1:5" ht="33.75">
      <c r="A254" s="153" t="s">
        <v>596</v>
      </c>
      <c r="B254" s="154" t="s">
        <v>597</v>
      </c>
      <c r="C254" s="155">
        <v>20.74</v>
      </c>
      <c r="D254" s="156">
        <v>151</v>
      </c>
      <c r="E254" s="157">
        <f t="shared" si="3"/>
        <v>3131.74</v>
      </c>
    </row>
    <row r="255" spans="1:5" ht="22.5">
      <c r="A255" s="153" t="s">
        <v>598</v>
      </c>
      <c r="B255" s="154" t="s">
        <v>599</v>
      </c>
      <c r="C255" s="155">
        <v>35.56</v>
      </c>
      <c r="D255" s="156">
        <v>10</v>
      </c>
      <c r="E255" s="157">
        <f t="shared" si="3"/>
        <v>355.6</v>
      </c>
    </row>
    <row r="256" spans="1:5">
      <c r="A256" s="153" t="s">
        <v>600</v>
      </c>
      <c r="B256" s="154" t="s">
        <v>601</v>
      </c>
      <c r="C256" s="155">
        <v>51.53</v>
      </c>
      <c r="D256" s="156">
        <v>34</v>
      </c>
      <c r="E256" s="157">
        <f t="shared" si="3"/>
        <v>1752.02</v>
      </c>
    </row>
    <row r="257" spans="1:5">
      <c r="A257" s="153" t="s">
        <v>602</v>
      </c>
      <c r="B257" s="154" t="s">
        <v>603</v>
      </c>
      <c r="C257" s="155">
        <v>62.19</v>
      </c>
      <c r="D257" s="156">
        <v>73</v>
      </c>
      <c r="E257" s="157">
        <f t="shared" si="3"/>
        <v>4539.87</v>
      </c>
    </row>
    <row r="258" spans="1:5" ht="22.5">
      <c r="A258" s="153" t="s">
        <v>604</v>
      </c>
      <c r="B258" s="154" t="s">
        <v>605</v>
      </c>
      <c r="C258" s="155">
        <v>49.38</v>
      </c>
      <c r="D258" s="156">
        <v>12</v>
      </c>
      <c r="E258" s="157">
        <f t="shared" si="3"/>
        <v>592.56000000000006</v>
      </c>
    </row>
    <row r="259" spans="1:5" ht="22.5">
      <c r="A259" s="153" t="s">
        <v>606</v>
      </c>
      <c r="B259" s="154" t="s">
        <v>607</v>
      </c>
      <c r="C259" s="155">
        <v>20.74</v>
      </c>
      <c r="D259" s="156">
        <v>127</v>
      </c>
      <c r="E259" s="157">
        <f t="shared" si="3"/>
        <v>2633.98</v>
      </c>
    </row>
    <row r="260" spans="1:5" ht="22.5">
      <c r="A260" s="153" t="s">
        <v>608</v>
      </c>
      <c r="B260" s="154" t="s">
        <v>609</v>
      </c>
      <c r="C260" s="155">
        <v>12.51</v>
      </c>
      <c r="D260" s="156">
        <v>18</v>
      </c>
      <c r="E260" s="157">
        <f t="shared" si="3"/>
        <v>225.18</v>
      </c>
    </row>
    <row r="261" spans="1:5">
      <c r="A261" s="153" t="s">
        <v>610</v>
      </c>
      <c r="B261" s="154" t="s">
        <v>611</v>
      </c>
      <c r="C261" s="155">
        <v>12.51</v>
      </c>
      <c r="D261" s="156">
        <v>3</v>
      </c>
      <c r="E261" s="157">
        <f t="shared" si="3"/>
        <v>37.53</v>
      </c>
    </row>
    <row r="262" spans="1:5">
      <c r="A262" s="153" t="s">
        <v>612</v>
      </c>
      <c r="B262" s="154" t="s">
        <v>613</v>
      </c>
      <c r="C262" s="155">
        <v>31.03</v>
      </c>
      <c r="D262" s="156">
        <v>1</v>
      </c>
      <c r="E262" s="157">
        <f t="shared" si="3"/>
        <v>31.03</v>
      </c>
    </row>
    <row r="263" spans="1:5" ht="22.5">
      <c r="A263" s="153" t="s">
        <v>614</v>
      </c>
      <c r="B263" s="154" t="s">
        <v>615</v>
      </c>
      <c r="C263" s="155">
        <v>42.74</v>
      </c>
      <c r="D263" s="156">
        <v>1</v>
      </c>
      <c r="E263" s="157">
        <f t="shared" ref="E263:E283" si="4">C263*D263</f>
        <v>42.74</v>
      </c>
    </row>
    <row r="264" spans="1:5">
      <c r="A264" s="153" t="s">
        <v>616</v>
      </c>
      <c r="B264" s="154" t="s">
        <v>617</v>
      </c>
      <c r="C264" s="155">
        <v>56.47</v>
      </c>
      <c r="D264" s="156">
        <v>1</v>
      </c>
      <c r="E264" s="157">
        <f t="shared" si="4"/>
        <v>56.47</v>
      </c>
    </row>
    <row r="265" spans="1:5" ht="22.5">
      <c r="A265" s="153" t="s">
        <v>618</v>
      </c>
      <c r="B265" s="154" t="s">
        <v>619</v>
      </c>
      <c r="C265" s="155">
        <v>16.95</v>
      </c>
      <c r="D265" s="156">
        <v>1</v>
      </c>
      <c r="E265" s="157">
        <f t="shared" si="4"/>
        <v>16.95</v>
      </c>
    </row>
    <row r="266" spans="1:5" ht="22.5">
      <c r="A266" s="153" t="s">
        <v>620</v>
      </c>
      <c r="B266" s="154" t="s">
        <v>621</v>
      </c>
      <c r="C266" s="155">
        <v>74.11999999999999</v>
      </c>
      <c r="D266" s="156">
        <v>6</v>
      </c>
      <c r="E266" s="157">
        <f t="shared" si="4"/>
        <v>444.71999999999991</v>
      </c>
    </row>
    <row r="267" spans="1:5" ht="33.75">
      <c r="A267" s="153" t="s">
        <v>622</v>
      </c>
      <c r="B267" s="154" t="s">
        <v>623</v>
      </c>
      <c r="C267" s="155">
        <v>98.09</v>
      </c>
      <c r="D267" s="156">
        <v>7</v>
      </c>
      <c r="E267" s="157">
        <f t="shared" si="4"/>
        <v>686.63</v>
      </c>
    </row>
    <row r="268" spans="1:5" ht="22.5">
      <c r="A268" s="153" t="s">
        <v>624</v>
      </c>
      <c r="B268" s="154" t="s">
        <v>625</v>
      </c>
      <c r="C268" s="155">
        <v>20.03</v>
      </c>
      <c r="D268" s="156">
        <v>4</v>
      </c>
      <c r="E268" s="157">
        <f t="shared" si="4"/>
        <v>80.12</v>
      </c>
    </row>
    <row r="269" spans="1:5" ht="22.5">
      <c r="A269" s="153" t="s">
        <v>626</v>
      </c>
      <c r="B269" s="154" t="s">
        <v>627</v>
      </c>
      <c r="C269" s="155">
        <v>1.07</v>
      </c>
      <c r="D269" s="156">
        <v>2</v>
      </c>
      <c r="E269" s="157">
        <f t="shared" si="4"/>
        <v>2.14</v>
      </c>
    </row>
    <row r="270" spans="1:5">
      <c r="A270" s="153" t="s">
        <v>628</v>
      </c>
      <c r="B270" s="154" t="s">
        <v>629</v>
      </c>
      <c r="C270" s="155">
        <v>71.27</v>
      </c>
      <c r="D270" s="156">
        <v>5</v>
      </c>
      <c r="E270" s="157">
        <f t="shared" si="4"/>
        <v>356.34999999999997</v>
      </c>
    </row>
    <row r="271" spans="1:5">
      <c r="A271" s="153" t="s">
        <v>630</v>
      </c>
      <c r="B271" s="154" t="s">
        <v>631</v>
      </c>
      <c r="C271" s="155">
        <v>133.83000000000001</v>
      </c>
      <c r="D271" s="156">
        <v>1</v>
      </c>
      <c r="E271" s="157">
        <f t="shared" si="4"/>
        <v>133.83000000000001</v>
      </c>
    </row>
    <row r="272" spans="1:5" ht="22.5">
      <c r="A272" s="153" t="s">
        <v>632</v>
      </c>
      <c r="B272" s="154" t="s">
        <v>633</v>
      </c>
      <c r="C272" s="155">
        <v>160.91999999999999</v>
      </c>
      <c r="D272" s="156">
        <v>2</v>
      </c>
      <c r="E272" s="157">
        <f t="shared" si="4"/>
        <v>321.83999999999997</v>
      </c>
    </row>
    <row r="273" spans="1:5" ht="33.75">
      <c r="A273" s="153" t="s">
        <v>634</v>
      </c>
      <c r="B273" s="154" t="s">
        <v>635</v>
      </c>
      <c r="C273" s="155">
        <v>186.2</v>
      </c>
      <c r="D273" s="156">
        <v>1</v>
      </c>
      <c r="E273" s="157">
        <f t="shared" si="4"/>
        <v>186.2</v>
      </c>
    </row>
    <row r="274" spans="1:5" ht="45">
      <c r="A274" s="153" t="s">
        <v>636</v>
      </c>
      <c r="B274" s="154" t="s">
        <v>637</v>
      </c>
      <c r="C274" s="155">
        <v>21.85</v>
      </c>
      <c r="D274" s="156">
        <v>42</v>
      </c>
      <c r="E274" s="157">
        <f t="shared" si="4"/>
        <v>917.7</v>
      </c>
    </row>
    <row r="275" spans="1:5" ht="67.5">
      <c r="A275" s="153" t="s">
        <v>638</v>
      </c>
      <c r="B275" s="154" t="s">
        <v>639</v>
      </c>
      <c r="C275" s="155">
        <v>27.63</v>
      </c>
      <c r="D275" s="156">
        <v>104</v>
      </c>
      <c r="E275" s="157">
        <f t="shared" si="4"/>
        <v>2873.52</v>
      </c>
    </row>
    <row r="276" spans="1:5" ht="125.25" customHeight="1">
      <c r="A276" s="153" t="s">
        <v>640</v>
      </c>
      <c r="B276" s="154" t="s">
        <v>641</v>
      </c>
      <c r="C276" s="155">
        <v>43.08</v>
      </c>
      <c r="D276" s="156">
        <v>137</v>
      </c>
      <c r="E276" s="157">
        <f t="shared" si="4"/>
        <v>5901.96</v>
      </c>
    </row>
    <row r="277" spans="1:5" ht="90">
      <c r="A277" s="153" t="s">
        <v>642</v>
      </c>
      <c r="B277" s="154" t="s">
        <v>643</v>
      </c>
      <c r="C277" s="155">
        <v>83.29</v>
      </c>
      <c r="D277" s="156">
        <v>175</v>
      </c>
      <c r="E277" s="157">
        <f t="shared" si="4"/>
        <v>14575.750000000002</v>
      </c>
    </row>
    <row r="278" spans="1:5" ht="22.5">
      <c r="A278" s="153" t="s">
        <v>644</v>
      </c>
      <c r="B278" s="154" t="s">
        <v>645</v>
      </c>
      <c r="C278" s="155">
        <v>198.11</v>
      </c>
      <c r="D278" s="156">
        <v>1</v>
      </c>
      <c r="E278" s="157">
        <f t="shared" si="4"/>
        <v>198.11</v>
      </c>
    </row>
    <row r="279" spans="1:5" ht="22.5">
      <c r="A279" s="153" t="s">
        <v>646</v>
      </c>
      <c r="B279" s="154" t="s">
        <v>647</v>
      </c>
      <c r="C279" s="155">
        <v>162.82</v>
      </c>
      <c r="D279" s="156">
        <v>51</v>
      </c>
      <c r="E279" s="157">
        <f t="shared" si="4"/>
        <v>8303.82</v>
      </c>
    </row>
    <row r="280" spans="1:5" ht="46.5" customHeight="1">
      <c r="A280" s="153" t="s">
        <v>648</v>
      </c>
      <c r="B280" s="154" t="s">
        <v>649</v>
      </c>
      <c r="C280" s="155">
        <v>222.83</v>
      </c>
      <c r="D280" s="156">
        <v>28</v>
      </c>
      <c r="E280" s="157">
        <f t="shared" si="4"/>
        <v>6239.2400000000007</v>
      </c>
    </row>
    <row r="281" spans="1:5" ht="45">
      <c r="A281" s="153" t="s">
        <v>650</v>
      </c>
      <c r="B281" s="154" t="s">
        <v>651</v>
      </c>
      <c r="C281" s="155">
        <v>84.710000000000008</v>
      </c>
      <c r="D281" s="156">
        <v>15</v>
      </c>
      <c r="E281" s="157">
        <f t="shared" si="4"/>
        <v>1270.6500000000001</v>
      </c>
    </row>
    <row r="282" spans="1:5" ht="67.5">
      <c r="A282" s="153" t="s">
        <v>652</v>
      </c>
      <c r="B282" s="154" t="s">
        <v>653</v>
      </c>
      <c r="C282" s="155">
        <v>31</v>
      </c>
      <c r="D282" s="156">
        <v>23</v>
      </c>
      <c r="E282" s="157">
        <f t="shared" si="4"/>
        <v>713</v>
      </c>
    </row>
    <row r="283" spans="1:5" ht="56.25">
      <c r="A283" s="153" t="s">
        <v>654</v>
      </c>
      <c r="B283" s="154" t="s">
        <v>655</v>
      </c>
      <c r="C283" s="155">
        <v>91.55</v>
      </c>
      <c r="D283" s="156">
        <v>12</v>
      </c>
      <c r="E283" s="157">
        <f t="shared" si="4"/>
        <v>1098.5999999999999</v>
      </c>
    </row>
    <row r="284" spans="1:5">
      <c r="A284" s="65"/>
      <c r="B284" s="66" t="s">
        <v>47</v>
      </c>
      <c r="C284" s="67">
        <f>SUM(C6:C283)</f>
        <v>45576.929999999986</v>
      </c>
      <c r="D284" s="68">
        <f>SUM(D6:D283)</f>
        <v>29126</v>
      </c>
      <c r="E284" s="67">
        <f>SUM(E6:E283)</f>
        <v>3308406.61</v>
      </c>
    </row>
    <row r="285" spans="1:5">
      <c r="A285" s="62"/>
      <c r="B285" s="64"/>
      <c r="C285" s="62"/>
      <c r="D285" s="62"/>
      <c r="E285" s="62"/>
    </row>
    <row r="286" spans="1:5">
      <c r="A286" s="62"/>
      <c r="B286" s="64"/>
      <c r="C286" s="62"/>
      <c r="D286" s="62"/>
      <c r="E286" s="62"/>
    </row>
    <row r="287" spans="1:5">
      <c r="A287" s="62"/>
      <c r="B287" s="64"/>
      <c r="C287" s="62"/>
      <c r="D287" s="62"/>
      <c r="E287" s="62"/>
    </row>
    <row r="288" spans="1:5">
      <c r="A288" s="272" t="s">
        <v>656</v>
      </c>
      <c r="B288" s="273"/>
      <c r="C288" s="278" t="s">
        <v>795</v>
      </c>
      <c r="D288" s="280" t="s">
        <v>657</v>
      </c>
      <c r="E288" s="281"/>
    </row>
    <row r="289" spans="1:5">
      <c r="A289" s="274"/>
      <c r="B289" s="275"/>
      <c r="C289" s="279"/>
      <c r="D289" s="132" t="s">
        <v>658</v>
      </c>
      <c r="E289" s="133" t="s">
        <v>659</v>
      </c>
    </row>
    <row r="290" spans="1:5">
      <c r="A290" s="276"/>
      <c r="B290" s="277"/>
      <c r="C290" s="69">
        <v>156.43</v>
      </c>
      <c r="D290" s="70">
        <v>5555</v>
      </c>
      <c r="E290" s="69">
        <f>C290*D290</f>
        <v>868968.65</v>
      </c>
    </row>
    <row r="291" spans="1:5">
      <c r="A291" s="71"/>
      <c r="B291" s="72"/>
      <c r="C291" s="71"/>
      <c r="D291" s="71"/>
      <c r="E291" s="71"/>
    </row>
    <row r="292" spans="1:5">
      <c r="A292" s="267" t="s">
        <v>660</v>
      </c>
      <c r="B292" s="267"/>
      <c r="C292" s="267"/>
      <c r="D292" s="267"/>
      <c r="E292" s="73">
        <f>E284+E290</f>
        <v>4177375.26</v>
      </c>
    </row>
    <row r="293" spans="1:5">
      <c r="A293" s="267" t="s">
        <v>664</v>
      </c>
      <c r="B293" s="267"/>
      <c r="C293" s="267"/>
      <c r="D293" s="267"/>
      <c r="E293" s="74">
        <v>1253</v>
      </c>
    </row>
    <row r="294" spans="1:5">
      <c r="A294" s="71"/>
      <c r="B294" s="268" t="s">
        <v>661</v>
      </c>
      <c r="C294" s="268"/>
      <c r="D294" s="268"/>
      <c r="E294" s="75">
        <f>ROUND(D290/E293,1)</f>
        <v>4.4000000000000004</v>
      </c>
    </row>
    <row r="295" spans="1:5">
      <c r="A295" s="267" t="s">
        <v>662</v>
      </c>
      <c r="B295" s="267"/>
      <c r="C295" s="267"/>
      <c r="D295" s="267"/>
      <c r="E295" s="158">
        <f>ROUND(E292/E293,2)</f>
        <v>3333.9</v>
      </c>
    </row>
    <row r="297" spans="1:5" ht="25.5" customHeight="1">
      <c r="A297" s="264" t="s">
        <v>827</v>
      </c>
      <c r="B297" s="264"/>
      <c r="C297" s="264"/>
      <c r="D297" s="264"/>
      <c r="E297" s="264"/>
    </row>
  </sheetData>
  <mergeCells count="14">
    <mergeCell ref="A297:E297"/>
    <mergeCell ref="C1:E1"/>
    <mergeCell ref="A2:E2"/>
    <mergeCell ref="A292:D292"/>
    <mergeCell ref="A293:D293"/>
    <mergeCell ref="B294:D294"/>
    <mergeCell ref="A295:D295"/>
    <mergeCell ref="A4:A5"/>
    <mergeCell ref="B4:B5"/>
    <mergeCell ref="C4:C5"/>
    <mergeCell ref="D4:E4"/>
    <mergeCell ref="A288:B290"/>
    <mergeCell ref="C288:C289"/>
    <mergeCell ref="D288:E28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A2968-ADAA-4BA9-A49F-181B3ADFA527}">
  <sheetPr>
    <tabColor theme="9" tint="0.79998168889431442"/>
  </sheetPr>
  <dimension ref="A1:L29"/>
  <sheetViews>
    <sheetView zoomScale="82" zoomScaleNormal="82" workbookViewId="0">
      <selection activeCell="M27" sqref="M27"/>
    </sheetView>
  </sheetViews>
  <sheetFormatPr defaultColWidth="8.85546875" defaultRowHeight="12.75"/>
  <cols>
    <col min="1" max="1" width="24.85546875" style="2" customWidth="1"/>
    <col min="2" max="2" width="39" style="2" customWidth="1"/>
    <col min="3" max="5" width="15.7109375" style="2" customWidth="1"/>
    <col min="6" max="6" width="14" style="2" customWidth="1"/>
    <col min="7" max="7" width="15.28515625" style="2" customWidth="1"/>
    <col min="8" max="8" width="13.140625" style="2" customWidth="1"/>
    <col min="9" max="9" width="19.7109375" style="2" customWidth="1"/>
    <col min="10" max="10" width="12.7109375" style="2" bestFit="1" customWidth="1"/>
    <col min="11" max="11" width="21.28515625" style="2" customWidth="1"/>
    <col min="12" max="16384" width="8.85546875" style="2"/>
  </cols>
  <sheetData>
    <row r="1" spans="1:12" ht="56.25" customHeight="1">
      <c r="I1" s="286" t="s">
        <v>3</v>
      </c>
      <c r="J1" s="286"/>
      <c r="K1" s="286"/>
    </row>
    <row r="2" spans="1:12">
      <c r="A2" s="262" t="s">
        <v>679</v>
      </c>
      <c r="B2" s="262"/>
      <c r="C2" s="262"/>
      <c r="D2" s="262"/>
      <c r="E2" s="262"/>
      <c r="F2" s="262"/>
      <c r="G2" s="262"/>
      <c r="H2" s="262"/>
      <c r="I2" s="262"/>
      <c r="J2" s="262"/>
      <c r="K2" s="262"/>
    </row>
    <row r="3" spans="1:12">
      <c r="A3" s="1" t="s">
        <v>94</v>
      </c>
    </row>
    <row r="4" spans="1:12" ht="63.75">
      <c r="A4" s="21" t="s">
        <v>680</v>
      </c>
      <c r="B4" s="21" t="s">
        <v>52</v>
      </c>
      <c r="C4" s="21" t="s">
        <v>774</v>
      </c>
      <c r="D4" s="21" t="s">
        <v>775</v>
      </c>
      <c r="E4" s="21" t="s">
        <v>681</v>
      </c>
      <c r="F4" s="21" t="s">
        <v>666</v>
      </c>
      <c r="G4" s="21" t="s">
        <v>780</v>
      </c>
      <c r="H4" s="21" t="s">
        <v>779</v>
      </c>
      <c r="I4" s="21" t="s">
        <v>925</v>
      </c>
      <c r="J4" s="21" t="s">
        <v>776</v>
      </c>
      <c r="K4" s="21" t="s">
        <v>50</v>
      </c>
      <c r="L4" s="97"/>
    </row>
    <row r="5" spans="1:12" ht="38.25">
      <c r="A5" s="3" t="s">
        <v>682</v>
      </c>
      <c r="B5" s="98" t="s">
        <v>683</v>
      </c>
      <c r="C5" s="40">
        <v>1653.76</v>
      </c>
      <c r="D5" s="99">
        <f>'[2]tarifa aprēķins'!E91</f>
        <v>8309.98</v>
      </c>
      <c r="E5" s="16">
        <v>274</v>
      </c>
      <c r="F5" s="16">
        <f>E5*C5</f>
        <v>453130.23999999999</v>
      </c>
      <c r="G5" s="16">
        <f>E5*D5</f>
        <v>2276934.52</v>
      </c>
      <c r="H5" s="16">
        <f>ROUND(E5/2,0)</f>
        <v>137</v>
      </c>
      <c r="I5" s="16">
        <f>(H5*D5)-(H5*C5)</f>
        <v>911902.14</v>
      </c>
      <c r="J5" s="16">
        <f>E5</f>
        <v>274</v>
      </c>
      <c r="K5" s="16">
        <f>(J5*D5)-(E5*C5)</f>
        <v>1823804.28</v>
      </c>
    </row>
    <row r="6" spans="1:12" ht="38.25">
      <c r="A6" s="3" t="s">
        <v>684</v>
      </c>
      <c r="B6" s="98" t="s">
        <v>683</v>
      </c>
      <c r="C6" s="40">
        <v>1157.47</v>
      </c>
      <c r="D6" s="99">
        <v>8309.98</v>
      </c>
      <c r="E6" s="16">
        <v>183</v>
      </c>
      <c r="F6" s="16">
        <f>C6*E6</f>
        <v>211817.01</v>
      </c>
      <c r="G6" s="16">
        <f>E6*D6</f>
        <v>1520726.3399999999</v>
      </c>
      <c r="H6" s="16">
        <f>ROUND(E6/2,0)</f>
        <v>92</v>
      </c>
      <c r="I6" s="16">
        <f>(H6*D6)-(H6*C6)</f>
        <v>658030.91999999993</v>
      </c>
      <c r="J6" s="16">
        <f>E6</f>
        <v>183</v>
      </c>
      <c r="K6" s="16">
        <f>(E6*D6)-(E6*C6)</f>
        <v>1308909.3299999998</v>
      </c>
    </row>
    <row r="7" spans="1:12" s="1" customFormat="1">
      <c r="A7" s="100" t="s">
        <v>1</v>
      </c>
      <c r="B7" s="101"/>
      <c r="C7" s="102"/>
      <c r="D7" s="103"/>
      <c r="E7" s="16">
        <f>E5+E6</f>
        <v>457</v>
      </c>
      <c r="F7" s="16">
        <f t="shared" ref="F7:I7" si="0">F5+F6</f>
        <v>664947.25</v>
      </c>
      <c r="G7" s="16">
        <f t="shared" si="0"/>
        <v>3797660.86</v>
      </c>
      <c r="H7" s="16">
        <f t="shared" si="0"/>
        <v>229</v>
      </c>
      <c r="I7" s="110">
        <f t="shared" si="0"/>
        <v>1569933.06</v>
      </c>
      <c r="J7" s="16">
        <f>J5+J6</f>
        <v>457</v>
      </c>
      <c r="K7" s="110">
        <f>K5+K6</f>
        <v>3132713.61</v>
      </c>
    </row>
    <row r="8" spans="1:12" ht="14.25" customHeight="1">
      <c r="A8" s="287" t="s">
        <v>685</v>
      </c>
      <c r="B8" s="287"/>
      <c r="C8" s="287"/>
      <c r="D8" s="287"/>
      <c r="E8" s="104"/>
      <c r="F8" s="104"/>
      <c r="G8" s="104"/>
      <c r="H8" s="18"/>
    </row>
    <row r="9" spans="1:12" ht="12.75" customHeight="1">
      <c r="A9" s="288" t="s">
        <v>686</v>
      </c>
      <c r="B9" s="288"/>
      <c r="C9" s="288"/>
      <c r="D9" s="288"/>
      <c r="E9" s="288"/>
      <c r="F9" s="288"/>
      <c r="G9" s="288"/>
    </row>
    <row r="10" spans="1:12">
      <c r="A10" s="285" t="s">
        <v>797</v>
      </c>
      <c r="B10" s="285"/>
      <c r="C10" s="285"/>
      <c r="D10" s="285"/>
      <c r="E10" s="18"/>
      <c r="G10" s="105"/>
      <c r="J10" s="105"/>
    </row>
    <row r="11" spans="1:12">
      <c r="A11" s="285" t="s">
        <v>924</v>
      </c>
      <c r="B11" s="285"/>
      <c r="C11" s="285"/>
      <c r="D11" s="285"/>
      <c r="E11" s="18"/>
      <c r="G11" s="105"/>
      <c r="I11" s="105"/>
      <c r="J11" s="105"/>
    </row>
    <row r="12" spans="1:12">
      <c r="A12" s="289" t="s">
        <v>778</v>
      </c>
      <c r="B12" s="289"/>
      <c r="C12" s="289"/>
      <c r="D12" s="289"/>
      <c r="E12" s="289"/>
      <c r="F12" s="289"/>
      <c r="G12" s="289"/>
      <c r="H12" s="289"/>
      <c r="I12" s="289"/>
      <c r="J12" s="289"/>
      <c r="K12" s="289"/>
    </row>
    <row r="13" spans="1:12">
      <c r="A13" s="1" t="s">
        <v>687</v>
      </c>
    </row>
    <row r="14" spans="1:12" ht="51">
      <c r="A14" s="20" t="s">
        <v>49</v>
      </c>
      <c r="B14" s="20" t="s">
        <v>781</v>
      </c>
      <c r="C14" s="20" t="s">
        <v>927</v>
      </c>
      <c r="D14" s="20" t="s">
        <v>674</v>
      </c>
      <c r="E14" s="20" t="s">
        <v>783</v>
      </c>
      <c r="F14" s="20" t="s">
        <v>790</v>
      </c>
      <c r="G14" s="109"/>
    </row>
    <row r="15" spans="1:12">
      <c r="A15" s="4" t="s">
        <v>96</v>
      </c>
      <c r="B15" s="106">
        <v>37402919</v>
      </c>
      <c r="C15" s="107">
        <v>8170246</v>
      </c>
      <c r="D15" s="107">
        <f>ROUND(C15/3*12,0)</f>
        <v>32680984</v>
      </c>
      <c r="E15" s="108">
        <f>B15-D15</f>
        <v>4721935</v>
      </c>
      <c r="F15" s="122">
        <f>E15</f>
        <v>4721935</v>
      </c>
      <c r="G15" s="54"/>
    </row>
    <row r="16" spans="1:12">
      <c r="A16" s="114"/>
      <c r="B16" s="115"/>
      <c r="C16" s="116"/>
      <c r="D16" s="116"/>
      <c r="E16" s="117"/>
      <c r="F16" s="113"/>
      <c r="G16" s="54"/>
    </row>
    <row r="17" spans="1:11">
      <c r="A17" s="114"/>
      <c r="B17" s="283" t="s">
        <v>789</v>
      </c>
      <c r="C17" s="283"/>
      <c r="D17" s="283"/>
      <c r="E17" s="108">
        <v>475610</v>
      </c>
      <c r="F17" s="119">
        <v>951219</v>
      </c>
      <c r="G17" s="54"/>
    </row>
    <row r="18" spans="1:11">
      <c r="A18" s="114"/>
      <c r="B18" s="118"/>
      <c r="C18" s="118"/>
      <c r="D18" s="118"/>
      <c r="E18" s="120">
        <f>E15-E17</f>
        <v>4246325</v>
      </c>
      <c r="F18" s="121">
        <f>F15-F17</f>
        <v>3770716</v>
      </c>
      <c r="G18" s="54"/>
    </row>
    <row r="19" spans="1:11" ht="15" customHeight="1">
      <c r="A19" s="19"/>
      <c r="F19" s="282" t="s">
        <v>777</v>
      </c>
      <c r="G19" s="282"/>
      <c r="H19" s="282"/>
      <c r="I19" s="282"/>
      <c r="J19" s="282"/>
      <c r="K19" s="282"/>
    </row>
    <row r="20" spans="1:11">
      <c r="A20" s="1" t="s">
        <v>688</v>
      </c>
    </row>
    <row r="21" spans="1:11" ht="25.5">
      <c r="A21" s="20" t="s">
        <v>92</v>
      </c>
      <c r="B21" s="20" t="s">
        <v>785</v>
      </c>
      <c r="C21" s="20" t="s">
        <v>787</v>
      </c>
      <c r="D21" s="78"/>
    </row>
    <row r="22" spans="1:11">
      <c r="A22" s="49">
        <f>I7</f>
        <v>1569933.06</v>
      </c>
      <c r="B22" s="49">
        <f>E18</f>
        <v>4246325</v>
      </c>
      <c r="C22" s="49">
        <f>B22-A22</f>
        <v>2676391.94</v>
      </c>
      <c r="D22" s="78"/>
    </row>
    <row r="23" spans="1:11">
      <c r="A23" s="53"/>
      <c r="B23" s="53"/>
      <c r="C23" s="31"/>
      <c r="D23" s="78"/>
    </row>
    <row r="24" spans="1:11" ht="25.5">
      <c r="A24" s="86" t="s">
        <v>93</v>
      </c>
      <c r="B24" s="86" t="s">
        <v>791</v>
      </c>
      <c r="C24" s="20" t="s">
        <v>787</v>
      </c>
      <c r="D24" s="78"/>
    </row>
    <row r="25" spans="1:11">
      <c r="A25" s="49">
        <f>K7</f>
        <v>3132713.61</v>
      </c>
      <c r="B25" s="49">
        <f>F18</f>
        <v>3770716</v>
      </c>
      <c r="C25" s="49">
        <f>B25-A25</f>
        <v>638002.39000000013</v>
      </c>
      <c r="D25" s="78"/>
    </row>
    <row r="26" spans="1:11">
      <c r="A26" s="284" t="s">
        <v>786</v>
      </c>
      <c r="B26" s="284"/>
      <c r="C26" s="284"/>
      <c r="D26" s="284"/>
      <c r="E26" s="284"/>
      <c r="F26" s="284"/>
      <c r="G26" s="284"/>
    </row>
    <row r="27" spans="1:11">
      <c r="A27" s="2" t="s">
        <v>788</v>
      </c>
      <c r="B27" s="78"/>
      <c r="C27" s="78"/>
      <c r="D27" s="78"/>
    </row>
    <row r="28" spans="1:11">
      <c r="A28" s="1"/>
    </row>
    <row r="29" spans="1:11">
      <c r="A29" s="1"/>
    </row>
  </sheetData>
  <mergeCells count="10">
    <mergeCell ref="I1:K1"/>
    <mergeCell ref="A2:K2"/>
    <mergeCell ref="A8:D8"/>
    <mergeCell ref="A9:G9"/>
    <mergeCell ref="A12:K12"/>
    <mergeCell ref="F19:K19"/>
    <mergeCell ref="B17:D17"/>
    <mergeCell ref="A26:G26"/>
    <mergeCell ref="A10:D10"/>
    <mergeCell ref="A11:D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6D058-B524-4B99-BCCD-51FE7ECF6499}">
  <sheetPr>
    <tabColor theme="9" tint="0.79998168889431442"/>
  </sheetPr>
  <dimension ref="A1:J92"/>
  <sheetViews>
    <sheetView workbookViewId="0">
      <selection activeCell="K14" sqref="K14"/>
    </sheetView>
  </sheetViews>
  <sheetFormatPr defaultColWidth="8.85546875" defaultRowHeight="11.25"/>
  <cols>
    <col min="1" max="1" width="11.7109375" style="63" customWidth="1"/>
    <col min="2" max="2" width="82.7109375" style="63" customWidth="1"/>
    <col min="3" max="3" width="13.42578125" style="63" customWidth="1"/>
    <col min="4" max="4" width="11.7109375" style="63" customWidth="1"/>
    <col min="5" max="5" width="13.140625" style="63" bestFit="1" customWidth="1"/>
    <col min="6" max="7" width="8.85546875" style="63"/>
    <col min="8" max="8" width="12.7109375" style="63" bestFit="1" customWidth="1"/>
    <col min="9" max="9" width="8.85546875" style="63"/>
    <col min="10" max="10" width="10.28515625" style="63" bestFit="1" customWidth="1"/>
    <col min="11" max="16384" width="8.85546875" style="63"/>
  </cols>
  <sheetData>
    <row r="1" spans="1:5" ht="43.5" customHeight="1">
      <c r="C1" s="295" t="s">
        <v>793</v>
      </c>
      <c r="D1" s="295"/>
      <c r="E1" s="295"/>
    </row>
    <row r="2" spans="1:5" ht="12.75">
      <c r="A2" s="296" t="s">
        <v>683</v>
      </c>
      <c r="B2" s="296"/>
      <c r="C2" s="296"/>
      <c r="D2" s="296"/>
      <c r="E2" s="296"/>
    </row>
    <row r="3" spans="1:5" ht="27.75" customHeight="1">
      <c r="A3" s="297" t="s">
        <v>0</v>
      </c>
      <c r="B3" s="297" t="s">
        <v>6</v>
      </c>
      <c r="C3" s="297" t="s">
        <v>792</v>
      </c>
      <c r="D3" s="297"/>
      <c r="E3" s="297"/>
    </row>
    <row r="4" spans="1:5">
      <c r="A4" s="297"/>
      <c r="B4" s="297"/>
      <c r="C4" s="123" t="s">
        <v>5</v>
      </c>
      <c r="D4" s="123" t="s">
        <v>99</v>
      </c>
      <c r="E4" s="124" t="s">
        <v>659</v>
      </c>
    </row>
    <row r="5" spans="1:5">
      <c r="A5" s="159" t="s">
        <v>689</v>
      </c>
      <c r="B5" s="160" t="s">
        <v>690</v>
      </c>
      <c r="C5" s="131">
        <v>10.79</v>
      </c>
      <c r="D5" s="125">
        <v>2</v>
      </c>
      <c r="E5" s="126">
        <f t="shared" ref="E5:E67" si="0">C5*D5</f>
        <v>21.58</v>
      </c>
    </row>
    <row r="6" spans="1:5" ht="22.5">
      <c r="A6" s="159" t="s">
        <v>118</v>
      </c>
      <c r="B6" s="160" t="s">
        <v>119</v>
      </c>
      <c r="C6" s="131">
        <v>23.21</v>
      </c>
      <c r="D6" s="125">
        <v>1</v>
      </c>
      <c r="E6" s="126">
        <f t="shared" si="0"/>
        <v>23.21</v>
      </c>
    </row>
    <row r="7" spans="1:5" ht="22.5">
      <c r="A7" s="159" t="s">
        <v>691</v>
      </c>
      <c r="B7" s="160" t="s">
        <v>692</v>
      </c>
      <c r="C7" s="131">
        <v>96.22</v>
      </c>
      <c r="D7" s="125">
        <v>6</v>
      </c>
      <c r="E7" s="126">
        <f t="shared" si="0"/>
        <v>577.31999999999994</v>
      </c>
    </row>
    <row r="8" spans="1:5">
      <c r="A8" s="159" t="s">
        <v>124</v>
      </c>
      <c r="B8" s="160" t="s">
        <v>125</v>
      </c>
      <c r="C8" s="131">
        <v>40.57</v>
      </c>
      <c r="D8" s="125">
        <v>100</v>
      </c>
      <c r="E8" s="126">
        <f t="shared" si="0"/>
        <v>4057</v>
      </c>
    </row>
    <row r="9" spans="1:5">
      <c r="A9" s="159" t="s">
        <v>126</v>
      </c>
      <c r="B9" s="160" t="s">
        <v>127</v>
      </c>
      <c r="C9" s="131">
        <v>24.8</v>
      </c>
      <c r="D9" s="125">
        <v>149</v>
      </c>
      <c r="E9" s="126">
        <f t="shared" si="0"/>
        <v>3695.2000000000003</v>
      </c>
    </row>
    <row r="10" spans="1:5" ht="22.5">
      <c r="A10" s="159" t="s">
        <v>128</v>
      </c>
      <c r="B10" s="160" t="s">
        <v>129</v>
      </c>
      <c r="C10" s="131">
        <v>12.44</v>
      </c>
      <c r="D10" s="125">
        <v>97</v>
      </c>
      <c r="E10" s="126">
        <f t="shared" si="0"/>
        <v>1206.68</v>
      </c>
    </row>
    <row r="11" spans="1:5" ht="22.5">
      <c r="A11" s="159" t="s">
        <v>130</v>
      </c>
      <c r="B11" s="160" t="s">
        <v>131</v>
      </c>
      <c r="C11" s="131">
        <v>4.83</v>
      </c>
      <c r="D11" s="125">
        <v>19</v>
      </c>
      <c r="E11" s="126">
        <f t="shared" si="0"/>
        <v>91.77</v>
      </c>
    </row>
    <row r="12" spans="1:5">
      <c r="A12" s="159" t="s">
        <v>152</v>
      </c>
      <c r="B12" s="160" t="s">
        <v>153</v>
      </c>
      <c r="C12" s="131">
        <v>98.09</v>
      </c>
      <c r="D12" s="125">
        <v>228</v>
      </c>
      <c r="E12" s="126">
        <f t="shared" si="0"/>
        <v>22364.52</v>
      </c>
    </row>
    <row r="13" spans="1:5" ht="13.9" customHeight="1">
      <c r="A13" s="159" t="s">
        <v>154</v>
      </c>
      <c r="B13" s="160" t="s">
        <v>155</v>
      </c>
      <c r="C13" s="131">
        <v>51.89</v>
      </c>
      <c r="D13" s="125">
        <v>416</v>
      </c>
      <c r="E13" s="126">
        <f t="shared" si="0"/>
        <v>21586.240000000002</v>
      </c>
    </row>
    <row r="14" spans="1:5" ht="13.9" customHeight="1">
      <c r="A14" s="159" t="s">
        <v>693</v>
      </c>
      <c r="B14" s="160" t="s">
        <v>694</v>
      </c>
      <c r="C14" s="131">
        <v>15.44</v>
      </c>
      <c r="D14" s="125">
        <v>1</v>
      </c>
      <c r="E14" s="126">
        <f t="shared" si="0"/>
        <v>15.44</v>
      </c>
    </row>
    <row r="15" spans="1:5" ht="13.9" customHeight="1">
      <c r="A15" s="159" t="s">
        <v>160</v>
      </c>
      <c r="B15" s="160" t="s">
        <v>161</v>
      </c>
      <c r="C15" s="131">
        <v>16.79</v>
      </c>
      <c r="D15" s="125">
        <v>226</v>
      </c>
      <c r="E15" s="126">
        <f t="shared" si="0"/>
        <v>3794.54</v>
      </c>
    </row>
    <row r="16" spans="1:5" ht="21.75" customHeight="1">
      <c r="A16" s="159" t="s">
        <v>162</v>
      </c>
      <c r="B16" s="160" t="s">
        <v>163</v>
      </c>
      <c r="C16" s="131">
        <v>10.31</v>
      </c>
      <c r="D16" s="125">
        <v>370</v>
      </c>
      <c r="E16" s="126">
        <f t="shared" si="0"/>
        <v>3814.7000000000003</v>
      </c>
    </row>
    <row r="17" spans="1:5" ht="13.9" customHeight="1">
      <c r="A17" s="159" t="s">
        <v>168</v>
      </c>
      <c r="B17" s="160" t="s">
        <v>169</v>
      </c>
      <c r="C17" s="131">
        <v>7.62</v>
      </c>
      <c r="D17" s="125">
        <v>172</v>
      </c>
      <c r="E17" s="126">
        <f t="shared" si="0"/>
        <v>1310.6400000000001</v>
      </c>
    </row>
    <row r="18" spans="1:5" ht="13.9" customHeight="1">
      <c r="A18" s="159" t="s">
        <v>170</v>
      </c>
      <c r="B18" s="160" t="s">
        <v>171</v>
      </c>
      <c r="C18" s="131">
        <v>3.82</v>
      </c>
      <c r="D18" s="125">
        <v>115</v>
      </c>
      <c r="E18" s="126">
        <f t="shared" si="0"/>
        <v>439.29999999999995</v>
      </c>
    </row>
    <row r="19" spans="1:5" ht="13.9" customHeight="1">
      <c r="A19" s="159" t="s">
        <v>172</v>
      </c>
      <c r="B19" s="160" t="s">
        <v>173</v>
      </c>
      <c r="C19" s="131">
        <v>9.89</v>
      </c>
      <c r="D19" s="125">
        <v>51</v>
      </c>
      <c r="E19" s="126">
        <f t="shared" si="0"/>
        <v>504.39000000000004</v>
      </c>
    </row>
    <row r="20" spans="1:5" ht="13.9" customHeight="1">
      <c r="A20" s="159" t="s">
        <v>695</v>
      </c>
      <c r="B20" s="160" t="s">
        <v>696</v>
      </c>
      <c r="C20" s="131">
        <v>5.93</v>
      </c>
      <c r="D20" s="125">
        <v>1</v>
      </c>
      <c r="E20" s="126">
        <f t="shared" si="0"/>
        <v>5.93</v>
      </c>
    </row>
    <row r="21" spans="1:5" ht="13.9" customHeight="1">
      <c r="A21" s="159" t="s">
        <v>697</v>
      </c>
      <c r="B21" s="160" t="s">
        <v>698</v>
      </c>
      <c r="C21" s="131">
        <v>77.91</v>
      </c>
      <c r="D21" s="125">
        <v>1</v>
      </c>
      <c r="E21" s="126">
        <f t="shared" si="0"/>
        <v>77.91</v>
      </c>
    </row>
    <row r="22" spans="1:5" ht="13.9" customHeight="1">
      <c r="A22" s="159" t="s">
        <v>174</v>
      </c>
      <c r="B22" s="160" t="s">
        <v>175</v>
      </c>
      <c r="C22" s="131">
        <v>27.76</v>
      </c>
      <c r="D22" s="125">
        <v>3</v>
      </c>
      <c r="E22" s="126">
        <f t="shared" si="0"/>
        <v>83.28</v>
      </c>
    </row>
    <row r="23" spans="1:5" ht="13.9" customHeight="1">
      <c r="A23" s="159" t="s">
        <v>176</v>
      </c>
      <c r="B23" s="160" t="s">
        <v>177</v>
      </c>
      <c r="C23" s="131">
        <v>17.23</v>
      </c>
      <c r="D23" s="125">
        <v>3</v>
      </c>
      <c r="E23" s="126">
        <f t="shared" si="0"/>
        <v>51.69</v>
      </c>
    </row>
    <row r="24" spans="1:5" ht="13.9" customHeight="1">
      <c r="A24" s="159" t="s">
        <v>186</v>
      </c>
      <c r="B24" s="160" t="s">
        <v>187</v>
      </c>
      <c r="C24" s="131">
        <v>58.6</v>
      </c>
      <c r="D24" s="125">
        <v>4</v>
      </c>
      <c r="E24" s="126">
        <f t="shared" si="0"/>
        <v>234.4</v>
      </c>
    </row>
    <row r="25" spans="1:5" ht="13.9" customHeight="1">
      <c r="A25" s="159" t="s">
        <v>699</v>
      </c>
      <c r="B25" s="160" t="s">
        <v>700</v>
      </c>
      <c r="C25" s="131">
        <v>1.83</v>
      </c>
      <c r="D25" s="125">
        <v>25</v>
      </c>
      <c r="E25" s="126">
        <f t="shared" si="0"/>
        <v>45.75</v>
      </c>
    </row>
    <row r="26" spans="1:5" ht="13.9" customHeight="1">
      <c r="A26" s="159" t="s">
        <v>701</v>
      </c>
      <c r="B26" s="160" t="s">
        <v>702</v>
      </c>
      <c r="C26" s="131">
        <v>6.06</v>
      </c>
      <c r="D26" s="125">
        <v>25</v>
      </c>
      <c r="E26" s="126">
        <f t="shared" si="0"/>
        <v>151.5</v>
      </c>
    </row>
    <row r="27" spans="1:5" ht="13.9" customHeight="1">
      <c r="A27" s="159" t="s">
        <v>703</v>
      </c>
      <c r="B27" s="160" t="s">
        <v>704</v>
      </c>
      <c r="C27" s="131">
        <v>16.39</v>
      </c>
      <c r="D27" s="125">
        <v>1</v>
      </c>
      <c r="E27" s="126">
        <f t="shared" si="0"/>
        <v>16.39</v>
      </c>
    </row>
    <row r="28" spans="1:5" ht="13.9" customHeight="1">
      <c r="A28" s="159" t="s">
        <v>482</v>
      </c>
      <c r="B28" s="160" t="s">
        <v>483</v>
      </c>
      <c r="C28" s="131">
        <v>15.68</v>
      </c>
      <c r="D28" s="125">
        <v>93</v>
      </c>
      <c r="E28" s="126">
        <f t="shared" si="0"/>
        <v>1458.24</v>
      </c>
    </row>
    <row r="29" spans="1:5" ht="13.9" customHeight="1">
      <c r="A29" s="159" t="s">
        <v>705</v>
      </c>
      <c r="B29" s="160" t="s">
        <v>706</v>
      </c>
      <c r="C29" s="131">
        <v>635.17999999999995</v>
      </c>
      <c r="D29" s="125">
        <v>2</v>
      </c>
      <c r="E29" s="126">
        <f t="shared" si="0"/>
        <v>1270.3599999999999</v>
      </c>
    </row>
    <row r="30" spans="1:5" ht="13.9" customHeight="1">
      <c r="A30" s="159" t="s">
        <v>707</v>
      </c>
      <c r="B30" s="160" t="s">
        <v>708</v>
      </c>
      <c r="C30" s="131">
        <v>112.95</v>
      </c>
      <c r="D30" s="125">
        <v>2</v>
      </c>
      <c r="E30" s="126">
        <f t="shared" si="0"/>
        <v>225.9</v>
      </c>
    </row>
    <row r="31" spans="1:5" ht="13.9" customHeight="1">
      <c r="A31" s="159" t="s">
        <v>709</v>
      </c>
      <c r="B31" s="160" t="s">
        <v>710</v>
      </c>
      <c r="C31" s="131">
        <v>1008.88</v>
      </c>
      <c r="D31" s="125">
        <v>2</v>
      </c>
      <c r="E31" s="126">
        <f t="shared" si="0"/>
        <v>2017.76</v>
      </c>
    </row>
    <row r="32" spans="1:5" ht="13.9" customHeight="1">
      <c r="A32" s="159" t="s">
        <v>711</v>
      </c>
      <c r="B32" s="160" t="s">
        <v>712</v>
      </c>
      <c r="C32" s="131">
        <v>8585.92</v>
      </c>
      <c r="D32" s="125">
        <v>1</v>
      </c>
      <c r="E32" s="126">
        <f t="shared" si="0"/>
        <v>8585.92</v>
      </c>
    </row>
    <row r="33" spans="1:5" ht="13.9" customHeight="1">
      <c r="A33" s="159" t="s">
        <v>713</v>
      </c>
      <c r="B33" s="160" t="s">
        <v>714</v>
      </c>
      <c r="C33" s="131">
        <v>1847.3</v>
      </c>
      <c r="D33" s="125">
        <v>224</v>
      </c>
      <c r="E33" s="126">
        <f t="shared" si="0"/>
        <v>413795.2</v>
      </c>
    </row>
    <row r="34" spans="1:5" ht="13.9" customHeight="1">
      <c r="A34" s="159" t="s">
        <v>715</v>
      </c>
      <c r="B34" s="160" t="s">
        <v>716</v>
      </c>
      <c r="C34" s="131">
        <v>775.36</v>
      </c>
      <c r="D34" s="125">
        <v>2</v>
      </c>
      <c r="E34" s="126">
        <f t="shared" si="0"/>
        <v>1550.72</v>
      </c>
    </row>
    <row r="35" spans="1:5" ht="13.9" customHeight="1">
      <c r="A35" s="159" t="s">
        <v>717</v>
      </c>
      <c r="B35" s="160" t="s">
        <v>718</v>
      </c>
      <c r="C35" s="131">
        <v>1347.43</v>
      </c>
      <c r="D35" s="125">
        <v>1</v>
      </c>
      <c r="E35" s="126">
        <f t="shared" si="0"/>
        <v>1347.43</v>
      </c>
    </row>
    <row r="36" spans="1:5" ht="13.9" customHeight="1">
      <c r="A36" s="159" t="s">
        <v>719</v>
      </c>
      <c r="B36" s="160" t="s">
        <v>720</v>
      </c>
      <c r="C36" s="131">
        <v>376.79</v>
      </c>
      <c r="D36" s="125">
        <v>19</v>
      </c>
      <c r="E36" s="126">
        <f t="shared" si="0"/>
        <v>7159.01</v>
      </c>
    </row>
    <row r="37" spans="1:5" ht="13.9" customHeight="1">
      <c r="A37" s="159" t="s">
        <v>721</v>
      </c>
      <c r="B37" s="160" t="s">
        <v>722</v>
      </c>
      <c r="C37" s="131">
        <v>550.62</v>
      </c>
      <c r="D37" s="125">
        <v>48</v>
      </c>
      <c r="E37" s="126">
        <f t="shared" si="0"/>
        <v>26429.760000000002</v>
      </c>
    </row>
    <row r="38" spans="1:5" ht="13.9" customHeight="1">
      <c r="A38" s="159" t="s">
        <v>723</v>
      </c>
      <c r="B38" s="160" t="s">
        <v>724</v>
      </c>
      <c r="C38" s="131">
        <v>1278.32</v>
      </c>
      <c r="D38" s="125">
        <v>204</v>
      </c>
      <c r="E38" s="126">
        <f t="shared" si="0"/>
        <v>260777.28</v>
      </c>
    </row>
    <row r="39" spans="1:5" ht="13.9" customHeight="1">
      <c r="A39" s="159" t="s">
        <v>725</v>
      </c>
      <c r="B39" s="160" t="s">
        <v>726</v>
      </c>
      <c r="C39" s="131">
        <v>1294.7</v>
      </c>
      <c r="D39" s="125">
        <v>35</v>
      </c>
      <c r="E39" s="126">
        <f t="shared" si="0"/>
        <v>45314.5</v>
      </c>
    </row>
    <row r="40" spans="1:5" ht="13.9" customHeight="1">
      <c r="A40" s="159" t="s">
        <v>727</v>
      </c>
      <c r="B40" s="160" t="s">
        <v>728</v>
      </c>
      <c r="C40" s="131">
        <v>2250.6</v>
      </c>
      <c r="D40" s="125">
        <v>182</v>
      </c>
      <c r="E40" s="126">
        <f t="shared" si="0"/>
        <v>409609.2</v>
      </c>
    </row>
    <row r="41" spans="1:5" ht="13.9" customHeight="1">
      <c r="A41" s="159" t="s">
        <v>729</v>
      </c>
      <c r="B41" s="160" t="s">
        <v>730</v>
      </c>
      <c r="C41" s="131">
        <v>423.36</v>
      </c>
      <c r="D41" s="125">
        <v>183</v>
      </c>
      <c r="E41" s="126">
        <f t="shared" si="0"/>
        <v>77474.880000000005</v>
      </c>
    </row>
    <row r="42" spans="1:5" ht="13.9" customHeight="1">
      <c r="A42" s="159" t="s">
        <v>731</v>
      </c>
      <c r="B42" s="160" t="s">
        <v>732</v>
      </c>
      <c r="C42" s="131">
        <v>901.99</v>
      </c>
      <c r="D42" s="125">
        <v>252</v>
      </c>
      <c r="E42" s="126">
        <f t="shared" si="0"/>
        <v>227301.48</v>
      </c>
    </row>
    <row r="43" spans="1:5" ht="13.9" customHeight="1">
      <c r="A43" s="159" t="s">
        <v>733</v>
      </c>
      <c r="B43" s="160" t="s">
        <v>734</v>
      </c>
      <c r="C43" s="131">
        <v>457.27</v>
      </c>
      <c r="D43" s="125">
        <v>2</v>
      </c>
      <c r="E43" s="126">
        <f t="shared" si="0"/>
        <v>914.54</v>
      </c>
    </row>
    <row r="44" spans="1:5" ht="13.9" customHeight="1">
      <c r="A44" s="159" t="s">
        <v>735</v>
      </c>
      <c r="B44" s="160" t="s">
        <v>736</v>
      </c>
      <c r="C44" s="131">
        <v>12.11</v>
      </c>
      <c r="D44" s="125">
        <v>220</v>
      </c>
      <c r="E44" s="126">
        <f t="shared" si="0"/>
        <v>2664.2</v>
      </c>
    </row>
    <row r="45" spans="1:5" ht="13.9" customHeight="1">
      <c r="A45" s="159" t="s">
        <v>737</v>
      </c>
      <c r="B45" s="160" t="s">
        <v>738</v>
      </c>
      <c r="C45" s="131">
        <v>306.16000000000003</v>
      </c>
      <c r="D45" s="125">
        <v>66</v>
      </c>
      <c r="E45" s="126">
        <f t="shared" si="0"/>
        <v>20206.560000000001</v>
      </c>
    </row>
    <row r="46" spans="1:5" ht="34.5" customHeight="1">
      <c r="A46" s="159" t="s">
        <v>739</v>
      </c>
      <c r="B46" s="160" t="s">
        <v>740</v>
      </c>
      <c r="C46" s="131">
        <v>364.3</v>
      </c>
      <c r="D46" s="125">
        <v>8</v>
      </c>
      <c r="E46" s="126">
        <f t="shared" si="0"/>
        <v>2914.4</v>
      </c>
    </row>
    <row r="47" spans="1:5" ht="13.9" customHeight="1">
      <c r="A47" s="159" t="s">
        <v>741</v>
      </c>
      <c r="B47" s="160" t="s">
        <v>742</v>
      </c>
      <c r="C47" s="131">
        <v>61.32</v>
      </c>
      <c r="D47" s="125">
        <v>221</v>
      </c>
      <c r="E47" s="126">
        <f t="shared" si="0"/>
        <v>13551.72</v>
      </c>
    </row>
    <row r="48" spans="1:5" ht="13.9" customHeight="1">
      <c r="A48" s="159" t="s">
        <v>743</v>
      </c>
      <c r="B48" s="160" t="s">
        <v>744</v>
      </c>
      <c r="C48" s="131">
        <v>113.82</v>
      </c>
      <c r="D48" s="125">
        <v>1</v>
      </c>
      <c r="E48" s="126">
        <f t="shared" si="0"/>
        <v>113.82</v>
      </c>
    </row>
    <row r="49" spans="1:5" ht="13.9" customHeight="1">
      <c r="A49" s="159" t="s">
        <v>520</v>
      </c>
      <c r="B49" s="160" t="s">
        <v>521</v>
      </c>
      <c r="C49" s="131">
        <v>14.85</v>
      </c>
      <c r="D49" s="125">
        <v>4</v>
      </c>
      <c r="E49" s="126">
        <f t="shared" si="0"/>
        <v>59.4</v>
      </c>
    </row>
    <row r="50" spans="1:5" ht="13.9" customHeight="1">
      <c r="A50" s="159" t="s">
        <v>745</v>
      </c>
      <c r="B50" s="160" t="s">
        <v>746</v>
      </c>
      <c r="C50" s="131">
        <v>7.59</v>
      </c>
      <c r="D50" s="125">
        <v>6</v>
      </c>
      <c r="E50" s="126">
        <f t="shared" si="0"/>
        <v>45.54</v>
      </c>
    </row>
    <row r="51" spans="1:5" ht="13.9" customHeight="1">
      <c r="A51" s="159" t="s">
        <v>747</v>
      </c>
      <c r="B51" s="160" t="s">
        <v>748</v>
      </c>
      <c r="C51" s="131">
        <v>13.72</v>
      </c>
      <c r="D51" s="125">
        <v>9</v>
      </c>
      <c r="E51" s="126">
        <f t="shared" si="0"/>
        <v>123.48</v>
      </c>
    </row>
    <row r="52" spans="1:5" ht="13.9" customHeight="1">
      <c r="A52" s="159" t="s">
        <v>749</v>
      </c>
      <c r="B52" s="160" t="s">
        <v>750</v>
      </c>
      <c r="C52" s="131">
        <v>23.15</v>
      </c>
      <c r="D52" s="125">
        <v>3</v>
      </c>
      <c r="E52" s="126">
        <f t="shared" si="0"/>
        <v>69.449999999999989</v>
      </c>
    </row>
    <row r="53" spans="1:5" ht="13.9" customHeight="1">
      <c r="A53" s="159" t="s">
        <v>751</v>
      </c>
      <c r="B53" s="160" t="s">
        <v>752</v>
      </c>
      <c r="C53" s="131">
        <v>34.270000000000003</v>
      </c>
      <c r="D53" s="125">
        <v>1</v>
      </c>
      <c r="E53" s="126">
        <f t="shared" si="0"/>
        <v>34.270000000000003</v>
      </c>
    </row>
    <row r="54" spans="1:5" ht="13.9" customHeight="1">
      <c r="A54" s="159" t="s">
        <v>753</v>
      </c>
      <c r="B54" s="160" t="s">
        <v>754</v>
      </c>
      <c r="C54" s="131">
        <v>1.1000000000000001</v>
      </c>
      <c r="D54" s="125">
        <v>90</v>
      </c>
      <c r="E54" s="126">
        <f t="shared" si="0"/>
        <v>99.000000000000014</v>
      </c>
    </row>
    <row r="55" spans="1:5" ht="13.9" customHeight="1">
      <c r="A55" s="159" t="s">
        <v>564</v>
      </c>
      <c r="B55" s="160" t="s">
        <v>565</v>
      </c>
      <c r="C55" s="131">
        <v>17.440000000000001</v>
      </c>
      <c r="D55" s="125">
        <v>4</v>
      </c>
      <c r="E55" s="126">
        <f t="shared" si="0"/>
        <v>69.760000000000005</v>
      </c>
    </row>
    <row r="56" spans="1:5" ht="13.9" customHeight="1">
      <c r="A56" s="159" t="s">
        <v>566</v>
      </c>
      <c r="B56" s="160" t="s">
        <v>567</v>
      </c>
      <c r="C56" s="131">
        <v>34.83</v>
      </c>
      <c r="D56" s="125">
        <v>6</v>
      </c>
      <c r="E56" s="126">
        <f t="shared" si="0"/>
        <v>208.98</v>
      </c>
    </row>
    <row r="57" spans="1:5" ht="13.9" customHeight="1">
      <c r="A57" s="159" t="s">
        <v>568</v>
      </c>
      <c r="B57" s="160" t="s">
        <v>569</v>
      </c>
      <c r="C57" s="131">
        <v>37.450000000000003</v>
      </c>
      <c r="D57" s="125">
        <v>5</v>
      </c>
      <c r="E57" s="126">
        <f t="shared" si="0"/>
        <v>187.25</v>
      </c>
    </row>
    <row r="58" spans="1:5" ht="13.9" customHeight="1">
      <c r="A58" s="159" t="s">
        <v>570</v>
      </c>
      <c r="B58" s="160" t="s">
        <v>571</v>
      </c>
      <c r="C58" s="131">
        <v>30.05</v>
      </c>
      <c r="D58" s="125">
        <v>29</v>
      </c>
      <c r="E58" s="126">
        <f t="shared" si="0"/>
        <v>871.45</v>
      </c>
    </row>
    <row r="59" spans="1:5" ht="13.9" customHeight="1">
      <c r="A59" s="159" t="s">
        <v>572</v>
      </c>
      <c r="B59" s="160" t="s">
        <v>573</v>
      </c>
      <c r="C59" s="131">
        <v>41.99</v>
      </c>
      <c r="D59" s="125">
        <v>13</v>
      </c>
      <c r="E59" s="126">
        <f t="shared" si="0"/>
        <v>545.87</v>
      </c>
    </row>
    <row r="60" spans="1:5" ht="13.9" customHeight="1">
      <c r="A60" s="159" t="s">
        <v>574</v>
      </c>
      <c r="B60" s="160" t="s">
        <v>575</v>
      </c>
      <c r="C60" s="131">
        <v>29.73</v>
      </c>
      <c r="D60" s="125">
        <v>70</v>
      </c>
      <c r="E60" s="126">
        <f t="shared" si="0"/>
        <v>2081.1</v>
      </c>
    </row>
    <row r="61" spans="1:5" ht="13.9" customHeight="1">
      <c r="A61" s="159" t="s">
        <v>578</v>
      </c>
      <c r="B61" s="160" t="s">
        <v>579</v>
      </c>
      <c r="C61" s="131">
        <v>15.08</v>
      </c>
      <c r="D61" s="125">
        <v>3</v>
      </c>
      <c r="E61" s="126">
        <f t="shared" si="0"/>
        <v>45.24</v>
      </c>
    </row>
    <row r="62" spans="1:5" ht="23.25" customHeight="1">
      <c r="A62" s="159" t="s">
        <v>594</v>
      </c>
      <c r="B62" s="160" t="s">
        <v>595</v>
      </c>
      <c r="C62" s="131">
        <v>11.9</v>
      </c>
      <c r="D62" s="125">
        <v>6</v>
      </c>
      <c r="E62" s="126">
        <f t="shared" si="0"/>
        <v>71.400000000000006</v>
      </c>
    </row>
    <row r="63" spans="1:5" ht="22.5" customHeight="1">
      <c r="A63" s="159" t="s">
        <v>596</v>
      </c>
      <c r="B63" s="160" t="s">
        <v>597</v>
      </c>
      <c r="C63" s="131">
        <v>20.74</v>
      </c>
      <c r="D63" s="125">
        <v>51</v>
      </c>
      <c r="E63" s="126">
        <f t="shared" si="0"/>
        <v>1057.74</v>
      </c>
    </row>
    <row r="64" spans="1:5" ht="13.9" customHeight="1">
      <c r="A64" s="159" t="s">
        <v>602</v>
      </c>
      <c r="B64" s="160" t="s">
        <v>603</v>
      </c>
      <c r="C64" s="131">
        <v>62.19</v>
      </c>
      <c r="D64" s="125">
        <v>7</v>
      </c>
      <c r="E64" s="126">
        <f t="shared" si="0"/>
        <v>435.33</v>
      </c>
    </row>
    <row r="65" spans="1:5" ht="21" customHeight="1">
      <c r="A65" s="159" t="s">
        <v>606</v>
      </c>
      <c r="B65" s="160" t="s">
        <v>607</v>
      </c>
      <c r="C65" s="131">
        <v>20.74</v>
      </c>
      <c r="D65" s="125">
        <v>7</v>
      </c>
      <c r="E65" s="126">
        <f t="shared" si="0"/>
        <v>145.17999999999998</v>
      </c>
    </row>
    <row r="66" spans="1:5" ht="13.9" customHeight="1">
      <c r="A66" s="159" t="s">
        <v>755</v>
      </c>
      <c r="B66" s="160" t="s">
        <v>756</v>
      </c>
      <c r="C66" s="131">
        <v>24.03</v>
      </c>
      <c r="D66" s="125">
        <v>4</v>
      </c>
      <c r="E66" s="126">
        <f t="shared" si="0"/>
        <v>96.12</v>
      </c>
    </row>
    <row r="67" spans="1:5" ht="13.9" customHeight="1">
      <c r="A67" s="159" t="s">
        <v>757</v>
      </c>
      <c r="B67" s="160" t="s">
        <v>758</v>
      </c>
      <c r="C67" s="131">
        <v>30.3</v>
      </c>
      <c r="D67" s="125">
        <v>1</v>
      </c>
      <c r="E67" s="126">
        <f t="shared" si="0"/>
        <v>30.3</v>
      </c>
    </row>
    <row r="68" spans="1:5" ht="13.9" customHeight="1">
      <c r="A68" s="159" t="s">
        <v>759</v>
      </c>
      <c r="B68" s="160" t="s">
        <v>760</v>
      </c>
      <c r="C68" s="131">
        <v>59.33</v>
      </c>
      <c r="D68" s="125">
        <v>5</v>
      </c>
      <c r="E68" s="126">
        <f t="shared" ref="E68:E77" si="1">C68*D68</f>
        <v>296.64999999999998</v>
      </c>
    </row>
    <row r="69" spans="1:5" ht="23.25" customHeight="1">
      <c r="A69" s="159" t="s">
        <v>622</v>
      </c>
      <c r="B69" s="160" t="s">
        <v>623</v>
      </c>
      <c r="C69" s="131">
        <v>98.09</v>
      </c>
      <c r="D69" s="125">
        <v>14</v>
      </c>
      <c r="E69" s="126">
        <f t="shared" si="1"/>
        <v>1373.26</v>
      </c>
    </row>
    <row r="70" spans="1:5" ht="13.9" customHeight="1">
      <c r="A70" s="159" t="s">
        <v>624</v>
      </c>
      <c r="B70" s="160" t="s">
        <v>625</v>
      </c>
      <c r="C70" s="131">
        <v>20.03</v>
      </c>
      <c r="D70" s="125">
        <v>1</v>
      </c>
      <c r="E70" s="126">
        <f t="shared" si="1"/>
        <v>20.03</v>
      </c>
    </row>
    <row r="71" spans="1:5" ht="13.9" customHeight="1">
      <c r="A71" s="159" t="s">
        <v>626</v>
      </c>
      <c r="B71" s="160" t="s">
        <v>627</v>
      </c>
      <c r="C71" s="131">
        <v>1.07</v>
      </c>
      <c r="D71" s="125">
        <v>4</v>
      </c>
      <c r="E71" s="126">
        <f t="shared" si="1"/>
        <v>4.28</v>
      </c>
    </row>
    <row r="72" spans="1:5" ht="34.5" customHeight="1">
      <c r="A72" s="159" t="s">
        <v>640</v>
      </c>
      <c r="B72" s="160" t="s">
        <v>761</v>
      </c>
      <c r="C72" s="131">
        <v>43.08</v>
      </c>
      <c r="D72" s="125">
        <v>1</v>
      </c>
      <c r="E72" s="126">
        <f t="shared" si="1"/>
        <v>43.08</v>
      </c>
    </row>
    <row r="73" spans="1:5" ht="13.9" customHeight="1">
      <c r="A73" s="159" t="s">
        <v>762</v>
      </c>
      <c r="B73" s="160" t="s">
        <v>763</v>
      </c>
      <c r="C73" s="131">
        <v>23.63</v>
      </c>
      <c r="D73" s="125">
        <v>7</v>
      </c>
      <c r="E73" s="126">
        <f t="shared" si="1"/>
        <v>165.41</v>
      </c>
    </row>
    <row r="74" spans="1:5" ht="13.9" customHeight="1">
      <c r="A74" s="159" t="s">
        <v>764</v>
      </c>
      <c r="B74" s="160" t="s">
        <v>765</v>
      </c>
      <c r="C74" s="131">
        <v>5.91</v>
      </c>
      <c r="D74" s="125">
        <v>4450</v>
      </c>
      <c r="E74" s="126">
        <f t="shared" si="1"/>
        <v>26299.5</v>
      </c>
    </row>
    <row r="75" spans="1:5" ht="25.5" customHeight="1">
      <c r="A75" s="159" t="s">
        <v>766</v>
      </c>
      <c r="B75" s="160" t="s">
        <v>767</v>
      </c>
      <c r="C75" s="131">
        <v>5.67</v>
      </c>
      <c r="D75" s="125">
        <v>7</v>
      </c>
      <c r="E75" s="126">
        <f t="shared" si="1"/>
        <v>39.69</v>
      </c>
    </row>
    <row r="76" spans="1:5" ht="13.9" customHeight="1">
      <c r="A76" s="159" t="s">
        <v>768</v>
      </c>
      <c r="B76" s="160" t="s">
        <v>769</v>
      </c>
      <c r="C76" s="131">
        <v>5.67</v>
      </c>
      <c r="D76" s="125">
        <v>228</v>
      </c>
      <c r="E76" s="126">
        <f t="shared" si="1"/>
        <v>1292.76</v>
      </c>
    </row>
    <row r="77" spans="1:5" ht="32.25" customHeight="1">
      <c r="A77" s="159" t="s">
        <v>652</v>
      </c>
      <c r="B77" s="160" t="s">
        <v>653</v>
      </c>
      <c r="C77" s="131">
        <v>31</v>
      </c>
      <c r="D77" s="125">
        <v>8</v>
      </c>
      <c r="E77" s="126">
        <f t="shared" si="1"/>
        <v>248</v>
      </c>
    </row>
    <row r="78" spans="1:5" s="89" customFormat="1" ht="10.5">
      <c r="A78" s="290" t="s">
        <v>1</v>
      </c>
      <c r="B78" s="291"/>
      <c r="C78" s="87"/>
      <c r="D78" s="87">
        <f>SUM(D5:D77)</f>
        <v>8828</v>
      </c>
      <c r="E78" s="88">
        <f>SUM(E5:E77)</f>
        <v>1624911.78</v>
      </c>
    </row>
    <row r="80" spans="1:5" ht="22.5" customHeight="1">
      <c r="A80" s="292" t="s">
        <v>656</v>
      </c>
      <c r="B80" s="292"/>
      <c r="C80" s="293" t="s">
        <v>795</v>
      </c>
      <c r="D80" s="294" t="s">
        <v>794</v>
      </c>
      <c r="E80" s="294"/>
    </row>
    <row r="81" spans="1:10" ht="21">
      <c r="A81" s="292"/>
      <c r="B81" s="292"/>
      <c r="C81" s="293"/>
      <c r="D81" s="129" t="s">
        <v>658</v>
      </c>
      <c r="E81" s="129" t="s">
        <v>659</v>
      </c>
    </row>
    <row r="82" spans="1:10">
      <c r="A82" s="292"/>
      <c r="B82" s="292"/>
      <c r="C82" s="127">
        <v>142.57</v>
      </c>
      <c r="D82" s="128">
        <v>1659</v>
      </c>
      <c r="E82" s="128">
        <f>C82*D82</f>
        <v>236523.62999999998</v>
      </c>
    </row>
    <row r="84" spans="1:10">
      <c r="D84" s="90" t="s">
        <v>796</v>
      </c>
      <c r="E84" s="91">
        <f>E82+E78</f>
        <v>1861435.41</v>
      </c>
    </row>
    <row r="85" spans="1:10">
      <c r="D85" s="90" t="s">
        <v>770</v>
      </c>
      <c r="E85" s="92">
        <v>224</v>
      </c>
    </row>
    <row r="86" spans="1:10">
      <c r="D86" s="90" t="s">
        <v>661</v>
      </c>
      <c r="E86" s="93">
        <f>ROUND(D82/E85,1)</f>
        <v>7.4</v>
      </c>
    </row>
    <row r="87" spans="1:10">
      <c r="D87" s="90" t="s">
        <v>662</v>
      </c>
      <c r="E87" s="130">
        <f>ROUND(E84/E85,2)</f>
        <v>8309.98</v>
      </c>
      <c r="G87" s="92"/>
      <c r="H87" s="94"/>
    </row>
    <row r="88" spans="1:10">
      <c r="A88" s="63" t="s">
        <v>826</v>
      </c>
    </row>
    <row r="89" spans="1:10">
      <c r="J89" s="95"/>
    </row>
    <row r="90" spans="1:10">
      <c r="H90" s="94"/>
    </row>
    <row r="91" spans="1:10">
      <c r="H91" s="94"/>
    </row>
    <row r="92" spans="1:10">
      <c r="H92" s="94"/>
    </row>
  </sheetData>
  <mergeCells count="9">
    <mergeCell ref="A78:B78"/>
    <mergeCell ref="A80:B82"/>
    <mergeCell ref="C80:C81"/>
    <mergeCell ref="D80:E80"/>
    <mergeCell ref="C1:E1"/>
    <mergeCell ref="A2:E2"/>
    <mergeCell ref="A3:A4"/>
    <mergeCell ref="B3:B4"/>
    <mergeCell ref="C3:E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AEA2A-133B-47A5-9EF1-DEA665308698}">
  <sheetPr>
    <tabColor theme="9" tint="0.79998168889431442"/>
  </sheetPr>
  <dimension ref="A1:AI60"/>
  <sheetViews>
    <sheetView zoomScale="64" zoomScaleNormal="64" workbookViewId="0">
      <selection activeCell="H1" sqref="H1:J1"/>
    </sheetView>
  </sheetViews>
  <sheetFormatPr defaultRowHeight="15.75"/>
  <cols>
    <col min="1" max="9" width="20.7109375" style="134" customWidth="1"/>
    <col min="10" max="10" width="30.5703125" style="134" customWidth="1"/>
    <col min="11" max="14" width="20.7109375" style="134" customWidth="1"/>
    <col min="15" max="15" width="20.7109375" customWidth="1"/>
    <col min="16" max="16" width="24.140625" customWidth="1"/>
    <col min="17" max="35" width="20.7109375" customWidth="1"/>
  </cols>
  <sheetData>
    <row r="1" spans="1:13" ht="57" customHeight="1">
      <c r="H1" s="300" t="s">
        <v>799</v>
      </c>
      <c r="I1" s="300"/>
      <c r="J1" s="300"/>
    </row>
    <row r="2" spans="1:13">
      <c r="A2" s="301" t="s">
        <v>858</v>
      </c>
      <c r="B2" s="301"/>
      <c r="C2" s="301"/>
      <c r="D2" s="301"/>
      <c r="E2" s="301"/>
      <c r="F2" s="301"/>
      <c r="G2" s="301"/>
      <c r="H2" s="301"/>
      <c r="I2" s="301"/>
      <c r="J2" s="301"/>
    </row>
    <row r="3" spans="1:13">
      <c r="A3" s="136" t="s">
        <v>810</v>
      </c>
    </row>
    <row r="4" spans="1:13" ht="47.25">
      <c r="A4" s="168"/>
      <c r="B4" s="168" t="s">
        <v>821</v>
      </c>
      <c r="C4" s="168" t="s">
        <v>822</v>
      </c>
      <c r="D4" s="168" t="s">
        <v>823</v>
      </c>
      <c r="E4" s="168" t="s">
        <v>824</v>
      </c>
      <c r="F4" s="168" t="s">
        <v>825</v>
      </c>
    </row>
    <row r="5" spans="1:13">
      <c r="A5" s="137"/>
      <c r="B5" s="138" t="s">
        <v>811</v>
      </c>
      <c r="C5" s="138" t="s">
        <v>40</v>
      </c>
      <c r="D5" s="138" t="s">
        <v>41</v>
      </c>
      <c r="E5" s="138" t="s">
        <v>42</v>
      </c>
      <c r="F5" s="138"/>
    </row>
    <row r="6" spans="1:13" ht="31.5">
      <c r="A6" s="139" t="s">
        <v>812</v>
      </c>
      <c r="B6" s="138">
        <v>433</v>
      </c>
      <c r="C6" s="138">
        <v>2455</v>
      </c>
      <c r="D6" s="138">
        <v>299</v>
      </c>
      <c r="E6" s="138">
        <v>493</v>
      </c>
      <c r="F6" s="140">
        <f>SUM(B6:E6)</f>
        <v>3680</v>
      </c>
    </row>
    <row r="7" spans="1:13" ht="47.25">
      <c r="A7" s="139" t="s">
        <v>813</v>
      </c>
      <c r="B7" s="141">
        <f>B6+376</f>
        <v>809</v>
      </c>
      <c r="C7" s="141">
        <f>C6+489</f>
        <v>2944</v>
      </c>
      <c r="D7" s="141">
        <v>299</v>
      </c>
      <c r="E7" s="141">
        <v>493</v>
      </c>
      <c r="F7" s="140">
        <f>SUM(B7:E7)</f>
        <v>4545</v>
      </c>
    </row>
    <row r="8" spans="1:13">
      <c r="A8" s="135"/>
      <c r="D8" s="298" t="s">
        <v>913</v>
      </c>
      <c r="E8" s="298"/>
      <c r="F8" s="298"/>
      <c r="G8" s="298"/>
    </row>
    <row r="9" spans="1:13">
      <c r="A9" s="142" t="s">
        <v>916</v>
      </c>
    </row>
    <row r="10" spans="1:13" ht="31.5">
      <c r="A10" s="169" t="s">
        <v>802</v>
      </c>
      <c r="B10" s="170" t="s">
        <v>814</v>
      </c>
      <c r="C10" s="170" t="s">
        <v>815</v>
      </c>
      <c r="D10" s="170" t="s">
        <v>828</v>
      </c>
      <c r="E10" s="170" t="s">
        <v>830</v>
      </c>
      <c r="F10" s="170" t="s">
        <v>829</v>
      </c>
      <c r="G10" s="170" t="s">
        <v>829</v>
      </c>
      <c r="H10" s="171" t="s">
        <v>831</v>
      </c>
      <c r="I10" s="170" t="s">
        <v>816</v>
      </c>
      <c r="J10" s="171" t="s">
        <v>832</v>
      </c>
      <c r="K10" s="171" t="s">
        <v>833</v>
      </c>
    </row>
    <row r="11" spans="1:13">
      <c r="A11" s="143" t="s">
        <v>803</v>
      </c>
      <c r="B11" s="144">
        <v>4</v>
      </c>
      <c r="C11" s="145">
        <v>3.5</v>
      </c>
      <c r="D11" s="302">
        <v>2304</v>
      </c>
      <c r="E11" s="144">
        <f>ROUND(($D$11*12)*C11,2)</f>
        <v>96768</v>
      </c>
      <c r="F11" s="303">
        <v>0.2359</v>
      </c>
      <c r="G11" s="144">
        <f>$F$11*E11</f>
        <v>22827.571199999998</v>
      </c>
      <c r="H11" s="144">
        <f>E11+G11</f>
        <v>119595.57120000001</v>
      </c>
      <c r="I11" s="306">
        <f>F6</f>
        <v>3680</v>
      </c>
      <c r="J11" s="144">
        <f>$I$11*C11</f>
        <v>12880</v>
      </c>
      <c r="K11" s="144">
        <f>H11+J11</f>
        <v>132475.57120000001</v>
      </c>
    </row>
    <row r="12" spans="1:13">
      <c r="A12" s="143" t="s">
        <v>804</v>
      </c>
      <c r="B12" s="144">
        <v>3</v>
      </c>
      <c r="C12" s="145">
        <v>2.5</v>
      </c>
      <c r="D12" s="302"/>
      <c r="E12" s="144">
        <f t="shared" ref="E12:E15" si="0">ROUND(($D$11*12)*C12,2)</f>
        <v>69120</v>
      </c>
      <c r="F12" s="304"/>
      <c r="G12" s="144">
        <f>$F$11*E12</f>
        <v>16305.407999999999</v>
      </c>
      <c r="H12" s="144">
        <f>E12+G12</f>
        <v>85425.407999999996</v>
      </c>
      <c r="I12" s="307"/>
      <c r="J12" s="144">
        <f>$I$11*C12</f>
        <v>9200</v>
      </c>
      <c r="K12" s="144">
        <f>H12+J12</f>
        <v>94625.407999999996</v>
      </c>
    </row>
    <row r="13" spans="1:13">
      <c r="A13" s="143" t="s">
        <v>805</v>
      </c>
      <c r="B13" s="144">
        <v>16</v>
      </c>
      <c r="C13" s="145">
        <v>18.549999999999997</v>
      </c>
      <c r="D13" s="302"/>
      <c r="E13" s="144">
        <f t="shared" si="0"/>
        <v>512870.40000000002</v>
      </c>
      <c r="F13" s="304"/>
      <c r="G13" s="144">
        <f>$F$11*E13</f>
        <v>120986.12736</v>
      </c>
      <c r="H13" s="144">
        <f>E13+G13</f>
        <v>633856.52736000007</v>
      </c>
      <c r="I13" s="307"/>
      <c r="J13" s="144">
        <f>$I$11*C13</f>
        <v>68263.999999999985</v>
      </c>
      <c r="K13" s="144">
        <f>H13+J13</f>
        <v>702120.52736000007</v>
      </c>
    </row>
    <row r="14" spans="1:13">
      <c r="A14" s="146" t="s">
        <v>806</v>
      </c>
      <c r="B14" s="144">
        <v>1</v>
      </c>
      <c r="C14" s="145">
        <v>0.5</v>
      </c>
      <c r="D14" s="302"/>
      <c r="E14" s="144">
        <f t="shared" si="0"/>
        <v>13824</v>
      </c>
      <c r="F14" s="304"/>
      <c r="G14" s="144">
        <f>$F$11*E14</f>
        <v>3261.0816</v>
      </c>
      <c r="H14" s="144">
        <f>E14+G14</f>
        <v>17085.081600000001</v>
      </c>
      <c r="I14" s="307"/>
      <c r="J14" s="144">
        <f>$I$11*C14</f>
        <v>1840</v>
      </c>
      <c r="K14" s="144">
        <f>H14+J14</f>
        <v>18925.081600000001</v>
      </c>
    </row>
    <row r="15" spans="1:13">
      <c r="A15" s="143" t="s">
        <v>807</v>
      </c>
      <c r="B15" s="144">
        <v>5</v>
      </c>
      <c r="C15" s="145">
        <v>3</v>
      </c>
      <c r="D15" s="302"/>
      <c r="E15" s="144">
        <f t="shared" si="0"/>
        <v>82944</v>
      </c>
      <c r="F15" s="304"/>
      <c r="G15" s="144">
        <f>$F$11*E15</f>
        <v>19566.489600000001</v>
      </c>
      <c r="H15" s="144">
        <f>E15+G15</f>
        <v>102510.4896</v>
      </c>
      <c r="I15" s="307"/>
      <c r="J15" s="144">
        <f>$I$11*C15</f>
        <v>11040</v>
      </c>
      <c r="K15" s="144">
        <f>H15+J15</f>
        <v>113550.4896</v>
      </c>
      <c r="M15" s="167"/>
    </row>
    <row r="16" spans="1:13">
      <c r="A16" s="172" t="s">
        <v>808</v>
      </c>
      <c r="B16" s="173">
        <f>SUM(B11:B15)</f>
        <v>29</v>
      </c>
      <c r="C16" s="174">
        <f>SUM(C11:C15)</f>
        <v>28.049999999999997</v>
      </c>
      <c r="D16" s="302"/>
      <c r="E16" s="173">
        <f t="shared" ref="E16" si="1">SUM(E11:E15)</f>
        <v>775526.40000000002</v>
      </c>
      <c r="F16" s="305"/>
      <c r="G16" s="173">
        <f>SUM(G11:G15)</f>
        <v>182946.67775999999</v>
      </c>
      <c r="H16" s="173">
        <f>SUM(H11:H15)</f>
        <v>958473.07776000013</v>
      </c>
      <c r="I16" s="308"/>
      <c r="J16" s="173">
        <f>SUM(J11:J15)</f>
        <v>103223.99999999999</v>
      </c>
      <c r="K16" s="175">
        <f>SUM(K11:K15)</f>
        <v>1061697.0777600002</v>
      </c>
      <c r="M16" s="150"/>
    </row>
    <row r="17" spans="1:35" ht="48.75" customHeight="1">
      <c r="A17" s="299" t="s">
        <v>917</v>
      </c>
      <c r="B17" s="299"/>
      <c r="C17" s="299"/>
      <c r="D17" s="299"/>
      <c r="E17" s="299"/>
      <c r="F17" s="299"/>
      <c r="G17" s="299"/>
      <c r="H17" s="299"/>
      <c r="I17" s="299"/>
      <c r="J17" s="299"/>
      <c r="K17" s="299"/>
      <c r="M17" s="150"/>
    </row>
    <row r="18" spans="1:35" ht="12.75" customHeight="1">
      <c r="A18" s="239"/>
      <c r="B18" s="239"/>
      <c r="C18" s="239"/>
      <c r="D18" s="239"/>
      <c r="E18" s="239"/>
      <c r="F18" s="239"/>
      <c r="G18" s="312" t="s">
        <v>913</v>
      </c>
      <c r="H18" s="312"/>
      <c r="I18" s="312"/>
      <c r="J18" s="312"/>
      <c r="K18" s="312"/>
      <c r="M18" s="150"/>
    </row>
    <row r="19" spans="1:35">
      <c r="G19" s="309"/>
      <c r="H19" s="309"/>
      <c r="I19" s="309"/>
      <c r="J19" s="309"/>
      <c r="K19" s="309"/>
    </row>
    <row r="20" spans="1:35">
      <c r="A20" s="142" t="s">
        <v>926</v>
      </c>
      <c r="H20" s="316" t="s">
        <v>844</v>
      </c>
      <c r="I20" s="316"/>
      <c r="J20" s="316"/>
      <c r="K20" s="316"/>
      <c r="L20" s="316"/>
      <c r="M20" s="316"/>
      <c r="N20" s="316"/>
      <c r="O20" s="134"/>
      <c r="Q20" s="317" t="s">
        <v>847</v>
      </c>
      <c r="R20" s="317"/>
      <c r="S20" s="317"/>
      <c r="T20" s="317"/>
      <c r="U20" s="317"/>
      <c r="V20" s="317"/>
      <c r="W20" s="317"/>
      <c r="X20" s="163"/>
      <c r="Y20" s="163"/>
      <c r="Z20" s="163"/>
      <c r="AA20" s="163"/>
    </row>
    <row r="21" spans="1:35" ht="78.75">
      <c r="A21" s="169" t="s">
        <v>802</v>
      </c>
      <c r="B21" s="176" t="s">
        <v>814</v>
      </c>
      <c r="C21" s="177" t="s">
        <v>876</v>
      </c>
      <c r="D21" s="177" t="s">
        <v>877</v>
      </c>
      <c r="E21" s="170" t="s">
        <v>828</v>
      </c>
      <c r="F21" s="170" t="s">
        <v>859</v>
      </c>
      <c r="G21" s="170" t="s">
        <v>829</v>
      </c>
      <c r="H21" s="177" t="s">
        <v>880</v>
      </c>
      <c r="I21" s="170" t="s">
        <v>860</v>
      </c>
      <c r="J21" s="170" t="s">
        <v>861</v>
      </c>
      <c r="K21" s="170" t="s">
        <v>862</v>
      </c>
      <c r="L21" s="170" t="s">
        <v>863</v>
      </c>
      <c r="M21" s="170" t="s">
        <v>864</v>
      </c>
      <c r="N21" s="170" t="s">
        <v>865</v>
      </c>
      <c r="O21" s="177" t="s">
        <v>881</v>
      </c>
      <c r="P21" s="177" t="s">
        <v>882</v>
      </c>
      <c r="Q21" s="170" t="s">
        <v>866</v>
      </c>
      <c r="R21" s="170" t="s">
        <v>867</v>
      </c>
      <c r="S21" s="170" t="s">
        <v>868</v>
      </c>
      <c r="T21" s="170" t="s">
        <v>869</v>
      </c>
      <c r="U21" s="170" t="s">
        <v>870</v>
      </c>
      <c r="V21" s="170" t="s">
        <v>871</v>
      </c>
      <c r="W21" s="170" t="s">
        <v>872</v>
      </c>
      <c r="X21" s="170" t="s">
        <v>845</v>
      </c>
      <c r="Y21" s="170" t="s">
        <v>846</v>
      </c>
      <c r="Z21" s="170" t="s">
        <v>919</v>
      </c>
      <c r="AA21" s="170" t="s">
        <v>920</v>
      </c>
      <c r="AB21" s="185" t="s">
        <v>873</v>
      </c>
      <c r="AC21" s="185" t="s">
        <v>874</v>
      </c>
      <c r="AD21" s="185" t="s">
        <v>875</v>
      </c>
      <c r="AE21" s="164"/>
      <c r="AF21" s="164"/>
      <c r="AG21" s="164"/>
      <c r="AH21" s="164"/>
      <c r="AI21" s="164"/>
    </row>
    <row r="22" spans="1:35">
      <c r="A22" s="137" t="s">
        <v>803</v>
      </c>
      <c r="B22" s="141">
        <v>3</v>
      </c>
      <c r="C22" s="147">
        <v>2.5</v>
      </c>
      <c r="D22" s="165">
        <v>0</v>
      </c>
      <c r="E22" s="302">
        <v>2304</v>
      </c>
      <c r="F22" s="303">
        <v>1388</v>
      </c>
      <c r="G22" s="303">
        <v>0.2359</v>
      </c>
      <c r="H22" s="144">
        <f>$E$22*C22*6</f>
        <v>34560</v>
      </c>
      <c r="I22" s="144">
        <f>$F$22*D22*6</f>
        <v>0</v>
      </c>
      <c r="J22" s="148">
        <f>ROUND(H22*$G$22,2)</f>
        <v>8152.7</v>
      </c>
      <c r="K22" s="148">
        <f>ROUND((I22*$G$22),2)</f>
        <v>0</v>
      </c>
      <c r="L22" s="148">
        <f>H22+J22</f>
        <v>42712.7</v>
      </c>
      <c r="M22" s="148">
        <f t="shared" ref="L22:M26" si="2">I22+K22</f>
        <v>0</v>
      </c>
      <c r="N22" s="144">
        <f>L22+M22</f>
        <v>42712.7</v>
      </c>
      <c r="O22" s="180">
        <v>2.5</v>
      </c>
      <c r="P22" s="223">
        <v>0</v>
      </c>
      <c r="Q22" s="182">
        <f>$E$22*O22*6</f>
        <v>34560</v>
      </c>
      <c r="R22" s="182">
        <f>$F$22*P22*6</f>
        <v>0</v>
      </c>
      <c r="S22" s="173">
        <f>ROUND(Q22*$G$22,2)</f>
        <v>8152.7</v>
      </c>
      <c r="T22" s="173">
        <f>ROUND((R22*$G$22),2)</f>
        <v>0</v>
      </c>
      <c r="U22" s="173">
        <f>Q22+S22</f>
        <v>42712.7</v>
      </c>
      <c r="V22" s="173">
        <f t="shared" ref="U22:V26" si="3">R22+T22</f>
        <v>0</v>
      </c>
      <c r="W22" s="182">
        <f>U22+V22</f>
        <v>42712.7</v>
      </c>
      <c r="X22" s="313">
        <f>F6/2</f>
        <v>1840</v>
      </c>
      <c r="Y22" s="313">
        <f>F7/2</f>
        <v>2272.5</v>
      </c>
      <c r="Z22" s="224">
        <f>$X$22*C22</f>
        <v>4600</v>
      </c>
      <c r="AA22" s="166">
        <f>$Y$22*O22</f>
        <v>5681.25</v>
      </c>
      <c r="AB22" s="149">
        <f>N22+Z22</f>
        <v>47312.7</v>
      </c>
      <c r="AC22" s="148">
        <f>W22+AA22</f>
        <v>48393.95</v>
      </c>
      <c r="AD22" s="148">
        <f>ROUND(AB22+AC22,0)</f>
        <v>95707</v>
      </c>
    </row>
    <row r="23" spans="1:35">
      <c r="A23" s="137" t="s">
        <v>804</v>
      </c>
      <c r="B23" s="141">
        <v>2</v>
      </c>
      <c r="C23" s="147">
        <v>1</v>
      </c>
      <c r="D23" s="165">
        <v>0</v>
      </c>
      <c r="E23" s="302"/>
      <c r="F23" s="304"/>
      <c r="G23" s="304"/>
      <c r="H23" s="144">
        <f>$E$22*C23*6</f>
        <v>13824</v>
      </c>
      <c r="I23" s="144">
        <f>$F$22*D23*6</f>
        <v>0</v>
      </c>
      <c r="J23" s="148">
        <f>ROUND(H23*$G$22,2)</f>
        <v>3261.08</v>
      </c>
      <c r="K23" s="148">
        <f>ROUND((I23*$G$22),2)</f>
        <v>0</v>
      </c>
      <c r="L23" s="148">
        <f t="shared" si="2"/>
        <v>17085.080000000002</v>
      </c>
      <c r="M23" s="148">
        <f t="shared" si="2"/>
        <v>0</v>
      </c>
      <c r="N23" s="144">
        <f t="shared" ref="N23:N26" si="4">L23+M23</f>
        <v>17085.080000000002</v>
      </c>
      <c r="O23" s="180">
        <v>1</v>
      </c>
      <c r="P23" s="223">
        <v>0</v>
      </c>
      <c r="Q23" s="182">
        <f>$E$22*O23*6</f>
        <v>13824</v>
      </c>
      <c r="R23" s="182">
        <f>$F$22*P23*6</f>
        <v>0</v>
      </c>
      <c r="S23" s="173">
        <f>ROUND(Q23*$G$22,2)</f>
        <v>3261.08</v>
      </c>
      <c r="T23" s="173">
        <f>ROUND((R23*$G$22),2)</f>
        <v>0</v>
      </c>
      <c r="U23" s="173">
        <f t="shared" si="3"/>
        <v>17085.080000000002</v>
      </c>
      <c r="V23" s="173">
        <f t="shared" si="3"/>
        <v>0</v>
      </c>
      <c r="W23" s="182">
        <f t="shared" ref="W23:W26" si="5">U23+V23</f>
        <v>17085.080000000002</v>
      </c>
      <c r="X23" s="314"/>
      <c r="Y23" s="314"/>
      <c r="Z23" s="224">
        <f>$X$22*C23</f>
        <v>1840</v>
      </c>
      <c r="AA23" s="166">
        <f>$Y$22*O23</f>
        <v>2272.5</v>
      </c>
      <c r="AB23" s="149">
        <f>N23+Z23</f>
        <v>18925.080000000002</v>
      </c>
      <c r="AC23" s="148">
        <f>W23+AA23</f>
        <v>19357.580000000002</v>
      </c>
      <c r="AD23" s="148">
        <f>ROUND(AB23+AC23,0)</f>
        <v>38283</v>
      </c>
    </row>
    <row r="24" spans="1:35">
      <c r="A24" s="137" t="s">
        <v>805</v>
      </c>
      <c r="B24" s="141">
        <v>15</v>
      </c>
      <c r="C24" s="147">
        <v>14</v>
      </c>
      <c r="D24" s="165">
        <v>1.5</v>
      </c>
      <c r="E24" s="302"/>
      <c r="F24" s="304"/>
      <c r="G24" s="304"/>
      <c r="H24" s="144">
        <f>ROUND((12.5*E22*6)+(1.5*E22*3),2)</f>
        <v>183168</v>
      </c>
      <c r="I24" s="144">
        <f>$F$22*D24*3</f>
        <v>6246</v>
      </c>
      <c r="J24" s="148">
        <f>ROUND(H24*$G$22,2)</f>
        <v>43209.33</v>
      </c>
      <c r="K24" s="148">
        <f>ROUND((I24*$G$22),2)</f>
        <v>1473.43</v>
      </c>
      <c r="L24" s="148">
        <f t="shared" si="2"/>
        <v>226377.33000000002</v>
      </c>
      <c r="M24" s="148">
        <f t="shared" si="2"/>
        <v>7719.43</v>
      </c>
      <c r="N24" s="144">
        <f t="shared" si="4"/>
        <v>234096.76</v>
      </c>
      <c r="O24" s="180">
        <v>14.78</v>
      </c>
      <c r="P24" s="223">
        <v>2.2799999999999998</v>
      </c>
      <c r="Q24" s="182">
        <f t="shared" ref="Q24:Q26" si="6">$E$22*O24*6</f>
        <v>204318.71999999997</v>
      </c>
      <c r="R24" s="182">
        <f>$F$22*P24*6</f>
        <v>18987.84</v>
      </c>
      <c r="S24" s="173">
        <f>ROUND(Q24*$G$22,2)</f>
        <v>48198.79</v>
      </c>
      <c r="T24" s="173">
        <f>ROUND((R24*$G$22),2)</f>
        <v>4479.2299999999996</v>
      </c>
      <c r="U24" s="173">
        <f t="shared" si="3"/>
        <v>252517.50999999998</v>
      </c>
      <c r="V24" s="173">
        <f t="shared" si="3"/>
        <v>23467.07</v>
      </c>
      <c r="W24" s="182">
        <f t="shared" si="5"/>
        <v>275984.57999999996</v>
      </c>
      <c r="X24" s="314"/>
      <c r="Y24" s="314"/>
      <c r="Z24" s="224">
        <f>ROUND((12.5*X22)+(X22*1.5/2),2)</f>
        <v>24380</v>
      </c>
      <c r="AA24" s="166">
        <f>$Y$22*O24</f>
        <v>33587.549999999996</v>
      </c>
      <c r="AB24" s="149">
        <f>N24+Z24</f>
        <v>258476.76</v>
      </c>
      <c r="AC24" s="148">
        <f>W24+AA24</f>
        <v>309572.12999999995</v>
      </c>
      <c r="AD24" s="148">
        <f>ROUND(AB24+AC24,0)</f>
        <v>568049</v>
      </c>
    </row>
    <row r="25" spans="1:35">
      <c r="A25" s="146" t="s">
        <v>806</v>
      </c>
      <c r="B25" s="141">
        <v>0</v>
      </c>
      <c r="C25" s="147">
        <v>0</v>
      </c>
      <c r="D25" s="165">
        <v>0</v>
      </c>
      <c r="E25" s="302"/>
      <c r="F25" s="304"/>
      <c r="G25" s="304"/>
      <c r="H25" s="144">
        <f>$E$22*C25*6</f>
        <v>0</v>
      </c>
      <c r="I25" s="144">
        <f>$F$22*D25*6</f>
        <v>0</v>
      </c>
      <c r="J25" s="148">
        <f>ROUND(H25*$G$22,2)</f>
        <v>0</v>
      </c>
      <c r="K25" s="148">
        <f>ROUND((I25*$G$22),2)</f>
        <v>0</v>
      </c>
      <c r="L25" s="148">
        <f t="shared" si="2"/>
        <v>0</v>
      </c>
      <c r="M25" s="148">
        <f t="shared" si="2"/>
        <v>0</v>
      </c>
      <c r="N25" s="144">
        <f t="shared" si="4"/>
        <v>0</v>
      </c>
      <c r="O25" s="180">
        <v>0</v>
      </c>
      <c r="P25" s="223">
        <v>0</v>
      </c>
      <c r="Q25" s="182">
        <f t="shared" si="6"/>
        <v>0</v>
      </c>
      <c r="R25" s="182">
        <f>$F$22*P25*6</f>
        <v>0</v>
      </c>
      <c r="S25" s="173">
        <f>ROUND(Q25*$G$22,2)</f>
        <v>0</v>
      </c>
      <c r="T25" s="173">
        <f>ROUND((R25*$G$22),2)</f>
        <v>0</v>
      </c>
      <c r="U25" s="173">
        <f t="shared" si="3"/>
        <v>0</v>
      </c>
      <c r="V25" s="173">
        <f t="shared" si="3"/>
        <v>0</v>
      </c>
      <c r="W25" s="182">
        <f t="shared" si="5"/>
        <v>0</v>
      </c>
      <c r="X25" s="314"/>
      <c r="Y25" s="314"/>
      <c r="Z25" s="224">
        <f>$X$22*C25</f>
        <v>0</v>
      </c>
      <c r="AA25" s="166">
        <f>$Y$22*O25</f>
        <v>0</v>
      </c>
      <c r="AB25" s="149">
        <f t="shared" ref="AB25:AB26" si="7">N25+Z25</f>
        <v>0</v>
      </c>
      <c r="AC25" s="148">
        <f>W25+AA25</f>
        <v>0</v>
      </c>
      <c r="AD25" s="148">
        <f>AB25+AC25</f>
        <v>0</v>
      </c>
    </row>
    <row r="26" spans="1:35">
      <c r="A26" s="137" t="s">
        <v>807</v>
      </c>
      <c r="B26" s="141">
        <v>2</v>
      </c>
      <c r="C26" s="147">
        <v>1.25</v>
      </c>
      <c r="D26" s="165">
        <v>0</v>
      </c>
      <c r="E26" s="302"/>
      <c r="F26" s="304"/>
      <c r="G26" s="304"/>
      <c r="H26" s="144">
        <f>$E$22*C26*6</f>
        <v>17280</v>
      </c>
      <c r="I26" s="144">
        <f>$F$22*D26*6</f>
        <v>0</v>
      </c>
      <c r="J26" s="148">
        <f>ROUND(H26*$G$22,2)</f>
        <v>4076.35</v>
      </c>
      <c r="K26" s="148">
        <f>ROUND((I26*$G$22),2)</f>
        <v>0</v>
      </c>
      <c r="L26" s="148">
        <f t="shared" si="2"/>
        <v>21356.35</v>
      </c>
      <c r="M26" s="148">
        <f t="shared" si="2"/>
        <v>0</v>
      </c>
      <c r="N26" s="144">
        <f t="shared" si="4"/>
        <v>21356.35</v>
      </c>
      <c r="O26" s="180">
        <v>1.25</v>
      </c>
      <c r="P26" s="223">
        <v>0</v>
      </c>
      <c r="Q26" s="182">
        <f t="shared" si="6"/>
        <v>17280</v>
      </c>
      <c r="R26" s="182">
        <f>$F$22*P26*6</f>
        <v>0</v>
      </c>
      <c r="S26" s="173">
        <f>ROUND(Q26*$G$22,2)</f>
        <v>4076.35</v>
      </c>
      <c r="T26" s="173">
        <f>ROUND((R26*$G$22),2)</f>
        <v>0</v>
      </c>
      <c r="U26" s="173">
        <f t="shared" si="3"/>
        <v>21356.35</v>
      </c>
      <c r="V26" s="173">
        <f t="shared" si="3"/>
        <v>0</v>
      </c>
      <c r="W26" s="182">
        <f t="shared" si="5"/>
        <v>21356.35</v>
      </c>
      <c r="X26" s="314"/>
      <c r="Y26" s="314"/>
      <c r="Z26" s="224">
        <f>$X$22*C26</f>
        <v>2300</v>
      </c>
      <c r="AA26" s="166">
        <f>$Y$22*O26</f>
        <v>2840.625</v>
      </c>
      <c r="AB26" s="149">
        <f t="shared" si="7"/>
        <v>23656.35</v>
      </c>
      <c r="AC26" s="148">
        <f>W26+AA26</f>
        <v>24196.974999999999</v>
      </c>
      <c r="AD26" s="148">
        <f>ROUND(AB26+AC26,0)</f>
        <v>47853</v>
      </c>
    </row>
    <row r="27" spans="1:35">
      <c r="A27" s="178" t="s">
        <v>808</v>
      </c>
      <c r="B27" s="179">
        <f>SUM(B22:B26)</f>
        <v>22</v>
      </c>
      <c r="C27" s="180">
        <f>SUM(C22:C26)</f>
        <v>18.75</v>
      </c>
      <c r="D27" s="180">
        <f>SUM(D22:D26)</f>
        <v>1.5</v>
      </c>
      <c r="E27" s="302"/>
      <c r="F27" s="305"/>
      <c r="G27" s="305"/>
      <c r="H27" s="182">
        <f>SUM(H22:H26)</f>
        <v>248832</v>
      </c>
      <c r="I27" s="182">
        <f>SUM(I22:I26)</f>
        <v>6246</v>
      </c>
      <c r="J27" s="183">
        <f t="shared" ref="J27:K27" si="8">SUM(J22:J26)</f>
        <v>58699.46</v>
      </c>
      <c r="K27" s="183">
        <f t="shared" si="8"/>
        <v>1473.43</v>
      </c>
      <c r="L27" s="183">
        <f>SUM(L22:L26)</f>
        <v>307531.45999999996</v>
      </c>
      <c r="M27" s="183">
        <f>SUM(M22:M26)</f>
        <v>7719.43</v>
      </c>
      <c r="N27" s="181">
        <f>SUM(N22:N26)</f>
        <v>315250.89</v>
      </c>
      <c r="O27" s="184">
        <f t="shared" ref="O27:P27" si="9">SUM(O22:O26)</f>
        <v>19.53</v>
      </c>
      <c r="P27" s="184">
        <f t="shared" si="9"/>
        <v>2.2799999999999998</v>
      </c>
      <c r="Q27" s="182">
        <f>SUM(Q22:Q26)</f>
        <v>269982.71999999997</v>
      </c>
      <c r="R27" s="182">
        <f>SUM(R22:R26)</f>
        <v>18987.84</v>
      </c>
      <c r="S27" s="183">
        <f t="shared" ref="S27:T27" si="10">SUM(S22:S26)</f>
        <v>63688.92</v>
      </c>
      <c r="T27" s="183">
        <f t="shared" si="10"/>
        <v>4479.2299999999996</v>
      </c>
      <c r="U27" s="183">
        <f>SUM(U22:U26)</f>
        <v>333671.63999999996</v>
      </c>
      <c r="V27" s="183">
        <f>SUM(V22:V26)</f>
        <v>23467.07</v>
      </c>
      <c r="W27" s="181">
        <f>SUM(W22:W26)</f>
        <v>357138.70999999996</v>
      </c>
      <c r="X27" s="315"/>
      <c r="Y27" s="315"/>
      <c r="Z27" s="183">
        <f t="shared" ref="Z27:AA27" si="11">SUM(Z22:Z26)</f>
        <v>33120</v>
      </c>
      <c r="AA27" s="183">
        <f t="shared" si="11"/>
        <v>44381.924999999996</v>
      </c>
      <c r="AB27" s="181">
        <f>SUM(AB22:AB26)</f>
        <v>348370.89</v>
      </c>
      <c r="AC27" s="189">
        <f>SUM(AC22:AC26)</f>
        <v>401520.63499999989</v>
      </c>
      <c r="AD27" s="183">
        <f>ROUND(SUM(AD22:AD26),0)</f>
        <v>749892</v>
      </c>
    </row>
    <row r="28" spans="1:35">
      <c r="A28" s="142" t="s">
        <v>878</v>
      </c>
    </row>
    <row r="29" spans="1:35">
      <c r="A29" s="142" t="s">
        <v>879</v>
      </c>
    </row>
    <row r="30" spans="1:35">
      <c r="A30" s="142" t="s">
        <v>918</v>
      </c>
    </row>
    <row r="31" spans="1:35">
      <c r="A31" s="162"/>
      <c r="AA31" s="310" t="s">
        <v>913</v>
      </c>
      <c r="AB31" s="310"/>
      <c r="AC31" s="310"/>
      <c r="AD31" s="310"/>
    </row>
    <row r="32" spans="1:35">
      <c r="A32" s="134" t="s">
        <v>921</v>
      </c>
    </row>
    <row r="33" spans="1:17" ht="47.25">
      <c r="A33" s="169" t="s">
        <v>802</v>
      </c>
      <c r="B33" s="176" t="s">
        <v>814</v>
      </c>
      <c r="C33" s="170" t="s">
        <v>848</v>
      </c>
      <c r="D33" s="170" t="s">
        <v>849</v>
      </c>
      <c r="E33" s="170" t="s">
        <v>828</v>
      </c>
      <c r="F33" s="170" t="s">
        <v>859</v>
      </c>
      <c r="G33" s="170" t="s">
        <v>829</v>
      </c>
      <c r="H33" s="170" t="s">
        <v>883</v>
      </c>
      <c r="I33" s="170" t="s">
        <v>884</v>
      </c>
      <c r="J33" s="170" t="s">
        <v>885</v>
      </c>
      <c r="K33" s="170" t="s">
        <v>886</v>
      </c>
      <c r="L33" s="170" t="s">
        <v>887</v>
      </c>
      <c r="M33" s="170" t="s">
        <v>888</v>
      </c>
      <c r="N33" s="170" t="s">
        <v>889</v>
      </c>
      <c r="O33" s="170" t="s">
        <v>850</v>
      </c>
      <c r="P33" s="170" t="s">
        <v>817</v>
      </c>
      <c r="Q33" s="185" t="s">
        <v>890</v>
      </c>
    </row>
    <row r="34" spans="1:17">
      <c r="A34" s="137" t="s">
        <v>803</v>
      </c>
      <c r="B34" s="141">
        <v>3</v>
      </c>
      <c r="C34" s="147">
        <v>2.5</v>
      </c>
      <c r="D34" s="165">
        <v>0</v>
      </c>
      <c r="E34" s="302">
        <v>2304</v>
      </c>
      <c r="F34" s="303">
        <v>1388</v>
      </c>
      <c r="G34" s="303">
        <v>0.2359</v>
      </c>
      <c r="H34" s="144">
        <f>$E$34*C34*12</f>
        <v>69120</v>
      </c>
      <c r="I34" s="144">
        <f>$F$34*D34*12</f>
        <v>0</v>
      </c>
      <c r="J34" s="148">
        <f>ROUND(H34*$G$34,2)</f>
        <v>16305.41</v>
      </c>
      <c r="K34" s="148">
        <f>ROUND((I34*$G$34),2)</f>
        <v>0</v>
      </c>
      <c r="L34" s="148">
        <f>H34+J34</f>
        <v>85425.41</v>
      </c>
      <c r="M34" s="148">
        <f>I34+K34</f>
        <v>0</v>
      </c>
      <c r="N34" s="148">
        <f>L34+M34</f>
        <v>85425.41</v>
      </c>
      <c r="O34" s="306">
        <f>F7</f>
        <v>4545</v>
      </c>
      <c r="P34" s="148">
        <f>$O$34*C34</f>
        <v>11362.5</v>
      </c>
      <c r="Q34" s="148">
        <f>N34+P34</f>
        <v>96787.91</v>
      </c>
    </row>
    <row r="35" spans="1:17">
      <c r="A35" s="137" t="s">
        <v>804</v>
      </c>
      <c r="B35" s="141">
        <v>2</v>
      </c>
      <c r="C35" s="147">
        <v>1</v>
      </c>
      <c r="D35" s="165">
        <v>0</v>
      </c>
      <c r="E35" s="302"/>
      <c r="F35" s="304"/>
      <c r="G35" s="304"/>
      <c r="H35" s="144">
        <f>$E$34*C35*12</f>
        <v>27648</v>
      </c>
      <c r="I35" s="144">
        <f>$F$34*D35*12</f>
        <v>0</v>
      </c>
      <c r="J35" s="148">
        <f>ROUND(H35*$G$34,2)</f>
        <v>6522.16</v>
      </c>
      <c r="K35" s="148">
        <f>ROUND((I35*$G$34),2)</f>
        <v>0</v>
      </c>
      <c r="L35" s="148">
        <f>H35+J35</f>
        <v>34170.160000000003</v>
      </c>
      <c r="M35" s="148">
        <f t="shared" ref="L35:M38" si="12">I35+K35</f>
        <v>0</v>
      </c>
      <c r="N35" s="148">
        <f t="shared" ref="N35:N38" si="13">L35+M35</f>
        <v>34170.160000000003</v>
      </c>
      <c r="O35" s="307"/>
      <c r="P35" s="148">
        <f>$O$34*C35</f>
        <v>4545</v>
      </c>
      <c r="Q35" s="148">
        <f t="shared" ref="Q35:Q38" si="14">N35+P35</f>
        <v>38715.160000000003</v>
      </c>
    </row>
    <row r="36" spans="1:17">
      <c r="A36" s="137" t="s">
        <v>805</v>
      </c>
      <c r="B36" s="141">
        <v>15</v>
      </c>
      <c r="C36" s="147">
        <v>14.78</v>
      </c>
      <c r="D36" s="165">
        <v>2.2799999999999998</v>
      </c>
      <c r="E36" s="302"/>
      <c r="F36" s="304"/>
      <c r="G36" s="304"/>
      <c r="H36" s="144">
        <f>$E$34*C36*12</f>
        <v>408637.43999999994</v>
      </c>
      <c r="I36" s="144">
        <f>$F$34*D36*12</f>
        <v>37975.68</v>
      </c>
      <c r="J36" s="148">
        <f>ROUND(H36*$G$34,2)</f>
        <v>96397.57</v>
      </c>
      <c r="K36" s="148">
        <f>ROUND((I36*$G$34),2)</f>
        <v>8958.4599999999991</v>
      </c>
      <c r="L36" s="148">
        <f t="shared" si="12"/>
        <v>505035.00999999995</v>
      </c>
      <c r="M36" s="148">
        <f t="shared" si="12"/>
        <v>46934.14</v>
      </c>
      <c r="N36" s="148">
        <f t="shared" si="13"/>
        <v>551969.14999999991</v>
      </c>
      <c r="O36" s="307"/>
      <c r="P36" s="148">
        <f>$O$34*C36</f>
        <v>67175.099999999991</v>
      </c>
      <c r="Q36" s="148">
        <f t="shared" si="14"/>
        <v>619144.24999999988</v>
      </c>
    </row>
    <row r="37" spans="1:17">
      <c r="A37" s="146" t="s">
        <v>806</v>
      </c>
      <c r="B37" s="141">
        <v>0</v>
      </c>
      <c r="C37" s="147">
        <v>0</v>
      </c>
      <c r="D37" s="165">
        <v>0</v>
      </c>
      <c r="E37" s="302"/>
      <c r="F37" s="304"/>
      <c r="G37" s="304"/>
      <c r="H37" s="144">
        <f>$E$34*C37*12</f>
        <v>0</v>
      </c>
      <c r="I37" s="144">
        <f>$F$34*D37*12</f>
        <v>0</v>
      </c>
      <c r="J37" s="148">
        <f>ROUND(H37*$G$34,2)</f>
        <v>0</v>
      </c>
      <c r="K37" s="148">
        <f>ROUND((I37*$G$34),2)</f>
        <v>0</v>
      </c>
      <c r="L37" s="148">
        <f t="shared" si="12"/>
        <v>0</v>
      </c>
      <c r="M37" s="148">
        <f t="shared" si="12"/>
        <v>0</v>
      </c>
      <c r="N37" s="148">
        <f t="shared" si="13"/>
        <v>0</v>
      </c>
      <c r="O37" s="307"/>
      <c r="P37" s="148">
        <f>$O$34*C37</f>
        <v>0</v>
      </c>
      <c r="Q37" s="148">
        <f t="shared" si="14"/>
        <v>0</v>
      </c>
    </row>
    <row r="38" spans="1:17">
      <c r="A38" s="137" t="s">
        <v>807</v>
      </c>
      <c r="B38" s="141">
        <v>2</v>
      </c>
      <c r="C38" s="147">
        <v>1.25</v>
      </c>
      <c r="D38" s="165">
        <v>0</v>
      </c>
      <c r="E38" s="302"/>
      <c r="F38" s="304"/>
      <c r="G38" s="304"/>
      <c r="H38" s="144">
        <f>$E$34*C38*12</f>
        <v>34560</v>
      </c>
      <c r="I38" s="144">
        <f>$F$34*D38*12</f>
        <v>0</v>
      </c>
      <c r="J38" s="148">
        <f>ROUND(H38*$G$34,2)</f>
        <v>8152.7</v>
      </c>
      <c r="K38" s="148">
        <f>ROUND((I38*$G$34),2)</f>
        <v>0</v>
      </c>
      <c r="L38" s="148">
        <f t="shared" si="12"/>
        <v>42712.7</v>
      </c>
      <c r="M38" s="148">
        <f t="shared" si="12"/>
        <v>0</v>
      </c>
      <c r="N38" s="148">
        <f t="shared" si="13"/>
        <v>42712.7</v>
      </c>
      <c r="O38" s="307"/>
      <c r="P38" s="148">
        <f>$O$34*C38</f>
        <v>5681.25</v>
      </c>
      <c r="Q38" s="161">
        <f t="shared" si="14"/>
        <v>48393.95</v>
      </c>
    </row>
    <row r="39" spans="1:17">
      <c r="A39" s="178" t="s">
        <v>808</v>
      </c>
      <c r="B39" s="179">
        <f>SUM(B34:B38)</f>
        <v>22</v>
      </c>
      <c r="C39" s="180">
        <f>SUM(C34:C38)</f>
        <v>19.53</v>
      </c>
      <c r="D39" s="180">
        <f>SUM(D34:D38)</f>
        <v>2.2799999999999998</v>
      </c>
      <c r="E39" s="302"/>
      <c r="F39" s="305"/>
      <c r="G39" s="305"/>
      <c r="H39" s="182">
        <f>SUM(H34:H38)</f>
        <v>539965.43999999994</v>
      </c>
      <c r="I39" s="182">
        <f t="shared" ref="I39:Q39" si="15">SUM(I34:I38)</f>
        <v>37975.68</v>
      </c>
      <c r="J39" s="182">
        <f t="shared" si="15"/>
        <v>127377.84000000001</v>
      </c>
      <c r="K39" s="182">
        <f t="shared" si="15"/>
        <v>8958.4599999999991</v>
      </c>
      <c r="L39" s="182">
        <f>SUM(L34:L38)</f>
        <v>667343.27999999991</v>
      </c>
      <c r="M39" s="182">
        <f t="shared" si="15"/>
        <v>46934.14</v>
      </c>
      <c r="N39" s="182">
        <f t="shared" si="15"/>
        <v>714277.41999999993</v>
      </c>
      <c r="O39" s="308"/>
      <c r="P39" s="190">
        <f t="shared" si="15"/>
        <v>88763.849999999991</v>
      </c>
      <c r="Q39" s="186">
        <f t="shared" si="15"/>
        <v>803041.26999999979</v>
      </c>
    </row>
    <row r="40" spans="1:17">
      <c r="N40" s="311" t="s">
        <v>913</v>
      </c>
      <c r="O40" s="311"/>
      <c r="P40" s="311"/>
      <c r="Q40" s="311"/>
    </row>
    <row r="41" spans="1:17">
      <c r="A41" s="151" t="s">
        <v>818</v>
      </c>
    </row>
    <row r="42" spans="1:17" ht="63">
      <c r="A42" s="169" t="s">
        <v>802</v>
      </c>
      <c r="B42" s="176" t="s">
        <v>814</v>
      </c>
      <c r="C42" s="170" t="s">
        <v>819</v>
      </c>
      <c r="D42" s="170" t="s">
        <v>820</v>
      </c>
      <c r="E42" s="168" t="s">
        <v>831</v>
      </c>
      <c r="F42" s="168" t="s">
        <v>891</v>
      </c>
      <c r="G42" s="187" t="s">
        <v>892</v>
      </c>
    </row>
    <row r="43" spans="1:17">
      <c r="A43" s="137" t="s">
        <v>803</v>
      </c>
      <c r="B43" s="149">
        <f>B11-B22</f>
        <v>1</v>
      </c>
      <c r="C43" s="152">
        <f>C11-C22-D22</f>
        <v>1</v>
      </c>
      <c r="D43" s="152">
        <f>C11-O22-P22</f>
        <v>1</v>
      </c>
      <c r="E43" s="149">
        <f>H11-N22-W22</f>
        <v>34170.171200000012</v>
      </c>
      <c r="F43" s="149">
        <f>J11-Z22-AA22</f>
        <v>2598.75</v>
      </c>
      <c r="G43" s="149">
        <f>K11-AD22</f>
        <v>36768.571200000006</v>
      </c>
    </row>
    <row r="44" spans="1:17">
      <c r="A44" s="137" t="s">
        <v>804</v>
      </c>
      <c r="B44" s="149">
        <f>B12-B23</f>
        <v>1</v>
      </c>
      <c r="C44" s="152">
        <f>C12-C23-D23</f>
        <v>1.5</v>
      </c>
      <c r="D44" s="152">
        <f>C12-O23-P23</f>
        <v>1.5</v>
      </c>
      <c r="E44" s="149">
        <f>H12-N23-W23</f>
        <v>51255.247999999992</v>
      </c>
      <c r="F44" s="149">
        <f>J12-Z23-AA23</f>
        <v>5087.5</v>
      </c>
      <c r="G44" s="149">
        <f>K12-AD23</f>
        <v>56342.407999999996</v>
      </c>
    </row>
    <row r="45" spans="1:17">
      <c r="A45" s="137" t="s">
        <v>805</v>
      </c>
      <c r="B45" s="149">
        <f>B13-B24</f>
        <v>1</v>
      </c>
      <c r="C45" s="152">
        <f>C13-C24-D24</f>
        <v>3.0499999999999972</v>
      </c>
      <c r="D45" s="152">
        <f>C13-O24-P24</f>
        <v>1.489999999999998</v>
      </c>
      <c r="E45" s="149">
        <f>H13-N24-W24</f>
        <v>123775.1873600001</v>
      </c>
      <c r="F45" s="149">
        <f>J13-Z24-AA24</f>
        <v>10296.44999999999</v>
      </c>
      <c r="G45" s="149">
        <f>K13-AD24</f>
        <v>134071.52736000007</v>
      </c>
    </row>
    <row r="46" spans="1:17">
      <c r="A46" s="146" t="s">
        <v>806</v>
      </c>
      <c r="B46" s="149">
        <f>B14-B25</f>
        <v>1</v>
      </c>
      <c r="C46" s="152">
        <f>C14-C25-D25</f>
        <v>0.5</v>
      </c>
      <c r="D46" s="152">
        <f>C14-O25-P25</f>
        <v>0.5</v>
      </c>
      <c r="E46" s="149">
        <f>H14-N25-W25</f>
        <v>17085.081600000001</v>
      </c>
      <c r="F46" s="149">
        <f>J14-Z25-AA25</f>
        <v>1840</v>
      </c>
      <c r="G46" s="149">
        <f>K14-AD25</f>
        <v>18925.081600000001</v>
      </c>
    </row>
    <row r="47" spans="1:17">
      <c r="A47" s="137" t="s">
        <v>807</v>
      </c>
      <c r="B47" s="149">
        <f>B15-B26</f>
        <v>3</v>
      </c>
      <c r="C47" s="152">
        <f>C15-C26-D26</f>
        <v>1.75</v>
      </c>
      <c r="D47" s="152">
        <f>C15-O26-P26</f>
        <v>1.75</v>
      </c>
      <c r="E47" s="149">
        <f>H15-N26-W26</f>
        <v>59797.789599999996</v>
      </c>
      <c r="F47" s="149">
        <f>J15-Z26-AA26</f>
        <v>5899.375</v>
      </c>
      <c r="G47" s="149">
        <f>K15-AD26</f>
        <v>65697.489600000001</v>
      </c>
    </row>
    <row r="48" spans="1:17">
      <c r="A48" s="178" t="s">
        <v>808</v>
      </c>
      <c r="B48" s="183">
        <f t="shared" ref="B48:E48" si="16">SUM(B43:B47)</f>
        <v>7</v>
      </c>
      <c r="C48" s="184">
        <f t="shared" si="16"/>
        <v>7.7999999999999972</v>
      </c>
      <c r="D48" s="184">
        <f t="shared" si="16"/>
        <v>6.2399999999999984</v>
      </c>
      <c r="E48" s="183">
        <f t="shared" si="16"/>
        <v>286083.4777600001</v>
      </c>
      <c r="F48" s="183">
        <f>SUM(F43:F47)</f>
        <v>25722.07499999999</v>
      </c>
      <c r="G48" s="188">
        <f>SUM(G43:G47)</f>
        <v>311805.07776000007</v>
      </c>
    </row>
    <row r="49" spans="1:18">
      <c r="A49" s="134" t="s">
        <v>893</v>
      </c>
    </row>
    <row r="50" spans="1:18">
      <c r="D50" s="298" t="s">
        <v>935</v>
      </c>
      <c r="E50" s="298"/>
      <c r="F50" s="298"/>
      <c r="G50" s="298"/>
      <c r="H50" s="298"/>
      <c r="N50" s="309"/>
      <c r="O50" s="309"/>
      <c r="P50" s="309"/>
      <c r="Q50" s="309"/>
      <c r="R50" s="309"/>
    </row>
    <row r="51" spans="1:18">
      <c r="A51" s="151" t="s">
        <v>922</v>
      </c>
    </row>
    <row r="52" spans="1:18" ht="63">
      <c r="A52" s="169" t="s">
        <v>802</v>
      </c>
      <c r="B52" s="176" t="s">
        <v>814</v>
      </c>
      <c r="C52" s="170" t="s">
        <v>815</v>
      </c>
      <c r="D52" s="168" t="s">
        <v>831</v>
      </c>
      <c r="E52" s="168" t="s">
        <v>891</v>
      </c>
      <c r="F52" s="187" t="s">
        <v>892</v>
      </c>
      <c r="M52" s="134" t="s">
        <v>936</v>
      </c>
    </row>
    <row r="53" spans="1:18">
      <c r="A53" s="137" t="s">
        <v>803</v>
      </c>
      <c r="B53" s="149">
        <f t="shared" ref="B53:C57" si="17">B11-B34</f>
        <v>1</v>
      </c>
      <c r="C53" s="152">
        <f t="shared" si="17"/>
        <v>1</v>
      </c>
      <c r="D53" s="149">
        <f>H11-N34</f>
        <v>34170.161200000002</v>
      </c>
      <c r="E53" s="149">
        <f t="shared" ref="E53:F57" si="18">J11-P34</f>
        <v>1517.5</v>
      </c>
      <c r="F53" s="149">
        <f t="shared" si="18"/>
        <v>35687.661200000002</v>
      </c>
    </row>
    <row r="54" spans="1:18">
      <c r="A54" s="137" t="s">
        <v>804</v>
      </c>
      <c r="B54" s="149">
        <f t="shared" si="17"/>
        <v>1</v>
      </c>
      <c r="C54" s="152">
        <f t="shared" si="17"/>
        <v>1.5</v>
      </c>
      <c r="D54" s="149">
        <f>H12-N35</f>
        <v>51255.247999999992</v>
      </c>
      <c r="E54" s="149">
        <f t="shared" si="18"/>
        <v>4655</v>
      </c>
      <c r="F54" s="149">
        <f t="shared" si="18"/>
        <v>55910.247999999992</v>
      </c>
    </row>
    <row r="55" spans="1:18">
      <c r="A55" s="137" t="s">
        <v>805</v>
      </c>
      <c r="B55" s="149">
        <f t="shared" si="17"/>
        <v>1</v>
      </c>
      <c r="C55" s="152">
        <f t="shared" si="17"/>
        <v>3.7699999999999978</v>
      </c>
      <c r="D55" s="149">
        <f>H13-N36</f>
        <v>81887.377360000159</v>
      </c>
      <c r="E55" s="149">
        <f t="shared" si="18"/>
        <v>1088.8999999999942</v>
      </c>
      <c r="F55" s="149">
        <f t="shared" si="18"/>
        <v>82976.277360000182</v>
      </c>
    </row>
    <row r="56" spans="1:18">
      <c r="A56" s="146" t="s">
        <v>806</v>
      </c>
      <c r="B56" s="149">
        <f t="shared" si="17"/>
        <v>1</v>
      </c>
      <c r="C56" s="152">
        <f t="shared" si="17"/>
        <v>0.5</v>
      </c>
      <c r="D56" s="149">
        <f>H14-N37</f>
        <v>17085.081600000001</v>
      </c>
      <c r="E56" s="149">
        <f t="shared" si="18"/>
        <v>1840</v>
      </c>
      <c r="F56" s="149">
        <f t="shared" si="18"/>
        <v>18925.081600000001</v>
      </c>
    </row>
    <row r="57" spans="1:18">
      <c r="A57" s="137" t="s">
        <v>807</v>
      </c>
      <c r="B57" s="149">
        <f t="shared" si="17"/>
        <v>3</v>
      </c>
      <c r="C57" s="152">
        <f t="shared" si="17"/>
        <v>1.75</v>
      </c>
      <c r="D57" s="149">
        <f>H15-N38</f>
        <v>59797.789600000004</v>
      </c>
      <c r="E57" s="149">
        <f t="shared" si="18"/>
        <v>5358.75</v>
      </c>
      <c r="F57" s="149">
        <f t="shared" si="18"/>
        <v>65156.539600000004</v>
      </c>
    </row>
    <row r="58" spans="1:18">
      <c r="A58" s="178" t="s">
        <v>808</v>
      </c>
      <c r="B58" s="183">
        <f t="shared" ref="B58:C58" si="19">SUM(B53:B57)</f>
        <v>7</v>
      </c>
      <c r="C58" s="184">
        <f t="shared" si="19"/>
        <v>8.5199999999999978</v>
      </c>
      <c r="D58" s="183">
        <f>SUM(D53:D57)</f>
        <v>244195.65776000015</v>
      </c>
      <c r="E58" s="183">
        <f>SUM(E53:E57)</f>
        <v>14460.149999999994</v>
      </c>
      <c r="F58" s="188">
        <f>SUM(F53:F57)</f>
        <v>258655.80776000017</v>
      </c>
    </row>
    <row r="59" spans="1:18">
      <c r="A59" s="134" t="s">
        <v>923</v>
      </c>
    </row>
    <row r="60" spans="1:18">
      <c r="D60" s="298" t="s">
        <v>935</v>
      </c>
      <c r="E60" s="298"/>
      <c r="F60" s="298"/>
      <c r="G60" s="298"/>
      <c r="H60" s="298"/>
    </row>
  </sheetData>
  <mergeCells count="25">
    <mergeCell ref="AA31:AD31"/>
    <mergeCell ref="N40:Q40"/>
    <mergeCell ref="N50:R50"/>
    <mergeCell ref="G18:K18"/>
    <mergeCell ref="D50:H50"/>
    <mergeCell ref="Y22:Y27"/>
    <mergeCell ref="E34:E39"/>
    <mergeCell ref="F34:F39"/>
    <mergeCell ref="G34:G39"/>
    <mergeCell ref="O34:O39"/>
    <mergeCell ref="X22:X27"/>
    <mergeCell ref="H20:N20"/>
    <mergeCell ref="Q20:W20"/>
    <mergeCell ref="E22:E27"/>
    <mergeCell ref="F22:F27"/>
    <mergeCell ref="G22:G27"/>
    <mergeCell ref="D60:H60"/>
    <mergeCell ref="A17:K17"/>
    <mergeCell ref="H1:J1"/>
    <mergeCell ref="A2:J2"/>
    <mergeCell ref="D11:D16"/>
    <mergeCell ref="F11:F16"/>
    <mergeCell ref="I11:I16"/>
    <mergeCell ref="D8:G8"/>
    <mergeCell ref="G19:K19"/>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41E5E-CC5E-4259-AAF0-01864584DF4A}">
  <sheetPr>
    <tabColor theme="9" tint="0.79998168889431442"/>
  </sheetPr>
  <dimension ref="A1:R32"/>
  <sheetViews>
    <sheetView tabSelected="1" topLeftCell="A9" zoomScale="68" zoomScaleNormal="68" workbookViewId="0">
      <selection activeCell="V11" sqref="V11"/>
    </sheetView>
  </sheetViews>
  <sheetFormatPr defaultColWidth="8.85546875" defaultRowHeight="15"/>
  <cols>
    <col min="1" max="3" width="15.7109375" style="193" customWidth="1"/>
    <col min="4" max="4" width="20.28515625" style="193" customWidth="1"/>
    <col min="5" max="8" width="15.7109375" style="193" customWidth="1"/>
    <col min="9" max="9" width="24.7109375" style="193" customWidth="1"/>
    <col min="10" max="10" width="15.42578125" style="193" customWidth="1"/>
    <col min="11" max="11" width="19.140625" style="193" customWidth="1"/>
    <col min="12" max="12" width="15.7109375" style="193" customWidth="1"/>
    <col min="13" max="13" width="18.7109375" style="193" customWidth="1"/>
    <col min="14" max="14" width="15.7109375" style="193" customWidth="1"/>
    <col min="15" max="15" width="19.7109375" style="193" customWidth="1"/>
    <col min="16" max="18" width="15.7109375" style="193" customWidth="1"/>
    <col min="19" max="16384" width="8.85546875" style="193"/>
  </cols>
  <sheetData>
    <row r="1" spans="1:18" ht="47.25" customHeight="1">
      <c r="O1" s="318" t="s">
        <v>857</v>
      </c>
      <c r="P1" s="318"/>
      <c r="Q1" s="318"/>
      <c r="R1" s="318"/>
    </row>
    <row r="2" spans="1:18" ht="23.25" customHeight="1">
      <c r="A2" s="319" t="s">
        <v>911</v>
      </c>
      <c r="B2" s="319"/>
      <c r="C2" s="319"/>
      <c r="D2" s="319"/>
      <c r="E2" s="319"/>
      <c r="F2" s="319"/>
      <c r="G2" s="319"/>
      <c r="H2" s="319"/>
      <c r="I2" s="319"/>
      <c r="J2" s="319"/>
      <c r="K2" s="319"/>
      <c r="L2" s="319"/>
      <c r="M2" s="319"/>
      <c r="N2" s="319"/>
      <c r="O2" s="319"/>
      <c r="P2" s="319"/>
      <c r="Q2" s="319"/>
      <c r="R2" s="319"/>
    </row>
    <row r="3" spans="1:18">
      <c r="A3" s="194" t="s">
        <v>835</v>
      </c>
      <c r="B3" s="194"/>
      <c r="C3" s="194"/>
      <c r="D3" s="194"/>
      <c r="G3" s="195"/>
    </row>
    <row r="4" spans="1:18" ht="45">
      <c r="A4" s="196" t="s">
        <v>894</v>
      </c>
      <c r="B4" s="197" t="s">
        <v>896</v>
      </c>
      <c r="C4" s="196" t="s">
        <v>829</v>
      </c>
      <c r="D4" s="196" t="s">
        <v>897</v>
      </c>
      <c r="E4" s="196" t="s">
        <v>895</v>
      </c>
      <c r="F4" s="198"/>
      <c r="J4" s="199"/>
    </row>
    <row r="5" spans="1:18">
      <c r="A5" s="200">
        <v>497</v>
      </c>
      <c r="B5" s="200">
        <v>925</v>
      </c>
      <c r="C5" s="201">
        <f>0.2359*B5</f>
        <v>218.20750000000001</v>
      </c>
      <c r="D5" s="201">
        <f>B5+C5</f>
        <v>1143.2075</v>
      </c>
      <c r="E5" s="202">
        <f>A5*D5*12</f>
        <v>6818089.5299999993</v>
      </c>
      <c r="F5" s="203"/>
      <c r="G5" s="204"/>
    </row>
    <row r="6" spans="1:18">
      <c r="A6" s="193" t="s">
        <v>912</v>
      </c>
      <c r="Q6" s="205"/>
    </row>
    <row r="7" spans="1:18">
      <c r="N7" s="320" t="s">
        <v>913</v>
      </c>
      <c r="O7" s="320"/>
      <c r="P7" s="320"/>
      <c r="Q7" s="320"/>
      <c r="R7" s="320"/>
    </row>
    <row r="8" spans="1:18">
      <c r="A8" s="321" t="s">
        <v>914</v>
      </c>
      <c r="B8" s="321"/>
      <c r="C8" s="321"/>
      <c r="D8" s="321"/>
      <c r="E8" s="321"/>
      <c r="F8" s="321"/>
      <c r="G8" s="321"/>
      <c r="H8" s="321"/>
      <c r="I8" s="321"/>
      <c r="J8" s="321"/>
      <c r="K8" s="321"/>
      <c r="L8" s="321"/>
      <c r="M8" s="321"/>
      <c r="N8" s="321"/>
      <c r="O8" s="321"/>
      <c r="P8" s="321"/>
      <c r="Q8" s="321"/>
      <c r="R8" s="321"/>
    </row>
    <row r="9" spans="1:18" ht="42.75" customHeight="1">
      <c r="A9" s="322"/>
      <c r="B9" s="322"/>
      <c r="C9" s="322"/>
      <c r="D9" s="322"/>
      <c r="E9" s="322"/>
      <c r="F9" s="322"/>
      <c r="G9" s="322"/>
      <c r="H9" s="323"/>
      <c r="I9" s="324" t="s">
        <v>851</v>
      </c>
      <c r="J9" s="325"/>
      <c r="K9" s="326" t="s">
        <v>852</v>
      </c>
      <c r="L9" s="327"/>
      <c r="M9" s="326" t="s">
        <v>853</v>
      </c>
      <c r="N9" s="327"/>
      <c r="O9" s="326" t="s">
        <v>854</v>
      </c>
      <c r="P9" s="327"/>
      <c r="Q9" s="206"/>
    </row>
    <row r="10" spans="1:18" ht="60">
      <c r="A10" s="197" t="s">
        <v>802</v>
      </c>
      <c r="B10" s="197" t="s">
        <v>898</v>
      </c>
      <c r="C10" s="197" t="s">
        <v>899</v>
      </c>
      <c r="D10" s="197" t="s">
        <v>900</v>
      </c>
      <c r="E10" s="197" t="s">
        <v>901</v>
      </c>
      <c r="F10" s="197" t="s">
        <v>902</v>
      </c>
      <c r="G10" s="197" t="s">
        <v>903</v>
      </c>
      <c r="H10" s="197" t="s">
        <v>904</v>
      </c>
      <c r="I10" s="197" t="s">
        <v>855</v>
      </c>
      <c r="J10" s="197" t="s">
        <v>856</v>
      </c>
      <c r="K10" s="197" t="s">
        <v>855</v>
      </c>
      <c r="L10" s="197" t="s">
        <v>856</v>
      </c>
      <c r="M10" s="197" t="s">
        <v>855</v>
      </c>
      <c r="N10" s="197" t="s">
        <v>856</v>
      </c>
      <c r="O10" s="197" t="s">
        <v>855</v>
      </c>
      <c r="P10" s="197" t="s">
        <v>856</v>
      </c>
      <c r="Q10" s="197" t="s">
        <v>836</v>
      </c>
      <c r="R10" s="196" t="s">
        <v>801</v>
      </c>
    </row>
    <row r="11" spans="1:18">
      <c r="A11" s="207" t="s">
        <v>803</v>
      </c>
      <c r="B11" s="332">
        <f>B5+C5</f>
        <v>1143.2075</v>
      </c>
      <c r="C11" s="208">
        <v>41</v>
      </c>
      <c r="D11" s="208">
        <v>46871.61</v>
      </c>
      <c r="E11" s="208">
        <v>43</v>
      </c>
      <c r="F11" s="208">
        <v>49100.869999999974</v>
      </c>
      <c r="G11" s="208">
        <v>44</v>
      </c>
      <c r="H11" s="208">
        <f>$B$11*G11</f>
        <v>50301.13</v>
      </c>
      <c r="I11" s="333">
        <f>G16+34</f>
        <v>275</v>
      </c>
      <c r="J11" s="333">
        <f>ROUND(I11*B11*3,0)</f>
        <v>943146</v>
      </c>
      <c r="K11" s="333">
        <f>I11+22</f>
        <v>297</v>
      </c>
      <c r="L11" s="333">
        <f>K11*B11*2</f>
        <v>679065.255</v>
      </c>
      <c r="M11" s="333">
        <f>K11+9</f>
        <v>306</v>
      </c>
      <c r="N11" s="333">
        <f>M11*B11*3</f>
        <v>1049464.4849999999</v>
      </c>
      <c r="O11" s="330">
        <f>M11+7</f>
        <v>313</v>
      </c>
      <c r="P11" s="336">
        <f>O11*B11</f>
        <v>357823.94750000001</v>
      </c>
      <c r="Q11" s="330">
        <f>ROUND(D16+F16+H16+J11+L11+N11+P11,0)</f>
        <v>3831123</v>
      </c>
      <c r="R11" s="331">
        <f>Q11/E5</f>
        <v>0.56190564573005841</v>
      </c>
    </row>
    <row r="12" spans="1:18">
      <c r="A12" s="207" t="s">
        <v>804</v>
      </c>
      <c r="B12" s="332"/>
      <c r="C12" s="208">
        <v>29</v>
      </c>
      <c r="D12" s="208">
        <v>33049.159999999989</v>
      </c>
      <c r="E12" s="208">
        <v>29</v>
      </c>
      <c r="F12" s="208">
        <v>33153.089999999989</v>
      </c>
      <c r="G12" s="208">
        <v>30</v>
      </c>
      <c r="H12" s="208">
        <f t="shared" ref="H12:H15" si="0">$B$11*G12</f>
        <v>34296.224999999999</v>
      </c>
      <c r="I12" s="334"/>
      <c r="J12" s="334"/>
      <c r="K12" s="334"/>
      <c r="L12" s="334"/>
      <c r="M12" s="334"/>
      <c r="N12" s="334"/>
      <c r="O12" s="330"/>
      <c r="P12" s="336"/>
      <c r="Q12" s="330"/>
      <c r="R12" s="331"/>
    </row>
    <row r="13" spans="1:18">
      <c r="A13" s="207" t="s">
        <v>805</v>
      </c>
      <c r="B13" s="332"/>
      <c r="C13" s="208">
        <v>86</v>
      </c>
      <c r="D13" s="208">
        <v>97328.740000000122</v>
      </c>
      <c r="E13" s="208">
        <v>89</v>
      </c>
      <c r="F13" s="208">
        <v>98887.660000000134</v>
      </c>
      <c r="G13" s="208">
        <v>89</v>
      </c>
      <c r="H13" s="208">
        <f t="shared" si="0"/>
        <v>101745.4675</v>
      </c>
      <c r="I13" s="334"/>
      <c r="J13" s="334"/>
      <c r="K13" s="334"/>
      <c r="L13" s="334"/>
      <c r="M13" s="334"/>
      <c r="N13" s="334"/>
      <c r="O13" s="330"/>
      <c r="P13" s="336"/>
      <c r="Q13" s="330"/>
      <c r="R13" s="331"/>
    </row>
    <row r="14" spans="1:18">
      <c r="A14" s="207" t="s">
        <v>806</v>
      </c>
      <c r="B14" s="332"/>
      <c r="C14" s="208">
        <v>25</v>
      </c>
      <c r="D14" s="208">
        <v>28580.249999999985</v>
      </c>
      <c r="E14" s="208">
        <v>25</v>
      </c>
      <c r="F14" s="208">
        <v>28580.249999999985</v>
      </c>
      <c r="G14" s="208">
        <v>27</v>
      </c>
      <c r="H14" s="208">
        <f t="shared" si="0"/>
        <v>30866.602500000001</v>
      </c>
      <c r="I14" s="334"/>
      <c r="J14" s="334"/>
      <c r="K14" s="334"/>
      <c r="L14" s="334"/>
      <c r="M14" s="334"/>
      <c r="N14" s="334"/>
      <c r="O14" s="330"/>
      <c r="P14" s="336"/>
      <c r="Q14" s="330"/>
      <c r="R14" s="331"/>
    </row>
    <row r="15" spans="1:18">
      <c r="A15" s="207" t="s">
        <v>807</v>
      </c>
      <c r="B15" s="332"/>
      <c r="C15" s="208">
        <v>48</v>
      </c>
      <c r="D15" s="208">
        <v>54198.549999999967</v>
      </c>
      <c r="E15" s="208">
        <v>50</v>
      </c>
      <c r="F15" s="208">
        <v>56360.249999999964</v>
      </c>
      <c r="G15" s="208">
        <v>51</v>
      </c>
      <c r="H15" s="208">
        <f t="shared" si="0"/>
        <v>58303.582499999997</v>
      </c>
      <c r="I15" s="334"/>
      <c r="J15" s="334"/>
      <c r="K15" s="334"/>
      <c r="L15" s="334"/>
      <c r="M15" s="334"/>
      <c r="N15" s="334"/>
      <c r="O15" s="330"/>
      <c r="P15" s="336"/>
      <c r="Q15" s="330"/>
      <c r="R15" s="331"/>
    </row>
    <row r="16" spans="1:18">
      <c r="A16" s="207" t="s">
        <v>808</v>
      </c>
      <c r="B16" s="332"/>
      <c r="C16" s="208">
        <f>SUM(C11:C15)</f>
        <v>229</v>
      </c>
      <c r="D16" s="208">
        <f t="shared" ref="D16:H16" si="1">SUM(D11:D15)</f>
        <v>260028.31000000008</v>
      </c>
      <c r="E16" s="208">
        <f t="shared" si="1"/>
        <v>236</v>
      </c>
      <c r="F16" s="208">
        <f t="shared" si="1"/>
        <v>266082.12000000005</v>
      </c>
      <c r="G16" s="208">
        <f t="shared" si="1"/>
        <v>241</v>
      </c>
      <c r="H16" s="208">
        <f t="shared" si="1"/>
        <v>275513.00750000001</v>
      </c>
      <c r="I16" s="335"/>
      <c r="J16" s="335"/>
      <c r="K16" s="335"/>
      <c r="L16" s="335"/>
      <c r="M16" s="335"/>
      <c r="N16" s="335"/>
      <c r="O16" s="330"/>
      <c r="P16" s="336"/>
      <c r="Q16" s="330"/>
      <c r="R16" s="331"/>
    </row>
    <row r="17" spans="1:18">
      <c r="A17" s="193" t="s">
        <v>905</v>
      </c>
    </row>
    <row r="18" spans="1:18">
      <c r="A18" s="193" t="s">
        <v>906</v>
      </c>
    </row>
    <row r="19" spans="1:18">
      <c r="N19" s="341" t="s">
        <v>913</v>
      </c>
      <c r="O19" s="341"/>
      <c r="P19" s="341"/>
      <c r="Q19" s="341"/>
      <c r="R19" s="341"/>
    </row>
    <row r="20" spans="1:18">
      <c r="A20" s="206" t="s">
        <v>915</v>
      </c>
    </row>
    <row r="21" spans="1:18" ht="60">
      <c r="A21" s="210" t="s">
        <v>894</v>
      </c>
      <c r="B21" s="197" t="s">
        <v>898</v>
      </c>
      <c r="C21" s="210" t="s">
        <v>907</v>
      </c>
      <c r="D21" s="197" t="s">
        <v>908</v>
      </c>
      <c r="E21" s="197" t="s">
        <v>663</v>
      </c>
      <c r="F21" s="197" t="s">
        <v>910</v>
      </c>
      <c r="G21" s="197" t="s">
        <v>663</v>
      </c>
    </row>
    <row r="22" spans="1:18">
      <c r="A22" s="211">
        <v>120</v>
      </c>
      <c r="B22" s="212">
        <f>B5+C5</f>
        <v>1143.2075</v>
      </c>
      <c r="C22" s="211">
        <f>A22*B22</f>
        <v>137184.9</v>
      </c>
      <c r="D22" s="191">
        <f>ROUND(C22*6,0)</f>
        <v>823109</v>
      </c>
      <c r="E22" s="213">
        <f>D22/E5</f>
        <v>0.120724287408998</v>
      </c>
      <c r="F22" s="192">
        <f>ROUND(D22*2,0)</f>
        <v>1646218</v>
      </c>
      <c r="G22" s="213">
        <f>F22/E5</f>
        <v>0.241448574817996</v>
      </c>
    </row>
    <row r="23" spans="1:18">
      <c r="A23" s="214" t="s">
        <v>909</v>
      </c>
      <c r="B23" s="215"/>
      <c r="C23" s="216"/>
      <c r="D23" s="216"/>
      <c r="E23" s="217"/>
    </row>
    <row r="24" spans="1:18">
      <c r="N24" s="204" t="s">
        <v>913</v>
      </c>
    </row>
    <row r="25" spans="1:18">
      <c r="A25" s="193" t="s">
        <v>837</v>
      </c>
    </row>
    <row r="26" spans="1:18" ht="60">
      <c r="A26" s="196" t="s">
        <v>800</v>
      </c>
      <c r="B26" s="218" t="s">
        <v>838</v>
      </c>
      <c r="C26" s="197" t="s">
        <v>839</v>
      </c>
      <c r="D26" s="197" t="s">
        <v>840</v>
      </c>
      <c r="E26" s="197" t="s">
        <v>841</v>
      </c>
      <c r="F26" s="197" t="s">
        <v>842</v>
      </c>
      <c r="G26" s="197" t="s">
        <v>843</v>
      </c>
      <c r="H26" s="197" t="s">
        <v>809</v>
      </c>
      <c r="I26" s="337" t="s">
        <v>801</v>
      </c>
      <c r="J26" s="196" t="s">
        <v>941</v>
      </c>
      <c r="K26" s="196" t="s">
        <v>937</v>
      </c>
      <c r="L26" s="337" t="s">
        <v>801</v>
      </c>
    </row>
    <row r="27" spans="1:18">
      <c r="A27" s="200">
        <v>497</v>
      </c>
      <c r="B27" s="202">
        <f>E5</f>
        <v>6818089.5299999993</v>
      </c>
      <c r="C27" s="209">
        <f>O11</f>
        <v>313</v>
      </c>
      <c r="D27" s="202">
        <f>Q11</f>
        <v>3831123</v>
      </c>
      <c r="E27" s="202">
        <f>A22</f>
        <v>120</v>
      </c>
      <c r="F27" s="219">
        <f>D22</f>
        <v>823109</v>
      </c>
      <c r="G27" s="202">
        <f>C27+E27</f>
        <v>433</v>
      </c>
      <c r="H27" s="209">
        <f>D27+F27</f>
        <v>4654232</v>
      </c>
      <c r="I27" s="213">
        <f>H27/B27</f>
        <v>0.6826299331390564</v>
      </c>
      <c r="J27" s="202">
        <f>A5</f>
        <v>497</v>
      </c>
      <c r="K27" s="202">
        <f>E5</f>
        <v>6818089.5299999993</v>
      </c>
      <c r="L27" s="338">
        <f>K27/B27</f>
        <v>1</v>
      </c>
    </row>
    <row r="28" spans="1:18" ht="33.75" customHeight="1">
      <c r="A28" s="220"/>
      <c r="B28" s="221"/>
      <c r="C28" s="221"/>
      <c r="D28" s="221"/>
      <c r="E28" s="221"/>
      <c r="F28" s="328" t="s">
        <v>938</v>
      </c>
      <c r="G28" s="329"/>
      <c r="H28" s="208">
        <f>B27-H27</f>
        <v>2163857.5299999993</v>
      </c>
      <c r="I28" s="339" t="s">
        <v>939</v>
      </c>
      <c r="J28" s="340"/>
      <c r="K28" s="202">
        <f>B27-K27</f>
        <v>0</v>
      </c>
    </row>
    <row r="29" spans="1:18" ht="36" customHeight="1">
      <c r="A29" s="318" t="s">
        <v>940</v>
      </c>
      <c r="B29" s="318"/>
      <c r="C29" s="318"/>
      <c r="D29" s="318"/>
      <c r="E29" s="318"/>
      <c r="F29" s="318"/>
      <c r="G29" s="318"/>
      <c r="H29" s="318"/>
      <c r="I29" s="318"/>
      <c r="J29" s="318"/>
      <c r="K29" s="318"/>
      <c r="L29" s="318"/>
    </row>
    <row r="30" spans="1:18" ht="23.25" customHeight="1">
      <c r="A30" s="318" t="s">
        <v>942</v>
      </c>
      <c r="B30" s="318"/>
      <c r="C30" s="318"/>
      <c r="D30" s="318"/>
      <c r="E30" s="318"/>
      <c r="F30" s="318"/>
      <c r="G30" s="318"/>
      <c r="H30" s="318"/>
      <c r="I30" s="318"/>
      <c r="J30" s="318"/>
      <c r="K30" s="318"/>
      <c r="L30" s="318"/>
    </row>
    <row r="31" spans="1:18">
      <c r="N31" s="204" t="s">
        <v>913</v>
      </c>
    </row>
    <row r="32" spans="1:18">
      <c r="A32" s="222"/>
      <c r="B32" s="222"/>
      <c r="C32" s="222"/>
      <c r="D32" s="222"/>
      <c r="E32" s="222"/>
      <c r="F32" s="222"/>
      <c r="G32" s="222"/>
      <c r="H32" s="205"/>
      <c r="K32" s="205"/>
    </row>
  </sheetData>
  <mergeCells count="24">
    <mergeCell ref="F28:G28"/>
    <mergeCell ref="I28:J28"/>
    <mergeCell ref="A30:L30"/>
    <mergeCell ref="A29:L29"/>
    <mergeCell ref="Q11:Q16"/>
    <mergeCell ref="R11:R16"/>
    <mergeCell ref="B11:B16"/>
    <mergeCell ref="I11:I16"/>
    <mergeCell ref="J11:J16"/>
    <mergeCell ref="K11:K16"/>
    <mergeCell ref="L11:L16"/>
    <mergeCell ref="M11:M16"/>
    <mergeCell ref="N11:N16"/>
    <mergeCell ref="O11:O16"/>
    <mergeCell ref="P11:P16"/>
    <mergeCell ref="O1:R1"/>
    <mergeCell ref="A2:R2"/>
    <mergeCell ref="N7:R7"/>
    <mergeCell ref="A8:R8"/>
    <mergeCell ref="A9:H9"/>
    <mergeCell ref="I9:J9"/>
    <mergeCell ref="K9:L9"/>
    <mergeCell ref="M9:N9"/>
    <mergeCell ref="O9:P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1.pielikums</vt:lpstr>
      <vt:lpstr>2.pielikums</vt:lpstr>
      <vt:lpstr>2.pielikuma_turpinājums</vt:lpstr>
      <vt:lpstr>3.pielikums</vt:lpstr>
      <vt:lpstr>3.pielikuma_turpinājums</vt:lpstr>
      <vt:lpstr>4.pielikums</vt:lpstr>
      <vt:lpstr>5.pielikums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Ivita Šņore</cp:lastModifiedBy>
  <dcterms:created xsi:type="dcterms:W3CDTF">2024-05-29T11:42:25Z</dcterms:created>
  <dcterms:modified xsi:type="dcterms:W3CDTF">2025-05-22T13:31:16Z</dcterms:modified>
</cp:coreProperties>
</file>