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8"/>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Apro robeža_2023_jan_apr\LNG\"/>
    </mc:Choice>
  </mc:AlternateContent>
  <xr:revisionPtr revIDLastSave="0" documentId="13_ncr:1_{2F25A5C1-3FCF-4DEE-BD9D-2E1E4A1F2C2B}" xr6:coauthVersionLast="36" xr6:coauthVersionMax="36" xr10:uidLastSave="{00000000-0000-0000-0000-000000000000}"/>
  <bookViews>
    <workbookView xWindow="0" yWindow="0" windowWidth="23040" windowHeight="8448" xr2:uid="{00000000-000D-0000-FFFF-FFFF00000000}"/>
  </bookViews>
  <sheets>
    <sheet name="VP_jan" sheetId="12" r:id="rId1"/>
    <sheet name="1.tabula" sheetId="13" r:id="rId2"/>
    <sheet name="2.tabula" sheetId="20" r:id="rId3"/>
    <sheet name="3.tabula" sheetId="15" r:id="rId4"/>
    <sheet name="4.tabula" sheetId="16" r:id="rId5"/>
    <sheet name="5.tabula" sheetId="21" r:id="rId6"/>
    <sheet name="6.tabula" sheetId="18" r:id="rId7"/>
    <sheet name="7.tabula" sheetId="19" r:id="rId8"/>
  </sheets>
  <definedNames>
    <definedName name="_xlnm._FilterDatabase" localSheetId="1" hidden="1">'1.tabula'!$A$5:$I$8</definedName>
    <definedName name="_xlnm._FilterDatabase" localSheetId="2" hidden="1">'2.tabula'!$A$5:$I$303</definedName>
    <definedName name="_xlnm._FilterDatabase" localSheetId="3" hidden="1">'3.tabula'!$A$5:$I$11</definedName>
    <definedName name="_xlnm._FilterDatabase" localSheetId="4" hidden="1">'4.tabula'!$A$5:$I$8</definedName>
    <definedName name="_xlnm._FilterDatabase" localSheetId="5" hidden="1">'5.tabula'!$A$5:$J$435</definedName>
    <definedName name="_xlnm._FilterDatabase" localSheetId="6" hidden="1">'6.tabula'!$A$5:$G$29</definedName>
    <definedName name="_xlnm.Print_Area" localSheetId="1">'1.tabula'!$A$1:$I$8</definedName>
    <definedName name="_xlnm.Print_Area" localSheetId="2">'2.tabula'!$A$1:$I$303</definedName>
    <definedName name="_xlnm.Print_Area" localSheetId="3">'3.tabula'!$A$1:$I$13</definedName>
    <definedName name="_xlnm.Print_Area" localSheetId="4">'4.tabula'!$A$1:$J$11</definedName>
    <definedName name="_xlnm.Print_Area" localSheetId="5">'5.tabula'!$A$1:$J$432</definedName>
    <definedName name="_xlnm.Print_Area" localSheetId="6">'6.tabula'!$A$1:$G$33</definedName>
    <definedName name="_xlnm.Print_Area" localSheetId="0">VP_jan!$A$7:$D$41</definedName>
    <definedName name="_xlnm.Print_Titles" localSheetId="1">'1.tabula'!$5:$5</definedName>
    <definedName name="_xlnm.Print_Titles" localSheetId="2">'2.tabula'!$5:$5</definedName>
    <definedName name="_xlnm.Print_Titles" localSheetId="3">'3.tabula'!$5:$5</definedName>
    <definedName name="_xlnm.Print_Titles" localSheetId="4">'4.tabula'!$5:$5</definedName>
    <definedName name="_xlnm.Print_Titles" localSheetId="5">'5.tabula'!$5:$5</definedName>
    <definedName name="_xlnm.Print_Titles" localSheetId="6">'6.tabula'!$5:$5</definedName>
    <definedName name="_xlnm.Print_Titles" localSheetId="7">'7.tabula'!$5:$5</definedName>
    <definedName name="_xlnm.Print_Titles" localSheetId="0">VP_jan!$9:$9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5" i="12" l="1"/>
  <c r="D44" i="12" l="1"/>
  <c r="D15" i="12" l="1"/>
  <c r="F37" i="12" l="1"/>
  <c r="F30" i="12" l="1"/>
  <c r="F31" i="12"/>
  <c r="F35" i="12"/>
  <c r="F36" i="12"/>
  <c r="F38" i="12"/>
  <c r="E20" i="12"/>
  <c r="F20" i="12" s="1"/>
  <c r="E21" i="12"/>
  <c r="F21" i="12" s="1"/>
  <c r="E22" i="12"/>
  <c r="F22" i="12" s="1"/>
  <c r="E23" i="12"/>
  <c r="F23" i="12" s="1"/>
  <c r="E24" i="12"/>
  <c r="F24" i="12" s="1"/>
  <c r="E25" i="12"/>
  <c r="F25" i="12" s="1"/>
  <c r="E26" i="12"/>
  <c r="F26" i="12" s="1"/>
  <c r="E27" i="12"/>
  <c r="F27" i="12" s="1"/>
  <c r="E28" i="12"/>
  <c r="F28" i="12" s="1"/>
  <c r="E32" i="12"/>
  <c r="E48" i="12"/>
  <c r="F48" i="12" s="1"/>
  <c r="F47" i="12" s="1"/>
  <c r="E29" i="12" l="1"/>
  <c r="E15" i="12"/>
  <c r="F32" i="12"/>
  <c r="F15" i="12" s="1"/>
  <c r="E47" i="12"/>
  <c r="I432" i="21"/>
  <c r="J432" i="21" s="1"/>
  <c r="F432" i="21"/>
  <c r="I431" i="21"/>
  <c r="J431" i="21" s="1"/>
  <c r="F431" i="21"/>
  <c r="I430" i="21"/>
  <c r="J430" i="21" s="1"/>
  <c r="F430" i="21"/>
  <c r="I429" i="21"/>
  <c r="J429" i="21" s="1"/>
  <c r="F429" i="21"/>
  <c r="I428" i="21"/>
  <c r="J428" i="21" s="1"/>
  <c r="F428" i="21"/>
  <c r="I427" i="21"/>
  <c r="J427" i="21" s="1"/>
  <c r="F427" i="21"/>
  <c r="I426" i="21"/>
  <c r="J426" i="21" s="1"/>
  <c r="F426" i="21"/>
  <c r="I425" i="21"/>
  <c r="J425" i="21" s="1"/>
  <c r="F425" i="21"/>
  <c r="I424" i="21"/>
  <c r="J424" i="21" s="1"/>
  <c r="F424" i="21"/>
  <c r="I423" i="21"/>
  <c r="J423" i="21" s="1"/>
  <c r="F423" i="21"/>
  <c r="I422" i="21"/>
  <c r="J422" i="21" s="1"/>
  <c r="F422" i="21"/>
  <c r="I421" i="21"/>
  <c r="J421" i="21" s="1"/>
  <c r="F421" i="21"/>
  <c r="I420" i="21"/>
  <c r="J420" i="21" s="1"/>
  <c r="F420" i="21"/>
  <c r="I419" i="21"/>
  <c r="J419" i="21" s="1"/>
  <c r="F419" i="21"/>
  <c r="I418" i="21"/>
  <c r="J418" i="21" s="1"/>
  <c r="F418" i="21"/>
  <c r="I417" i="21"/>
  <c r="J417" i="21" s="1"/>
  <c r="F417" i="21"/>
  <c r="I416" i="21"/>
  <c r="J416" i="21" s="1"/>
  <c r="F416" i="21"/>
  <c r="I415" i="21"/>
  <c r="J415" i="21" s="1"/>
  <c r="F415" i="21"/>
  <c r="I414" i="21"/>
  <c r="J414" i="21" s="1"/>
  <c r="F414" i="21"/>
  <c r="I413" i="21"/>
  <c r="J413" i="21" s="1"/>
  <c r="F413" i="21"/>
  <c r="I412" i="21"/>
  <c r="J412" i="21" s="1"/>
  <c r="F412" i="21"/>
  <c r="I411" i="21"/>
  <c r="J411" i="21" s="1"/>
  <c r="F411" i="21"/>
  <c r="I410" i="21"/>
  <c r="J410" i="21" s="1"/>
  <c r="F410" i="21"/>
  <c r="F409" i="21"/>
  <c r="H409" i="21" s="1"/>
  <c r="F408" i="21"/>
  <c r="H408" i="21" s="1"/>
  <c r="I408" i="21" s="1"/>
  <c r="F407" i="21"/>
  <c r="H407" i="21" s="1"/>
  <c r="F406" i="21"/>
  <c r="H406" i="21" s="1"/>
  <c r="F405" i="21"/>
  <c r="H405" i="21" s="1"/>
  <c r="F404" i="21"/>
  <c r="H404" i="21" s="1"/>
  <c r="I404" i="21" s="1"/>
  <c r="F403" i="21"/>
  <c r="H403" i="21" s="1"/>
  <c r="I403" i="21" s="1"/>
  <c r="F402" i="21"/>
  <c r="H402" i="21" s="1"/>
  <c r="F401" i="21"/>
  <c r="H401" i="21" s="1"/>
  <c r="F400" i="21"/>
  <c r="H400" i="21" s="1"/>
  <c r="I400" i="21" s="1"/>
  <c r="F399" i="21"/>
  <c r="H399" i="21" s="1"/>
  <c r="F398" i="21"/>
  <c r="H398" i="21" s="1"/>
  <c r="F397" i="21"/>
  <c r="H397" i="21" s="1"/>
  <c r="I397" i="21" s="1"/>
  <c r="F396" i="21"/>
  <c r="H396" i="21" s="1"/>
  <c r="I396" i="21" s="1"/>
  <c r="F395" i="21"/>
  <c r="H395" i="21" s="1"/>
  <c r="F394" i="21"/>
  <c r="H394" i="21" s="1"/>
  <c r="F393" i="21"/>
  <c r="H393" i="21" s="1"/>
  <c r="F392" i="21"/>
  <c r="H392" i="21" s="1"/>
  <c r="I392" i="21" s="1"/>
  <c r="F391" i="21"/>
  <c r="H391" i="21" s="1"/>
  <c r="I391" i="21" s="1"/>
  <c r="F390" i="21"/>
  <c r="H390" i="21" s="1"/>
  <c r="F389" i="21"/>
  <c r="H389" i="21" s="1"/>
  <c r="I389" i="21" s="1"/>
  <c r="F388" i="21"/>
  <c r="H388" i="21" s="1"/>
  <c r="I388" i="21" s="1"/>
  <c r="F387" i="21"/>
  <c r="H387" i="21" s="1"/>
  <c r="F386" i="21"/>
  <c r="H386" i="21" s="1"/>
  <c r="F385" i="21"/>
  <c r="H385" i="21" s="1"/>
  <c r="F384" i="21"/>
  <c r="H384" i="21" s="1"/>
  <c r="I384" i="21" s="1"/>
  <c r="J384" i="21" s="1"/>
  <c r="F383" i="21"/>
  <c r="H383" i="21" s="1"/>
  <c r="F382" i="21"/>
  <c r="H382" i="21" s="1"/>
  <c r="F381" i="21"/>
  <c r="H381" i="21" s="1"/>
  <c r="I381" i="21" s="1"/>
  <c r="F380" i="21"/>
  <c r="H380" i="21" s="1"/>
  <c r="I380" i="21" s="1"/>
  <c r="F379" i="21"/>
  <c r="H379" i="21" s="1"/>
  <c r="F378" i="21"/>
  <c r="H378" i="21" s="1"/>
  <c r="F377" i="21"/>
  <c r="H377" i="21" s="1"/>
  <c r="F376" i="21"/>
  <c r="H376" i="21" s="1"/>
  <c r="I376" i="21" s="1"/>
  <c r="F375" i="21"/>
  <c r="H375" i="21" s="1"/>
  <c r="I375" i="21" s="1"/>
  <c r="F374" i="21"/>
  <c r="H374" i="21" s="1"/>
  <c r="I374" i="21" s="1"/>
  <c r="F373" i="21"/>
  <c r="H373" i="21" s="1"/>
  <c r="I373" i="21" s="1"/>
  <c r="F372" i="21"/>
  <c r="H372" i="21" s="1"/>
  <c r="I372" i="21" s="1"/>
  <c r="F371" i="21"/>
  <c r="H371" i="21" s="1"/>
  <c r="I371" i="21" s="1"/>
  <c r="F370" i="21"/>
  <c r="H370" i="21" s="1"/>
  <c r="F369" i="21"/>
  <c r="H369" i="21" s="1"/>
  <c r="F368" i="21"/>
  <c r="H368" i="21" s="1"/>
  <c r="I368" i="21" s="1"/>
  <c r="F367" i="21"/>
  <c r="H367" i="21" s="1"/>
  <c r="I367" i="21" s="1"/>
  <c r="F366" i="21"/>
  <c r="H366" i="21" s="1"/>
  <c r="I366" i="21" s="1"/>
  <c r="F365" i="21"/>
  <c r="H365" i="21" s="1"/>
  <c r="I365" i="21" s="1"/>
  <c r="F364" i="21"/>
  <c r="H364" i="21" s="1"/>
  <c r="I364" i="21" s="1"/>
  <c r="F363" i="21"/>
  <c r="H363" i="21" s="1"/>
  <c r="F362" i="21"/>
  <c r="H362" i="21" s="1"/>
  <c r="F361" i="21"/>
  <c r="H361" i="21" s="1"/>
  <c r="F360" i="21"/>
  <c r="H360" i="21" s="1"/>
  <c r="I360" i="21" s="1"/>
  <c r="F359" i="21"/>
  <c r="H359" i="21" s="1"/>
  <c r="I359" i="21" s="1"/>
  <c r="F358" i="21"/>
  <c r="H358" i="21" s="1"/>
  <c r="I358" i="21" s="1"/>
  <c r="F357" i="21"/>
  <c r="H357" i="21" s="1"/>
  <c r="I357" i="21" s="1"/>
  <c r="F356" i="21"/>
  <c r="H356" i="21" s="1"/>
  <c r="I356" i="21" s="1"/>
  <c r="F355" i="21"/>
  <c r="H355" i="21" s="1"/>
  <c r="I355" i="21" s="1"/>
  <c r="F354" i="21"/>
  <c r="H354" i="21" s="1"/>
  <c r="F353" i="21"/>
  <c r="H353" i="21" s="1"/>
  <c r="F352" i="21"/>
  <c r="H352" i="21" s="1"/>
  <c r="I352" i="21" s="1"/>
  <c r="F350" i="21"/>
  <c r="H350" i="21" s="1"/>
  <c r="I350" i="21" s="1"/>
  <c r="F349" i="21"/>
  <c r="H349" i="21" s="1"/>
  <c r="I349" i="21" s="1"/>
  <c r="F348" i="21"/>
  <c r="H348" i="21" s="1"/>
  <c r="I348" i="21" s="1"/>
  <c r="F347" i="21"/>
  <c r="H347" i="21" s="1"/>
  <c r="I347" i="21" s="1"/>
  <c r="F346" i="21"/>
  <c r="H346" i="21" s="1"/>
  <c r="F345" i="21"/>
  <c r="H345" i="21" s="1"/>
  <c r="I345" i="21" s="1"/>
  <c r="J345" i="21" s="1"/>
  <c r="F344" i="21"/>
  <c r="H344" i="21" s="1"/>
  <c r="I344" i="21" s="1"/>
  <c r="F343" i="21"/>
  <c r="H343" i="21" s="1"/>
  <c r="F342" i="21"/>
  <c r="H342" i="21" s="1"/>
  <c r="F341" i="21"/>
  <c r="H341" i="21" s="1"/>
  <c r="I341" i="21" s="1"/>
  <c r="J341" i="21" s="1"/>
  <c r="F340" i="21"/>
  <c r="H340" i="21" s="1"/>
  <c r="I340" i="21" s="1"/>
  <c r="F339" i="21"/>
  <c r="H339" i="21" s="1"/>
  <c r="I339" i="21" s="1"/>
  <c r="J339" i="21" s="1"/>
  <c r="F338" i="21"/>
  <c r="H338" i="21" s="1"/>
  <c r="F337" i="21"/>
  <c r="H337" i="21" s="1"/>
  <c r="I337" i="21" s="1"/>
  <c r="J337" i="21" s="1"/>
  <c r="F336" i="21"/>
  <c r="H336" i="21" s="1"/>
  <c r="I336" i="21" s="1"/>
  <c r="F335" i="21"/>
  <c r="H335" i="21" s="1"/>
  <c r="F334" i="21"/>
  <c r="H334" i="21" s="1"/>
  <c r="F333" i="21"/>
  <c r="H333" i="21" s="1"/>
  <c r="F332" i="21"/>
  <c r="H332" i="21" s="1"/>
  <c r="F331" i="21"/>
  <c r="H331" i="21" s="1"/>
  <c r="I331" i="21" s="1"/>
  <c r="F330" i="21"/>
  <c r="H330" i="21" s="1"/>
  <c r="F329" i="21"/>
  <c r="H329" i="21" s="1"/>
  <c r="I329" i="21" s="1"/>
  <c r="J329" i="21" s="1"/>
  <c r="F328" i="21"/>
  <c r="H328" i="21" s="1"/>
  <c r="I328" i="21" s="1"/>
  <c r="F327" i="21"/>
  <c r="H327" i="21" s="1"/>
  <c r="I327" i="21" s="1"/>
  <c r="F326" i="21"/>
  <c r="H326" i="21" s="1"/>
  <c r="F325" i="21"/>
  <c r="H325" i="21" s="1"/>
  <c r="I325" i="21" s="1"/>
  <c r="F324" i="21"/>
  <c r="H324" i="21" s="1"/>
  <c r="I324" i="21" s="1"/>
  <c r="F323" i="21"/>
  <c r="H323" i="21" s="1"/>
  <c r="F322" i="21"/>
  <c r="H322" i="21" s="1"/>
  <c r="I322" i="21" s="1"/>
  <c r="F321" i="21"/>
  <c r="H321" i="21" s="1"/>
  <c r="F320" i="21"/>
  <c r="H320" i="21" s="1"/>
  <c r="I320" i="21" s="1"/>
  <c r="F319" i="21"/>
  <c r="H319" i="21" s="1"/>
  <c r="F318" i="21"/>
  <c r="H318" i="21" s="1"/>
  <c r="F317" i="21"/>
  <c r="H317" i="21" s="1"/>
  <c r="F316" i="21"/>
  <c r="H316" i="21" s="1"/>
  <c r="F315" i="21"/>
  <c r="H315" i="21" s="1"/>
  <c r="I315" i="21" s="1"/>
  <c r="F314" i="21"/>
  <c r="H314" i="21" s="1"/>
  <c r="I314" i="21" s="1"/>
  <c r="F313" i="21"/>
  <c r="H313" i="21" s="1"/>
  <c r="I313" i="21" s="1"/>
  <c r="J313" i="21" s="1"/>
  <c r="F312" i="21"/>
  <c r="H312" i="21" s="1"/>
  <c r="F311" i="21"/>
  <c r="H311" i="21" s="1"/>
  <c r="I311" i="21" s="1"/>
  <c r="F310" i="21"/>
  <c r="H310" i="21" s="1"/>
  <c r="F309" i="21"/>
  <c r="H309" i="21" s="1"/>
  <c r="I309" i="21" s="1"/>
  <c r="F308" i="21"/>
  <c r="H308" i="21" s="1"/>
  <c r="F307" i="21"/>
  <c r="H307" i="21" s="1"/>
  <c r="I307" i="21" s="1"/>
  <c r="J307" i="21" s="1"/>
  <c r="F306" i="21"/>
  <c r="H306" i="21" s="1"/>
  <c r="I306" i="21" s="1"/>
  <c r="J306" i="21" s="1"/>
  <c r="F305" i="21"/>
  <c r="H305" i="21" s="1"/>
  <c r="I305" i="21" s="1"/>
  <c r="F304" i="21"/>
  <c r="H304" i="21" s="1"/>
  <c r="F303" i="21"/>
  <c r="H303" i="21" s="1"/>
  <c r="I303" i="21" s="1"/>
  <c r="F302" i="21"/>
  <c r="H302" i="21" s="1"/>
  <c r="F301" i="21"/>
  <c r="H301" i="21" s="1"/>
  <c r="F300" i="21"/>
  <c r="H300" i="21" s="1"/>
  <c r="F299" i="21"/>
  <c r="H299" i="21" s="1"/>
  <c r="I299" i="21" s="1"/>
  <c r="F298" i="21"/>
  <c r="H298" i="21" s="1"/>
  <c r="F297" i="21"/>
  <c r="H297" i="21" s="1"/>
  <c r="I297" i="21" s="1"/>
  <c r="J297" i="21" s="1"/>
  <c r="F296" i="21"/>
  <c r="H296" i="21" s="1"/>
  <c r="F295" i="21"/>
  <c r="H295" i="21" s="1"/>
  <c r="F294" i="21"/>
  <c r="H294" i="21" s="1"/>
  <c r="F293" i="21"/>
  <c r="H293" i="21" s="1"/>
  <c r="I293" i="21" s="1"/>
  <c r="F292" i="21"/>
  <c r="H292" i="21" s="1"/>
  <c r="F291" i="21"/>
  <c r="H291" i="21" s="1"/>
  <c r="I291" i="21" s="1"/>
  <c r="J291" i="21" s="1"/>
  <c r="F290" i="21"/>
  <c r="H290" i="21" s="1"/>
  <c r="F289" i="21"/>
  <c r="H289" i="21" s="1"/>
  <c r="F288" i="21"/>
  <c r="H288" i="21" s="1"/>
  <c r="F287" i="21"/>
  <c r="H287" i="21" s="1"/>
  <c r="F286" i="21"/>
  <c r="H286" i="21" s="1"/>
  <c r="I286" i="21" s="1"/>
  <c r="F285" i="21"/>
  <c r="H285" i="21" s="1"/>
  <c r="I285" i="21" s="1"/>
  <c r="F284" i="21"/>
  <c r="H284" i="21" s="1"/>
  <c r="I284" i="21" s="1"/>
  <c r="F283" i="21"/>
  <c r="H283" i="21" s="1"/>
  <c r="F282" i="21"/>
  <c r="H282" i="21" s="1"/>
  <c r="F281" i="21"/>
  <c r="H281" i="21" s="1"/>
  <c r="F280" i="21"/>
  <c r="H280" i="21" s="1"/>
  <c r="I280" i="21" s="1"/>
  <c r="F279" i="21"/>
  <c r="H279" i="21" s="1"/>
  <c r="I279" i="21" s="1"/>
  <c r="J279" i="21" s="1"/>
  <c r="F278" i="21"/>
  <c r="H278" i="21" s="1"/>
  <c r="F277" i="21"/>
  <c r="H277" i="21" s="1"/>
  <c r="F276" i="21"/>
  <c r="H276" i="21" s="1"/>
  <c r="I276" i="21" s="1"/>
  <c r="F275" i="21"/>
  <c r="H275" i="21" s="1"/>
  <c r="F274" i="21"/>
  <c r="H274" i="21" s="1"/>
  <c r="I274" i="21" s="1"/>
  <c r="F273" i="21"/>
  <c r="H273" i="21" s="1"/>
  <c r="F272" i="21"/>
  <c r="H272" i="21" s="1"/>
  <c r="I272" i="21" s="1"/>
  <c r="J272" i="21" s="1"/>
  <c r="F271" i="21"/>
  <c r="H271" i="21" s="1"/>
  <c r="I271" i="21" s="1"/>
  <c r="F270" i="21"/>
  <c r="H270" i="21" s="1"/>
  <c r="I270" i="21" s="1"/>
  <c r="F269" i="21"/>
  <c r="H269" i="21" s="1"/>
  <c r="I269" i="21" s="1"/>
  <c r="F268" i="21"/>
  <c r="H268" i="21" s="1"/>
  <c r="F267" i="21"/>
  <c r="H267" i="21" s="1"/>
  <c r="I267" i="21" s="1"/>
  <c r="F266" i="21"/>
  <c r="H266" i="21" s="1"/>
  <c r="I266" i="21" s="1"/>
  <c r="J266" i="21" s="1"/>
  <c r="F265" i="21"/>
  <c r="H265" i="21" s="1"/>
  <c r="F264" i="21"/>
  <c r="H264" i="21" s="1"/>
  <c r="F263" i="21"/>
  <c r="H263" i="21" s="1"/>
  <c r="F262" i="21"/>
  <c r="H262" i="21" s="1"/>
  <c r="F261" i="21"/>
  <c r="H261" i="21" s="1"/>
  <c r="F260" i="21"/>
  <c r="H260" i="21" s="1"/>
  <c r="F259" i="21"/>
  <c r="H259" i="21" s="1"/>
  <c r="I259" i="21" s="1"/>
  <c r="F258" i="21"/>
  <c r="H258" i="21" s="1"/>
  <c r="F257" i="21"/>
  <c r="H257" i="21" s="1"/>
  <c r="I257" i="21" s="1"/>
  <c r="J257" i="21" s="1"/>
  <c r="F256" i="21"/>
  <c r="H256" i="21" s="1"/>
  <c r="I256" i="21" s="1"/>
  <c r="J256" i="21" s="1"/>
  <c r="F255" i="21"/>
  <c r="H255" i="21" s="1"/>
  <c r="F254" i="21"/>
  <c r="H254" i="21" s="1"/>
  <c r="I254" i="21" s="1"/>
  <c r="F253" i="21"/>
  <c r="H253" i="21" s="1"/>
  <c r="F252" i="21"/>
  <c r="H252" i="21" s="1"/>
  <c r="F251" i="21"/>
  <c r="H251" i="21" s="1"/>
  <c r="I251" i="21" s="1"/>
  <c r="F250" i="21"/>
  <c r="H250" i="21" s="1"/>
  <c r="F249" i="21"/>
  <c r="H249" i="21" s="1"/>
  <c r="I249" i="21" s="1"/>
  <c r="J249" i="21" s="1"/>
  <c r="F248" i="21"/>
  <c r="H248" i="21" s="1"/>
  <c r="F247" i="21"/>
  <c r="H247" i="21" s="1"/>
  <c r="F246" i="21"/>
  <c r="H246" i="21" s="1"/>
  <c r="F245" i="21"/>
  <c r="H245" i="21" s="1"/>
  <c r="I245" i="21" s="1"/>
  <c r="J245" i="21" s="1"/>
  <c r="F244" i="21"/>
  <c r="H244" i="21" s="1"/>
  <c r="F243" i="21"/>
  <c r="H243" i="21" s="1"/>
  <c r="I243" i="21" s="1"/>
  <c r="F242" i="21"/>
  <c r="H242" i="21" s="1"/>
  <c r="F241" i="21"/>
  <c r="H241" i="21" s="1"/>
  <c r="F240" i="21"/>
  <c r="H240" i="21" s="1"/>
  <c r="I240" i="21" s="1"/>
  <c r="F239" i="21"/>
  <c r="H239" i="21" s="1"/>
  <c r="I239" i="21" s="1"/>
  <c r="J239" i="21" s="1"/>
  <c r="F238" i="21"/>
  <c r="H238" i="21" s="1"/>
  <c r="I238" i="21" s="1"/>
  <c r="F237" i="21"/>
  <c r="H237" i="21" s="1"/>
  <c r="F236" i="21"/>
  <c r="H236" i="21" s="1"/>
  <c r="F235" i="21"/>
  <c r="H235" i="21" s="1"/>
  <c r="F234" i="21"/>
  <c r="H234" i="21" s="1"/>
  <c r="I234" i="21" s="1"/>
  <c r="F233" i="21"/>
  <c r="H233" i="21" s="1"/>
  <c r="I233" i="21" s="1"/>
  <c r="F232" i="21"/>
  <c r="H232" i="21" s="1"/>
  <c r="I232" i="21" s="1"/>
  <c r="F231" i="21"/>
  <c r="H231" i="21" s="1"/>
  <c r="I231" i="21" s="1"/>
  <c r="J231" i="21" s="1"/>
  <c r="F230" i="21"/>
  <c r="H230" i="21" s="1"/>
  <c r="F229" i="21"/>
  <c r="H229" i="21" s="1"/>
  <c r="I229" i="21" s="1"/>
  <c r="F228" i="21"/>
  <c r="H228" i="21" s="1"/>
  <c r="F227" i="21"/>
  <c r="H227" i="21" s="1"/>
  <c r="F226" i="21"/>
  <c r="H226" i="21" s="1"/>
  <c r="F225" i="21"/>
  <c r="H225" i="21" s="1"/>
  <c r="I225" i="21" s="1"/>
  <c r="J225" i="21" s="1"/>
  <c r="F224" i="21"/>
  <c r="H224" i="21" s="1"/>
  <c r="I224" i="21" s="1"/>
  <c r="F223" i="21"/>
  <c r="H223" i="21" s="1"/>
  <c r="F222" i="21"/>
  <c r="H222" i="21" s="1"/>
  <c r="F221" i="21"/>
  <c r="H221" i="21" s="1"/>
  <c r="F220" i="21"/>
  <c r="H220" i="21" s="1"/>
  <c r="F219" i="21"/>
  <c r="H219" i="21" s="1"/>
  <c r="F218" i="21"/>
  <c r="H218" i="21" s="1"/>
  <c r="I218" i="21" s="1"/>
  <c r="F217" i="21"/>
  <c r="H217" i="21" s="1"/>
  <c r="I217" i="21" s="1"/>
  <c r="F216" i="21"/>
  <c r="H216" i="21" s="1"/>
  <c r="I216" i="21" s="1"/>
  <c r="F215" i="21"/>
  <c r="H215" i="21" s="1"/>
  <c r="I215" i="21" s="1"/>
  <c r="J215" i="21" s="1"/>
  <c r="F214" i="21"/>
  <c r="H214" i="21" s="1"/>
  <c r="F213" i="21"/>
  <c r="H213" i="21" s="1"/>
  <c r="I213" i="21" s="1"/>
  <c r="F212" i="21"/>
  <c r="H212" i="21" s="1"/>
  <c r="F211" i="21"/>
  <c r="H211" i="21" s="1"/>
  <c r="F210" i="21"/>
  <c r="H210" i="21" s="1"/>
  <c r="I210" i="21" s="1"/>
  <c r="F209" i="21"/>
  <c r="H209" i="21" s="1"/>
  <c r="I209" i="21" s="1"/>
  <c r="J209" i="21" s="1"/>
  <c r="F208" i="21"/>
  <c r="H208" i="21" s="1"/>
  <c r="I208" i="21" s="1"/>
  <c r="F207" i="21"/>
  <c r="H207" i="21" s="1"/>
  <c r="I207" i="21" s="1"/>
  <c r="F206" i="21"/>
  <c r="H206" i="21" s="1"/>
  <c r="F205" i="21"/>
  <c r="H205" i="21" s="1"/>
  <c r="I205" i="21" s="1"/>
  <c r="F204" i="21"/>
  <c r="H204" i="21" s="1"/>
  <c r="F203" i="21"/>
  <c r="H203" i="21" s="1"/>
  <c r="F202" i="21"/>
  <c r="H202" i="21" s="1"/>
  <c r="I202" i="21" s="1"/>
  <c r="F201" i="21"/>
  <c r="H201" i="21" s="1"/>
  <c r="I201" i="21" s="1"/>
  <c r="J201" i="21" s="1"/>
  <c r="F200" i="21"/>
  <c r="H200" i="21" s="1"/>
  <c r="I200" i="21" s="1"/>
  <c r="F199" i="21"/>
  <c r="H199" i="21" s="1"/>
  <c r="F198" i="21"/>
  <c r="H198" i="21" s="1"/>
  <c r="F197" i="21"/>
  <c r="H197" i="21" s="1"/>
  <c r="F196" i="21"/>
  <c r="H196" i="21" s="1"/>
  <c r="F195" i="21"/>
  <c r="H195" i="21" s="1"/>
  <c r="F194" i="21"/>
  <c r="H194" i="21" s="1"/>
  <c r="I194" i="21" s="1"/>
  <c r="F193" i="21"/>
  <c r="H193" i="21" s="1"/>
  <c r="I193" i="21" s="1"/>
  <c r="F192" i="21"/>
  <c r="H192" i="21" s="1"/>
  <c r="I192" i="21" s="1"/>
  <c r="F191" i="21"/>
  <c r="H191" i="21" s="1"/>
  <c r="I191" i="21" s="1"/>
  <c r="J191" i="21" s="1"/>
  <c r="F190" i="21"/>
  <c r="H190" i="21" s="1"/>
  <c r="F189" i="21"/>
  <c r="H189" i="21" s="1"/>
  <c r="F188" i="21"/>
  <c r="H188" i="21" s="1"/>
  <c r="F187" i="21"/>
  <c r="H187" i="21" s="1"/>
  <c r="F186" i="21"/>
  <c r="H186" i="21" s="1"/>
  <c r="F185" i="21"/>
  <c r="H185" i="21" s="1"/>
  <c r="F184" i="21"/>
  <c r="H184" i="21" s="1"/>
  <c r="F183" i="21"/>
  <c r="H183" i="21" s="1"/>
  <c r="I183" i="21" s="1"/>
  <c r="F182" i="21"/>
  <c r="H182" i="21" s="1"/>
  <c r="I182" i="21" s="1"/>
  <c r="F181" i="21"/>
  <c r="H181" i="21" s="1"/>
  <c r="F180" i="21"/>
  <c r="H180" i="21" s="1"/>
  <c r="F179" i="21"/>
  <c r="H179" i="21" s="1"/>
  <c r="F178" i="21"/>
  <c r="H178" i="21" s="1"/>
  <c r="F177" i="21"/>
  <c r="H177" i="21" s="1"/>
  <c r="F176" i="21"/>
  <c r="H176" i="21" s="1"/>
  <c r="I176" i="21" s="1"/>
  <c r="F175" i="21"/>
  <c r="H175" i="21" s="1"/>
  <c r="F174" i="21"/>
  <c r="H174" i="21" s="1"/>
  <c r="F173" i="21"/>
  <c r="H173" i="21" s="1"/>
  <c r="I173" i="21" s="1"/>
  <c r="F172" i="21"/>
  <c r="H172" i="21" s="1"/>
  <c r="F171" i="21"/>
  <c r="H171" i="21" s="1"/>
  <c r="F170" i="21"/>
  <c r="H170" i="21" s="1"/>
  <c r="F169" i="21"/>
  <c r="H169" i="21" s="1"/>
  <c r="I169" i="21" s="1"/>
  <c r="J169" i="21" s="1"/>
  <c r="F168" i="21"/>
  <c r="H168" i="21" s="1"/>
  <c r="F167" i="21"/>
  <c r="H167" i="21" s="1"/>
  <c r="I167" i="21" s="1"/>
  <c r="F166" i="21"/>
  <c r="H166" i="21" s="1"/>
  <c r="I166" i="21" s="1"/>
  <c r="F165" i="21"/>
  <c r="H165" i="21" s="1"/>
  <c r="F164" i="21"/>
  <c r="H164" i="21" s="1"/>
  <c r="F163" i="21"/>
  <c r="H163" i="21" s="1"/>
  <c r="F162" i="21"/>
  <c r="H162" i="21" s="1"/>
  <c r="F161" i="21"/>
  <c r="H161" i="21" s="1"/>
  <c r="F160" i="21"/>
  <c r="H160" i="21" s="1"/>
  <c r="I160" i="21" s="1"/>
  <c r="F159" i="21"/>
  <c r="H159" i="21" s="1"/>
  <c r="F158" i="21"/>
  <c r="H158" i="21" s="1"/>
  <c r="F157" i="21"/>
  <c r="H157" i="21" s="1"/>
  <c r="I157" i="21" s="1"/>
  <c r="F156" i="21"/>
  <c r="H156" i="21" s="1"/>
  <c r="F155" i="21"/>
  <c r="H155" i="21" s="1"/>
  <c r="F154" i="21"/>
  <c r="H154" i="21" s="1"/>
  <c r="F153" i="21"/>
  <c r="H153" i="21" s="1"/>
  <c r="I153" i="21" s="1"/>
  <c r="J153" i="21" s="1"/>
  <c r="F152" i="21"/>
  <c r="H152" i="21" s="1"/>
  <c r="F151" i="21"/>
  <c r="H151" i="21" s="1"/>
  <c r="I151" i="21" s="1"/>
  <c r="F150" i="21"/>
  <c r="H150" i="21" s="1"/>
  <c r="I150" i="21" s="1"/>
  <c r="F149" i="21"/>
  <c r="H149" i="21" s="1"/>
  <c r="F148" i="21"/>
  <c r="H148" i="21" s="1"/>
  <c r="F147" i="21"/>
  <c r="H147" i="21" s="1"/>
  <c r="F146" i="21"/>
  <c r="H146" i="21" s="1"/>
  <c r="F145" i="21"/>
  <c r="H145" i="21" s="1"/>
  <c r="F144" i="21"/>
  <c r="H144" i="21" s="1"/>
  <c r="I144" i="21" s="1"/>
  <c r="F143" i="21"/>
  <c r="H143" i="21" s="1"/>
  <c r="F142" i="21"/>
  <c r="H142" i="21" s="1"/>
  <c r="F141" i="21"/>
  <c r="H141" i="21" s="1"/>
  <c r="I141" i="21" s="1"/>
  <c r="F140" i="21"/>
  <c r="H140" i="21" s="1"/>
  <c r="F139" i="21"/>
  <c r="H139" i="21" s="1"/>
  <c r="F138" i="21"/>
  <c r="H138" i="21" s="1"/>
  <c r="F137" i="21"/>
  <c r="H137" i="21" s="1"/>
  <c r="I137" i="21" s="1"/>
  <c r="J137" i="21" s="1"/>
  <c r="F136" i="21"/>
  <c r="H136" i="21" s="1"/>
  <c r="F135" i="21"/>
  <c r="H135" i="21" s="1"/>
  <c r="I135" i="21" s="1"/>
  <c r="F134" i="21"/>
  <c r="H134" i="21" s="1"/>
  <c r="I134" i="21" s="1"/>
  <c r="F133" i="21"/>
  <c r="H133" i="21" s="1"/>
  <c r="F132" i="21"/>
  <c r="H132" i="21" s="1"/>
  <c r="F131" i="21"/>
  <c r="H131" i="21" s="1"/>
  <c r="F130" i="21"/>
  <c r="H130" i="21" s="1"/>
  <c r="F129" i="21"/>
  <c r="H129" i="21" s="1"/>
  <c r="F128" i="21"/>
  <c r="H128" i="21" s="1"/>
  <c r="I128" i="21" s="1"/>
  <c r="F127" i="21"/>
  <c r="H127" i="21" s="1"/>
  <c r="F126" i="21"/>
  <c r="H126" i="21" s="1"/>
  <c r="F125" i="21"/>
  <c r="H125" i="21" s="1"/>
  <c r="I125" i="21" s="1"/>
  <c r="F124" i="21"/>
  <c r="H124" i="21" s="1"/>
  <c r="F123" i="21"/>
  <c r="H123" i="21" s="1"/>
  <c r="F122" i="21"/>
  <c r="H122" i="21" s="1"/>
  <c r="F121" i="21"/>
  <c r="H121" i="21" s="1"/>
  <c r="I121" i="21" s="1"/>
  <c r="J121" i="21" s="1"/>
  <c r="F120" i="21"/>
  <c r="H120" i="21" s="1"/>
  <c r="F119" i="21"/>
  <c r="H119" i="21" s="1"/>
  <c r="I119" i="21" s="1"/>
  <c r="F118" i="21"/>
  <c r="H118" i="21" s="1"/>
  <c r="I118" i="21" s="1"/>
  <c r="F117" i="21"/>
  <c r="H117" i="21" s="1"/>
  <c r="F116" i="21"/>
  <c r="H116" i="21" s="1"/>
  <c r="F115" i="21"/>
  <c r="H115" i="21" s="1"/>
  <c r="F114" i="21"/>
  <c r="H114" i="21" s="1"/>
  <c r="F113" i="21"/>
  <c r="H113" i="21" s="1"/>
  <c r="F112" i="21"/>
  <c r="H112" i="21" s="1"/>
  <c r="I112" i="21" s="1"/>
  <c r="J112" i="21" s="1"/>
  <c r="F111" i="21"/>
  <c r="H111" i="21" s="1"/>
  <c r="F110" i="21"/>
  <c r="H110" i="21" s="1"/>
  <c r="I110" i="21" s="1"/>
  <c r="J110" i="21" s="1"/>
  <c r="F109" i="21"/>
  <c r="H109" i="21" s="1"/>
  <c r="F108" i="21"/>
  <c r="H108" i="21" s="1"/>
  <c r="I108" i="21" s="1"/>
  <c r="J108" i="21" s="1"/>
  <c r="F107" i="21"/>
  <c r="H107" i="21" s="1"/>
  <c r="F106" i="21"/>
  <c r="H106" i="21" s="1"/>
  <c r="I106" i="21" s="1"/>
  <c r="J106" i="21" s="1"/>
  <c r="F105" i="21"/>
  <c r="H105" i="21" s="1"/>
  <c r="F104" i="21"/>
  <c r="H104" i="21" s="1"/>
  <c r="I104" i="21" s="1"/>
  <c r="J104" i="21" s="1"/>
  <c r="F103" i="21"/>
  <c r="H103" i="21" s="1"/>
  <c r="F102" i="21"/>
  <c r="H102" i="21" s="1"/>
  <c r="I102" i="21" s="1"/>
  <c r="J102" i="21" s="1"/>
  <c r="F101" i="21"/>
  <c r="H101" i="21" s="1"/>
  <c r="F100" i="21"/>
  <c r="H100" i="21" s="1"/>
  <c r="I100" i="21" s="1"/>
  <c r="J100" i="21" s="1"/>
  <c r="F99" i="21"/>
  <c r="H99" i="21" s="1"/>
  <c r="F98" i="21"/>
  <c r="H98" i="21" s="1"/>
  <c r="I98" i="21" s="1"/>
  <c r="J98" i="21" s="1"/>
  <c r="F97" i="21"/>
  <c r="H97" i="21" s="1"/>
  <c r="F96" i="21"/>
  <c r="H96" i="21" s="1"/>
  <c r="I96" i="21" s="1"/>
  <c r="J96" i="21" s="1"/>
  <c r="F95" i="21"/>
  <c r="H95" i="21" s="1"/>
  <c r="F94" i="21"/>
  <c r="H94" i="21" s="1"/>
  <c r="I94" i="21" s="1"/>
  <c r="J94" i="21" s="1"/>
  <c r="F93" i="21"/>
  <c r="H93" i="21" s="1"/>
  <c r="F92" i="21"/>
  <c r="H92" i="21" s="1"/>
  <c r="I92" i="21" s="1"/>
  <c r="J92" i="21" s="1"/>
  <c r="F91" i="21"/>
  <c r="H91" i="21" s="1"/>
  <c r="F90" i="21"/>
  <c r="H90" i="21" s="1"/>
  <c r="I90" i="21" s="1"/>
  <c r="J90" i="21" s="1"/>
  <c r="F89" i="21"/>
  <c r="H89" i="21" s="1"/>
  <c r="F88" i="21"/>
  <c r="H88" i="21" s="1"/>
  <c r="I88" i="21" s="1"/>
  <c r="J88" i="21" s="1"/>
  <c r="F87" i="21"/>
  <c r="H87" i="21" s="1"/>
  <c r="F86" i="21"/>
  <c r="H86" i="21" s="1"/>
  <c r="I86" i="21" s="1"/>
  <c r="J86" i="21" s="1"/>
  <c r="F85" i="21"/>
  <c r="H85" i="21" s="1"/>
  <c r="F84" i="21"/>
  <c r="H84" i="21" s="1"/>
  <c r="I84" i="21" s="1"/>
  <c r="J84" i="21" s="1"/>
  <c r="F83" i="21"/>
  <c r="H83" i="21" s="1"/>
  <c r="F82" i="21"/>
  <c r="H82" i="21" s="1"/>
  <c r="I82" i="21" s="1"/>
  <c r="J82" i="21" s="1"/>
  <c r="F81" i="21"/>
  <c r="H81" i="21" s="1"/>
  <c r="F80" i="21"/>
  <c r="H80" i="21" s="1"/>
  <c r="I80" i="21" s="1"/>
  <c r="J80" i="21" s="1"/>
  <c r="F79" i="21"/>
  <c r="H79" i="21" s="1"/>
  <c r="F78" i="21"/>
  <c r="H78" i="21" s="1"/>
  <c r="I78" i="21" s="1"/>
  <c r="J78" i="21" s="1"/>
  <c r="F77" i="21"/>
  <c r="H77" i="21" s="1"/>
  <c r="F76" i="21"/>
  <c r="H76" i="21" s="1"/>
  <c r="I76" i="21" s="1"/>
  <c r="J76" i="21" s="1"/>
  <c r="F75" i="21"/>
  <c r="H75" i="21" s="1"/>
  <c r="F74" i="21"/>
  <c r="H74" i="21" s="1"/>
  <c r="I74" i="21" s="1"/>
  <c r="J74" i="21" s="1"/>
  <c r="F73" i="21"/>
  <c r="H73" i="21" s="1"/>
  <c r="F72" i="21"/>
  <c r="H72" i="21" s="1"/>
  <c r="I72" i="21" s="1"/>
  <c r="J72" i="21" s="1"/>
  <c r="F71" i="21"/>
  <c r="H71" i="21" s="1"/>
  <c r="F70" i="21"/>
  <c r="H70" i="21" s="1"/>
  <c r="I70" i="21" s="1"/>
  <c r="J70" i="21" s="1"/>
  <c r="F69" i="21"/>
  <c r="H69" i="21" s="1"/>
  <c r="F68" i="21"/>
  <c r="H68" i="21" s="1"/>
  <c r="I68" i="21" s="1"/>
  <c r="J68" i="21" s="1"/>
  <c r="F67" i="21"/>
  <c r="H67" i="21" s="1"/>
  <c r="F66" i="21"/>
  <c r="H66" i="21" s="1"/>
  <c r="I66" i="21" s="1"/>
  <c r="J66" i="21" s="1"/>
  <c r="F65" i="21"/>
  <c r="H65" i="21" s="1"/>
  <c r="F64" i="21"/>
  <c r="H64" i="21" s="1"/>
  <c r="I64" i="21" s="1"/>
  <c r="J64" i="21" s="1"/>
  <c r="F63" i="21"/>
  <c r="H63" i="21" s="1"/>
  <c r="F62" i="21"/>
  <c r="H62" i="21" s="1"/>
  <c r="I62" i="21" s="1"/>
  <c r="J62" i="21" s="1"/>
  <c r="F61" i="21"/>
  <c r="H61" i="21" s="1"/>
  <c r="F60" i="21"/>
  <c r="H60" i="21" s="1"/>
  <c r="F59" i="21"/>
  <c r="H59" i="21" s="1"/>
  <c r="F58" i="21"/>
  <c r="H58" i="21" s="1"/>
  <c r="F57" i="21"/>
  <c r="H57" i="21" s="1"/>
  <c r="F56" i="21"/>
  <c r="H56" i="21" s="1"/>
  <c r="F55" i="21"/>
  <c r="H55" i="21" s="1"/>
  <c r="F54" i="21"/>
  <c r="H54" i="21" s="1"/>
  <c r="F53" i="21"/>
  <c r="H53" i="21" s="1"/>
  <c r="F52" i="21"/>
  <c r="H52" i="21" s="1"/>
  <c r="F51" i="21"/>
  <c r="H51" i="21" s="1"/>
  <c r="F50" i="21"/>
  <c r="H50" i="21" s="1"/>
  <c r="F49" i="21"/>
  <c r="H49" i="21" s="1"/>
  <c r="F48" i="21"/>
  <c r="H48" i="21" s="1"/>
  <c r="F47" i="21"/>
  <c r="H47" i="21" s="1"/>
  <c r="F46" i="21"/>
  <c r="H46" i="21" s="1"/>
  <c r="F45" i="21"/>
  <c r="H45" i="21" s="1"/>
  <c r="F44" i="21"/>
  <c r="H44" i="21" s="1"/>
  <c r="F43" i="21"/>
  <c r="H43" i="21" s="1"/>
  <c r="F42" i="21"/>
  <c r="H42" i="21" s="1"/>
  <c r="F41" i="21"/>
  <c r="H41" i="21" s="1"/>
  <c r="F40" i="21"/>
  <c r="H40" i="21" s="1"/>
  <c r="F39" i="21"/>
  <c r="H39" i="21" s="1"/>
  <c r="F38" i="21"/>
  <c r="H38" i="21" s="1"/>
  <c r="F37" i="21"/>
  <c r="H37" i="21" s="1"/>
  <c r="F36" i="21"/>
  <c r="H36" i="21" s="1"/>
  <c r="F35" i="21"/>
  <c r="H35" i="21" s="1"/>
  <c r="F34" i="21"/>
  <c r="H34" i="21" s="1"/>
  <c r="F33" i="21"/>
  <c r="H33" i="21" s="1"/>
  <c r="F32" i="21"/>
  <c r="H32" i="21" s="1"/>
  <c r="F31" i="21"/>
  <c r="H31" i="21" s="1"/>
  <c r="F30" i="21"/>
  <c r="H30" i="21" s="1"/>
  <c r="F29" i="21"/>
  <c r="H29" i="21" s="1"/>
  <c r="F28" i="21"/>
  <c r="H28" i="21" s="1"/>
  <c r="F27" i="21"/>
  <c r="H27" i="21" s="1"/>
  <c r="F26" i="21"/>
  <c r="H26" i="21" s="1"/>
  <c r="F25" i="21"/>
  <c r="H25" i="21" s="1"/>
  <c r="F24" i="21"/>
  <c r="H24" i="21" s="1"/>
  <c r="F23" i="21"/>
  <c r="H23" i="21" s="1"/>
  <c r="F22" i="21"/>
  <c r="H22" i="21" s="1"/>
  <c r="F21" i="21"/>
  <c r="H21" i="21" s="1"/>
  <c r="F20" i="21"/>
  <c r="H20" i="21" s="1"/>
  <c r="F19" i="21"/>
  <c r="H19" i="21" s="1"/>
  <c r="F18" i="21"/>
  <c r="H18" i="21" s="1"/>
  <c r="F17" i="21"/>
  <c r="H17" i="21" s="1"/>
  <c r="F16" i="21"/>
  <c r="H16" i="21" s="1"/>
  <c r="F15" i="21"/>
  <c r="H15" i="21" s="1"/>
  <c r="F14" i="21"/>
  <c r="H14" i="21" s="1"/>
  <c r="F13" i="21"/>
  <c r="H13" i="21" s="1"/>
  <c r="F12" i="21"/>
  <c r="H12" i="21" s="1"/>
  <c r="F11" i="21"/>
  <c r="H11" i="21" s="1"/>
  <c r="F10" i="21"/>
  <c r="H10" i="21" s="1"/>
  <c r="F9" i="21"/>
  <c r="H9" i="21" s="1"/>
  <c r="F8" i="21"/>
  <c r="H8" i="21" s="1"/>
  <c r="I8" i="21" s="1"/>
  <c r="G6" i="21"/>
  <c r="E14" i="12" l="1"/>
  <c r="J280" i="21"/>
  <c r="J324" i="21"/>
  <c r="J381" i="21"/>
  <c r="I44" i="21"/>
  <c r="J44" i="21" s="1"/>
  <c r="I60" i="21"/>
  <c r="J60" i="21" s="1"/>
  <c r="I30" i="21"/>
  <c r="J30" i="21" s="1"/>
  <c r="I54" i="21"/>
  <c r="J54" i="21" s="1"/>
  <c r="I146" i="21"/>
  <c r="J146" i="21" s="1"/>
  <c r="I298" i="21"/>
  <c r="J298" i="21" s="1"/>
  <c r="I363" i="21"/>
  <c r="J363" i="21" s="1"/>
  <c r="I20" i="21"/>
  <c r="J20" i="21" s="1"/>
  <c r="I38" i="21"/>
  <c r="J38" i="21" s="1"/>
  <c r="I250" i="21"/>
  <c r="J250" i="21" s="1"/>
  <c r="I28" i="21"/>
  <c r="J28" i="21" s="1"/>
  <c r="I14" i="21"/>
  <c r="J14" i="21" s="1"/>
  <c r="I16" i="21"/>
  <c r="J16" i="21" s="1"/>
  <c r="I32" i="21"/>
  <c r="J32" i="21" s="1"/>
  <c r="I56" i="21"/>
  <c r="J56" i="21" s="1"/>
  <c r="I162" i="21"/>
  <c r="J162" i="21" s="1"/>
  <c r="I199" i="21"/>
  <c r="J199" i="21" s="1"/>
  <c r="I12" i="21"/>
  <c r="J12" i="21" s="1"/>
  <c r="I346" i="21"/>
  <c r="J346" i="21" s="1"/>
  <c r="I334" i="21"/>
  <c r="J334" i="21" s="1"/>
  <c r="I22" i="21"/>
  <c r="J22" i="21" s="1"/>
  <c r="I46" i="21"/>
  <c r="J46" i="21" s="1"/>
  <c r="I24" i="21"/>
  <c r="J24" i="21" s="1"/>
  <c r="I40" i="21"/>
  <c r="J40" i="21" s="1"/>
  <c r="I48" i="21"/>
  <c r="J48" i="21" s="1"/>
  <c r="I222" i="21"/>
  <c r="J222" i="21" s="1"/>
  <c r="I246" i="21"/>
  <c r="J246" i="21" s="1"/>
  <c r="I36" i="21"/>
  <c r="J36" i="21" s="1"/>
  <c r="I52" i="21"/>
  <c r="J52" i="21" s="1"/>
  <c r="I130" i="21"/>
  <c r="J130" i="21" s="1"/>
  <c r="I10" i="21"/>
  <c r="J10" i="21" s="1"/>
  <c r="I18" i="21"/>
  <c r="J18" i="21" s="1"/>
  <c r="I26" i="21"/>
  <c r="J26" i="21" s="1"/>
  <c r="I34" i="21"/>
  <c r="J34" i="21" s="1"/>
  <c r="I42" i="21"/>
  <c r="J42" i="21" s="1"/>
  <c r="I50" i="21"/>
  <c r="J50" i="21" s="1"/>
  <c r="I58" i="21"/>
  <c r="J58" i="21" s="1"/>
  <c r="I114" i="21"/>
  <c r="J114" i="21" s="1"/>
  <c r="I178" i="21"/>
  <c r="J178" i="21" s="1"/>
  <c r="I260" i="21"/>
  <c r="J260" i="21" s="1"/>
  <c r="J234" i="21"/>
  <c r="J271" i="21"/>
  <c r="J293" i="21"/>
  <c r="J309" i="21"/>
  <c r="J366" i="21"/>
  <c r="J392" i="21"/>
  <c r="J400" i="21"/>
  <c r="J218" i="21"/>
  <c r="J240" i="21"/>
  <c r="J276" i="21"/>
  <c r="I290" i="21"/>
  <c r="J290" i="21" s="1"/>
  <c r="J376" i="21"/>
  <c r="I261" i="21"/>
  <c r="J261" i="21" s="1"/>
  <c r="I265" i="21"/>
  <c r="J265" i="21" s="1"/>
  <c r="I281" i="21"/>
  <c r="J281" i="21" s="1"/>
  <c r="J315" i="21"/>
  <c r="J352" i="21"/>
  <c r="J210" i="21"/>
  <c r="J368" i="21"/>
  <c r="J373" i="21"/>
  <c r="J408" i="21"/>
  <c r="J202" i="21"/>
  <c r="J224" i="21"/>
  <c r="J233" i="21"/>
  <c r="I255" i="21"/>
  <c r="J255" i="21" s="1"/>
  <c r="I275" i="21"/>
  <c r="J275" i="21" s="1"/>
  <c r="J299" i="21"/>
  <c r="I323" i="21"/>
  <c r="J323" i="21" s="1"/>
  <c r="J331" i="21"/>
  <c r="J348" i="21"/>
  <c r="J374" i="21"/>
  <c r="J251" i="21"/>
  <c r="I263" i="21"/>
  <c r="J263" i="21" s="1"/>
  <c r="J305" i="21"/>
  <c r="J340" i="21"/>
  <c r="J360" i="21"/>
  <c r="I136" i="21"/>
  <c r="J136" i="21" s="1"/>
  <c r="I184" i="21"/>
  <c r="J184" i="21" s="1"/>
  <c r="I17" i="21"/>
  <c r="J17" i="21" s="1"/>
  <c r="I25" i="21"/>
  <c r="J25" i="21" s="1"/>
  <c r="I33" i="21"/>
  <c r="J33" i="21" s="1"/>
  <c r="I41" i="21"/>
  <c r="J41" i="21" s="1"/>
  <c r="I49" i="21"/>
  <c r="J49" i="21" s="1"/>
  <c r="I57" i="21"/>
  <c r="J57" i="21" s="1"/>
  <c r="I65" i="21"/>
  <c r="J65" i="21" s="1"/>
  <c r="I73" i="21"/>
  <c r="J73" i="21" s="1"/>
  <c r="I85" i="21"/>
  <c r="J85" i="21" s="1"/>
  <c r="I93" i="21"/>
  <c r="J93" i="21" s="1"/>
  <c r="I101" i="21"/>
  <c r="J101" i="21" s="1"/>
  <c r="I109" i="21"/>
  <c r="J109" i="21" s="1"/>
  <c r="I123" i="21"/>
  <c r="J123" i="21" s="1"/>
  <c r="I139" i="21"/>
  <c r="J139" i="21" s="1"/>
  <c r="I155" i="21"/>
  <c r="J155" i="21" s="1"/>
  <c r="I171" i="21"/>
  <c r="J171" i="21" s="1"/>
  <c r="I190" i="21"/>
  <c r="J190" i="21" s="1"/>
  <c r="I195" i="21"/>
  <c r="J195" i="21" s="1"/>
  <c r="I361" i="21"/>
  <c r="J361" i="21" s="1"/>
  <c r="I196" i="21"/>
  <c r="J196" i="21" s="1"/>
  <c r="I83" i="21"/>
  <c r="J83" i="21" s="1"/>
  <c r="I120" i="21"/>
  <c r="J120" i="21" s="1"/>
  <c r="I168" i="21"/>
  <c r="J168" i="21" s="1"/>
  <c r="I11" i="21"/>
  <c r="J11" i="21" s="1"/>
  <c r="I23" i="21"/>
  <c r="J23" i="21" s="1"/>
  <c r="I35" i="21"/>
  <c r="J35" i="21" s="1"/>
  <c r="I47" i="21"/>
  <c r="J47" i="21" s="1"/>
  <c r="I59" i="21"/>
  <c r="J59" i="21" s="1"/>
  <c r="I71" i="21"/>
  <c r="J71" i="21" s="1"/>
  <c r="I87" i="21"/>
  <c r="J87" i="21" s="1"/>
  <c r="I99" i="21"/>
  <c r="J99" i="21" s="1"/>
  <c r="I111" i="21"/>
  <c r="J111" i="21" s="1"/>
  <c r="I131" i="21"/>
  <c r="J131" i="21" s="1"/>
  <c r="I158" i="21"/>
  <c r="J158" i="21" s="1"/>
  <c r="I185" i="21"/>
  <c r="J185" i="21" s="1"/>
  <c r="I214" i="21"/>
  <c r="J214" i="21" s="1"/>
  <c r="I236" i="21"/>
  <c r="J236" i="21" s="1"/>
  <c r="I116" i="21"/>
  <c r="J116" i="21" s="1"/>
  <c r="I127" i="21"/>
  <c r="J127" i="21" s="1"/>
  <c r="I132" i="21"/>
  <c r="J132" i="21" s="1"/>
  <c r="I143" i="21"/>
  <c r="J143" i="21" s="1"/>
  <c r="I148" i="21"/>
  <c r="J148" i="21" s="1"/>
  <c r="I159" i="21"/>
  <c r="J159" i="21" s="1"/>
  <c r="I164" i="21"/>
  <c r="J164" i="21" s="1"/>
  <c r="I175" i="21"/>
  <c r="J175" i="21" s="1"/>
  <c r="I180" i="21"/>
  <c r="J180" i="21" s="1"/>
  <c r="I186" i="21"/>
  <c r="J186" i="21" s="1"/>
  <c r="I235" i="21"/>
  <c r="J235" i="21" s="1"/>
  <c r="I19" i="21"/>
  <c r="J19" i="21" s="1"/>
  <c r="I31" i="21"/>
  <c r="J31" i="21" s="1"/>
  <c r="I43" i="21"/>
  <c r="J43" i="21" s="1"/>
  <c r="I55" i="21"/>
  <c r="J55" i="21" s="1"/>
  <c r="I67" i="21"/>
  <c r="J67" i="21" s="1"/>
  <c r="I79" i="21"/>
  <c r="J79" i="21" s="1"/>
  <c r="I95" i="21"/>
  <c r="J95" i="21" s="1"/>
  <c r="I103" i="21"/>
  <c r="J103" i="21" s="1"/>
  <c r="I115" i="21"/>
  <c r="J115" i="21" s="1"/>
  <c r="I142" i="21"/>
  <c r="J142" i="21" s="1"/>
  <c r="I163" i="21"/>
  <c r="J163" i="21" s="1"/>
  <c r="I179" i="21"/>
  <c r="J179" i="21" s="1"/>
  <c r="I227" i="21"/>
  <c r="J227" i="21" s="1"/>
  <c r="I117" i="21"/>
  <c r="J117" i="21" s="1"/>
  <c r="I133" i="21"/>
  <c r="J133" i="21" s="1"/>
  <c r="I149" i="21"/>
  <c r="J149" i="21" s="1"/>
  <c r="I165" i="21"/>
  <c r="J165" i="21" s="1"/>
  <c r="I181" i="21"/>
  <c r="J181" i="21" s="1"/>
  <c r="I187" i="21"/>
  <c r="J187" i="21" s="1"/>
  <c r="I198" i="21"/>
  <c r="J198" i="21" s="1"/>
  <c r="I353" i="21"/>
  <c r="J353" i="21" s="1"/>
  <c r="I15" i="21"/>
  <c r="J15" i="21" s="1"/>
  <c r="I27" i="21"/>
  <c r="J27" i="21" s="1"/>
  <c r="I39" i="21"/>
  <c r="J39" i="21" s="1"/>
  <c r="I51" i="21"/>
  <c r="J51" i="21" s="1"/>
  <c r="I63" i="21"/>
  <c r="J63" i="21" s="1"/>
  <c r="I75" i="21"/>
  <c r="J75" i="21" s="1"/>
  <c r="I91" i="21"/>
  <c r="J91" i="21" s="1"/>
  <c r="I107" i="21"/>
  <c r="J107" i="21" s="1"/>
  <c r="I126" i="21"/>
  <c r="J126" i="21" s="1"/>
  <c r="I147" i="21"/>
  <c r="J147" i="21" s="1"/>
  <c r="I174" i="21"/>
  <c r="J174" i="21" s="1"/>
  <c r="H6" i="21"/>
  <c r="I122" i="21"/>
  <c r="J122" i="21" s="1"/>
  <c r="I138" i="21"/>
  <c r="J138" i="21" s="1"/>
  <c r="I154" i="21"/>
  <c r="J154" i="21" s="1"/>
  <c r="I170" i="21"/>
  <c r="J170" i="21" s="1"/>
  <c r="I206" i="21"/>
  <c r="J206" i="21" s="1"/>
  <c r="I211" i="21"/>
  <c r="J211" i="21" s="1"/>
  <c r="I220" i="21"/>
  <c r="J220" i="21" s="1"/>
  <c r="I369" i="21"/>
  <c r="J369" i="21" s="1"/>
  <c r="I152" i="21"/>
  <c r="J152" i="21" s="1"/>
  <c r="I13" i="21"/>
  <c r="J13" i="21" s="1"/>
  <c r="I77" i="21"/>
  <c r="J77" i="21" s="1"/>
  <c r="I9" i="21"/>
  <c r="I21" i="21"/>
  <c r="J21" i="21" s="1"/>
  <c r="I29" i="21"/>
  <c r="J29" i="21" s="1"/>
  <c r="I37" i="21"/>
  <c r="J37" i="21" s="1"/>
  <c r="I45" i="21"/>
  <c r="J45" i="21" s="1"/>
  <c r="I53" i="21"/>
  <c r="J53" i="21" s="1"/>
  <c r="I61" i="21"/>
  <c r="J61" i="21" s="1"/>
  <c r="I69" i="21"/>
  <c r="J69" i="21" s="1"/>
  <c r="I81" i="21"/>
  <c r="J81" i="21" s="1"/>
  <c r="I89" i="21"/>
  <c r="J89" i="21" s="1"/>
  <c r="I97" i="21"/>
  <c r="J97" i="21" s="1"/>
  <c r="I105" i="21"/>
  <c r="J105" i="21" s="1"/>
  <c r="I113" i="21"/>
  <c r="J113" i="21" s="1"/>
  <c r="I129" i="21"/>
  <c r="J129" i="21" s="1"/>
  <c r="I145" i="21"/>
  <c r="J145" i="21" s="1"/>
  <c r="I161" i="21"/>
  <c r="J161" i="21" s="1"/>
  <c r="I177" i="21"/>
  <c r="J177" i="21" s="1"/>
  <c r="I212" i="21"/>
  <c r="J212" i="21" s="1"/>
  <c r="I221" i="21"/>
  <c r="J221" i="21" s="1"/>
  <c r="I124" i="21"/>
  <c r="J124" i="21" s="1"/>
  <c r="I140" i="21"/>
  <c r="J140" i="21" s="1"/>
  <c r="I156" i="21"/>
  <c r="J156" i="21" s="1"/>
  <c r="I172" i="21"/>
  <c r="J172" i="21" s="1"/>
  <c r="I189" i="21"/>
  <c r="J189" i="21" s="1"/>
  <c r="I203" i="21"/>
  <c r="J203" i="21" s="1"/>
  <c r="I230" i="21"/>
  <c r="J230" i="21" s="1"/>
  <c r="J125" i="21"/>
  <c r="J141" i="21"/>
  <c r="J157" i="21"/>
  <c r="J173" i="21"/>
  <c r="I188" i="21"/>
  <c r="J188" i="21" s="1"/>
  <c r="J193" i="21"/>
  <c r="J205" i="21"/>
  <c r="J207" i="21"/>
  <c r="I219" i="21"/>
  <c r="J219" i="21" s="1"/>
  <c r="I228" i="21"/>
  <c r="J228" i="21" s="1"/>
  <c r="I247" i="21"/>
  <c r="J247" i="21" s="1"/>
  <c r="J259" i="21"/>
  <c r="I262" i="21"/>
  <c r="J262" i="21" s="1"/>
  <c r="J269" i="21"/>
  <c r="J284" i="21"/>
  <c r="I288" i="21"/>
  <c r="J288" i="21" s="1"/>
  <c r="I296" i="21"/>
  <c r="J296" i="21" s="1"/>
  <c r="I333" i="21"/>
  <c r="J333" i="21" s="1"/>
  <c r="J355" i="21"/>
  <c r="I377" i="21"/>
  <c r="J377" i="21" s="1"/>
  <c r="I383" i="21"/>
  <c r="J383" i="21" s="1"/>
  <c r="I405" i="21"/>
  <c r="J405" i="21" s="1"/>
  <c r="I321" i="21"/>
  <c r="J321" i="21" s="1"/>
  <c r="J216" i="21"/>
  <c r="I241" i="21"/>
  <c r="J241" i="21" s="1"/>
  <c r="I244" i="21"/>
  <c r="J244" i="21" s="1"/>
  <c r="I312" i="21"/>
  <c r="J312" i="21" s="1"/>
  <c r="J160" i="21"/>
  <c r="J176" i="21"/>
  <c r="J194" i="21"/>
  <c r="I197" i="21"/>
  <c r="J197" i="21" s="1"/>
  <c r="I248" i="21"/>
  <c r="J248" i="21" s="1"/>
  <c r="I277" i="21"/>
  <c r="J277" i="21" s="1"/>
  <c r="I289" i="21"/>
  <c r="J289" i="21" s="1"/>
  <c r="J325" i="21"/>
  <c r="I395" i="21"/>
  <c r="J395" i="21" s="1"/>
  <c r="J119" i="21"/>
  <c r="J135" i="21"/>
  <c r="J151" i="21"/>
  <c r="J167" i="21"/>
  <c r="J208" i="21"/>
  <c r="I223" i="21"/>
  <c r="J223" i="21" s="1"/>
  <c r="I226" i="21"/>
  <c r="J226" i="21" s="1"/>
  <c r="I253" i="21"/>
  <c r="J253" i="21" s="1"/>
  <c r="J270" i="21"/>
  <c r="I300" i="21"/>
  <c r="J300" i="21" s="1"/>
  <c r="I308" i="21"/>
  <c r="J308" i="21" s="1"/>
  <c r="I318" i="21"/>
  <c r="J318" i="21" s="1"/>
  <c r="I326" i="21"/>
  <c r="J326" i="21" s="1"/>
  <c r="I338" i="21"/>
  <c r="J338" i="21" s="1"/>
  <c r="I343" i="21"/>
  <c r="J343" i="21" s="1"/>
  <c r="I385" i="21"/>
  <c r="J385" i="21" s="1"/>
  <c r="I402" i="21"/>
  <c r="J402" i="21" s="1"/>
  <c r="I407" i="21"/>
  <c r="J407" i="21" s="1"/>
  <c r="I292" i="21"/>
  <c r="J292" i="21" s="1"/>
  <c r="I316" i="21"/>
  <c r="J316" i="21" s="1"/>
  <c r="I378" i="21"/>
  <c r="J378" i="21" s="1"/>
  <c r="J8" i="21"/>
  <c r="J144" i="21"/>
  <c r="I252" i="21"/>
  <c r="J252" i="21" s="1"/>
  <c r="J274" i="21"/>
  <c r="J322" i="21"/>
  <c r="J365" i="21"/>
  <c r="I390" i="21"/>
  <c r="J390" i="21" s="1"/>
  <c r="J200" i="21"/>
  <c r="J217" i="21"/>
  <c r="J232" i="21"/>
  <c r="I242" i="21"/>
  <c r="J242" i="21" s="1"/>
  <c r="I278" i="21"/>
  <c r="J278" i="21" s="1"/>
  <c r="I330" i="21"/>
  <c r="J330" i="21" s="1"/>
  <c r="I335" i="21"/>
  <c r="J335" i="21" s="1"/>
  <c r="J357" i="21"/>
  <c r="I273" i="21"/>
  <c r="J273" i="21" s="1"/>
  <c r="J128" i="21"/>
  <c r="J183" i="21"/>
  <c r="J229" i="21"/>
  <c r="J238" i="21"/>
  <c r="J192" i="21"/>
  <c r="J254" i="21"/>
  <c r="I264" i="21"/>
  <c r="J264" i="21" s="1"/>
  <c r="I282" i="21"/>
  <c r="J282" i="21" s="1"/>
  <c r="J286" i="21"/>
  <c r="I294" i="21"/>
  <c r="J294" i="21" s="1"/>
  <c r="J314" i="21"/>
  <c r="I319" i="21"/>
  <c r="J319" i="21" s="1"/>
  <c r="J371" i="21"/>
  <c r="J397" i="21"/>
  <c r="I287" i="21"/>
  <c r="J287" i="21" s="1"/>
  <c r="I302" i="21"/>
  <c r="J302" i="21" s="1"/>
  <c r="I204" i="21"/>
  <c r="J204" i="21" s="1"/>
  <c r="I283" i="21"/>
  <c r="J283" i="21" s="1"/>
  <c r="I295" i="21"/>
  <c r="J295" i="21" s="1"/>
  <c r="I310" i="21"/>
  <c r="J310" i="21" s="1"/>
  <c r="J118" i="21"/>
  <c r="J134" i="21"/>
  <c r="J150" i="21"/>
  <c r="J166" i="21"/>
  <c r="J182" i="21"/>
  <c r="J213" i="21"/>
  <c r="I237" i="21"/>
  <c r="J237" i="21" s="1"/>
  <c r="J243" i="21"/>
  <c r="I258" i="21"/>
  <c r="J258" i="21" s="1"/>
  <c r="I268" i="21"/>
  <c r="J268" i="21" s="1"/>
  <c r="I382" i="21"/>
  <c r="J382" i="21" s="1"/>
  <c r="I387" i="21"/>
  <c r="J387" i="21" s="1"/>
  <c r="J303" i="21"/>
  <c r="J328" i="21"/>
  <c r="J344" i="21"/>
  <c r="I401" i="21"/>
  <c r="J401" i="21" s="1"/>
  <c r="I406" i="21"/>
  <c r="J406" i="21" s="1"/>
  <c r="I354" i="21"/>
  <c r="J354" i="21" s="1"/>
  <c r="I362" i="21"/>
  <c r="J362" i="21" s="1"/>
  <c r="I370" i="21"/>
  <c r="J370" i="21" s="1"/>
  <c r="I393" i="21"/>
  <c r="J393" i="21" s="1"/>
  <c r="I398" i="21"/>
  <c r="J398" i="21" s="1"/>
  <c r="J403" i="21"/>
  <c r="J267" i="21"/>
  <c r="J285" i="21"/>
  <c r="I301" i="21"/>
  <c r="J301" i="21" s="1"/>
  <c r="I304" i="21"/>
  <c r="J304" i="21" s="1"/>
  <c r="J311" i="21"/>
  <c r="J320" i="21"/>
  <c r="I332" i="21"/>
  <c r="J332" i="21" s="1"/>
  <c r="J349" i="21"/>
  <c r="J358" i="21"/>
  <c r="I394" i="21"/>
  <c r="J394" i="21" s="1"/>
  <c r="I317" i="21"/>
  <c r="J317" i="21" s="1"/>
  <c r="J327" i="21"/>
  <c r="J336" i="21"/>
  <c r="I342" i="21"/>
  <c r="J342" i="21" s="1"/>
  <c r="J350" i="21"/>
  <c r="J359" i="21"/>
  <c r="J367" i="21"/>
  <c r="J375" i="21"/>
  <c r="I379" i="21"/>
  <c r="J379" i="21" s="1"/>
  <c r="J389" i="21"/>
  <c r="I399" i="21"/>
  <c r="J399" i="21" s="1"/>
  <c r="I409" i="21"/>
  <c r="J409" i="21" s="1"/>
  <c r="I386" i="21"/>
  <c r="J386" i="21" s="1"/>
  <c r="J391" i="21"/>
  <c r="J347" i="21"/>
  <c r="J356" i="21"/>
  <c r="J364" i="21"/>
  <c r="J372" i="21"/>
  <c r="J380" i="21"/>
  <c r="J388" i="21"/>
  <c r="J396" i="21"/>
  <c r="J404" i="21"/>
  <c r="I6" i="21" l="1"/>
  <c r="J9" i="21"/>
  <c r="J6" i="21" s="1"/>
  <c r="D19" i="12" l="1"/>
  <c r="D46" i="12"/>
  <c r="E45" i="12" l="1"/>
  <c r="E19" i="12"/>
  <c r="E18" i="12" s="1"/>
  <c r="E17" i="12" s="1"/>
  <c r="H303" i="20"/>
  <c r="E303" i="20"/>
  <c r="H302" i="20"/>
  <c r="E302" i="20"/>
  <c r="H301" i="20"/>
  <c r="I301" i="20" s="1"/>
  <c r="E301" i="20"/>
  <c r="H300" i="20"/>
  <c r="E300" i="20"/>
  <c r="H299" i="20"/>
  <c r="E299" i="20"/>
  <c r="H298" i="20"/>
  <c r="E298" i="20"/>
  <c r="H297" i="20"/>
  <c r="E297" i="20"/>
  <c r="H296" i="20"/>
  <c r="I296" i="20" s="1"/>
  <c r="E296" i="20"/>
  <c r="H295" i="20"/>
  <c r="E295" i="20"/>
  <c r="H294" i="20"/>
  <c r="E294" i="20"/>
  <c r="H293" i="20"/>
  <c r="E293" i="20"/>
  <c r="H292" i="20"/>
  <c r="I292" i="20" s="1"/>
  <c r="E292" i="20"/>
  <c r="H291" i="20"/>
  <c r="E291" i="20"/>
  <c r="H290" i="20"/>
  <c r="E290" i="20"/>
  <c r="H289" i="20"/>
  <c r="E289" i="20"/>
  <c r="H288" i="20"/>
  <c r="I288" i="20" s="1"/>
  <c r="E288" i="20"/>
  <c r="H287" i="20"/>
  <c r="E287" i="20"/>
  <c r="H286" i="20"/>
  <c r="E286" i="20"/>
  <c r="H285" i="20"/>
  <c r="E285" i="20"/>
  <c r="H284" i="20"/>
  <c r="I284" i="20" s="1"/>
  <c r="E284" i="20"/>
  <c r="H283" i="20"/>
  <c r="E283" i="20"/>
  <c r="H282" i="20"/>
  <c r="I282" i="20" s="1"/>
  <c r="E282" i="20"/>
  <c r="H281" i="20"/>
  <c r="E281" i="20"/>
  <c r="H280" i="20"/>
  <c r="I280" i="20" s="1"/>
  <c r="E280" i="20"/>
  <c r="H279" i="20"/>
  <c r="E279" i="20"/>
  <c r="H278" i="20"/>
  <c r="E278" i="20"/>
  <c r="H277" i="20"/>
  <c r="E277" i="20"/>
  <c r="H276" i="20"/>
  <c r="I276" i="20" s="1"/>
  <c r="E276" i="20"/>
  <c r="H275" i="20"/>
  <c r="E275" i="20"/>
  <c r="H273" i="20"/>
  <c r="E273" i="20"/>
  <c r="H272" i="20"/>
  <c r="E272" i="20"/>
  <c r="H271" i="20"/>
  <c r="E271" i="20"/>
  <c r="H270" i="20"/>
  <c r="I270" i="20" s="1"/>
  <c r="E270" i="20"/>
  <c r="H269" i="20"/>
  <c r="E269" i="20"/>
  <c r="H268" i="20"/>
  <c r="I268" i="20" s="1"/>
  <c r="E268" i="20"/>
  <c r="H267" i="20"/>
  <c r="E267" i="20"/>
  <c r="H266" i="20"/>
  <c r="E266" i="20"/>
  <c r="H265" i="20"/>
  <c r="E265" i="20"/>
  <c r="H264" i="20"/>
  <c r="I264" i="20" s="1"/>
  <c r="E264" i="20"/>
  <c r="H263" i="20"/>
  <c r="E263" i="20"/>
  <c r="H262" i="20"/>
  <c r="I262" i="20" s="1"/>
  <c r="E262" i="20"/>
  <c r="H261" i="20"/>
  <c r="I261" i="20" s="1"/>
  <c r="E261" i="20"/>
  <c r="H260" i="20"/>
  <c r="I260" i="20" s="1"/>
  <c r="E260" i="20"/>
  <c r="H259" i="20"/>
  <c r="E259" i="20"/>
  <c r="H258" i="20"/>
  <c r="E258" i="20"/>
  <c r="H257" i="20"/>
  <c r="E257" i="20"/>
  <c r="H256" i="20"/>
  <c r="E256" i="20"/>
  <c r="H255" i="20"/>
  <c r="E255" i="20"/>
  <c r="H254" i="20"/>
  <c r="I254" i="20" s="1"/>
  <c r="E254" i="20"/>
  <c r="H253" i="20"/>
  <c r="I253" i="20" s="1"/>
  <c r="E253" i="20"/>
  <c r="H252" i="20"/>
  <c r="I252" i="20" s="1"/>
  <c r="E252" i="20"/>
  <c r="H251" i="20"/>
  <c r="E251" i="20"/>
  <c r="H250" i="20"/>
  <c r="E250" i="20"/>
  <c r="H249" i="20"/>
  <c r="E249" i="20"/>
  <c r="H248" i="20"/>
  <c r="E248" i="20"/>
  <c r="H247" i="20"/>
  <c r="E247" i="20"/>
  <c r="H246" i="20"/>
  <c r="I246" i="20" s="1"/>
  <c r="E246" i="20"/>
  <c r="H245" i="20"/>
  <c r="E245" i="20"/>
  <c r="H244" i="20"/>
  <c r="I244" i="20" s="1"/>
  <c r="E244" i="20"/>
  <c r="H243" i="20"/>
  <c r="E243" i="20"/>
  <c r="H242" i="20"/>
  <c r="E242" i="20"/>
  <c r="H241" i="20"/>
  <c r="E241" i="20"/>
  <c r="H240" i="20"/>
  <c r="E240" i="20"/>
  <c r="H239" i="20"/>
  <c r="E239" i="20"/>
  <c r="H238" i="20"/>
  <c r="I238" i="20" s="1"/>
  <c r="E238" i="20"/>
  <c r="H237" i="20"/>
  <c r="E237" i="20"/>
  <c r="H236" i="20"/>
  <c r="E236" i="20"/>
  <c r="H235" i="20"/>
  <c r="I235" i="20" s="1"/>
  <c r="E235" i="20"/>
  <c r="H234" i="20"/>
  <c r="E234" i="20"/>
  <c r="H233" i="20"/>
  <c r="E233" i="20"/>
  <c r="H232" i="20"/>
  <c r="E232" i="20"/>
  <c r="H231" i="20"/>
  <c r="E231" i="20"/>
  <c r="H230" i="20"/>
  <c r="I230" i="20" s="1"/>
  <c r="E230" i="20"/>
  <c r="H229" i="20"/>
  <c r="I229" i="20" s="1"/>
  <c r="E229" i="20"/>
  <c r="H228" i="20"/>
  <c r="E228" i="20"/>
  <c r="H227" i="20"/>
  <c r="E227" i="20"/>
  <c r="H226" i="20"/>
  <c r="E226" i="20"/>
  <c r="H225" i="20"/>
  <c r="I225" i="20" s="1"/>
  <c r="E225" i="20"/>
  <c r="H224" i="20"/>
  <c r="E224" i="20"/>
  <c r="H223" i="20"/>
  <c r="E223" i="20"/>
  <c r="H222" i="20"/>
  <c r="E222" i="20"/>
  <c r="H221" i="20"/>
  <c r="E221" i="20"/>
  <c r="H220" i="20"/>
  <c r="I220" i="20" s="1"/>
  <c r="E220" i="20"/>
  <c r="H219" i="20"/>
  <c r="E219" i="20"/>
  <c r="H218" i="20"/>
  <c r="E218" i="20"/>
  <c r="H217" i="20"/>
  <c r="I217" i="20" s="1"/>
  <c r="E217" i="20"/>
  <c r="H216" i="20"/>
  <c r="E216" i="20"/>
  <c r="H215" i="20"/>
  <c r="E215" i="20"/>
  <c r="H214" i="20"/>
  <c r="E214" i="20"/>
  <c r="H213" i="20"/>
  <c r="E213" i="20"/>
  <c r="H212" i="20"/>
  <c r="I212" i="20" s="1"/>
  <c r="E212" i="20"/>
  <c r="H211" i="20"/>
  <c r="E211" i="20"/>
  <c r="H210" i="20"/>
  <c r="E210" i="20"/>
  <c r="H209" i="20"/>
  <c r="I209" i="20" s="1"/>
  <c r="E209" i="20"/>
  <c r="H208" i="20"/>
  <c r="I208" i="20" s="1"/>
  <c r="E208" i="20"/>
  <c r="H207" i="20"/>
  <c r="E207" i="20"/>
  <c r="H206" i="20"/>
  <c r="I206" i="20" s="1"/>
  <c r="E206" i="20"/>
  <c r="H205" i="20"/>
  <c r="E205" i="20"/>
  <c r="H204" i="20"/>
  <c r="E204" i="20"/>
  <c r="H203" i="20"/>
  <c r="I203" i="20" s="1"/>
  <c r="E203" i="20"/>
  <c r="H202" i="20"/>
  <c r="E202" i="20"/>
  <c r="H201" i="20"/>
  <c r="I201" i="20" s="1"/>
  <c r="E201" i="20"/>
  <c r="H200" i="20"/>
  <c r="E200" i="20"/>
  <c r="H199" i="20"/>
  <c r="E199" i="20"/>
  <c r="H198" i="20"/>
  <c r="E198" i="20"/>
  <c r="H197" i="20"/>
  <c r="I197" i="20" s="1"/>
  <c r="E197" i="20"/>
  <c r="H196" i="20"/>
  <c r="E196" i="20"/>
  <c r="H195" i="20"/>
  <c r="I195" i="20" s="1"/>
  <c r="E195" i="20"/>
  <c r="H194" i="20"/>
  <c r="E194" i="20"/>
  <c r="H193" i="20"/>
  <c r="I193" i="20" s="1"/>
  <c r="E193" i="20"/>
  <c r="H192" i="20"/>
  <c r="E192" i="20"/>
  <c r="H191" i="20"/>
  <c r="E191" i="20"/>
  <c r="H190" i="20"/>
  <c r="I190" i="20" s="1"/>
  <c r="E190" i="20"/>
  <c r="H189" i="20"/>
  <c r="I189" i="20" s="1"/>
  <c r="E189" i="20"/>
  <c r="H188" i="20"/>
  <c r="E188" i="20"/>
  <c r="H187" i="20"/>
  <c r="E187" i="20"/>
  <c r="H186" i="20"/>
  <c r="E186" i="20"/>
  <c r="H185" i="20"/>
  <c r="E185" i="20"/>
  <c r="H184" i="20"/>
  <c r="E184" i="20"/>
  <c r="H183" i="20"/>
  <c r="E183" i="20"/>
  <c r="H182" i="20"/>
  <c r="I182" i="20" s="1"/>
  <c r="E182" i="20"/>
  <c r="H181" i="20"/>
  <c r="E181" i="20"/>
  <c r="H180" i="20"/>
  <c r="I180" i="20" s="1"/>
  <c r="E180" i="20"/>
  <c r="H179" i="20"/>
  <c r="E179" i="20"/>
  <c r="H178" i="20"/>
  <c r="E178" i="20"/>
  <c r="H177" i="20"/>
  <c r="E177" i="20"/>
  <c r="H176" i="20"/>
  <c r="E176" i="20"/>
  <c r="H175" i="20"/>
  <c r="E175" i="20"/>
  <c r="H174" i="20"/>
  <c r="E174" i="20"/>
  <c r="H173" i="20"/>
  <c r="I173" i="20" s="1"/>
  <c r="E173" i="20"/>
  <c r="H172" i="20"/>
  <c r="E172" i="20"/>
  <c r="H171" i="20"/>
  <c r="I171" i="20" s="1"/>
  <c r="E171" i="20"/>
  <c r="H170" i="20"/>
  <c r="E170" i="20"/>
  <c r="H169" i="20"/>
  <c r="I169" i="20" s="1"/>
  <c r="E169" i="20"/>
  <c r="H168" i="20"/>
  <c r="E168" i="20"/>
  <c r="H167" i="20"/>
  <c r="E167" i="20"/>
  <c r="H166" i="20"/>
  <c r="I166" i="20" s="1"/>
  <c r="E166" i="20"/>
  <c r="H165" i="20"/>
  <c r="I165" i="20" s="1"/>
  <c r="E165" i="20"/>
  <c r="H164" i="20"/>
  <c r="E164" i="20"/>
  <c r="H163" i="20"/>
  <c r="E163" i="20"/>
  <c r="H162" i="20"/>
  <c r="E162" i="20"/>
  <c r="H161" i="20"/>
  <c r="E161" i="20"/>
  <c r="H160" i="20"/>
  <c r="I160" i="20" s="1"/>
  <c r="E160" i="20"/>
  <c r="H159" i="20"/>
  <c r="E159" i="20"/>
  <c r="H158" i="20"/>
  <c r="E158" i="20"/>
  <c r="H157" i="20"/>
  <c r="E157" i="20"/>
  <c r="H156" i="20"/>
  <c r="I156" i="20" s="1"/>
  <c r="E156" i="20"/>
  <c r="H155" i="20"/>
  <c r="E155" i="20"/>
  <c r="H154" i="20"/>
  <c r="E154" i="20"/>
  <c r="H153" i="20"/>
  <c r="E153" i="20"/>
  <c r="H152" i="20"/>
  <c r="E152" i="20"/>
  <c r="H151" i="20"/>
  <c r="E151" i="20"/>
  <c r="H150" i="20"/>
  <c r="E150" i="20"/>
  <c r="H149" i="20"/>
  <c r="E149" i="20"/>
  <c r="H148" i="20"/>
  <c r="E148" i="20"/>
  <c r="H147" i="20"/>
  <c r="I147" i="20" s="1"/>
  <c r="E147" i="20"/>
  <c r="H146" i="20"/>
  <c r="E146" i="20"/>
  <c r="H145" i="20"/>
  <c r="E145" i="20"/>
  <c r="H144" i="20"/>
  <c r="E144" i="20"/>
  <c r="H143" i="20"/>
  <c r="E143" i="20"/>
  <c r="H142" i="20"/>
  <c r="E142" i="20"/>
  <c r="H141" i="20"/>
  <c r="E141" i="20"/>
  <c r="H140" i="20"/>
  <c r="I140" i="20" s="1"/>
  <c r="E140" i="20"/>
  <c r="H139" i="20"/>
  <c r="I139" i="20" s="1"/>
  <c r="E139" i="20"/>
  <c r="H138" i="20"/>
  <c r="I138" i="20" s="1"/>
  <c r="E138" i="20"/>
  <c r="H137" i="20"/>
  <c r="E137" i="20"/>
  <c r="H136" i="20"/>
  <c r="I136" i="20" s="1"/>
  <c r="E136" i="20"/>
  <c r="H135" i="20"/>
  <c r="E135" i="20"/>
  <c r="H134" i="20"/>
  <c r="E134" i="20"/>
  <c r="H133" i="20"/>
  <c r="E133" i="20"/>
  <c r="H132" i="20"/>
  <c r="E132" i="20"/>
  <c r="H131" i="20"/>
  <c r="I131" i="20" s="1"/>
  <c r="E131" i="20"/>
  <c r="H130" i="20"/>
  <c r="I130" i="20" s="1"/>
  <c r="E130" i="20"/>
  <c r="H129" i="20"/>
  <c r="E129" i="20"/>
  <c r="H128" i="20"/>
  <c r="E128" i="20"/>
  <c r="H127" i="20"/>
  <c r="I127" i="20" s="1"/>
  <c r="E127" i="20"/>
  <c r="H126" i="20"/>
  <c r="E126" i="20"/>
  <c r="H125" i="20"/>
  <c r="E125" i="20"/>
  <c r="H124" i="20"/>
  <c r="E124" i="20"/>
  <c r="H123" i="20"/>
  <c r="I123" i="20" s="1"/>
  <c r="E123" i="20"/>
  <c r="H122" i="20"/>
  <c r="E122" i="20"/>
  <c r="H121" i="20"/>
  <c r="E121" i="20"/>
  <c r="H120" i="20"/>
  <c r="E120" i="20"/>
  <c r="H119" i="20"/>
  <c r="I119" i="20" s="1"/>
  <c r="E119" i="20"/>
  <c r="H118" i="20"/>
  <c r="E118" i="20"/>
  <c r="H117" i="20"/>
  <c r="I117" i="20" s="1"/>
  <c r="E117" i="20"/>
  <c r="H116" i="20"/>
  <c r="I116" i="20" s="1"/>
  <c r="E116" i="20"/>
  <c r="H115" i="20"/>
  <c r="I115" i="20" s="1"/>
  <c r="E115" i="20"/>
  <c r="H114" i="20"/>
  <c r="E114" i="20"/>
  <c r="H113" i="20"/>
  <c r="I113" i="20" s="1"/>
  <c r="E113" i="20"/>
  <c r="H112" i="20"/>
  <c r="E112" i="20"/>
  <c r="H111" i="20"/>
  <c r="I111" i="20" s="1"/>
  <c r="E111" i="20"/>
  <c r="H110" i="20"/>
  <c r="E110" i="20"/>
  <c r="H109" i="20"/>
  <c r="I109" i="20" s="1"/>
  <c r="E109" i="20"/>
  <c r="H108" i="20"/>
  <c r="E108" i="20"/>
  <c r="H107" i="20"/>
  <c r="E107" i="20"/>
  <c r="H106" i="20"/>
  <c r="I106" i="20" s="1"/>
  <c r="E106" i="20"/>
  <c r="H105" i="20"/>
  <c r="E105" i="20"/>
  <c r="H104" i="20"/>
  <c r="I104" i="20" s="1"/>
  <c r="E104" i="20"/>
  <c r="H103" i="20"/>
  <c r="I103" i="20" s="1"/>
  <c r="E103" i="20"/>
  <c r="H102" i="20"/>
  <c r="E102" i="20"/>
  <c r="H101" i="20"/>
  <c r="E101" i="20"/>
  <c r="H100" i="20"/>
  <c r="E100" i="20"/>
  <c r="H99" i="20"/>
  <c r="E99" i="20"/>
  <c r="H98" i="20"/>
  <c r="E98" i="20"/>
  <c r="H97" i="20"/>
  <c r="I97" i="20" s="1"/>
  <c r="E97" i="20"/>
  <c r="H96" i="20"/>
  <c r="E96" i="20"/>
  <c r="H95" i="20"/>
  <c r="I95" i="20" s="1"/>
  <c r="E95" i="20"/>
  <c r="H94" i="20"/>
  <c r="E94" i="20"/>
  <c r="H93" i="20"/>
  <c r="E93" i="20"/>
  <c r="H92" i="20"/>
  <c r="I92" i="20" s="1"/>
  <c r="E92" i="20"/>
  <c r="H91" i="20"/>
  <c r="E91" i="20"/>
  <c r="H90" i="20"/>
  <c r="E90" i="20"/>
  <c r="H89" i="20"/>
  <c r="E89" i="20"/>
  <c r="H88" i="20"/>
  <c r="E88" i="20"/>
  <c r="H87" i="20"/>
  <c r="I87" i="20" s="1"/>
  <c r="E87" i="20"/>
  <c r="H86" i="20"/>
  <c r="I86" i="20" s="1"/>
  <c r="E86" i="20"/>
  <c r="H85" i="20"/>
  <c r="I85" i="20" s="1"/>
  <c r="E85" i="20"/>
  <c r="H84" i="20"/>
  <c r="I84" i="20" s="1"/>
  <c r="E84" i="20"/>
  <c r="H83" i="20"/>
  <c r="E83" i="20"/>
  <c r="H82" i="20"/>
  <c r="E82" i="20"/>
  <c r="H81" i="20"/>
  <c r="E81" i="20"/>
  <c r="H80" i="20"/>
  <c r="E80" i="20"/>
  <c r="H79" i="20"/>
  <c r="I79" i="20" s="1"/>
  <c r="E79" i="20"/>
  <c r="H78" i="20"/>
  <c r="I78" i="20" s="1"/>
  <c r="E78" i="20"/>
  <c r="H77" i="20"/>
  <c r="E77" i="20"/>
  <c r="H76" i="20"/>
  <c r="E76" i="20"/>
  <c r="H75" i="20"/>
  <c r="E75" i="20"/>
  <c r="H74" i="20"/>
  <c r="I74" i="20" s="1"/>
  <c r="E74" i="20"/>
  <c r="H73" i="20"/>
  <c r="I73" i="20" s="1"/>
  <c r="E73" i="20"/>
  <c r="H72" i="20"/>
  <c r="E72" i="20"/>
  <c r="H71" i="20"/>
  <c r="E71" i="20"/>
  <c r="H70" i="20"/>
  <c r="E70" i="20"/>
  <c r="H69" i="20"/>
  <c r="E69" i="20"/>
  <c r="H68" i="20"/>
  <c r="E68" i="20"/>
  <c r="H67" i="20"/>
  <c r="E67" i="20"/>
  <c r="H66" i="20"/>
  <c r="E66" i="20"/>
  <c r="H65" i="20"/>
  <c r="I65" i="20" s="1"/>
  <c r="E65" i="20"/>
  <c r="H64" i="20"/>
  <c r="E64" i="20"/>
  <c r="H63" i="20"/>
  <c r="I63" i="20" s="1"/>
  <c r="E63" i="20"/>
  <c r="H62" i="20"/>
  <c r="E62" i="20"/>
  <c r="H61" i="20"/>
  <c r="E61" i="20"/>
  <c r="H60" i="20"/>
  <c r="E60" i="20"/>
  <c r="H59" i="20"/>
  <c r="E59" i="20"/>
  <c r="H58" i="20"/>
  <c r="I58" i="20" s="1"/>
  <c r="E58" i="20"/>
  <c r="H57" i="20"/>
  <c r="I57" i="20" s="1"/>
  <c r="E57" i="20"/>
  <c r="H56" i="20"/>
  <c r="E56" i="20"/>
  <c r="H55" i="20"/>
  <c r="E55" i="20"/>
  <c r="H54" i="20"/>
  <c r="E54" i="20"/>
  <c r="H53" i="20"/>
  <c r="E53" i="20"/>
  <c r="E52" i="20"/>
  <c r="H51" i="20"/>
  <c r="E51" i="20"/>
  <c r="H50" i="20"/>
  <c r="E50" i="20"/>
  <c r="H49" i="20"/>
  <c r="I49" i="20" s="1"/>
  <c r="E49" i="20"/>
  <c r="H48" i="20"/>
  <c r="E48" i="20"/>
  <c r="H47" i="20"/>
  <c r="I47" i="20" s="1"/>
  <c r="E47" i="20"/>
  <c r="H46" i="20"/>
  <c r="E46" i="20"/>
  <c r="H45" i="20"/>
  <c r="E45" i="20"/>
  <c r="H44" i="20"/>
  <c r="E44" i="20"/>
  <c r="H43" i="20"/>
  <c r="E43" i="20"/>
  <c r="H42" i="20"/>
  <c r="E42" i="20"/>
  <c r="H41" i="20"/>
  <c r="I41" i="20" s="1"/>
  <c r="E41" i="20"/>
  <c r="H40" i="20"/>
  <c r="E40" i="20"/>
  <c r="H39" i="20"/>
  <c r="E39" i="20"/>
  <c r="H38" i="20"/>
  <c r="E38" i="20"/>
  <c r="H37" i="20"/>
  <c r="E37" i="20"/>
  <c r="H36" i="20"/>
  <c r="E36" i="20"/>
  <c r="H35" i="20"/>
  <c r="E35" i="20"/>
  <c r="H34" i="20"/>
  <c r="I34" i="20" s="1"/>
  <c r="E34" i="20"/>
  <c r="H33" i="20"/>
  <c r="I33" i="20" s="1"/>
  <c r="E33" i="20"/>
  <c r="H32" i="20"/>
  <c r="E32" i="20"/>
  <c r="H31" i="20"/>
  <c r="I31" i="20" s="1"/>
  <c r="E31" i="20"/>
  <c r="H30" i="20"/>
  <c r="E30" i="20"/>
  <c r="H29" i="20"/>
  <c r="E29" i="20"/>
  <c r="H28" i="20"/>
  <c r="E28" i="20"/>
  <c r="H27" i="20"/>
  <c r="E27" i="20"/>
  <c r="H26" i="20"/>
  <c r="I26" i="20" s="1"/>
  <c r="E26" i="20"/>
  <c r="H25" i="20"/>
  <c r="I25" i="20" s="1"/>
  <c r="E25" i="20"/>
  <c r="H24" i="20"/>
  <c r="E24" i="20"/>
  <c r="H23" i="20"/>
  <c r="E23" i="20"/>
  <c r="H22" i="20"/>
  <c r="E22" i="20"/>
  <c r="H21" i="20"/>
  <c r="E21" i="20"/>
  <c r="H20" i="20"/>
  <c r="E20" i="20"/>
  <c r="H19" i="20"/>
  <c r="E19" i="20"/>
  <c r="H18" i="20"/>
  <c r="E18" i="20"/>
  <c r="H17" i="20"/>
  <c r="I17" i="20" s="1"/>
  <c r="E17" i="20"/>
  <c r="H16" i="20"/>
  <c r="E16" i="20"/>
  <c r="H15" i="20"/>
  <c r="I15" i="20" s="1"/>
  <c r="E15" i="20"/>
  <c r="H14" i="20"/>
  <c r="E14" i="20"/>
  <c r="H13" i="20"/>
  <c r="E13" i="20"/>
  <c r="H12" i="20"/>
  <c r="E12" i="20"/>
  <c r="H11" i="20"/>
  <c r="E11" i="20"/>
  <c r="H10" i="20"/>
  <c r="I10" i="20" s="1"/>
  <c r="E10" i="20"/>
  <c r="H9" i="20"/>
  <c r="I9" i="20" s="1"/>
  <c r="E9" i="20"/>
  <c r="H8" i="20"/>
  <c r="E8" i="20"/>
  <c r="G6" i="20"/>
  <c r="F6" i="20"/>
  <c r="F45" i="12" l="1"/>
  <c r="F19" i="12"/>
  <c r="F18" i="12" s="1"/>
  <c r="I50" i="20"/>
  <c r="I88" i="20"/>
  <c r="I227" i="20"/>
  <c r="I240" i="20"/>
  <c r="I243" i="20"/>
  <c r="I256" i="20"/>
  <c r="I267" i="20"/>
  <c r="I66" i="20"/>
  <c r="I80" i="20"/>
  <c r="I228" i="20"/>
  <c r="I234" i="20"/>
  <c r="I42" i="20"/>
  <c r="I94" i="20"/>
  <c r="I101" i="20"/>
  <c r="I162" i="20"/>
  <c r="I108" i="20"/>
  <c r="I164" i="20"/>
  <c r="I177" i="20"/>
  <c r="I185" i="20"/>
  <c r="I204" i="20"/>
  <c r="I232" i="20"/>
  <c r="I266" i="20"/>
  <c r="I272" i="20"/>
  <c r="I290" i="20"/>
  <c r="I81" i="20"/>
  <c r="I89" i="20"/>
  <c r="I98" i="20"/>
  <c r="I126" i="20"/>
  <c r="I141" i="20"/>
  <c r="I154" i="20"/>
  <c r="I236" i="20"/>
  <c r="I298" i="20"/>
  <c r="I93" i="20"/>
  <c r="I124" i="20"/>
  <c r="I163" i="20"/>
  <c r="I176" i="20"/>
  <c r="I186" i="20"/>
  <c r="I214" i="20"/>
  <c r="I224" i="20"/>
  <c r="I249" i="20"/>
  <c r="I258" i="20"/>
  <c r="I265" i="20"/>
  <c r="I70" i="20"/>
  <c r="I99" i="20"/>
  <c r="I105" i="20"/>
  <c r="I107" i="20"/>
  <c r="I142" i="20"/>
  <c r="I145" i="20"/>
  <c r="I158" i="20"/>
  <c r="I161" i="20"/>
  <c r="I179" i="20"/>
  <c r="I205" i="20"/>
  <c r="I221" i="20"/>
  <c r="I38" i="20"/>
  <c r="I54" i="20"/>
  <c r="I18" i="20"/>
  <c r="I35" i="20"/>
  <c r="I51" i="20"/>
  <c r="I67" i="20"/>
  <c r="I118" i="20"/>
  <c r="I134" i="20"/>
  <c r="I137" i="20"/>
  <c r="I11" i="20"/>
  <c r="I14" i="20"/>
  <c r="I27" i="20"/>
  <c r="I30" i="20"/>
  <c r="I43" i="20"/>
  <c r="I46" i="20"/>
  <c r="I75" i="20"/>
  <c r="I100" i="20"/>
  <c r="I112" i="20"/>
  <c r="I120" i="20"/>
  <c r="I125" i="20"/>
  <c r="I132" i="20"/>
  <c r="I150" i="20"/>
  <c r="I157" i="20"/>
  <c r="I172" i="20"/>
  <c r="I192" i="20"/>
  <c r="I200" i="20"/>
  <c r="I202" i="20"/>
  <c r="I222" i="20"/>
  <c r="I226" i="20"/>
  <c r="I241" i="20"/>
  <c r="I250" i="20"/>
  <c r="I275" i="20"/>
  <c r="I279" i="20"/>
  <c r="I287" i="20"/>
  <c r="I289" i="20"/>
  <c r="I291" i="20"/>
  <c r="I295" i="20"/>
  <c r="I299" i="20"/>
  <c r="I59" i="20"/>
  <c r="I62" i="20"/>
  <c r="I82" i="20"/>
  <c r="I23" i="20"/>
  <c r="I32" i="20"/>
  <c r="I39" i="20"/>
  <c r="I48" i="20"/>
  <c r="I55" i="20"/>
  <c r="I64" i="20"/>
  <c r="I71" i="20"/>
  <c r="I96" i="20"/>
  <c r="I144" i="20"/>
  <c r="I148" i="20"/>
  <c r="I153" i="20"/>
  <c r="I174" i="20"/>
  <c r="I188" i="20"/>
  <c r="I196" i="20"/>
  <c r="I198" i="20"/>
  <c r="I211" i="20"/>
  <c r="I233" i="20"/>
  <c r="I237" i="20"/>
  <c r="I257" i="20"/>
  <c r="I259" i="20"/>
  <c r="I269" i="20"/>
  <c r="I273" i="20"/>
  <c r="I277" i="20"/>
  <c r="I283" i="20"/>
  <c r="I285" i="20"/>
  <c r="I293" i="20"/>
  <c r="I16" i="20"/>
  <c r="I168" i="20"/>
  <c r="I170" i="20"/>
  <c r="I194" i="20"/>
  <c r="I218" i="20"/>
  <c r="I281" i="20"/>
  <c r="I19" i="20"/>
  <c r="I22" i="20"/>
  <c r="H6" i="20"/>
  <c r="I24" i="20"/>
  <c r="I40" i="20"/>
  <c r="I56" i="20"/>
  <c r="I72" i="20"/>
  <c r="I143" i="20"/>
  <c r="I175" i="20"/>
  <c r="I207" i="20"/>
  <c r="I239" i="20"/>
  <c r="I271" i="20"/>
  <c r="I294" i="20"/>
  <c r="I13" i="20"/>
  <c r="I21" i="20"/>
  <c r="I29" i="20"/>
  <c r="I37" i="20"/>
  <c r="I45" i="20"/>
  <c r="I53" i="20"/>
  <c r="I61" i="20"/>
  <c r="I69" i="20"/>
  <c r="I77" i="20"/>
  <c r="I91" i="20"/>
  <c r="I110" i="20"/>
  <c r="I122" i="20"/>
  <c r="I129" i="20"/>
  <c r="I149" i="20"/>
  <c r="I151" i="20"/>
  <c r="I155" i="20"/>
  <c r="I181" i="20"/>
  <c r="I183" i="20"/>
  <c r="I187" i="20"/>
  <c r="I213" i="20"/>
  <c r="I215" i="20"/>
  <c r="I219" i="20"/>
  <c r="I245" i="20"/>
  <c r="I247" i="20"/>
  <c r="I251" i="20"/>
  <c r="I300" i="20"/>
  <c r="I302" i="20"/>
  <c r="I159" i="20"/>
  <c r="I191" i="20"/>
  <c r="I223" i="20"/>
  <c r="I255" i="20"/>
  <c r="I278" i="20"/>
  <c r="I28" i="20"/>
  <c r="I44" i="20"/>
  <c r="I52" i="20"/>
  <c r="I60" i="20"/>
  <c r="I83" i="20"/>
  <c r="I102" i="20"/>
  <c r="I114" i="20"/>
  <c r="I121" i="20"/>
  <c r="I128" i="20"/>
  <c r="I133" i="20"/>
  <c r="I135" i="20"/>
  <c r="I146" i="20"/>
  <c r="I152" i="20"/>
  <c r="I178" i="20"/>
  <c r="I184" i="20"/>
  <c r="I210" i="20"/>
  <c r="I216" i="20"/>
  <c r="I242" i="20"/>
  <c r="I248" i="20"/>
  <c r="I297" i="20"/>
  <c r="I303" i="20"/>
  <c r="I8" i="20"/>
  <c r="I12" i="20"/>
  <c r="I20" i="20"/>
  <c r="I36" i="20"/>
  <c r="I68" i="20"/>
  <c r="I76" i="20"/>
  <c r="I90" i="20"/>
  <c r="I167" i="20"/>
  <c r="I199" i="20"/>
  <c r="I231" i="20"/>
  <c r="I263" i="20"/>
  <c r="I286" i="20"/>
  <c r="D34" i="12"/>
  <c r="F34" i="12" s="1"/>
  <c r="F44" i="12" l="1"/>
  <c r="I6" i="20"/>
  <c r="F6" i="19"/>
  <c r="E6" i="19"/>
  <c r="D6" i="19"/>
  <c r="C6" i="19"/>
  <c r="G33" i="18" l="1"/>
  <c r="G32" i="18"/>
  <c r="G31" i="18"/>
  <c r="G30" i="18"/>
  <c r="G29" i="18"/>
  <c r="G28" i="18"/>
  <c r="G27" i="18"/>
  <c r="G26" i="18"/>
  <c r="G25" i="18"/>
  <c r="G24" i="18"/>
  <c r="G23" i="18"/>
  <c r="G22" i="18"/>
  <c r="G21" i="18"/>
  <c r="G20" i="18"/>
  <c r="G19" i="18"/>
  <c r="G18" i="18"/>
  <c r="G17" i="18"/>
  <c r="G16" i="18"/>
  <c r="G15" i="18"/>
  <c r="G14" i="18"/>
  <c r="G13" i="18"/>
  <c r="G12" i="18"/>
  <c r="G11" i="18"/>
  <c r="G10" i="18"/>
  <c r="G9" i="18"/>
  <c r="G6" i="18" s="1"/>
  <c r="G8" i="18"/>
  <c r="H8" i="16" l="1"/>
  <c r="I8" i="16" s="1"/>
  <c r="I6" i="16" s="1"/>
  <c r="E8" i="16"/>
  <c r="G6" i="16"/>
  <c r="F6" i="16"/>
  <c r="H6" i="16" l="1"/>
  <c r="H13" i="15"/>
  <c r="I13" i="15" s="1"/>
  <c r="E13" i="15"/>
  <c r="H12" i="15"/>
  <c r="I12" i="15" s="1"/>
  <c r="E12" i="15"/>
  <c r="H11" i="15"/>
  <c r="I11" i="15" s="1"/>
  <c r="E11" i="15"/>
  <c r="H10" i="15"/>
  <c r="I10" i="15" s="1"/>
  <c r="E10" i="15"/>
  <c r="H9" i="15"/>
  <c r="I9" i="15" s="1"/>
  <c r="E9" i="15"/>
  <c r="I8" i="15"/>
  <c r="H8" i="15"/>
  <c r="E8" i="15"/>
  <c r="G6" i="15"/>
  <c r="F6" i="15"/>
  <c r="I6" i="15" l="1"/>
  <c r="H6" i="15"/>
  <c r="H8" i="13" l="1"/>
  <c r="H6" i="13" s="1"/>
  <c r="E8" i="13"/>
  <c r="G6" i="13"/>
  <c r="F6" i="13"/>
  <c r="I8" i="13" l="1"/>
  <c r="I6" i="13" s="1"/>
  <c r="D33" i="12" l="1"/>
  <c r="F33" i="12" s="1"/>
  <c r="F29" i="12" s="1"/>
  <c r="F17" i="12" s="1"/>
  <c r="D13" i="12" l="1"/>
  <c r="E46" i="12"/>
  <c r="D29" i="12"/>
  <c r="E13" i="12" l="1"/>
  <c r="F46" i="12"/>
  <c r="D18" i="12"/>
  <c r="F13" i="12" l="1"/>
  <c r="D39" i="12"/>
  <c r="D17" i="12" s="1"/>
  <c r="D47" i="12"/>
  <c r="D14" i="12" s="1"/>
  <c r="F14" i="12" s="1"/>
  <c r="E44" i="12"/>
  <c r="E12" i="12" l="1"/>
  <c r="E43" i="12"/>
  <c r="F43" i="12"/>
  <c r="D12" i="12"/>
  <c r="D43" i="12"/>
  <c r="F12" i="12" l="1"/>
  <c r="D11" i="12"/>
  <c r="F42" i="12"/>
  <c r="E11" i="12"/>
  <c r="E42" i="12"/>
  <c r="D42" i="12"/>
  <c r="E10" i="12" l="1"/>
  <c r="F11" i="12"/>
  <c r="D10" i="12"/>
  <c r="F10" i="12" l="1"/>
</calcChain>
</file>

<file path=xl/sharedStrings.xml><?xml version="1.0" encoding="utf-8"?>
<sst xmlns="http://schemas.openxmlformats.org/spreadsheetml/2006/main" count="2112" uniqueCount="176">
  <si>
    <t>Kods</t>
  </si>
  <si>
    <t>Koda nosaukums</t>
  </si>
  <si>
    <t>Detalizēts izdevumu aprēķins</t>
  </si>
  <si>
    <t>Atlīdzība</t>
  </si>
  <si>
    <t>Atalgojums</t>
  </si>
  <si>
    <t>Darba devēja valsts sociālās apdrošināšanas obligātās iemaksas</t>
  </si>
  <si>
    <t>Preces un pakalpojumi</t>
  </si>
  <si>
    <t>23,59% no aprēķinātā atalgojuma</t>
  </si>
  <si>
    <t>Samaksa par virsstundu darbu un darbu svētku dienās</t>
  </si>
  <si>
    <t>Piemaksa par personisko darba ieguldījumu un darba kvalitāti</t>
  </si>
  <si>
    <t>Izdevumi, kas saistīti ar operatīvo darbību</t>
  </si>
  <si>
    <t>Degviela</t>
  </si>
  <si>
    <t>Mēnešalga amatpersonām ar speciālajām dienesta pakāpēm</t>
  </si>
  <si>
    <t>Dienas nauda</t>
  </si>
  <si>
    <t>Pārējie komandējumu un darba braucienu izdevumi</t>
  </si>
  <si>
    <t>Ēdināšanas izdevumi</t>
  </si>
  <si>
    <t>Pamatkapitāla veidošana</t>
  </si>
  <si>
    <t>Pārējie iepriekš neklasificētie pamatlīdzekļi un ieguldījuma īpašumi</t>
  </si>
  <si>
    <t xml:space="preserve">Piemaksa par nakts darbu </t>
  </si>
  <si>
    <t>Informācija klasificēta</t>
  </si>
  <si>
    <t>Piemaksa par darbu īpašos apstākļos, speciālās piemaksas</t>
  </si>
  <si>
    <t>Pārējās preces</t>
  </si>
  <si>
    <t>Inventārs</t>
  </si>
  <si>
    <t>×</t>
  </si>
  <si>
    <t>Kārtējā remonta un iestāžu uzturēšanas materiāli</t>
  </si>
  <si>
    <t>Pārējie specifiskas lietošanas materiāli un inventārs</t>
  </si>
  <si>
    <t>2.pielikums</t>
  </si>
  <si>
    <t>Nr. p.k.</t>
  </si>
  <si>
    <t>Struktūrvienība</t>
  </si>
  <si>
    <t>Amats</t>
  </si>
  <si>
    <t>Mēnešalga amatpersonām ar speciālajām pakāpēm</t>
  </si>
  <si>
    <t>Stundas likme</t>
  </si>
  <si>
    <t>Stundu skaits</t>
  </si>
  <si>
    <t>Piemaksa par naksts darbu</t>
  </si>
  <si>
    <t xml:space="preserve"> DD VSAOI </t>
  </si>
  <si>
    <t>kopā</t>
  </si>
  <si>
    <t>LATGALES REĢIONA PĀRVALDE</t>
  </si>
  <si>
    <t>VP LATGALES RP KĀRTPB PPN SATIKSMES UZRAUDZĪBAS ROTA</t>
  </si>
  <si>
    <t>inspektors</t>
  </si>
  <si>
    <t>VP LATGALES RP RĒZEKNES IECIRKŅA KĀRTĪBAS POLICIJAS NODAĻA (LRP RI KĀRTPN)</t>
  </si>
  <si>
    <t>nodaļas priekšnieks</t>
  </si>
  <si>
    <t>VP LATGALES RP BALVU IECIRKŅA KRIMINĀLPOLICIJAS NODAĻA</t>
  </si>
  <si>
    <t>VP LATGALES RP DAUGAVPILS IECIRKŅA KRIMINĀLPOLICIJAS NODAĻA</t>
  </si>
  <si>
    <t>nodaļas priekšnieka vietnieks</t>
  </si>
  <si>
    <t>VP LATGALES RP KĀRTPB PPN KONVOJA/ĪAV ROTA</t>
  </si>
  <si>
    <t>jaunākais inspektors</t>
  </si>
  <si>
    <t>VP LATGALES RP PREIĻU IECIRKŅA KĀRTĪBAS POLICIJAS NODAĻA (LRP PI KĀRTPN)</t>
  </si>
  <si>
    <t>VP LATGALES RP DAUGAVPILS IECIRKŅA KĀRTĪBAS POLICIJAS SĒLIJAS NODAĻA</t>
  </si>
  <si>
    <t>VP LATGALES RP KĀRTPB ATĻAUJU SISTĒMAS GRUPA</t>
  </si>
  <si>
    <t>VP LATGALES RP KRIMPB KRIMINĀLIZLŪKOŠANAS INFORMĀCIJAS ANALĪZES GRUPA</t>
  </si>
  <si>
    <t>vecākais inspektors</t>
  </si>
  <si>
    <t>VP LATGALES RP DAUGAVPILS IECIRKŅA KĀRTĪBAS POLICIJAS RIETUMU NODAĻA</t>
  </si>
  <si>
    <t>VP LATGALES RP RĒZEKNES IECIRKŅA KRIMINĀLPOLICIJAS NODAĻA</t>
  </si>
  <si>
    <t>kārtībnieks</t>
  </si>
  <si>
    <t>VP LATGALES RP BALVU IECIRKNIS (2.KATEGORIJA)</t>
  </si>
  <si>
    <t>II kategorijas iecirkņa priekšnieks</t>
  </si>
  <si>
    <t>VP LATGALES RP DAUGAVPILS IECIRKŅA KĀRTĪBAS POLICIJAS AUSTRUMU NODAĻA</t>
  </si>
  <si>
    <t>VP LATGALES RP KRĀSLAVAS IECIRKŅA KĀRTĪBAS POLICIJAS NODAĻA (LRP KI KĀRTPN)</t>
  </si>
  <si>
    <t>VP LATGALES RP KĀRTPB OPERATĪVĀS VADĪBAS NODAĻA</t>
  </si>
  <si>
    <t>operatīvais dežurants</t>
  </si>
  <si>
    <t>VP LATGALES RP KĀRTPB PPN PATRUĻDIENESTA ROTA</t>
  </si>
  <si>
    <t>rotas komandieris</t>
  </si>
  <si>
    <t>VP LATGALES RP LUDZAS IECIRKŅA KRIMINĀLPOLICIJAS NODAĻA</t>
  </si>
  <si>
    <t>VP LATGALES RP KRĀSLAVAS IECIRKŅA KRIMINĀLPOLICIJAS NODAĻA</t>
  </si>
  <si>
    <t>VP LATGALES RP KRIMPB SEVIŠĶI SMAGU UN SĒRIJVEIDA NOZIEGUMU APKAROŠANAS NODAĻA</t>
  </si>
  <si>
    <t>VP LATGALES RP BALVU IECIRKŅA KĀRTĪBAS POLICIJAS NODAĻA (LRP KI KĀRTPN)</t>
  </si>
  <si>
    <t>VP LATGALES RP SLEPENĪBAS REŽĪMA NODROŠINĀŠANAS UN SEVIŠĶĀS LIETVEDĪBAS GRUPA</t>
  </si>
  <si>
    <t>VP LATGALES RP KĀRTPB PATRUĻPOLICIJAS NODAĻA (LRP KĀRTPB PPN)</t>
  </si>
  <si>
    <t>VP LATGALES RP KĀRTĪBAS POLICIJAS BIROJS (LRP KĀRTPB)</t>
  </si>
  <si>
    <t>biroja priekšnieka vietnieks</t>
  </si>
  <si>
    <t>VP LATGALES RP KĀRTPB SŪDZĪBU IZSKATĪŠANAS GRUPA</t>
  </si>
  <si>
    <t>VP LATGALES RP LUDZAS IECIRKŅA KĀRTĪBAS POLICIJAS NODAĻA (LRP LI KĀRTPN)</t>
  </si>
  <si>
    <t>VP LATGALES RP LUDZAS IECIRKNIS (2.KATEGORIJA)</t>
  </si>
  <si>
    <t>VP LATGALES RP PREIĻU IECIRKŅA KRIMINĀLPOLICIJAS NODAĻA</t>
  </si>
  <si>
    <t>VP LATGALES RP KRIMPB ORGANIZĒTĀS NOZIEDZĪBAS UN NOZIEGUMU EKONOMIKAS JOMĀ APKAROŠANAS NODAĻA</t>
  </si>
  <si>
    <t>VP LATGALES RP KĀRTPB PREVENCIJAS GRUPA</t>
  </si>
  <si>
    <t>VP LATGALES REĢIONA PĀRVALDES DISCIPLINĀRĀS UZRAUDZĪBAS GRUPA</t>
  </si>
  <si>
    <t>galvenais inspektors (informācijas sistēmu drošības pārzinis)</t>
  </si>
  <si>
    <t>RĪGAS REĢIONA PĀRVALDE</t>
  </si>
  <si>
    <t>VP RĪGAS RP KĀRTPP PPP SUB 1.ROTA</t>
  </si>
  <si>
    <t>rotas komandiera vietnieks</t>
  </si>
  <si>
    <t>VP RĪGAS RP KĀRTPP PPP SUB 5.ROTA (VIDZEMES REĢIONA)</t>
  </si>
  <si>
    <t>VP RĪGAS RP KĀRTPP PPP SUB 6.ROTA (ZEMGALES REĢIONA)</t>
  </si>
  <si>
    <t>Samaksa par virsstundu darbu</t>
  </si>
  <si>
    <t>Piemaksas apmērs %</t>
  </si>
  <si>
    <t>Piemaksa par darbu īpašos apstākļos</t>
  </si>
  <si>
    <t>20%</t>
  </si>
  <si>
    <t>50%</t>
  </si>
  <si>
    <t>VP LATGALES RP PREIĻU IECIRKNIS (2.KATEGORIJA)</t>
  </si>
  <si>
    <t>galvenais inspektors</t>
  </si>
  <si>
    <t>VP LATGALES RP KRIMPB RĒZEKNES REĢIONĀLĀ NODAĻA</t>
  </si>
  <si>
    <t>VP LATGALES RP DAUGAVPILS IECIRKNIS (1.KATEGORIJA)</t>
  </si>
  <si>
    <t>I kategorijas iecirkņa priekšnieks</t>
  </si>
  <si>
    <t>Laika periods</t>
  </si>
  <si>
    <t>Dienu skaits</t>
  </si>
  <si>
    <t>Likme</t>
  </si>
  <si>
    <t>Dienas nauda (kopsumma)</t>
  </si>
  <si>
    <t>kopā:</t>
  </si>
  <si>
    <t>Rīgas reģiona pārvalde</t>
  </si>
  <si>
    <t>Kārtības policijas pārvaldes Patruļpolicjas pārvaldes Speciālo uzdevumu bataljona 5.rota</t>
  </si>
  <si>
    <t>03.01.2023.-17.01.2023.</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</si>
  <si>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</si>
  <si>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</si>
  <si>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</si>
  <si>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</si>
  <si>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</si>
  <si>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</si>
  <si>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</si>
  <si>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Nissan Navara</t>
  </si>
  <si>
    <t>VW Caravelle</t>
  </si>
  <si>
    <t>Latgales reģiona pārvalde</t>
  </si>
  <si>
    <t>CITROEN JUMPER</t>
  </si>
  <si>
    <t>Hyundai Santa Fe</t>
  </si>
  <si>
    <t>KIA Ceed</t>
  </si>
  <si>
    <t>Opel Mokka</t>
  </si>
  <si>
    <t>Opel Combo</t>
  </si>
  <si>
    <t>Opel Insignia Limousine</t>
  </si>
  <si>
    <t>Renault Kangoo</t>
  </si>
  <si>
    <t>Renault Laguna</t>
  </si>
  <si>
    <t>Renault Trafic</t>
  </si>
  <si>
    <t>Subaru Forester</t>
  </si>
  <si>
    <t>Toyota RAV4</t>
  </si>
  <si>
    <t>VW Crafter</t>
  </si>
  <si>
    <t>VW Transporter</t>
  </si>
  <si>
    <t>VW Tiguan</t>
  </si>
  <si>
    <t>Volvo S60</t>
  </si>
  <si>
    <t>Zemgales reģiona pārvalde</t>
  </si>
  <si>
    <t>VW Pasat</t>
  </si>
  <si>
    <t>Peugeot Boxer</t>
  </si>
  <si>
    <t>Opel Insignia Limousine NB</t>
  </si>
  <si>
    <t>Darba attiecības ar amatpersonu tika izbeigtas (datums)</t>
  </si>
  <si>
    <r>
      <t xml:space="preserve">Dzeramais ūdens - negāzēts (5L) 210 gab. × 0,73805 </t>
    </r>
    <r>
      <rPr>
        <i/>
        <sz val="11"/>
        <rFont val="Times New Roman"/>
        <family val="1"/>
        <charset val="186"/>
      </rPr>
      <t>euro</t>
    </r>
    <r>
      <rPr>
        <sz val="11"/>
        <rFont val="Times New Roman"/>
        <family val="1"/>
        <charset val="186"/>
      </rPr>
      <t xml:space="preserve">  = 155,00 </t>
    </r>
    <r>
      <rPr>
        <i/>
        <sz val="11"/>
        <rFont val="Times New Roman"/>
        <family val="1"/>
        <charset val="186"/>
      </rPr>
      <t>euro</t>
    </r>
  </si>
  <si>
    <r>
      <t xml:space="preserve">Mazgāšanas līdzeklis 5 gab. × 10,292 </t>
    </r>
    <r>
      <rPr>
        <i/>
        <sz val="11"/>
        <rFont val="Times New Roman"/>
        <family val="1"/>
        <charset val="186"/>
      </rPr>
      <t>euro</t>
    </r>
    <r>
      <rPr>
        <sz val="11"/>
        <rFont val="Times New Roman"/>
        <family val="1"/>
        <charset val="186"/>
      </rPr>
      <t xml:space="preserve"> = 51,46 </t>
    </r>
    <r>
      <rPr>
        <i/>
        <sz val="11"/>
        <rFont val="Times New Roman"/>
        <family val="1"/>
        <charset val="186"/>
      </rPr>
      <t>euro</t>
    </r>
  </si>
  <si>
    <r>
      <t xml:space="preserve">Guļammaisi 10 gab. × 101,64 </t>
    </r>
    <r>
      <rPr>
        <i/>
        <sz val="11"/>
        <rFont val="Times New Roman"/>
        <family val="1"/>
        <charset val="186"/>
      </rPr>
      <t>euro</t>
    </r>
    <r>
      <rPr>
        <sz val="11"/>
        <rFont val="Times New Roman"/>
        <family val="1"/>
        <charset val="186"/>
      </rPr>
      <t xml:space="preserve"> = 1 016,40 </t>
    </r>
    <r>
      <rPr>
        <i/>
        <sz val="11"/>
        <rFont val="Times New Roman"/>
        <family val="1"/>
        <charset val="186"/>
      </rPr>
      <t xml:space="preserve">euro;
</t>
    </r>
    <r>
      <rPr>
        <sz val="11"/>
        <rFont val="Times New Roman"/>
        <family val="1"/>
        <charset val="186"/>
      </rPr>
      <t>Guļammaisi 3 gab. × 111,32</t>
    </r>
    <r>
      <rPr>
        <i/>
        <sz val="11"/>
        <rFont val="Times New Roman"/>
        <family val="1"/>
        <charset val="186"/>
      </rPr>
      <t xml:space="preserve"> euro </t>
    </r>
    <r>
      <rPr>
        <sz val="11"/>
        <rFont val="Times New Roman"/>
        <family val="1"/>
        <charset val="186"/>
      </rPr>
      <t xml:space="preserve">= 333,96 </t>
    </r>
    <r>
      <rPr>
        <i/>
        <sz val="11"/>
        <rFont val="Times New Roman"/>
        <family val="1"/>
        <charset val="186"/>
      </rPr>
      <t>euro.</t>
    </r>
  </si>
  <si>
    <t>Izdevumi, kas saistīti ar operatīvo darbību 2023.gada janvārī</t>
  </si>
  <si>
    <r>
      <t xml:space="preserve">23,59% no aprēķinātā atalgojuma
</t>
    </r>
    <r>
      <rPr>
        <i/>
        <sz val="11"/>
        <rFont val="Times New Roman"/>
        <family val="1"/>
        <charset val="186"/>
      </rPr>
      <t>* izņemot trīs personas, kurai tiek piemērota nodokļu likme 21,94% (izdienas pensionārs)</t>
    </r>
  </si>
  <si>
    <t>Piemaksa par nakts darbu</t>
  </si>
  <si>
    <t>VP RĪGAS RP KĀRTPP PPP SUB 4.ROTA (LATGALES REĢIONA)</t>
  </si>
  <si>
    <r>
      <t xml:space="preserve">Zābaku bahilas 20.gab. × 49,80 </t>
    </r>
    <r>
      <rPr>
        <i/>
        <sz val="11"/>
        <rFont val="Times New Roman"/>
        <family val="1"/>
        <charset val="186"/>
      </rPr>
      <t xml:space="preserve">euro = </t>
    </r>
    <r>
      <rPr>
        <sz val="11"/>
        <rFont val="Times New Roman"/>
        <family val="1"/>
        <charset val="186"/>
      </rPr>
      <t>996,00 e</t>
    </r>
    <r>
      <rPr>
        <i/>
        <sz val="11"/>
        <rFont val="Times New Roman"/>
        <family val="1"/>
        <charset val="186"/>
      </rPr>
      <t>uro</t>
    </r>
  </si>
  <si>
    <r>
      <t xml:space="preserve">Papildus izdevumi, kas radušies nosakot atlīdzību Valsts policijai sniedzot atbalstu Valsts robežsardzei Latvijas Republikas-Baltkrievijas Republikas valsts robežas robežuzraudzības nodrošināšanā, 
janvārī 51 561,30 </t>
    </r>
    <r>
      <rPr>
        <i/>
        <sz val="11"/>
        <rFont val="Times New Roman"/>
        <family val="1"/>
        <charset val="186"/>
      </rPr>
      <t>euro</t>
    </r>
    <r>
      <rPr>
        <sz val="11"/>
        <rFont val="Times New Roman"/>
        <family val="1"/>
        <charset val="186"/>
      </rPr>
      <t xml:space="preserve"> × 8,33% = 4 295,06 </t>
    </r>
    <r>
      <rPr>
        <i/>
        <sz val="11"/>
        <rFont val="Times New Roman"/>
        <family val="1"/>
        <charset val="186"/>
      </rPr>
      <t>euro.</t>
    </r>
  </si>
  <si>
    <t>1)    Izdevumi saistībā ar rīkojuma Nr. 518 izpildei nepieciešamo pasākumu īstenošanu</t>
  </si>
  <si>
    <t>2) Vidējās izpeļņas pieauguma kompensēšanai</t>
  </si>
  <si>
    <t>Izdevumi kopā ar vidējās izpeļņas pieauguma kompensēšanu  </t>
  </si>
  <si>
    <t xml:space="preserve">Valsts policijas izdevumi saistībā ar situāciju uz Latvijas Republikas - Baltkrievijas Republikas valsts robežas no 2023. gada 1. janvāra līdz 31. janvārim </t>
  </si>
  <si>
    <t>Kopasavilkums</t>
  </si>
  <si>
    <r>
      <t xml:space="preserve">Izdevumi, </t>
    </r>
    <r>
      <rPr>
        <b/>
        <i/>
        <sz val="11"/>
        <rFont val="Times New Roman"/>
        <family val="1"/>
        <charset val="186"/>
      </rPr>
      <t>euro</t>
    </r>
  </si>
  <si>
    <r>
      <t>Piešķirts finansējums PP "Atlīdzības nodrošināšana amatpersonām (darbiniekiem) saistībā ar situāciju uz Latvijas Republikas - Krievijas Federācijas un Baltkrievijas Republikas valsts robežas",</t>
    </r>
    <r>
      <rPr>
        <b/>
        <i/>
        <sz val="10"/>
        <color indexed="8"/>
        <rFont val="Times New Roman"/>
        <family val="1"/>
        <charset val="186"/>
      </rPr>
      <t xml:space="preserve"> euro</t>
    </r>
  </si>
  <si>
    <r>
      <t xml:space="preserve">Papildus nepieciešamais finansējums, </t>
    </r>
    <r>
      <rPr>
        <b/>
        <i/>
        <sz val="11"/>
        <rFont val="Times New Roman"/>
        <family val="1"/>
        <charset val="186"/>
      </rPr>
      <t>euro</t>
    </r>
  </si>
  <si>
    <t>2.pielikuma 1.tabula</t>
  </si>
  <si>
    <t>2.pielikuma 2.tabula</t>
  </si>
  <si>
    <t>2.pielikuma 3.tabula</t>
  </si>
  <si>
    <t>2.pielikuma 4.tabula</t>
  </si>
  <si>
    <t>2.pielikuma 5.tabula</t>
  </si>
  <si>
    <t>2.pielikuma 6.tabula</t>
  </si>
  <si>
    <t>2.pielikuma 7.tabula</t>
  </si>
  <si>
    <t>Valsts policija</t>
  </si>
  <si>
    <t xml:space="preserve">Piemaksa par nakts darbu amatpersonām ar speciālajām dienesta pakāpēm, kuras laika periodā no 2023.gada 1. janvāra līdz 31. janvārim tika iesaistītas atbalsta sniegšanā Valsts robežsardzei Latvijas Republikas-Baltkrievijas Republikas valsts robežas robežuzraudzības nodrošināšanā </t>
  </si>
  <si>
    <t>Detalizēts aprēķins par  laika periodu no 2023.gada 1. janvāra līdz 31. janvārim 2.tabulā.
Iesaistītas 295 personas, kopējais iesaistes laiks 5 564,00 stundas.</t>
  </si>
  <si>
    <t>Precizējums_Detalizēts aprēķins samaksai par virsstundu darbu amatpersonām ar speciālajām dienesta pakāpēm, sniedzot atbalstu Valsts robežsardzei Latvijas Republikas-Baltkrievijas Republikas valsts robežas nelikumīgas šķērsošanas nodrošināšanā, par laika periodu no 2022.gada 01. septembra līdz 31. decembrim</t>
  </si>
  <si>
    <t>Pārskata periodā tika veikts aprēķins par papildu nepieciešamo finansējumu par virsstundu darbu. Aprēķins veikts, jo tika izbeigtas dienesta  attiecibas ar Valsts policijas amatpersonu.</t>
  </si>
  <si>
    <t xml:space="preserve">Piemaksa par darbu īpašos apstākļos amatpersonām ar speciālajām dienesta pakāpēm, kuras laika periodā no 2023.gada 1.janvāra līdz 31.janvārim tika iesaistītas atbalsta sniegšanā Valsts robežsardzei Latvijas Republikas-Baltkrievijas Republikas valsts robežas robežuzraudzības nodrošināšanā </t>
  </si>
  <si>
    <t>Detalizēts aprēķins par  laika periodu no 2023.gada 1. janvāra līdz 31. janvārim 5.tabulā.
Iesaistītas 424 personas, kopējais iesaistes laiks 15 762,50 stundas.</t>
  </si>
  <si>
    <t>Detalizēts aprēķins dienas naudas samaksai Valsts policijas amatpersonām ar speciālajām dienesta pakāpēm, sniedzot atbalstu Valsts robežsardzei Latvijas Republikas-Baltkrievijas Republikas valsts robežas robežuzraudzības nodrošināšanā 
par laika periodu no 2023. gada 3. janvāra līdz 17.janvārim</t>
  </si>
  <si>
    <t>Degvielas izmaksu aprēķins degvielas izdevumiem, sniedzot atbalstu Valsts robežsardzei Latvijas Republikas-Baltkrievijas Republikas valsts robežas nelikumīgas šķērsošanas nodrošināšanā, par laika periodu no 2023.gada 01.janvāra līdz 31.janvārim</t>
  </si>
  <si>
    <r>
      <t xml:space="preserve">Detalizēts aprēķins par laika periodu no 2023.gada 01.janvāra līdz 31.janvārim 7.tabulā.
Pasākuma nodrošināšanai tika iesaistīti 76 transportlīdzekļi;
Vidēji viena transportlīdzekļa nobraukums 1 341,55 km; 
Vidējā degvielas cena 1,564 </t>
    </r>
    <r>
      <rPr>
        <i/>
        <sz val="11"/>
        <rFont val="Times New Roman"/>
        <family val="1"/>
        <charset val="186"/>
      </rPr>
      <t>euro/l;</t>
    </r>
    <r>
      <rPr>
        <sz val="11"/>
        <rFont val="Times New Roman"/>
        <family val="1"/>
        <charset val="186"/>
      </rPr>
      <t xml:space="preserve"> 
Vidējais degvielas patēriņš 8,84 l/km uz 100 km.
76 t-ldz. × 1 341,55 km × 1,564 </t>
    </r>
    <r>
      <rPr>
        <i/>
        <sz val="11"/>
        <rFont val="Times New Roman"/>
        <family val="1"/>
        <charset val="186"/>
      </rPr>
      <t>euro/l</t>
    </r>
    <r>
      <rPr>
        <sz val="11"/>
        <rFont val="Times New Roman"/>
        <family val="1"/>
        <charset val="186"/>
      </rPr>
      <t xml:space="preserve">  × 8,84 l/km ÷ 100 km = 14 096,48 </t>
    </r>
    <r>
      <rPr>
        <i/>
        <sz val="11"/>
        <rFont val="Times New Roman"/>
        <family val="1"/>
        <charset val="186"/>
      </rPr>
      <t>euro.</t>
    </r>
  </si>
  <si>
    <t>Detalizēts aprēķins virsstundu darba samaksai Valsts policijas amatpersonai ar speciālo dienesta pakāpi sniedzot atbalstu Valsts robežsardzei Latvijas Republikas-Baltkrievijas Republikas valsts robežas nelikumīgas šķērsošanas nodrošināšanā par laika periodu no 2023.gada 1. janvāra līdz 31. janvārim</t>
  </si>
  <si>
    <t>Detalizēts aprēķins par laika periodu no no 2023.gada 1. janvāra līdz 31. janvārim 4.tabulā.
Iesaistīta viena persona, kopējais iesaistes laiks 67,00 stundas.
Pārskata periodā tika veikts aprēķins par papildu nepieciešamo finansējumu par virsstundu darbu, jo 2023.gada janvārī tika izbeigtas dienesta attiecibas ar Valsts policijas amatpersonu.  Vēršam uzmanību, ka Valsts policijai aprēķins samaksai par virsstundu darbu, ņemot vērā summētā darba laika organizāciju, tiek veikts par četru mēnešu atskaites periodu, līdz ar to aprēķins par pārējām amatpersonām tiks sagatavots un iesniegts, ievērojot šo nosacījumu.</t>
  </si>
  <si>
    <r>
      <t xml:space="preserve">Detalizēts aprēķins  par laika periodu no 2023. gada 3. janvāra līdz 17.janvārim, ievērojot komandējumu laika ietvaru*, 6.tabulā
Dienas nauda par 2023.gada janvāri izmaksāta 13 personām;
Valsts policijas pavēle Nr. 6865 “Par komandējumu uz Daugavpili un Dagdu (Latvijā)” dienas nauda: 
100% (8,00 </t>
    </r>
    <r>
      <rPr>
        <i/>
        <sz val="11"/>
        <rFont val="Times New Roman"/>
        <family val="1"/>
        <charset val="186"/>
      </rPr>
      <t>euro</t>
    </r>
    <r>
      <rPr>
        <sz val="11"/>
        <rFont val="Times New Roman"/>
        <family val="1"/>
        <charset val="186"/>
      </rPr>
      <t>) pirmā un pēdējā diena, 
30% (2,40</t>
    </r>
    <r>
      <rPr>
        <i/>
        <sz val="11"/>
        <rFont val="Times New Roman"/>
        <family val="1"/>
        <charset val="186"/>
      </rPr>
      <t xml:space="preserve"> euro</t>
    </r>
    <r>
      <rPr>
        <sz val="11"/>
        <rFont val="Times New Roman"/>
        <family val="1"/>
        <charset val="186"/>
      </rPr>
      <t>)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r>
  </si>
  <si>
    <t>Ministru kabineta rīkojuma projekta</t>
  </si>
  <si>
    <t>“Par finanšu līdzekļu piešķiršanu no valsts budžeta programmas</t>
  </si>
  <si>
    <t xml:space="preserve"> “Līdzekļi neparedzētiem gadījumiem”” sākotnējās ietekmes novērtējuma ziņojumam (anotācijai)</t>
  </si>
  <si>
    <r>
      <t xml:space="preserve">Dienesta viesnīcas pakalpojumi (naktsmītne) 
Naktsmītnes izdevumi:
14 nakts × 13 gultasvietas × 15,00 </t>
    </r>
    <r>
      <rPr>
        <i/>
        <sz val="11"/>
        <rFont val="Times New Roman"/>
        <family val="1"/>
        <charset val="186"/>
      </rPr>
      <t>euro</t>
    </r>
    <r>
      <rPr>
        <sz val="11"/>
        <rFont val="Times New Roman"/>
        <family val="1"/>
        <charset val="186"/>
      </rPr>
      <t xml:space="preserve"> = 2 730,00 </t>
    </r>
    <r>
      <rPr>
        <i/>
        <sz val="11"/>
        <rFont val="Times New Roman"/>
        <family val="1"/>
        <charset val="186"/>
      </rPr>
      <t>euro;</t>
    </r>
    <r>
      <rPr>
        <sz val="11"/>
        <rFont val="Times New Roman"/>
        <family val="1"/>
        <charset val="186"/>
      </rPr>
      <t xml:space="preserve">
Aprēķins veikts par dienesta viesnīcas pakalpojumiem (naktsmītni), kas tika nodrošināti no 2022. gada 1. decembra līdz 31.decembrim,  izdevumi veikti 2023.gada janvārī - apmaksāti pakallpojuma sniedzējam, ievērojot rēķinā rorādīto apmaksas termiņu.</t>
    </r>
  </si>
  <si>
    <r>
      <t xml:space="preserve">Aprēķins veikts par ēdināšanas pakalpojumiem, kas tika nodrošināti no 2022. gada 1. decembra līdz 31.decembrim, izdevumi veikti 2023.gada janvārī - apmaksāti pakallpojuma sniedzējam, ievērojot rēķinā rorādīto apmaksas termiņu. 
Ēdināšanas pakalpojumi: 
brokastis  113 porcijas × 6,00 </t>
    </r>
    <r>
      <rPr>
        <i/>
        <sz val="11"/>
        <rFont val="Times New Roman"/>
        <family val="1"/>
        <charset val="186"/>
      </rPr>
      <t>euro</t>
    </r>
    <r>
      <rPr>
        <sz val="11"/>
        <rFont val="Times New Roman"/>
        <family val="1"/>
        <charset val="186"/>
      </rPr>
      <t xml:space="preserve"> = 678,00 </t>
    </r>
    <r>
      <rPr>
        <i/>
        <sz val="11"/>
        <rFont val="Times New Roman"/>
        <family val="1"/>
        <charset val="186"/>
      </rPr>
      <t>euro;</t>
    </r>
    <r>
      <rPr>
        <sz val="11"/>
        <rFont val="Times New Roman"/>
        <family val="1"/>
        <charset val="186"/>
      </rPr>
      <t xml:space="preserve">
pusdienas 126 porcijas × 8,00 </t>
    </r>
    <r>
      <rPr>
        <i/>
        <sz val="11"/>
        <rFont val="Times New Roman"/>
        <family val="1"/>
        <charset val="186"/>
      </rPr>
      <t>euro</t>
    </r>
    <r>
      <rPr>
        <sz val="11"/>
        <rFont val="Times New Roman"/>
        <family val="1"/>
        <charset val="186"/>
      </rPr>
      <t xml:space="preserve"> = 1 008,00 </t>
    </r>
    <r>
      <rPr>
        <i/>
        <sz val="11"/>
        <rFont val="Times New Roman"/>
        <family val="1"/>
        <charset val="186"/>
      </rPr>
      <t>euro;</t>
    </r>
    <r>
      <rPr>
        <sz val="11"/>
        <rFont val="Times New Roman"/>
        <family val="1"/>
        <charset val="186"/>
      </rPr>
      <t xml:space="preserve">
vakariņas 126 porcijas × 8,00 </t>
    </r>
    <r>
      <rPr>
        <i/>
        <sz val="11"/>
        <rFont val="Times New Roman"/>
        <family val="1"/>
        <charset val="186"/>
      </rPr>
      <t>euro</t>
    </r>
    <r>
      <rPr>
        <sz val="11"/>
        <rFont val="Times New Roman"/>
        <family val="1"/>
        <charset val="186"/>
      </rPr>
      <t xml:space="preserve"> = 1 008,00 </t>
    </r>
    <r>
      <rPr>
        <i/>
        <sz val="11"/>
        <rFont val="Times New Roman"/>
        <family val="1"/>
        <charset val="186"/>
      </rPr>
      <t>euro;</t>
    </r>
    <r>
      <rPr>
        <sz val="11"/>
        <rFont val="Times New Roman"/>
        <family val="1"/>
        <charset val="186"/>
      </rPr>
      <t xml:space="preserve">
launags (sausā uztura paka) 57 pakas × 22,00 </t>
    </r>
    <r>
      <rPr>
        <i/>
        <sz val="11"/>
        <rFont val="Times New Roman"/>
        <family val="1"/>
        <charset val="186"/>
      </rPr>
      <t>euro</t>
    </r>
    <r>
      <rPr>
        <sz val="11"/>
        <rFont val="Times New Roman"/>
        <family val="1"/>
        <charset val="186"/>
      </rPr>
      <t xml:space="preserve"> = 1 254,00 </t>
    </r>
    <r>
      <rPr>
        <i/>
        <sz val="11"/>
        <rFont val="Times New Roman"/>
        <family val="1"/>
        <charset val="186"/>
      </rPr>
      <t>euro.</t>
    </r>
    <r>
      <rPr>
        <sz val="11"/>
        <rFont val="Times New Roman"/>
        <family val="1"/>
        <charset val="186"/>
      </rPr>
      <t xml:space="preserve">
Saskaņā ar līgumu par izmitināšanu un ēdināšanu Daugavpilī ir noteikts, ka ēdināšana 3 reizes dienā nedrīkst pārsniegt 22 </t>
    </r>
    <r>
      <rPr>
        <i/>
        <sz val="11"/>
        <rFont val="Times New Roman"/>
        <family val="1"/>
        <charset val="186"/>
      </rPr>
      <t>euro:</t>
    </r>
    <r>
      <rPr>
        <sz val="11"/>
        <rFont val="Times New Roman"/>
        <family val="1"/>
        <charset val="186"/>
      </rPr>
      <t xml:space="preserve">
Ēdināšanas izmaksas sastāda:
Brokastis 6 </t>
    </r>
    <r>
      <rPr>
        <i/>
        <sz val="11"/>
        <rFont val="Times New Roman"/>
        <family val="1"/>
        <charset val="186"/>
      </rPr>
      <t>euro</t>
    </r>
    <r>
      <rPr>
        <sz val="11"/>
        <rFont val="Times New Roman"/>
        <family val="1"/>
        <charset val="186"/>
      </rPr>
      <t xml:space="preserve"> /1 pers
Pusdienas un vakariņas 8 </t>
    </r>
    <r>
      <rPr>
        <i/>
        <sz val="11"/>
        <rFont val="Times New Roman"/>
        <family val="1"/>
        <charset val="186"/>
      </rPr>
      <t>euro</t>
    </r>
    <r>
      <rPr>
        <sz val="11"/>
        <rFont val="Times New Roman"/>
        <family val="1"/>
        <charset val="186"/>
      </rPr>
      <t xml:space="preserve"> /1 pers
Par 14 euro tiek ēdinātas amatpersonas, kuras atrodas viesnīcā, jo amatpersonas strādā maiņās. Savukārt tām amatpersonām, kuras ir maiņā uz robežas un tām nav iespējams atgriezties uz pusdienām un vakariņām, tad, lai nodrošinātu ēdināšanu amatpersonām dod līdzi pārtikas paku un kopā  tas sastāda 22 </t>
    </r>
    <r>
      <rPr>
        <i/>
        <sz val="11"/>
        <rFont val="Times New Roman"/>
        <family val="1"/>
        <charset val="186"/>
      </rPr>
      <t>euro</t>
    </r>
    <r>
      <rPr>
        <sz val="11"/>
        <rFont val="Times New Roman"/>
        <family val="1"/>
        <charset val="186"/>
      </rPr>
      <t xml:space="preserve"> (brokastis ir 6 euro - tās paēd izmitināšanas vietā).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r>
  </si>
  <si>
    <t>Precizējums_Piemaksa par nakts darbu amatpersonām ar speciālajām dienesta pakāpēm, kuras laika periodā no 2022.gada 1. decembra līdz 31. decembrim tika iesaistītas atbalsta sniegšanā Valsts robežsardzei Latvijas Republikas-Baltkrievijas Republikas valsts robežas robežuzraudzības nodrošināšanā</t>
  </si>
  <si>
    <t>Precizējums_detalizēts aprēķins par laika periodu no 2022.gada 1. decembra līdz 31. decembrim 1.tabulā. Izdevumi veikti 2023. gada janvārī, ievērojot normatīvos aktus darba samaksas jomā.
Iesaistīta viena persona, kopējais iesaistes laiks 8,00 stundas.</t>
  </si>
  <si>
    <t>Precizējums_detalizēts aprēķins par laika periodu no 2022.gada 1. septembra līdz 31. decembrim 3.tabulā. Izdevumi veikti 2023. gada janvārī, ievērojot normatīvos aktus darba samaksas jomā.
Iesaistītas 6 personas, kopējais iesaistes laiks 227,00 stundas.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</si>
</sst>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
    <numFmt numFmtId="166" formatCode="#0"/>
    <numFmt numFmtId="167" formatCode="0.000"/>
  </numFmts>
  <fonts count="26" x14ac:knownFonts="1">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i/>
      <sz val="11"/>
      <name val="Times New Roman"/>
      <family val="1"/>
      <charset val="186"/>
    </font>
    <font>
      <sz val="11"/>
      <color rgb="FFC00000"/>
      <name val="Times New Roman"/>
      <family val="1"/>
      <charset val="186"/>
    </font>
    <font>
      <sz val="10"/>
      <name val="Arial"/>
      <family val="2"/>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b/>
      <sz val="12"/>
      <color theme="1"/>
      <name val="Times New Roman"/>
      <family val="1"/>
      <charset val="186"/>
    </font>
    <font>
      <b/>
      <sz val="12"/>
      <color rgb="FFFF0000"/>
      <name val="Times New Roman"/>
      <family val="1"/>
      <charset val="186"/>
    </font>
    <font>
      <b/>
      <sz val="12"/>
      <color theme="0"/>
      <name val="Times New Roman"/>
      <family val="1"/>
      <charset val="186"/>
    </font>
    <font>
      <i/>
      <sz val="10"/>
      <name val="Times New Roman"/>
      <family val="1"/>
      <charset val="186"/>
    </font>
    <font>
      <sz val="10"/>
      <color rgb="FF000000"/>
      <name val="Times New Roman"/>
      <family val="1"/>
      <charset val="186"/>
    </font>
    <font>
      <b/>
      <sz val="14"/>
      <name val="Times New Roman"/>
      <family val="1"/>
      <charset val="186"/>
    </font>
    <font>
      <b/>
      <i/>
      <sz val="11"/>
      <name val="Times New Roman"/>
      <family val="1"/>
      <charset val="186"/>
    </font>
    <font>
      <b/>
      <sz val="10"/>
      <color theme="1"/>
      <name val="Times New Roman"/>
      <family val="1"/>
      <charset val="186"/>
    </font>
    <font>
      <b/>
      <i/>
      <sz val="10"/>
      <color indexed="8"/>
      <name val="Times New Roman"/>
      <family val="1"/>
      <charset val="186"/>
    </font>
    <font>
      <b/>
      <sz val="9"/>
      <color theme="0"/>
      <name val="Times New Roman"/>
      <family val="1"/>
      <charset val="186"/>
    </font>
  </fonts>
  <fills count="11">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rgb="FF000000"/>
      </left>
      <right style="thin">
        <color rgb="FF000000"/>
      </right>
      <top style="hair">
        <color rgb="FF000000"/>
      </top>
      <bottom style="hair">
        <color rgb="FF000000"/>
      </bottom>
      <diagonal/>
    </border>
    <border>
      <left style="thin">
        <color rgb="FF000000"/>
      </left>
      <right style="thin">
        <color indexed="64"/>
      </right>
      <top style="hair">
        <color rgb="FF000000"/>
      </top>
      <bottom style="hair">
        <color rgb="FF000000"/>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s>
  <cellStyleXfs count="35">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10"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cellStyleXfs>
  <cellXfs count="271">
    <xf numFmtId="0" fontId="0" fillId="0" borderId="0" xfId="0"/>
    <xf numFmtId="0" fontId="5" fillId="0" borderId="0" xfId="0" applyFont="1" applyAlignment="1">
      <alignment vertical="center"/>
    </xf>
    <xf numFmtId="0" fontId="4" fillId="0" borderId="7" xfId="0" applyFont="1" applyFill="1" applyBorder="1" applyAlignment="1">
      <alignment vertical="center" wrapText="1"/>
    </xf>
    <xf numFmtId="3" fontId="3" fillId="5" borderId="1" xfId="0" applyNumberFormat="1" applyFont="1" applyFill="1" applyBorder="1" applyAlignment="1">
      <alignment horizontal="right"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4" fillId="0" borderId="7" xfId="0" applyFont="1" applyBorder="1" applyAlignment="1">
      <alignment vertical="center"/>
    </xf>
    <xf numFmtId="4" fontId="4" fillId="0" borderId="7" xfId="0" applyNumberFormat="1" applyFont="1" applyFill="1" applyBorder="1" applyAlignment="1">
      <alignment horizontal="right" vertical="center"/>
    </xf>
    <xf numFmtId="0" fontId="3" fillId="5" borderId="1" xfId="0" applyFont="1" applyFill="1" applyBorder="1" applyAlignment="1">
      <alignment horizontal="left" vertical="center"/>
    </xf>
    <xf numFmtId="0" fontId="3" fillId="5" borderId="1" xfId="0" applyFont="1" applyFill="1" applyBorder="1" applyAlignment="1">
      <alignment vertical="center"/>
    </xf>
    <xf numFmtId="0" fontId="4" fillId="0" borderId="7" xfId="0" applyFont="1" applyBorder="1" applyAlignment="1">
      <alignment vertical="center" wrapText="1"/>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0" fontId="4" fillId="0" borderId="1" xfId="0" applyFont="1" applyBorder="1" applyAlignment="1">
      <alignment vertical="center"/>
    </xf>
    <xf numFmtId="0" fontId="11" fillId="0" borderId="0" xfId="12" applyFont="1" applyAlignment="1">
      <alignment horizontal="center" vertical="center"/>
    </xf>
    <xf numFmtId="0" fontId="11" fillId="0" borderId="0" xfId="12" applyFont="1" applyAlignment="1">
      <alignment vertical="center" wrapText="1"/>
    </xf>
    <xf numFmtId="0" fontId="11" fillId="0" borderId="0" xfId="12" applyFont="1" applyAlignment="1">
      <alignment horizontal="center" vertical="center" wrapText="1"/>
    </xf>
    <xf numFmtId="3" fontId="11" fillId="0" borderId="0" xfId="12" applyNumberFormat="1" applyFont="1" applyAlignment="1">
      <alignment horizontal="center" vertical="center"/>
    </xf>
    <xf numFmtId="0" fontId="11" fillId="0" borderId="0" xfId="12" applyFont="1" applyFill="1" applyAlignment="1">
      <alignment horizontal="right" vertical="center"/>
    </xf>
    <xf numFmtId="0" fontId="11" fillId="0" borderId="0" xfId="12" applyFont="1" applyAlignment="1">
      <alignment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0" fontId="11" fillId="0" borderId="0" xfId="12" applyFont="1" applyFill="1" applyAlignment="1">
      <alignment horizontal="center" vertical="center" wrapText="1"/>
    </xf>
    <xf numFmtId="4" fontId="11" fillId="0" borderId="0" xfId="12" applyNumberFormat="1" applyFont="1" applyFill="1" applyAlignment="1">
      <alignment horizontal="center" vertical="center"/>
    </xf>
    <xf numFmtId="0" fontId="11" fillId="0" borderId="0" xfId="12" applyFont="1" applyFill="1" applyAlignment="1">
      <alignment vertical="center"/>
    </xf>
    <xf numFmtId="0" fontId="12" fillId="0" borderId="11" xfId="12" applyFont="1" applyFill="1" applyBorder="1" applyAlignment="1">
      <alignment horizontal="center" vertical="center" wrapText="1"/>
    </xf>
    <xf numFmtId="4" fontId="12" fillId="0" borderId="11" xfId="12" applyNumberFormat="1" applyFont="1" applyFill="1" applyBorder="1" applyAlignment="1">
      <alignment horizontal="center" vertical="center" wrapText="1"/>
    </xf>
    <xf numFmtId="0" fontId="11" fillId="2" borderId="12" xfId="12" applyFont="1" applyFill="1" applyBorder="1" applyAlignment="1">
      <alignment horizontal="center" vertical="center" wrapText="1"/>
    </xf>
    <xf numFmtId="0" fontId="11" fillId="0" borderId="12" xfId="12" applyFont="1" applyFill="1" applyBorder="1" applyAlignment="1">
      <alignment horizontal="center" vertical="center" wrapText="1"/>
    </xf>
    <xf numFmtId="0" fontId="14" fillId="0" borderId="12" xfId="2" applyFont="1" applyFill="1" applyBorder="1" applyAlignment="1">
      <alignment horizontal="center" vertical="center" wrapText="1"/>
    </xf>
    <xf numFmtId="3" fontId="14" fillId="2" borderId="12" xfId="12" applyNumberFormat="1" applyFont="1" applyFill="1" applyBorder="1" applyAlignment="1">
      <alignment horizontal="center" vertical="center" wrapText="1"/>
    </xf>
    <xf numFmtId="0" fontId="14" fillId="2" borderId="12" xfId="12" applyFont="1" applyFill="1" applyBorder="1" applyAlignment="1">
      <alignment horizontal="center" vertical="center" wrapText="1"/>
    </xf>
    <xf numFmtId="0" fontId="14" fillId="0" borderId="12" xfId="12" applyFont="1" applyFill="1" applyBorder="1" applyAlignment="1">
      <alignment horizontal="center" vertical="center" wrapText="1"/>
    </xf>
    <xf numFmtId="4" fontId="15" fillId="6" borderId="12" xfId="12" applyNumberFormat="1" applyFont="1" applyFill="1" applyBorder="1" applyAlignment="1">
      <alignment horizontal="center" vertical="center"/>
    </xf>
    <xf numFmtId="0" fontId="15" fillId="0" borderId="0" xfId="12" applyFont="1" applyAlignment="1">
      <alignment vertical="center"/>
    </xf>
    <xf numFmtId="0" fontId="15" fillId="3" borderId="13" xfId="12" applyFont="1" applyFill="1" applyBorder="1" applyAlignment="1">
      <alignment horizontal="center" vertical="center"/>
    </xf>
    <xf numFmtId="0" fontId="15" fillId="3" borderId="14" xfId="12" applyFont="1" applyFill="1" applyBorder="1" applyAlignment="1">
      <alignment vertical="center"/>
    </xf>
    <xf numFmtId="49" fontId="15" fillId="3" borderId="14" xfId="12" applyNumberFormat="1" applyFont="1" applyFill="1" applyBorder="1" applyAlignment="1">
      <alignment horizontal="center" vertical="center" wrapText="1"/>
    </xf>
    <xf numFmtId="3" fontId="15" fillId="3" borderId="14" xfId="12" applyNumberFormat="1" applyFont="1" applyFill="1" applyBorder="1" applyAlignment="1">
      <alignment horizontal="center" vertical="center"/>
    </xf>
    <xf numFmtId="4" fontId="15" fillId="3" borderId="14" xfId="12" applyNumberFormat="1" applyFont="1" applyFill="1" applyBorder="1" applyAlignment="1">
      <alignment horizontal="center" vertical="center"/>
    </xf>
    <xf numFmtId="4" fontId="15" fillId="3" borderId="15" xfId="12" applyNumberFormat="1" applyFont="1" applyFill="1" applyBorder="1" applyAlignment="1">
      <alignment horizontal="center" vertical="center"/>
    </xf>
    <xf numFmtId="0" fontId="15" fillId="0" borderId="0" xfId="12" applyFont="1" applyAlignment="1">
      <alignment horizontal="left" vertical="center"/>
    </xf>
    <xf numFmtId="0" fontId="11" fillId="0" borderId="12" xfId="12" applyFont="1" applyFill="1" applyBorder="1" applyAlignment="1">
      <alignment horizontal="center" vertical="center"/>
    </xf>
    <xf numFmtId="0" fontId="14" fillId="0" borderId="15" xfId="5" applyFont="1" applyBorder="1" applyAlignment="1">
      <alignment vertical="center" wrapText="1"/>
    </xf>
    <xf numFmtId="49" fontId="11" fillId="0" borderId="12" xfId="12" applyNumberFormat="1" applyFont="1" applyBorder="1" applyAlignment="1">
      <alignment horizontal="center" vertical="center" wrapText="1"/>
    </xf>
    <xf numFmtId="3" fontId="11" fillId="0" borderId="12" xfId="12" applyNumberFormat="1" applyFont="1" applyBorder="1" applyAlignment="1">
      <alignment horizontal="center" vertical="center"/>
    </xf>
    <xf numFmtId="4" fontId="11" fillId="0" borderId="12" xfId="12" applyNumberFormat="1" applyFont="1" applyBorder="1" applyAlignment="1">
      <alignment horizontal="center" vertical="center"/>
    </xf>
    <xf numFmtId="4" fontId="11" fillId="2" borderId="12" xfId="12" applyNumberFormat="1" applyFont="1" applyFill="1" applyBorder="1" applyAlignment="1">
      <alignment horizontal="center" vertical="center"/>
    </xf>
    <xf numFmtId="4" fontId="11" fillId="0" borderId="12" xfId="12" applyNumberFormat="1" applyFont="1" applyFill="1" applyBorder="1" applyAlignment="1">
      <alignment horizontal="center" vertical="center"/>
    </xf>
    <xf numFmtId="0" fontId="11" fillId="0" borderId="0" xfId="12" applyFont="1" applyAlignment="1">
      <alignment horizontal="left" vertical="center"/>
    </xf>
    <xf numFmtId="0" fontId="11" fillId="0" borderId="13" xfId="12" applyFont="1" applyFill="1" applyBorder="1" applyAlignment="1">
      <alignment horizontal="center" vertical="center"/>
    </xf>
    <xf numFmtId="0" fontId="14" fillId="0" borderId="12" xfId="5" applyFont="1" applyBorder="1" applyAlignment="1">
      <alignment vertical="center" wrapText="1"/>
    </xf>
    <xf numFmtId="4" fontId="11" fillId="0" borderId="15" xfId="12" applyNumberFormat="1" applyFont="1" applyBorder="1" applyAlignment="1">
      <alignment horizontal="center" vertical="center"/>
    </xf>
    <xf numFmtId="0" fontId="11" fillId="0" borderId="12" xfId="12" applyFont="1" applyBorder="1" applyAlignment="1">
      <alignment vertical="center" wrapText="1"/>
    </xf>
    <xf numFmtId="0" fontId="11" fillId="0" borderId="12" xfId="12" applyFont="1" applyBorder="1" applyAlignment="1">
      <alignment horizontal="center" vertical="center" wrapText="1"/>
    </xf>
    <xf numFmtId="0" fontId="11" fillId="0" borderId="12" xfId="12" applyFont="1" applyBorder="1" applyAlignment="1">
      <alignment horizontal="center" vertical="center"/>
    </xf>
    <xf numFmtId="0" fontId="15" fillId="7" borderId="13" xfId="5" applyFont="1" applyFill="1" applyBorder="1" applyAlignment="1">
      <alignment horizontal="center" vertical="center"/>
    </xf>
    <xf numFmtId="0" fontId="15" fillId="7" borderId="14" xfId="5" applyFont="1" applyFill="1" applyBorder="1" applyAlignment="1">
      <alignment vertical="center" wrapText="1"/>
    </xf>
    <xf numFmtId="0" fontId="15" fillId="7" borderId="14" xfId="5" applyFont="1" applyFill="1" applyBorder="1" applyAlignment="1">
      <alignment horizontal="center" vertical="center" wrapText="1"/>
    </xf>
    <xf numFmtId="3" fontId="15" fillId="7" borderId="14" xfId="5" applyNumberFormat="1" applyFont="1" applyFill="1" applyBorder="1" applyAlignment="1">
      <alignment horizontal="center" vertical="center"/>
    </xf>
    <xf numFmtId="4" fontId="15" fillId="7" borderId="14" xfId="5" applyNumberFormat="1" applyFont="1" applyFill="1" applyBorder="1" applyAlignment="1">
      <alignment horizontal="center" vertical="center"/>
    </xf>
    <xf numFmtId="4" fontId="15" fillId="7" borderId="15" xfId="5" applyNumberFormat="1" applyFont="1" applyFill="1" applyBorder="1" applyAlignment="1">
      <alignment horizontal="center" vertical="center"/>
    </xf>
    <xf numFmtId="0" fontId="11" fillId="0" borderId="0" xfId="12" applyFont="1"/>
    <xf numFmtId="0" fontId="11" fillId="0" borderId="0" xfId="12" applyFont="1" applyFill="1"/>
    <xf numFmtId="0" fontId="17" fillId="0" borderId="11" xfId="12" applyFont="1" applyFill="1" applyBorder="1" applyAlignment="1">
      <alignment horizontal="center" vertical="center" wrapText="1"/>
    </xf>
    <xf numFmtId="0" fontId="18" fillId="0" borderId="11" xfId="12" applyFont="1" applyFill="1" applyBorder="1" applyAlignment="1">
      <alignment horizontal="center" vertical="center" wrapText="1"/>
    </xf>
    <xf numFmtId="2" fontId="17" fillId="0" borderId="11" xfId="12" applyNumberFormat="1" applyFont="1" applyFill="1" applyBorder="1" applyAlignment="1">
      <alignment horizontal="center" vertical="center" wrapText="1"/>
    </xf>
    <xf numFmtId="0" fontId="11" fillId="0" borderId="12" xfId="13" applyFont="1" applyFill="1" applyBorder="1" applyAlignment="1">
      <alignment horizontal="center" vertical="center" wrapText="1"/>
    </xf>
    <xf numFmtId="0" fontId="11" fillId="0" borderId="0" xfId="12" applyFont="1" applyAlignment="1">
      <alignment horizontal="center"/>
    </xf>
    <xf numFmtId="4" fontId="15" fillId="6" borderId="19" xfId="12" applyNumberFormat="1" applyFont="1" applyFill="1" applyBorder="1" applyAlignment="1">
      <alignment horizontal="center" vertical="center"/>
    </xf>
    <xf numFmtId="0" fontId="15" fillId="0" borderId="0" xfId="12" applyFont="1"/>
    <xf numFmtId="0" fontId="15" fillId="4" borderId="13" xfId="12" applyFont="1" applyFill="1" applyBorder="1" applyAlignment="1">
      <alignment horizontal="center" vertical="center"/>
    </xf>
    <xf numFmtId="49" fontId="15" fillId="4" borderId="14" xfId="12" applyNumberFormat="1" applyFont="1" applyFill="1" applyBorder="1" applyAlignment="1">
      <alignment horizontal="left" vertical="center" wrapText="1"/>
    </xf>
    <xf numFmtId="49" fontId="15" fillId="4" borderId="14" xfId="12" applyNumberFormat="1" applyFont="1" applyFill="1" applyBorder="1" applyAlignment="1">
      <alignment horizontal="center" vertical="center" wrapText="1"/>
    </xf>
    <xf numFmtId="4" fontId="15" fillId="4" borderId="14" xfId="12" applyNumberFormat="1" applyFont="1" applyFill="1" applyBorder="1" applyAlignment="1">
      <alignment horizontal="center" vertical="center"/>
    </xf>
    <xf numFmtId="4" fontId="15" fillId="4" borderId="15" xfId="12" applyNumberFormat="1" applyFont="1" applyFill="1" applyBorder="1" applyAlignment="1">
      <alignment horizontal="center" vertical="center"/>
    </xf>
    <xf numFmtId="49" fontId="11" fillId="0" borderId="12" xfId="12" applyNumberFormat="1" applyFont="1" applyBorder="1" applyAlignment="1">
      <alignment horizontal="left" vertical="center" wrapText="1"/>
    </xf>
    <xf numFmtId="3" fontId="11" fillId="0" borderId="12" xfId="12" applyNumberFormat="1" applyFont="1" applyBorder="1" applyAlignment="1">
      <alignment horizontal="center" vertical="center" wrapText="1"/>
    </xf>
    <xf numFmtId="164" fontId="11" fillId="0" borderId="12" xfId="12" applyNumberFormat="1" applyFont="1" applyBorder="1" applyAlignment="1">
      <alignment horizontal="center" vertical="center"/>
    </xf>
    <xf numFmtId="3" fontId="11" fillId="0" borderId="0" xfId="12" applyNumberFormat="1" applyFont="1" applyFill="1" applyAlignment="1">
      <alignment horizontal="center" vertical="center"/>
    </xf>
    <xf numFmtId="0" fontId="12" fillId="0" borderId="0" xfId="12" applyFont="1" applyFill="1" applyBorder="1" applyAlignment="1">
      <alignment horizontal="center" vertical="center" wrapText="1"/>
    </xf>
    <xf numFmtId="49" fontId="11" fillId="0" borderId="12" xfId="5" applyNumberFormat="1" applyFont="1" applyBorder="1" applyAlignment="1">
      <alignment vertical="center" wrapText="1"/>
    </xf>
    <xf numFmtId="0" fontId="11" fillId="0" borderId="12" xfId="2" applyFont="1" applyFill="1" applyBorder="1" applyAlignment="1">
      <alignment horizontal="center" vertical="center" wrapText="1"/>
    </xf>
    <xf numFmtId="3" fontId="11" fillId="2" borderId="15" xfId="12" applyNumberFormat="1" applyFont="1" applyFill="1" applyBorder="1" applyAlignment="1">
      <alignment horizontal="center" vertical="center" wrapText="1"/>
    </xf>
    <xf numFmtId="4" fontId="15" fillId="8" borderId="19" xfId="12" applyNumberFormat="1" applyFont="1" applyFill="1" applyBorder="1" applyAlignment="1">
      <alignment horizontal="center" vertical="center"/>
    </xf>
    <xf numFmtId="0" fontId="15" fillId="4" borderId="16" xfId="12" applyFont="1" applyFill="1" applyBorder="1" applyAlignment="1">
      <alignment horizontal="center" vertical="center"/>
    </xf>
    <xf numFmtId="0" fontId="15" fillId="4" borderId="17" xfId="12" applyFont="1" applyFill="1" applyBorder="1" applyAlignment="1">
      <alignment vertical="center"/>
    </xf>
    <xf numFmtId="49" fontId="15" fillId="4" borderId="17" xfId="12" applyNumberFormat="1" applyFont="1" applyFill="1" applyBorder="1" applyAlignment="1">
      <alignment horizontal="center" vertical="center"/>
    </xf>
    <xf numFmtId="3" fontId="15" fillId="4" borderId="17" xfId="12" applyNumberFormat="1" applyFont="1" applyFill="1" applyBorder="1" applyAlignment="1">
      <alignment horizontal="center" vertical="center"/>
    </xf>
    <xf numFmtId="4" fontId="15" fillId="4" borderId="17" xfId="12" applyNumberFormat="1" applyFont="1" applyFill="1" applyBorder="1" applyAlignment="1">
      <alignment horizontal="center" vertical="center"/>
    </xf>
    <xf numFmtId="4" fontId="15" fillId="4" borderId="18" xfId="12" applyNumberFormat="1" applyFont="1" applyFill="1" applyBorder="1" applyAlignment="1">
      <alignment horizontal="center" vertical="center"/>
    </xf>
    <xf numFmtId="166" fontId="11" fillId="0" borderId="12" xfId="12" applyNumberFormat="1" applyFont="1" applyBorder="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20"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21" xfId="0" applyFont="1" applyBorder="1" applyAlignment="1">
      <alignment horizontal="center" vertical="center" wrapText="1"/>
    </xf>
    <xf numFmtId="0" fontId="15" fillId="3" borderId="1" xfId="0" applyFont="1" applyFill="1" applyBorder="1" applyAlignment="1">
      <alignment horizontal="center" vertical="center" wrapText="1"/>
    </xf>
    <xf numFmtId="3" fontId="15" fillId="3" borderId="1" xfId="0" applyNumberFormat="1" applyFont="1" applyFill="1" applyBorder="1" applyAlignment="1">
      <alignment horizontal="center" vertical="center" wrapText="1"/>
    </xf>
    <xf numFmtId="4" fontId="15" fillId="3" borderId="1" xfId="0" applyNumberFormat="1" applyFont="1" applyFill="1" applyBorder="1" applyAlignment="1">
      <alignment horizontal="center" vertical="center" wrapText="1"/>
    </xf>
    <xf numFmtId="0" fontId="11" fillId="6" borderId="3" xfId="0" applyFont="1" applyFill="1" applyBorder="1" applyAlignment="1">
      <alignment horizontal="center" vertical="center" wrapText="1"/>
    </xf>
    <xf numFmtId="0" fontId="11" fillId="6" borderId="4" xfId="0" applyFont="1" applyFill="1" applyBorder="1" applyAlignment="1">
      <alignment horizontal="center" vertical="center" wrapText="1"/>
    </xf>
    <xf numFmtId="0" fontId="11" fillId="0" borderId="24"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25" xfId="0" applyFont="1" applyFill="1" applyBorder="1" applyAlignment="1">
      <alignment horizontal="center" vertical="center" wrapText="1"/>
    </xf>
    <xf numFmtId="3" fontId="11" fillId="0" borderId="6" xfId="0" applyNumberFormat="1" applyFont="1" applyFill="1" applyBorder="1" applyAlignment="1">
      <alignment vertical="center" wrapText="1"/>
    </xf>
    <xf numFmtId="4" fontId="11" fillId="0" borderId="14" xfId="0" applyNumberFormat="1" applyFont="1" applyFill="1" applyBorder="1" applyAlignment="1">
      <alignment vertical="center" wrapText="1"/>
    </xf>
    <xf numFmtId="4" fontId="11" fillId="0" borderId="6" xfId="0" applyNumberFormat="1" applyFont="1" applyFill="1" applyBorder="1" applyAlignment="1">
      <alignment vertical="center" wrapText="1"/>
    </xf>
    <xf numFmtId="0" fontId="4" fillId="0" borderId="0" xfId="0" applyFont="1" applyFill="1" applyAlignment="1">
      <alignment vertical="center" wrapText="1"/>
    </xf>
    <xf numFmtId="0" fontId="11" fillId="0" borderId="26"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7" xfId="0" applyFont="1" applyBorder="1" applyAlignment="1">
      <alignment horizontal="center" vertical="center" wrapText="1"/>
    </xf>
    <xf numFmtId="3" fontId="11" fillId="0" borderId="8" xfId="0" applyNumberFormat="1" applyFont="1" applyBorder="1" applyAlignment="1">
      <alignment vertical="center" wrapText="1"/>
    </xf>
    <xf numFmtId="4" fontId="11" fillId="0" borderId="17" xfId="0" applyNumberFormat="1" applyFont="1" applyBorder="1" applyAlignment="1">
      <alignment vertical="center" wrapText="1"/>
    </xf>
    <xf numFmtId="4" fontId="11" fillId="0" borderId="8" xfId="0" applyNumberFormat="1" applyFont="1" applyBorder="1" applyAlignment="1">
      <alignment vertical="center" wrapText="1"/>
    </xf>
    <xf numFmtId="0" fontId="11" fillId="0" borderId="6" xfId="0" applyFont="1" applyBorder="1" applyAlignment="1">
      <alignment horizontal="left" vertical="center" wrapText="1"/>
    </xf>
    <xf numFmtId="0" fontId="11" fillId="0" borderId="8" xfId="0" applyFont="1" applyBorder="1" applyAlignment="1">
      <alignment horizontal="left" vertical="center" wrapText="1"/>
    </xf>
    <xf numFmtId="0" fontId="11" fillId="0" borderId="10" xfId="0" applyFont="1" applyBorder="1" applyAlignment="1">
      <alignment horizontal="left" vertical="center" wrapText="1"/>
    </xf>
    <xf numFmtId="0" fontId="11" fillId="0" borderId="0" xfId="0" applyFont="1" applyBorder="1" applyAlignment="1">
      <alignment horizontal="left" vertical="center" wrapText="1"/>
    </xf>
    <xf numFmtId="167" fontId="20" fillId="0" borderId="28" xfId="0" applyNumberFormat="1" applyFont="1" applyFill="1" applyBorder="1" applyAlignment="1">
      <alignment horizontal="left" wrapText="1"/>
    </xf>
    <xf numFmtId="0" fontId="11" fillId="0" borderId="29" xfId="0" applyFont="1" applyBorder="1" applyAlignment="1">
      <alignment horizontal="left" vertical="center" wrapText="1"/>
    </xf>
    <xf numFmtId="0" fontId="11" fillId="0" borderId="30" xfId="0" applyFont="1" applyBorder="1" applyAlignment="1">
      <alignment horizontal="center" vertical="center" wrapText="1"/>
    </xf>
    <xf numFmtId="0" fontId="11" fillId="0" borderId="7" xfId="0" applyFont="1" applyBorder="1" applyAlignment="1">
      <alignment horizontal="left" vertical="center" wrapText="1"/>
    </xf>
    <xf numFmtId="0" fontId="11" fillId="0" borderId="31" xfId="0" applyFont="1" applyBorder="1" applyAlignment="1">
      <alignment horizontal="center" vertical="center" wrapText="1"/>
    </xf>
    <xf numFmtId="3" fontId="11" fillId="0" borderId="7" xfId="0" applyNumberFormat="1" applyFont="1" applyBorder="1" applyAlignment="1">
      <alignment vertical="center" wrapText="1"/>
    </xf>
    <xf numFmtId="4" fontId="11" fillId="0" borderId="32" xfId="0" applyNumberFormat="1" applyFont="1" applyBorder="1" applyAlignment="1">
      <alignment vertical="center" wrapText="1"/>
    </xf>
    <xf numFmtId="4" fontId="11" fillId="0" borderId="7" xfId="0" applyNumberFormat="1" applyFont="1" applyBorder="1" applyAlignment="1">
      <alignment vertical="center" wrapText="1"/>
    </xf>
    <xf numFmtId="0" fontId="11" fillId="0" borderId="0" xfId="0" applyFont="1" applyFill="1" applyAlignment="1">
      <alignment horizontal="right" vertical="center" wrapText="1"/>
    </xf>
    <xf numFmtId="0" fontId="14" fillId="0" borderId="12" xfId="0" applyFont="1" applyFill="1" applyBorder="1" applyAlignment="1">
      <alignment horizontal="center" vertical="center" wrapText="1"/>
    </xf>
    <xf numFmtId="4" fontId="15" fillId="6" borderId="19" xfId="0" applyNumberFormat="1" applyFont="1" applyFill="1" applyBorder="1" applyAlignment="1">
      <alignment horizontal="center" vertical="center"/>
    </xf>
    <xf numFmtId="14" fontId="11" fillId="0" borderId="12" xfId="0" applyNumberFormat="1" applyFont="1" applyFill="1" applyBorder="1" applyAlignment="1">
      <alignment horizontal="center" vertical="center"/>
    </xf>
    <xf numFmtId="4" fontId="5" fillId="0" borderId="0" xfId="0" applyNumberFormat="1" applyFont="1" applyAlignment="1">
      <alignment vertical="center"/>
    </xf>
    <xf numFmtId="0" fontId="11" fillId="0" borderId="12" xfId="12" applyFont="1" applyFill="1" applyBorder="1" applyAlignment="1">
      <alignment horizontal="center" vertical="center" wrapText="1"/>
    </xf>
    <xf numFmtId="0" fontId="11" fillId="0" borderId="12" xfId="12" applyFont="1" applyBorder="1" applyAlignment="1">
      <alignment horizontal="center" vertical="center"/>
    </xf>
    <xf numFmtId="4" fontId="11" fillId="0" borderId="0" xfId="12" applyNumberFormat="1" applyFont="1" applyAlignment="1">
      <alignment horizontal="center" vertical="center"/>
    </xf>
    <xf numFmtId="0" fontId="11" fillId="0" borderId="0" xfId="14" applyFont="1" applyAlignment="1">
      <alignment horizontal="center" vertical="center"/>
    </xf>
    <xf numFmtId="0" fontId="11" fillId="0" borderId="0" xfId="14" applyFont="1" applyAlignment="1">
      <alignment vertical="center" wrapText="1"/>
    </xf>
    <xf numFmtId="0" fontId="11" fillId="0" borderId="0" xfId="14" applyFont="1" applyAlignment="1">
      <alignment horizontal="center" vertical="center" wrapText="1"/>
    </xf>
    <xf numFmtId="0" fontId="11" fillId="0" borderId="0" xfId="14" applyFont="1" applyFill="1" applyAlignment="1">
      <alignment horizontal="center" vertical="center"/>
    </xf>
    <xf numFmtId="3" fontId="11" fillId="0" borderId="0" xfId="14" applyNumberFormat="1" applyFont="1" applyFill="1" applyAlignment="1">
      <alignment horizontal="center" vertical="center"/>
    </xf>
    <xf numFmtId="0" fontId="11" fillId="0" borderId="0" xfId="14" applyFont="1" applyFill="1" applyAlignment="1">
      <alignment horizontal="right" vertical="center"/>
    </xf>
    <xf numFmtId="0" fontId="11" fillId="0" borderId="0" xfId="14" applyFont="1" applyAlignment="1">
      <alignment vertical="center"/>
    </xf>
    <xf numFmtId="0" fontId="11" fillId="0" borderId="0" xfId="14" applyFont="1" applyFill="1" applyAlignment="1">
      <alignment vertical="center" wrapText="1"/>
    </xf>
    <xf numFmtId="0" fontId="11" fillId="0" borderId="0" xfId="14" applyFont="1" applyFill="1" applyAlignment="1">
      <alignment horizontal="center" vertical="center" wrapText="1"/>
    </xf>
    <xf numFmtId="4" fontId="11" fillId="0" borderId="0" xfId="14" applyNumberFormat="1" applyFont="1" applyFill="1" applyAlignment="1">
      <alignment horizontal="center" vertical="center"/>
    </xf>
    <xf numFmtId="0" fontId="11" fillId="0" borderId="0" xfId="14" applyFont="1" applyFill="1" applyAlignment="1">
      <alignment vertical="center"/>
    </xf>
    <xf numFmtId="0" fontId="12" fillId="0" borderId="11" xfId="14" applyFont="1" applyFill="1" applyBorder="1" applyAlignment="1">
      <alignment horizontal="center" vertical="center" wrapText="1"/>
    </xf>
    <xf numFmtId="0" fontId="12" fillId="0" borderId="0" xfId="14" applyFont="1" applyFill="1" applyBorder="1" applyAlignment="1">
      <alignment horizontal="center" vertical="center" wrapText="1"/>
    </xf>
    <xf numFmtId="0" fontId="13" fillId="0" borderId="0" xfId="14" applyFont="1" applyFill="1" applyBorder="1" applyAlignment="1">
      <alignment horizontal="center" vertical="center" wrapText="1"/>
    </xf>
    <xf numFmtId="4" fontId="12" fillId="0" borderId="0" xfId="14" applyNumberFormat="1" applyFont="1" applyFill="1" applyBorder="1" applyAlignment="1">
      <alignment horizontal="center" vertical="center" wrapText="1"/>
    </xf>
    <xf numFmtId="4" fontId="12" fillId="0" borderId="11" xfId="14" applyNumberFormat="1" applyFont="1" applyFill="1" applyBorder="1" applyAlignment="1">
      <alignment horizontal="center" vertical="center" wrapText="1"/>
    </xf>
    <xf numFmtId="4" fontId="12" fillId="0" borderId="0" xfId="14" applyNumberFormat="1" applyFont="1" applyFill="1" applyAlignment="1">
      <alignment vertical="center" wrapText="1"/>
    </xf>
    <xf numFmtId="0" fontId="11" fillId="2" borderId="12" xfId="14" applyFont="1" applyFill="1" applyBorder="1" applyAlignment="1">
      <alignment horizontal="center" vertical="center" wrapText="1"/>
    </xf>
    <xf numFmtId="0" fontId="11" fillId="0" borderId="12" xfId="14" applyFont="1" applyFill="1" applyBorder="1" applyAlignment="1">
      <alignment horizontal="center" vertical="center" wrapText="1"/>
    </xf>
    <xf numFmtId="0" fontId="14" fillId="0" borderId="12" xfId="32" applyFont="1" applyFill="1" applyBorder="1" applyAlignment="1">
      <alignment horizontal="center" vertical="center" wrapText="1"/>
    </xf>
    <xf numFmtId="3" fontId="14" fillId="2" borderId="12" xfId="14" applyNumberFormat="1" applyFont="1" applyFill="1" applyBorder="1" applyAlignment="1">
      <alignment horizontal="center" vertical="center" wrapText="1"/>
    </xf>
    <xf numFmtId="0" fontId="14" fillId="2" borderId="12" xfId="14" applyFont="1" applyFill="1" applyBorder="1" applyAlignment="1">
      <alignment horizontal="center" vertical="center" wrapText="1"/>
    </xf>
    <xf numFmtId="0" fontId="14" fillId="0" borderId="12" xfId="14" applyFont="1" applyFill="1" applyBorder="1" applyAlignment="1">
      <alignment horizontal="center" vertical="center" wrapText="1"/>
    </xf>
    <xf numFmtId="4" fontId="15" fillId="8" borderId="12" xfId="14" applyNumberFormat="1" applyFont="1" applyFill="1" applyBorder="1" applyAlignment="1">
      <alignment horizontal="center" vertical="center"/>
    </xf>
    <xf numFmtId="0" fontId="15" fillId="0" borderId="0" xfId="14" applyFont="1" applyAlignment="1">
      <alignment vertical="center"/>
    </xf>
    <xf numFmtId="0" fontId="15" fillId="4" borderId="13" xfId="14" applyFont="1" applyFill="1" applyBorder="1" applyAlignment="1">
      <alignment horizontal="center" vertical="center"/>
    </xf>
    <xf numFmtId="0" fontId="15" fillId="4" borderId="14" xfId="14" applyFont="1" applyFill="1" applyBorder="1" applyAlignment="1">
      <alignment vertical="center"/>
    </xf>
    <xf numFmtId="49" fontId="15" fillId="4" borderId="14" xfId="14" applyNumberFormat="1" applyFont="1" applyFill="1" applyBorder="1" applyAlignment="1">
      <alignment horizontal="center" vertical="center" wrapText="1"/>
    </xf>
    <xf numFmtId="3" fontId="15" fillId="4" borderId="14" xfId="14" applyNumberFormat="1" applyFont="1" applyFill="1" applyBorder="1" applyAlignment="1">
      <alignment horizontal="center" vertical="center"/>
    </xf>
    <xf numFmtId="4" fontId="15" fillId="4" borderId="14" xfId="14" applyNumberFormat="1" applyFont="1" applyFill="1" applyBorder="1" applyAlignment="1">
      <alignment horizontal="center" vertical="center"/>
    </xf>
    <xf numFmtId="4" fontId="15" fillId="4" borderId="15" xfId="14" applyNumberFormat="1" applyFont="1" applyFill="1" applyBorder="1" applyAlignment="1">
      <alignment horizontal="center" vertical="center"/>
    </xf>
    <xf numFmtId="0" fontId="15" fillId="0" borderId="0" xfId="14" applyFont="1" applyAlignment="1">
      <alignment horizontal="left" vertical="center"/>
    </xf>
    <xf numFmtId="0" fontId="11" fillId="0" borderId="12" xfId="14" applyFont="1" applyFill="1" applyBorder="1" applyAlignment="1">
      <alignment horizontal="center" vertical="center"/>
    </xf>
    <xf numFmtId="49" fontId="11" fillId="0" borderId="12" xfId="14" applyNumberFormat="1" applyFont="1" applyBorder="1" applyAlignment="1">
      <alignment horizontal="center" vertical="center" wrapText="1"/>
    </xf>
    <xf numFmtId="3" fontId="11" fillId="0" borderId="12" xfId="14" applyNumberFormat="1" applyFont="1" applyBorder="1" applyAlignment="1">
      <alignment horizontal="center" vertical="center"/>
    </xf>
    <xf numFmtId="164" fontId="11" fillId="0" borderId="12" xfId="14" applyNumberFormat="1" applyFont="1" applyFill="1" applyBorder="1" applyAlignment="1">
      <alignment horizontal="center" vertical="center"/>
    </xf>
    <xf numFmtId="4" fontId="11" fillId="0" borderId="12" xfId="14" applyNumberFormat="1" applyFont="1" applyFill="1" applyBorder="1" applyAlignment="1">
      <alignment horizontal="center" vertical="center"/>
    </xf>
    <xf numFmtId="4" fontId="11" fillId="0" borderId="12" xfId="14" applyNumberFormat="1" applyFont="1" applyBorder="1" applyAlignment="1">
      <alignment horizontal="center" vertical="center"/>
    </xf>
    <xf numFmtId="0" fontId="11" fillId="0" borderId="12" xfId="14" applyFont="1" applyBorder="1" applyAlignment="1">
      <alignment vertical="center" wrapText="1"/>
    </xf>
    <xf numFmtId="0" fontId="11" fillId="0" borderId="12" xfId="14" applyFont="1" applyBorder="1" applyAlignment="1">
      <alignment horizontal="center" vertical="center" wrapText="1"/>
    </xf>
    <xf numFmtId="0" fontId="11" fillId="0" borderId="12" xfId="14" applyFont="1" applyBorder="1" applyAlignment="1">
      <alignment horizontal="center" vertical="center"/>
    </xf>
    <xf numFmtId="0" fontId="11" fillId="0" borderId="12" xfId="14" applyFont="1" applyFill="1" applyBorder="1" applyAlignment="1">
      <alignment vertical="center" wrapText="1"/>
    </xf>
    <xf numFmtId="0" fontId="11" fillId="0" borderId="19" xfId="14" applyFont="1" applyFill="1" applyBorder="1" applyAlignment="1">
      <alignment horizontal="center" vertical="center"/>
    </xf>
    <xf numFmtId="0" fontId="11" fillId="0" borderId="19" xfId="14" applyFont="1" applyFill="1" applyBorder="1" applyAlignment="1">
      <alignment vertical="center" wrapText="1"/>
    </xf>
    <xf numFmtId="0" fontId="11" fillId="0" borderId="19" xfId="14" applyFont="1" applyBorder="1" applyAlignment="1">
      <alignment horizontal="center" vertical="center" wrapText="1"/>
    </xf>
    <xf numFmtId="0" fontId="11" fillId="0" borderId="19" xfId="14" applyFont="1" applyBorder="1" applyAlignment="1">
      <alignment horizontal="center" vertical="center"/>
    </xf>
    <xf numFmtId="164" fontId="11" fillId="0" borderId="19" xfId="14" applyNumberFormat="1" applyFont="1" applyFill="1" applyBorder="1" applyAlignment="1">
      <alignment horizontal="center" vertical="center"/>
    </xf>
    <xf numFmtId="4" fontId="11" fillId="0" borderId="19" xfId="14" applyNumberFormat="1" applyFont="1" applyFill="1" applyBorder="1" applyAlignment="1">
      <alignment horizontal="center" vertical="center"/>
    </xf>
    <xf numFmtId="49" fontId="11" fillId="0" borderId="12" xfId="14" applyNumberFormat="1" applyFont="1" applyBorder="1" applyAlignment="1">
      <alignment horizontal="left" vertical="center" wrapText="1"/>
    </xf>
    <xf numFmtId="49" fontId="11" fillId="0" borderId="12" xfId="14" applyNumberFormat="1" applyFont="1" applyBorder="1" applyAlignment="1">
      <alignment horizontal="left" vertical="center"/>
    </xf>
    <xf numFmtId="49" fontId="11" fillId="0" borderId="12" xfId="14" applyNumberFormat="1" applyFont="1" applyBorder="1" applyAlignment="1">
      <alignment horizontal="center" vertical="center"/>
    </xf>
    <xf numFmtId="3" fontId="11" fillId="0" borderId="0" xfId="14" applyNumberFormat="1" applyFont="1" applyAlignment="1">
      <alignment horizontal="center" vertical="center"/>
    </xf>
    <xf numFmtId="4" fontId="11" fillId="0" borderId="19" xfId="14" applyNumberFormat="1" applyFont="1" applyBorder="1" applyAlignment="1">
      <alignment horizontal="center" vertical="center"/>
    </xf>
    <xf numFmtId="4" fontId="4" fillId="0" borderId="1" xfId="0" applyNumberFormat="1" applyFont="1" applyBorder="1" applyAlignment="1">
      <alignment vertical="center"/>
    </xf>
    <xf numFmtId="3" fontId="4" fillId="0" borderId="1" xfId="0" applyNumberFormat="1" applyFont="1" applyBorder="1" applyAlignment="1">
      <alignment vertical="center"/>
    </xf>
    <xf numFmtId="3" fontId="3" fillId="0" borderId="1" xfId="0" applyNumberFormat="1" applyFont="1" applyBorder="1" applyAlignment="1">
      <alignment vertical="center"/>
    </xf>
    <xf numFmtId="4" fontId="11" fillId="0" borderId="0" xfId="12" applyNumberFormat="1" applyFont="1" applyFill="1" applyAlignment="1">
      <alignment vertical="center"/>
    </xf>
    <xf numFmtId="4" fontId="11" fillId="2" borderId="0" xfId="12" applyNumberFormat="1" applyFont="1" applyFill="1" applyAlignment="1">
      <alignment horizontal="center" vertical="center"/>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3" fontId="3" fillId="9" borderId="1" xfId="0" applyNumberFormat="1" applyFont="1" applyFill="1" applyBorder="1" applyAlignment="1">
      <alignment horizontal="right" vertical="center" wrapText="1"/>
    </xf>
    <xf numFmtId="0" fontId="3" fillId="10" borderId="1" xfId="0" applyFont="1" applyFill="1" applyBorder="1" applyAlignment="1">
      <alignment horizontal="left" vertical="center"/>
    </xf>
    <xf numFmtId="0" fontId="3" fillId="10" borderId="1" xfId="0" applyFont="1" applyFill="1" applyBorder="1" applyAlignment="1">
      <alignment vertical="center"/>
    </xf>
    <xf numFmtId="0" fontId="3" fillId="10" borderId="1" xfId="0" applyFont="1" applyFill="1" applyBorder="1" applyAlignment="1">
      <alignment horizontal="center" vertical="center"/>
    </xf>
    <xf numFmtId="3" fontId="3" fillId="10" borderId="1" xfId="0" applyNumberFormat="1" applyFont="1" applyFill="1" applyBorder="1" applyAlignment="1">
      <alignment horizontal="right" vertical="center" wrapText="1"/>
    </xf>
    <xf numFmtId="0" fontId="3" fillId="10" borderId="1" xfId="0" applyFont="1" applyFill="1" applyBorder="1" applyAlignment="1">
      <alignment horizontal="center" vertical="center" wrapText="1"/>
    </xf>
    <xf numFmtId="3" fontId="3" fillId="10" borderId="1" xfId="0" applyNumberFormat="1" applyFont="1" applyFill="1" applyBorder="1" applyAlignment="1">
      <alignment horizontal="right" vertical="center"/>
    </xf>
    <xf numFmtId="1" fontId="4" fillId="2" borderId="0" xfId="0" applyNumberFormat="1" applyFont="1" applyFill="1" applyAlignment="1">
      <alignment horizontal="right"/>
    </xf>
    <xf numFmtId="0" fontId="4" fillId="2" borderId="0" xfId="0" applyFont="1" applyFill="1" applyAlignment="1">
      <alignment horizontal="right"/>
    </xf>
    <xf numFmtId="2" fontId="11" fillId="0" borderId="0" xfId="33" applyNumberFormat="1" applyFont="1" applyFill="1" applyAlignment="1">
      <alignment horizontal="right" vertical="top"/>
    </xf>
    <xf numFmtId="0" fontId="21" fillId="0" borderId="0" xfId="0" applyFont="1" applyAlignment="1">
      <alignment horizontal="center" vertical="center" wrapText="1"/>
    </xf>
    <xf numFmtId="0" fontId="21" fillId="0" borderId="0" xfId="0" applyFont="1" applyAlignment="1">
      <alignment horizontal="left" vertical="center"/>
    </xf>
    <xf numFmtId="0" fontId="3" fillId="2"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xf>
    <xf numFmtId="3" fontId="4" fillId="0" borderId="1" xfId="0" applyNumberFormat="1" applyFont="1" applyFill="1" applyBorder="1" applyAlignment="1">
      <alignment horizontal="right"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xf>
    <xf numFmtId="4" fontId="4" fillId="0" borderId="1" xfId="0" applyNumberFormat="1" applyFont="1" applyBorder="1" applyAlignment="1">
      <alignment horizontal="right" vertical="center" wrapText="1"/>
    </xf>
    <xf numFmtId="0" fontId="4" fillId="2" borderId="1" xfId="0" applyFont="1" applyFill="1" applyBorder="1" applyAlignment="1">
      <alignment horizontal="right" vertical="center"/>
    </xf>
    <xf numFmtId="0" fontId="4" fillId="2" borderId="1" xfId="0" applyFont="1" applyFill="1" applyBorder="1" applyAlignment="1">
      <alignment horizontal="left" vertical="center" wrapText="1"/>
    </xf>
    <xf numFmtId="4" fontId="4" fillId="0" borderId="1" xfId="0" applyNumberFormat="1" applyFont="1" applyFill="1" applyBorder="1" applyAlignment="1">
      <alignment horizontal="right" vertical="center"/>
    </xf>
    <xf numFmtId="4" fontId="4" fillId="0" borderId="1" xfId="0" applyNumberFormat="1" applyFont="1" applyFill="1" applyBorder="1" applyAlignment="1">
      <alignment horizontal="right" vertical="center" wrapText="1"/>
    </xf>
    <xf numFmtId="0" fontId="9" fillId="0" borderId="1" xfId="0" applyFont="1" applyFill="1" applyBorder="1" applyAlignment="1">
      <alignment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right" vertical="center"/>
    </xf>
    <xf numFmtId="4" fontId="4" fillId="0" borderId="1" xfId="0" applyNumberFormat="1" applyFont="1" applyFill="1" applyBorder="1" applyAlignment="1">
      <alignment vertical="center"/>
    </xf>
    <xf numFmtId="0" fontId="4" fillId="0" borderId="1" xfId="0" applyFont="1" applyBorder="1" applyAlignment="1">
      <alignment vertical="center" wrapText="1"/>
    </xf>
    <xf numFmtId="0" fontId="4" fillId="0" borderId="1" xfId="0" applyFont="1" applyBorder="1" applyAlignment="1">
      <alignment horizontal="right" vertical="center"/>
    </xf>
    <xf numFmtId="0" fontId="4" fillId="0" borderId="1" xfId="0" applyFont="1" applyFill="1" applyBorder="1" applyAlignment="1">
      <alignment horizontal="justify" vertical="center" wrapText="1"/>
    </xf>
    <xf numFmtId="3" fontId="4" fillId="0" borderId="1" xfId="0" applyNumberFormat="1" applyFont="1" applyBorder="1" applyAlignment="1">
      <alignment horizontal="right" vertical="center" wrapText="1"/>
    </xf>
    <xf numFmtId="0" fontId="4" fillId="2" borderId="1" xfId="0" applyFont="1" applyFill="1" applyBorder="1" applyAlignment="1">
      <alignment vertical="center"/>
    </xf>
    <xf numFmtId="0" fontId="4" fillId="2" borderId="1" xfId="0" applyFont="1" applyFill="1" applyBorder="1" applyAlignment="1">
      <alignment vertical="center" wrapText="1"/>
    </xf>
    <xf numFmtId="3" fontId="4" fillId="0" borderId="1" xfId="0" applyNumberFormat="1" applyFont="1" applyFill="1" applyBorder="1" applyAlignment="1">
      <alignment horizontal="right" vertical="center"/>
    </xf>
    <xf numFmtId="3" fontId="23" fillId="0" borderId="1" xfId="34" applyNumberFormat="1" applyFont="1" applyBorder="1" applyAlignment="1">
      <alignment horizontal="center" vertical="center" wrapText="1"/>
    </xf>
    <xf numFmtId="0" fontId="4" fillId="0" borderId="0" xfId="1" applyFont="1" applyFill="1" applyAlignment="1">
      <alignment horizontal="right" vertical="center"/>
    </xf>
    <xf numFmtId="0" fontId="21" fillId="0" borderId="0" xfId="1" applyFont="1" applyFill="1" applyAlignment="1">
      <alignment horizontal="left" vertical="center"/>
    </xf>
    <xf numFmtId="0" fontId="25" fillId="0" borderId="0" xfId="12" applyFont="1" applyFill="1" applyBorder="1" applyAlignment="1">
      <alignment horizontal="center" vertical="center" wrapText="1"/>
    </xf>
    <xf numFmtId="4" fontId="4" fillId="2" borderId="1" xfId="0" applyNumberFormat="1" applyFont="1" applyFill="1" applyBorder="1" applyAlignment="1">
      <alignment horizontal="right" vertical="center"/>
    </xf>
    <xf numFmtId="3" fontId="21" fillId="0" borderId="0" xfId="0" applyNumberFormat="1" applyFont="1" applyAlignment="1">
      <alignment horizontal="center" vertical="center" wrapText="1"/>
    </xf>
    <xf numFmtId="0" fontId="3" fillId="10" borderId="1" xfId="0" applyFont="1" applyFill="1" applyBorder="1" applyAlignment="1">
      <alignment horizontal="left" vertical="center"/>
    </xf>
    <xf numFmtId="0" fontId="21" fillId="0" borderId="0" xfId="0" applyFont="1" applyAlignment="1">
      <alignment horizontal="center" vertical="center" wrapText="1"/>
    </xf>
    <xf numFmtId="0" fontId="4" fillId="0" borderId="1" xfId="0" applyFont="1" applyFill="1" applyBorder="1" applyAlignment="1">
      <alignment horizontal="right" vertical="center"/>
    </xf>
    <xf numFmtId="0" fontId="4"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12" fillId="9" borderId="1" xfId="0" applyFont="1" applyFill="1" applyBorder="1" applyAlignment="1">
      <alignment horizontal="left" vertical="center"/>
    </xf>
    <xf numFmtId="0" fontId="12" fillId="0" borderId="0" xfId="12" applyFont="1" applyFill="1" applyBorder="1" applyAlignment="1">
      <alignment horizontal="center" vertical="center" wrapText="1"/>
    </xf>
    <xf numFmtId="0" fontId="15" fillId="6" borderId="12" xfId="12" applyFont="1" applyFill="1" applyBorder="1" applyAlignment="1">
      <alignment horizontal="right" vertical="center"/>
    </xf>
    <xf numFmtId="0" fontId="16" fillId="0" borderId="0" xfId="12" applyFont="1" applyFill="1" applyBorder="1" applyAlignment="1">
      <alignment horizontal="center" vertical="center" wrapText="1"/>
    </xf>
    <xf numFmtId="0" fontId="15" fillId="6" borderId="16" xfId="12" applyFont="1" applyFill="1" applyBorder="1" applyAlignment="1">
      <alignment horizontal="right" vertical="center"/>
    </xf>
    <xf numFmtId="0" fontId="15" fillId="6" borderId="17" xfId="12" applyFont="1" applyFill="1" applyBorder="1" applyAlignment="1">
      <alignment horizontal="right" vertical="center"/>
    </xf>
    <xf numFmtId="0" fontId="15" fillId="6" borderId="18" xfId="12" applyFont="1" applyFill="1" applyBorder="1" applyAlignment="1">
      <alignment horizontal="right" vertical="center"/>
    </xf>
    <xf numFmtId="0" fontId="11" fillId="0" borderId="0" xfId="14" applyFont="1" applyAlignment="1">
      <alignment horizontal="left" vertical="center" wrapText="1"/>
    </xf>
    <xf numFmtId="0" fontId="12" fillId="0" borderId="0" xfId="14" applyFont="1" applyFill="1" applyBorder="1" applyAlignment="1">
      <alignment horizontal="center" vertical="center" wrapText="1"/>
    </xf>
    <xf numFmtId="0" fontId="15" fillId="8" borderId="12" xfId="14" applyFont="1" applyFill="1" applyBorder="1" applyAlignment="1">
      <alignment horizontal="right" vertical="center"/>
    </xf>
    <xf numFmtId="0" fontId="11" fillId="0" borderId="12" xfId="12" applyFont="1" applyFill="1" applyBorder="1" applyAlignment="1">
      <alignment horizontal="center" vertical="center"/>
    </xf>
    <xf numFmtId="0" fontId="11" fillId="0" borderId="12" xfId="12" applyFont="1" applyBorder="1" applyAlignment="1">
      <alignment horizontal="left" vertical="center" wrapText="1"/>
    </xf>
    <xf numFmtId="0" fontId="11" fillId="0" borderId="12" xfId="12" applyFont="1" applyFill="1" applyBorder="1" applyAlignment="1">
      <alignment horizontal="center" vertical="center" wrapText="1"/>
    </xf>
    <xf numFmtId="165" fontId="11" fillId="0" borderId="12" xfId="12" applyNumberFormat="1" applyFont="1" applyBorder="1" applyAlignment="1">
      <alignment horizontal="center" vertical="center" wrapText="1"/>
    </xf>
    <xf numFmtId="165" fontId="11" fillId="0" borderId="12" xfId="12" applyNumberFormat="1" applyFont="1" applyBorder="1" applyAlignment="1">
      <alignment horizontal="center" vertical="center"/>
    </xf>
    <xf numFmtId="0" fontId="11" fillId="0" borderId="12" xfId="12" applyFont="1" applyBorder="1" applyAlignment="1">
      <alignment horizontal="center" vertical="center"/>
    </xf>
    <xf numFmtId="0" fontId="15" fillId="8" borderId="13" xfId="12" applyFont="1" applyFill="1" applyBorder="1" applyAlignment="1">
      <alignment horizontal="right" vertical="center"/>
    </xf>
    <xf numFmtId="0" fontId="15" fillId="8" borderId="14" xfId="12" applyFont="1" applyFill="1" applyBorder="1" applyAlignment="1">
      <alignment horizontal="right" vertical="center"/>
    </xf>
    <xf numFmtId="0" fontId="15" fillId="8" borderId="15" xfId="12" applyFont="1" applyFill="1" applyBorder="1" applyAlignment="1">
      <alignment horizontal="right" vertical="center"/>
    </xf>
    <xf numFmtId="0" fontId="12" fillId="0" borderId="0" xfId="0" applyFont="1" applyFill="1" applyAlignment="1">
      <alignment horizontal="center" vertical="center" wrapText="1"/>
    </xf>
    <xf numFmtId="0" fontId="15" fillId="3" borderId="22" xfId="0" applyFont="1" applyFill="1" applyBorder="1" applyAlignment="1">
      <alignment horizontal="right" vertical="center" wrapText="1"/>
    </xf>
    <xf numFmtId="0" fontId="15" fillId="3" borderId="23" xfId="0" applyFont="1" applyFill="1" applyBorder="1" applyAlignment="1">
      <alignment horizontal="right" vertical="center" wrapText="1"/>
    </xf>
    <xf numFmtId="0" fontId="11" fillId="6" borderId="2" xfId="0" applyFont="1" applyFill="1" applyBorder="1" applyAlignment="1">
      <alignment horizontal="left" vertical="center" wrapText="1"/>
    </xf>
    <xf numFmtId="0" fontId="11" fillId="6" borderId="3" xfId="0" applyFont="1" applyFill="1" applyBorder="1" applyAlignment="1">
      <alignment horizontal="left" vertical="center" wrapText="1"/>
    </xf>
  </cellXfs>
  <cellStyles count="35">
    <cellStyle name="Normal" xfId="0" builtinId="0"/>
    <cellStyle name="Normal 30" xfId="34" xr:uid="{00000000-0005-0000-0000-000000000000}"/>
    <cellStyle name="Normal 9" xfId="33" xr:uid="{00000000-0005-0000-0000-000001000000}"/>
    <cellStyle name="Parasts 2" xfId="2" xr:uid="{00000000-0005-0000-0000-000003000000}"/>
    <cellStyle name="Parasts 2 2" xfId="9" xr:uid="{00000000-0005-0000-0000-000004000000}"/>
    <cellStyle name="Parasts 2 2 2" xfId="17" xr:uid="{00000000-0005-0000-0000-000005000000}"/>
    <cellStyle name="Parasts 2 2 2 2" xfId="22" xr:uid="{00000000-0005-0000-0000-000006000000}"/>
    <cellStyle name="Parasts 2 2 2 2 2" xfId="31" xr:uid="{00000000-0005-0000-0000-000007000000}"/>
    <cellStyle name="Parasts 2 2 2 3" xfId="26" xr:uid="{00000000-0005-0000-0000-000008000000}"/>
    <cellStyle name="Parasts 2 2 3" xfId="20" xr:uid="{00000000-0005-0000-0000-000009000000}"/>
    <cellStyle name="Parasts 2 2 3 2" xfId="29" xr:uid="{00000000-0005-0000-0000-00000A000000}"/>
    <cellStyle name="Parasts 2 2 4" xfId="14" xr:uid="{00000000-0005-0000-0000-00000B000000}"/>
    <cellStyle name="Parasts 2 3" xfId="13" xr:uid="{00000000-0005-0000-0000-00000C000000}"/>
    <cellStyle name="Parasts 2 3 2" xfId="19" xr:uid="{00000000-0005-0000-0000-00000D000000}"/>
    <cellStyle name="Parasts 2 3 2 2" xfId="28" xr:uid="{00000000-0005-0000-0000-00000E000000}"/>
    <cellStyle name="Parasts 2 3 3" xfId="25" xr:uid="{00000000-0005-0000-0000-00000F000000}"/>
    <cellStyle name="Parasts 2 3 4" xfId="16" xr:uid="{00000000-0005-0000-0000-000010000000}"/>
    <cellStyle name="Parasts 2 4" xfId="15" xr:uid="{00000000-0005-0000-0000-000011000000}"/>
    <cellStyle name="Parasts 2 4 2" xfId="21" xr:uid="{00000000-0005-0000-0000-000012000000}"/>
    <cellStyle name="Parasts 2 4 2 2" xfId="30" xr:uid="{00000000-0005-0000-0000-000013000000}"/>
    <cellStyle name="Parasts 2 4 3" xfId="24" xr:uid="{00000000-0005-0000-0000-000014000000}"/>
    <cellStyle name="Parasts 2 5" xfId="18" xr:uid="{00000000-0005-0000-0000-000015000000}"/>
    <cellStyle name="Parasts 2 5 2" xfId="27" xr:uid="{00000000-0005-0000-0000-000016000000}"/>
    <cellStyle name="Parasts 2 6" xfId="23" xr:uid="{00000000-0005-0000-0000-000017000000}"/>
    <cellStyle name="Parasts 2 7" xfId="32" xr:uid="{00000000-0005-0000-0000-000018000000}"/>
    <cellStyle name="Parasts 3" xfId="1" xr:uid="{00000000-0005-0000-0000-000019000000}"/>
    <cellStyle name="Parasts 3 2" xfId="6" xr:uid="{00000000-0005-0000-0000-00001A000000}"/>
    <cellStyle name="Parasts 3 3" xfId="4" xr:uid="{00000000-0005-0000-0000-00001B000000}"/>
    <cellStyle name="Parasts 4" xfId="5" xr:uid="{00000000-0005-0000-0000-00001C000000}"/>
    <cellStyle name="Parasts 5" xfId="3" xr:uid="{00000000-0005-0000-0000-00001D000000}"/>
    <cellStyle name="Parasts 5 2" xfId="10" xr:uid="{00000000-0005-0000-0000-00001E000000}"/>
    <cellStyle name="Parasts 6" xfId="8" xr:uid="{00000000-0005-0000-0000-00001F000000}"/>
    <cellStyle name="Parasts 6 2" xfId="11" xr:uid="{00000000-0005-0000-0000-000020000000}"/>
    <cellStyle name="Parasts 7" xfId="12" xr:uid="{00000000-0005-0000-0000-000021000000}"/>
    <cellStyle name="Procenti 2" xfId="7" xr:uid="{00000000-0005-0000-0000-000022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G48"/>
  <sheetViews>
    <sheetView tabSelected="1" topLeftCell="A35" zoomScale="85" zoomScaleNormal="85" zoomScaleSheetLayoutView="70" workbookViewId="0">
      <selection activeCell="C36" sqref="C36"/>
    </sheetView>
  </sheetViews>
  <sheetFormatPr defaultColWidth="9.109375" defaultRowHeight="14.4" x14ac:dyDescent="0.3"/>
  <cols>
    <col min="1" max="1" width="8.109375" style="1" customWidth="1"/>
    <col min="2" max="2" width="31.6640625" style="1" customWidth="1"/>
    <col min="3" max="3" width="71.33203125" style="1" customWidth="1"/>
    <col min="4" max="4" width="11.33203125" style="14" customWidth="1"/>
    <col min="5" max="5" width="25.5546875" style="1" customWidth="1"/>
    <col min="6" max="6" width="14.44140625" style="1" customWidth="1"/>
    <col min="7" max="16384" width="9.109375" style="1"/>
  </cols>
  <sheetData>
    <row r="1" spans="1:6" x14ac:dyDescent="0.25">
      <c r="F1" s="205" t="s">
        <v>26</v>
      </c>
    </row>
    <row r="2" spans="1:6" x14ac:dyDescent="0.25">
      <c r="F2" s="206" t="s">
        <v>168</v>
      </c>
    </row>
    <row r="3" spans="1:6" x14ac:dyDescent="0.25">
      <c r="F3" s="206" t="s">
        <v>169</v>
      </c>
    </row>
    <row r="4" spans="1:6" x14ac:dyDescent="0.25">
      <c r="F4" s="206" t="s">
        <v>170</v>
      </c>
    </row>
    <row r="5" spans="1:6" x14ac:dyDescent="0.3">
      <c r="F5" s="207"/>
    </row>
    <row r="7" spans="1:6" ht="38.4" customHeight="1" x14ac:dyDescent="0.3">
      <c r="A7" s="242" t="s">
        <v>143</v>
      </c>
      <c r="B7" s="242"/>
      <c r="C7" s="242"/>
      <c r="D7" s="242"/>
      <c r="E7" s="242"/>
      <c r="F7" s="242"/>
    </row>
    <row r="8" spans="1:6" ht="38.4" customHeight="1" x14ac:dyDescent="0.3">
      <c r="A8" s="209" t="s">
        <v>144</v>
      </c>
      <c r="B8" s="208"/>
      <c r="C8" s="208"/>
      <c r="D8" s="240"/>
      <c r="E8" s="240"/>
      <c r="F8" s="240"/>
    </row>
    <row r="9" spans="1:6" ht="117.6" customHeight="1" x14ac:dyDescent="0.3">
      <c r="A9" s="196" t="s">
        <v>0</v>
      </c>
      <c r="B9" s="196" t="s">
        <v>1</v>
      </c>
      <c r="C9" s="196" t="s">
        <v>2</v>
      </c>
      <c r="D9" s="197" t="s">
        <v>145</v>
      </c>
      <c r="E9" s="235" t="s">
        <v>146</v>
      </c>
      <c r="F9" s="210" t="s">
        <v>147</v>
      </c>
    </row>
    <row r="10" spans="1:6" ht="22.5" customHeight="1" x14ac:dyDescent="0.3">
      <c r="A10" s="247" t="s">
        <v>142</v>
      </c>
      <c r="B10" s="247"/>
      <c r="C10" s="247"/>
      <c r="D10" s="198">
        <f>D11+D14</f>
        <v>98083</v>
      </c>
      <c r="E10" s="198">
        <f t="shared" ref="E10:F10" si="0">E11+E14</f>
        <v>74142</v>
      </c>
      <c r="F10" s="198">
        <f t="shared" si="0"/>
        <v>23941</v>
      </c>
    </row>
    <row r="11" spans="1:6" x14ac:dyDescent="0.3">
      <c r="A11" s="4">
        <v>1000</v>
      </c>
      <c r="B11" s="5" t="s">
        <v>3</v>
      </c>
      <c r="C11" s="6" t="s">
        <v>23</v>
      </c>
      <c r="D11" s="15">
        <f>ROUNDUP(D12+D13,0)</f>
        <v>69031</v>
      </c>
      <c r="E11" s="15">
        <f>ROUNDUP(E12+E13,0)</f>
        <v>69031</v>
      </c>
      <c r="F11" s="15">
        <f>ROUND(F12+F13,0)</f>
        <v>0</v>
      </c>
    </row>
    <row r="12" spans="1:6" x14ac:dyDescent="0.3">
      <c r="A12" s="211">
        <v>1100</v>
      </c>
      <c r="B12" s="212" t="s">
        <v>4</v>
      </c>
      <c r="C12" s="6" t="s">
        <v>23</v>
      </c>
      <c r="D12" s="222">
        <f>D44+D19</f>
        <v>55856.36</v>
      </c>
      <c r="E12" s="222">
        <f>E44+E19</f>
        <v>55856.36</v>
      </c>
      <c r="F12" s="191">
        <f t="shared" ref="F12:F13" si="1">D12-E12</f>
        <v>0</v>
      </c>
    </row>
    <row r="13" spans="1:6" ht="36.75" customHeight="1" x14ac:dyDescent="0.3">
      <c r="A13" s="211">
        <v>1210</v>
      </c>
      <c r="B13" s="214" t="s">
        <v>5</v>
      </c>
      <c r="C13" s="215" t="s">
        <v>23</v>
      </c>
      <c r="D13" s="222">
        <f>D46+D28</f>
        <v>13174.08</v>
      </c>
      <c r="E13" s="222">
        <f>E46+E28</f>
        <v>13174.08</v>
      </c>
      <c r="F13" s="191">
        <f t="shared" si="1"/>
        <v>0</v>
      </c>
    </row>
    <row r="14" spans="1:6" x14ac:dyDescent="0.3">
      <c r="A14" s="4">
        <v>2000</v>
      </c>
      <c r="B14" s="5" t="s">
        <v>6</v>
      </c>
      <c r="C14" s="6" t="s">
        <v>23</v>
      </c>
      <c r="D14" s="7">
        <f>D47+D29</f>
        <v>29052</v>
      </c>
      <c r="E14" s="7">
        <f>E47+E29</f>
        <v>5111</v>
      </c>
      <c r="F14" s="193">
        <f t="shared" ref="F14" si="2">D14-E14</f>
        <v>23941</v>
      </c>
    </row>
    <row r="15" spans="1:6" ht="26.4" customHeight="1" x14ac:dyDescent="0.3">
      <c r="A15" s="212">
        <v>2271</v>
      </c>
      <c r="B15" s="214" t="s">
        <v>10</v>
      </c>
      <c r="C15" s="5"/>
      <c r="D15" s="234">
        <f>D32+D48</f>
        <v>5111</v>
      </c>
      <c r="E15" s="234">
        <f t="shared" ref="E15:F15" si="3">E32+E48</f>
        <v>5111</v>
      </c>
      <c r="F15" s="234">
        <f t="shared" si="3"/>
        <v>0</v>
      </c>
    </row>
    <row r="17" spans="1:7" ht="24.75" customHeight="1" x14ac:dyDescent="0.3">
      <c r="A17" s="241" t="s">
        <v>140</v>
      </c>
      <c r="B17" s="241"/>
      <c r="C17" s="241"/>
      <c r="D17" s="202">
        <f>D18+D29+D39</f>
        <v>92537</v>
      </c>
      <c r="E17" s="202">
        <f>E18+E29+E39</f>
        <v>68596</v>
      </c>
      <c r="F17" s="202">
        <f>F18+F29+F39</f>
        <v>23941</v>
      </c>
    </row>
    <row r="18" spans="1:7" ht="28.5" customHeight="1" x14ac:dyDescent="0.3">
      <c r="A18" s="199">
        <v>1000</v>
      </c>
      <c r="B18" s="199" t="s">
        <v>3</v>
      </c>
      <c r="C18" s="203" t="s">
        <v>23</v>
      </c>
      <c r="D18" s="202">
        <f>ROUNDUP(D19+D28,0)</f>
        <v>63723</v>
      </c>
      <c r="E18" s="202">
        <f>ROUNDUP(E19+E28,0)</f>
        <v>63723</v>
      </c>
      <c r="F18" s="202">
        <f>ROUNDUP(F19+F28,0)</f>
        <v>0</v>
      </c>
    </row>
    <row r="19" spans="1:7" ht="26.25" customHeight="1" x14ac:dyDescent="0.3">
      <c r="A19" s="216">
        <v>1100</v>
      </c>
      <c r="B19" s="16" t="s">
        <v>4</v>
      </c>
      <c r="C19" s="217" t="s">
        <v>23</v>
      </c>
      <c r="D19" s="218">
        <f>SUM(D20:D27)</f>
        <v>51561.3</v>
      </c>
      <c r="E19" s="191">
        <f>D19</f>
        <v>51561.3</v>
      </c>
      <c r="F19" s="191">
        <f t="shared" ref="F19:F28" si="4">D19-E19</f>
        <v>0</v>
      </c>
    </row>
    <row r="20" spans="1:7" ht="27.6" hidden="1" x14ac:dyDescent="0.3">
      <c r="A20" s="219">
        <v>1116</v>
      </c>
      <c r="B20" s="220" t="s">
        <v>12</v>
      </c>
      <c r="C20" s="214"/>
      <c r="D20" s="221"/>
      <c r="E20" s="191">
        <f t="shared" ref="E20:E28" si="5">D20</f>
        <v>0</v>
      </c>
      <c r="F20" s="191">
        <f t="shared" si="4"/>
        <v>0</v>
      </c>
    </row>
    <row r="21" spans="1:7" ht="66" customHeight="1" x14ac:dyDescent="0.3">
      <c r="A21" s="246">
        <v>1141</v>
      </c>
      <c r="B21" s="245" t="s">
        <v>18</v>
      </c>
      <c r="C21" s="214" t="s">
        <v>174</v>
      </c>
      <c r="D21" s="239">
        <v>26.21</v>
      </c>
      <c r="E21" s="191">
        <f t="shared" si="5"/>
        <v>26.21</v>
      </c>
      <c r="F21" s="191">
        <f t="shared" si="4"/>
        <v>0</v>
      </c>
    </row>
    <row r="22" spans="1:7" ht="37.5" customHeight="1" x14ac:dyDescent="0.3">
      <c r="A22" s="246"/>
      <c r="B22" s="245"/>
      <c r="C22" s="214" t="s">
        <v>157</v>
      </c>
      <c r="D22" s="222">
        <v>21592.05</v>
      </c>
      <c r="E22" s="191">
        <f t="shared" si="5"/>
        <v>21592.05</v>
      </c>
      <c r="F22" s="191">
        <f t="shared" si="4"/>
        <v>0</v>
      </c>
    </row>
    <row r="23" spans="1:7" ht="66.599999999999994" customHeight="1" x14ac:dyDescent="0.3">
      <c r="A23" s="243">
        <v>1142</v>
      </c>
      <c r="B23" s="244" t="s">
        <v>8</v>
      </c>
      <c r="C23" s="214" t="s">
        <v>175</v>
      </c>
      <c r="D23" s="222">
        <v>3461.17</v>
      </c>
      <c r="E23" s="191">
        <f t="shared" si="5"/>
        <v>3461.17</v>
      </c>
      <c r="F23" s="191">
        <f t="shared" si="4"/>
        <v>0</v>
      </c>
    </row>
    <row r="24" spans="1:7" ht="136.5" customHeight="1" x14ac:dyDescent="0.3">
      <c r="A24" s="243"/>
      <c r="B24" s="244"/>
      <c r="C24" s="214" t="s">
        <v>166</v>
      </c>
      <c r="D24" s="222">
        <v>1132.97</v>
      </c>
      <c r="E24" s="191">
        <f t="shared" si="5"/>
        <v>1132.97</v>
      </c>
      <c r="F24" s="191">
        <f t="shared" si="4"/>
        <v>0</v>
      </c>
    </row>
    <row r="25" spans="1:7" ht="48.75" customHeight="1" x14ac:dyDescent="0.3">
      <c r="A25" s="243">
        <v>1145</v>
      </c>
      <c r="B25" s="244" t="s">
        <v>20</v>
      </c>
      <c r="C25" s="214" t="s">
        <v>161</v>
      </c>
      <c r="D25" s="222">
        <v>25348.9</v>
      </c>
      <c r="E25" s="191">
        <f t="shared" si="5"/>
        <v>25348.9</v>
      </c>
      <c r="F25" s="191">
        <f t="shared" si="4"/>
        <v>0</v>
      </c>
    </row>
    <row r="26" spans="1:7" ht="33" hidden="1" customHeight="1" x14ac:dyDescent="0.3">
      <c r="A26" s="243"/>
      <c r="B26" s="244"/>
      <c r="C26" s="214"/>
      <c r="D26" s="222"/>
      <c r="E26" s="191">
        <f t="shared" si="5"/>
        <v>0</v>
      </c>
      <c r="F26" s="191">
        <f t="shared" si="4"/>
        <v>0</v>
      </c>
    </row>
    <row r="27" spans="1:7" ht="33" hidden="1" customHeight="1" x14ac:dyDescent="0.3">
      <c r="A27" s="212">
        <v>1146</v>
      </c>
      <c r="B27" s="214" t="s">
        <v>9</v>
      </c>
      <c r="C27" s="223"/>
      <c r="D27" s="221"/>
      <c r="E27" s="191">
        <f t="shared" si="5"/>
        <v>0</v>
      </c>
      <c r="F27" s="191">
        <f t="shared" si="4"/>
        <v>0</v>
      </c>
    </row>
    <row r="28" spans="1:7" ht="38.25" customHeight="1" x14ac:dyDescent="0.3">
      <c r="A28" s="216">
        <v>1210</v>
      </c>
      <c r="B28" s="224" t="s">
        <v>5</v>
      </c>
      <c r="C28" s="225" t="s">
        <v>135</v>
      </c>
      <c r="D28" s="221">
        <v>12161.08</v>
      </c>
      <c r="E28" s="191">
        <f t="shared" si="5"/>
        <v>12161.08</v>
      </c>
      <c r="F28" s="191">
        <f t="shared" si="4"/>
        <v>0</v>
      </c>
      <c r="G28" s="134"/>
    </row>
    <row r="29" spans="1:7" ht="31.5" customHeight="1" x14ac:dyDescent="0.3">
      <c r="A29" s="199">
        <v>2000</v>
      </c>
      <c r="B29" s="199" t="s">
        <v>6</v>
      </c>
      <c r="C29" s="203" t="s">
        <v>23</v>
      </c>
      <c r="D29" s="204">
        <f>ROUNDUP(SUM(D30:D38),0)</f>
        <v>28814</v>
      </c>
      <c r="E29" s="204">
        <f>ROUNDUP(SUM(E30:E38),0)</f>
        <v>4873</v>
      </c>
      <c r="F29" s="204">
        <f>ROUNDUP(SUM(F30:F38),0)</f>
        <v>23941</v>
      </c>
    </row>
    <row r="30" spans="1:7" ht="176.4" customHeight="1" x14ac:dyDescent="0.3">
      <c r="A30" s="212">
        <v>2111</v>
      </c>
      <c r="B30" s="214" t="s">
        <v>13</v>
      </c>
      <c r="C30" s="214" t="s">
        <v>167</v>
      </c>
      <c r="D30" s="221">
        <v>613.6</v>
      </c>
      <c r="E30" s="16">
        <v>0</v>
      </c>
      <c r="F30" s="191">
        <f t="shared" ref="F30:F38" si="6">D30-E30</f>
        <v>613.6</v>
      </c>
    </row>
    <row r="31" spans="1:7" ht="95.25" customHeight="1" x14ac:dyDescent="0.3">
      <c r="A31" s="226">
        <v>2112</v>
      </c>
      <c r="B31" s="225" t="s">
        <v>14</v>
      </c>
      <c r="C31" s="214" t="s">
        <v>171</v>
      </c>
      <c r="D31" s="221">
        <v>2730</v>
      </c>
      <c r="E31" s="16">
        <v>0</v>
      </c>
      <c r="F31" s="191">
        <f t="shared" si="6"/>
        <v>2730</v>
      </c>
    </row>
    <row r="32" spans="1:7" s="13" customFormat="1" ht="33.75" customHeight="1" x14ac:dyDescent="0.3">
      <c r="A32" s="212">
        <v>2271</v>
      </c>
      <c r="B32" s="214" t="s">
        <v>10</v>
      </c>
      <c r="C32" s="214" t="s">
        <v>134</v>
      </c>
      <c r="D32" s="221">
        <v>4873</v>
      </c>
      <c r="E32" s="227">
        <f>D32</f>
        <v>4873</v>
      </c>
      <c r="F32" s="191">
        <f t="shared" si="6"/>
        <v>0</v>
      </c>
    </row>
    <row r="33" spans="1:6" s="13" customFormat="1" ht="36.75" customHeight="1" x14ac:dyDescent="0.3">
      <c r="A33" s="212">
        <v>2312</v>
      </c>
      <c r="B33" s="214" t="s">
        <v>22</v>
      </c>
      <c r="C33" s="225" t="s">
        <v>133</v>
      </c>
      <c r="D33" s="221">
        <f>1016.4+333.96</f>
        <v>1350.36</v>
      </c>
      <c r="E33" s="212">
        <v>0</v>
      </c>
      <c r="F33" s="191">
        <f t="shared" si="6"/>
        <v>1350.36</v>
      </c>
    </row>
    <row r="34" spans="1:6" ht="113.25" customHeight="1" x14ac:dyDescent="0.3">
      <c r="A34" s="16">
        <v>2322</v>
      </c>
      <c r="B34" s="16" t="s">
        <v>11</v>
      </c>
      <c r="C34" s="214" t="s">
        <v>164</v>
      </c>
      <c r="D34" s="221">
        <f>ROUND((76*1341.55*1.564*8.84)/100,2)+0.04</f>
        <v>14096.480000000001</v>
      </c>
      <c r="E34" s="16">
        <v>0</v>
      </c>
      <c r="F34" s="191">
        <f t="shared" si="6"/>
        <v>14096.480000000001</v>
      </c>
    </row>
    <row r="35" spans="1:6" ht="31.5" customHeight="1" x14ac:dyDescent="0.3">
      <c r="A35" s="16">
        <v>2350</v>
      </c>
      <c r="B35" s="228" t="s">
        <v>24</v>
      </c>
      <c r="C35" s="225" t="s">
        <v>132</v>
      </c>
      <c r="D35" s="221">
        <v>51.46</v>
      </c>
      <c r="E35" s="16">
        <v>0</v>
      </c>
      <c r="F35" s="191">
        <f t="shared" si="6"/>
        <v>51.46</v>
      </c>
    </row>
    <row r="36" spans="1:6" ht="341.4" customHeight="1" x14ac:dyDescent="0.3">
      <c r="A36" s="229">
        <v>2363</v>
      </c>
      <c r="B36" s="224" t="s">
        <v>15</v>
      </c>
      <c r="C36" s="214" t="s">
        <v>172</v>
      </c>
      <c r="D36" s="221">
        <v>3948</v>
      </c>
      <c r="E36" s="16">
        <v>0</v>
      </c>
      <c r="F36" s="191">
        <f t="shared" si="6"/>
        <v>3948</v>
      </c>
    </row>
    <row r="37" spans="1:6" ht="27.6" x14ac:dyDescent="0.3">
      <c r="A37" s="229">
        <v>2389</v>
      </c>
      <c r="B37" s="224" t="s">
        <v>25</v>
      </c>
      <c r="C37" s="230" t="s">
        <v>138</v>
      </c>
      <c r="D37" s="221">
        <v>996</v>
      </c>
      <c r="E37" s="16">
        <v>0</v>
      </c>
      <c r="F37" s="191">
        <f t="shared" si="6"/>
        <v>996</v>
      </c>
    </row>
    <row r="38" spans="1:6" ht="22.5" customHeight="1" x14ac:dyDescent="0.3">
      <c r="A38" s="16">
        <v>2390</v>
      </c>
      <c r="B38" s="228" t="s">
        <v>21</v>
      </c>
      <c r="C38" s="214" t="s">
        <v>131</v>
      </c>
      <c r="D38" s="221">
        <v>155</v>
      </c>
      <c r="E38" s="16">
        <v>0</v>
      </c>
      <c r="F38" s="191">
        <f t="shared" si="6"/>
        <v>155</v>
      </c>
    </row>
    <row r="39" spans="1:6" ht="21" hidden="1" customHeight="1" x14ac:dyDescent="0.3">
      <c r="A39" s="10">
        <v>5000</v>
      </c>
      <c r="B39" s="11" t="s">
        <v>16</v>
      </c>
      <c r="C39" s="11"/>
      <c r="D39" s="3">
        <f>ROUNDUP(SUM(D40),0)</f>
        <v>0</v>
      </c>
    </row>
    <row r="40" spans="1:6" ht="41.25" hidden="1" customHeight="1" x14ac:dyDescent="0.3">
      <c r="A40" s="8">
        <v>5239</v>
      </c>
      <c r="B40" s="12" t="s">
        <v>17</v>
      </c>
      <c r="C40" s="2"/>
      <c r="D40" s="9"/>
    </row>
    <row r="42" spans="1:6" x14ac:dyDescent="0.3">
      <c r="A42" s="241" t="s">
        <v>141</v>
      </c>
      <c r="B42" s="241"/>
      <c r="C42" s="241"/>
      <c r="D42" s="202">
        <f>D43+D47</f>
        <v>5546.06</v>
      </c>
      <c r="E42" s="202">
        <f>E43+E47</f>
        <v>5546.06</v>
      </c>
      <c r="F42" s="202">
        <f>F43+F47</f>
        <v>0</v>
      </c>
    </row>
    <row r="43" spans="1:6" x14ac:dyDescent="0.3">
      <c r="A43" s="199">
        <v>1000</v>
      </c>
      <c r="B43" s="200" t="s">
        <v>3</v>
      </c>
      <c r="C43" s="201" t="s">
        <v>23</v>
      </c>
      <c r="D43" s="202">
        <f>D44+D46</f>
        <v>5308.06</v>
      </c>
      <c r="E43" s="202">
        <f>E44+E46</f>
        <v>5308.06</v>
      </c>
      <c r="F43" s="202">
        <f>F44+F46</f>
        <v>0</v>
      </c>
    </row>
    <row r="44" spans="1:6" x14ac:dyDescent="0.3">
      <c r="A44" s="216">
        <v>1100</v>
      </c>
      <c r="B44" s="16" t="s">
        <v>4</v>
      </c>
      <c r="C44" s="217" t="s">
        <v>23</v>
      </c>
      <c r="D44" s="231">
        <f>D45</f>
        <v>4295.0600000000004</v>
      </c>
      <c r="E44" s="192">
        <f>D44</f>
        <v>4295.0600000000004</v>
      </c>
      <c r="F44" s="231">
        <f>ROUNDUP(SUM(F45:F45),0)</f>
        <v>0</v>
      </c>
    </row>
    <row r="45" spans="1:6" ht="55.2" x14ac:dyDescent="0.3">
      <c r="A45" s="232">
        <v>1116</v>
      </c>
      <c r="B45" s="233" t="s">
        <v>12</v>
      </c>
      <c r="C45" s="214" t="s">
        <v>139</v>
      </c>
      <c r="D45" s="221">
        <f>ROUNDUP((D22+D23+D25+D27+D26+D24+D21)*8.33%,2)</f>
        <v>4295.0600000000004</v>
      </c>
      <c r="E45" s="191">
        <f>D45</f>
        <v>4295.0600000000004</v>
      </c>
      <c r="F45" s="191">
        <f t="shared" ref="F45:F46" si="7">D45-E45</f>
        <v>0</v>
      </c>
    </row>
    <row r="46" spans="1:6" ht="27.6" x14ac:dyDescent="0.3">
      <c r="A46" s="216">
        <v>1210</v>
      </c>
      <c r="B46" s="228" t="s">
        <v>5</v>
      </c>
      <c r="C46" s="214" t="s">
        <v>7</v>
      </c>
      <c r="D46" s="213">
        <f>ROUNDDOWN(D45*0.2359,0)</f>
        <v>1013</v>
      </c>
      <c r="E46" s="192">
        <f>D46</f>
        <v>1013</v>
      </c>
      <c r="F46" s="191">
        <f t="shared" si="7"/>
        <v>0</v>
      </c>
    </row>
    <row r="47" spans="1:6" x14ac:dyDescent="0.3">
      <c r="A47" s="199">
        <v>2000</v>
      </c>
      <c r="B47" s="200" t="s">
        <v>6</v>
      </c>
      <c r="C47" s="200"/>
      <c r="D47" s="204">
        <f>ROUNDUP(SUM(D48:D48),2)</f>
        <v>238</v>
      </c>
      <c r="E47" s="204">
        <f>ROUNDUP(SUM(E48:E48),2)</f>
        <v>238</v>
      </c>
      <c r="F47" s="204">
        <f>ROUNDUP(SUM(F48:F48),2)</f>
        <v>0</v>
      </c>
    </row>
    <row r="48" spans="1:6" ht="27.6" x14ac:dyDescent="0.3">
      <c r="A48" s="212">
        <v>2271</v>
      </c>
      <c r="B48" s="214" t="s">
        <v>10</v>
      </c>
      <c r="C48" s="214" t="s">
        <v>19</v>
      </c>
      <c r="D48" s="234">
        <v>238</v>
      </c>
      <c r="E48" s="192">
        <f>D48</f>
        <v>238</v>
      </c>
      <c r="F48" s="191">
        <f t="shared" ref="F48" si="8">D48-E48</f>
        <v>0</v>
      </c>
    </row>
  </sheetData>
  <mergeCells count="10">
    <mergeCell ref="A42:C42"/>
    <mergeCell ref="A7:F7"/>
    <mergeCell ref="A23:A24"/>
    <mergeCell ref="B23:B24"/>
    <mergeCell ref="A25:A26"/>
    <mergeCell ref="B25:B26"/>
    <mergeCell ref="B21:B22"/>
    <mergeCell ref="A21:A22"/>
    <mergeCell ref="A17:C17"/>
    <mergeCell ref="A10:C10"/>
  </mergeCells>
  <pageMargins left="0.70866141732283472" right="0.70866141732283472" top="0.74803149606299213" bottom="0.74803149606299213" header="0.31496062992125984" footer="0.31496062992125984"/>
  <pageSetup paperSize="9" scale="61"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2"/>
    <pageSetUpPr fitToPage="1"/>
  </sheetPr>
  <dimension ref="A1:M12"/>
  <sheetViews>
    <sheetView zoomScale="92" zoomScaleNormal="92" zoomScaleSheetLayoutView="85" workbookViewId="0">
      <selection activeCell="C16" sqref="C16"/>
    </sheetView>
  </sheetViews>
  <sheetFormatPr defaultColWidth="9.109375" defaultRowHeight="13.2" x14ac:dyDescent="0.3"/>
  <cols>
    <col min="1" max="1" width="6.33203125" style="17" customWidth="1"/>
    <col min="2" max="2" width="49.88671875" style="18" customWidth="1"/>
    <col min="3" max="3" width="18.88671875" style="19" customWidth="1"/>
    <col min="4" max="6" width="12.5546875" style="17" customWidth="1"/>
    <col min="7" max="7" width="12.5546875" style="20" customWidth="1"/>
    <col min="8" max="9" width="12.5546875" style="17" customWidth="1"/>
    <col min="10" max="16384" width="9.109375" style="22"/>
  </cols>
  <sheetData>
    <row r="1" spans="1:13" ht="13.8" x14ac:dyDescent="0.3">
      <c r="I1" s="236" t="s">
        <v>148</v>
      </c>
    </row>
    <row r="2" spans="1:13" s="27" customFormat="1" ht="17.399999999999999" x14ac:dyDescent="0.3">
      <c r="A2" s="237" t="s">
        <v>155</v>
      </c>
      <c r="B2" s="24"/>
      <c r="C2" s="25"/>
      <c r="D2" s="23"/>
      <c r="E2" s="23"/>
      <c r="F2" s="26"/>
      <c r="G2" s="26"/>
      <c r="H2" s="26"/>
      <c r="I2" s="26"/>
    </row>
    <row r="3" spans="1:13" s="27" customFormat="1" ht="48" customHeight="1" x14ac:dyDescent="0.3">
      <c r="A3" s="248" t="s">
        <v>173</v>
      </c>
      <c r="B3" s="248"/>
      <c r="C3" s="248"/>
      <c r="D3" s="248"/>
      <c r="E3" s="248"/>
      <c r="F3" s="248"/>
      <c r="G3" s="248"/>
      <c r="H3" s="248"/>
      <c r="I3" s="248"/>
    </row>
    <row r="4" spans="1:13" s="27" customFormat="1" ht="15.6" x14ac:dyDescent="0.3">
      <c r="A4" s="28"/>
      <c r="B4" s="28"/>
      <c r="C4" s="28"/>
      <c r="D4" s="28"/>
      <c r="E4" s="238">
        <v>168.17</v>
      </c>
      <c r="F4" s="29"/>
      <c r="G4" s="29"/>
      <c r="H4" s="29"/>
      <c r="I4" s="29"/>
    </row>
    <row r="5" spans="1:13" s="17" customFormat="1" ht="66.75" customHeight="1" x14ac:dyDescent="0.3">
      <c r="A5" s="30" t="s">
        <v>27</v>
      </c>
      <c r="B5" s="31" t="s">
        <v>28</v>
      </c>
      <c r="C5" s="31" t="s">
        <v>29</v>
      </c>
      <c r="D5" s="31" t="s">
        <v>30</v>
      </c>
      <c r="E5" s="31" t="s">
        <v>31</v>
      </c>
      <c r="F5" s="32" t="s">
        <v>32</v>
      </c>
      <c r="G5" s="33" t="s">
        <v>33</v>
      </c>
      <c r="H5" s="34" t="s">
        <v>34</v>
      </c>
      <c r="I5" s="35" t="s">
        <v>3</v>
      </c>
    </row>
    <row r="6" spans="1:13" s="37" customFormat="1" ht="21.75" customHeight="1" x14ac:dyDescent="0.3">
      <c r="A6" s="249" t="s">
        <v>35</v>
      </c>
      <c r="B6" s="249"/>
      <c r="C6" s="249"/>
      <c r="D6" s="249"/>
      <c r="E6" s="249"/>
      <c r="F6" s="36">
        <f>SUM(F8:F8)</f>
        <v>8</v>
      </c>
      <c r="G6" s="36">
        <f>SUM(G8:G8)</f>
        <v>26.211571623951954</v>
      </c>
      <c r="H6" s="36">
        <f>SUM(H8:H8)</f>
        <v>6.18</v>
      </c>
      <c r="I6" s="36">
        <f>SUM(I8:I8)</f>
        <v>32.391571623951954</v>
      </c>
    </row>
    <row r="7" spans="1:13" s="44" customFormat="1" ht="19.5" customHeight="1" x14ac:dyDescent="0.3">
      <c r="A7" s="38"/>
      <c r="B7" s="39" t="s">
        <v>36</v>
      </c>
      <c r="C7" s="40"/>
      <c r="D7" s="41"/>
      <c r="E7" s="41"/>
      <c r="F7" s="41"/>
      <c r="G7" s="42"/>
      <c r="H7" s="42"/>
      <c r="I7" s="43"/>
    </row>
    <row r="8" spans="1:13" s="27" customFormat="1" ht="30" customHeight="1" x14ac:dyDescent="0.3">
      <c r="A8" s="45">
        <v>1</v>
      </c>
      <c r="B8" s="46" t="s">
        <v>37</v>
      </c>
      <c r="C8" s="47" t="s">
        <v>38</v>
      </c>
      <c r="D8" s="48">
        <v>1102</v>
      </c>
      <c r="E8" s="49">
        <f>ROUND(D8/$E$4,2)</f>
        <v>6.55</v>
      </c>
      <c r="F8" s="49">
        <v>8</v>
      </c>
      <c r="G8" s="50">
        <v>26.211571623951954</v>
      </c>
      <c r="H8" s="50">
        <f>ROUND(G8*0.2359,2)</f>
        <v>6.18</v>
      </c>
      <c r="I8" s="50">
        <f t="shared" ref="I8" si="0">G8+H8</f>
        <v>32.391571623951954</v>
      </c>
      <c r="K8" s="44"/>
      <c r="L8" s="44"/>
      <c r="M8" s="44"/>
    </row>
    <row r="9" spans="1:13" x14ac:dyDescent="0.3">
      <c r="K9" s="44"/>
      <c r="L9" s="44"/>
      <c r="M9" s="44"/>
    </row>
    <row r="10" spans="1:13" x14ac:dyDescent="0.3">
      <c r="A10" s="52"/>
      <c r="K10" s="44"/>
      <c r="L10" s="44"/>
      <c r="M10" s="44"/>
    </row>
    <row r="11" spans="1:13" x14ac:dyDescent="0.3">
      <c r="K11" s="44"/>
      <c r="L11" s="44"/>
      <c r="M11" s="44"/>
    </row>
    <row r="12" spans="1:13" x14ac:dyDescent="0.3">
      <c r="K12" s="44"/>
      <c r="L12" s="44"/>
      <c r="M12" s="44"/>
    </row>
  </sheetData>
  <mergeCells count="2">
    <mergeCell ref="A3:I3"/>
    <mergeCell ref="A6:E6"/>
  </mergeCells>
  <pageMargins left="0.70866141732283472" right="0.70866141732283472" top="0.74803149606299213" bottom="0.74803149606299213" header="0.31496062992125984" footer="0.31496062992125984"/>
  <pageSetup paperSize="9" scale="58"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2"/>
    <pageSetUpPr fitToPage="1"/>
  </sheetPr>
  <dimension ref="A1:J303"/>
  <sheetViews>
    <sheetView zoomScale="85" zoomScaleNormal="85" zoomScaleSheetLayoutView="85" workbookViewId="0">
      <selection activeCell="E102" sqref="E102"/>
    </sheetView>
  </sheetViews>
  <sheetFormatPr defaultColWidth="9.109375" defaultRowHeight="13.2" x14ac:dyDescent="0.3"/>
  <cols>
    <col min="1" max="1" width="6.33203125" style="17" customWidth="1"/>
    <col min="2" max="2" width="49.88671875" style="18" customWidth="1"/>
    <col min="3" max="3" width="18.88671875" style="19" customWidth="1"/>
    <col min="4" max="6" width="12.5546875" style="17" customWidth="1"/>
    <col min="7" max="7" width="12.5546875" style="20" customWidth="1"/>
    <col min="8" max="9" width="12.5546875" style="17" customWidth="1"/>
    <col min="10" max="16384" width="9.109375" style="22"/>
  </cols>
  <sheetData>
    <row r="1" spans="1:10" x14ac:dyDescent="0.3">
      <c r="I1" s="21" t="s">
        <v>149</v>
      </c>
    </row>
    <row r="2" spans="1:10" s="27" customFormat="1" ht="17.399999999999999" x14ac:dyDescent="0.3">
      <c r="A2" s="237" t="s">
        <v>155</v>
      </c>
      <c r="B2" s="24"/>
      <c r="C2" s="25"/>
      <c r="D2" s="23"/>
      <c r="E2" s="23"/>
      <c r="F2" s="26"/>
      <c r="G2" s="26"/>
      <c r="H2" s="26"/>
      <c r="I2" s="26"/>
    </row>
    <row r="3" spans="1:10" s="27" customFormat="1" ht="48" customHeight="1" x14ac:dyDescent="0.3">
      <c r="A3" s="248" t="s">
        <v>156</v>
      </c>
      <c r="B3" s="248"/>
      <c r="C3" s="248"/>
      <c r="D3" s="248"/>
      <c r="E3" s="248"/>
      <c r="F3" s="248"/>
      <c r="G3" s="248"/>
      <c r="H3" s="248"/>
      <c r="I3" s="248"/>
    </row>
    <row r="4" spans="1:10" s="27" customFormat="1" ht="15.6" x14ac:dyDescent="0.3">
      <c r="A4" s="28"/>
      <c r="B4" s="28"/>
      <c r="C4" s="28"/>
      <c r="D4" s="28"/>
      <c r="E4" s="238">
        <v>167</v>
      </c>
      <c r="F4" s="29"/>
      <c r="G4" s="29"/>
      <c r="H4" s="29"/>
      <c r="I4" s="29"/>
    </row>
    <row r="5" spans="1:10" s="17" customFormat="1" ht="66.75" customHeight="1" x14ac:dyDescent="0.3">
      <c r="A5" s="30" t="s">
        <v>27</v>
      </c>
      <c r="B5" s="135" t="s">
        <v>28</v>
      </c>
      <c r="C5" s="135" t="s">
        <v>29</v>
      </c>
      <c r="D5" s="135" t="s">
        <v>30</v>
      </c>
      <c r="E5" s="135" t="s">
        <v>31</v>
      </c>
      <c r="F5" s="32" t="s">
        <v>32</v>
      </c>
      <c r="G5" s="33" t="s">
        <v>136</v>
      </c>
      <c r="H5" s="34" t="s">
        <v>34</v>
      </c>
      <c r="I5" s="35" t="s">
        <v>3</v>
      </c>
    </row>
    <row r="6" spans="1:10" s="37" customFormat="1" ht="21.75" customHeight="1" x14ac:dyDescent="0.3">
      <c r="A6" s="249" t="s">
        <v>35</v>
      </c>
      <c r="B6" s="249"/>
      <c r="C6" s="249"/>
      <c r="D6" s="249"/>
      <c r="E6" s="249"/>
      <c r="F6" s="36">
        <f>SUM(F8:F450)</f>
        <v>5572</v>
      </c>
      <c r="G6" s="36">
        <f t="shared" ref="G6:I6" si="0">SUM(G8:G450)</f>
        <v>21592.049999999996</v>
      </c>
      <c r="H6" s="36">
        <f t="shared" si="0"/>
        <v>5093.5000000000045</v>
      </c>
      <c r="I6" s="36">
        <f t="shared" si="0"/>
        <v>26685.549999999988</v>
      </c>
    </row>
    <row r="7" spans="1:10" s="44" customFormat="1" ht="19.5" customHeight="1" x14ac:dyDescent="0.3">
      <c r="A7" s="38"/>
      <c r="B7" s="39" t="s">
        <v>36</v>
      </c>
      <c r="C7" s="40"/>
      <c r="D7" s="41"/>
      <c r="E7" s="41"/>
      <c r="F7" s="41"/>
      <c r="G7" s="42"/>
      <c r="H7" s="42"/>
      <c r="I7" s="43"/>
    </row>
    <row r="8" spans="1:10" s="27" customFormat="1" ht="30" customHeight="1" x14ac:dyDescent="0.3">
      <c r="A8" s="53">
        <v>1</v>
      </c>
      <c r="B8" s="54" t="s">
        <v>39</v>
      </c>
      <c r="C8" s="47" t="s">
        <v>40</v>
      </c>
      <c r="D8" s="48">
        <v>1570</v>
      </c>
      <c r="E8" s="55">
        <f>ROUND(D8/$E$4,2)</f>
        <v>9.4</v>
      </c>
      <c r="F8" s="49">
        <v>8</v>
      </c>
      <c r="G8" s="49">
        <v>37.6</v>
      </c>
      <c r="H8" s="50">
        <f>ROUND(G8*0.2359,2)</f>
        <v>8.8699999999999992</v>
      </c>
      <c r="I8" s="51">
        <f t="shared" ref="I8:I71" si="1">G8+H8</f>
        <v>46.47</v>
      </c>
      <c r="J8" s="194"/>
    </row>
    <row r="9" spans="1:10" ht="26.4" x14ac:dyDescent="0.3">
      <c r="A9" s="17">
        <v>2</v>
      </c>
      <c r="B9" s="56" t="s">
        <v>41</v>
      </c>
      <c r="C9" s="57" t="s">
        <v>38</v>
      </c>
      <c r="D9" s="136">
        <v>1387</v>
      </c>
      <c r="E9" s="55">
        <f t="shared" ref="E9:E72" si="2">ROUND(D9/$E$4,2)</f>
        <v>8.31</v>
      </c>
      <c r="F9" s="137">
        <v>16</v>
      </c>
      <c r="G9" s="137">
        <v>66.44</v>
      </c>
      <c r="H9" s="50">
        <f t="shared" ref="H9:H72" si="3">ROUND(G9*0.2359,2)</f>
        <v>15.67</v>
      </c>
      <c r="I9" s="51">
        <f t="shared" si="1"/>
        <v>82.11</v>
      </c>
      <c r="J9" s="194"/>
    </row>
    <row r="10" spans="1:10" ht="26.4" x14ac:dyDescent="0.3">
      <c r="A10" s="17">
        <v>3</v>
      </c>
      <c r="B10" s="56" t="s">
        <v>42</v>
      </c>
      <c r="C10" s="57" t="s">
        <v>38</v>
      </c>
      <c r="D10" s="136">
        <v>1412</v>
      </c>
      <c r="E10" s="55">
        <f t="shared" si="2"/>
        <v>8.4600000000000009</v>
      </c>
      <c r="F10" s="137">
        <v>16</v>
      </c>
      <c r="G10" s="137">
        <v>67.64</v>
      </c>
      <c r="H10" s="50">
        <f t="shared" si="3"/>
        <v>15.96</v>
      </c>
      <c r="I10" s="51">
        <f t="shared" si="1"/>
        <v>83.6</v>
      </c>
      <c r="J10" s="194"/>
    </row>
    <row r="11" spans="1:10" ht="26.4" x14ac:dyDescent="0.3">
      <c r="A11" s="53">
        <v>4</v>
      </c>
      <c r="B11" s="56" t="s">
        <v>41</v>
      </c>
      <c r="C11" s="57" t="s">
        <v>43</v>
      </c>
      <c r="D11" s="136">
        <v>1774</v>
      </c>
      <c r="E11" s="55">
        <f t="shared" si="2"/>
        <v>10.62</v>
      </c>
      <c r="F11" s="137">
        <v>16</v>
      </c>
      <c r="G11" s="137">
        <v>84.98</v>
      </c>
      <c r="H11" s="50">
        <f t="shared" si="3"/>
        <v>20.05</v>
      </c>
      <c r="I11" s="51">
        <f t="shared" si="1"/>
        <v>105.03</v>
      </c>
      <c r="J11" s="194"/>
    </row>
    <row r="12" spans="1:10" x14ac:dyDescent="0.3">
      <c r="A12" s="17">
        <v>5</v>
      </c>
      <c r="B12" s="56" t="s">
        <v>44</v>
      </c>
      <c r="C12" s="57" t="s">
        <v>38</v>
      </c>
      <c r="D12" s="136">
        <v>1176</v>
      </c>
      <c r="E12" s="55">
        <f t="shared" si="2"/>
        <v>7.04</v>
      </c>
      <c r="F12" s="137">
        <v>22</v>
      </c>
      <c r="G12" s="137">
        <v>77.459999999999994</v>
      </c>
      <c r="H12" s="50">
        <f t="shared" si="3"/>
        <v>18.27</v>
      </c>
      <c r="I12" s="51">
        <f t="shared" si="1"/>
        <v>95.72999999999999</v>
      </c>
      <c r="J12" s="194"/>
    </row>
    <row r="13" spans="1:10" x14ac:dyDescent="0.3">
      <c r="A13" s="17">
        <v>6</v>
      </c>
      <c r="B13" s="56" t="s">
        <v>44</v>
      </c>
      <c r="C13" s="57" t="s">
        <v>45</v>
      </c>
      <c r="D13" s="136">
        <v>1062</v>
      </c>
      <c r="E13" s="55">
        <f t="shared" si="2"/>
        <v>6.36</v>
      </c>
      <c r="F13" s="137">
        <v>8</v>
      </c>
      <c r="G13" s="137">
        <v>25.44</v>
      </c>
      <c r="H13" s="50">
        <f t="shared" si="3"/>
        <v>6</v>
      </c>
      <c r="I13" s="51">
        <f t="shared" si="1"/>
        <v>31.44</v>
      </c>
      <c r="J13" s="194"/>
    </row>
    <row r="14" spans="1:10" ht="26.4" x14ac:dyDescent="0.3">
      <c r="A14" s="53">
        <v>7</v>
      </c>
      <c r="B14" s="56" t="s">
        <v>42</v>
      </c>
      <c r="C14" s="57" t="s">
        <v>38</v>
      </c>
      <c r="D14" s="136">
        <v>1387</v>
      </c>
      <c r="E14" s="55">
        <f t="shared" si="2"/>
        <v>8.31</v>
      </c>
      <c r="F14" s="137">
        <v>6</v>
      </c>
      <c r="G14" s="137">
        <v>24.92</v>
      </c>
      <c r="H14" s="50">
        <f t="shared" si="3"/>
        <v>5.88</v>
      </c>
      <c r="I14" s="51">
        <f t="shared" si="1"/>
        <v>30.8</v>
      </c>
      <c r="J14" s="194"/>
    </row>
    <row r="15" spans="1:10" ht="26.4" x14ac:dyDescent="0.3">
      <c r="A15" s="17">
        <v>8</v>
      </c>
      <c r="B15" s="56" t="s">
        <v>46</v>
      </c>
      <c r="C15" s="57" t="s">
        <v>38</v>
      </c>
      <c r="D15" s="136">
        <v>1218</v>
      </c>
      <c r="E15" s="55">
        <f t="shared" si="2"/>
        <v>7.29</v>
      </c>
      <c r="F15" s="137">
        <v>8</v>
      </c>
      <c r="G15" s="137">
        <v>29.17</v>
      </c>
      <c r="H15" s="50">
        <f t="shared" si="3"/>
        <v>6.88</v>
      </c>
      <c r="I15" s="51">
        <f t="shared" si="1"/>
        <v>36.050000000000004</v>
      </c>
      <c r="J15" s="194"/>
    </row>
    <row r="16" spans="1:10" ht="26.4" x14ac:dyDescent="0.3">
      <c r="A16" s="17">
        <v>9</v>
      </c>
      <c r="B16" s="56" t="s">
        <v>46</v>
      </c>
      <c r="C16" s="57" t="s">
        <v>38</v>
      </c>
      <c r="D16" s="136">
        <v>1176</v>
      </c>
      <c r="E16" s="55">
        <f t="shared" si="2"/>
        <v>7.04</v>
      </c>
      <c r="F16" s="137">
        <v>14</v>
      </c>
      <c r="G16" s="137">
        <v>49.29</v>
      </c>
      <c r="H16" s="50">
        <f t="shared" si="3"/>
        <v>11.63</v>
      </c>
      <c r="I16" s="51">
        <f t="shared" si="1"/>
        <v>60.92</v>
      </c>
      <c r="J16" s="194"/>
    </row>
    <row r="17" spans="1:10" ht="26.4" x14ac:dyDescent="0.3">
      <c r="A17" s="53">
        <v>10</v>
      </c>
      <c r="B17" s="56" t="s">
        <v>47</v>
      </c>
      <c r="C17" s="57" t="s">
        <v>38</v>
      </c>
      <c r="D17" s="136">
        <v>1196</v>
      </c>
      <c r="E17" s="55">
        <f t="shared" si="2"/>
        <v>7.16</v>
      </c>
      <c r="F17" s="137">
        <v>24</v>
      </c>
      <c r="G17" s="137">
        <v>85.94</v>
      </c>
      <c r="H17" s="50">
        <f t="shared" si="3"/>
        <v>20.27</v>
      </c>
      <c r="I17" s="51">
        <f t="shared" si="1"/>
        <v>106.21</v>
      </c>
      <c r="J17" s="194"/>
    </row>
    <row r="18" spans="1:10" x14ac:dyDescent="0.3">
      <c r="A18" s="17">
        <v>11</v>
      </c>
      <c r="B18" s="56" t="s">
        <v>48</v>
      </c>
      <c r="C18" s="57" t="s">
        <v>38</v>
      </c>
      <c r="D18" s="136">
        <v>1196</v>
      </c>
      <c r="E18" s="55">
        <f t="shared" si="2"/>
        <v>7.16</v>
      </c>
      <c r="F18" s="137">
        <v>24</v>
      </c>
      <c r="G18" s="137">
        <v>85.94</v>
      </c>
      <c r="H18" s="50">
        <f t="shared" si="3"/>
        <v>20.27</v>
      </c>
      <c r="I18" s="51">
        <f t="shared" si="1"/>
        <v>106.21</v>
      </c>
      <c r="J18" s="194"/>
    </row>
    <row r="19" spans="1:10" ht="26.4" x14ac:dyDescent="0.3">
      <c r="A19" s="17">
        <v>12</v>
      </c>
      <c r="B19" s="56" t="s">
        <v>49</v>
      </c>
      <c r="C19" s="57" t="s">
        <v>50</v>
      </c>
      <c r="D19" s="136">
        <v>1468</v>
      </c>
      <c r="E19" s="55">
        <f t="shared" si="2"/>
        <v>8.7899999999999991</v>
      </c>
      <c r="F19" s="137">
        <v>8</v>
      </c>
      <c r="G19" s="137">
        <v>35.159999999999997</v>
      </c>
      <c r="H19" s="50">
        <f t="shared" si="3"/>
        <v>8.2899999999999991</v>
      </c>
      <c r="I19" s="51">
        <f t="shared" si="1"/>
        <v>43.449999999999996</v>
      </c>
      <c r="J19" s="194"/>
    </row>
    <row r="20" spans="1:10" ht="26.4" x14ac:dyDescent="0.3">
      <c r="A20" s="53">
        <v>13</v>
      </c>
      <c r="B20" s="56" t="s">
        <v>51</v>
      </c>
      <c r="C20" s="57" t="s">
        <v>50</v>
      </c>
      <c r="D20" s="136">
        <v>1255</v>
      </c>
      <c r="E20" s="55">
        <f t="shared" si="2"/>
        <v>7.51</v>
      </c>
      <c r="F20" s="137">
        <v>16</v>
      </c>
      <c r="G20" s="137">
        <v>60.12</v>
      </c>
      <c r="H20" s="50">
        <f t="shared" si="3"/>
        <v>14.18</v>
      </c>
      <c r="I20" s="51">
        <f t="shared" si="1"/>
        <v>74.3</v>
      </c>
      <c r="J20" s="194"/>
    </row>
    <row r="21" spans="1:10" ht="26.4" x14ac:dyDescent="0.3">
      <c r="A21" s="17">
        <v>14</v>
      </c>
      <c r="B21" s="56" t="s">
        <v>52</v>
      </c>
      <c r="C21" s="57" t="s">
        <v>38</v>
      </c>
      <c r="D21" s="136">
        <v>1412</v>
      </c>
      <c r="E21" s="55">
        <f t="shared" si="2"/>
        <v>8.4600000000000009</v>
      </c>
      <c r="F21" s="137">
        <v>18</v>
      </c>
      <c r="G21" s="137">
        <v>76.099999999999994</v>
      </c>
      <c r="H21" s="50">
        <f t="shared" si="3"/>
        <v>17.95</v>
      </c>
      <c r="I21" s="51">
        <f t="shared" si="1"/>
        <v>94.05</v>
      </c>
      <c r="J21" s="194"/>
    </row>
    <row r="22" spans="1:10" ht="26.4" x14ac:dyDescent="0.3">
      <c r="A22" s="17">
        <v>15</v>
      </c>
      <c r="B22" s="56" t="s">
        <v>46</v>
      </c>
      <c r="C22" s="57" t="s">
        <v>40</v>
      </c>
      <c r="D22" s="136">
        <v>1542</v>
      </c>
      <c r="E22" s="55">
        <f t="shared" si="2"/>
        <v>9.23</v>
      </c>
      <c r="F22" s="137">
        <v>6</v>
      </c>
      <c r="G22" s="137">
        <v>27.7</v>
      </c>
      <c r="H22" s="50">
        <f t="shared" si="3"/>
        <v>6.53</v>
      </c>
      <c r="I22" s="51">
        <f t="shared" si="1"/>
        <v>34.229999999999997</v>
      </c>
      <c r="J22" s="194"/>
    </row>
    <row r="23" spans="1:10" x14ac:dyDescent="0.3">
      <c r="A23" s="53">
        <v>16</v>
      </c>
      <c r="B23" s="56" t="s">
        <v>44</v>
      </c>
      <c r="C23" s="57" t="s">
        <v>53</v>
      </c>
      <c r="D23" s="136">
        <v>1029</v>
      </c>
      <c r="E23" s="55">
        <f t="shared" si="2"/>
        <v>6.16</v>
      </c>
      <c r="F23" s="137">
        <v>16</v>
      </c>
      <c r="G23" s="137">
        <v>49.3</v>
      </c>
      <c r="H23" s="50">
        <f t="shared" si="3"/>
        <v>11.63</v>
      </c>
      <c r="I23" s="51">
        <f t="shared" si="1"/>
        <v>60.93</v>
      </c>
      <c r="J23" s="194"/>
    </row>
    <row r="24" spans="1:10" ht="26.4" x14ac:dyDescent="0.3">
      <c r="A24" s="17">
        <v>17</v>
      </c>
      <c r="B24" s="56" t="s">
        <v>54</v>
      </c>
      <c r="C24" s="57" t="s">
        <v>55</v>
      </c>
      <c r="D24" s="136">
        <v>1937</v>
      </c>
      <c r="E24" s="55">
        <f t="shared" si="2"/>
        <v>11.6</v>
      </c>
      <c r="F24" s="137">
        <v>8</v>
      </c>
      <c r="G24" s="137">
        <v>46.4</v>
      </c>
      <c r="H24" s="50">
        <f t="shared" si="3"/>
        <v>10.95</v>
      </c>
      <c r="I24" s="51">
        <f t="shared" si="1"/>
        <v>57.349999999999994</v>
      </c>
      <c r="J24" s="194"/>
    </row>
    <row r="25" spans="1:10" ht="26.4" x14ac:dyDescent="0.3">
      <c r="A25" s="17">
        <v>18</v>
      </c>
      <c r="B25" s="56" t="s">
        <v>42</v>
      </c>
      <c r="C25" s="57" t="s">
        <v>50</v>
      </c>
      <c r="D25" s="136">
        <v>1398</v>
      </c>
      <c r="E25" s="55">
        <f t="shared" si="2"/>
        <v>8.3699999999999992</v>
      </c>
      <c r="F25" s="137">
        <v>24</v>
      </c>
      <c r="G25" s="137">
        <v>100.45</v>
      </c>
      <c r="H25" s="50">
        <f t="shared" si="3"/>
        <v>23.7</v>
      </c>
      <c r="I25" s="51">
        <f t="shared" si="1"/>
        <v>124.15</v>
      </c>
      <c r="J25" s="194"/>
    </row>
    <row r="26" spans="1:10" ht="26.4" x14ac:dyDescent="0.3">
      <c r="A26" s="53">
        <v>19</v>
      </c>
      <c r="B26" s="56" t="s">
        <v>46</v>
      </c>
      <c r="C26" s="57" t="s">
        <v>38</v>
      </c>
      <c r="D26" s="136">
        <v>1240</v>
      </c>
      <c r="E26" s="55">
        <f t="shared" si="2"/>
        <v>7.43</v>
      </c>
      <c r="F26" s="137">
        <v>8</v>
      </c>
      <c r="G26" s="137">
        <v>29.7</v>
      </c>
      <c r="H26" s="50">
        <f t="shared" si="3"/>
        <v>7.01</v>
      </c>
      <c r="I26" s="51">
        <f t="shared" si="1"/>
        <v>36.71</v>
      </c>
      <c r="J26" s="194"/>
    </row>
    <row r="27" spans="1:10" ht="26.4" x14ac:dyDescent="0.3">
      <c r="A27" s="17">
        <v>20</v>
      </c>
      <c r="B27" s="56" t="s">
        <v>56</v>
      </c>
      <c r="C27" s="57" t="s">
        <v>38</v>
      </c>
      <c r="D27" s="136">
        <v>1263</v>
      </c>
      <c r="E27" s="55">
        <f t="shared" si="2"/>
        <v>7.56</v>
      </c>
      <c r="F27" s="137">
        <v>40</v>
      </c>
      <c r="G27" s="137">
        <v>151.26</v>
      </c>
      <c r="H27" s="50">
        <f t="shared" si="3"/>
        <v>35.68</v>
      </c>
      <c r="I27" s="51">
        <f t="shared" si="1"/>
        <v>186.94</v>
      </c>
      <c r="J27" s="194"/>
    </row>
    <row r="28" spans="1:10" ht="26.4" x14ac:dyDescent="0.3">
      <c r="A28" s="17">
        <v>21</v>
      </c>
      <c r="B28" s="56" t="s">
        <v>42</v>
      </c>
      <c r="C28" s="57" t="s">
        <v>40</v>
      </c>
      <c r="D28" s="136">
        <v>1872</v>
      </c>
      <c r="E28" s="55">
        <f t="shared" si="2"/>
        <v>11.21</v>
      </c>
      <c r="F28" s="137">
        <v>24</v>
      </c>
      <c r="G28" s="137">
        <v>134.52000000000001</v>
      </c>
      <c r="H28" s="50">
        <f t="shared" si="3"/>
        <v>31.73</v>
      </c>
      <c r="I28" s="51">
        <f t="shared" si="1"/>
        <v>166.25</v>
      </c>
      <c r="J28" s="194"/>
    </row>
    <row r="29" spans="1:10" ht="26.4" x14ac:dyDescent="0.3">
      <c r="A29" s="53">
        <v>22</v>
      </c>
      <c r="B29" s="56" t="s">
        <v>56</v>
      </c>
      <c r="C29" s="57" t="s">
        <v>43</v>
      </c>
      <c r="D29" s="136">
        <v>1448</v>
      </c>
      <c r="E29" s="55">
        <f t="shared" si="2"/>
        <v>8.67</v>
      </c>
      <c r="F29" s="137">
        <v>32</v>
      </c>
      <c r="G29" s="137">
        <v>138.74</v>
      </c>
      <c r="H29" s="50">
        <f t="shared" si="3"/>
        <v>32.729999999999997</v>
      </c>
      <c r="I29" s="51">
        <f t="shared" si="1"/>
        <v>171.47</v>
      </c>
      <c r="J29" s="194"/>
    </row>
    <row r="30" spans="1:10" ht="26.4" x14ac:dyDescent="0.3">
      <c r="A30" s="17">
        <v>23</v>
      </c>
      <c r="B30" s="56" t="s">
        <v>56</v>
      </c>
      <c r="C30" s="57" t="s">
        <v>50</v>
      </c>
      <c r="D30" s="136">
        <v>1239</v>
      </c>
      <c r="E30" s="55">
        <f t="shared" si="2"/>
        <v>7.42</v>
      </c>
      <c r="F30" s="137">
        <v>24</v>
      </c>
      <c r="G30" s="137">
        <v>89.03</v>
      </c>
      <c r="H30" s="50">
        <f t="shared" si="3"/>
        <v>21</v>
      </c>
      <c r="I30" s="51">
        <f t="shared" si="1"/>
        <v>110.03</v>
      </c>
      <c r="J30" s="194"/>
    </row>
    <row r="31" spans="1:10" ht="26.4" x14ac:dyDescent="0.3">
      <c r="A31" s="17">
        <v>24</v>
      </c>
      <c r="B31" s="56" t="s">
        <v>57</v>
      </c>
      <c r="C31" s="57" t="s">
        <v>50</v>
      </c>
      <c r="D31" s="136">
        <v>1255</v>
      </c>
      <c r="E31" s="55">
        <f t="shared" si="2"/>
        <v>7.51</v>
      </c>
      <c r="F31" s="137">
        <v>32</v>
      </c>
      <c r="G31" s="137">
        <v>120.24</v>
      </c>
      <c r="H31" s="50">
        <f t="shared" si="3"/>
        <v>28.36</v>
      </c>
      <c r="I31" s="51">
        <f t="shared" si="1"/>
        <v>148.6</v>
      </c>
      <c r="J31" s="194"/>
    </row>
    <row r="32" spans="1:10" x14ac:dyDescent="0.3">
      <c r="A32" s="53">
        <v>25</v>
      </c>
      <c r="B32" s="56" t="s">
        <v>48</v>
      </c>
      <c r="C32" s="57" t="s">
        <v>38</v>
      </c>
      <c r="D32" s="136">
        <v>1218</v>
      </c>
      <c r="E32" s="55">
        <f t="shared" si="2"/>
        <v>7.29</v>
      </c>
      <c r="F32" s="137">
        <v>32</v>
      </c>
      <c r="G32" s="137">
        <v>116.69</v>
      </c>
      <c r="H32" s="50">
        <f t="shared" si="3"/>
        <v>27.53</v>
      </c>
      <c r="I32" s="51">
        <f t="shared" si="1"/>
        <v>144.22</v>
      </c>
      <c r="J32" s="194"/>
    </row>
    <row r="33" spans="1:10" ht="26.4" x14ac:dyDescent="0.3">
      <c r="A33" s="17">
        <v>26</v>
      </c>
      <c r="B33" s="56" t="s">
        <v>56</v>
      </c>
      <c r="C33" s="57" t="s">
        <v>38</v>
      </c>
      <c r="D33" s="136">
        <v>1240</v>
      </c>
      <c r="E33" s="55">
        <f t="shared" si="2"/>
        <v>7.43</v>
      </c>
      <c r="F33" s="137">
        <v>8</v>
      </c>
      <c r="G33" s="137">
        <v>29.7</v>
      </c>
      <c r="H33" s="50">
        <f t="shared" si="3"/>
        <v>7.01</v>
      </c>
      <c r="I33" s="51">
        <f t="shared" si="1"/>
        <v>36.71</v>
      </c>
      <c r="J33" s="194"/>
    </row>
    <row r="34" spans="1:10" ht="26.4" x14ac:dyDescent="0.3">
      <c r="A34" s="17">
        <v>27</v>
      </c>
      <c r="B34" s="56" t="s">
        <v>58</v>
      </c>
      <c r="C34" s="57" t="s">
        <v>45</v>
      </c>
      <c r="D34" s="136">
        <v>1103</v>
      </c>
      <c r="E34" s="55">
        <f t="shared" si="2"/>
        <v>6.6</v>
      </c>
      <c r="F34" s="137">
        <v>8</v>
      </c>
      <c r="G34" s="137">
        <v>26.42</v>
      </c>
      <c r="H34" s="50">
        <f t="shared" si="3"/>
        <v>6.23</v>
      </c>
      <c r="I34" s="51">
        <f t="shared" si="1"/>
        <v>32.650000000000006</v>
      </c>
      <c r="J34" s="194"/>
    </row>
    <row r="35" spans="1:10" ht="26.4" x14ac:dyDescent="0.3">
      <c r="A35" s="53">
        <v>28</v>
      </c>
      <c r="B35" s="56" t="s">
        <v>52</v>
      </c>
      <c r="C35" s="57" t="s">
        <v>38</v>
      </c>
      <c r="D35" s="136">
        <v>1392</v>
      </c>
      <c r="E35" s="55">
        <f t="shared" si="2"/>
        <v>8.34</v>
      </c>
      <c r="F35" s="137">
        <v>8</v>
      </c>
      <c r="G35" s="137">
        <v>33.340000000000003</v>
      </c>
      <c r="H35" s="50">
        <f t="shared" si="3"/>
        <v>7.86</v>
      </c>
      <c r="I35" s="51">
        <f t="shared" si="1"/>
        <v>41.2</v>
      </c>
      <c r="J35" s="194"/>
    </row>
    <row r="36" spans="1:10" ht="26.4" x14ac:dyDescent="0.3">
      <c r="A36" s="17">
        <v>29</v>
      </c>
      <c r="B36" s="56" t="s">
        <v>58</v>
      </c>
      <c r="C36" s="57" t="s">
        <v>59</v>
      </c>
      <c r="D36" s="136">
        <v>1386</v>
      </c>
      <c r="E36" s="55">
        <f t="shared" si="2"/>
        <v>8.3000000000000007</v>
      </c>
      <c r="F36" s="137">
        <v>6</v>
      </c>
      <c r="G36" s="137">
        <v>24.9</v>
      </c>
      <c r="H36" s="50">
        <f t="shared" si="3"/>
        <v>5.87</v>
      </c>
      <c r="I36" s="51">
        <f t="shared" si="1"/>
        <v>30.77</v>
      </c>
      <c r="J36" s="194"/>
    </row>
    <row r="37" spans="1:10" x14ac:dyDescent="0.3">
      <c r="A37" s="17">
        <v>30</v>
      </c>
      <c r="B37" s="56" t="s">
        <v>48</v>
      </c>
      <c r="C37" s="57" t="s">
        <v>38</v>
      </c>
      <c r="D37" s="136">
        <v>1176</v>
      </c>
      <c r="E37" s="55">
        <f t="shared" si="2"/>
        <v>7.04</v>
      </c>
      <c r="F37" s="137">
        <v>40</v>
      </c>
      <c r="G37" s="137">
        <v>140.84</v>
      </c>
      <c r="H37" s="50">
        <f t="shared" si="3"/>
        <v>33.22</v>
      </c>
      <c r="I37" s="51">
        <f t="shared" si="1"/>
        <v>174.06</v>
      </c>
      <c r="J37" s="194"/>
    </row>
    <row r="38" spans="1:10" x14ac:dyDescent="0.3">
      <c r="A38" s="53">
        <v>31</v>
      </c>
      <c r="B38" s="56" t="s">
        <v>60</v>
      </c>
      <c r="C38" s="57" t="s">
        <v>61</v>
      </c>
      <c r="D38" s="136">
        <v>1313</v>
      </c>
      <c r="E38" s="55">
        <f t="shared" si="2"/>
        <v>7.86</v>
      </c>
      <c r="F38" s="137">
        <v>24</v>
      </c>
      <c r="G38" s="137">
        <v>94.34</v>
      </c>
      <c r="H38" s="50">
        <f t="shared" si="3"/>
        <v>22.25</v>
      </c>
      <c r="I38" s="51">
        <f t="shared" si="1"/>
        <v>116.59</v>
      </c>
      <c r="J38" s="194"/>
    </row>
    <row r="39" spans="1:10" ht="26.4" x14ac:dyDescent="0.3">
      <c r="A39" s="17">
        <v>32</v>
      </c>
      <c r="B39" s="56" t="s">
        <v>41</v>
      </c>
      <c r="C39" s="57" t="s">
        <v>38</v>
      </c>
      <c r="D39" s="136">
        <v>1412</v>
      </c>
      <c r="E39" s="55">
        <f t="shared" si="2"/>
        <v>8.4600000000000009</v>
      </c>
      <c r="F39" s="137">
        <v>16</v>
      </c>
      <c r="G39" s="137">
        <v>67.64</v>
      </c>
      <c r="H39" s="50">
        <f t="shared" si="3"/>
        <v>15.96</v>
      </c>
      <c r="I39" s="51">
        <f t="shared" si="1"/>
        <v>83.6</v>
      </c>
      <c r="J39" s="194"/>
    </row>
    <row r="40" spans="1:10" ht="26.4" x14ac:dyDescent="0.3">
      <c r="A40" s="17">
        <v>33</v>
      </c>
      <c r="B40" s="56" t="s">
        <v>46</v>
      </c>
      <c r="C40" s="57" t="s">
        <v>38</v>
      </c>
      <c r="D40" s="136">
        <v>1240</v>
      </c>
      <c r="E40" s="55">
        <f t="shared" si="2"/>
        <v>7.43</v>
      </c>
      <c r="F40" s="137">
        <v>8</v>
      </c>
      <c r="G40" s="137">
        <v>29.7</v>
      </c>
      <c r="H40" s="50">
        <f t="shared" si="3"/>
        <v>7.01</v>
      </c>
      <c r="I40" s="51">
        <f t="shared" si="1"/>
        <v>36.71</v>
      </c>
      <c r="J40" s="194"/>
    </row>
    <row r="41" spans="1:10" ht="26.4" x14ac:dyDescent="0.3">
      <c r="A41" s="53">
        <v>34</v>
      </c>
      <c r="B41" s="56" t="s">
        <v>57</v>
      </c>
      <c r="C41" s="57" t="s">
        <v>38</v>
      </c>
      <c r="D41" s="136">
        <v>1240</v>
      </c>
      <c r="E41" s="55">
        <f t="shared" si="2"/>
        <v>7.43</v>
      </c>
      <c r="F41" s="137">
        <v>24</v>
      </c>
      <c r="G41" s="137">
        <v>89.1</v>
      </c>
      <c r="H41" s="50">
        <f t="shared" si="3"/>
        <v>21.02</v>
      </c>
      <c r="I41" s="51">
        <f t="shared" si="1"/>
        <v>110.11999999999999</v>
      </c>
      <c r="J41" s="194"/>
    </row>
    <row r="42" spans="1:10" ht="26.4" x14ac:dyDescent="0.3">
      <c r="A42" s="17">
        <v>35</v>
      </c>
      <c r="B42" s="56" t="s">
        <v>58</v>
      </c>
      <c r="C42" s="57" t="s">
        <v>50</v>
      </c>
      <c r="D42" s="136">
        <v>1422</v>
      </c>
      <c r="E42" s="55">
        <f t="shared" si="2"/>
        <v>8.51</v>
      </c>
      <c r="F42" s="137">
        <v>8</v>
      </c>
      <c r="G42" s="137">
        <v>34.06</v>
      </c>
      <c r="H42" s="50">
        <f t="shared" si="3"/>
        <v>8.0299999999999994</v>
      </c>
      <c r="I42" s="51">
        <f t="shared" si="1"/>
        <v>42.09</v>
      </c>
      <c r="J42" s="194"/>
    </row>
    <row r="43" spans="1:10" ht="26.4" x14ac:dyDescent="0.3">
      <c r="A43" s="17">
        <v>36</v>
      </c>
      <c r="B43" s="56" t="s">
        <v>37</v>
      </c>
      <c r="C43" s="57" t="s">
        <v>45</v>
      </c>
      <c r="D43" s="136">
        <v>1063</v>
      </c>
      <c r="E43" s="55">
        <f t="shared" si="2"/>
        <v>6.37</v>
      </c>
      <c r="F43" s="137">
        <v>8</v>
      </c>
      <c r="G43" s="137">
        <v>25.46</v>
      </c>
      <c r="H43" s="50">
        <f t="shared" si="3"/>
        <v>6.01</v>
      </c>
      <c r="I43" s="51">
        <f t="shared" si="1"/>
        <v>31.47</v>
      </c>
      <c r="J43" s="194"/>
    </row>
    <row r="44" spans="1:10" ht="26.4" x14ac:dyDescent="0.3">
      <c r="A44" s="53">
        <v>37</v>
      </c>
      <c r="B44" s="56" t="s">
        <v>39</v>
      </c>
      <c r="C44" s="57" t="s">
        <v>43</v>
      </c>
      <c r="D44" s="136">
        <v>1448</v>
      </c>
      <c r="E44" s="55">
        <f t="shared" si="2"/>
        <v>8.67</v>
      </c>
      <c r="F44" s="137">
        <v>8</v>
      </c>
      <c r="G44" s="137">
        <v>34.68</v>
      </c>
      <c r="H44" s="50">
        <f t="shared" si="3"/>
        <v>8.18</v>
      </c>
      <c r="I44" s="51">
        <f t="shared" si="1"/>
        <v>42.86</v>
      </c>
      <c r="J44" s="194"/>
    </row>
    <row r="45" spans="1:10" ht="26.4" x14ac:dyDescent="0.3">
      <c r="A45" s="17">
        <v>38</v>
      </c>
      <c r="B45" s="56" t="s">
        <v>56</v>
      </c>
      <c r="C45" s="57" t="s">
        <v>38</v>
      </c>
      <c r="D45" s="136">
        <v>1240</v>
      </c>
      <c r="E45" s="55">
        <f t="shared" si="2"/>
        <v>7.43</v>
      </c>
      <c r="F45" s="137">
        <v>32</v>
      </c>
      <c r="G45" s="137">
        <v>118.8</v>
      </c>
      <c r="H45" s="50">
        <f t="shared" si="3"/>
        <v>28.02</v>
      </c>
      <c r="I45" s="51">
        <f t="shared" si="1"/>
        <v>146.82</v>
      </c>
      <c r="J45" s="194"/>
    </row>
    <row r="46" spans="1:10" ht="26.4" x14ac:dyDescent="0.3">
      <c r="A46" s="17">
        <v>39</v>
      </c>
      <c r="B46" s="56" t="s">
        <v>39</v>
      </c>
      <c r="C46" s="57" t="s">
        <v>38</v>
      </c>
      <c r="D46" s="136">
        <v>1263</v>
      </c>
      <c r="E46" s="55">
        <f t="shared" si="2"/>
        <v>7.56</v>
      </c>
      <c r="F46" s="137">
        <v>8</v>
      </c>
      <c r="G46" s="137">
        <v>30.25</v>
      </c>
      <c r="H46" s="50">
        <f t="shared" si="3"/>
        <v>7.14</v>
      </c>
      <c r="I46" s="51">
        <f t="shared" si="1"/>
        <v>37.39</v>
      </c>
      <c r="J46" s="194"/>
    </row>
    <row r="47" spans="1:10" ht="26.4" x14ac:dyDescent="0.3">
      <c r="A47" s="53">
        <v>40</v>
      </c>
      <c r="B47" s="56" t="s">
        <v>58</v>
      </c>
      <c r="C47" s="57" t="s">
        <v>45</v>
      </c>
      <c r="D47" s="136">
        <v>1123</v>
      </c>
      <c r="E47" s="55">
        <f t="shared" si="2"/>
        <v>6.72</v>
      </c>
      <c r="F47" s="137">
        <v>8</v>
      </c>
      <c r="G47" s="137">
        <v>26.9</v>
      </c>
      <c r="H47" s="50">
        <f t="shared" si="3"/>
        <v>6.35</v>
      </c>
      <c r="I47" s="51">
        <f t="shared" si="1"/>
        <v>33.25</v>
      </c>
      <c r="J47" s="194"/>
    </row>
    <row r="48" spans="1:10" ht="26.4" x14ac:dyDescent="0.3">
      <c r="A48" s="17">
        <v>41</v>
      </c>
      <c r="B48" s="56" t="s">
        <v>62</v>
      </c>
      <c r="C48" s="57" t="s">
        <v>38</v>
      </c>
      <c r="D48" s="136">
        <v>1412</v>
      </c>
      <c r="E48" s="55">
        <f t="shared" si="2"/>
        <v>8.4600000000000009</v>
      </c>
      <c r="F48" s="137">
        <v>8</v>
      </c>
      <c r="G48" s="137">
        <v>33.82</v>
      </c>
      <c r="H48" s="50">
        <f t="shared" si="3"/>
        <v>7.98</v>
      </c>
      <c r="I48" s="51">
        <f t="shared" si="1"/>
        <v>41.8</v>
      </c>
      <c r="J48" s="194"/>
    </row>
    <row r="49" spans="1:10" ht="26.4" x14ac:dyDescent="0.3">
      <c r="A49" s="17">
        <v>42</v>
      </c>
      <c r="B49" s="56" t="s">
        <v>63</v>
      </c>
      <c r="C49" s="57" t="s">
        <v>38</v>
      </c>
      <c r="D49" s="136">
        <v>1367</v>
      </c>
      <c r="E49" s="55">
        <f t="shared" si="2"/>
        <v>8.19</v>
      </c>
      <c r="F49" s="137">
        <v>8</v>
      </c>
      <c r="G49" s="137">
        <v>32.74</v>
      </c>
      <c r="H49" s="50">
        <f t="shared" si="3"/>
        <v>7.72</v>
      </c>
      <c r="I49" s="51">
        <f t="shared" si="1"/>
        <v>40.46</v>
      </c>
      <c r="J49" s="194"/>
    </row>
    <row r="50" spans="1:10" ht="26.4" x14ac:dyDescent="0.3">
      <c r="A50" s="53">
        <v>43</v>
      </c>
      <c r="B50" s="56" t="s">
        <v>47</v>
      </c>
      <c r="C50" s="57" t="s">
        <v>38</v>
      </c>
      <c r="D50" s="136">
        <v>1218</v>
      </c>
      <c r="E50" s="55">
        <f t="shared" si="2"/>
        <v>7.29</v>
      </c>
      <c r="F50" s="137">
        <v>10</v>
      </c>
      <c r="G50" s="137">
        <v>36.47</v>
      </c>
      <c r="H50" s="50">
        <f t="shared" si="3"/>
        <v>8.6</v>
      </c>
      <c r="I50" s="51">
        <f t="shared" si="1"/>
        <v>45.07</v>
      </c>
      <c r="J50" s="194"/>
    </row>
    <row r="51" spans="1:10" ht="26.4" x14ac:dyDescent="0.3">
      <c r="A51" s="17">
        <v>44</v>
      </c>
      <c r="B51" s="56" t="s">
        <v>51</v>
      </c>
      <c r="C51" s="57" t="s">
        <v>50</v>
      </c>
      <c r="D51" s="136">
        <v>1220</v>
      </c>
      <c r="E51" s="55">
        <f t="shared" si="2"/>
        <v>7.31</v>
      </c>
      <c r="F51" s="137">
        <v>16</v>
      </c>
      <c r="G51" s="137">
        <v>58.44</v>
      </c>
      <c r="H51" s="50">
        <f t="shared" si="3"/>
        <v>13.79</v>
      </c>
      <c r="I51" s="51">
        <f t="shared" si="1"/>
        <v>72.22999999999999</v>
      </c>
      <c r="J51" s="194"/>
    </row>
    <row r="52" spans="1:10" ht="26.4" x14ac:dyDescent="0.3">
      <c r="A52" s="17">
        <v>45</v>
      </c>
      <c r="B52" s="56" t="s">
        <v>42</v>
      </c>
      <c r="C52" s="57" t="s">
        <v>38</v>
      </c>
      <c r="D52" s="136">
        <v>1392</v>
      </c>
      <c r="E52" s="55">
        <f t="shared" si="2"/>
        <v>8.34</v>
      </c>
      <c r="F52" s="137">
        <v>16</v>
      </c>
      <c r="G52" s="137">
        <v>66.680000000000007</v>
      </c>
      <c r="H52" s="50">
        <v>15.74</v>
      </c>
      <c r="I52" s="51">
        <f t="shared" si="1"/>
        <v>82.42</v>
      </c>
      <c r="J52" s="194"/>
    </row>
    <row r="53" spans="1:10" ht="26.4" x14ac:dyDescent="0.3">
      <c r="A53" s="53">
        <v>46</v>
      </c>
      <c r="B53" s="56" t="s">
        <v>57</v>
      </c>
      <c r="C53" s="57" t="s">
        <v>50</v>
      </c>
      <c r="D53" s="136">
        <v>1235</v>
      </c>
      <c r="E53" s="55">
        <f t="shared" si="2"/>
        <v>7.4</v>
      </c>
      <c r="F53" s="137">
        <v>24</v>
      </c>
      <c r="G53" s="137">
        <v>88.74</v>
      </c>
      <c r="H53" s="50">
        <f t="shared" si="3"/>
        <v>20.93</v>
      </c>
      <c r="I53" s="51">
        <f t="shared" si="1"/>
        <v>109.66999999999999</v>
      </c>
      <c r="J53" s="194"/>
    </row>
    <row r="54" spans="1:10" ht="26.4" x14ac:dyDescent="0.3">
      <c r="A54" s="17">
        <v>47</v>
      </c>
      <c r="B54" s="56" t="s">
        <v>37</v>
      </c>
      <c r="C54" s="57" t="s">
        <v>50</v>
      </c>
      <c r="D54" s="136">
        <v>1292</v>
      </c>
      <c r="E54" s="55">
        <f t="shared" si="2"/>
        <v>7.74</v>
      </c>
      <c r="F54" s="137">
        <v>16</v>
      </c>
      <c r="G54" s="137">
        <v>61.9</v>
      </c>
      <c r="H54" s="50">
        <f t="shared" si="3"/>
        <v>14.6</v>
      </c>
      <c r="I54" s="51">
        <f t="shared" si="1"/>
        <v>76.5</v>
      </c>
      <c r="J54" s="194"/>
    </row>
    <row r="55" spans="1:10" ht="26.4" x14ac:dyDescent="0.3">
      <c r="A55" s="17">
        <v>48</v>
      </c>
      <c r="B55" s="56" t="s">
        <v>56</v>
      </c>
      <c r="C55" s="57" t="s">
        <v>38</v>
      </c>
      <c r="D55" s="136">
        <v>1243</v>
      </c>
      <c r="E55" s="55">
        <f t="shared" si="2"/>
        <v>7.44</v>
      </c>
      <c r="F55" s="137">
        <v>8</v>
      </c>
      <c r="G55" s="137">
        <v>29.77</v>
      </c>
      <c r="H55" s="50">
        <f t="shared" si="3"/>
        <v>7.02</v>
      </c>
      <c r="I55" s="51">
        <f t="shared" si="1"/>
        <v>36.79</v>
      </c>
      <c r="J55" s="194"/>
    </row>
    <row r="56" spans="1:10" ht="26.4" x14ac:dyDescent="0.3">
      <c r="A56" s="53">
        <v>49</v>
      </c>
      <c r="B56" s="56" t="s">
        <v>39</v>
      </c>
      <c r="C56" s="57" t="s">
        <v>38</v>
      </c>
      <c r="D56" s="136">
        <v>1263</v>
      </c>
      <c r="E56" s="55">
        <f t="shared" si="2"/>
        <v>7.56</v>
      </c>
      <c r="F56" s="137">
        <v>8</v>
      </c>
      <c r="G56" s="137">
        <v>30.25</v>
      </c>
      <c r="H56" s="50">
        <f t="shared" si="3"/>
        <v>7.14</v>
      </c>
      <c r="I56" s="51">
        <f t="shared" si="1"/>
        <v>37.39</v>
      </c>
      <c r="J56" s="194"/>
    </row>
    <row r="57" spans="1:10" ht="26.4" x14ac:dyDescent="0.3">
      <c r="A57" s="17">
        <v>50</v>
      </c>
      <c r="B57" s="56" t="s">
        <v>64</v>
      </c>
      <c r="C57" s="57" t="s">
        <v>50</v>
      </c>
      <c r="D57" s="136">
        <v>1488</v>
      </c>
      <c r="E57" s="55">
        <f t="shared" si="2"/>
        <v>8.91</v>
      </c>
      <c r="F57" s="137">
        <v>6</v>
      </c>
      <c r="G57" s="137">
        <v>26.73</v>
      </c>
      <c r="H57" s="50">
        <f t="shared" si="3"/>
        <v>6.31</v>
      </c>
      <c r="I57" s="51">
        <f t="shared" si="1"/>
        <v>33.04</v>
      </c>
      <c r="J57" s="194"/>
    </row>
    <row r="58" spans="1:10" ht="26.4" x14ac:dyDescent="0.3">
      <c r="A58" s="17">
        <v>51</v>
      </c>
      <c r="B58" s="56" t="s">
        <v>62</v>
      </c>
      <c r="C58" s="57" t="s">
        <v>43</v>
      </c>
      <c r="D58" s="136">
        <v>1762</v>
      </c>
      <c r="E58" s="55">
        <f t="shared" si="2"/>
        <v>10.55</v>
      </c>
      <c r="F58" s="137">
        <v>24</v>
      </c>
      <c r="G58" s="137">
        <v>126.61</v>
      </c>
      <c r="H58" s="50">
        <f t="shared" si="3"/>
        <v>29.87</v>
      </c>
      <c r="I58" s="51">
        <f t="shared" si="1"/>
        <v>156.47999999999999</v>
      </c>
      <c r="J58" s="194"/>
    </row>
    <row r="59" spans="1:10" ht="26.4" x14ac:dyDescent="0.3">
      <c r="A59" s="53">
        <v>52</v>
      </c>
      <c r="B59" s="56" t="s">
        <v>65</v>
      </c>
      <c r="C59" s="57" t="s">
        <v>50</v>
      </c>
      <c r="D59" s="136">
        <v>1279</v>
      </c>
      <c r="E59" s="55">
        <f t="shared" si="2"/>
        <v>7.66</v>
      </c>
      <c r="F59" s="137">
        <v>32</v>
      </c>
      <c r="G59" s="137">
        <v>122.54</v>
      </c>
      <c r="H59" s="50">
        <f t="shared" si="3"/>
        <v>28.91</v>
      </c>
      <c r="I59" s="51">
        <f t="shared" si="1"/>
        <v>151.45000000000002</v>
      </c>
      <c r="J59" s="194"/>
    </row>
    <row r="60" spans="1:10" ht="26.4" x14ac:dyDescent="0.3">
      <c r="A60" s="17">
        <v>53</v>
      </c>
      <c r="B60" s="56" t="s">
        <v>37</v>
      </c>
      <c r="C60" s="57" t="s">
        <v>50</v>
      </c>
      <c r="D60" s="136">
        <v>1268</v>
      </c>
      <c r="E60" s="55">
        <f t="shared" si="2"/>
        <v>7.59</v>
      </c>
      <c r="F60" s="137">
        <v>8</v>
      </c>
      <c r="G60" s="137">
        <v>30.37</v>
      </c>
      <c r="H60" s="50">
        <f t="shared" si="3"/>
        <v>7.16</v>
      </c>
      <c r="I60" s="51">
        <f t="shared" si="1"/>
        <v>37.53</v>
      </c>
      <c r="J60" s="194"/>
    </row>
    <row r="61" spans="1:10" ht="26.4" x14ac:dyDescent="0.3">
      <c r="A61" s="17">
        <v>54</v>
      </c>
      <c r="B61" s="56" t="s">
        <v>47</v>
      </c>
      <c r="C61" s="57" t="s">
        <v>38</v>
      </c>
      <c r="D61" s="136">
        <v>1263</v>
      </c>
      <c r="E61" s="55">
        <f t="shared" si="2"/>
        <v>7.56</v>
      </c>
      <c r="F61" s="137">
        <v>24</v>
      </c>
      <c r="G61" s="137">
        <v>90.76</v>
      </c>
      <c r="H61" s="50">
        <f t="shared" si="3"/>
        <v>21.41</v>
      </c>
      <c r="I61" s="51">
        <f t="shared" si="1"/>
        <v>112.17</v>
      </c>
      <c r="J61" s="194"/>
    </row>
    <row r="62" spans="1:10" ht="26.4" x14ac:dyDescent="0.3">
      <c r="A62" s="53">
        <v>55</v>
      </c>
      <c r="B62" s="56" t="s">
        <v>52</v>
      </c>
      <c r="C62" s="57" t="s">
        <v>50</v>
      </c>
      <c r="D62" s="136">
        <v>1464</v>
      </c>
      <c r="E62" s="55">
        <f t="shared" si="2"/>
        <v>8.77</v>
      </c>
      <c r="F62" s="137">
        <v>16</v>
      </c>
      <c r="G62" s="137">
        <v>70.13</v>
      </c>
      <c r="H62" s="50">
        <f t="shared" si="3"/>
        <v>16.54</v>
      </c>
      <c r="I62" s="51">
        <f t="shared" si="1"/>
        <v>86.669999999999987</v>
      </c>
      <c r="J62" s="194"/>
    </row>
    <row r="63" spans="1:10" ht="26.4" x14ac:dyDescent="0.3">
      <c r="A63" s="17">
        <v>56</v>
      </c>
      <c r="B63" s="56" t="s">
        <v>37</v>
      </c>
      <c r="C63" s="57" t="s">
        <v>38</v>
      </c>
      <c r="D63" s="136">
        <v>1243</v>
      </c>
      <c r="E63" s="55">
        <f t="shared" si="2"/>
        <v>7.44</v>
      </c>
      <c r="F63" s="137">
        <v>8</v>
      </c>
      <c r="G63" s="137">
        <v>29.77</v>
      </c>
      <c r="H63" s="50">
        <f t="shared" si="3"/>
        <v>7.02</v>
      </c>
      <c r="I63" s="51">
        <f t="shared" si="1"/>
        <v>36.79</v>
      </c>
      <c r="J63" s="194"/>
    </row>
    <row r="64" spans="1:10" ht="26.4" x14ac:dyDescent="0.3">
      <c r="A64" s="17">
        <v>57</v>
      </c>
      <c r="B64" s="56" t="s">
        <v>62</v>
      </c>
      <c r="C64" s="57" t="s">
        <v>38</v>
      </c>
      <c r="D64" s="136">
        <v>1412</v>
      </c>
      <c r="E64" s="55">
        <f t="shared" si="2"/>
        <v>8.4600000000000009</v>
      </c>
      <c r="F64" s="137">
        <v>8</v>
      </c>
      <c r="G64" s="137">
        <v>33.82</v>
      </c>
      <c r="H64" s="50">
        <f t="shared" si="3"/>
        <v>7.98</v>
      </c>
      <c r="I64" s="51">
        <f t="shared" si="1"/>
        <v>41.8</v>
      </c>
      <c r="J64" s="194"/>
    </row>
    <row r="65" spans="1:10" ht="26.4" x14ac:dyDescent="0.3">
      <c r="A65" s="53">
        <v>58</v>
      </c>
      <c r="B65" s="56" t="s">
        <v>52</v>
      </c>
      <c r="C65" s="57" t="s">
        <v>38</v>
      </c>
      <c r="D65" s="136">
        <v>1507</v>
      </c>
      <c r="E65" s="55">
        <f t="shared" si="2"/>
        <v>9.02</v>
      </c>
      <c r="F65" s="137">
        <v>24</v>
      </c>
      <c r="G65" s="137">
        <v>108.29</v>
      </c>
      <c r="H65" s="50">
        <f t="shared" si="3"/>
        <v>25.55</v>
      </c>
      <c r="I65" s="51">
        <f t="shared" si="1"/>
        <v>133.84</v>
      </c>
      <c r="J65" s="194"/>
    </row>
    <row r="66" spans="1:10" ht="26.4" x14ac:dyDescent="0.3">
      <c r="A66" s="17">
        <v>59</v>
      </c>
      <c r="B66" s="56" t="s">
        <v>66</v>
      </c>
      <c r="C66" s="57" t="s">
        <v>50</v>
      </c>
      <c r="D66" s="136">
        <v>1309</v>
      </c>
      <c r="E66" s="55">
        <f t="shared" si="2"/>
        <v>7.84</v>
      </c>
      <c r="F66" s="137">
        <v>16</v>
      </c>
      <c r="G66" s="137">
        <v>62.7</v>
      </c>
      <c r="H66" s="50">
        <f t="shared" si="3"/>
        <v>14.79</v>
      </c>
      <c r="I66" s="51">
        <f t="shared" si="1"/>
        <v>77.490000000000009</v>
      </c>
      <c r="J66" s="194"/>
    </row>
    <row r="67" spans="1:10" ht="26.4" x14ac:dyDescent="0.3">
      <c r="A67" s="17">
        <v>60</v>
      </c>
      <c r="B67" s="56" t="s">
        <v>37</v>
      </c>
      <c r="C67" s="57" t="s">
        <v>50</v>
      </c>
      <c r="D67" s="136">
        <v>1268</v>
      </c>
      <c r="E67" s="55">
        <f t="shared" si="2"/>
        <v>7.59</v>
      </c>
      <c r="F67" s="137">
        <v>16</v>
      </c>
      <c r="G67" s="137">
        <v>60.74</v>
      </c>
      <c r="H67" s="50">
        <f t="shared" si="3"/>
        <v>14.33</v>
      </c>
      <c r="I67" s="51">
        <f t="shared" si="1"/>
        <v>75.070000000000007</v>
      </c>
      <c r="J67" s="194"/>
    </row>
    <row r="68" spans="1:10" ht="26.4" x14ac:dyDescent="0.3">
      <c r="A68" s="53">
        <v>61</v>
      </c>
      <c r="B68" s="56" t="s">
        <v>57</v>
      </c>
      <c r="C68" s="57" t="s">
        <v>50</v>
      </c>
      <c r="D68" s="136">
        <v>1255</v>
      </c>
      <c r="E68" s="55">
        <f t="shared" si="2"/>
        <v>7.51</v>
      </c>
      <c r="F68" s="137">
        <v>16</v>
      </c>
      <c r="G68" s="137">
        <v>60.12</v>
      </c>
      <c r="H68" s="50">
        <f t="shared" si="3"/>
        <v>14.18</v>
      </c>
      <c r="I68" s="51">
        <f t="shared" si="1"/>
        <v>74.3</v>
      </c>
      <c r="J68" s="194"/>
    </row>
    <row r="69" spans="1:10" ht="26.4" x14ac:dyDescent="0.3">
      <c r="A69" s="17">
        <v>62</v>
      </c>
      <c r="B69" s="56" t="s">
        <v>62</v>
      </c>
      <c r="C69" s="57" t="s">
        <v>50</v>
      </c>
      <c r="D69" s="136">
        <v>1438</v>
      </c>
      <c r="E69" s="55">
        <f t="shared" si="2"/>
        <v>8.61</v>
      </c>
      <c r="F69" s="137">
        <v>24</v>
      </c>
      <c r="G69" s="137">
        <v>103.33</v>
      </c>
      <c r="H69" s="50">
        <f t="shared" si="3"/>
        <v>24.38</v>
      </c>
      <c r="I69" s="51">
        <f t="shared" si="1"/>
        <v>127.71</v>
      </c>
      <c r="J69" s="194"/>
    </row>
    <row r="70" spans="1:10" ht="26.4" x14ac:dyDescent="0.3">
      <c r="A70" s="17">
        <v>63</v>
      </c>
      <c r="B70" s="56" t="s">
        <v>58</v>
      </c>
      <c r="C70" s="57" t="s">
        <v>45</v>
      </c>
      <c r="D70" s="136">
        <v>1123</v>
      </c>
      <c r="E70" s="55">
        <f t="shared" si="2"/>
        <v>6.72</v>
      </c>
      <c r="F70" s="137">
        <v>8</v>
      </c>
      <c r="G70" s="137">
        <v>26.9</v>
      </c>
      <c r="H70" s="50">
        <f t="shared" si="3"/>
        <v>6.35</v>
      </c>
      <c r="I70" s="51">
        <f t="shared" si="1"/>
        <v>33.25</v>
      </c>
      <c r="J70" s="194"/>
    </row>
    <row r="71" spans="1:10" ht="26.4" x14ac:dyDescent="0.3">
      <c r="A71" s="53">
        <v>64</v>
      </c>
      <c r="B71" s="56" t="s">
        <v>56</v>
      </c>
      <c r="C71" s="57" t="s">
        <v>38</v>
      </c>
      <c r="D71" s="136">
        <v>1243</v>
      </c>
      <c r="E71" s="55">
        <f t="shared" si="2"/>
        <v>7.44</v>
      </c>
      <c r="F71" s="137">
        <v>32</v>
      </c>
      <c r="G71" s="137">
        <v>119.09</v>
      </c>
      <c r="H71" s="50">
        <f t="shared" si="3"/>
        <v>28.09</v>
      </c>
      <c r="I71" s="51">
        <f t="shared" si="1"/>
        <v>147.18</v>
      </c>
      <c r="J71" s="194"/>
    </row>
    <row r="72" spans="1:10" ht="26.4" x14ac:dyDescent="0.3">
      <c r="A72" s="17">
        <v>65</v>
      </c>
      <c r="B72" s="56" t="s">
        <v>42</v>
      </c>
      <c r="C72" s="57" t="s">
        <v>50</v>
      </c>
      <c r="D72" s="136">
        <v>1418</v>
      </c>
      <c r="E72" s="55">
        <f t="shared" si="2"/>
        <v>8.49</v>
      </c>
      <c r="F72" s="137">
        <v>8</v>
      </c>
      <c r="G72" s="137">
        <v>33.96</v>
      </c>
      <c r="H72" s="50">
        <f t="shared" si="3"/>
        <v>8.01</v>
      </c>
      <c r="I72" s="51">
        <f t="shared" ref="I72:I135" si="4">G72+H72</f>
        <v>41.97</v>
      </c>
      <c r="J72" s="194"/>
    </row>
    <row r="73" spans="1:10" ht="26.4" x14ac:dyDescent="0.3">
      <c r="A73" s="17">
        <v>66</v>
      </c>
      <c r="B73" s="56" t="s">
        <v>37</v>
      </c>
      <c r="C73" s="57" t="s">
        <v>38</v>
      </c>
      <c r="D73" s="136">
        <v>1218</v>
      </c>
      <c r="E73" s="55">
        <f t="shared" ref="E73:E136" si="5">ROUND(D73/$E$4,2)</f>
        <v>7.29</v>
      </c>
      <c r="F73" s="137">
        <v>10</v>
      </c>
      <c r="G73" s="137">
        <v>36.47</v>
      </c>
      <c r="H73" s="50">
        <f t="shared" ref="H73:H136" si="6">ROUND(G73*0.2359,2)</f>
        <v>8.6</v>
      </c>
      <c r="I73" s="51">
        <f t="shared" si="4"/>
        <v>45.07</v>
      </c>
      <c r="J73" s="194"/>
    </row>
    <row r="74" spans="1:10" ht="26.4" x14ac:dyDescent="0.3">
      <c r="A74" s="53">
        <v>67</v>
      </c>
      <c r="B74" s="56" t="s">
        <v>39</v>
      </c>
      <c r="C74" s="57" t="s">
        <v>38</v>
      </c>
      <c r="D74" s="136">
        <v>1377</v>
      </c>
      <c r="E74" s="55">
        <f t="shared" si="5"/>
        <v>8.25</v>
      </c>
      <c r="F74" s="137">
        <v>24</v>
      </c>
      <c r="G74" s="137">
        <v>98.95</v>
      </c>
      <c r="H74" s="50">
        <f t="shared" si="6"/>
        <v>23.34</v>
      </c>
      <c r="I74" s="51">
        <f t="shared" si="4"/>
        <v>122.29</v>
      </c>
      <c r="J74" s="194"/>
    </row>
    <row r="75" spans="1:10" ht="26.4" x14ac:dyDescent="0.3">
      <c r="A75" s="17">
        <v>68</v>
      </c>
      <c r="B75" s="56" t="s">
        <v>56</v>
      </c>
      <c r="C75" s="57" t="s">
        <v>38</v>
      </c>
      <c r="D75" s="136">
        <v>1223</v>
      </c>
      <c r="E75" s="55">
        <f t="shared" si="5"/>
        <v>7.32</v>
      </c>
      <c r="F75" s="137">
        <v>40</v>
      </c>
      <c r="G75" s="137">
        <v>146.46</v>
      </c>
      <c r="H75" s="50">
        <f t="shared" si="6"/>
        <v>34.549999999999997</v>
      </c>
      <c r="I75" s="51">
        <f t="shared" si="4"/>
        <v>181.01</v>
      </c>
      <c r="J75" s="194"/>
    </row>
    <row r="76" spans="1:10" ht="26.4" x14ac:dyDescent="0.3">
      <c r="A76" s="17">
        <v>69</v>
      </c>
      <c r="B76" s="56" t="s">
        <v>67</v>
      </c>
      <c r="C76" s="57" t="s">
        <v>43</v>
      </c>
      <c r="D76" s="136">
        <v>1422</v>
      </c>
      <c r="E76" s="55">
        <f t="shared" si="5"/>
        <v>8.51</v>
      </c>
      <c r="F76" s="137">
        <v>24</v>
      </c>
      <c r="G76" s="137">
        <v>102.18</v>
      </c>
      <c r="H76" s="50">
        <f t="shared" si="6"/>
        <v>24.1</v>
      </c>
      <c r="I76" s="51">
        <f t="shared" si="4"/>
        <v>126.28</v>
      </c>
      <c r="J76" s="194"/>
    </row>
    <row r="77" spans="1:10" x14ac:dyDescent="0.3">
      <c r="A77" s="53">
        <v>70</v>
      </c>
      <c r="B77" s="56" t="s">
        <v>60</v>
      </c>
      <c r="C77" s="57" t="s">
        <v>38</v>
      </c>
      <c r="D77" s="136">
        <v>1156</v>
      </c>
      <c r="E77" s="55">
        <f t="shared" si="5"/>
        <v>6.92</v>
      </c>
      <c r="F77" s="137">
        <v>16</v>
      </c>
      <c r="G77" s="137">
        <v>55.38</v>
      </c>
      <c r="H77" s="50">
        <f t="shared" si="6"/>
        <v>13.06</v>
      </c>
      <c r="I77" s="51">
        <f t="shared" si="4"/>
        <v>68.44</v>
      </c>
      <c r="J77" s="194"/>
    </row>
    <row r="78" spans="1:10" ht="26.4" x14ac:dyDescent="0.3">
      <c r="A78" s="17">
        <v>71</v>
      </c>
      <c r="B78" s="56" t="s">
        <v>46</v>
      </c>
      <c r="C78" s="57" t="s">
        <v>38</v>
      </c>
      <c r="D78" s="136">
        <v>1220</v>
      </c>
      <c r="E78" s="55">
        <f t="shared" si="5"/>
        <v>7.31</v>
      </c>
      <c r="F78" s="137">
        <v>8</v>
      </c>
      <c r="G78" s="137">
        <v>29.22</v>
      </c>
      <c r="H78" s="50">
        <f t="shared" si="6"/>
        <v>6.89</v>
      </c>
      <c r="I78" s="51">
        <f t="shared" si="4"/>
        <v>36.11</v>
      </c>
      <c r="J78" s="194"/>
    </row>
    <row r="79" spans="1:10" x14ac:dyDescent="0.3">
      <c r="A79" s="17">
        <v>72</v>
      </c>
      <c r="B79" s="56" t="s">
        <v>48</v>
      </c>
      <c r="C79" s="57" t="s">
        <v>38</v>
      </c>
      <c r="D79" s="136">
        <v>1176</v>
      </c>
      <c r="E79" s="55">
        <f t="shared" si="5"/>
        <v>7.04</v>
      </c>
      <c r="F79" s="137">
        <v>40</v>
      </c>
      <c r="G79" s="137">
        <v>140.84</v>
      </c>
      <c r="H79" s="50">
        <f t="shared" si="6"/>
        <v>33.22</v>
      </c>
      <c r="I79" s="51">
        <f t="shared" si="4"/>
        <v>174.06</v>
      </c>
      <c r="J79" s="194"/>
    </row>
    <row r="80" spans="1:10" ht="26.4" x14ac:dyDescent="0.3">
      <c r="A80" s="53">
        <v>73</v>
      </c>
      <c r="B80" s="56" t="s">
        <v>52</v>
      </c>
      <c r="C80" s="57" t="s">
        <v>50</v>
      </c>
      <c r="D80" s="136">
        <v>1584</v>
      </c>
      <c r="E80" s="55">
        <f t="shared" si="5"/>
        <v>9.49</v>
      </c>
      <c r="F80" s="137">
        <v>24</v>
      </c>
      <c r="G80" s="137">
        <v>113.82</v>
      </c>
      <c r="H80" s="50">
        <f t="shared" si="6"/>
        <v>26.85</v>
      </c>
      <c r="I80" s="51">
        <f t="shared" si="4"/>
        <v>140.66999999999999</v>
      </c>
      <c r="J80" s="194"/>
    </row>
    <row r="81" spans="1:10" ht="26.4" x14ac:dyDescent="0.3">
      <c r="A81" s="17">
        <v>74</v>
      </c>
      <c r="B81" s="56" t="s">
        <v>42</v>
      </c>
      <c r="C81" s="57" t="s">
        <v>38</v>
      </c>
      <c r="D81" s="136">
        <v>1392</v>
      </c>
      <c r="E81" s="55">
        <f t="shared" si="5"/>
        <v>8.34</v>
      </c>
      <c r="F81" s="137">
        <v>6</v>
      </c>
      <c r="G81" s="137">
        <v>25.01</v>
      </c>
      <c r="H81" s="50">
        <f t="shared" si="6"/>
        <v>5.9</v>
      </c>
      <c r="I81" s="51">
        <f t="shared" si="4"/>
        <v>30.910000000000004</v>
      </c>
      <c r="J81" s="194"/>
    </row>
    <row r="82" spans="1:10" ht="26.4" x14ac:dyDescent="0.3">
      <c r="A82" s="17">
        <v>75</v>
      </c>
      <c r="B82" s="56" t="s">
        <v>58</v>
      </c>
      <c r="C82" s="57" t="s">
        <v>50</v>
      </c>
      <c r="D82" s="136">
        <v>1376</v>
      </c>
      <c r="E82" s="55">
        <f t="shared" si="5"/>
        <v>8.24</v>
      </c>
      <c r="F82" s="137">
        <v>16</v>
      </c>
      <c r="G82" s="137">
        <v>65.92</v>
      </c>
      <c r="H82" s="50">
        <f t="shared" si="6"/>
        <v>15.55</v>
      </c>
      <c r="I82" s="51">
        <f t="shared" si="4"/>
        <v>81.47</v>
      </c>
      <c r="J82" s="194"/>
    </row>
    <row r="83" spans="1:10" ht="26.4" x14ac:dyDescent="0.3">
      <c r="A83" s="53">
        <v>76</v>
      </c>
      <c r="B83" s="56" t="s">
        <v>52</v>
      </c>
      <c r="C83" s="57" t="s">
        <v>50</v>
      </c>
      <c r="D83" s="136">
        <v>1464</v>
      </c>
      <c r="E83" s="55">
        <f t="shared" si="5"/>
        <v>8.77</v>
      </c>
      <c r="F83" s="137">
        <v>24</v>
      </c>
      <c r="G83" s="137">
        <v>105.19</v>
      </c>
      <c r="H83" s="50">
        <f t="shared" si="6"/>
        <v>24.81</v>
      </c>
      <c r="I83" s="51">
        <f t="shared" si="4"/>
        <v>130</v>
      </c>
      <c r="J83" s="194"/>
    </row>
    <row r="84" spans="1:10" ht="26.4" x14ac:dyDescent="0.3">
      <c r="A84" s="17">
        <v>77</v>
      </c>
      <c r="B84" s="56" t="s">
        <v>51</v>
      </c>
      <c r="C84" s="57" t="s">
        <v>38</v>
      </c>
      <c r="D84" s="136">
        <v>1263</v>
      </c>
      <c r="E84" s="55">
        <f t="shared" si="5"/>
        <v>7.56</v>
      </c>
      <c r="F84" s="137">
        <v>32</v>
      </c>
      <c r="G84" s="195">
        <v>118.8</v>
      </c>
      <c r="H84" s="50">
        <f t="shared" si="6"/>
        <v>28.02</v>
      </c>
      <c r="I84" s="51">
        <f t="shared" si="4"/>
        <v>146.82</v>
      </c>
      <c r="J84" s="194"/>
    </row>
    <row r="85" spans="1:10" ht="26.4" x14ac:dyDescent="0.3">
      <c r="A85" s="17">
        <v>78</v>
      </c>
      <c r="B85" s="56" t="s">
        <v>42</v>
      </c>
      <c r="C85" s="57" t="s">
        <v>38</v>
      </c>
      <c r="D85" s="136">
        <v>1367</v>
      </c>
      <c r="E85" s="55">
        <f t="shared" si="5"/>
        <v>8.19</v>
      </c>
      <c r="F85" s="137">
        <v>32</v>
      </c>
      <c r="G85" s="137">
        <v>130.97999999999999</v>
      </c>
      <c r="H85" s="50">
        <f t="shared" si="6"/>
        <v>30.9</v>
      </c>
      <c r="I85" s="51">
        <f t="shared" si="4"/>
        <v>161.88</v>
      </c>
      <c r="J85" s="194"/>
    </row>
    <row r="86" spans="1:10" ht="26.4" x14ac:dyDescent="0.3">
      <c r="A86" s="53">
        <v>79</v>
      </c>
      <c r="B86" s="56" t="s">
        <v>68</v>
      </c>
      <c r="C86" s="57" t="s">
        <v>69</v>
      </c>
      <c r="D86" s="136">
        <v>2015</v>
      </c>
      <c r="E86" s="55">
        <f t="shared" si="5"/>
        <v>12.07</v>
      </c>
      <c r="F86" s="137">
        <v>8</v>
      </c>
      <c r="G86" s="137">
        <v>48.26</v>
      </c>
      <c r="H86" s="50">
        <f t="shared" si="6"/>
        <v>11.38</v>
      </c>
      <c r="I86" s="51">
        <f t="shared" si="4"/>
        <v>59.64</v>
      </c>
      <c r="J86" s="194"/>
    </row>
    <row r="87" spans="1:10" ht="26.4" x14ac:dyDescent="0.3">
      <c r="A87" s="17">
        <v>80</v>
      </c>
      <c r="B87" s="56" t="s">
        <v>42</v>
      </c>
      <c r="C87" s="57" t="s">
        <v>38</v>
      </c>
      <c r="D87" s="136">
        <v>1412</v>
      </c>
      <c r="E87" s="55">
        <f t="shared" si="5"/>
        <v>8.4600000000000009</v>
      </c>
      <c r="F87" s="137">
        <v>6</v>
      </c>
      <c r="G87" s="137">
        <v>25.37</v>
      </c>
      <c r="H87" s="50">
        <f t="shared" si="6"/>
        <v>5.98</v>
      </c>
      <c r="I87" s="51">
        <f t="shared" si="4"/>
        <v>31.35</v>
      </c>
      <c r="J87" s="194"/>
    </row>
    <row r="88" spans="1:10" ht="26.4" x14ac:dyDescent="0.3">
      <c r="A88" s="17">
        <v>81</v>
      </c>
      <c r="B88" s="56" t="s">
        <v>70</v>
      </c>
      <c r="C88" s="57" t="s">
        <v>50</v>
      </c>
      <c r="D88" s="136">
        <v>1268</v>
      </c>
      <c r="E88" s="55">
        <f t="shared" si="5"/>
        <v>7.59</v>
      </c>
      <c r="F88" s="137">
        <v>16</v>
      </c>
      <c r="G88" s="137">
        <v>60.74</v>
      </c>
      <c r="H88" s="50">
        <f t="shared" si="6"/>
        <v>14.33</v>
      </c>
      <c r="I88" s="51">
        <f t="shared" si="4"/>
        <v>75.070000000000007</v>
      </c>
      <c r="J88" s="194"/>
    </row>
    <row r="89" spans="1:10" ht="26.4" x14ac:dyDescent="0.3">
      <c r="A89" s="53">
        <v>82</v>
      </c>
      <c r="B89" s="56" t="s">
        <v>62</v>
      </c>
      <c r="C89" s="57" t="s">
        <v>38</v>
      </c>
      <c r="D89" s="136">
        <v>1412</v>
      </c>
      <c r="E89" s="55">
        <f t="shared" si="5"/>
        <v>8.4600000000000009</v>
      </c>
      <c r="F89" s="137">
        <v>8</v>
      </c>
      <c r="G89" s="137">
        <v>33.82</v>
      </c>
      <c r="H89" s="50">
        <f t="shared" si="6"/>
        <v>7.98</v>
      </c>
      <c r="I89" s="51">
        <f t="shared" si="4"/>
        <v>41.8</v>
      </c>
      <c r="J89" s="194"/>
    </row>
    <row r="90" spans="1:10" ht="26.4" x14ac:dyDescent="0.3">
      <c r="A90" s="17">
        <v>83</v>
      </c>
      <c r="B90" s="56" t="s">
        <v>47</v>
      </c>
      <c r="C90" s="57" t="s">
        <v>38</v>
      </c>
      <c r="D90" s="136">
        <v>1243</v>
      </c>
      <c r="E90" s="55">
        <f t="shared" si="5"/>
        <v>7.44</v>
      </c>
      <c r="F90" s="137">
        <v>8</v>
      </c>
      <c r="G90" s="137">
        <v>29.77</v>
      </c>
      <c r="H90" s="50">
        <f t="shared" si="6"/>
        <v>7.02</v>
      </c>
      <c r="I90" s="51">
        <f t="shared" si="4"/>
        <v>36.79</v>
      </c>
      <c r="J90" s="194"/>
    </row>
    <row r="91" spans="1:10" ht="26.4" x14ac:dyDescent="0.3">
      <c r="A91" s="17">
        <v>84</v>
      </c>
      <c r="B91" s="56" t="s">
        <v>51</v>
      </c>
      <c r="C91" s="57" t="s">
        <v>50</v>
      </c>
      <c r="D91" s="136">
        <v>1279</v>
      </c>
      <c r="E91" s="55">
        <f t="shared" si="5"/>
        <v>7.66</v>
      </c>
      <c r="F91" s="137">
        <v>22</v>
      </c>
      <c r="G91" s="195">
        <v>82.67</v>
      </c>
      <c r="H91" s="50">
        <f>ROUNDUP(G91*0.2359,2)</f>
        <v>19.510000000000002</v>
      </c>
      <c r="I91" s="51">
        <f t="shared" si="4"/>
        <v>102.18</v>
      </c>
      <c r="J91" s="194"/>
    </row>
    <row r="92" spans="1:10" ht="26.4" x14ac:dyDescent="0.3">
      <c r="A92" s="53">
        <v>85</v>
      </c>
      <c r="B92" s="56" t="s">
        <v>52</v>
      </c>
      <c r="C92" s="57" t="s">
        <v>38</v>
      </c>
      <c r="D92" s="136">
        <v>1412</v>
      </c>
      <c r="E92" s="55">
        <f t="shared" si="5"/>
        <v>8.4600000000000009</v>
      </c>
      <c r="F92" s="137">
        <v>24</v>
      </c>
      <c r="G92" s="137">
        <v>101.46</v>
      </c>
      <c r="H92" s="50">
        <f t="shared" si="6"/>
        <v>23.93</v>
      </c>
      <c r="I92" s="51">
        <f t="shared" si="4"/>
        <v>125.38999999999999</v>
      </c>
      <c r="J92" s="194"/>
    </row>
    <row r="93" spans="1:10" ht="26.4" x14ac:dyDescent="0.3">
      <c r="A93" s="17">
        <v>86</v>
      </c>
      <c r="B93" s="56" t="s">
        <v>37</v>
      </c>
      <c r="C93" s="57" t="s">
        <v>38</v>
      </c>
      <c r="D93" s="136">
        <v>1176</v>
      </c>
      <c r="E93" s="55">
        <f t="shared" si="5"/>
        <v>7.04</v>
      </c>
      <c r="F93" s="137">
        <v>2</v>
      </c>
      <c r="G93" s="137">
        <v>7.04</v>
      </c>
      <c r="H93" s="50">
        <f t="shared" si="6"/>
        <v>1.66</v>
      </c>
      <c r="I93" s="51">
        <f t="shared" si="4"/>
        <v>8.6999999999999993</v>
      </c>
      <c r="J93" s="194"/>
    </row>
    <row r="94" spans="1:10" ht="26.4" x14ac:dyDescent="0.3">
      <c r="A94" s="17">
        <v>87</v>
      </c>
      <c r="B94" s="56" t="s">
        <v>42</v>
      </c>
      <c r="C94" s="57" t="s">
        <v>50</v>
      </c>
      <c r="D94" s="136">
        <v>1438</v>
      </c>
      <c r="E94" s="55">
        <f t="shared" si="5"/>
        <v>8.61</v>
      </c>
      <c r="F94" s="137">
        <v>16</v>
      </c>
      <c r="G94" s="137">
        <v>68.89</v>
      </c>
      <c r="H94" s="50">
        <f t="shared" si="6"/>
        <v>16.25</v>
      </c>
      <c r="I94" s="51">
        <f t="shared" si="4"/>
        <v>85.14</v>
      </c>
      <c r="J94" s="194"/>
    </row>
    <row r="95" spans="1:10" ht="26.4" x14ac:dyDescent="0.3">
      <c r="A95" s="53">
        <v>88</v>
      </c>
      <c r="B95" s="56" t="s">
        <v>42</v>
      </c>
      <c r="C95" s="57" t="s">
        <v>50</v>
      </c>
      <c r="D95" s="136">
        <v>1418</v>
      </c>
      <c r="E95" s="55">
        <f t="shared" si="5"/>
        <v>8.49</v>
      </c>
      <c r="F95" s="137">
        <v>8</v>
      </c>
      <c r="G95" s="137">
        <v>33.96</v>
      </c>
      <c r="H95" s="50">
        <f t="shared" si="6"/>
        <v>8.01</v>
      </c>
      <c r="I95" s="51">
        <f t="shared" si="4"/>
        <v>41.97</v>
      </c>
      <c r="J95" s="194"/>
    </row>
    <row r="96" spans="1:10" ht="26.4" x14ac:dyDescent="0.3">
      <c r="A96" s="17">
        <v>89</v>
      </c>
      <c r="B96" s="56" t="s">
        <v>58</v>
      </c>
      <c r="C96" s="57" t="s">
        <v>53</v>
      </c>
      <c r="D96" s="136">
        <v>1042</v>
      </c>
      <c r="E96" s="55">
        <f t="shared" si="5"/>
        <v>6.24</v>
      </c>
      <c r="F96" s="137">
        <v>8</v>
      </c>
      <c r="G96" s="137">
        <v>24.96</v>
      </c>
      <c r="H96" s="50">
        <f t="shared" si="6"/>
        <v>5.89</v>
      </c>
      <c r="I96" s="51">
        <f t="shared" si="4"/>
        <v>30.85</v>
      </c>
      <c r="J96" s="194"/>
    </row>
    <row r="97" spans="1:10" ht="26.4" x14ac:dyDescent="0.3">
      <c r="A97" s="17">
        <v>90</v>
      </c>
      <c r="B97" s="56" t="s">
        <v>46</v>
      </c>
      <c r="C97" s="57" t="s">
        <v>38</v>
      </c>
      <c r="D97" s="136">
        <v>1220</v>
      </c>
      <c r="E97" s="55">
        <f t="shared" si="5"/>
        <v>7.31</v>
      </c>
      <c r="F97" s="137">
        <v>8</v>
      </c>
      <c r="G97" s="137">
        <v>29.22</v>
      </c>
      <c r="H97" s="50">
        <f t="shared" si="6"/>
        <v>6.89</v>
      </c>
      <c r="I97" s="51">
        <f t="shared" si="4"/>
        <v>36.11</v>
      </c>
      <c r="J97" s="194"/>
    </row>
    <row r="98" spans="1:10" ht="26.4" x14ac:dyDescent="0.3">
      <c r="A98" s="53">
        <v>91</v>
      </c>
      <c r="B98" s="56" t="s">
        <v>37</v>
      </c>
      <c r="C98" s="57" t="s">
        <v>38</v>
      </c>
      <c r="D98" s="136">
        <v>1200</v>
      </c>
      <c r="E98" s="55">
        <f t="shared" si="5"/>
        <v>7.19</v>
      </c>
      <c r="F98" s="137">
        <v>8</v>
      </c>
      <c r="G98" s="137">
        <v>28.74</v>
      </c>
      <c r="H98" s="50">
        <f t="shared" si="6"/>
        <v>6.78</v>
      </c>
      <c r="I98" s="51">
        <f t="shared" si="4"/>
        <v>35.519999999999996</v>
      </c>
      <c r="J98" s="194"/>
    </row>
    <row r="99" spans="1:10" ht="26.4" x14ac:dyDescent="0.3">
      <c r="A99" s="17">
        <v>92</v>
      </c>
      <c r="B99" s="56" t="s">
        <v>56</v>
      </c>
      <c r="C99" s="57" t="s">
        <v>38</v>
      </c>
      <c r="D99" s="136">
        <v>1200</v>
      </c>
      <c r="E99" s="55">
        <f t="shared" si="5"/>
        <v>7.19</v>
      </c>
      <c r="F99" s="137">
        <v>8</v>
      </c>
      <c r="G99" s="137">
        <v>28.74</v>
      </c>
      <c r="H99" s="50">
        <f t="shared" si="6"/>
        <v>6.78</v>
      </c>
      <c r="I99" s="51">
        <f t="shared" si="4"/>
        <v>35.519999999999996</v>
      </c>
      <c r="J99" s="194"/>
    </row>
    <row r="100" spans="1:10" ht="26.4" x14ac:dyDescent="0.3">
      <c r="A100" s="17">
        <v>93</v>
      </c>
      <c r="B100" s="56" t="s">
        <v>63</v>
      </c>
      <c r="C100" s="57" t="s">
        <v>38</v>
      </c>
      <c r="D100" s="136">
        <v>1392</v>
      </c>
      <c r="E100" s="55">
        <f t="shared" si="5"/>
        <v>8.34</v>
      </c>
      <c r="F100" s="137">
        <v>16</v>
      </c>
      <c r="G100" s="137">
        <v>66.680000000000007</v>
      </c>
      <c r="H100" s="50">
        <f t="shared" si="6"/>
        <v>15.73</v>
      </c>
      <c r="I100" s="51">
        <f t="shared" si="4"/>
        <v>82.410000000000011</v>
      </c>
      <c r="J100" s="194"/>
    </row>
    <row r="101" spans="1:10" ht="26.4" x14ac:dyDescent="0.3">
      <c r="A101" s="53">
        <v>94</v>
      </c>
      <c r="B101" s="56" t="s">
        <v>57</v>
      </c>
      <c r="C101" s="57" t="s">
        <v>50</v>
      </c>
      <c r="D101" s="136">
        <v>1259</v>
      </c>
      <c r="E101" s="55">
        <f t="shared" si="5"/>
        <v>7.54</v>
      </c>
      <c r="F101" s="137">
        <v>16</v>
      </c>
      <c r="G101" s="137">
        <v>60.31</v>
      </c>
      <c r="H101" s="50">
        <f t="shared" si="6"/>
        <v>14.23</v>
      </c>
      <c r="I101" s="51">
        <f t="shared" si="4"/>
        <v>74.540000000000006</v>
      </c>
      <c r="J101" s="194"/>
    </row>
    <row r="102" spans="1:10" ht="26.4" x14ac:dyDescent="0.3">
      <c r="A102" s="17">
        <v>95</v>
      </c>
      <c r="B102" s="56" t="s">
        <v>63</v>
      </c>
      <c r="C102" s="57" t="s">
        <v>43</v>
      </c>
      <c r="D102" s="136">
        <v>1762</v>
      </c>
      <c r="E102" s="55">
        <f t="shared" si="5"/>
        <v>10.55</v>
      </c>
      <c r="F102" s="137">
        <v>24</v>
      </c>
      <c r="G102" s="137">
        <v>126.61</v>
      </c>
      <c r="H102" s="50">
        <f t="shared" si="6"/>
        <v>29.87</v>
      </c>
      <c r="I102" s="51">
        <f t="shared" si="4"/>
        <v>156.47999999999999</v>
      </c>
      <c r="J102" s="194"/>
    </row>
    <row r="103" spans="1:10" ht="26.4" x14ac:dyDescent="0.3">
      <c r="A103" s="17">
        <v>96</v>
      </c>
      <c r="B103" s="56" t="s">
        <v>42</v>
      </c>
      <c r="C103" s="57" t="s">
        <v>38</v>
      </c>
      <c r="D103" s="136">
        <v>1412</v>
      </c>
      <c r="E103" s="55">
        <f t="shared" si="5"/>
        <v>8.4600000000000009</v>
      </c>
      <c r="F103" s="137">
        <v>16</v>
      </c>
      <c r="G103" s="137">
        <v>67.64</v>
      </c>
      <c r="H103" s="50">
        <f t="shared" si="6"/>
        <v>15.96</v>
      </c>
      <c r="I103" s="51">
        <f t="shared" si="4"/>
        <v>83.6</v>
      </c>
      <c r="J103" s="194"/>
    </row>
    <row r="104" spans="1:10" ht="26.4" x14ac:dyDescent="0.3">
      <c r="A104" s="53">
        <v>97</v>
      </c>
      <c r="B104" s="56" t="s">
        <v>39</v>
      </c>
      <c r="C104" s="57" t="s">
        <v>38</v>
      </c>
      <c r="D104" s="136">
        <v>1243</v>
      </c>
      <c r="E104" s="55">
        <f t="shared" si="5"/>
        <v>7.44</v>
      </c>
      <c r="F104" s="137">
        <v>8</v>
      </c>
      <c r="G104" s="137">
        <v>29.77</v>
      </c>
      <c r="H104" s="50">
        <f t="shared" si="6"/>
        <v>7.02</v>
      </c>
      <c r="I104" s="51">
        <f t="shared" si="4"/>
        <v>36.79</v>
      </c>
      <c r="J104" s="194"/>
    </row>
    <row r="105" spans="1:10" ht="26.4" x14ac:dyDescent="0.3">
      <c r="A105" s="17">
        <v>98</v>
      </c>
      <c r="B105" s="56" t="s">
        <v>56</v>
      </c>
      <c r="C105" s="57" t="s">
        <v>50</v>
      </c>
      <c r="D105" s="136">
        <v>1255</v>
      </c>
      <c r="E105" s="55">
        <f t="shared" si="5"/>
        <v>7.51</v>
      </c>
      <c r="F105" s="137">
        <v>24</v>
      </c>
      <c r="G105" s="137">
        <v>90.18</v>
      </c>
      <c r="H105" s="50">
        <f t="shared" si="6"/>
        <v>21.27</v>
      </c>
      <c r="I105" s="51">
        <f t="shared" si="4"/>
        <v>111.45</v>
      </c>
      <c r="J105" s="194"/>
    </row>
    <row r="106" spans="1:10" ht="26.4" x14ac:dyDescent="0.3">
      <c r="A106" s="17">
        <v>99</v>
      </c>
      <c r="B106" s="56" t="s">
        <v>37</v>
      </c>
      <c r="C106" s="57" t="s">
        <v>38</v>
      </c>
      <c r="D106" s="136">
        <v>1198</v>
      </c>
      <c r="E106" s="55">
        <f t="shared" si="5"/>
        <v>7.17</v>
      </c>
      <c r="F106" s="137">
        <v>16</v>
      </c>
      <c r="G106" s="137">
        <v>57.39</v>
      </c>
      <c r="H106" s="50">
        <f t="shared" si="6"/>
        <v>13.54</v>
      </c>
      <c r="I106" s="51">
        <f t="shared" si="4"/>
        <v>70.930000000000007</v>
      </c>
      <c r="J106" s="194"/>
    </row>
    <row r="107" spans="1:10" x14ac:dyDescent="0.3">
      <c r="A107" s="53">
        <v>100</v>
      </c>
      <c r="B107" s="56" t="s">
        <v>48</v>
      </c>
      <c r="C107" s="57" t="s">
        <v>38</v>
      </c>
      <c r="D107" s="136">
        <v>1338</v>
      </c>
      <c r="E107" s="55">
        <f t="shared" si="5"/>
        <v>8.01</v>
      </c>
      <c r="F107" s="137">
        <v>16</v>
      </c>
      <c r="G107" s="137">
        <v>64.099999999999994</v>
      </c>
      <c r="H107" s="50">
        <f t="shared" si="6"/>
        <v>15.12</v>
      </c>
      <c r="I107" s="51">
        <f t="shared" si="4"/>
        <v>79.22</v>
      </c>
      <c r="J107" s="194"/>
    </row>
    <row r="108" spans="1:10" ht="26.4" x14ac:dyDescent="0.3">
      <c r="A108" s="17">
        <v>101</v>
      </c>
      <c r="B108" s="56" t="s">
        <v>52</v>
      </c>
      <c r="C108" s="57" t="s">
        <v>38</v>
      </c>
      <c r="D108" s="136">
        <v>1412</v>
      </c>
      <c r="E108" s="55">
        <f t="shared" si="5"/>
        <v>8.4600000000000009</v>
      </c>
      <c r="F108" s="137">
        <v>16</v>
      </c>
      <c r="G108" s="137">
        <v>67.64</v>
      </c>
      <c r="H108" s="50">
        <f t="shared" si="6"/>
        <v>15.96</v>
      </c>
      <c r="I108" s="51">
        <f t="shared" si="4"/>
        <v>83.6</v>
      </c>
      <c r="J108" s="194"/>
    </row>
    <row r="109" spans="1:10" ht="26.4" x14ac:dyDescent="0.3">
      <c r="A109" s="17">
        <v>102</v>
      </c>
      <c r="B109" s="56" t="s">
        <v>37</v>
      </c>
      <c r="C109" s="57" t="s">
        <v>38</v>
      </c>
      <c r="D109" s="136">
        <v>1220</v>
      </c>
      <c r="E109" s="55">
        <f t="shared" si="5"/>
        <v>7.31</v>
      </c>
      <c r="F109" s="137">
        <v>16</v>
      </c>
      <c r="G109" s="137">
        <v>58.44</v>
      </c>
      <c r="H109" s="50">
        <f t="shared" si="6"/>
        <v>13.79</v>
      </c>
      <c r="I109" s="51">
        <f t="shared" si="4"/>
        <v>72.22999999999999</v>
      </c>
      <c r="J109" s="194"/>
    </row>
    <row r="110" spans="1:10" ht="26.4" x14ac:dyDescent="0.3">
      <c r="A110" s="53">
        <v>103</v>
      </c>
      <c r="B110" s="56" t="s">
        <v>63</v>
      </c>
      <c r="C110" s="57" t="s">
        <v>50</v>
      </c>
      <c r="D110" s="136">
        <v>1444</v>
      </c>
      <c r="E110" s="55">
        <f t="shared" si="5"/>
        <v>8.65</v>
      </c>
      <c r="F110" s="137">
        <v>24</v>
      </c>
      <c r="G110" s="137">
        <v>103.76</v>
      </c>
      <c r="H110" s="50">
        <f t="shared" si="6"/>
        <v>24.48</v>
      </c>
      <c r="I110" s="51">
        <f t="shared" si="4"/>
        <v>128.24</v>
      </c>
      <c r="J110" s="194"/>
    </row>
    <row r="111" spans="1:10" ht="26.4" x14ac:dyDescent="0.3">
      <c r="A111" s="17">
        <v>104</v>
      </c>
      <c r="B111" s="56" t="s">
        <v>64</v>
      </c>
      <c r="C111" s="57" t="s">
        <v>38</v>
      </c>
      <c r="D111" s="136">
        <v>1367</v>
      </c>
      <c r="E111" s="55">
        <f t="shared" si="5"/>
        <v>8.19</v>
      </c>
      <c r="F111" s="137">
        <v>8</v>
      </c>
      <c r="G111" s="137">
        <v>32.74</v>
      </c>
      <c r="H111" s="50">
        <f t="shared" si="6"/>
        <v>7.72</v>
      </c>
      <c r="I111" s="51">
        <f t="shared" si="4"/>
        <v>40.46</v>
      </c>
      <c r="J111" s="194"/>
    </row>
    <row r="112" spans="1:10" ht="26.4" x14ac:dyDescent="0.3">
      <c r="A112" s="17">
        <v>105</v>
      </c>
      <c r="B112" s="56" t="s">
        <v>57</v>
      </c>
      <c r="C112" s="57" t="s">
        <v>50</v>
      </c>
      <c r="D112" s="136">
        <v>1255</v>
      </c>
      <c r="E112" s="55">
        <f t="shared" si="5"/>
        <v>7.51</v>
      </c>
      <c r="F112" s="137">
        <v>32</v>
      </c>
      <c r="G112" s="137">
        <v>120.24</v>
      </c>
      <c r="H112" s="50">
        <f t="shared" si="6"/>
        <v>28.36</v>
      </c>
      <c r="I112" s="51">
        <f t="shared" si="4"/>
        <v>148.6</v>
      </c>
      <c r="J112" s="194"/>
    </row>
    <row r="113" spans="1:10" ht="26.4" x14ac:dyDescent="0.3">
      <c r="A113" s="53">
        <v>106</v>
      </c>
      <c r="B113" s="56" t="s">
        <v>56</v>
      </c>
      <c r="C113" s="57" t="s">
        <v>40</v>
      </c>
      <c r="D113" s="136">
        <v>1570</v>
      </c>
      <c r="E113" s="55">
        <f t="shared" si="5"/>
        <v>9.4</v>
      </c>
      <c r="F113" s="137">
        <v>16</v>
      </c>
      <c r="G113" s="137">
        <v>75.209999999999994</v>
      </c>
      <c r="H113" s="50">
        <f t="shared" si="6"/>
        <v>17.739999999999998</v>
      </c>
      <c r="I113" s="51">
        <f t="shared" si="4"/>
        <v>92.949999999999989</v>
      </c>
      <c r="J113" s="194"/>
    </row>
    <row r="114" spans="1:10" ht="26.4" x14ac:dyDescent="0.3">
      <c r="A114" s="17">
        <v>107</v>
      </c>
      <c r="B114" s="56" t="s">
        <v>39</v>
      </c>
      <c r="C114" s="57" t="s">
        <v>50</v>
      </c>
      <c r="D114" s="136">
        <v>1255</v>
      </c>
      <c r="E114" s="55">
        <f t="shared" si="5"/>
        <v>7.51</v>
      </c>
      <c r="F114" s="137">
        <v>32</v>
      </c>
      <c r="G114" s="137">
        <v>120.24</v>
      </c>
      <c r="H114" s="50">
        <f t="shared" si="6"/>
        <v>28.36</v>
      </c>
      <c r="I114" s="51">
        <f t="shared" si="4"/>
        <v>148.6</v>
      </c>
      <c r="J114" s="194"/>
    </row>
    <row r="115" spans="1:10" ht="26.4" x14ac:dyDescent="0.3">
      <c r="A115" s="17">
        <v>108</v>
      </c>
      <c r="B115" s="56" t="s">
        <v>71</v>
      </c>
      <c r="C115" s="57" t="s">
        <v>38</v>
      </c>
      <c r="D115" s="136">
        <v>1198</v>
      </c>
      <c r="E115" s="55">
        <f t="shared" si="5"/>
        <v>7.17</v>
      </c>
      <c r="F115" s="137">
        <v>24</v>
      </c>
      <c r="G115" s="137">
        <v>86.09</v>
      </c>
      <c r="H115" s="50">
        <f t="shared" si="6"/>
        <v>20.309999999999999</v>
      </c>
      <c r="I115" s="51">
        <f t="shared" si="4"/>
        <v>106.4</v>
      </c>
      <c r="J115" s="194"/>
    </row>
    <row r="116" spans="1:10" ht="26.4" x14ac:dyDescent="0.3">
      <c r="A116" s="53">
        <v>109</v>
      </c>
      <c r="B116" s="56" t="s">
        <v>62</v>
      </c>
      <c r="C116" s="57" t="s">
        <v>50</v>
      </c>
      <c r="D116" s="136">
        <v>1438</v>
      </c>
      <c r="E116" s="55">
        <f t="shared" si="5"/>
        <v>8.61</v>
      </c>
      <c r="F116" s="137">
        <v>8</v>
      </c>
      <c r="G116" s="137">
        <v>34.44</v>
      </c>
      <c r="H116" s="50">
        <f t="shared" si="6"/>
        <v>8.1199999999999992</v>
      </c>
      <c r="I116" s="51">
        <f t="shared" si="4"/>
        <v>42.559999999999995</v>
      </c>
      <c r="J116" s="194"/>
    </row>
    <row r="117" spans="1:10" ht="26.4" x14ac:dyDescent="0.3">
      <c r="A117" s="17">
        <v>110</v>
      </c>
      <c r="B117" s="56" t="s">
        <v>47</v>
      </c>
      <c r="C117" s="57" t="s">
        <v>38</v>
      </c>
      <c r="D117" s="136">
        <v>1196</v>
      </c>
      <c r="E117" s="55">
        <f t="shared" si="5"/>
        <v>7.16</v>
      </c>
      <c r="F117" s="137">
        <v>18</v>
      </c>
      <c r="G117" s="137">
        <v>64.459999999999994</v>
      </c>
      <c r="H117" s="50">
        <f t="shared" si="6"/>
        <v>15.21</v>
      </c>
      <c r="I117" s="51">
        <f t="shared" si="4"/>
        <v>79.669999999999987</v>
      </c>
      <c r="J117" s="194"/>
    </row>
    <row r="118" spans="1:10" ht="26.4" x14ac:dyDescent="0.3">
      <c r="A118" s="17">
        <v>111</v>
      </c>
      <c r="B118" s="56" t="s">
        <v>56</v>
      </c>
      <c r="C118" s="57" t="s">
        <v>38</v>
      </c>
      <c r="D118" s="136">
        <v>1220</v>
      </c>
      <c r="E118" s="55">
        <f t="shared" si="5"/>
        <v>7.31</v>
      </c>
      <c r="F118" s="137">
        <v>16</v>
      </c>
      <c r="G118" s="137">
        <v>58.44</v>
      </c>
      <c r="H118" s="50">
        <f t="shared" si="6"/>
        <v>13.79</v>
      </c>
      <c r="I118" s="51">
        <f t="shared" si="4"/>
        <v>72.22999999999999</v>
      </c>
      <c r="J118" s="194"/>
    </row>
    <row r="119" spans="1:10" ht="26.4" x14ac:dyDescent="0.3">
      <c r="A119" s="53">
        <v>112</v>
      </c>
      <c r="B119" s="56" t="s">
        <v>52</v>
      </c>
      <c r="C119" s="57" t="s">
        <v>38</v>
      </c>
      <c r="D119" s="136">
        <v>1412</v>
      </c>
      <c r="E119" s="55">
        <f t="shared" si="5"/>
        <v>8.4600000000000009</v>
      </c>
      <c r="F119" s="137">
        <v>24</v>
      </c>
      <c r="G119" s="137">
        <v>101.46</v>
      </c>
      <c r="H119" s="50">
        <f t="shared" si="6"/>
        <v>23.93</v>
      </c>
      <c r="I119" s="51">
        <f t="shared" si="4"/>
        <v>125.38999999999999</v>
      </c>
      <c r="J119" s="194"/>
    </row>
    <row r="120" spans="1:10" ht="26.4" x14ac:dyDescent="0.3">
      <c r="A120" s="17">
        <v>113</v>
      </c>
      <c r="B120" s="56" t="s">
        <v>70</v>
      </c>
      <c r="C120" s="57" t="s">
        <v>50</v>
      </c>
      <c r="D120" s="136">
        <v>1268</v>
      </c>
      <c r="E120" s="55">
        <f t="shared" si="5"/>
        <v>7.59</v>
      </c>
      <c r="F120" s="137">
        <v>16</v>
      </c>
      <c r="G120" s="137">
        <v>60.74</v>
      </c>
      <c r="H120" s="50">
        <f t="shared" si="6"/>
        <v>14.33</v>
      </c>
      <c r="I120" s="51">
        <f t="shared" si="4"/>
        <v>75.070000000000007</v>
      </c>
      <c r="J120" s="194"/>
    </row>
    <row r="121" spans="1:10" ht="26.4" x14ac:dyDescent="0.3">
      <c r="A121" s="17">
        <v>114</v>
      </c>
      <c r="B121" s="56" t="s">
        <v>47</v>
      </c>
      <c r="C121" s="57" t="s">
        <v>40</v>
      </c>
      <c r="D121" s="136">
        <v>1522</v>
      </c>
      <c r="E121" s="55">
        <f t="shared" si="5"/>
        <v>9.11</v>
      </c>
      <c r="F121" s="137">
        <v>30</v>
      </c>
      <c r="G121" s="137">
        <v>136.71</v>
      </c>
      <c r="H121" s="50">
        <f t="shared" si="6"/>
        <v>32.25</v>
      </c>
      <c r="I121" s="51">
        <f t="shared" si="4"/>
        <v>168.96</v>
      </c>
      <c r="J121" s="194"/>
    </row>
    <row r="122" spans="1:10" ht="26.4" x14ac:dyDescent="0.3">
      <c r="A122" s="53">
        <v>115</v>
      </c>
      <c r="B122" s="56" t="s">
        <v>70</v>
      </c>
      <c r="C122" s="57" t="s">
        <v>50</v>
      </c>
      <c r="D122" s="136">
        <v>1292</v>
      </c>
      <c r="E122" s="55">
        <f t="shared" si="5"/>
        <v>7.74</v>
      </c>
      <c r="F122" s="137">
        <v>8</v>
      </c>
      <c r="G122" s="137">
        <v>30.95</v>
      </c>
      <c r="H122" s="50">
        <f t="shared" si="6"/>
        <v>7.3</v>
      </c>
      <c r="I122" s="51">
        <f t="shared" si="4"/>
        <v>38.25</v>
      </c>
      <c r="J122" s="194"/>
    </row>
    <row r="123" spans="1:10" ht="26.4" x14ac:dyDescent="0.3">
      <c r="A123" s="17">
        <v>116</v>
      </c>
      <c r="B123" s="56" t="s">
        <v>63</v>
      </c>
      <c r="C123" s="57" t="s">
        <v>40</v>
      </c>
      <c r="D123" s="136">
        <v>1838</v>
      </c>
      <c r="E123" s="55">
        <f t="shared" si="5"/>
        <v>11.01</v>
      </c>
      <c r="F123" s="137">
        <v>16</v>
      </c>
      <c r="G123" s="137">
        <v>88.05</v>
      </c>
      <c r="H123" s="50">
        <f t="shared" si="6"/>
        <v>20.77</v>
      </c>
      <c r="I123" s="51">
        <f t="shared" si="4"/>
        <v>108.82</v>
      </c>
      <c r="J123" s="194"/>
    </row>
    <row r="124" spans="1:10" ht="26.4" x14ac:dyDescent="0.3">
      <c r="A124" s="17">
        <v>117</v>
      </c>
      <c r="B124" s="56" t="s">
        <v>42</v>
      </c>
      <c r="C124" s="57" t="s">
        <v>50</v>
      </c>
      <c r="D124" s="136">
        <v>1438</v>
      </c>
      <c r="E124" s="55">
        <f t="shared" si="5"/>
        <v>8.61</v>
      </c>
      <c r="F124" s="137">
        <v>8</v>
      </c>
      <c r="G124" s="137">
        <v>34.44</v>
      </c>
      <c r="H124" s="50">
        <f t="shared" si="6"/>
        <v>8.1199999999999992</v>
      </c>
      <c r="I124" s="51">
        <f t="shared" si="4"/>
        <v>42.559999999999995</v>
      </c>
      <c r="J124" s="194"/>
    </row>
    <row r="125" spans="1:10" ht="26.4" x14ac:dyDescent="0.3">
      <c r="A125" s="53">
        <v>118</v>
      </c>
      <c r="B125" s="56" t="s">
        <v>41</v>
      </c>
      <c r="C125" s="57" t="s">
        <v>38</v>
      </c>
      <c r="D125" s="136">
        <v>1412</v>
      </c>
      <c r="E125" s="55">
        <f t="shared" si="5"/>
        <v>8.4600000000000009</v>
      </c>
      <c r="F125" s="137">
        <v>24</v>
      </c>
      <c r="G125" s="137">
        <v>101.46</v>
      </c>
      <c r="H125" s="50">
        <f t="shared" si="6"/>
        <v>23.93</v>
      </c>
      <c r="I125" s="51">
        <f t="shared" si="4"/>
        <v>125.38999999999999</v>
      </c>
      <c r="J125" s="194"/>
    </row>
    <row r="126" spans="1:10" ht="26.4" x14ac:dyDescent="0.3">
      <c r="A126" s="17">
        <v>119</v>
      </c>
      <c r="B126" s="56" t="s">
        <v>63</v>
      </c>
      <c r="C126" s="57" t="s">
        <v>38</v>
      </c>
      <c r="D126" s="136">
        <v>1412</v>
      </c>
      <c r="E126" s="55">
        <f t="shared" si="5"/>
        <v>8.4600000000000009</v>
      </c>
      <c r="F126" s="137">
        <v>24</v>
      </c>
      <c r="G126" s="137">
        <v>101.46</v>
      </c>
      <c r="H126" s="50">
        <f t="shared" si="6"/>
        <v>23.93</v>
      </c>
      <c r="I126" s="51">
        <f t="shared" si="4"/>
        <v>125.38999999999999</v>
      </c>
      <c r="J126" s="194"/>
    </row>
    <row r="127" spans="1:10" x14ac:dyDescent="0.3">
      <c r="A127" s="17">
        <v>120</v>
      </c>
      <c r="B127" s="56" t="s">
        <v>44</v>
      </c>
      <c r="C127" s="57" t="s">
        <v>45</v>
      </c>
      <c r="D127" s="136">
        <v>1062</v>
      </c>
      <c r="E127" s="55">
        <f t="shared" si="5"/>
        <v>6.36</v>
      </c>
      <c r="F127" s="137">
        <v>6</v>
      </c>
      <c r="G127" s="137">
        <v>19.079999999999998</v>
      </c>
      <c r="H127" s="50">
        <f t="shared" si="6"/>
        <v>4.5</v>
      </c>
      <c r="I127" s="51">
        <f t="shared" si="4"/>
        <v>23.58</v>
      </c>
      <c r="J127" s="194"/>
    </row>
    <row r="128" spans="1:10" ht="26.4" x14ac:dyDescent="0.3">
      <c r="A128" s="53">
        <v>121</v>
      </c>
      <c r="B128" s="56" t="s">
        <v>64</v>
      </c>
      <c r="C128" s="57" t="s">
        <v>50</v>
      </c>
      <c r="D128" s="136">
        <v>1515</v>
      </c>
      <c r="E128" s="55">
        <f t="shared" si="5"/>
        <v>9.07</v>
      </c>
      <c r="F128" s="137">
        <v>14</v>
      </c>
      <c r="G128" s="137">
        <v>63.5</v>
      </c>
      <c r="H128" s="50">
        <f t="shared" si="6"/>
        <v>14.98</v>
      </c>
      <c r="I128" s="51">
        <f t="shared" si="4"/>
        <v>78.48</v>
      </c>
      <c r="J128" s="194"/>
    </row>
    <row r="129" spans="1:10" ht="26.4" x14ac:dyDescent="0.3">
      <c r="A129" s="17">
        <v>122</v>
      </c>
      <c r="B129" s="56" t="s">
        <v>51</v>
      </c>
      <c r="C129" s="57" t="s">
        <v>50</v>
      </c>
      <c r="D129" s="136">
        <v>1255</v>
      </c>
      <c r="E129" s="55">
        <f t="shared" si="5"/>
        <v>7.51</v>
      </c>
      <c r="F129" s="137">
        <v>16</v>
      </c>
      <c r="G129" s="137">
        <v>60.12</v>
      </c>
      <c r="H129" s="50">
        <f t="shared" si="6"/>
        <v>14.18</v>
      </c>
      <c r="I129" s="51">
        <f t="shared" si="4"/>
        <v>74.3</v>
      </c>
      <c r="J129" s="194"/>
    </row>
    <row r="130" spans="1:10" ht="26.4" x14ac:dyDescent="0.3">
      <c r="A130" s="17">
        <v>123</v>
      </c>
      <c r="B130" s="56" t="s">
        <v>56</v>
      </c>
      <c r="C130" s="57" t="s">
        <v>38</v>
      </c>
      <c r="D130" s="136">
        <v>1263</v>
      </c>
      <c r="E130" s="55">
        <f t="shared" si="5"/>
        <v>7.56</v>
      </c>
      <c r="F130" s="137">
        <v>24</v>
      </c>
      <c r="G130" s="137">
        <v>90.76</v>
      </c>
      <c r="H130" s="50">
        <f t="shared" si="6"/>
        <v>21.41</v>
      </c>
      <c r="I130" s="51">
        <f t="shared" si="4"/>
        <v>112.17</v>
      </c>
      <c r="J130" s="194"/>
    </row>
    <row r="131" spans="1:10" ht="26.4" x14ac:dyDescent="0.3">
      <c r="A131" s="53">
        <v>124</v>
      </c>
      <c r="B131" s="56" t="s">
        <v>63</v>
      </c>
      <c r="C131" s="57" t="s">
        <v>38</v>
      </c>
      <c r="D131" s="136">
        <v>1392</v>
      </c>
      <c r="E131" s="55">
        <f t="shared" si="5"/>
        <v>8.34</v>
      </c>
      <c r="F131" s="137">
        <v>24</v>
      </c>
      <c r="G131" s="137">
        <v>100.02</v>
      </c>
      <c r="H131" s="50">
        <f t="shared" si="6"/>
        <v>23.59</v>
      </c>
      <c r="I131" s="51">
        <f t="shared" si="4"/>
        <v>123.61</v>
      </c>
      <c r="J131" s="194"/>
    </row>
    <row r="132" spans="1:10" ht="26.4" x14ac:dyDescent="0.3">
      <c r="A132" s="17">
        <v>125</v>
      </c>
      <c r="B132" s="56" t="s">
        <v>37</v>
      </c>
      <c r="C132" s="57" t="s">
        <v>38</v>
      </c>
      <c r="D132" s="136">
        <v>1263</v>
      </c>
      <c r="E132" s="55">
        <f t="shared" si="5"/>
        <v>7.56</v>
      </c>
      <c r="F132" s="137">
        <v>2</v>
      </c>
      <c r="G132" s="137">
        <v>7.56</v>
      </c>
      <c r="H132" s="50">
        <f t="shared" si="6"/>
        <v>1.78</v>
      </c>
      <c r="I132" s="51">
        <f t="shared" si="4"/>
        <v>9.34</v>
      </c>
      <c r="J132" s="194"/>
    </row>
    <row r="133" spans="1:10" ht="26.4" x14ac:dyDescent="0.3">
      <c r="A133" s="17">
        <v>126</v>
      </c>
      <c r="B133" s="56" t="s">
        <v>57</v>
      </c>
      <c r="C133" s="57" t="s">
        <v>38</v>
      </c>
      <c r="D133" s="136">
        <v>1263</v>
      </c>
      <c r="E133" s="55">
        <f t="shared" si="5"/>
        <v>7.56</v>
      </c>
      <c r="F133" s="137">
        <v>16</v>
      </c>
      <c r="G133" s="137">
        <v>60.5</v>
      </c>
      <c r="H133" s="50">
        <f t="shared" si="6"/>
        <v>14.27</v>
      </c>
      <c r="I133" s="51">
        <f t="shared" si="4"/>
        <v>74.77</v>
      </c>
      <c r="J133" s="194"/>
    </row>
    <row r="134" spans="1:10" ht="26.4" x14ac:dyDescent="0.3">
      <c r="A134" s="53">
        <v>127</v>
      </c>
      <c r="B134" s="56" t="s">
        <v>57</v>
      </c>
      <c r="C134" s="57" t="s">
        <v>50</v>
      </c>
      <c r="D134" s="136">
        <v>1220</v>
      </c>
      <c r="E134" s="55">
        <f t="shared" si="5"/>
        <v>7.31</v>
      </c>
      <c r="F134" s="137">
        <v>24</v>
      </c>
      <c r="G134" s="137">
        <v>87.66</v>
      </c>
      <c r="H134" s="50">
        <f t="shared" si="6"/>
        <v>20.68</v>
      </c>
      <c r="I134" s="51">
        <f t="shared" si="4"/>
        <v>108.34</v>
      </c>
      <c r="J134" s="194"/>
    </row>
    <row r="135" spans="1:10" x14ac:dyDescent="0.3">
      <c r="A135" s="17">
        <v>128</v>
      </c>
      <c r="B135" s="56" t="s">
        <v>48</v>
      </c>
      <c r="C135" s="57" t="s">
        <v>50</v>
      </c>
      <c r="D135" s="136">
        <v>1279</v>
      </c>
      <c r="E135" s="55">
        <f t="shared" si="5"/>
        <v>7.66</v>
      </c>
      <c r="F135" s="137">
        <v>40</v>
      </c>
      <c r="G135" s="137">
        <v>153.18</v>
      </c>
      <c r="H135" s="50">
        <f>ROUNDDOWN(G135*0.2359,2)</f>
        <v>36.130000000000003</v>
      </c>
      <c r="I135" s="51">
        <f t="shared" si="4"/>
        <v>189.31</v>
      </c>
      <c r="J135" s="194"/>
    </row>
    <row r="136" spans="1:10" ht="26.4" x14ac:dyDescent="0.3">
      <c r="A136" s="17">
        <v>129</v>
      </c>
      <c r="B136" s="56" t="s">
        <v>37</v>
      </c>
      <c r="C136" s="57" t="s">
        <v>38</v>
      </c>
      <c r="D136" s="136">
        <v>1176</v>
      </c>
      <c r="E136" s="55">
        <f t="shared" si="5"/>
        <v>7.04</v>
      </c>
      <c r="F136" s="137">
        <v>32</v>
      </c>
      <c r="G136" s="137">
        <v>112.67</v>
      </c>
      <c r="H136" s="50">
        <f t="shared" si="6"/>
        <v>26.58</v>
      </c>
      <c r="I136" s="51">
        <f t="shared" ref="I136:I199" si="7">G136+H136</f>
        <v>139.25</v>
      </c>
      <c r="J136" s="194"/>
    </row>
    <row r="137" spans="1:10" ht="26.4" x14ac:dyDescent="0.3">
      <c r="A137" s="53">
        <v>130</v>
      </c>
      <c r="B137" s="56" t="s">
        <v>72</v>
      </c>
      <c r="C137" s="57" t="s">
        <v>55</v>
      </c>
      <c r="D137" s="136">
        <v>1937</v>
      </c>
      <c r="E137" s="55">
        <f t="shared" ref="E137:E200" si="8">ROUND(D137/$E$4,2)</f>
        <v>11.6</v>
      </c>
      <c r="F137" s="137">
        <v>16</v>
      </c>
      <c r="G137" s="137">
        <v>92.79</v>
      </c>
      <c r="H137" s="50">
        <f t="shared" ref="H137:H200" si="9">ROUND(G137*0.2359,2)</f>
        <v>21.89</v>
      </c>
      <c r="I137" s="51">
        <f t="shared" si="7"/>
        <v>114.68</v>
      </c>
      <c r="J137" s="194"/>
    </row>
    <row r="138" spans="1:10" ht="26.4" x14ac:dyDescent="0.3">
      <c r="A138" s="17">
        <v>131</v>
      </c>
      <c r="B138" s="56" t="s">
        <v>73</v>
      </c>
      <c r="C138" s="57" t="s">
        <v>38</v>
      </c>
      <c r="D138" s="136">
        <v>1372</v>
      </c>
      <c r="E138" s="55">
        <f t="shared" si="8"/>
        <v>8.2200000000000006</v>
      </c>
      <c r="F138" s="137">
        <v>24</v>
      </c>
      <c r="G138" s="137">
        <v>98.59</v>
      </c>
      <c r="H138" s="50">
        <f t="shared" si="9"/>
        <v>23.26</v>
      </c>
      <c r="I138" s="51">
        <f t="shared" si="7"/>
        <v>121.85000000000001</v>
      </c>
      <c r="J138" s="194"/>
    </row>
    <row r="139" spans="1:10" ht="26.4" x14ac:dyDescent="0.3">
      <c r="A139" s="17">
        <v>132</v>
      </c>
      <c r="B139" s="56" t="s">
        <v>41</v>
      </c>
      <c r="C139" s="57" t="s">
        <v>50</v>
      </c>
      <c r="D139" s="136">
        <v>1418</v>
      </c>
      <c r="E139" s="55">
        <f t="shared" si="8"/>
        <v>8.49</v>
      </c>
      <c r="F139" s="137">
        <v>24</v>
      </c>
      <c r="G139" s="137">
        <v>101.89</v>
      </c>
      <c r="H139" s="50">
        <f t="shared" si="9"/>
        <v>24.04</v>
      </c>
      <c r="I139" s="51">
        <f t="shared" si="7"/>
        <v>125.93</v>
      </c>
      <c r="J139" s="194"/>
    </row>
    <row r="140" spans="1:10" ht="26.4" x14ac:dyDescent="0.3">
      <c r="A140" s="53">
        <v>133</v>
      </c>
      <c r="B140" s="56" t="s">
        <v>56</v>
      </c>
      <c r="C140" s="57" t="s">
        <v>38</v>
      </c>
      <c r="D140" s="136">
        <v>1243</v>
      </c>
      <c r="E140" s="55">
        <f t="shared" si="8"/>
        <v>7.44</v>
      </c>
      <c r="F140" s="137">
        <v>8</v>
      </c>
      <c r="G140" s="137">
        <v>29.77</v>
      </c>
      <c r="H140" s="50">
        <f t="shared" si="9"/>
        <v>7.02</v>
      </c>
      <c r="I140" s="51">
        <f t="shared" si="7"/>
        <v>36.79</v>
      </c>
      <c r="J140" s="194"/>
    </row>
    <row r="141" spans="1:10" ht="26.4" x14ac:dyDescent="0.3">
      <c r="A141" s="17">
        <v>134</v>
      </c>
      <c r="B141" s="56" t="s">
        <v>47</v>
      </c>
      <c r="C141" s="57" t="s">
        <v>50</v>
      </c>
      <c r="D141" s="136">
        <v>1235</v>
      </c>
      <c r="E141" s="55">
        <f t="shared" si="8"/>
        <v>7.4</v>
      </c>
      <c r="F141" s="137">
        <v>40</v>
      </c>
      <c r="G141" s="137">
        <v>147.9</v>
      </c>
      <c r="H141" s="50">
        <f t="shared" si="9"/>
        <v>34.89</v>
      </c>
      <c r="I141" s="51">
        <f t="shared" si="7"/>
        <v>182.79000000000002</v>
      </c>
      <c r="J141" s="194"/>
    </row>
    <row r="142" spans="1:10" ht="26.4" x14ac:dyDescent="0.3">
      <c r="A142" s="17">
        <v>135</v>
      </c>
      <c r="B142" s="56" t="s">
        <v>46</v>
      </c>
      <c r="C142" s="57" t="s">
        <v>43</v>
      </c>
      <c r="D142" s="136">
        <v>1448</v>
      </c>
      <c r="E142" s="55">
        <f t="shared" si="8"/>
        <v>8.67</v>
      </c>
      <c r="F142" s="137">
        <v>16</v>
      </c>
      <c r="G142" s="137">
        <v>69.37</v>
      </c>
      <c r="H142" s="50">
        <f t="shared" si="9"/>
        <v>16.36</v>
      </c>
      <c r="I142" s="51">
        <f t="shared" si="7"/>
        <v>85.73</v>
      </c>
      <c r="J142" s="194"/>
    </row>
    <row r="143" spans="1:10" ht="26.4" x14ac:dyDescent="0.3">
      <c r="A143" s="53">
        <v>136</v>
      </c>
      <c r="B143" s="56" t="s">
        <v>51</v>
      </c>
      <c r="C143" s="57" t="s">
        <v>38</v>
      </c>
      <c r="D143" s="136">
        <v>1240</v>
      </c>
      <c r="E143" s="55">
        <f t="shared" si="8"/>
        <v>7.43</v>
      </c>
      <c r="F143" s="137">
        <v>14</v>
      </c>
      <c r="G143" s="137">
        <v>51.98</v>
      </c>
      <c r="H143" s="50">
        <f t="shared" si="9"/>
        <v>12.26</v>
      </c>
      <c r="I143" s="51">
        <f t="shared" si="7"/>
        <v>64.239999999999995</v>
      </c>
      <c r="J143" s="194"/>
    </row>
    <row r="144" spans="1:10" ht="26.4" x14ac:dyDescent="0.3">
      <c r="A144" s="17">
        <v>137</v>
      </c>
      <c r="B144" s="56" t="s">
        <v>47</v>
      </c>
      <c r="C144" s="57" t="s">
        <v>38</v>
      </c>
      <c r="D144" s="136">
        <v>1220</v>
      </c>
      <c r="E144" s="55">
        <f t="shared" si="8"/>
        <v>7.31</v>
      </c>
      <c r="F144" s="137">
        <v>8</v>
      </c>
      <c r="G144" s="137">
        <v>29.22</v>
      </c>
      <c r="H144" s="50">
        <f t="shared" si="9"/>
        <v>6.89</v>
      </c>
      <c r="I144" s="51">
        <f t="shared" si="7"/>
        <v>36.11</v>
      </c>
      <c r="J144" s="194"/>
    </row>
    <row r="145" spans="1:10" ht="39.6" x14ac:dyDescent="0.3">
      <c r="A145" s="17">
        <v>138</v>
      </c>
      <c r="B145" s="56" t="s">
        <v>74</v>
      </c>
      <c r="C145" s="57" t="s">
        <v>50</v>
      </c>
      <c r="D145" s="136">
        <v>1488</v>
      </c>
      <c r="E145" s="55">
        <f t="shared" si="8"/>
        <v>8.91</v>
      </c>
      <c r="F145" s="137">
        <v>8</v>
      </c>
      <c r="G145" s="137">
        <v>35.64</v>
      </c>
      <c r="H145" s="50">
        <f t="shared" si="9"/>
        <v>8.41</v>
      </c>
      <c r="I145" s="51">
        <f t="shared" si="7"/>
        <v>44.05</v>
      </c>
      <c r="J145" s="194"/>
    </row>
    <row r="146" spans="1:10" ht="26.4" x14ac:dyDescent="0.3">
      <c r="A146" s="53">
        <v>139</v>
      </c>
      <c r="B146" s="56" t="s">
        <v>63</v>
      </c>
      <c r="C146" s="57" t="s">
        <v>38</v>
      </c>
      <c r="D146" s="136">
        <v>1412</v>
      </c>
      <c r="E146" s="55">
        <f t="shared" si="8"/>
        <v>8.4600000000000009</v>
      </c>
      <c r="F146" s="137">
        <v>24</v>
      </c>
      <c r="G146" s="137">
        <v>101.46</v>
      </c>
      <c r="H146" s="50">
        <f t="shared" si="9"/>
        <v>23.93</v>
      </c>
      <c r="I146" s="51">
        <f t="shared" si="7"/>
        <v>125.38999999999999</v>
      </c>
      <c r="J146" s="194"/>
    </row>
    <row r="147" spans="1:10" ht="26.4" x14ac:dyDescent="0.3">
      <c r="A147" s="17">
        <v>140</v>
      </c>
      <c r="B147" s="56" t="s">
        <v>58</v>
      </c>
      <c r="C147" s="57" t="s">
        <v>45</v>
      </c>
      <c r="D147" s="136">
        <v>1123</v>
      </c>
      <c r="E147" s="55">
        <f t="shared" si="8"/>
        <v>6.72</v>
      </c>
      <c r="F147" s="137">
        <v>8</v>
      </c>
      <c r="G147" s="137">
        <v>26.9</v>
      </c>
      <c r="H147" s="50">
        <f t="shared" si="9"/>
        <v>6.35</v>
      </c>
      <c r="I147" s="51">
        <f t="shared" si="7"/>
        <v>33.25</v>
      </c>
      <c r="J147" s="194"/>
    </row>
    <row r="148" spans="1:10" ht="26.4" x14ac:dyDescent="0.3">
      <c r="A148" s="17">
        <v>141</v>
      </c>
      <c r="B148" s="56" t="s">
        <v>47</v>
      </c>
      <c r="C148" s="57" t="s">
        <v>50</v>
      </c>
      <c r="D148" s="136">
        <v>1239</v>
      </c>
      <c r="E148" s="55">
        <f t="shared" si="8"/>
        <v>7.42</v>
      </c>
      <c r="F148" s="137">
        <v>8</v>
      </c>
      <c r="G148" s="137">
        <v>29.68</v>
      </c>
      <c r="H148" s="50">
        <f t="shared" si="9"/>
        <v>7</v>
      </c>
      <c r="I148" s="51">
        <f t="shared" si="7"/>
        <v>36.68</v>
      </c>
      <c r="J148" s="194"/>
    </row>
    <row r="149" spans="1:10" ht="26.4" x14ac:dyDescent="0.3">
      <c r="A149" s="53">
        <v>142</v>
      </c>
      <c r="B149" s="56" t="s">
        <v>63</v>
      </c>
      <c r="C149" s="57" t="s">
        <v>38</v>
      </c>
      <c r="D149" s="136">
        <v>1412</v>
      </c>
      <c r="E149" s="55">
        <f t="shared" si="8"/>
        <v>8.4600000000000009</v>
      </c>
      <c r="F149" s="137">
        <v>32</v>
      </c>
      <c r="G149" s="137">
        <v>135.28</v>
      </c>
      <c r="H149" s="50">
        <f t="shared" si="9"/>
        <v>31.91</v>
      </c>
      <c r="I149" s="51">
        <f t="shared" si="7"/>
        <v>167.19</v>
      </c>
      <c r="J149" s="194"/>
    </row>
    <row r="150" spans="1:10" ht="26.4" x14ac:dyDescent="0.3">
      <c r="A150" s="17">
        <v>143</v>
      </c>
      <c r="B150" s="56" t="s">
        <v>62</v>
      </c>
      <c r="C150" s="57" t="s">
        <v>38</v>
      </c>
      <c r="D150" s="136">
        <v>1412</v>
      </c>
      <c r="E150" s="55">
        <f t="shared" si="8"/>
        <v>8.4600000000000009</v>
      </c>
      <c r="F150" s="137">
        <v>16</v>
      </c>
      <c r="G150" s="137">
        <v>67.64</v>
      </c>
      <c r="H150" s="50">
        <f t="shared" si="9"/>
        <v>15.96</v>
      </c>
      <c r="I150" s="51">
        <f t="shared" si="7"/>
        <v>83.6</v>
      </c>
      <c r="J150" s="194"/>
    </row>
    <row r="151" spans="1:10" ht="26.4" x14ac:dyDescent="0.3">
      <c r="A151" s="17">
        <v>144</v>
      </c>
      <c r="B151" s="56" t="s">
        <v>51</v>
      </c>
      <c r="C151" s="57" t="s">
        <v>50</v>
      </c>
      <c r="D151" s="136">
        <v>1279</v>
      </c>
      <c r="E151" s="55">
        <f t="shared" si="8"/>
        <v>7.66</v>
      </c>
      <c r="F151" s="137">
        <v>8</v>
      </c>
      <c r="G151" s="137">
        <v>30.64</v>
      </c>
      <c r="H151" s="50">
        <f t="shared" si="9"/>
        <v>7.23</v>
      </c>
      <c r="I151" s="51">
        <f t="shared" si="7"/>
        <v>37.870000000000005</v>
      </c>
      <c r="J151" s="194"/>
    </row>
    <row r="152" spans="1:10" ht="26.4" x14ac:dyDescent="0.3">
      <c r="A152" s="53">
        <v>145</v>
      </c>
      <c r="B152" s="56" t="s">
        <v>39</v>
      </c>
      <c r="C152" s="57" t="s">
        <v>43</v>
      </c>
      <c r="D152" s="136">
        <v>1474</v>
      </c>
      <c r="E152" s="55">
        <f t="shared" si="8"/>
        <v>8.83</v>
      </c>
      <c r="F152" s="137">
        <v>6</v>
      </c>
      <c r="G152" s="137">
        <v>26.48</v>
      </c>
      <c r="H152" s="50">
        <f t="shared" si="9"/>
        <v>6.25</v>
      </c>
      <c r="I152" s="51">
        <f t="shared" si="7"/>
        <v>32.730000000000004</v>
      </c>
      <c r="J152" s="194"/>
    </row>
    <row r="153" spans="1:10" ht="26.4" x14ac:dyDescent="0.3">
      <c r="A153" s="17">
        <v>146</v>
      </c>
      <c r="B153" s="56" t="s">
        <v>37</v>
      </c>
      <c r="C153" s="57" t="s">
        <v>50</v>
      </c>
      <c r="D153" s="136">
        <v>1248</v>
      </c>
      <c r="E153" s="55">
        <f t="shared" si="8"/>
        <v>7.47</v>
      </c>
      <c r="F153" s="137">
        <v>16</v>
      </c>
      <c r="G153" s="137">
        <v>59.78</v>
      </c>
      <c r="H153" s="50">
        <f t="shared" si="9"/>
        <v>14.1</v>
      </c>
      <c r="I153" s="51">
        <f t="shared" si="7"/>
        <v>73.88</v>
      </c>
      <c r="J153" s="194"/>
    </row>
    <row r="154" spans="1:10" ht="26.4" x14ac:dyDescent="0.3">
      <c r="A154" s="17">
        <v>147</v>
      </c>
      <c r="B154" s="56" t="s">
        <v>62</v>
      </c>
      <c r="C154" s="57" t="s">
        <v>50</v>
      </c>
      <c r="D154" s="136">
        <v>1418</v>
      </c>
      <c r="E154" s="55">
        <f t="shared" si="8"/>
        <v>8.49</v>
      </c>
      <c r="F154" s="137">
        <v>8</v>
      </c>
      <c r="G154" s="137">
        <v>33.96</v>
      </c>
      <c r="H154" s="50">
        <f t="shared" si="9"/>
        <v>8.01</v>
      </c>
      <c r="I154" s="51">
        <f t="shared" si="7"/>
        <v>41.97</v>
      </c>
      <c r="J154" s="194"/>
    </row>
    <row r="155" spans="1:10" x14ac:dyDescent="0.3">
      <c r="A155" s="53">
        <v>148</v>
      </c>
      <c r="B155" s="56" t="s">
        <v>44</v>
      </c>
      <c r="C155" s="57" t="s">
        <v>45</v>
      </c>
      <c r="D155" s="136">
        <v>1062</v>
      </c>
      <c r="E155" s="55">
        <f t="shared" si="8"/>
        <v>6.36</v>
      </c>
      <c r="F155" s="137">
        <v>6</v>
      </c>
      <c r="G155" s="137">
        <v>19.079999999999998</v>
      </c>
      <c r="H155" s="50">
        <f t="shared" si="9"/>
        <v>4.5</v>
      </c>
      <c r="I155" s="51">
        <f t="shared" si="7"/>
        <v>23.58</v>
      </c>
      <c r="J155" s="194"/>
    </row>
    <row r="156" spans="1:10" ht="26.4" x14ac:dyDescent="0.3">
      <c r="A156" s="17">
        <v>149</v>
      </c>
      <c r="B156" s="56" t="s">
        <v>42</v>
      </c>
      <c r="C156" s="57" t="s">
        <v>50</v>
      </c>
      <c r="D156" s="136">
        <v>1418</v>
      </c>
      <c r="E156" s="55">
        <f t="shared" si="8"/>
        <v>8.49</v>
      </c>
      <c r="F156" s="137">
        <v>24</v>
      </c>
      <c r="G156" s="137">
        <v>101.89</v>
      </c>
      <c r="H156" s="50">
        <f t="shared" si="9"/>
        <v>24.04</v>
      </c>
      <c r="I156" s="51">
        <f t="shared" si="7"/>
        <v>125.93</v>
      </c>
      <c r="J156" s="194"/>
    </row>
    <row r="157" spans="1:10" ht="26.4" x14ac:dyDescent="0.3">
      <c r="A157" s="17">
        <v>150</v>
      </c>
      <c r="B157" s="56" t="s">
        <v>56</v>
      </c>
      <c r="C157" s="57" t="s">
        <v>50</v>
      </c>
      <c r="D157" s="136">
        <v>1279</v>
      </c>
      <c r="E157" s="55">
        <f t="shared" si="8"/>
        <v>7.66</v>
      </c>
      <c r="F157" s="137">
        <v>40</v>
      </c>
      <c r="G157" s="137">
        <v>153.18</v>
      </c>
      <c r="H157" s="50">
        <f t="shared" si="9"/>
        <v>36.14</v>
      </c>
      <c r="I157" s="51">
        <f t="shared" si="7"/>
        <v>189.32</v>
      </c>
      <c r="J157" s="194"/>
    </row>
    <row r="158" spans="1:10" ht="26.4" x14ac:dyDescent="0.3">
      <c r="A158" s="53">
        <v>151</v>
      </c>
      <c r="B158" s="56" t="s">
        <v>42</v>
      </c>
      <c r="C158" s="57" t="s">
        <v>50</v>
      </c>
      <c r="D158" s="136">
        <v>1464</v>
      </c>
      <c r="E158" s="55">
        <f t="shared" si="8"/>
        <v>8.77</v>
      </c>
      <c r="F158" s="137">
        <v>40</v>
      </c>
      <c r="G158" s="137">
        <v>175.32</v>
      </c>
      <c r="H158" s="50">
        <f t="shared" si="9"/>
        <v>41.36</v>
      </c>
      <c r="I158" s="51">
        <f t="shared" si="7"/>
        <v>216.68</v>
      </c>
      <c r="J158" s="194"/>
    </row>
    <row r="159" spans="1:10" ht="26.4" x14ac:dyDescent="0.3">
      <c r="A159" s="17">
        <v>152</v>
      </c>
      <c r="B159" s="56" t="s">
        <v>42</v>
      </c>
      <c r="C159" s="57" t="s">
        <v>38</v>
      </c>
      <c r="D159" s="136">
        <v>1392</v>
      </c>
      <c r="E159" s="55">
        <f t="shared" si="8"/>
        <v>8.34</v>
      </c>
      <c r="F159" s="137">
        <v>24</v>
      </c>
      <c r="G159" s="137">
        <v>100.02</v>
      </c>
      <c r="H159" s="50">
        <f t="shared" si="9"/>
        <v>23.59</v>
      </c>
      <c r="I159" s="51">
        <f t="shared" si="7"/>
        <v>123.61</v>
      </c>
      <c r="J159" s="194"/>
    </row>
    <row r="160" spans="1:10" ht="39.6" x14ac:dyDescent="0.3">
      <c r="A160" s="17">
        <v>153</v>
      </c>
      <c r="B160" s="56" t="s">
        <v>74</v>
      </c>
      <c r="C160" s="57" t="s">
        <v>43</v>
      </c>
      <c r="D160" s="136">
        <v>1892</v>
      </c>
      <c r="E160" s="55">
        <f t="shared" si="8"/>
        <v>11.33</v>
      </c>
      <c r="F160" s="137">
        <v>8</v>
      </c>
      <c r="G160" s="137">
        <v>45.32</v>
      </c>
      <c r="H160" s="50">
        <f t="shared" si="9"/>
        <v>10.69</v>
      </c>
      <c r="I160" s="51">
        <f t="shared" si="7"/>
        <v>56.01</v>
      </c>
      <c r="J160" s="194"/>
    </row>
    <row r="161" spans="1:10" x14ac:dyDescent="0.3">
      <c r="A161" s="53">
        <v>154</v>
      </c>
      <c r="B161" s="56" t="s">
        <v>44</v>
      </c>
      <c r="C161" s="57" t="s">
        <v>53</v>
      </c>
      <c r="D161" s="136">
        <v>1029</v>
      </c>
      <c r="E161" s="55">
        <f t="shared" si="8"/>
        <v>6.16</v>
      </c>
      <c r="F161" s="137">
        <v>8</v>
      </c>
      <c r="G161" s="137">
        <v>24.65</v>
      </c>
      <c r="H161" s="50">
        <f t="shared" si="9"/>
        <v>5.81</v>
      </c>
      <c r="I161" s="51">
        <f t="shared" si="7"/>
        <v>30.459999999999997</v>
      </c>
      <c r="J161" s="194"/>
    </row>
    <row r="162" spans="1:10" ht="26.4" x14ac:dyDescent="0.3">
      <c r="A162" s="17">
        <v>155</v>
      </c>
      <c r="B162" s="56" t="s">
        <v>39</v>
      </c>
      <c r="C162" s="57" t="s">
        <v>50</v>
      </c>
      <c r="D162" s="136">
        <v>1235</v>
      </c>
      <c r="E162" s="55">
        <f t="shared" si="8"/>
        <v>7.4</v>
      </c>
      <c r="F162" s="137">
        <v>16</v>
      </c>
      <c r="G162" s="137">
        <v>59.16</v>
      </c>
      <c r="H162" s="50">
        <f t="shared" si="9"/>
        <v>13.96</v>
      </c>
      <c r="I162" s="51">
        <f t="shared" si="7"/>
        <v>73.12</v>
      </c>
      <c r="J162" s="194"/>
    </row>
    <row r="163" spans="1:10" ht="26.4" x14ac:dyDescent="0.3">
      <c r="A163" s="17">
        <v>156</v>
      </c>
      <c r="B163" s="56" t="s">
        <v>67</v>
      </c>
      <c r="C163" s="57" t="s">
        <v>40</v>
      </c>
      <c r="D163" s="136">
        <v>1542</v>
      </c>
      <c r="E163" s="55">
        <f t="shared" si="8"/>
        <v>9.23</v>
      </c>
      <c r="F163" s="137">
        <v>16</v>
      </c>
      <c r="G163" s="137">
        <v>73.87</v>
      </c>
      <c r="H163" s="50">
        <f t="shared" si="9"/>
        <v>17.43</v>
      </c>
      <c r="I163" s="51">
        <f t="shared" si="7"/>
        <v>91.300000000000011</v>
      </c>
      <c r="J163" s="194"/>
    </row>
    <row r="164" spans="1:10" x14ac:dyDescent="0.3">
      <c r="A164" s="53">
        <v>157</v>
      </c>
      <c r="B164" s="56" t="s">
        <v>75</v>
      </c>
      <c r="C164" s="57" t="s">
        <v>38</v>
      </c>
      <c r="D164" s="136">
        <v>1243</v>
      </c>
      <c r="E164" s="55">
        <f t="shared" si="8"/>
        <v>7.44</v>
      </c>
      <c r="F164" s="137">
        <v>8</v>
      </c>
      <c r="G164" s="137">
        <v>29.77</v>
      </c>
      <c r="H164" s="50">
        <f t="shared" si="9"/>
        <v>7.02</v>
      </c>
      <c r="I164" s="51">
        <f t="shared" si="7"/>
        <v>36.79</v>
      </c>
      <c r="J164" s="194"/>
    </row>
    <row r="165" spans="1:10" ht="26.4" x14ac:dyDescent="0.3">
      <c r="A165" s="17">
        <v>158</v>
      </c>
      <c r="B165" s="56" t="s">
        <v>71</v>
      </c>
      <c r="C165" s="57" t="s">
        <v>50</v>
      </c>
      <c r="D165" s="136">
        <v>1235</v>
      </c>
      <c r="E165" s="55">
        <f t="shared" si="8"/>
        <v>7.4</v>
      </c>
      <c r="F165" s="137">
        <v>16</v>
      </c>
      <c r="G165" s="137">
        <v>59.16</v>
      </c>
      <c r="H165" s="50">
        <f t="shared" si="9"/>
        <v>13.96</v>
      </c>
      <c r="I165" s="51">
        <f t="shared" si="7"/>
        <v>73.12</v>
      </c>
      <c r="J165" s="194"/>
    </row>
    <row r="166" spans="1:10" ht="26.4" x14ac:dyDescent="0.3">
      <c r="A166" s="17">
        <v>159</v>
      </c>
      <c r="B166" s="56" t="s">
        <v>42</v>
      </c>
      <c r="C166" s="57" t="s">
        <v>38</v>
      </c>
      <c r="D166" s="136">
        <v>1372</v>
      </c>
      <c r="E166" s="55">
        <f t="shared" si="8"/>
        <v>8.2200000000000006</v>
      </c>
      <c r="F166" s="137">
        <v>14</v>
      </c>
      <c r="G166" s="137">
        <v>57.51</v>
      </c>
      <c r="H166" s="50">
        <f t="shared" si="9"/>
        <v>13.57</v>
      </c>
      <c r="I166" s="51">
        <f t="shared" si="7"/>
        <v>71.08</v>
      </c>
      <c r="J166" s="194"/>
    </row>
    <row r="167" spans="1:10" ht="26.4" x14ac:dyDescent="0.3">
      <c r="A167" s="53">
        <v>160</v>
      </c>
      <c r="B167" s="56" t="s">
        <v>56</v>
      </c>
      <c r="C167" s="57" t="s">
        <v>50</v>
      </c>
      <c r="D167" s="136">
        <v>1255</v>
      </c>
      <c r="E167" s="55">
        <f t="shared" si="8"/>
        <v>7.51</v>
      </c>
      <c r="F167" s="137">
        <v>56</v>
      </c>
      <c r="G167" s="137">
        <v>210.42</v>
      </c>
      <c r="H167" s="50">
        <f t="shared" si="9"/>
        <v>49.64</v>
      </c>
      <c r="I167" s="51">
        <f t="shared" si="7"/>
        <v>260.06</v>
      </c>
      <c r="J167" s="194"/>
    </row>
    <row r="168" spans="1:10" ht="26.4" x14ac:dyDescent="0.3">
      <c r="A168" s="17">
        <v>161</v>
      </c>
      <c r="B168" s="56" t="s">
        <v>63</v>
      </c>
      <c r="C168" s="57" t="s">
        <v>38</v>
      </c>
      <c r="D168" s="136">
        <v>1367</v>
      </c>
      <c r="E168" s="55">
        <f t="shared" si="8"/>
        <v>8.19</v>
      </c>
      <c r="F168" s="137">
        <v>16</v>
      </c>
      <c r="G168" s="137">
        <v>65.489999999999995</v>
      </c>
      <c r="H168" s="50">
        <f t="shared" si="9"/>
        <v>15.45</v>
      </c>
      <c r="I168" s="51">
        <f t="shared" si="7"/>
        <v>80.94</v>
      </c>
      <c r="J168" s="194"/>
    </row>
    <row r="169" spans="1:10" ht="26.4" x14ac:dyDescent="0.3">
      <c r="A169" s="17">
        <v>162</v>
      </c>
      <c r="B169" s="56" t="s">
        <v>46</v>
      </c>
      <c r="C169" s="57" t="s">
        <v>38</v>
      </c>
      <c r="D169" s="136">
        <v>1220</v>
      </c>
      <c r="E169" s="55">
        <f t="shared" si="8"/>
        <v>7.31</v>
      </c>
      <c r="F169" s="137">
        <v>8</v>
      </c>
      <c r="G169" s="137">
        <v>29.22</v>
      </c>
      <c r="H169" s="50">
        <f t="shared" si="9"/>
        <v>6.89</v>
      </c>
      <c r="I169" s="51">
        <f t="shared" si="7"/>
        <v>36.11</v>
      </c>
      <c r="J169" s="194"/>
    </row>
    <row r="170" spans="1:10" ht="26.4" x14ac:dyDescent="0.3">
      <c r="A170" s="53">
        <v>163</v>
      </c>
      <c r="B170" s="56" t="s">
        <v>37</v>
      </c>
      <c r="C170" s="57" t="s">
        <v>38</v>
      </c>
      <c r="D170" s="136">
        <v>1198</v>
      </c>
      <c r="E170" s="55">
        <f t="shared" si="8"/>
        <v>7.17</v>
      </c>
      <c r="F170" s="137">
        <v>24</v>
      </c>
      <c r="G170" s="137">
        <v>86.09</v>
      </c>
      <c r="H170" s="50">
        <f t="shared" si="9"/>
        <v>20.309999999999999</v>
      </c>
      <c r="I170" s="51">
        <f t="shared" si="7"/>
        <v>106.4</v>
      </c>
      <c r="J170" s="194"/>
    </row>
    <row r="171" spans="1:10" ht="26.4" x14ac:dyDescent="0.3">
      <c r="A171" s="17">
        <v>164</v>
      </c>
      <c r="B171" s="56" t="s">
        <v>65</v>
      </c>
      <c r="C171" s="57" t="s">
        <v>38</v>
      </c>
      <c r="D171" s="136">
        <v>1334</v>
      </c>
      <c r="E171" s="55">
        <f t="shared" si="8"/>
        <v>7.99</v>
      </c>
      <c r="F171" s="137">
        <v>16</v>
      </c>
      <c r="G171" s="137">
        <v>63.9</v>
      </c>
      <c r="H171" s="50">
        <f t="shared" si="9"/>
        <v>15.07</v>
      </c>
      <c r="I171" s="51">
        <f t="shared" si="7"/>
        <v>78.97</v>
      </c>
      <c r="J171" s="194"/>
    </row>
    <row r="172" spans="1:10" ht="26.4" x14ac:dyDescent="0.3">
      <c r="A172" s="17">
        <v>165</v>
      </c>
      <c r="B172" s="56" t="s">
        <v>56</v>
      </c>
      <c r="C172" s="57" t="s">
        <v>38</v>
      </c>
      <c r="D172" s="136">
        <v>1196</v>
      </c>
      <c r="E172" s="55">
        <f t="shared" si="8"/>
        <v>7.16</v>
      </c>
      <c r="F172" s="137">
        <v>24</v>
      </c>
      <c r="G172" s="137">
        <v>85.94</v>
      </c>
      <c r="H172" s="50">
        <f t="shared" si="9"/>
        <v>20.27</v>
      </c>
      <c r="I172" s="51">
        <f t="shared" si="7"/>
        <v>106.21</v>
      </c>
      <c r="J172" s="194"/>
    </row>
    <row r="173" spans="1:10" ht="26.4" x14ac:dyDescent="0.3">
      <c r="A173" s="53">
        <v>166</v>
      </c>
      <c r="B173" s="56" t="s">
        <v>51</v>
      </c>
      <c r="C173" s="57" t="s">
        <v>38</v>
      </c>
      <c r="D173" s="136">
        <v>1200</v>
      </c>
      <c r="E173" s="55">
        <f t="shared" si="8"/>
        <v>7.19</v>
      </c>
      <c r="F173" s="137">
        <v>40</v>
      </c>
      <c r="G173" s="137">
        <v>143.72</v>
      </c>
      <c r="H173" s="50">
        <f t="shared" si="9"/>
        <v>33.9</v>
      </c>
      <c r="I173" s="51">
        <f t="shared" si="7"/>
        <v>177.62</v>
      </c>
      <c r="J173" s="194"/>
    </row>
    <row r="174" spans="1:10" x14ac:dyDescent="0.3">
      <c r="A174" s="17">
        <v>167</v>
      </c>
      <c r="B174" s="56" t="s">
        <v>60</v>
      </c>
      <c r="C174" s="57" t="s">
        <v>38</v>
      </c>
      <c r="D174" s="136">
        <v>1263</v>
      </c>
      <c r="E174" s="55">
        <f t="shared" si="8"/>
        <v>7.56</v>
      </c>
      <c r="F174" s="137">
        <v>8</v>
      </c>
      <c r="G174" s="137">
        <v>30.25</v>
      </c>
      <c r="H174" s="50">
        <f t="shared" si="9"/>
        <v>7.14</v>
      </c>
      <c r="I174" s="51">
        <f t="shared" si="7"/>
        <v>37.39</v>
      </c>
      <c r="J174" s="194"/>
    </row>
    <row r="175" spans="1:10" ht="26.4" x14ac:dyDescent="0.3">
      <c r="A175" s="17">
        <v>168</v>
      </c>
      <c r="B175" s="56" t="s">
        <v>76</v>
      </c>
      <c r="C175" s="57" t="s">
        <v>50</v>
      </c>
      <c r="D175" s="136">
        <v>1410</v>
      </c>
      <c r="E175" s="55">
        <f t="shared" si="8"/>
        <v>8.44</v>
      </c>
      <c r="F175" s="137">
        <v>16</v>
      </c>
      <c r="G175" s="137">
        <v>67.540000000000006</v>
      </c>
      <c r="H175" s="50">
        <f t="shared" si="9"/>
        <v>15.93</v>
      </c>
      <c r="I175" s="51">
        <f t="shared" si="7"/>
        <v>83.47</v>
      </c>
      <c r="J175" s="194"/>
    </row>
    <row r="176" spans="1:10" ht="26.4" x14ac:dyDescent="0.3">
      <c r="A176" s="53">
        <v>169</v>
      </c>
      <c r="B176" s="56" t="s">
        <v>52</v>
      </c>
      <c r="C176" s="57" t="s">
        <v>50</v>
      </c>
      <c r="D176" s="136">
        <v>1398</v>
      </c>
      <c r="E176" s="55">
        <f t="shared" si="8"/>
        <v>8.3699999999999992</v>
      </c>
      <c r="F176" s="137">
        <v>8</v>
      </c>
      <c r="G176" s="137">
        <v>33.479999999999997</v>
      </c>
      <c r="H176" s="50">
        <f t="shared" si="9"/>
        <v>7.9</v>
      </c>
      <c r="I176" s="51">
        <f t="shared" si="7"/>
        <v>41.379999999999995</v>
      </c>
      <c r="J176" s="194"/>
    </row>
    <row r="177" spans="1:10" ht="39.6" x14ac:dyDescent="0.3">
      <c r="A177" s="17">
        <v>170</v>
      </c>
      <c r="B177" s="56" t="s">
        <v>66</v>
      </c>
      <c r="C177" s="57" t="s">
        <v>77</v>
      </c>
      <c r="D177" s="136">
        <v>1322</v>
      </c>
      <c r="E177" s="55">
        <f t="shared" si="8"/>
        <v>7.92</v>
      </c>
      <c r="F177" s="137">
        <v>16</v>
      </c>
      <c r="G177" s="137">
        <v>63.33</v>
      </c>
      <c r="H177" s="50">
        <f t="shared" si="9"/>
        <v>14.94</v>
      </c>
      <c r="I177" s="51">
        <f t="shared" si="7"/>
        <v>78.27</v>
      </c>
      <c r="J177" s="194"/>
    </row>
    <row r="178" spans="1:10" ht="26.4" x14ac:dyDescent="0.3">
      <c r="A178" s="17">
        <v>171</v>
      </c>
      <c r="B178" s="56" t="s">
        <v>47</v>
      </c>
      <c r="C178" s="57" t="s">
        <v>38</v>
      </c>
      <c r="D178" s="136">
        <v>1240</v>
      </c>
      <c r="E178" s="55">
        <f t="shared" si="8"/>
        <v>7.43</v>
      </c>
      <c r="F178" s="137">
        <v>16</v>
      </c>
      <c r="G178" s="137">
        <v>59.4</v>
      </c>
      <c r="H178" s="50">
        <f t="shared" si="9"/>
        <v>14.01</v>
      </c>
      <c r="I178" s="51">
        <f t="shared" si="7"/>
        <v>73.41</v>
      </c>
      <c r="J178" s="194"/>
    </row>
    <row r="179" spans="1:10" ht="26.4" x14ac:dyDescent="0.3">
      <c r="A179" s="53">
        <v>172</v>
      </c>
      <c r="B179" s="56" t="s">
        <v>52</v>
      </c>
      <c r="C179" s="57" t="s">
        <v>38</v>
      </c>
      <c r="D179" s="136">
        <v>1392</v>
      </c>
      <c r="E179" s="55">
        <f t="shared" si="8"/>
        <v>8.34</v>
      </c>
      <c r="F179" s="137">
        <v>14</v>
      </c>
      <c r="G179" s="137">
        <v>58.35</v>
      </c>
      <c r="H179" s="50">
        <f t="shared" si="9"/>
        <v>13.76</v>
      </c>
      <c r="I179" s="51">
        <f t="shared" si="7"/>
        <v>72.11</v>
      </c>
      <c r="J179" s="194"/>
    </row>
    <row r="180" spans="1:10" ht="26.4" x14ac:dyDescent="0.3">
      <c r="A180" s="17">
        <v>173</v>
      </c>
      <c r="B180" s="56" t="s">
        <v>47</v>
      </c>
      <c r="C180" s="57" t="s">
        <v>38</v>
      </c>
      <c r="D180" s="136">
        <v>1223</v>
      </c>
      <c r="E180" s="55">
        <f t="shared" si="8"/>
        <v>7.32</v>
      </c>
      <c r="F180" s="137">
        <v>24</v>
      </c>
      <c r="G180" s="137">
        <v>87.88</v>
      </c>
      <c r="H180" s="50">
        <f t="shared" si="9"/>
        <v>20.73</v>
      </c>
      <c r="I180" s="51">
        <f t="shared" si="7"/>
        <v>108.61</v>
      </c>
      <c r="J180" s="194"/>
    </row>
    <row r="181" spans="1:10" ht="26.4" x14ac:dyDescent="0.3">
      <c r="A181" s="17">
        <v>174</v>
      </c>
      <c r="B181" s="56" t="s">
        <v>42</v>
      </c>
      <c r="C181" s="57" t="s">
        <v>50</v>
      </c>
      <c r="D181" s="136">
        <v>1464</v>
      </c>
      <c r="E181" s="55">
        <f t="shared" si="8"/>
        <v>8.77</v>
      </c>
      <c r="F181" s="137">
        <v>16</v>
      </c>
      <c r="G181" s="137">
        <v>70.13</v>
      </c>
      <c r="H181" s="50">
        <f t="shared" si="9"/>
        <v>16.54</v>
      </c>
      <c r="I181" s="51">
        <f t="shared" si="7"/>
        <v>86.669999999999987</v>
      </c>
      <c r="J181" s="194"/>
    </row>
    <row r="182" spans="1:10" ht="26.4" x14ac:dyDescent="0.3">
      <c r="A182" s="53">
        <v>175</v>
      </c>
      <c r="B182" s="56" t="s">
        <v>51</v>
      </c>
      <c r="C182" s="57" t="s">
        <v>50</v>
      </c>
      <c r="D182" s="136">
        <v>1235</v>
      </c>
      <c r="E182" s="55">
        <f t="shared" si="8"/>
        <v>7.4</v>
      </c>
      <c r="F182" s="137">
        <v>48</v>
      </c>
      <c r="G182" s="137">
        <v>177.48</v>
      </c>
      <c r="H182" s="50">
        <f t="shared" si="9"/>
        <v>41.87</v>
      </c>
      <c r="I182" s="51">
        <f t="shared" si="7"/>
        <v>219.35</v>
      </c>
      <c r="J182" s="194"/>
    </row>
    <row r="183" spans="1:10" ht="26.4" x14ac:dyDescent="0.3">
      <c r="A183" s="17">
        <v>176</v>
      </c>
      <c r="B183" s="56" t="s">
        <v>56</v>
      </c>
      <c r="C183" s="57" t="s">
        <v>38</v>
      </c>
      <c r="D183" s="136">
        <v>1220</v>
      </c>
      <c r="E183" s="55">
        <f t="shared" si="8"/>
        <v>7.31</v>
      </c>
      <c r="F183" s="137">
        <v>32</v>
      </c>
      <c r="G183" s="137">
        <v>116.88</v>
      </c>
      <c r="H183" s="50">
        <f t="shared" si="9"/>
        <v>27.57</v>
      </c>
      <c r="I183" s="51">
        <f t="shared" si="7"/>
        <v>144.44999999999999</v>
      </c>
      <c r="J183" s="194"/>
    </row>
    <row r="184" spans="1:10" ht="26.4" x14ac:dyDescent="0.3">
      <c r="A184" s="17">
        <v>177</v>
      </c>
      <c r="B184" s="56" t="s">
        <v>65</v>
      </c>
      <c r="C184" s="57" t="s">
        <v>38</v>
      </c>
      <c r="D184" s="136">
        <v>1176</v>
      </c>
      <c r="E184" s="55">
        <f t="shared" si="8"/>
        <v>7.04</v>
      </c>
      <c r="F184" s="137">
        <v>32</v>
      </c>
      <c r="G184" s="137">
        <v>112.67</v>
      </c>
      <c r="H184" s="50">
        <f t="shared" si="9"/>
        <v>26.58</v>
      </c>
      <c r="I184" s="51">
        <f t="shared" si="7"/>
        <v>139.25</v>
      </c>
      <c r="J184" s="194"/>
    </row>
    <row r="185" spans="1:10" ht="26.4" x14ac:dyDescent="0.3">
      <c r="A185" s="53">
        <v>178</v>
      </c>
      <c r="B185" s="56" t="s">
        <v>39</v>
      </c>
      <c r="C185" s="57" t="s">
        <v>38</v>
      </c>
      <c r="D185" s="136">
        <v>1180</v>
      </c>
      <c r="E185" s="55">
        <f t="shared" si="8"/>
        <v>7.07</v>
      </c>
      <c r="F185" s="137">
        <v>2</v>
      </c>
      <c r="G185" s="137">
        <v>7.07</v>
      </c>
      <c r="H185" s="50">
        <f t="shared" si="9"/>
        <v>1.67</v>
      </c>
      <c r="I185" s="51">
        <f t="shared" si="7"/>
        <v>8.74</v>
      </c>
      <c r="J185" s="194"/>
    </row>
    <row r="186" spans="1:10" ht="26.4" x14ac:dyDescent="0.3">
      <c r="A186" s="17">
        <v>179</v>
      </c>
      <c r="B186" s="56" t="s">
        <v>70</v>
      </c>
      <c r="C186" s="57" t="s">
        <v>50</v>
      </c>
      <c r="D186" s="136">
        <v>1252</v>
      </c>
      <c r="E186" s="55">
        <f t="shared" si="8"/>
        <v>7.5</v>
      </c>
      <c r="F186" s="137">
        <v>24</v>
      </c>
      <c r="G186" s="137">
        <v>89.96</v>
      </c>
      <c r="H186" s="50">
        <f t="shared" si="9"/>
        <v>21.22</v>
      </c>
      <c r="I186" s="51">
        <f t="shared" si="7"/>
        <v>111.17999999999999</v>
      </c>
      <c r="J186" s="194"/>
    </row>
    <row r="187" spans="1:10" ht="26.4" x14ac:dyDescent="0.3">
      <c r="A187" s="17">
        <v>180</v>
      </c>
      <c r="B187" s="56" t="s">
        <v>51</v>
      </c>
      <c r="C187" s="57" t="s">
        <v>38</v>
      </c>
      <c r="D187" s="136">
        <v>1263</v>
      </c>
      <c r="E187" s="55">
        <f t="shared" si="8"/>
        <v>7.56</v>
      </c>
      <c r="F187" s="137">
        <v>40</v>
      </c>
      <c r="G187" s="137">
        <v>151.26</v>
      </c>
      <c r="H187" s="50">
        <f t="shared" si="9"/>
        <v>35.68</v>
      </c>
      <c r="I187" s="51">
        <f t="shared" si="7"/>
        <v>186.94</v>
      </c>
      <c r="J187" s="194"/>
    </row>
    <row r="188" spans="1:10" x14ac:dyDescent="0.3">
      <c r="A188" s="53">
        <v>181</v>
      </c>
      <c r="B188" s="56" t="s">
        <v>44</v>
      </c>
      <c r="C188" s="57" t="s">
        <v>50</v>
      </c>
      <c r="D188" s="136">
        <v>1240</v>
      </c>
      <c r="E188" s="55">
        <f t="shared" si="8"/>
        <v>7.43</v>
      </c>
      <c r="F188" s="137">
        <v>8</v>
      </c>
      <c r="G188" s="137">
        <v>29.7</v>
      </c>
      <c r="H188" s="50">
        <f t="shared" si="9"/>
        <v>7.01</v>
      </c>
      <c r="I188" s="51">
        <f t="shared" si="7"/>
        <v>36.71</v>
      </c>
      <c r="J188" s="194"/>
    </row>
    <row r="189" spans="1:10" ht="26.4" x14ac:dyDescent="0.3">
      <c r="A189" s="17">
        <v>182</v>
      </c>
      <c r="B189" s="56" t="s">
        <v>51</v>
      </c>
      <c r="C189" s="57" t="s">
        <v>38</v>
      </c>
      <c r="D189" s="136">
        <v>1223</v>
      </c>
      <c r="E189" s="55">
        <f t="shared" si="8"/>
        <v>7.32</v>
      </c>
      <c r="F189" s="137">
        <v>8</v>
      </c>
      <c r="G189" s="137">
        <v>29.29</v>
      </c>
      <c r="H189" s="50">
        <f t="shared" si="9"/>
        <v>6.91</v>
      </c>
      <c r="I189" s="51">
        <f t="shared" si="7"/>
        <v>36.200000000000003</v>
      </c>
      <c r="J189" s="194"/>
    </row>
    <row r="190" spans="1:10" ht="26.4" x14ac:dyDescent="0.3">
      <c r="A190" s="17">
        <v>183</v>
      </c>
      <c r="B190" s="56" t="s">
        <v>42</v>
      </c>
      <c r="C190" s="57" t="s">
        <v>50</v>
      </c>
      <c r="D190" s="136">
        <v>1444</v>
      </c>
      <c r="E190" s="55">
        <f t="shared" si="8"/>
        <v>8.65</v>
      </c>
      <c r="F190" s="137">
        <v>16</v>
      </c>
      <c r="G190" s="137">
        <v>69.180000000000007</v>
      </c>
      <c r="H190" s="50">
        <f t="shared" si="9"/>
        <v>16.32</v>
      </c>
      <c r="I190" s="51">
        <f t="shared" si="7"/>
        <v>85.5</v>
      </c>
      <c r="J190" s="194"/>
    </row>
    <row r="191" spans="1:10" ht="26.4" x14ac:dyDescent="0.3">
      <c r="A191" s="53">
        <v>184</v>
      </c>
      <c r="B191" s="56" t="s">
        <v>41</v>
      </c>
      <c r="C191" s="57" t="s">
        <v>38</v>
      </c>
      <c r="D191" s="136">
        <v>1387</v>
      </c>
      <c r="E191" s="55">
        <f t="shared" si="8"/>
        <v>8.31</v>
      </c>
      <c r="F191" s="137">
        <v>8</v>
      </c>
      <c r="G191" s="137">
        <v>33.22</v>
      </c>
      <c r="H191" s="50">
        <f t="shared" si="9"/>
        <v>7.84</v>
      </c>
      <c r="I191" s="51">
        <f t="shared" si="7"/>
        <v>41.06</v>
      </c>
      <c r="J191" s="194"/>
    </row>
    <row r="192" spans="1:10" ht="26.4" x14ac:dyDescent="0.3">
      <c r="A192" s="17">
        <v>185</v>
      </c>
      <c r="B192" s="56" t="s">
        <v>62</v>
      </c>
      <c r="C192" s="57" t="s">
        <v>38</v>
      </c>
      <c r="D192" s="136">
        <v>1367</v>
      </c>
      <c r="E192" s="55">
        <f t="shared" si="8"/>
        <v>8.19</v>
      </c>
      <c r="F192" s="137">
        <v>16</v>
      </c>
      <c r="G192" s="137">
        <v>65.489999999999995</v>
      </c>
      <c r="H192" s="50">
        <f t="shared" si="9"/>
        <v>15.45</v>
      </c>
      <c r="I192" s="51">
        <f t="shared" si="7"/>
        <v>80.94</v>
      </c>
      <c r="J192" s="194"/>
    </row>
    <row r="193" spans="1:10" ht="26.4" x14ac:dyDescent="0.3">
      <c r="A193" s="17">
        <v>186</v>
      </c>
      <c r="B193" s="56" t="s">
        <v>39</v>
      </c>
      <c r="C193" s="57" t="s">
        <v>38</v>
      </c>
      <c r="D193" s="136">
        <v>1223</v>
      </c>
      <c r="E193" s="55">
        <f t="shared" si="8"/>
        <v>7.32</v>
      </c>
      <c r="F193" s="137">
        <v>8</v>
      </c>
      <c r="G193" s="137">
        <v>29.29</v>
      </c>
      <c r="H193" s="50">
        <f t="shared" si="9"/>
        <v>6.91</v>
      </c>
      <c r="I193" s="51">
        <f t="shared" si="7"/>
        <v>36.200000000000003</v>
      </c>
      <c r="J193" s="194"/>
    </row>
    <row r="194" spans="1:10" ht="26.4" x14ac:dyDescent="0.3">
      <c r="A194" s="53">
        <v>187</v>
      </c>
      <c r="B194" s="56" t="s">
        <v>39</v>
      </c>
      <c r="C194" s="57" t="s">
        <v>38</v>
      </c>
      <c r="D194" s="136">
        <v>1243</v>
      </c>
      <c r="E194" s="55">
        <f t="shared" si="8"/>
        <v>7.44</v>
      </c>
      <c r="F194" s="137">
        <v>16</v>
      </c>
      <c r="G194" s="137">
        <v>59.54</v>
      </c>
      <c r="H194" s="50">
        <f t="shared" si="9"/>
        <v>14.05</v>
      </c>
      <c r="I194" s="51">
        <f t="shared" si="7"/>
        <v>73.59</v>
      </c>
      <c r="J194" s="194"/>
    </row>
    <row r="195" spans="1:10" ht="26.4" x14ac:dyDescent="0.3">
      <c r="A195" s="17">
        <v>188</v>
      </c>
      <c r="B195" s="56" t="s">
        <v>39</v>
      </c>
      <c r="C195" s="57" t="s">
        <v>38</v>
      </c>
      <c r="D195" s="136">
        <v>1203</v>
      </c>
      <c r="E195" s="55">
        <f t="shared" si="8"/>
        <v>7.2</v>
      </c>
      <c r="F195" s="137">
        <v>8</v>
      </c>
      <c r="G195" s="137">
        <v>28.82</v>
      </c>
      <c r="H195" s="50">
        <f t="shared" si="9"/>
        <v>6.8</v>
      </c>
      <c r="I195" s="51">
        <f t="shared" si="7"/>
        <v>35.619999999999997</v>
      </c>
      <c r="J195" s="194"/>
    </row>
    <row r="196" spans="1:10" ht="26.4" x14ac:dyDescent="0.3">
      <c r="A196" s="17">
        <v>189</v>
      </c>
      <c r="B196" s="56" t="s">
        <v>57</v>
      </c>
      <c r="C196" s="57" t="s">
        <v>38</v>
      </c>
      <c r="D196" s="136">
        <v>1223</v>
      </c>
      <c r="E196" s="55">
        <f t="shared" si="8"/>
        <v>7.32</v>
      </c>
      <c r="F196" s="137">
        <v>8</v>
      </c>
      <c r="G196" s="137">
        <v>29.29</v>
      </c>
      <c r="H196" s="50">
        <f t="shared" si="9"/>
        <v>6.91</v>
      </c>
      <c r="I196" s="51">
        <f t="shared" si="7"/>
        <v>36.200000000000003</v>
      </c>
      <c r="J196" s="194"/>
    </row>
    <row r="197" spans="1:10" ht="26.4" x14ac:dyDescent="0.3">
      <c r="A197" s="53">
        <v>190</v>
      </c>
      <c r="B197" s="56" t="s">
        <v>42</v>
      </c>
      <c r="C197" s="57" t="s">
        <v>50</v>
      </c>
      <c r="D197" s="136">
        <v>1418</v>
      </c>
      <c r="E197" s="55">
        <f t="shared" si="8"/>
        <v>8.49</v>
      </c>
      <c r="F197" s="137">
        <v>40</v>
      </c>
      <c r="G197" s="137">
        <v>169.82</v>
      </c>
      <c r="H197" s="50">
        <f t="shared" si="9"/>
        <v>40.06</v>
      </c>
      <c r="I197" s="51">
        <f t="shared" si="7"/>
        <v>209.88</v>
      </c>
      <c r="J197" s="194"/>
    </row>
    <row r="198" spans="1:10" ht="26.4" x14ac:dyDescent="0.3">
      <c r="A198" s="17">
        <v>191</v>
      </c>
      <c r="B198" s="56" t="s">
        <v>73</v>
      </c>
      <c r="C198" s="57" t="s">
        <v>38</v>
      </c>
      <c r="D198" s="136">
        <v>1392</v>
      </c>
      <c r="E198" s="55">
        <f t="shared" si="8"/>
        <v>8.34</v>
      </c>
      <c r="F198" s="137">
        <v>24</v>
      </c>
      <c r="G198" s="137">
        <v>100.02</v>
      </c>
      <c r="H198" s="50">
        <f t="shared" si="9"/>
        <v>23.59</v>
      </c>
      <c r="I198" s="51">
        <f t="shared" si="7"/>
        <v>123.61</v>
      </c>
      <c r="J198" s="194"/>
    </row>
    <row r="199" spans="1:10" ht="26.4" x14ac:dyDescent="0.3">
      <c r="A199" s="17">
        <v>192</v>
      </c>
      <c r="B199" s="56" t="s">
        <v>51</v>
      </c>
      <c r="C199" s="57" t="s">
        <v>38</v>
      </c>
      <c r="D199" s="136">
        <v>1243</v>
      </c>
      <c r="E199" s="55">
        <f t="shared" si="8"/>
        <v>7.44</v>
      </c>
      <c r="F199" s="137">
        <v>40</v>
      </c>
      <c r="G199" s="137">
        <v>148.86000000000001</v>
      </c>
      <c r="H199" s="50">
        <f t="shared" si="9"/>
        <v>35.119999999999997</v>
      </c>
      <c r="I199" s="51">
        <f t="shared" si="7"/>
        <v>183.98000000000002</v>
      </c>
      <c r="J199" s="194"/>
    </row>
    <row r="200" spans="1:10" ht="26.4" x14ac:dyDescent="0.3">
      <c r="A200" s="53">
        <v>193</v>
      </c>
      <c r="B200" s="56" t="s">
        <v>42</v>
      </c>
      <c r="C200" s="57" t="s">
        <v>38</v>
      </c>
      <c r="D200" s="136">
        <v>1347</v>
      </c>
      <c r="E200" s="55">
        <f t="shared" si="8"/>
        <v>8.07</v>
      </c>
      <c r="F200" s="137">
        <v>8</v>
      </c>
      <c r="G200" s="137">
        <v>32.26</v>
      </c>
      <c r="H200" s="50">
        <f t="shared" si="9"/>
        <v>7.61</v>
      </c>
      <c r="I200" s="51">
        <f t="shared" ref="I200:I263" si="10">G200+H200</f>
        <v>39.869999999999997</v>
      </c>
      <c r="J200" s="194"/>
    </row>
    <row r="201" spans="1:10" ht="26.4" x14ac:dyDescent="0.3">
      <c r="A201" s="17">
        <v>194</v>
      </c>
      <c r="B201" s="56" t="s">
        <v>47</v>
      </c>
      <c r="C201" s="57" t="s">
        <v>50</v>
      </c>
      <c r="D201" s="136">
        <v>1215</v>
      </c>
      <c r="E201" s="55">
        <f t="shared" ref="E201:E264" si="11">ROUND(D201/$E$4,2)</f>
        <v>7.28</v>
      </c>
      <c r="F201" s="137">
        <v>16</v>
      </c>
      <c r="G201" s="137">
        <v>58.2</v>
      </c>
      <c r="H201" s="50">
        <f t="shared" ref="H201:H264" si="12">ROUND(G201*0.2359,2)</f>
        <v>13.73</v>
      </c>
      <c r="I201" s="51">
        <f t="shared" si="10"/>
        <v>71.930000000000007</v>
      </c>
      <c r="J201" s="194"/>
    </row>
    <row r="202" spans="1:10" ht="26.4" x14ac:dyDescent="0.3">
      <c r="A202" s="17">
        <v>195</v>
      </c>
      <c r="B202" s="56" t="s">
        <v>58</v>
      </c>
      <c r="C202" s="57" t="s">
        <v>45</v>
      </c>
      <c r="D202" s="136">
        <v>1103</v>
      </c>
      <c r="E202" s="55">
        <f t="shared" si="11"/>
        <v>6.6</v>
      </c>
      <c r="F202" s="137">
        <v>24</v>
      </c>
      <c r="G202" s="137">
        <v>79.260000000000005</v>
      </c>
      <c r="H202" s="50">
        <f t="shared" si="12"/>
        <v>18.7</v>
      </c>
      <c r="I202" s="51">
        <f t="shared" si="10"/>
        <v>97.960000000000008</v>
      </c>
      <c r="J202" s="194"/>
    </row>
    <row r="203" spans="1:10" ht="26.4" x14ac:dyDescent="0.3">
      <c r="A203" s="53">
        <v>196</v>
      </c>
      <c r="B203" s="56" t="s">
        <v>42</v>
      </c>
      <c r="C203" s="57" t="s">
        <v>38</v>
      </c>
      <c r="D203" s="136">
        <v>1387</v>
      </c>
      <c r="E203" s="55">
        <f t="shared" si="11"/>
        <v>8.31</v>
      </c>
      <c r="F203" s="137">
        <v>8</v>
      </c>
      <c r="G203" s="137">
        <v>33.22</v>
      </c>
      <c r="H203" s="50">
        <f t="shared" si="12"/>
        <v>7.84</v>
      </c>
      <c r="I203" s="51">
        <f t="shared" si="10"/>
        <v>41.06</v>
      </c>
      <c r="J203" s="194"/>
    </row>
    <row r="204" spans="1:10" ht="26.4" x14ac:dyDescent="0.3">
      <c r="A204" s="17">
        <v>197</v>
      </c>
      <c r="B204" s="56" t="s">
        <v>42</v>
      </c>
      <c r="C204" s="57" t="s">
        <v>38</v>
      </c>
      <c r="D204" s="136">
        <v>1372</v>
      </c>
      <c r="E204" s="55">
        <f t="shared" si="11"/>
        <v>8.2200000000000006</v>
      </c>
      <c r="F204" s="137">
        <v>16</v>
      </c>
      <c r="G204" s="137">
        <v>65.73</v>
      </c>
      <c r="H204" s="50">
        <f t="shared" si="12"/>
        <v>15.51</v>
      </c>
      <c r="I204" s="51">
        <f t="shared" si="10"/>
        <v>81.240000000000009</v>
      </c>
      <c r="J204" s="194"/>
    </row>
    <row r="205" spans="1:10" ht="26.4" x14ac:dyDescent="0.3">
      <c r="A205" s="17">
        <v>198</v>
      </c>
      <c r="B205" s="56" t="s">
        <v>42</v>
      </c>
      <c r="C205" s="57" t="s">
        <v>38</v>
      </c>
      <c r="D205" s="136">
        <v>1332</v>
      </c>
      <c r="E205" s="55">
        <f t="shared" si="11"/>
        <v>7.98</v>
      </c>
      <c r="F205" s="137">
        <v>40</v>
      </c>
      <c r="G205" s="137">
        <v>159.52000000000001</v>
      </c>
      <c r="H205" s="50">
        <f t="shared" si="12"/>
        <v>37.630000000000003</v>
      </c>
      <c r="I205" s="51">
        <f t="shared" si="10"/>
        <v>197.15</v>
      </c>
      <c r="J205" s="194"/>
    </row>
    <row r="206" spans="1:10" ht="26.4" x14ac:dyDescent="0.3">
      <c r="A206" s="53">
        <v>199</v>
      </c>
      <c r="B206" s="56" t="s">
        <v>51</v>
      </c>
      <c r="C206" s="57" t="s">
        <v>38</v>
      </c>
      <c r="D206" s="136">
        <v>1220</v>
      </c>
      <c r="E206" s="55">
        <f t="shared" si="11"/>
        <v>7.31</v>
      </c>
      <c r="F206" s="137">
        <v>16</v>
      </c>
      <c r="G206" s="137">
        <v>58.44</v>
      </c>
      <c r="H206" s="50">
        <f t="shared" si="12"/>
        <v>13.79</v>
      </c>
      <c r="I206" s="51">
        <f t="shared" si="10"/>
        <v>72.22999999999999</v>
      </c>
      <c r="J206" s="194"/>
    </row>
    <row r="207" spans="1:10" ht="26.4" x14ac:dyDescent="0.3">
      <c r="A207" s="17">
        <v>200</v>
      </c>
      <c r="B207" s="56" t="s">
        <v>47</v>
      </c>
      <c r="C207" s="57" t="s">
        <v>38</v>
      </c>
      <c r="D207" s="136">
        <v>1200</v>
      </c>
      <c r="E207" s="55">
        <f t="shared" si="11"/>
        <v>7.19</v>
      </c>
      <c r="F207" s="137">
        <v>8</v>
      </c>
      <c r="G207" s="137">
        <v>28.74</v>
      </c>
      <c r="H207" s="50">
        <f t="shared" si="12"/>
        <v>6.78</v>
      </c>
      <c r="I207" s="51">
        <f t="shared" si="10"/>
        <v>35.519999999999996</v>
      </c>
      <c r="J207" s="194"/>
    </row>
    <row r="208" spans="1:10" ht="26.4" x14ac:dyDescent="0.3">
      <c r="A208" s="17">
        <v>201</v>
      </c>
      <c r="B208" s="56" t="s">
        <v>51</v>
      </c>
      <c r="C208" s="57" t="s">
        <v>38</v>
      </c>
      <c r="D208" s="136">
        <v>1223</v>
      </c>
      <c r="E208" s="55">
        <f t="shared" si="11"/>
        <v>7.32</v>
      </c>
      <c r="F208" s="137">
        <v>30</v>
      </c>
      <c r="G208" s="137">
        <v>109.85</v>
      </c>
      <c r="H208" s="50">
        <f t="shared" si="12"/>
        <v>25.91</v>
      </c>
      <c r="I208" s="51">
        <f t="shared" si="10"/>
        <v>135.76</v>
      </c>
      <c r="J208" s="194"/>
    </row>
    <row r="209" spans="1:10" ht="26.4" x14ac:dyDescent="0.3">
      <c r="A209" s="53">
        <v>202</v>
      </c>
      <c r="B209" s="56" t="s">
        <v>42</v>
      </c>
      <c r="C209" s="57" t="s">
        <v>38</v>
      </c>
      <c r="D209" s="136">
        <v>1372</v>
      </c>
      <c r="E209" s="55">
        <f t="shared" si="11"/>
        <v>8.2200000000000006</v>
      </c>
      <c r="F209" s="137">
        <v>16</v>
      </c>
      <c r="G209" s="137">
        <v>65.73</v>
      </c>
      <c r="H209" s="50">
        <f t="shared" si="12"/>
        <v>15.51</v>
      </c>
      <c r="I209" s="51">
        <f t="shared" si="10"/>
        <v>81.240000000000009</v>
      </c>
      <c r="J209" s="194"/>
    </row>
    <row r="210" spans="1:10" ht="26.4" x14ac:dyDescent="0.3">
      <c r="A210" s="17">
        <v>203</v>
      </c>
      <c r="B210" s="56" t="s">
        <v>58</v>
      </c>
      <c r="C210" s="57" t="s">
        <v>38</v>
      </c>
      <c r="D210" s="136">
        <v>1200</v>
      </c>
      <c r="E210" s="55">
        <f t="shared" si="11"/>
        <v>7.19</v>
      </c>
      <c r="F210" s="137">
        <v>24</v>
      </c>
      <c r="G210" s="137">
        <v>86.23</v>
      </c>
      <c r="H210" s="50">
        <f t="shared" si="12"/>
        <v>20.34</v>
      </c>
      <c r="I210" s="51">
        <f t="shared" si="10"/>
        <v>106.57000000000001</v>
      </c>
      <c r="J210" s="194"/>
    </row>
    <row r="211" spans="1:10" ht="39.6" x14ac:dyDescent="0.3">
      <c r="A211" s="17">
        <v>204</v>
      </c>
      <c r="B211" s="56" t="s">
        <v>74</v>
      </c>
      <c r="C211" s="57" t="s">
        <v>38</v>
      </c>
      <c r="D211" s="136">
        <v>1372</v>
      </c>
      <c r="E211" s="55">
        <f t="shared" si="11"/>
        <v>8.2200000000000006</v>
      </c>
      <c r="F211" s="137">
        <v>8</v>
      </c>
      <c r="G211" s="137">
        <v>32.86</v>
      </c>
      <c r="H211" s="50">
        <f t="shared" si="12"/>
        <v>7.75</v>
      </c>
      <c r="I211" s="51">
        <f t="shared" si="10"/>
        <v>40.61</v>
      </c>
      <c r="J211" s="194"/>
    </row>
    <row r="212" spans="1:10" ht="26.4" x14ac:dyDescent="0.3">
      <c r="A212" s="53">
        <v>205</v>
      </c>
      <c r="B212" s="56" t="s">
        <v>47</v>
      </c>
      <c r="C212" s="57" t="s">
        <v>38</v>
      </c>
      <c r="D212" s="136">
        <v>1223</v>
      </c>
      <c r="E212" s="55">
        <f t="shared" si="11"/>
        <v>7.32</v>
      </c>
      <c r="F212" s="137">
        <v>24</v>
      </c>
      <c r="G212" s="137">
        <v>87.88</v>
      </c>
      <c r="H212" s="50">
        <f t="shared" si="12"/>
        <v>20.73</v>
      </c>
      <c r="I212" s="51">
        <f t="shared" si="10"/>
        <v>108.61</v>
      </c>
      <c r="J212" s="194"/>
    </row>
    <row r="213" spans="1:10" ht="26.4" x14ac:dyDescent="0.3">
      <c r="A213" s="17">
        <v>206</v>
      </c>
      <c r="B213" s="56" t="s">
        <v>57</v>
      </c>
      <c r="C213" s="57" t="s">
        <v>38</v>
      </c>
      <c r="D213" s="136">
        <v>1223</v>
      </c>
      <c r="E213" s="55">
        <f t="shared" si="11"/>
        <v>7.32</v>
      </c>
      <c r="F213" s="137">
        <v>16</v>
      </c>
      <c r="G213" s="137">
        <v>58.58</v>
      </c>
      <c r="H213" s="50">
        <f t="shared" si="12"/>
        <v>13.82</v>
      </c>
      <c r="I213" s="51">
        <f t="shared" si="10"/>
        <v>72.400000000000006</v>
      </c>
      <c r="J213" s="194"/>
    </row>
    <row r="214" spans="1:10" ht="26.4" x14ac:dyDescent="0.3">
      <c r="A214" s="17">
        <v>207</v>
      </c>
      <c r="B214" s="56" t="s">
        <v>63</v>
      </c>
      <c r="C214" s="57" t="s">
        <v>38</v>
      </c>
      <c r="D214" s="136">
        <v>1372</v>
      </c>
      <c r="E214" s="55">
        <f t="shared" si="11"/>
        <v>8.2200000000000006</v>
      </c>
      <c r="F214" s="137">
        <v>24</v>
      </c>
      <c r="G214" s="137">
        <v>98.59</v>
      </c>
      <c r="H214" s="50">
        <f t="shared" si="12"/>
        <v>23.26</v>
      </c>
      <c r="I214" s="51">
        <f t="shared" si="10"/>
        <v>121.85000000000001</v>
      </c>
      <c r="J214" s="194"/>
    </row>
    <row r="215" spans="1:10" ht="26.4" x14ac:dyDescent="0.3">
      <c r="A215" s="53">
        <v>208</v>
      </c>
      <c r="B215" s="56" t="s">
        <v>65</v>
      </c>
      <c r="C215" s="57" t="s">
        <v>38</v>
      </c>
      <c r="D215" s="136">
        <v>1200</v>
      </c>
      <c r="E215" s="55">
        <f t="shared" si="11"/>
        <v>7.19</v>
      </c>
      <c r="F215" s="137">
        <v>24</v>
      </c>
      <c r="G215" s="137">
        <v>86.23</v>
      </c>
      <c r="H215" s="50">
        <f t="shared" si="12"/>
        <v>20.34</v>
      </c>
      <c r="I215" s="51">
        <f t="shared" si="10"/>
        <v>106.57000000000001</v>
      </c>
      <c r="J215" s="194"/>
    </row>
    <row r="216" spans="1:10" ht="26.4" x14ac:dyDescent="0.3">
      <c r="A216" s="17">
        <v>209</v>
      </c>
      <c r="B216" s="56" t="s">
        <v>42</v>
      </c>
      <c r="C216" s="57" t="s">
        <v>38</v>
      </c>
      <c r="D216" s="136">
        <v>1392</v>
      </c>
      <c r="E216" s="55">
        <f t="shared" si="11"/>
        <v>8.34</v>
      </c>
      <c r="F216" s="137">
        <v>40</v>
      </c>
      <c r="G216" s="137">
        <v>166.7</v>
      </c>
      <c r="H216" s="50">
        <f t="shared" si="12"/>
        <v>39.32</v>
      </c>
      <c r="I216" s="51">
        <f t="shared" si="10"/>
        <v>206.01999999999998</v>
      </c>
      <c r="J216" s="194"/>
    </row>
    <row r="217" spans="1:10" ht="26.4" x14ac:dyDescent="0.3">
      <c r="A217" s="17">
        <v>210</v>
      </c>
      <c r="B217" s="56" t="s">
        <v>56</v>
      </c>
      <c r="C217" s="57" t="s">
        <v>50</v>
      </c>
      <c r="D217" s="136">
        <v>1219</v>
      </c>
      <c r="E217" s="55">
        <f t="shared" si="11"/>
        <v>7.3</v>
      </c>
      <c r="F217" s="137">
        <v>16</v>
      </c>
      <c r="G217" s="137">
        <v>58.39</v>
      </c>
      <c r="H217" s="50">
        <f t="shared" si="12"/>
        <v>13.77</v>
      </c>
      <c r="I217" s="51">
        <f t="shared" si="10"/>
        <v>72.16</v>
      </c>
      <c r="J217" s="194"/>
    </row>
    <row r="218" spans="1:10" x14ac:dyDescent="0.3">
      <c r="A218" s="53">
        <v>211</v>
      </c>
      <c r="B218" s="56" t="s">
        <v>60</v>
      </c>
      <c r="C218" s="57" t="s">
        <v>45</v>
      </c>
      <c r="D218" s="136">
        <v>1023</v>
      </c>
      <c r="E218" s="55">
        <f t="shared" si="11"/>
        <v>6.13</v>
      </c>
      <c r="F218" s="137">
        <v>16</v>
      </c>
      <c r="G218" s="137">
        <v>49.01</v>
      </c>
      <c r="H218" s="50">
        <f t="shared" si="12"/>
        <v>11.56</v>
      </c>
      <c r="I218" s="51">
        <f t="shared" si="10"/>
        <v>60.57</v>
      </c>
      <c r="J218" s="194"/>
    </row>
    <row r="219" spans="1:10" ht="26.4" x14ac:dyDescent="0.3">
      <c r="A219" s="17">
        <v>212</v>
      </c>
      <c r="B219" s="56" t="s">
        <v>37</v>
      </c>
      <c r="C219" s="57" t="s">
        <v>38</v>
      </c>
      <c r="D219" s="136">
        <v>1180</v>
      </c>
      <c r="E219" s="55">
        <f t="shared" si="11"/>
        <v>7.07</v>
      </c>
      <c r="F219" s="137">
        <v>38</v>
      </c>
      <c r="G219" s="137">
        <v>134.25</v>
      </c>
      <c r="H219" s="50">
        <f t="shared" si="12"/>
        <v>31.67</v>
      </c>
      <c r="I219" s="51">
        <f t="shared" si="10"/>
        <v>165.92000000000002</v>
      </c>
      <c r="J219" s="194"/>
    </row>
    <row r="220" spans="1:10" ht="26.4" x14ac:dyDescent="0.3">
      <c r="A220" s="17">
        <v>213</v>
      </c>
      <c r="B220" s="56" t="s">
        <v>52</v>
      </c>
      <c r="C220" s="57" t="s">
        <v>38</v>
      </c>
      <c r="D220" s="136">
        <v>1352</v>
      </c>
      <c r="E220" s="55">
        <f t="shared" si="11"/>
        <v>8.1</v>
      </c>
      <c r="F220" s="137">
        <v>16</v>
      </c>
      <c r="G220" s="137">
        <v>64.77</v>
      </c>
      <c r="H220" s="50">
        <f t="shared" si="12"/>
        <v>15.28</v>
      </c>
      <c r="I220" s="51">
        <f t="shared" si="10"/>
        <v>80.05</v>
      </c>
      <c r="J220" s="194"/>
    </row>
    <row r="221" spans="1:10" ht="26.4" x14ac:dyDescent="0.3">
      <c r="A221" s="53">
        <v>214</v>
      </c>
      <c r="B221" s="56" t="s">
        <v>51</v>
      </c>
      <c r="C221" s="57" t="s">
        <v>38</v>
      </c>
      <c r="D221" s="136">
        <v>1203</v>
      </c>
      <c r="E221" s="55">
        <f t="shared" si="11"/>
        <v>7.2</v>
      </c>
      <c r="F221" s="137">
        <v>16</v>
      </c>
      <c r="G221" s="137">
        <v>57.63</v>
      </c>
      <c r="H221" s="50">
        <f t="shared" si="12"/>
        <v>13.59</v>
      </c>
      <c r="I221" s="51">
        <f t="shared" si="10"/>
        <v>71.22</v>
      </c>
      <c r="J221" s="194"/>
    </row>
    <row r="222" spans="1:10" ht="26.4" x14ac:dyDescent="0.3">
      <c r="A222" s="17">
        <v>215</v>
      </c>
      <c r="B222" s="56" t="s">
        <v>42</v>
      </c>
      <c r="C222" s="57" t="s">
        <v>38</v>
      </c>
      <c r="D222" s="136">
        <v>1327</v>
      </c>
      <c r="E222" s="55">
        <f t="shared" si="11"/>
        <v>7.95</v>
      </c>
      <c r="F222" s="137">
        <v>16</v>
      </c>
      <c r="G222" s="137">
        <v>63.57</v>
      </c>
      <c r="H222" s="50">
        <f t="shared" si="12"/>
        <v>15</v>
      </c>
      <c r="I222" s="51">
        <f t="shared" si="10"/>
        <v>78.569999999999993</v>
      </c>
      <c r="J222" s="194"/>
    </row>
    <row r="223" spans="1:10" ht="26.4" x14ac:dyDescent="0.3">
      <c r="A223" s="17">
        <v>216</v>
      </c>
      <c r="B223" s="56" t="s">
        <v>73</v>
      </c>
      <c r="C223" s="57" t="s">
        <v>38</v>
      </c>
      <c r="D223" s="136">
        <v>1352</v>
      </c>
      <c r="E223" s="55">
        <f t="shared" si="11"/>
        <v>8.1</v>
      </c>
      <c r="F223" s="137">
        <v>8</v>
      </c>
      <c r="G223" s="137">
        <v>32.380000000000003</v>
      </c>
      <c r="H223" s="50">
        <f t="shared" si="12"/>
        <v>7.64</v>
      </c>
      <c r="I223" s="51">
        <f t="shared" si="10"/>
        <v>40.020000000000003</v>
      </c>
      <c r="J223" s="194"/>
    </row>
    <row r="224" spans="1:10" ht="26.4" x14ac:dyDescent="0.3">
      <c r="A224" s="53">
        <v>217</v>
      </c>
      <c r="B224" s="56" t="s">
        <v>56</v>
      </c>
      <c r="C224" s="57" t="s">
        <v>38</v>
      </c>
      <c r="D224" s="136">
        <v>1136</v>
      </c>
      <c r="E224" s="55">
        <f t="shared" si="11"/>
        <v>6.8</v>
      </c>
      <c r="F224" s="137">
        <v>16</v>
      </c>
      <c r="G224" s="137">
        <v>54.42</v>
      </c>
      <c r="H224" s="50">
        <f t="shared" si="12"/>
        <v>12.84</v>
      </c>
      <c r="I224" s="51">
        <f t="shared" si="10"/>
        <v>67.260000000000005</v>
      </c>
      <c r="J224" s="194"/>
    </row>
    <row r="225" spans="1:10" ht="26.4" x14ac:dyDescent="0.3">
      <c r="A225" s="17">
        <v>218</v>
      </c>
      <c r="B225" s="56" t="s">
        <v>37</v>
      </c>
      <c r="C225" s="57" t="s">
        <v>38</v>
      </c>
      <c r="D225" s="136">
        <v>1136</v>
      </c>
      <c r="E225" s="55">
        <f t="shared" si="11"/>
        <v>6.8</v>
      </c>
      <c r="F225" s="137">
        <v>16</v>
      </c>
      <c r="G225" s="137">
        <v>54.42</v>
      </c>
      <c r="H225" s="50">
        <f t="shared" si="12"/>
        <v>12.84</v>
      </c>
      <c r="I225" s="51">
        <f t="shared" si="10"/>
        <v>67.260000000000005</v>
      </c>
      <c r="J225" s="194"/>
    </row>
    <row r="226" spans="1:10" ht="26.4" x14ac:dyDescent="0.3">
      <c r="A226" s="17">
        <v>219</v>
      </c>
      <c r="B226" s="56" t="s">
        <v>39</v>
      </c>
      <c r="C226" s="57" t="s">
        <v>38</v>
      </c>
      <c r="D226" s="136">
        <v>1180</v>
      </c>
      <c r="E226" s="55">
        <f t="shared" si="11"/>
        <v>7.07</v>
      </c>
      <c r="F226" s="137">
        <v>32</v>
      </c>
      <c r="G226" s="137">
        <v>113.06</v>
      </c>
      <c r="H226" s="50">
        <f t="shared" si="12"/>
        <v>26.67</v>
      </c>
      <c r="I226" s="51">
        <f t="shared" si="10"/>
        <v>139.73000000000002</v>
      </c>
      <c r="J226" s="194"/>
    </row>
    <row r="227" spans="1:10" ht="26.4" x14ac:dyDescent="0.3">
      <c r="A227" s="53">
        <v>220</v>
      </c>
      <c r="B227" s="56" t="s">
        <v>39</v>
      </c>
      <c r="C227" s="57" t="s">
        <v>38</v>
      </c>
      <c r="D227" s="136">
        <v>1158</v>
      </c>
      <c r="E227" s="55">
        <f t="shared" si="11"/>
        <v>6.93</v>
      </c>
      <c r="F227" s="137">
        <v>16</v>
      </c>
      <c r="G227" s="137">
        <v>55.47</v>
      </c>
      <c r="H227" s="50">
        <f t="shared" si="12"/>
        <v>13.09</v>
      </c>
      <c r="I227" s="51">
        <f t="shared" si="10"/>
        <v>68.56</v>
      </c>
      <c r="J227" s="194"/>
    </row>
    <row r="228" spans="1:10" ht="26.4" x14ac:dyDescent="0.3">
      <c r="A228" s="17">
        <v>221</v>
      </c>
      <c r="B228" s="56" t="s">
        <v>52</v>
      </c>
      <c r="C228" s="57" t="s">
        <v>50</v>
      </c>
      <c r="D228" s="136">
        <v>1378</v>
      </c>
      <c r="E228" s="55">
        <f t="shared" si="11"/>
        <v>8.25</v>
      </c>
      <c r="F228" s="137">
        <v>24</v>
      </c>
      <c r="G228" s="137">
        <v>99.01</v>
      </c>
      <c r="H228" s="50">
        <f t="shared" si="12"/>
        <v>23.36</v>
      </c>
      <c r="I228" s="51">
        <f t="shared" si="10"/>
        <v>122.37</v>
      </c>
      <c r="J228" s="194"/>
    </row>
    <row r="229" spans="1:10" ht="26.4" x14ac:dyDescent="0.3">
      <c r="A229" s="17">
        <v>222</v>
      </c>
      <c r="B229" s="56" t="s">
        <v>51</v>
      </c>
      <c r="C229" s="57" t="s">
        <v>38</v>
      </c>
      <c r="D229" s="136">
        <v>1203</v>
      </c>
      <c r="E229" s="55">
        <f t="shared" si="11"/>
        <v>7.2</v>
      </c>
      <c r="F229" s="137">
        <v>24</v>
      </c>
      <c r="G229" s="137">
        <v>86.45</v>
      </c>
      <c r="H229" s="50">
        <f t="shared" si="12"/>
        <v>20.39</v>
      </c>
      <c r="I229" s="51">
        <f t="shared" si="10"/>
        <v>106.84</v>
      </c>
      <c r="J229" s="194"/>
    </row>
    <row r="230" spans="1:10" ht="26.4" x14ac:dyDescent="0.3">
      <c r="A230" s="53">
        <v>223</v>
      </c>
      <c r="B230" s="56" t="s">
        <v>56</v>
      </c>
      <c r="C230" s="57" t="s">
        <v>38</v>
      </c>
      <c r="D230" s="136">
        <v>1203</v>
      </c>
      <c r="E230" s="55">
        <f t="shared" si="11"/>
        <v>7.2</v>
      </c>
      <c r="F230" s="137">
        <v>8</v>
      </c>
      <c r="G230" s="137">
        <v>28.82</v>
      </c>
      <c r="H230" s="50">
        <f t="shared" si="12"/>
        <v>6.8</v>
      </c>
      <c r="I230" s="51">
        <f t="shared" si="10"/>
        <v>35.619999999999997</v>
      </c>
      <c r="J230" s="194"/>
    </row>
    <row r="231" spans="1:10" ht="26.4" x14ac:dyDescent="0.3">
      <c r="A231" s="17">
        <v>224</v>
      </c>
      <c r="B231" s="56" t="s">
        <v>58</v>
      </c>
      <c r="C231" s="57" t="s">
        <v>50</v>
      </c>
      <c r="D231" s="136">
        <v>1354</v>
      </c>
      <c r="E231" s="55">
        <f t="shared" si="11"/>
        <v>8.11</v>
      </c>
      <c r="F231" s="137">
        <v>10</v>
      </c>
      <c r="G231" s="137">
        <v>40.54</v>
      </c>
      <c r="H231" s="50">
        <f t="shared" si="12"/>
        <v>9.56</v>
      </c>
      <c r="I231" s="51">
        <f t="shared" si="10"/>
        <v>50.1</v>
      </c>
      <c r="J231" s="194"/>
    </row>
    <row r="232" spans="1:10" ht="26.4" x14ac:dyDescent="0.3">
      <c r="A232" s="17">
        <v>225</v>
      </c>
      <c r="B232" s="56" t="s">
        <v>62</v>
      </c>
      <c r="C232" s="57" t="s">
        <v>38</v>
      </c>
      <c r="D232" s="136">
        <v>1352</v>
      </c>
      <c r="E232" s="55">
        <f t="shared" si="11"/>
        <v>8.1</v>
      </c>
      <c r="F232" s="137">
        <v>16</v>
      </c>
      <c r="G232" s="137">
        <v>64.77</v>
      </c>
      <c r="H232" s="50">
        <f t="shared" si="12"/>
        <v>15.28</v>
      </c>
      <c r="I232" s="51">
        <f t="shared" si="10"/>
        <v>80.05</v>
      </c>
      <c r="J232" s="194"/>
    </row>
    <row r="233" spans="1:10" ht="26.4" x14ac:dyDescent="0.3">
      <c r="A233" s="53">
        <v>226</v>
      </c>
      <c r="B233" s="56" t="s">
        <v>39</v>
      </c>
      <c r="C233" s="57" t="s">
        <v>50</v>
      </c>
      <c r="D233" s="136">
        <v>1195</v>
      </c>
      <c r="E233" s="55">
        <f t="shared" si="11"/>
        <v>7.16</v>
      </c>
      <c r="F233" s="137">
        <v>24</v>
      </c>
      <c r="G233" s="137">
        <v>85.87</v>
      </c>
      <c r="H233" s="50">
        <f t="shared" si="12"/>
        <v>20.260000000000002</v>
      </c>
      <c r="I233" s="51">
        <f t="shared" si="10"/>
        <v>106.13000000000001</v>
      </c>
      <c r="J233" s="194"/>
    </row>
    <row r="234" spans="1:10" ht="26.4" x14ac:dyDescent="0.3">
      <c r="A234" s="17">
        <v>227</v>
      </c>
      <c r="B234" s="56" t="s">
        <v>71</v>
      </c>
      <c r="C234" s="57" t="s">
        <v>50</v>
      </c>
      <c r="D234" s="136">
        <v>1195</v>
      </c>
      <c r="E234" s="55">
        <f t="shared" si="11"/>
        <v>7.16</v>
      </c>
      <c r="F234" s="137">
        <v>8</v>
      </c>
      <c r="G234" s="137">
        <v>28.62</v>
      </c>
      <c r="H234" s="50">
        <f t="shared" si="12"/>
        <v>6.75</v>
      </c>
      <c r="I234" s="51">
        <f t="shared" si="10"/>
        <v>35.370000000000005</v>
      </c>
      <c r="J234" s="194"/>
    </row>
    <row r="235" spans="1:10" ht="26.4" x14ac:dyDescent="0.3">
      <c r="A235" s="17">
        <v>228</v>
      </c>
      <c r="B235" s="56" t="s">
        <v>39</v>
      </c>
      <c r="C235" s="57" t="s">
        <v>38</v>
      </c>
      <c r="D235" s="136">
        <v>1203</v>
      </c>
      <c r="E235" s="55">
        <f t="shared" si="11"/>
        <v>7.2</v>
      </c>
      <c r="F235" s="137">
        <v>24</v>
      </c>
      <c r="G235" s="137">
        <v>86.45</v>
      </c>
      <c r="H235" s="50">
        <f t="shared" si="12"/>
        <v>20.39</v>
      </c>
      <c r="I235" s="51">
        <f t="shared" si="10"/>
        <v>106.84</v>
      </c>
      <c r="J235" s="194"/>
    </row>
    <row r="236" spans="1:10" ht="26.4" x14ac:dyDescent="0.3">
      <c r="A236" s="53">
        <v>229</v>
      </c>
      <c r="B236" s="56" t="s">
        <v>52</v>
      </c>
      <c r="C236" s="57" t="s">
        <v>38</v>
      </c>
      <c r="D236" s="136">
        <v>1352</v>
      </c>
      <c r="E236" s="55">
        <f t="shared" si="11"/>
        <v>8.1</v>
      </c>
      <c r="F236" s="137">
        <v>16</v>
      </c>
      <c r="G236" s="137">
        <v>64.77</v>
      </c>
      <c r="H236" s="50">
        <f t="shared" si="12"/>
        <v>15.28</v>
      </c>
      <c r="I236" s="51">
        <f t="shared" si="10"/>
        <v>80.05</v>
      </c>
      <c r="J236" s="194"/>
    </row>
    <row r="237" spans="1:10" ht="26.4" x14ac:dyDescent="0.3">
      <c r="A237" s="17">
        <v>230</v>
      </c>
      <c r="B237" s="56" t="s">
        <v>47</v>
      </c>
      <c r="C237" s="57" t="s">
        <v>38</v>
      </c>
      <c r="D237" s="136">
        <v>1203</v>
      </c>
      <c r="E237" s="55">
        <f t="shared" si="11"/>
        <v>7.2</v>
      </c>
      <c r="F237" s="137">
        <v>8</v>
      </c>
      <c r="G237" s="137">
        <v>28.82</v>
      </c>
      <c r="H237" s="50">
        <f t="shared" si="12"/>
        <v>6.8</v>
      </c>
      <c r="I237" s="51">
        <f t="shared" si="10"/>
        <v>35.619999999999997</v>
      </c>
      <c r="J237" s="194"/>
    </row>
    <row r="238" spans="1:10" ht="26.4" x14ac:dyDescent="0.3">
      <c r="A238" s="17">
        <v>231</v>
      </c>
      <c r="B238" s="56" t="s">
        <v>46</v>
      </c>
      <c r="C238" s="57" t="s">
        <v>38</v>
      </c>
      <c r="D238" s="136">
        <v>1200</v>
      </c>
      <c r="E238" s="55">
        <f t="shared" si="11"/>
        <v>7.19</v>
      </c>
      <c r="F238" s="137">
        <v>8</v>
      </c>
      <c r="G238" s="137">
        <v>28.74</v>
      </c>
      <c r="H238" s="50">
        <f t="shared" si="12"/>
        <v>6.78</v>
      </c>
      <c r="I238" s="51">
        <f t="shared" si="10"/>
        <v>35.519999999999996</v>
      </c>
      <c r="J238" s="194"/>
    </row>
    <row r="239" spans="1:10" ht="26.4" x14ac:dyDescent="0.3">
      <c r="A239" s="53">
        <v>232</v>
      </c>
      <c r="B239" s="56" t="s">
        <v>56</v>
      </c>
      <c r="C239" s="57" t="s">
        <v>38</v>
      </c>
      <c r="D239" s="136">
        <v>1180</v>
      </c>
      <c r="E239" s="55">
        <f t="shared" si="11"/>
        <v>7.07</v>
      </c>
      <c r="F239" s="137">
        <v>8</v>
      </c>
      <c r="G239" s="137">
        <v>28.26</v>
      </c>
      <c r="H239" s="50">
        <f t="shared" si="12"/>
        <v>6.67</v>
      </c>
      <c r="I239" s="51">
        <f t="shared" si="10"/>
        <v>34.93</v>
      </c>
      <c r="J239" s="194"/>
    </row>
    <row r="240" spans="1:10" ht="26.4" x14ac:dyDescent="0.3">
      <c r="A240" s="17">
        <v>233</v>
      </c>
      <c r="B240" s="56" t="s">
        <v>71</v>
      </c>
      <c r="C240" s="57" t="s">
        <v>38</v>
      </c>
      <c r="D240" s="136">
        <v>1203</v>
      </c>
      <c r="E240" s="55">
        <f t="shared" si="11"/>
        <v>7.2</v>
      </c>
      <c r="F240" s="137">
        <v>16</v>
      </c>
      <c r="G240" s="137">
        <v>57.63</v>
      </c>
      <c r="H240" s="50">
        <f t="shared" si="12"/>
        <v>13.59</v>
      </c>
      <c r="I240" s="51">
        <f t="shared" si="10"/>
        <v>71.22</v>
      </c>
      <c r="J240" s="194"/>
    </row>
    <row r="241" spans="1:10" ht="26.4" x14ac:dyDescent="0.3">
      <c r="A241" s="17">
        <v>234</v>
      </c>
      <c r="B241" s="56" t="s">
        <v>51</v>
      </c>
      <c r="C241" s="57" t="s">
        <v>38</v>
      </c>
      <c r="D241" s="136">
        <v>1180</v>
      </c>
      <c r="E241" s="55">
        <f t="shared" si="11"/>
        <v>7.07</v>
      </c>
      <c r="F241" s="137">
        <v>16</v>
      </c>
      <c r="G241" s="137">
        <v>56.53</v>
      </c>
      <c r="H241" s="50">
        <f t="shared" si="12"/>
        <v>13.34</v>
      </c>
      <c r="I241" s="51">
        <f t="shared" si="10"/>
        <v>69.87</v>
      </c>
      <c r="J241" s="194"/>
    </row>
    <row r="242" spans="1:10" ht="26.4" x14ac:dyDescent="0.3">
      <c r="A242" s="53">
        <v>235</v>
      </c>
      <c r="B242" s="56" t="s">
        <v>37</v>
      </c>
      <c r="C242" s="57" t="s">
        <v>38</v>
      </c>
      <c r="D242" s="136">
        <v>1158</v>
      </c>
      <c r="E242" s="55">
        <f t="shared" si="11"/>
        <v>6.93</v>
      </c>
      <c r="F242" s="137">
        <v>24</v>
      </c>
      <c r="G242" s="137">
        <v>83.21</v>
      </c>
      <c r="H242" s="50">
        <f t="shared" si="12"/>
        <v>19.63</v>
      </c>
      <c r="I242" s="51">
        <f t="shared" si="10"/>
        <v>102.83999999999999</v>
      </c>
      <c r="J242" s="194"/>
    </row>
    <row r="243" spans="1:10" ht="26.4" x14ac:dyDescent="0.3">
      <c r="A243" s="17">
        <v>236</v>
      </c>
      <c r="B243" s="56" t="s">
        <v>42</v>
      </c>
      <c r="C243" s="57" t="s">
        <v>38</v>
      </c>
      <c r="D243" s="136">
        <v>1352</v>
      </c>
      <c r="E243" s="55">
        <f t="shared" si="11"/>
        <v>8.1</v>
      </c>
      <c r="F243" s="137">
        <v>20</v>
      </c>
      <c r="G243" s="137">
        <v>80.959999999999994</v>
      </c>
      <c r="H243" s="50">
        <f t="shared" si="12"/>
        <v>19.100000000000001</v>
      </c>
      <c r="I243" s="51">
        <f t="shared" si="10"/>
        <v>100.06</v>
      </c>
      <c r="J243" s="194"/>
    </row>
    <row r="244" spans="1:10" x14ac:dyDescent="0.3">
      <c r="A244" s="17">
        <v>237</v>
      </c>
      <c r="B244" s="56" t="s">
        <v>44</v>
      </c>
      <c r="C244" s="57" t="s">
        <v>53</v>
      </c>
      <c r="D244" s="136">
        <v>989</v>
      </c>
      <c r="E244" s="55">
        <f t="shared" si="11"/>
        <v>5.92</v>
      </c>
      <c r="F244" s="137">
        <v>8</v>
      </c>
      <c r="G244" s="137">
        <v>23.69</v>
      </c>
      <c r="H244" s="50">
        <f t="shared" si="12"/>
        <v>5.59</v>
      </c>
      <c r="I244" s="51">
        <f t="shared" si="10"/>
        <v>29.28</v>
      </c>
      <c r="J244" s="194"/>
    </row>
    <row r="245" spans="1:10" ht="26.4" x14ac:dyDescent="0.3">
      <c r="A245" s="53">
        <v>238</v>
      </c>
      <c r="B245" s="56" t="s">
        <v>51</v>
      </c>
      <c r="C245" s="57" t="s">
        <v>38</v>
      </c>
      <c r="D245" s="136">
        <v>1223</v>
      </c>
      <c r="E245" s="55">
        <f t="shared" si="11"/>
        <v>7.32</v>
      </c>
      <c r="F245" s="137">
        <v>8</v>
      </c>
      <c r="G245" s="137">
        <v>29.29</v>
      </c>
      <c r="H245" s="50">
        <f t="shared" si="12"/>
        <v>6.91</v>
      </c>
      <c r="I245" s="51">
        <f t="shared" si="10"/>
        <v>36.200000000000003</v>
      </c>
      <c r="J245" s="194"/>
    </row>
    <row r="246" spans="1:10" ht="26.4" x14ac:dyDescent="0.3">
      <c r="A246" s="17">
        <v>239</v>
      </c>
      <c r="B246" s="56" t="s">
        <v>39</v>
      </c>
      <c r="C246" s="57" t="s">
        <v>38</v>
      </c>
      <c r="D246" s="136">
        <v>1136</v>
      </c>
      <c r="E246" s="55">
        <f t="shared" si="11"/>
        <v>6.8</v>
      </c>
      <c r="F246" s="137">
        <v>8</v>
      </c>
      <c r="G246" s="137">
        <v>27.21</v>
      </c>
      <c r="H246" s="50">
        <f t="shared" si="12"/>
        <v>6.42</v>
      </c>
      <c r="I246" s="51">
        <f t="shared" si="10"/>
        <v>33.630000000000003</v>
      </c>
      <c r="J246" s="194"/>
    </row>
    <row r="247" spans="1:10" ht="26.4" x14ac:dyDescent="0.3">
      <c r="A247" s="17">
        <v>240</v>
      </c>
      <c r="B247" s="56" t="s">
        <v>63</v>
      </c>
      <c r="C247" s="57" t="s">
        <v>38</v>
      </c>
      <c r="D247" s="136">
        <v>1327</v>
      </c>
      <c r="E247" s="55">
        <f t="shared" si="11"/>
        <v>7.95</v>
      </c>
      <c r="F247" s="137">
        <v>10</v>
      </c>
      <c r="G247" s="137">
        <v>39.729999999999997</v>
      </c>
      <c r="H247" s="50">
        <f t="shared" si="12"/>
        <v>9.3699999999999992</v>
      </c>
      <c r="I247" s="51">
        <f t="shared" si="10"/>
        <v>49.099999999999994</v>
      </c>
      <c r="J247" s="194"/>
    </row>
    <row r="248" spans="1:10" ht="26.4" x14ac:dyDescent="0.3">
      <c r="A248" s="53">
        <v>241</v>
      </c>
      <c r="B248" s="56" t="s">
        <v>71</v>
      </c>
      <c r="C248" s="57" t="s">
        <v>38</v>
      </c>
      <c r="D248" s="136">
        <v>1180</v>
      </c>
      <c r="E248" s="55">
        <f t="shared" si="11"/>
        <v>7.07</v>
      </c>
      <c r="F248" s="137">
        <v>16</v>
      </c>
      <c r="G248" s="137">
        <v>56.53</v>
      </c>
      <c r="H248" s="50">
        <f t="shared" si="12"/>
        <v>13.34</v>
      </c>
      <c r="I248" s="51">
        <f t="shared" si="10"/>
        <v>69.87</v>
      </c>
      <c r="J248" s="194"/>
    </row>
    <row r="249" spans="1:10" ht="26.4" x14ac:dyDescent="0.3">
      <c r="A249" s="17">
        <v>242</v>
      </c>
      <c r="B249" s="56" t="s">
        <v>51</v>
      </c>
      <c r="C249" s="57" t="s">
        <v>38</v>
      </c>
      <c r="D249" s="136">
        <v>1158</v>
      </c>
      <c r="E249" s="55">
        <f t="shared" si="11"/>
        <v>6.93</v>
      </c>
      <c r="F249" s="137">
        <v>8</v>
      </c>
      <c r="G249" s="137">
        <v>27.74</v>
      </c>
      <c r="H249" s="50">
        <f t="shared" si="12"/>
        <v>6.54</v>
      </c>
      <c r="I249" s="51">
        <f t="shared" si="10"/>
        <v>34.28</v>
      </c>
      <c r="J249" s="194"/>
    </row>
    <row r="250" spans="1:10" ht="26.4" x14ac:dyDescent="0.3">
      <c r="A250" s="17">
        <v>243</v>
      </c>
      <c r="B250" s="56" t="s">
        <v>63</v>
      </c>
      <c r="C250" s="57" t="s">
        <v>50</v>
      </c>
      <c r="D250" s="136">
        <v>1378</v>
      </c>
      <c r="E250" s="55">
        <f t="shared" si="11"/>
        <v>8.25</v>
      </c>
      <c r="F250" s="137">
        <v>10</v>
      </c>
      <c r="G250" s="137">
        <v>41.26</v>
      </c>
      <c r="H250" s="50">
        <f t="shared" si="12"/>
        <v>9.73</v>
      </c>
      <c r="I250" s="51">
        <f t="shared" si="10"/>
        <v>50.989999999999995</v>
      </c>
      <c r="J250" s="194"/>
    </row>
    <row r="251" spans="1:10" ht="26.4" x14ac:dyDescent="0.3">
      <c r="A251" s="53">
        <v>244</v>
      </c>
      <c r="B251" s="56" t="s">
        <v>52</v>
      </c>
      <c r="C251" s="57" t="s">
        <v>38</v>
      </c>
      <c r="D251" s="136">
        <v>1352</v>
      </c>
      <c r="E251" s="55">
        <f t="shared" si="11"/>
        <v>8.1</v>
      </c>
      <c r="F251" s="137">
        <v>24</v>
      </c>
      <c r="G251" s="137">
        <v>97.15</v>
      </c>
      <c r="H251" s="50">
        <f t="shared" si="12"/>
        <v>22.92</v>
      </c>
      <c r="I251" s="51">
        <f t="shared" si="10"/>
        <v>120.07000000000001</v>
      </c>
      <c r="J251" s="194"/>
    </row>
    <row r="252" spans="1:10" ht="26.4" x14ac:dyDescent="0.3">
      <c r="A252" s="17">
        <v>245</v>
      </c>
      <c r="B252" s="56" t="s">
        <v>42</v>
      </c>
      <c r="C252" s="57" t="s">
        <v>38</v>
      </c>
      <c r="D252" s="136">
        <v>1352</v>
      </c>
      <c r="E252" s="55">
        <f t="shared" si="11"/>
        <v>8.1</v>
      </c>
      <c r="F252" s="137">
        <v>24</v>
      </c>
      <c r="G252" s="137">
        <v>97.15</v>
      </c>
      <c r="H252" s="50">
        <f t="shared" si="12"/>
        <v>22.92</v>
      </c>
      <c r="I252" s="51">
        <f t="shared" si="10"/>
        <v>120.07000000000001</v>
      </c>
      <c r="J252" s="194"/>
    </row>
    <row r="253" spans="1:10" ht="26.4" x14ac:dyDescent="0.3">
      <c r="A253" s="17">
        <v>246</v>
      </c>
      <c r="B253" s="56" t="s">
        <v>73</v>
      </c>
      <c r="C253" s="57" t="s">
        <v>38</v>
      </c>
      <c r="D253" s="136">
        <v>1327</v>
      </c>
      <c r="E253" s="55">
        <f t="shared" si="11"/>
        <v>7.95</v>
      </c>
      <c r="F253" s="137">
        <v>8</v>
      </c>
      <c r="G253" s="137">
        <v>31.78</v>
      </c>
      <c r="H253" s="50">
        <f t="shared" si="12"/>
        <v>7.5</v>
      </c>
      <c r="I253" s="51">
        <f t="shared" si="10"/>
        <v>39.28</v>
      </c>
      <c r="J253" s="194"/>
    </row>
    <row r="254" spans="1:10" ht="26.4" x14ac:dyDescent="0.3">
      <c r="A254" s="53">
        <v>247</v>
      </c>
      <c r="B254" s="56" t="s">
        <v>39</v>
      </c>
      <c r="C254" s="57" t="s">
        <v>38</v>
      </c>
      <c r="D254" s="136">
        <v>1180</v>
      </c>
      <c r="E254" s="55">
        <f t="shared" si="11"/>
        <v>7.07</v>
      </c>
      <c r="F254" s="137">
        <v>8</v>
      </c>
      <c r="G254" s="137">
        <v>28.26</v>
      </c>
      <c r="H254" s="50">
        <f t="shared" si="12"/>
        <v>6.67</v>
      </c>
      <c r="I254" s="51">
        <f t="shared" si="10"/>
        <v>34.93</v>
      </c>
      <c r="J254" s="194"/>
    </row>
    <row r="255" spans="1:10" ht="26.4" x14ac:dyDescent="0.3">
      <c r="A255" s="17">
        <v>248</v>
      </c>
      <c r="B255" s="56" t="s">
        <v>51</v>
      </c>
      <c r="C255" s="57" t="s">
        <v>38</v>
      </c>
      <c r="D255" s="136">
        <v>1180</v>
      </c>
      <c r="E255" s="55">
        <f t="shared" si="11"/>
        <v>7.07</v>
      </c>
      <c r="F255" s="137">
        <v>32</v>
      </c>
      <c r="G255" s="137">
        <v>113.06</v>
      </c>
      <c r="H255" s="50">
        <f t="shared" si="12"/>
        <v>26.67</v>
      </c>
      <c r="I255" s="51">
        <f t="shared" si="10"/>
        <v>139.73000000000002</v>
      </c>
      <c r="J255" s="194"/>
    </row>
    <row r="256" spans="1:10" ht="26.4" x14ac:dyDescent="0.3">
      <c r="A256" s="17">
        <v>249</v>
      </c>
      <c r="B256" s="56" t="s">
        <v>51</v>
      </c>
      <c r="C256" s="57" t="s">
        <v>38</v>
      </c>
      <c r="D256" s="136">
        <v>1160</v>
      </c>
      <c r="E256" s="55">
        <f t="shared" si="11"/>
        <v>6.95</v>
      </c>
      <c r="F256" s="137">
        <v>24</v>
      </c>
      <c r="G256" s="137">
        <v>83.35</v>
      </c>
      <c r="H256" s="50">
        <f t="shared" si="12"/>
        <v>19.66</v>
      </c>
      <c r="I256" s="51">
        <f t="shared" si="10"/>
        <v>103.00999999999999</v>
      </c>
      <c r="J256" s="194"/>
    </row>
    <row r="257" spans="1:10" x14ac:dyDescent="0.3">
      <c r="A257" s="53">
        <v>250</v>
      </c>
      <c r="B257" s="56" t="s">
        <v>60</v>
      </c>
      <c r="C257" s="57" t="s">
        <v>38</v>
      </c>
      <c r="D257" s="136">
        <v>1200</v>
      </c>
      <c r="E257" s="55">
        <f t="shared" si="11"/>
        <v>7.19</v>
      </c>
      <c r="F257" s="137">
        <v>8</v>
      </c>
      <c r="G257" s="137">
        <v>28.74</v>
      </c>
      <c r="H257" s="50">
        <f t="shared" si="12"/>
        <v>6.78</v>
      </c>
      <c r="I257" s="51">
        <f t="shared" si="10"/>
        <v>35.519999999999996</v>
      </c>
      <c r="J257" s="194"/>
    </row>
    <row r="258" spans="1:10" ht="26.4" x14ac:dyDescent="0.3">
      <c r="A258" s="17">
        <v>251</v>
      </c>
      <c r="B258" s="56" t="s">
        <v>62</v>
      </c>
      <c r="C258" s="57" t="s">
        <v>38</v>
      </c>
      <c r="D258" s="136">
        <v>1307</v>
      </c>
      <c r="E258" s="55">
        <f t="shared" si="11"/>
        <v>7.83</v>
      </c>
      <c r="F258" s="137">
        <v>8</v>
      </c>
      <c r="G258" s="137">
        <v>31.3</v>
      </c>
      <c r="H258" s="50">
        <f t="shared" si="12"/>
        <v>7.38</v>
      </c>
      <c r="I258" s="51">
        <f t="shared" si="10"/>
        <v>38.68</v>
      </c>
      <c r="J258" s="194"/>
    </row>
    <row r="259" spans="1:10" ht="26.4" x14ac:dyDescent="0.3">
      <c r="A259" s="17">
        <v>252</v>
      </c>
      <c r="B259" s="56" t="s">
        <v>58</v>
      </c>
      <c r="C259" s="57" t="s">
        <v>38</v>
      </c>
      <c r="D259" s="136">
        <v>1160</v>
      </c>
      <c r="E259" s="55">
        <f t="shared" si="11"/>
        <v>6.95</v>
      </c>
      <c r="F259" s="137">
        <v>16</v>
      </c>
      <c r="G259" s="137">
        <v>55.57</v>
      </c>
      <c r="H259" s="50">
        <f t="shared" si="12"/>
        <v>13.11</v>
      </c>
      <c r="I259" s="51">
        <f t="shared" si="10"/>
        <v>68.680000000000007</v>
      </c>
      <c r="J259" s="194"/>
    </row>
    <row r="260" spans="1:10" ht="26.4" x14ac:dyDescent="0.3">
      <c r="A260" s="53">
        <v>253</v>
      </c>
      <c r="B260" s="56" t="s">
        <v>63</v>
      </c>
      <c r="C260" s="57" t="s">
        <v>38</v>
      </c>
      <c r="D260" s="136">
        <v>1307</v>
      </c>
      <c r="E260" s="55">
        <f t="shared" si="11"/>
        <v>7.83</v>
      </c>
      <c r="F260" s="137">
        <v>24</v>
      </c>
      <c r="G260" s="137">
        <v>93.91</v>
      </c>
      <c r="H260" s="50">
        <f t="shared" si="12"/>
        <v>22.15</v>
      </c>
      <c r="I260" s="51">
        <f t="shared" si="10"/>
        <v>116.06</v>
      </c>
      <c r="J260" s="194"/>
    </row>
    <row r="261" spans="1:10" ht="26.4" x14ac:dyDescent="0.3">
      <c r="A261" s="17">
        <v>254</v>
      </c>
      <c r="B261" s="56" t="s">
        <v>51</v>
      </c>
      <c r="C261" s="57" t="s">
        <v>38</v>
      </c>
      <c r="D261" s="136">
        <v>1116</v>
      </c>
      <c r="E261" s="55">
        <f t="shared" si="11"/>
        <v>6.68</v>
      </c>
      <c r="F261" s="137">
        <v>8</v>
      </c>
      <c r="G261" s="137">
        <v>26.73</v>
      </c>
      <c r="H261" s="50">
        <f t="shared" si="12"/>
        <v>6.31</v>
      </c>
      <c r="I261" s="51">
        <f t="shared" si="10"/>
        <v>33.04</v>
      </c>
      <c r="J261" s="194"/>
    </row>
    <row r="262" spans="1:10" ht="26.4" x14ac:dyDescent="0.3">
      <c r="A262" s="17">
        <v>255</v>
      </c>
      <c r="B262" s="56" t="s">
        <v>56</v>
      </c>
      <c r="C262" s="57" t="s">
        <v>38</v>
      </c>
      <c r="D262" s="136">
        <v>1116</v>
      </c>
      <c r="E262" s="55">
        <f t="shared" si="11"/>
        <v>6.68</v>
      </c>
      <c r="F262" s="137">
        <v>10</v>
      </c>
      <c r="G262" s="137">
        <v>33.42</v>
      </c>
      <c r="H262" s="50">
        <f t="shared" si="12"/>
        <v>7.88</v>
      </c>
      <c r="I262" s="51">
        <f t="shared" si="10"/>
        <v>41.300000000000004</v>
      </c>
      <c r="J262" s="194"/>
    </row>
    <row r="263" spans="1:10" ht="26.4" x14ac:dyDescent="0.3">
      <c r="A263" s="53">
        <v>256</v>
      </c>
      <c r="B263" s="56" t="s">
        <v>52</v>
      </c>
      <c r="C263" s="57" t="s">
        <v>38</v>
      </c>
      <c r="D263" s="136">
        <v>1307</v>
      </c>
      <c r="E263" s="55">
        <f t="shared" si="11"/>
        <v>7.83</v>
      </c>
      <c r="F263" s="137">
        <v>8</v>
      </c>
      <c r="G263" s="137">
        <v>31.3</v>
      </c>
      <c r="H263" s="50">
        <f t="shared" si="12"/>
        <v>7.38</v>
      </c>
      <c r="I263" s="51">
        <f t="shared" si="10"/>
        <v>38.68</v>
      </c>
      <c r="J263" s="194"/>
    </row>
    <row r="264" spans="1:10" x14ac:dyDescent="0.3">
      <c r="A264" s="17">
        <v>257</v>
      </c>
      <c r="B264" s="56" t="s">
        <v>44</v>
      </c>
      <c r="C264" s="57" t="s">
        <v>53</v>
      </c>
      <c r="D264" s="136">
        <v>949</v>
      </c>
      <c r="E264" s="55">
        <f t="shared" si="11"/>
        <v>5.68</v>
      </c>
      <c r="F264" s="137">
        <v>8</v>
      </c>
      <c r="G264" s="137">
        <v>22.73</v>
      </c>
      <c r="H264" s="50">
        <f t="shared" si="12"/>
        <v>5.36</v>
      </c>
      <c r="I264" s="51">
        <f t="shared" ref="I264:I273" si="13">G264+H264</f>
        <v>28.09</v>
      </c>
      <c r="J264" s="194"/>
    </row>
    <row r="265" spans="1:10" ht="26.4" x14ac:dyDescent="0.3">
      <c r="A265" s="17">
        <v>258</v>
      </c>
      <c r="B265" s="56" t="s">
        <v>42</v>
      </c>
      <c r="C265" s="57" t="s">
        <v>38</v>
      </c>
      <c r="D265" s="136">
        <v>1332</v>
      </c>
      <c r="E265" s="55">
        <f t="shared" ref="E265:E303" si="14">ROUND(D265/$E$4,2)</f>
        <v>7.98</v>
      </c>
      <c r="F265" s="137">
        <v>32</v>
      </c>
      <c r="G265" s="137">
        <v>127.62</v>
      </c>
      <c r="H265" s="50">
        <f t="shared" ref="H265:H303" si="15">ROUND(G265*0.2359,2)</f>
        <v>30.11</v>
      </c>
      <c r="I265" s="51">
        <f t="shared" si="13"/>
        <v>157.73000000000002</v>
      </c>
      <c r="J265" s="194"/>
    </row>
    <row r="266" spans="1:10" x14ac:dyDescent="0.3">
      <c r="A266" s="53">
        <v>259</v>
      </c>
      <c r="B266" s="56" t="s">
        <v>44</v>
      </c>
      <c r="C266" s="57" t="s">
        <v>53</v>
      </c>
      <c r="D266" s="136">
        <v>949</v>
      </c>
      <c r="E266" s="55">
        <f t="shared" si="14"/>
        <v>5.68</v>
      </c>
      <c r="F266" s="137">
        <v>6</v>
      </c>
      <c r="G266" s="137">
        <v>17.05</v>
      </c>
      <c r="H266" s="50">
        <f t="shared" si="15"/>
        <v>4.0199999999999996</v>
      </c>
      <c r="I266" s="51">
        <f t="shared" si="13"/>
        <v>21.07</v>
      </c>
      <c r="J266" s="194"/>
    </row>
    <row r="267" spans="1:10" ht="26.4" x14ac:dyDescent="0.3">
      <c r="A267" s="17">
        <v>260</v>
      </c>
      <c r="B267" s="56" t="s">
        <v>58</v>
      </c>
      <c r="C267" s="57" t="s">
        <v>53</v>
      </c>
      <c r="D267" s="136">
        <v>982</v>
      </c>
      <c r="E267" s="55">
        <f t="shared" si="14"/>
        <v>5.88</v>
      </c>
      <c r="F267" s="137">
        <v>8</v>
      </c>
      <c r="G267" s="137">
        <v>23.52</v>
      </c>
      <c r="H267" s="50">
        <f t="shared" si="15"/>
        <v>5.55</v>
      </c>
      <c r="I267" s="51">
        <f t="shared" si="13"/>
        <v>29.07</v>
      </c>
      <c r="J267" s="194"/>
    </row>
    <row r="268" spans="1:10" ht="26.4" x14ac:dyDescent="0.3">
      <c r="A268" s="17">
        <v>261</v>
      </c>
      <c r="B268" s="56" t="s">
        <v>42</v>
      </c>
      <c r="C268" s="57" t="s">
        <v>38</v>
      </c>
      <c r="D268" s="136">
        <v>1332</v>
      </c>
      <c r="E268" s="55">
        <f t="shared" si="14"/>
        <v>7.98</v>
      </c>
      <c r="F268" s="137">
        <v>24</v>
      </c>
      <c r="G268" s="137">
        <v>95.71</v>
      </c>
      <c r="H268" s="50">
        <f t="shared" si="15"/>
        <v>22.58</v>
      </c>
      <c r="I268" s="51">
        <f t="shared" si="13"/>
        <v>118.28999999999999</v>
      </c>
      <c r="J268" s="194"/>
    </row>
    <row r="269" spans="1:10" ht="26.4" x14ac:dyDescent="0.3">
      <c r="A269" s="53">
        <v>262</v>
      </c>
      <c r="B269" s="56" t="s">
        <v>42</v>
      </c>
      <c r="C269" s="57" t="s">
        <v>38</v>
      </c>
      <c r="D269" s="136">
        <v>1332</v>
      </c>
      <c r="E269" s="55">
        <f t="shared" si="14"/>
        <v>7.98</v>
      </c>
      <c r="F269" s="137">
        <v>24</v>
      </c>
      <c r="G269" s="137">
        <v>95.71</v>
      </c>
      <c r="H269" s="50">
        <f t="shared" si="15"/>
        <v>22.58</v>
      </c>
      <c r="I269" s="51">
        <f t="shared" si="13"/>
        <v>118.28999999999999</v>
      </c>
      <c r="J269" s="194"/>
    </row>
    <row r="270" spans="1:10" x14ac:dyDescent="0.3">
      <c r="A270" s="17">
        <v>263</v>
      </c>
      <c r="B270" s="56" t="s">
        <v>60</v>
      </c>
      <c r="C270" s="57" t="s">
        <v>53</v>
      </c>
      <c r="D270" s="136">
        <v>982</v>
      </c>
      <c r="E270" s="55">
        <f t="shared" si="14"/>
        <v>5.88</v>
      </c>
      <c r="F270" s="137">
        <v>8</v>
      </c>
      <c r="G270" s="137">
        <v>23.52</v>
      </c>
      <c r="H270" s="50">
        <f t="shared" si="15"/>
        <v>5.55</v>
      </c>
      <c r="I270" s="51">
        <f t="shared" si="13"/>
        <v>29.07</v>
      </c>
      <c r="J270" s="194"/>
    </row>
    <row r="271" spans="1:10" ht="26.4" x14ac:dyDescent="0.3">
      <c r="A271" s="17">
        <v>264</v>
      </c>
      <c r="B271" s="56" t="s">
        <v>56</v>
      </c>
      <c r="C271" s="57" t="s">
        <v>38</v>
      </c>
      <c r="D271" s="136">
        <v>1160</v>
      </c>
      <c r="E271" s="55">
        <f t="shared" si="14"/>
        <v>6.95</v>
      </c>
      <c r="F271" s="137">
        <v>16</v>
      </c>
      <c r="G271" s="137">
        <v>55.57</v>
      </c>
      <c r="H271" s="50">
        <f t="shared" si="15"/>
        <v>13.11</v>
      </c>
      <c r="I271" s="51">
        <f t="shared" si="13"/>
        <v>68.680000000000007</v>
      </c>
      <c r="J271" s="194"/>
    </row>
    <row r="272" spans="1:10" ht="26.4" x14ac:dyDescent="0.3">
      <c r="A272" s="53">
        <v>265</v>
      </c>
      <c r="B272" s="56" t="s">
        <v>39</v>
      </c>
      <c r="C272" s="57" t="s">
        <v>38</v>
      </c>
      <c r="D272" s="136">
        <v>1160</v>
      </c>
      <c r="E272" s="55">
        <f t="shared" si="14"/>
        <v>6.95</v>
      </c>
      <c r="F272" s="137">
        <v>16</v>
      </c>
      <c r="G272" s="137">
        <v>55.57</v>
      </c>
      <c r="H272" s="50">
        <f t="shared" si="15"/>
        <v>13.11</v>
      </c>
      <c r="I272" s="51">
        <f t="shared" si="13"/>
        <v>68.680000000000007</v>
      </c>
      <c r="J272" s="194"/>
    </row>
    <row r="273" spans="1:10" ht="26.4" x14ac:dyDescent="0.3">
      <c r="A273" s="17">
        <v>266</v>
      </c>
      <c r="B273" s="56" t="s">
        <v>65</v>
      </c>
      <c r="C273" s="57" t="s">
        <v>38</v>
      </c>
      <c r="D273" s="136">
        <v>1183</v>
      </c>
      <c r="E273" s="55">
        <f t="shared" si="14"/>
        <v>7.08</v>
      </c>
      <c r="F273" s="137">
        <v>24</v>
      </c>
      <c r="G273" s="137">
        <v>85.01</v>
      </c>
      <c r="H273" s="50">
        <f t="shared" si="15"/>
        <v>20.05</v>
      </c>
      <c r="I273" s="51">
        <f t="shared" si="13"/>
        <v>105.06</v>
      </c>
      <c r="J273" s="194"/>
    </row>
    <row r="274" spans="1:10" ht="23.25" customHeight="1" x14ac:dyDescent="0.3">
      <c r="A274" s="59"/>
      <c r="B274" s="60" t="s">
        <v>78</v>
      </c>
      <c r="C274" s="61"/>
      <c r="D274" s="62"/>
      <c r="E274" s="63"/>
      <c r="F274" s="63"/>
      <c r="G274" s="63"/>
      <c r="H274" s="63"/>
      <c r="I274" s="64"/>
      <c r="J274" s="194"/>
    </row>
    <row r="275" spans="1:10" x14ac:dyDescent="0.3">
      <c r="A275" s="136">
        <v>267</v>
      </c>
      <c r="B275" s="56" t="s">
        <v>79</v>
      </c>
      <c r="C275" s="57" t="s">
        <v>45</v>
      </c>
      <c r="D275" s="136">
        <v>1303</v>
      </c>
      <c r="E275" s="49">
        <f t="shared" si="14"/>
        <v>7.8</v>
      </c>
      <c r="F275" s="136">
        <v>40</v>
      </c>
      <c r="G275" s="48">
        <v>156.04</v>
      </c>
      <c r="H275" s="50">
        <f t="shared" si="15"/>
        <v>36.81</v>
      </c>
      <c r="I275" s="51">
        <f t="shared" ref="I275:I303" si="16">G275+H275</f>
        <v>192.85</v>
      </c>
      <c r="J275" s="194"/>
    </row>
    <row r="276" spans="1:10" ht="26.4" x14ac:dyDescent="0.3">
      <c r="A276" s="136">
        <v>268</v>
      </c>
      <c r="B276" s="56" t="s">
        <v>79</v>
      </c>
      <c r="C276" s="57" t="s">
        <v>80</v>
      </c>
      <c r="D276" s="136">
        <v>1474</v>
      </c>
      <c r="E276" s="49">
        <f t="shared" si="14"/>
        <v>8.83</v>
      </c>
      <c r="F276" s="136">
        <v>50</v>
      </c>
      <c r="G276" s="48">
        <v>220.65</v>
      </c>
      <c r="H276" s="50">
        <f t="shared" si="15"/>
        <v>52.05</v>
      </c>
      <c r="I276" s="51">
        <f t="shared" si="16"/>
        <v>272.7</v>
      </c>
      <c r="J276" s="194"/>
    </row>
    <row r="277" spans="1:10" ht="26.4" x14ac:dyDescent="0.3">
      <c r="A277" s="136">
        <v>269</v>
      </c>
      <c r="B277" s="56" t="s">
        <v>81</v>
      </c>
      <c r="C277" s="57" t="s">
        <v>45</v>
      </c>
      <c r="D277" s="136">
        <v>1223</v>
      </c>
      <c r="E277" s="49">
        <f t="shared" si="14"/>
        <v>7.32</v>
      </c>
      <c r="F277" s="136">
        <v>40</v>
      </c>
      <c r="G277" s="48">
        <v>146.46</v>
      </c>
      <c r="H277" s="50">
        <f t="shared" si="15"/>
        <v>34.549999999999997</v>
      </c>
      <c r="I277" s="51">
        <f t="shared" si="16"/>
        <v>181.01</v>
      </c>
      <c r="J277" s="194"/>
    </row>
    <row r="278" spans="1:10" x14ac:dyDescent="0.3">
      <c r="A278" s="136">
        <v>270</v>
      </c>
      <c r="B278" s="56" t="s">
        <v>79</v>
      </c>
      <c r="C278" s="57" t="s">
        <v>45</v>
      </c>
      <c r="D278" s="136">
        <v>1280</v>
      </c>
      <c r="E278" s="49">
        <f t="shared" si="14"/>
        <v>7.66</v>
      </c>
      <c r="F278" s="136">
        <v>50</v>
      </c>
      <c r="G278" s="48">
        <v>191.63</v>
      </c>
      <c r="H278" s="50">
        <f t="shared" si="15"/>
        <v>45.21</v>
      </c>
      <c r="I278" s="51">
        <f t="shared" si="16"/>
        <v>236.84</v>
      </c>
      <c r="J278" s="194"/>
    </row>
    <row r="279" spans="1:10" x14ac:dyDescent="0.3">
      <c r="A279" s="136">
        <v>271</v>
      </c>
      <c r="B279" s="56" t="s">
        <v>79</v>
      </c>
      <c r="C279" s="57" t="s">
        <v>45</v>
      </c>
      <c r="D279" s="136">
        <v>1234</v>
      </c>
      <c r="E279" s="49">
        <f t="shared" si="14"/>
        <v>7.39</v>
      </c>
      <c r="F279" s="136">
        <v>34</v>
      </c>
      <c r="G279" s="48">
        <v>125.61</v>
      </c>
      <c r="H279" s="50">
        <f t="shared" si="15"/>
        <v>29.63</v>
      </c>
      <c r="I279" s="51">
        <f t="shared" si="16"/>
        <v>155.24</v>
      </c>
      <c r="J279" s="194"/>
    </row>
    <row r="280" spans="1:10" x14ac:dyDescent="0.3">
      <c r="A280" s="136">
        <v>272</v>
      </c>
      <c r="B280" s="56" t="s">
        <v>79</v>
      </c>
      <c r="C280" s="57" t="s">
        <v>45</v>
      </c>
      <c r="D280" s="136">
        <v>1280</v>
      </c>
      <c r="E280" s="49">
        <f t="shared" si="14"/>
        <v>7.66</v>
      </c>
      <c r="F280" s="136">
        <v>40</v>
      </c>
      <c r="G280" s="48">
        <v>153.30000000000001</v>
      </c>
      <c r="H280" s="50">
        <f t="shared" si="15"/>
        <v>36.159999999999997</v>
      </c>
      <c r="I280" s="51">
        <f t="shared" si="16"/>
        <v>189.46</v>
      </c>
      <c r="J280" s="194"/>
    </row>
    <row r="281" spans="1:10" ht="26.4" x14ac:dyDescent="0.3">
      <c r="A281" s="136">
        <v>273</v>
      </c>
      <c r="B281" s="56" t="s">
        <v>81</v>
      </c>
      <c r="C281" s="57" t="s">
        <v>45</v>
      </c>
      <c r="D281" s="136">
        <v>1223</v>
      </c>
      <c r="E281" s="49">
        <f t="shared" si="14"/>
        <v>7.32</v>
      </c>
      <c r="F281" s="136">
        <v>32</v>
      </c>
      <c r="G281" s="48">
        <v>117.17</v>
      </c>
      <c r="H281" s="50">
        <f t="shared" si="15"/>
        <v>27.64</v>
      </c>
      <c r="I281" s="51">
        <f t="shared" si="16"/>
        <v>144.81</v>
      </c>
      <c r="J281" s="194"/>
    </row>
    <row r="282" spans="1:10" ht="26.4" x14ac:dyDescent="0.3">
      <c r="A282" s="136">
        <v>274</v>
      </c>
      <c r="B282" s="56" t="s">
        <v>81</v>
      </c>
      <c r="C282" s="57" t="s">
        <v>80</v>
      </c>
      <c r="D282" s="136">
        <v>1484</v>
      </c>
      <c r="E282" s="49">
        <f t="shared" si="14"/>
        <v>8.89</v>
      </c>
      <c r="F282" s="136">
        <v>40</v>
      </c>
      <c r="G282" s="48">
        <v>177.72</v>
      </c>
      <c r="H282" s="50">
        <f t="shared" si="15"/>
        <v>41.92</v>
      </c>
      <c r="I282" s="51">
        <f t="shared" si="16"/>
        <v>219.64</v>
      </c>
      <c r="J282" s="194"/>
    </row>
    <row r="283" spans="1:10" ht="26.4" x14ac:dyDescent="0.3">
      <c r="A283" s="136">
        <v>275</v>
      </c>
      <c r="B283" s="56" t="s">
        <v>82</v>
      </c>
      <c r="C283" s="57" t="s">
        <v>45</v>
      </c>
      <c r="D283" s="136">
        <v>1223</v>
      </c>
      <c r="E283" s="49">
        <f t="shared" si="14"/>
        <v>7.32</v>
      </c>
      <c r="F283" s="136">
        <v>2</v>
      </c>
      <c r="G283" s="48">
        <v>7.32</v>
      </c>
      <c r="H283" s="50">
        <f t="shared" si="15"/>
        <v>1.73</v>
      </c>
      <c r="I283" s="51">
        <f t="shared" si="16"/>
        <v>9.0500000000000007</v>
      </c>
      <c r="J283" s="194"/>
    </row>
    <row r="284" spans="1:10" ht="26.4" x14ac:dyDescent="0.3">
      <c r="A284" s="136">
        <v>276</v>
      </c>
      <c r="B284" s="56" t="s">
        <v>81</v>
      </c>
      <c r="C284" s="57" t="s">
        <v>45</v>
      </c>
      <c r="D284" s="136">
        <v>1200</v>
      </c>
      <c r="E284" s="49">
        <f t="shared" si="14"/>
        <v>7.19</v>
      </c>
      <c r="F284" s="136">
        <v>40</v>
      </c>
      <c r="G284" s="48">
        <v>143.72</v>
      </c>
      <c r="H284" s="50">
        <f t="shared" si="15"/>
        <v>33.9</v>
      </c>
      <c r="I284" s="51">
        <f t="shared" si="16"/>
        <v>177.62</v>
      </c>
      <c r="J284" s="194"/>
    </row>
    <row r="285" spans="1:10" x14ac:dyDescent="0.3">
      <c r="A285" s="136">
        <v>277</v>
      </c>
      <c r="B285" s="56" t="s">
        <v>79</v>
      </c>
      <c r="C285" s="57" t="s">
        <v>45</v>
      </c>
      <c r="D285" s="136">
        <v>1280</v>
      </c>
      <c r="E285" s="49">
        <f t="shared" si="14"/>
        <v>7.66</v>
      </c>
      <c r="F285" s="136">
        <v>50</v>
      </c>
      <c r="G285" s="48">
        <v>191.63</v>
      </c>
      <c r="H285" s="50">
        <f t="shared" si="15"/>
        <v>45.21</v>
      </c>
      <c r="I285" s="51">
        <f t="shared" si="16"/>
        <v>236.84</v>
      </c>
      <c r="J285" s="194"/>
    </row>
    <row r="286" spans="1:10" ht="26.4" x14ac:dyDescent="0.3">
      <c r="A286" s="136">
        <v>278</v>
      </c>
      <c r="B286" s="56" t="s">
        <v>81</v>
      </c>
      <c r="C286" s="57" t="s">
        <v>45</v>
      </c>
      <c r="D286" s="136">
        <v>1246</v>
      </c>
      <c r="E286" s="49">
        <f t="shared" si="14"/>
        <v>7.46</v>
      </c>
      <c r="F286" s="136">
        <v>40</v>
      </c>
      <c r="G286" s="48">
        <v>149.22</v>
      </c>
      <c r="H286" s="50">
        <f t="shared" si="15"/>
        <v>35.200000000000003</v>
      </c>
      <c r="I286" s="51">
        <f t="shared" si="16"/>
        <v>184.42000000000002</v>
      </c>
      <c r="J286" s="194"/>
    </row>
    <row r="287" spans="1:10" ht="26.4" x14ac:dyDescent="0.3">
      <c r="A287" s="136">
        <v>279</v>
      </c>
      <c r="B287" s="56" t="s">
        <v>82</v>
      </c>
      <c r="C287" s="57" t="s">
        <v>61</v>
      </c>
      <c r="D287" s="136">
        <v>1526</v>
      </c>
      <c r="E287" s="49">
        <f t="shared" si="14"/>
        <v>9.14</v>
      </c>
      <c r="F287" s="136">
        <v>2</v>
      </c>
      <c r="G287" s="48">
        <v>9.14</v>
      </c>
      <c r="H287" s="50">
        <f t="shared" si="15"/>
        <v>2.16</v>
      </c>
      <c r="I287" s="51">
        <f t="shared" si="16"/>
        <v>11.3</v>
      </c>
      <c r="J287" s="194"/>
    </row>
    <row r="288" spans="1:10" ht="26.4" x14ac:dyDescent="0.3">
      <c r="A288" s="136">
        <v>280</v>
      </c>
      <c r="B288" s="56" t="s">
        <v>81</v>
      </c>
      <c r="C288" s="57" t="s">
        <v>45</v>
      </c>
      <c r="D288" s="136">
        <v>1246</v>
      </c>
      <c r="E288" s="49">
        <f t="shared" si="14"/>
        <v>7.46</v>
      </c>
      <c r="F288" s="136">
        <v>32</v>
      </c>
      <c r="G288" s="48">
        <v>119.38</v>
      </c>
      <c r="H288" s="50">
        <f t="shared" si="15"/>
        <v>28.16</v>
      </c>
      <c r="I288" s="51">
        <f t="shared" si="16"/>
        <v>147.54</v>
      </c>
      <c r="J288" s="194"/>
    </row>
    <row r="289" spans="1:10" x14ac:dyDescent="0.3">
      <c r="A289" s="136">
        <v>281</v>
      </c>
      <c r="B289" s="56" t="s">
        <v>79</v>
      </c>
      <c r="C289" s="57" t="s">
        <v>45</v>
      </c>
      <c r="D289" s="136">
        <v>1257</v>
      </c>
      <c r="E289" s="49">
        <f t="shared" si="14"/>
        <v>7.53</v>
      </c>
      <c r="F289" s="136">
        <v>50</v>
      </c>
      <c r="G289" s="48">
        <v>188.18</v>
      </c>
      <c r="H289" s="50">
        <f t="shared" si="15"/>
        <v>44.39</v>
      </c>
      <c r="I289" s="51">
        <f t="shared" si="16"/>
        <v>232.57</v>
      </c>
      <c r="J289" s="194"/>
    </row>
    <row r="290" spans="1:10" ht="26.4" x14ac:dyDescent="0.3">
      <c r="A290" s="136">
        <v>282</v>
      </c>
      <c r="B290" s="56" t="s">
        <v>81</v>
      </c>
      <c r="C290" s="57" t="s">
        <v>45</v>
      </c>
      <c r="D290" s="136">
        <v>1177</v>
      </c>
      <c r="E290" s="49">
        <f t="shared" si="14"/>
        <v>7.05</v>
      </c>
      <c r="F290" s="136">
        <v>32</v>
      </c>
      <c r="G290" s="48">
        <v>112.77</v>
      </c>
      <c r="H290" s="50">
        <f t="shared" si="15"/>
        <v>26.6</v>
      </c>
      <c r="I290" s="51">
        <f t="shared" si="16"/>
        <v>139.37</v>
      </c>
      <c r="J290" s="194"/>
    </row>
    <row r="291" spans="1:10" ht="26.4" x14ac:dyDescent="0.3">
      <c r="A291" s="136">
        <v>283</v>
      </c>
      <c r="B291" s="56" t="s">
        <v>81</v>
      </c>
      <c r="C291" s="57" t="s">
        <v>45</v>
      </c>
      <c r="D291" s="136">
        <v>1177</v>
      </c>
      <c r="E291" s="49">
        <f t="shared" si="14"/>
        <v>7.05</v>
      </c>
      <c r="F291" s="136">
        <v>32</v>
      </c>
      <c r="G291" s="48">
        <v>112.77</v>
      </c>
      <c r="H291" s="50">
        <f t="shared" si="15"/>
        <v>26.6</v>
      </c>
      <c r="I291" s="51">
        <f t="shared" si="16"/>
        <v>139.37</v>
      </c>
      <c r="J291" s="194"/>
    </row>
    <row r="292" spans="1:10" ht="26.4" x14ac:dyDescent="0.3">
      <c r="A292" s="136">
        <v>284</v>
      </c>
      <c r="B292" s="56" t="s">
        <v>81</v>
      </c>
      <c r="C292" s="57" t="s">
        <v>45</v>
      </c>
      <c r="D292" s="136">
        <v>1177</v>
      </c>
      <c r="E292" s="49">
        <f t="shared" si="14"/>
        <v>7.05</v>
      </c>
      <c r="F292" s="136">
        <v>40</v>
      </c>
      <c r="G292" s="48">
        <v>140.96</v>
      </c>
      <c r="H292" s="50">
        <f t="shared" si="15"/>
        <v>33.25</v>
      </c>
      <c r="I292" s="51">
        <f t="shared" si="16"/>
        <v>174.21</v>
      </c>
      <c r="J292" s="194"/>
    </row>
    <row r="293" spans="1:10" ht="26.4" x14ac:dyDescent="0.3">
      <c r="A293" s="136">
        <v>285</v>
      </c>
      <c r="B293" s="56" t="s">
        <v>81</v>
      </c>
      <c r="C293" s="57" t="s">
        <v>45</v>
      </c>
      <c r="D293" s="136">
        <v>1200</v>
      </c>
      <c r="E293" s="49">
        <f t="shared" si="14"/>
        <v>7.19</v>
      </c>
      <c r="F293" s="136">
        <v>32</v>
      </c>
      <c r="G293" s="48">
        <v>114.98</v>
      </c>
      <c r="H293" s="50">
        <f t="shared" si="15"/>
        <v>27.12</v>
      </c>
      <c r="I293" s="51">
        <f t="shared" si="16"/>
        <v>142.1</v>
      </c>
      <c r="J293" s="194"/>
    </row>
    <row r="294" spans="1:10" x14ac:dyDescent="0.3">
      <c r="A294" s="136">
        <v>286</v>
      </c>
      <c r="B294" s="56" t="s">
        <v>79</v>
      </c>
      <c r="C294" s="57" t="s">
        <v>45</v>
      </c>
      <c r="D294" s="136">
        <v>1234</v>
      </c>
      <c r="E294" s="49">
        <f t="shared" si="14"/>
        <v>7.39</v>
      </c>
      <c r="F294" s="136">
        <v>32</v>
      </c>
      <c r="G294" s="48">
        <v>118.22</v>
      </c>
      <c r="H294" s="50">
        <f t="shared" si="15"/>
        <v>27.89</v>
      </c>
      <c r="I294" s="51">
        <f t="shared" si="16"/>
        <v>146.11000000000001</v>
      </c>
      <c r="J294" s="194"/>
    </row>
    <row r="295" spans="1:10" x14ac:dyDescent="0.3">
      <c r="A295" s="136">
        <v>287</v>
      </c>
      <c r="B295" s="56" t="s">
        <v>79</v>
      </c>
      <c r="C295" s="57" t="s">
        <v>45</v>
      </c>
      <c r="D295" s="136">
        <v>1234</v>
      </c>
      <c r="E295" s="49">
        <f t="shared" si="14"/>
        <v>7.39</v>
      </c>
      <c r="F295" s="136">
        <v>40</v>
      </c>
      <c r="G295" s="48">
        <v>147.78</v>
      </c>
      <c r="H295" s="50">
        <f t="shared" si="15"/>
        <v>34.86</v>
      </c>
      <c r="I295" s="51">
        <f t="shared" si="16"/>
        <v>182.64</v>
      </c>
      <c r="J295" s="194"/>
    </row>
    <row r="296" spans="1:10" ht="26.4" x14ac:dyDescent="0.3">
      <c r="A296" s="136">
        <v>288</v>
      </c>
      <c r="B296" s="56" t="s">
        <v>82</v>
      </c>
      <c r="C296" s="57" t="s">
        <v>45</v>
      </c>
      <c r="D296" s="136">
        <v>1177</v>
      </c>
      <c r="E296" s="49">
        <f t="shared" si="14"/>
        <v>7.05</v>
      </c>
      <c r="F296" s="136">
        <v>2</v>
      </c>
      <c r="G296" s="48">
        <v>7.05</v>
      </c>
      <c r="H296" s="50">
        <f t="shared" si="15"/>
        <v>1.66</v>
      </c>
      <c r="I296" s="51">
        <f t="shared" si="16"/>
        <v>8.7099999999999991</v>
      </c>
      <c r="J296" s="194"/>
    </row>
    <row r="297" spans="1:10" x14ac:dyDescent="0.3">
      <c r="A297" s="136">
        <v>289</v>
      </c>
      <c r="B297" s="56" t="s">
        <v>79</v>
      </c>
      <c r="C297" s="57" t="s">
        <v>45</v>
      </c>
      <c r="D297" s="136">
        <v>1211</v>
      </c>
      <c r="E297" s="49">
        <f t="shared" si="14"/>
        <v>7.25</v>
      </c>
      <c r="F297" s="136">
        <v>40</v>
      </c>
      <c r="G297" s="48">
        <v>145.02000000000001</v>
      </c>
      <c r="H297" s="50">
        <f t="shared" si="15"/>
        <v>34.21</v>
      </c>
      <c r="I297" s="51">
        <f t="shared" si="16"/>
        <v>179.23000000000002</v>
      </c>
      <c r="J297" s="194"/>
    </row>
    <row r="298" spans="1:10" ht="26.4" x14ac:dyDescent="0.3">
      <c r="A298" s="136">
        <v>290</v>
      </c>
      <c r="B298" s="56" t="s">
        <v>81</v>
      </c>
      <c r="C298" s="57" t="s">
        <v>45</v>
      </c>
      <c r="D298" s="136">
        <v>1177</v>
      </c>
      <c r="E298" s="49">
        <f t="shared" si="14"/>
        <v>7.05</v>
      </c>
      <c r="F298" s="136">
        <v>32</v>
      </c>
      <c r="G298" s="48">
        <v>112.77</v>
      </c>
      <c r="H298" s="50">
        <f t="shared" si="15"/>
        <v>26.6</v>
      </c>
      <c r="I298" s="51">
        <f t="shared" si="16"/>
        <v>139.37</v>
      </c>
      <c r="J298" s="194"/>
    </row>
    <row r="299" spans="1:10" x14ac:dyDescent="0.3">
      <c r="A299" s="136">
        <v>291</v>
      </c>
      <c r="B299" s="56" t="s">
        <v>79</v>
      </c>
      <c r="C299" s="57" t="s">
        <v>45</v>
      </c>
      <c r="D299" s="136">
        <v>1211</v>
      </c>
      <c r="E299" s="49">
        <f t="shared" si="14"/>
        <v>7.25</v>
      </c>
      <c r="F299" s="136">
        <v>40</v>
      </c>
      <c r="G299" s="48">
        <v>145.02000000000001</v>
      </c>
      <c r="H299" s="50">
        <f t="shared" si="15"/>
        <v>34.21</v>
      </c>
      <c r="I299" s="51">
        <f t="shared" si="16"/>
        <v>179.23000000000002</v>
      </c>
      <c r="J299" s="194"/>
    </row>
    <row r="300" spans="1:10" x14ac:dyDescent="0.3">
      <c r="A300" s="136">
        <v>292</v>
      </c>
      <c r="B300" s="56" t="s">
        <v>79</v>
      </c>
      <c r="C300" s="57" t="s">
        <v>45</v>
      </c>
      <c r="D300" s="136">
        <v>1211</v>
      </c>
      <c r="E300" s="49">
        <f t="shared" si="14"/>
        <v>7.25</v>
      </c>
      <c r="F300" s="136">
        <v>32</v>
      </c>
      <c r="G300" s="48">
        <v>116.02</v>
      </c>
      <c r="H300" s="50">
        <f t="shared" si="15"/>
        <v>27.37</v>
      </c>
      <c r="I300" s="51">
        <f t="shared" si="16"/>
        <v>143.38999999999999</v>
      </c>
      <c r="J300" s="194"/>
    </row>
    <row r="301" spans="1:10" ht="26.4" x14ac:dyDescent="0.3">
      <c r="A301" s="136">
        <v>293</v>
      </c>
      <c r="B301" s="56" t="s">
        <v>81</v>
      </c>
      <c r="C301" s="57" t="s">
        <v>45</v>
      </c>
      <c r="D301" s="136">
        <v>1154</v>
      </c>
      <c r="E301" s="49">
        <f t="shared" si="14"/>
        <v>6.91</v>
      </c>
      <c r="F301" s="136">
        <v>32</v>
      </c>
      <c r="G301" s="48">
        <v>110.56</v>
      </c>
      <c r="H301" s="50">
        <f t="shared" si="15"/>
        <v>26.08</v>
      </c>
      <c r="I301" s="51">
        <f t="shared" si="16"/>
        <v>136.63999999999999</v>
      </c>
      <c r="J301" s="194"/>
    </row>
    <row r="302" spans="1:10" ht="26.4" x14ac:dyDescent="0.3">
      <c r="A302" s="136">
        <v>294</v>
      </c>
      <c r="B302" s="56" t="s">
        <v>81</v>
      </c>
      <c r="C302" s="57" t="s">
        <v>45</v>
      </c>
      <c r="D302" s="136">
        <v>1154</v>
      </c>
      <c r="E302" s="49">
        <f t="shared" si="14"/>
        <v>6.91</v>
      </c>
      <c r="F302" s="136">
        <v>32</v>
      </c>
      <c r="G302" s="48">
        <v>110.56</v>
      </c>
      <c r="H302" s="50">
        <f t="shared" si="15"/>
        <v>26.08</v>
      </c>
      <c r="I302" s="51">
        <f t="shared" si="16"/>
        <v>136.63999999999999</v>
      </c>
      <c r="J302" s="194"/>
    </row>
    <row r="303" spans="1:10" ht="26.4" x14ac:dyDescent="0.3">
      <c r="A303" s="136">
        <v>295</v>
      </c>
      <c r="B303" s="56" t="s">
        <v>82</v>
      </c>
      <c r="C303" s="57" t="s">
        <v>45</v>
      </c>
      <c r="D303" s="136">
        <v>1154</v>
      </c>
      <c r="E303" s="49">
        <f t="shared" si="14"/>
        <v>6.91</v>
      </c>
      <c r="F303" s="136">
        <v>2</v>
      </c>
      <c r="G303" s="48">
        <v>6.91</v>
      </c>
      <c r="H303" s="50">
        <f t="shared" si="15"/>
        <v>1.63</v>
      </c>
      <c r="I303" s="51">
        <f t="shared" si="16"/>
        <v>8.5399999999999991</v>
      </c>
      <c r="J303" s="194"/>
    </row>
  </sheetData>
  <mergeCells count="2">
    <mergeCell ref="A3:I3"/>
    <mergeCell ref="A6:E6"/>
  </mergeCells>
  <pageMargins left="0.70866141732283472" right="0.70866141732283472" top="0.74803149606299213" bottom="0.74803149606299213" header="0.31496062992125984" footer="0.31496062992125984"/>
  <pageSetup paperSize="9" scale="58"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13"/>
  <sheetViews>
    <sheetView zoomScale="80" zoomScaleNormal="80" zoomScaleSheetLayoutView="90" workbookViewId="0">
      <selection activeCell="C12" sqref="C12"/>
    </sheetView>
  </sheetViews>
  <sheetFormatPr defaultColWidth="9.109375" defaultRowHeight="13.2" x14ac:dyDescent="0.25"/>
  <cols>
    <col min="1" max="1" width="5.6640625" style="17" customWidth="1"/>
    <col min="2" max="2" width="54.88671875" style="18" customWidth="1"/>
    <col min="3" max="3" width="17.88671875" style="19" bestFit="1" customWidth="1"/>
    <col min="4" max="4" width="14.33203125" style="17" customWidth="1"/>
    <col min="5" max="6" width="10.109375" style="17" customWidth="1"/>
    <col min="7" max="7" width="10.109375" style="20" customWidth="1"/>
    <col min="8" max="9" width="10.44140625" style="17" customWidth="1"/>
    <col min="10" max="16384" width="9.109375" style="65"/>
  </cols>
  <sheetData>
    <row r="1" spans="1:11" x14ac:dyDescent="0.25">
      <c r="I1" s="21" t="s">
        <v>150</v>
      </c>
    </row>
    <row r="2" spans="1:11" ht="17.399999999999999" x14ac:dyDescent="0.25">
      <c r="A2" s="237" t="s">
        <v>155</v>
      </c>
      <c r="F2" s="26"/>
      <c r="G2" s="26"/>
      <c r="H2" s="26"/>
      <c r="I2" s="26"/>
    </row>
    <row r="3" spans="1:11" s="66" customFormat="1" ht="60.6" customHeight="1" x14ac:dyDescent="0.25">
      <c r="A3" s="250" t="s">
        <v>158</v>
      </c>
      <c r="B3" s="250"/>
      <c r="C3" s="250"/>
      <c r="D3" s="250"/>
      <c r="E3" s="250"/>
      <c r="F3" s="250"/>
      <c r="G3" s="250"/>
      <c r="H3" s="250"/>
      <c r="I3" s="250"/>
    </row>
    <row r="4" spans="1:11" s="66" customFormat="1" ht="14.25" customHeight="1" x14ac:dyDescent="0.25">
      <c r="A4" s="67"/>
      <c r="B4" s="67"/>
      <c r="C4" s="67"/>
      <c r="D4" s="67"/>
      <c r="E4" s="68">
        <v>168.17</v>
      </c>
      <c r="F4" s="69"/>
      <c r="G4" s="69"/>
      <c r="H4" s="69"/>
      <c r="I4" s="69"/>
    </row>
    <row r="5" spans="1:11" s="71" customFormat="1" ht="61.5" customHeight="1" x14ac:dyDescent="0.25">
      <c r="A5" s="30" t="s">
        <v>27</v>
      </c>
      <c r="B5" s="31" t="s">
        <v>28</v>
      </c>
      <c r="C5" s="31" t="s">
        <v>29</v>
      </c>
      <c r="D5" s="70" t="s">
        <v>30</v>
      </c>
      <c r="E5" s="70" t="s">
        <v>31</v>
      </c>
      <c r="F5" s="31" t="s">
        <v>32</v>
      </c>
      <c r="G5" s="33" t="s">
        <v>83</v>
      </c>
      <c r="H5" s="34" t="s">
        <v>34</v>
      </c>
      <c r="I5" s="35" t="s">
        <v>3</v>
      </c>
    </row>
    <row r="6" spans="1:11" s="73" customFormat="1" ht="18.75" customHeight="1" x14ac:dyDescent="0.25">
      <c r="A6" s="251" t="s">
        <v>35</v>
      </c>
      <c r="B6" s="252"/>
      <c r="C6" s="252"/>
      <c r="D6" s="252"/>
      <c r="E6" s="253"/>
      <c r="F6" s="72">
        <f>SUM(F7:F14)</f>
        <v>227</v>
      </c>
      <c r="G6" s="72">
        <f t="shared" ref="G6:I6" si="0">SUM(G7:G14)</f>
        <v>3461.1699999999996</v>
      </c>
      <c r="H6" s="72">
        <f t="shared" si="0"/>
        <v>816.49999999999989</v>
      </c>
      <c r="I6" s="72">
        <f t="shared" si="0"/>
        <v>4277.67</v>
      </c>
    </row>
    <row r="7" spans="1:11" s="37" customFormat="1" ht="18.75" customHeight="1" x14ac:dyDescent="0.3">
      <c r="A7" s="74"/>
      <c r="B7" s="75" t="s">
        <v>36</v>
      </c>
      <c r="C7" s="76"/>
      <c r="D7" s="76"/>
      <c r="E7" s="76"/>
      <c r="F7" s="77"/>
      <c r="G7" s="77"/>
      <c r="H7" s="77"/>
      <c r="I7" s="78"/>
    </row>
    <row r="8" spans="1:11" s="22" customFormat="1" ht="33" customHeight="1" x14ac:dyDescent="0.3">
      <c r="A8" s="58">
        <v>1</v>
      </c>
      <c r="B8" s="79" t="s">
        <v>49</v>
      </c>
      <c r="C8" s="47" t="s">
        <v>50</v>
      </c>
      <c r="D8" s="80">
        <v>1367</v>
      </c>
      <c r="E8" s="81">
        <f>ROUND(D8/$E$4,3)</f>
        <v>8.1289999999999996</v>
      </c>
      <c r="F8" s="49">
        <v>165</v>
      </c>
      <c r="G8" s="49">
        <v>2682.57</v>
      </c>
      <c r="H8" s="50">
        <f>ROUND(G8*0.2359,2)</f>
        <v>632.82000000000005</v>
      </c>
      <c r="I8" s="51">
        <f t="shared" ref="I8:I13" si="1">G8+H8</f>
        <v>3315.3900000000003</v>
      </c>
    </row>
    <row r="9" spans="1:11" ht="33" customHeight="1" x14ac:dyDescent="0.25">
      <c r="A9" s="58">
        <v>2</v>
      </c>
      <c r="B9" s="79" t="s">
        <v>37</v>
      </c>
      <c r="C9" s="47" t="s">
        <v>38</v>
      </c>
      <c r="D9" s="80">
        <v>1102</v>
      </c>
      <c r="E9" s="81">
        <f t="shared" ref="E9:E13" si="2">ROUND(D9/$E$4,3)</f>
        <v>6.5529999999999999</v>
      </c>
      <c r="F9" s="49">
        <v>15.5</v>
      </c>
      <c r="G9" s="49">
        <v>203.14</v>
      </c>
      <c r="H9" s="50">
        <f>ROUNDUP(G9*0.2359,2)</f>
        <v>47.93</v>
      </c>
      <c r="I9" s="51">
        <f t="shared" si="1"/>
        <v>251.07</v>
      </c>
      <c r="K9" s="22"/>
    </row>
    <row r="10" spans="1:11" ht="37.5" customHeight="1" x14ac:dyDescent="0.25">
      <c r="A10" s="58">
        <v>3</v>
      </c>
      <c r="B10" s="79" t="s">
        <v>37</v>
      </c>
      <c r="C10" s="47" t="s">
        <v>38</v>
      </c>
      <c r="D10" s="80">
        <v>1122</v>
      </c>
      <c r="E10" s="81">
        <f t="shared" si="2"/>
        <v>6.6719999999999997</v>
      </c>
      <c r="F10" s="49">
        <v>15.5</v>
      </c>
      <c r="G10" s="49">
        <v>206.83</v>
      </c>
      <c r="H10" s="50">
        <f t="shared" ref="H10" si="3">ROUNDDOWN(G10*0.2359,2)</f>
        <v>48.79</v>
      </c>
      <c r="I10" s="51">
        <f t="shared" si="1"/>
        <v>255.62</v>
      </c>
      <c r="K10" s="22"/>
    </row>
    <row r="11" spans="1:11" ht="33" customHeight="1" x14ac:dyDescent="0.25">
      <c r="A11" s="58">
        <v>4</v>
      </c>
      <c r="B11" s="79" t="s">
        <v>37</v>
      </c>
      <c r="C11" s="47" t="s">
        <v>38</v>
      </c>
      <c r="D11" s="80">
        <v>1102</v>
      </c>
      <c r="E11" s="81">
        <f t="shared" si="2"/>
        <v>6.5529999999999999</v>
      </c>
      <c r="F11" s="49">
        <v>14</v>
      </c>
      <c r="G11" s="49">
        <v>183.48</v>
      </c>
      <c r="H11" s="50">
        <f t="shared" ref="H11:H13" si="4">ROUND(G11*0.2359,2)</f>
        <v>43.28</v>
      </c>
      <c r="I11" s="51">
        <f t="shared" si="1"/>
        <v>226.76</v>
      </c>
      <c r="K11" s="22"/>
    </row>
    <row r="12" spans="1:11" ht="39" customHeight="1" x14ac:dyDescent="0.25">
      <c r="A12" s="58">
        <v>5</v>
      </c>
      <c r="B12" s="56" t="s">
        <v>37</v>
      </c>
      <c r="C12" s="57" t="s">
        <v>45</v>
      </c>
      <c r="D12" s="58">
        <v>889</v>
      </c>
      <c r="E12" s="81">
        <f t="shared" si="2"/>
        <v>5.2859999999999996</v>
      </c>
      <c r="F12" s="49">
        <v>14</v>
      </c>
      <c r="G12" s="49">
        <v>148.01</v>
      </c>
      <c r="H12" s="50">
        <f t="shared" si="4"/>
        <v>34.92</v>
      </c>
      <c r="I12" s="51">
        <f t="shared" si="1"/>
        <v>182.93</v>
      </c>
      <c r="K12" s="22"/>
    </row>
    <row r="13" spans="1:11" ht="32.25" customHeight="1" x14ac:dyDescent="0.25">
      <c r="A13" s="58">
        <v>6</v>
      </c>
      <c r="B13" s="56" t="s">
        <v>37</v>
      </c>
      <c r="C13" s="57" t="s">
        <v>38</v>
      </c>
      <c r="D13" s="58">
        <v>1041</v>
      </c>
      <c r="E13" s="81">
        <f t="shared" si="2"/>
        <v>6.19</v>
      </c>
      <c r="F13" s="49">
        <v>3</v>
      </c>
      <c r="G13" s="49">
        <v>37.14</v>
      </c>
      <c r="H13" s="50">
        <f t="shared" si="4"/>
        <v>8.76</v>
      </c>
      <c r="I13" s="51">
        <f t="shared" si="1"/>
        <v>45.9</v>
      </c>
      <c r="K13" s="22"/>
    </row>
  </sheetData>
  <mergeCells count="2">
    <mergeCell ref="A3:I3"/>
    <mergeCell ref="A6:E6"/>
  </mergeCells>
  <pageMargins left="0.70866141732283472" right="0.70866141732283472" top="0.74803149606299213" bottom="0.74803149606299213" header="0.31496062992125984" footer="0.31496062992125984"/>
  <pageSetup paperSize="9" scale="60" fitToHeight="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2"/>
    <pageSetUpPr fitToPage="1"/>
  </sheetPr>
  <dimension ref="A1:J11"/>
  <sheetViews>
    <sheetView zoomScale="80" zoomScaleNormal="80" zoomScaleSheetLayoutView="90" workbookViewId="0">
      <selection activeCell="G20" sqref="G20"/>
    </sheetView>
  </sheetViews>
  <sheetFormatPr defaultColWidth="9.109375" defaultRowHeight="13.2" x14ac:dyDescent="0.25"/>
  <cols>
    <col min="1" max="1" width="5.6640625" style="17" customWidth="1"/>
    <col min="2" max="2" width="54.88671875" style="18" customWidth="1"/>
    <col min="3" max="3" width="17.88671875" style="19" bestFit="1" customWidth="1"/>
    <col min="4" max="4" width="14.33203125" style="17" customWidth="1"/>
    <col min="5" max="6" width="10.109375" style="17" customWidth="1"/>
    <col min="7" max="7" width="10.109375" style="20" customWidth="1"/>
    <col min="8" max="9" width="10.44140625" style="17" customWidth="1"/>
    <col min="10" max="10" width="15" style="65" customWidth="1"/>
    <col min="11" max="16384" width="9.109375" style="65"/>
  </cols>
  <sheetData>
    <row r="1" spans="1:10" x14ac:dyDescent="0.25">
      <c r="I1" s="21"/>
      <c r="J1" s="21" t="s">
        <v>151</v>
      </c>
    </row>
    <row r="2" spans="1:10" ht="17.399999999999999" x14ac:dyDescent="0.25">
      <c r="A2" s="237" t="s">
        <v>155</v>
      </c>
      <c r="F2" s="26"/>
      <c r="G2" s="26"/>
      <c r="H2" s="26"/>
      <c r="I2" s="26"/>
    </row>
    <row r="3" spans="1:10" s="66" customFormat="1" ht="48" customHeight="1" x14ac:dyDescent="0.25">
      <c r="A3" s="250" t="s">
        <v>165</v>
      </c>
      <c r="B3" s="250"/>
      <c r="C3" s="250"/>
      <c r="D3" s="250"/>
      <c r="E3" s="250"/>
      <c r="F3" s="250"/>
      <c r="G3" s="250"/>
      <c r="H3" s="250"/>
      <c r="I3" s="250"/>
      <c r="J3" s="250"/>
    </row>
    <row r="4" spans="1:10" s="66" customFormat="1" ht="14.25" customHeight="1" x14ac:dyDescent="0.25">
      <c r="A4" s="67"/>
      <c r="B4" s="67"/>
      <c r="C4" s="67"/>
      <c r="D4" s="67"/>
      <c r="E4" s="68">
        <v>167</v>
      </c>
      <c r="F4" s="69"/>
      <c r="G4" s="69"/>
      <c r="H4" s="69"/>
      <c r="I4" s="69"/>
    </row>
    <row r="5" spans="1:10" s="71" customFormat="1" ht="61.5" customHeight="1" x14ac:dyDescent="0.25">
      <c r="A5" s="30" t="s">
        <v>27</v>
      </c>
      <c r="B5" s="45" t="s">
        <v>28</v>
      </c>
      <c r="C5" s="45" t="s">
        <v>29</v>
      </c>
      <c r="D5" s="70" t="s">
        <v>30</v>
      </c>
      <c r="E5" s="70" t="s">
        <v>31</v>
      </c>
      <c r="F5" s="31" t="s">
        <v>32</v>
      </c>
      <c r="G5" s="33" t="s">
        <v>83</v>
      </c>
      <c r="H5" s="34" t="s">
        <v>34</v>
      </c>
      <c r="I5" s="35" t="s">
        <v>3</v>
      </c>
      <c r="J5" s="131" t="s">
        <v>130</v>
      </c>
    </row>
    <row r="6" spans="1:10" s="73" customFormat="1" ht="18.75" customHeight="1" x14ac:dyDescent="0.25">
      <c r="A6" s="251" t="s">
        <v>35</v>
      </c>
      <c r="B6" s="252"/>
      <c r="C6" s="252"/>
      <c r="D6" s="252"/>
      <c r="E6" s="253"/>
      <c r="F6" s="72">
        <f>SUM(F7:F9)</f>
        <v>67</v>
      </c>
      <c r="G6" s="72">
        <f>SUM(G7:G9)</f>
        <v>1132.97</v>
      </c>
      <c r="H6" s="72">
        <f>SUM(H7:H9)</f>
        <v>267.27</v>
      </c>
      <c r="I6" s="72">
        <f>SUM(I7:I9)</f>
        <v>1400.24</v>
      </c>
      <c r="J6" s="132" t="s">
        <v>23</v>
      </c>
    </row>
    <row r="7" spans="1:10" s="37" customFormat="1" ht="18.75" customHeight="1" x14ac:dyDescent="0.3">
      <c r="A7" s="74"/>
      <c r="B7" s="75" t="s">
        <v>36</v>
      </c>
      <c r="C7" s="76"/>
      <c r="D7" s="76"/>
      <c r="E7" s="76"/>
      <c r="F7" s="77"/>
      <c r="G7" s="77"/>
      <c r="H7" s="77"/>
      <c r="I7" s="77"/>
      <c r="J7" s="78"/>
    </row>
    <row r="8" spans="1:10" s="22" customFormat="1" ht="33" customHeight="1" x14ac:dyDescent="0.3">
      <c r="A8" s="58">
        <v>1</v>
      </c>
      <c r="B8" s="79" t="s">
        <v>63</v>
      </c>
      <c r="C8" s="47" t="s">
        <v>38</v>
      </c>
      <c r="D8" s="80">
        <v>1412</v>
      </c>
      <c r="E8" s="81">
        <f>ROUND(D8/$E$4,3)</f>
        <v>8.4550000000000001</v>
      </c>
      <c r="F8" s="49">
        <v>67</v>
      </c>
      <c r="G8" s="49">
        <v>1132.97</v>
      </c>
      <c r="H8" s="50">
        <f>ROUND(G8*0.2359,2)</f>
        <v>267.27</v>
      </c>
      <c r="I8" s="51">
        <f t="shared" ref="I8" si="0">G8+H8</f>
        <v>1400.24</v>
      </c>
      <c r="J8" s="133">
        <v>44950</v>
      </c>
    </row>
    <row r="10" spans="1:10" x14ac:dyDescent="0.25">
      <c r="A10" s="254" t="s">
        <v>159</v>
      </c>
      <c r="B10" s="254"/>
      <c r="C10" s="254"/>
      <c r="D10" s="254"/>
      <c r="E10" s="254"/>
      <c r="F10" s="254"/>
      <c r="G10" s="254"/>
      <c r="H10" s="254"/>
      <c r="I10" s="254"/>
      <c r="J10" s="254"/>
    </row>
    <row r="11" spans="1:10" x14ac:dyDescent="0.25">
      <c r="A11" s="254"/>
      <c r="B11" s="254"/>
      <c r="C11" s="254"/>
      <c r="D11" s="254"/>
      <c r="E11" s="254"/>
      <c r="F11" s="254"/>
      <c r="G11" s="254"/>
      <c r="H11" s="254"/>
      <c r="I11" s="254"/>
      <c r="J11" s="254"/>
    </row>
  </sheetData>
  <mergeCells count="3">
    <mergeCell ref="A6:E6"/>
    <mergeCell ref="A10:J11"/>
    <mergeCell ref="A3:J3"/>
  </mergeCells>
  <pageMargins left="0.70866141732283472" right="0.70866141732283472" top="0.74803149606299213" bottom="0.74803149606299213" header="0.31496062992125984" footer="0.31496062992125984"/>
  <pageSetup paperSize="9" scale="54" fitToHeight="0"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432"/>
  <sheetViews>
    <sheetView zoomScale="85" zoomScaleNormal="85" zoomScaleSheetLayoutView="100" workbookViewId="0">
      <selection activeCell="C9" sqref="C9"/>
    </sheetView>
  </sheetViews>
  <sheetFormatPr defaultColWidth="9.109375" defaultRowHeight="13.2" x14ac:dyDescent="0.3"/>
  <cols>
    <col min="1" max="1" width="6.33203125" style="138" customWidth="1"/>
    <col min="2" max="2" width="48.88671875" style="139" customWidth="1"/>
    <col min="3" max="3" width="18.88671875" style="140" customWidth="1"/>
    <col min="4" max="7" width="12.5546875" style="138" customWidth="1"/>
    <col min="8" max="8" width="12.5546875" style="189" customWidth="1"/>
    <col min="9" max="10" width="12.5546875" style="138" customWidth="1"/>
    <col min="11" max="16384" width="9.109375" style="144"/>
  </cols>
  <sheetData>
    <row r="1" spans="1:12" x14ac:dyDescent="0.3">
      <c r="G1" s="141"/>
      <c r="H1" s="142"/>
      <c r="I1" s="141"/>
      <c r="J1" s="143" t="s">
        <v>152</v>
      </c>
    </row>
    <row r="2" spans="1:12" s="148" customFormat="1" ht="17.399999999999999" x14ac:dyDescent="0.3">
      <c r="A2" s="237" t="s">
        <v>155</v>
      </c>
      <c r="B2" s="145"/>
      <c r="C2" s="146"/>
      <c r="D2" s="141"/>
      <c r="E2" s="141"/>
      <c r="F2" s="141"/>
      <c r="G2" s="147"/>
      <c r="H2" s="147"/>
      <c r="I2" s="147"/>
      <c r="J2" s="147"/>
    </row>
    <row r="3" spans="1:12" s="148" customFormat="1" ht="48" customHeight="1" x14ac:dyDescent="0.3">
      <c r="A3" s="255" t="s">
        <v>160</v>
      </c>
      <c r="B3" s="255"/>
      <c r="C3" s="255"/>
      <c r="D3" s="255"/>
      <c r="E3" s="255"/>
      <c r="F3" s="255"/>
      <c r="G3" s="255"/>
      <c r="H3" s="255"/>
      <c r="I3" s="255"/>
      <c r="J3" s="255"/>
    </row>
    <row r="4" spans="1:12" s="148" customFormat="1" ht="15.6" x14ac:dyDescent="0.3">
      <c r="A4" s="149"/>
      <c r="B4" s="149"/>
      <c r="C4" s="149"/>
      <c r="D4" s="149"/>
      <c r="E4" s="150"/>
      <c r="F4" s="151">
        <v>167</v>
      </c>
      <c r="G4" s="152"/>
      <c r="H4" s="153"/>
      <c r="I4" s="153"/>
      <c r="J4" s="154"/>
    </row>
    <row r="5" spans="1:12" s="138" customFormat="1" ht="66.75" customHeight="1" x14ac:dyDescent="0.3">
      <c r="A5" s="155" t="s">
        <v>27</v>
      </c>
      <c r="B5" s="156" t="s">
        <v>28</v>
      </c>
      <c r="C5" s="156" t="s">
        <v>29</v>
      </c>
      <c r="D5" s="156" t="s">
        <v>30</v>
      </c>
      <c r="E5" s="156" t="s">
        <v>84</v>
      </c>
      <c r="F5" s="156" t="s">
        <v>31</v>
      </c>
      <c r="G5" s="157" t="s">
        <v>32</v>
      </c>
      <c r="H5" s="158" t="s">
        <v>85</v>
      </c>
      <c r="I5" s="159" t="s">
        <v>34</v>
      </c>
      <c r="J5" s="160" t="s">
        <v>3</v>
      </c>
    </row>
    <row r="6" spans="1:12" s="162" customFormat="1" ht="21.75" customHeight="1" x14ac:dyDescent="0.3">
      <c r="A6" s="256" t="s">
        <v>35</v>
      </c>
      <c r="B6" s="256"/>
      <c r="C6" s="256"/>
      <c r="D6" s="256"/>
      <c r="E6" s="256"/>
      <c r="F6" s="256"/>
      <c r="G6" s="161">
        <f>SUM(G8:G521)</f>
        <v>15762.5</v>
      </c>
      <c r="H6" s="161">
        <f>SUM(H8:H521)</f>
        <v>25348.900000000005</v>
      </c>
      <c r="I6" s="161">
        <f>SUM(I8:I521)</f>
        <v>5977.6299999999992</v>
      </c>
      <c r="J6" s="161">
        <f>SUM(J8:J521)</f>
        <v>31326.530000000002</v>
      </c>
    </row>
    <row r="7" spans="1:12" s="169" customFormat="1" ht="22.5" customHeight="1" x14ac:dyDescent="0.3">
      <c r="A7" s="163"/>
      <c r="B7" s="164" t="s">
        <v>36</v>
      </c>
      <c r="C7" s="165"/>
      <c r="D7" s="166"/>
      <c r="E7" s="166"/>
      <c r="F7" s="166"/>
      <c r="G7" s="166"/>
      <c r="H7" s="167"/>
      <c r="I7" s="167"/>
      <c r="J7" s="168"/>
    </row>
    <row r="8" spans="1:12" s="148" customFormat="1" ht="33" customHeight="1" x14ac:dyDescent="0.3">
      <c r="A8" s="170">
        <v>1</v>
      </c>
      <c r="B8" s="54" t="s">
        <v>39</v>
      </c>
      <c r="C8" s="171" t="s">
        <v>40</v>
      </c>
      <c r="D8" s="172">
        <v>1570</v>
      </c>
      <c r="E8" s="172" t="s">
        <v>86</v>
      </c>
      <c r="F8" s="173">
        <f>ROUND(D8/$F$4,3)</f>
        <v>9.4009999999999998</v>
      </c>
      <c r="G8" s="174">
        <v>12</v>
      </c>
      <c r="H8" s="174">
        <f>ROUND(F8*G8*E8,2)</f>
        <v>22.56</v>
      </c>
      <c r="I8" s="174">
        <f t="shared" ref="I8:I71" si="0">ROUND(H8*23.59%,2)</f>
        <v>5.32</v>
      </c>
      <c r="J8" s="174">
        <f t="shared" ref="J8:J71" si="1">H8+I8</f>
        <v>27.88</v>
      </c>
    </row>
    <row r="9" spans="1:12" s="148" customFormat="1" ht="33" customHeight="1" x14ac:dyDescent="0.3">
      <c r="A9" s="170">
        <v>2</v>
      </c>
      <c r="B9" s="84" t="s">
        <v>41</v>
      </c>
      <c r="C9" s="171" t="s">
        <v>38</v>
      </c>
      <c r="D9" s="172">
        <v>1387</v>
      </c>
      <c r="E9" s="172" t="s">
        <v>86</v>
      </c>
      <c r="F9" s="173">
        <f t="shared" ref="F9:F72" si="2">ROUND(D9/$F$4,3)</f>
        <v>8.3049999999999997</v>
      </c>
      <c r="G9" s="175">
        <v>50</v>
      </c>
      <c r="H9" s="174">
        <f t="shared" ref="H9:H72" si="3">ROUND(F9*G9*E9,2)</f>
        <v>83.05</v>
      </c>
      <c r="I9" s="174">
        <f t="shared" si="0"/>
        <v>19.59</v>
      </c>
      <c r="J9" s="174">
        <f t="shared" si="1"/>
        <v>102.64</v>
      </c>
    </row>
    <row r="10" spans="1:12" ht="33" customHeight="1" x14ac:dyDescent="0.3">
      <c r="A10" s="170">
        <v>3</v>
      </c>
      <c r="B10" s="176" t="s">
        <v>42</v>
      </c>
      <c r="C10" s="177" t="s">
        <v>38</v>
      </c>
      <c r="D10" s="172">
        <v>1412</v>
      </c>
      <c r="E10" s="178" t="s">
        <v>86</v>
      </c>
      <c r="F10" s="173">
        <f t="shared" si="2"/>
        <v>8.4550000000000001</v>
      </c>
      <c r="G10" s="175">
        <v>92.5</v>
      </c>
      <c r="H10" s="174">
        <f t="shared" si="3"/>
        <v>156.41999999999999</v>
      </c>
      <c r="I10" s="174">
        <f t="shared" si="0"/>
        <v>36.9</v>
      </c>
      <c r="J10" s="174">
        <f t="shared" si="1"/>
        <v>193.32</v>
      </c>
      <c r="L10" s="148"/>
    </row>
    <row r="11" spans="1:12" ht="33" customHeight="1" x14ac:dyDescent="0.3">
      <c r="A11" s="170">
        <v>4</v>
      </c>
      <c r="B11" s="176" t="s">
        <v>42</v>
      </c>
      <c r="C11" s="177" t="s">
        <v>38</v>
      </c>
      <c r="D11" s="172">
        <v>1412</v>
      </c>
      <c r="E11" s="178" t="s">
        <v>87</v>
      </c>
      <c r="F11" s="173">
        <f t="shared" si="2"/>
        <v>8.4550000000000001</v>
      </c>
      <c r="G11" s="175">
        <v>0.5</v>
      </c>
      <c r="H11" s="174">
        <f t="shared" si="3"/>
        <v>2.11</v>
      </c>
      <c r="I11" s="174">
        <f t="shared" si="0"/>
        <v>0.5</v>
      </c>
      <c r="J11" s="174">
        <f t="shared" si="1"/>
        <v>2.61</v>
      </c>
      <c r="L11" s="148"/>
    </row>
    <row r="12" spans="1:12" ht="33" customHeight="1" x14ac:dyDescent="0.3">
      <c r="A12" s="170">
        <v>5</v>
      </c>
      <c r="B12" s="176" t="s">
        <v>41</v>
      </c>
      <c r="C12" s="177" t="s">
        <v>43</v>
      </c>
      <c r="D12" s="172">
        <v>1774</v>
      </c>
      <c r="E12" s="178" t="s">
        <v>86</v>
      </c>
      <c r="F12" s="173">
        <f t="shared" si="2"/>
        <v>10.622999999999999</v>
      </c>
      <c r="G12" s="175">
        <v>50</v>
      </c>
      <c r="H12" s="174">
        <f t="shared" si="3"/>
        <v>106.23</v>
      </c>
      <c r="I12" s="174">
        <f t="shared" si="0"/>
        <v>25.06</v>
      </c>
      <c r="J12" s="174">
        <f t="shared" si="1"/>
        <v>131.29</v>
      </c>
      <c r="L12" s="148"/>
    </row>
    <row r="13" spans="1:12" ht="21" customHeight="1" x14ac:dyDescent="0.3">
      <c r="A13" s="170">
        <v>6</v>
      </c>
      <c r="B13" s="176" t="s">
        <v>44</v>
      </c>
      <c r="C13" s="177" t="s">
        <v>38</v>
      </c>
      <c r="D13" s="172">
        <v>1176</v>
      </c>
      <c r="E13" s="178" t="s">
        <v>86</v>
      </c>
      <c r="F13" s="173">
        <f t="shared" si="2"/>
        <v>7.0419999999999998</v>
      </c>
      <c r="G13" s="175">
        <v>56</v>
      </c>
      <c r="H13" s="174">
        <f t="shared" si="3"/>
        <v>78.87</v>
      </c>
      <c r="I13" s="174">
        <f t="shared" si="0"/>
        <v>18.61</v>
      </c>
      <c r="J13" s="174">
        <f t="shared" si="1"/>
        <v>97.48</v>
      </c>
      <c r="L13" s="148"/>
    </row>
    <row r="14" spans="1:12" x14ac:dyDescent="0.3">
      <c r="A14" s="170">
        <v>7</v>
      </c>
      <c r="B14" s="176" t="s">
        <v>44</v>
      </c>
      <c r="C14" s="177" t="s">
        <v>53</v>
      </c>
      <c r="D14" s="178">
        <v>1029</v>
      </c>
      <c r="E14" s="178" t="s">
        <v>86</v>
      </c>
      <c r="F14" s="173">
        <f t="shared" si="2"/>
        <v>6.1619999999999999</v>
      </c>
      <c r="G14" s="175">
        <v>36</v>
      </c>
      <c r="H14" s="174">
        <f t="shared" si="3"/>
        <v>44.37</v>
      </c>
      <c r="I14" s="174">
        <f t="shared" si="0"/>
        <v>10.47</v>
      </c>
      <c r="J14" s="174">
        <f t="shared" si="1"/>
        <v>54.839999999999996</v>
      </c>
      <c r="L14" s="148"/>
    </row>
    <row r="15" spans="1:12" ht="26.4" x14ac:dyDescent="0.3">
      <c r="A15" s="170">
        <v>8</v>
      </c>
      <c r="B15" s="176" t="s">
        <v>42</v>
      </c>
      <c r="C15" s="177" t="s">
        <v>38</v>
      </c>
      <c r="D15" s="178">
        <v>1387</v>
      </c>
      <c r="E15" s="178" t="s">
        <v>86</v>
      </c>
      <c r="F15" s="173">
        <f t="shared" si="2"/>
        <v>8.3049999999999997</v>
      </c>
      <c r="G15" s="175">
        <v>10</v>
      </c>
      <c r="H15" s="174">
        <f t="shared" si="3"/>
        <v>16.61</v>
      </c>
      <c r="I15" s="174">
        <f t="shared" si="0"/>
        <v>3.92</v>
      </c>
      <c r="J15" s="174">
        <f t="shared" si="1"/>
        <v>20.53</v>
      </c>
      <c r="L15" s="148"/>
    </row>
    <row r="16" spans="1:12" ht="26.4" x14ac:dyDescent="0.3">
      <c r="A16" s="170">
        <v>9</v>
      </c>
      <c r="B16" s="176" t="s">
        <v>46</v>
      </c>
      <c r="C16" s="177" t="s">
        <v>38</v>
      </c>
      <c r="D16" s="178">
        <v>1218</v>
      </c>
      <c r="E16" s="178" t="s">
        <v>86</v>
      </c>
      <c r="F16" s="173">
        <f t="shared" si="2"/>
        <v>7.2930000000000001</v>
      </c>
      <c r="G16" s="175">
        <v>12</v>
      </c>
      <c r="H16" s="174">
        <f t="shared" si="3"/>
        <v>17.5</v>
      </c>
      <c r="I16" s="174">
        <f t="shared" si="0"/>
        <v>4.13</v>
      </c>
      <c r="J16" s="174">
        <f t="shared" si="1"/>
        <v>21.63</v>
      </c>
      <c r="L16" s="148"/>
    </row>
    <row r="17" spans="1:12" ht="26.4" x14ac:dyDescent="0.3">
      <c r="A17" s="170">
        <v>10</v>
      </c>
      <c r="B17" s="176" t="s">
        <v>46</v>
      </c>
      <c r="C17" s="177" t="s">
        <v>38</v>
      </c>
      <c r="D17" s="178">
        <v>1176</v>
      </c>
      <c r="E17" s="178" t="s">
        <v>86</v>
      </c>
      <c r="F17" s="173">
        <f t="shared" si="2"/>
        <v>7.0419999999999998</v>
      </c>
      <c r="G17" s="175">
        <v>20</v>
      </c>
      <c r="H17" s="174">
        <f t="shared" si="3"/>
        <v>28.17</v>
      </c>
      <c r="I17" s="174">
        <f t="shared" si="0"/>
        <v>6.65</v>
      </c>
      <c r="J17" s="174">
        <f t="shared" si="1"/>
        <v>34.82</v>
      </c>
      <c r="L17" s="148"/>
    </row>
    <row r="18" spans="1:12" ht="26.4" x14ac:dyDescent="0.3">
      <c r="A18" s="170">
        <v>11</v>
      </c>
      <c r="B18" s="176" t="s">
        <v>47</v>
      </c>
      <c r="C18" s="177" t="s">
        <v>38</v>
      </c>
      <c r="D18" s="178">
        <v>1196</v>
      </c>
      <c r="E18" s="178" t="s">
        <v>86</v>
      </c>
      <c r="F18" s="173">
        <f t="shared" si="2"/>
        <v>7.1619999999999999</v>
      </c>
      <c r="G18" s="175">
        <v>37</v>
      </c>
      <c r="H18" s="174">
        <f t="shared" si="3"/>
        <v>53</v>
      </c>
      <c r="I18" s="174">
        <f t="shared" si="0"/>
        <v>12.5</v>
      </c>
      <c r="J18" s="174">
        <f t="shared" si="1"/>
        <v>65.5</v>
      </c>
      <c r="L18" s="148"/>
    </row>
    <row r="19" spans="1:12" x14ac:dyDescent="0.3">
      <c r="A19" s="170">
        <v>12</v>
      </c>
      <c r="B19" s="176" t="s">
        <v>48</v>
      </c>
      <c r="C19" s="177" t="s">
        <v>38</v>
      </c>
      <c r="D19" s="178">
        <v>1196</v>
      </c>
      <c r="E19" s="178" t="s">
        <v>86</v>
      </c>
      <c r="F19" s="173">
        <f t="shared" si="2"/>
        <v>7.1619999999999999</v>
      </c>
      <c r="G19" s="175">
        <v>36</v>
      </c>
      <c r="H19" s="174">
        <f t="shared" si="3"/>
        <v>51.57</v>
      </c>
      <c r="I19" s="174">
        <f t="shared" si="0"/>
        <v>12.17</v>
      </c>
      <c r="J19" s="174">
        <f t="shared" si="1"/>
        <v>63.74</v>
      </c>
      <c r="L19" s="148"/>
    </row>
    <row r="20" spans="1:12" ht="26.4" x14ac:dyDescent="0.3">
      <c r="A20" s="170">
        <v>13</v>
      </c>
      <c r="B20" s="176" t="s">
        <v>49</v>
      </c>
      <c r="C20" s="177" t="s">
        <v>50</v>
      </c>
      <c r="D20" s="178">
        <v>1468</v>
      </c>
      <c r="E20" s="178" t="s">
        <v>86</v>
      </c>
      <c r="F20" s="173">
        <f t="shared" si="2"/>
        <v>8.7899999999999991</v>
      </c>
      <c r="G20" s="175">
        <v>12</v>
      </c>
      <c r="H20" s="174">
        <f t="shared" si="3"/>
        <v>21.1</v>
      </c>
      <c r="I20" s="174">
        <f t="shared" si="0"/>
        <v>4.9800000000000004</v>
      </c>
      <c r="J20" s="174">
        <f t="shared" si="1"/>
        <v>26.080000000000002</v>
      </c>
      <c r="L20" s="148"/>
    </row>
    <row r="21" spans="1:12" ht="26.4" x14ac:dyDescent="0.3">
      <c r="A21" s="170">
        <v>14</v>
      </c>
      <c r="B21" s="176" t="s">
        <v>51</v>
      </c>
      <c r="C21" s="177" t="s">
        <v>50</v>
      </c>
      <c r="D21" s="178">
        <v>1255</v>
      </c>
      <c r="E21" s="178" t="s">
        <v>86</v>
      </c>
      <c r="F21" s="173">
        <f t="shared" si="2"/>
        <v>7.5149999999999997</v>
      </c>
      <c r="G21" s="175">
        <v>62</v>
      </c>
      <c r="H21" s="174">
        <f t="shared" si="3"/>
        <v>93.19</v>
      </c>
      <c r="I21" s="174">
        <f>ROUNDUP(H21*23.59%,2)</f>
        <v>21.990000000000002</v>
      </c>
      <c r="J21" s="174">
        <f t="shared" si="1"/>
        <v>115.18</v>
      </c>
      <c r="L21" s="148"/>
    </row>
    <row r="22" spans="1:12" ht="26.4" x14ac:dyDescent="0.3">
      <c r="A22" s="170">
        <v>15</v>
      </c>
      <c r="B22" s="176" t="s">
        <v>52</v>
      </c>
      <c r="C22" s="177" t="s">
        <v>38</v>
      </c>
      <c r="D22" s="178">
        <v>1412</v>
      </c>
      <c r="E22" s="178" t="s">
        <v>86</v>
      </c>
      <c r="F22" s="173">
        <f t="shared" si="2"/>
        <v>8.4550000000000001</v>
      </c>
      <c r="G22" s="175">
        <v>41</v>
      </c>
      <c r="H22" s="174">
        <f t="shared" si="3"/>
        <v>69.33</v>
      </c>
      <c r="I22" s="174">
        <f>ROUNDUP(H22*23.59%,2)</f>
        <v>16.360000000000003</v>
      </c>
      <c r="J22" s="174">
        <f t="shared" si="1"/>
        <v>85.69</v>
      </c>
      <c r="L22" s="148"/>
    </row>
    <row r="23" spans="1:12" ht="26.4" x14ac:dyDescent="0.3">
      <c r="A23" s="170">
        <v>16</v>
      </c>
      <c r="B23" s="176" t="s">
        <v>46</v>
      </c>
      <c r="C23" s="177" t="s">
        <v>40</v>
      </c>
      <c r="D23" s="178">
        <v>1542</v>
      </c>
      <c r="E23" s="178" t="s">
        <v>86</v>
      </c>
      <c r="F23" s="173">
        <f t="shared" si="2"/>
        <v>9.234</v>
      </c>
      <c r="G23" s="175">
        <v>8</v>
      </c>
      <c r="H23" s="174">
        <f t="shared" si="3"/>
        <v>14.77</v>
      </c>
      <c r="I23" s="174">
        <f t="shared" si="0"/>
        <v>3.48</v>
      </c>
      <c r="J23" s="174">
        <f t="shared" si="1"/>
        <v>18.25</v>
      </c>
      <c r="L23" s="148"/>
    </row>
    <row r="24" spans="1:12" x14ac:dyDescent="0.3">
      <c r="A24" s="170">
        <v>17</v>
      </c>
      <c r="B24" s="176" t="s">
        <v>44</v>
      </c>
      <c r="C24" s="177" t="s">
        <v>53</v>
      </c>
      <c r="D24" s="178">
        <v>1029</v>
      </c>
      <c r="E24" s="178" t="s">
        <v>86</v>
      </c>
      <c r="F24" s="173">
        <f t="shared" si="2"/>
        <v>6.1619999999999999</v>
      </c>
      <c r="G24" s="175">
        <v>24</v>
      </c>
      <c r="H24" s="174">
        <f t="shared" si="3"/>
        <v>29.58</v>
      </c>
      <c r="I24" s="174">
        <f t="shared" si="0"/>
        <v>6.98</v>
      </c>
      <c r="J24" s="174">
        <f t="shared" si="1"/>
        <v>36.56</v>
      </c>
      <c r="L24" s="148"/>
    </row>
    <row r="25" spans="1:12" ht="26.4" x14ac:dyDescent="0.3">
      <c r="A25" s="170">
        <v>18</v>
      </c>
      <c r="B25" s="176" t="s">
        <v>54</v>
      </c>
      <c r="C25" s="177" t="s">
        <v>55</v>
      </c>
      <c r="D25" s="178">
        <v>1937</v>
      </c>
      <c r="E25" s="178" t="s">
        <v>86</v>
      </c>
      <c r="F25" s="173">
        <f t="shared" si="2"/>
        <v>11.599</v>
      </c>
      <c r="G25" s="175">
        <v>25</v>
      </c>
      <c r="H25" s="174">
        <f t="shared" si="3"/>
        <v>58</v>
      </c>
      <c r="I25" s="174">
        <f t="shared" si="0"/>
        <v>13.68</v>
      </c>
      <c r="J25" s="174">
        <f t="shared" si="1"/>
        <v>71.680000000000007</v>
      </c>
      <c r="L25" s="148"/>
    </row>
    <row r="26" spans="1:12" ht="26.4" x14ac:dyDescent="0.3">
      <c r="A26" s="170">
        <v>19</v>
      </c>
      <c r="B26" s="176" t="s">
        <v>42</v>
      </c>
      <c r="C26" s="177" t="s">
        <v>50</v>
      </c>
      <c r="D26" s="178">
        <v>1398</v>
      </c>
      <c r="E26" s="178" t="s">
        <v>86</v>
      </c>
      <c r="F26" s="173">
        <f t="shared" si="2"/>
        <v>8.3710000000000004</v>
      </c>
      <c r="G26" s="175">
        <v>103.5</v>
      </c>
      <c r="H26" s="174">
        <f t="shared" si="3"/>
        <v>173.28</v>
      </c>
      <c r="I26" s="174">
        <f t="shared" si="0"/>
        <v>40.880000000000003</v>
      </c>
      <c r="J26" s="174">
        <f t="shared" si="1"/>
        <v>214.16</v>
      </c>
      <c r="L26" s="148"/>
    </row>
    <row r="27" spans="1:12" ht="26.4" x14ac:dyDescent="0.3">
      <c r="A27" s="170">
        <v>20</v>
      </c>
      <c r="B27" s="176" t="s">
        <v>42</v>
      </c>
      <c r="C27" s="177" t="s">
        <v>50</v>
      </c>
      <c r="D27" s="178">
        <v>1398</v>
      </c>
      <c r="E27" s="178" t="s">
        <v>87</v>
      </c>
      <c r="F27" s="173">
        <f t="shared" si="2"/>
        <v>8.3710000000000004</v>
      </c>
      <c r="G27" s="175">
        <v>0.5</v>
      </c>
      <c r="H27" s="174">
        <f t="shared" si="3"/>
        <v>2.09</v>
      </c>
      <c r="I27" s="174">
        <f t="shared" si="0"/>
        <v>0.49</v>
      </c>
      <c r="J27" s="174">
        <f t="shared" si="1"/>
        <v>2.58</v>
      </c>
      <c r="L27" s="148"/>
    </row>
    <row r="28" spans="1:12" ht="26.4" x14ac:dyDescent="0.3">
      <c r="A28" s="170">
        <v>21</v>
      </c>
      <c r="B28" s="176" t="s">
        <v>46</v>
      </c>
      <c r="C28" s="177" t="s">
        <v>38</v>
      </c>
      <c r="D28" s="178">
        <v>1240</v>
      </c>
      <c r="E28" s="178" t="s">
        <v>87</v>
      </c>
      <c r="F28" s="173">
        <f t="shared" si="2"/>
        <v>7.4249999999999998</v>
      </c>
      <c r="G28" s="175">
        <v>2</v>
      </c>
      <c r="H28" s="174">
        <f t="shared" si="3"/>
        <v>7.43</v>
      </c>
      <c r="I28" s="174">
        <f t="shared" si="0"/>
        <v>1.75</v>
      </c>
      <c r="J28" s="174">
        <f t="shared" si="1"/>
        <v>9.18</v>
      </c>
      <c r="L28" s="148"/>
    </row>
    <row r="29" spans="1:12" ht="26.4" x14ac:dyDescent="0.3">
      <c r="A29" s="170">
        <v>22</v>
      </c>
      <c r="B29" s="176" t="s">
        <v>46</v>
      </c>
      <c r="C29" s="177" t="s">
        <v>38</v>
      </c>
      <c r="D29" s="178">
        <v>1240</v>
      </c>
      <c r="E29" s="178" t="s">
        <v>86</v>
      </c>
      <c r="F29" s="173">
        <f t="shared" si="2"/>
        <v>7.4249999999999998</v>
      </c>
      <c r="G29" s="175">
        <v>46</v>
      </c>
      <c r="H29" s="174">
        <f t="shared" si="3"/>
        <v>68.31</v>
      </c>
      <c r="I29" s="174">
        <f>ROUNDUP(H29*23.59%,2)</f>
        <v>16.12</v>
      </c>
      <c r="J29" s="174">
        <f t="shared" si="1"/>
        <v>84.43</v>
      </c>
      <c r="L29" s="148"/>
    </row>
    <row r="30" spans="1:12" ht="26.4" x14ac:dyDescent="0.3">
      <c r="A30" s="170">
        <v>23</v>
      </c>
      <c r="B30" s="176" t="s">
        <v>56</v>
      </c>
      <c r="C30" s="177" t="s">
        <v>38</v>
      </c>
      <c r="D30" s="178">
        <v>1263</v>
      </c>
      <c r="E30" s="178" t="s">
        <v>86</v>
      </c>
      <c r="F30" s="173">
        <f t="shared" si="2"/>
        <v>7.5629999999999997</v>
      </c>
      <c r="G30" s="175">
        <v>62</v>
      </c>
      <c r="H30" s="174">
        <f t="shared" si="3"/>
        <v>93.78</v>
      </c>
      <c r="I30" s="174">
        <f t="shared" si="0"/>
        <v>22.12</v>
      </c>
      <c r="J30" s="174">
        <f t="shared" si="1"/>
        <v>115.9</v>
      </c>
      <c r="L30" s="148"/>
    </row>
    <row r="31" spans="1:12" ht="26.4" x14ac:dyDescent="0.3">
      <c r="A31" s="170">
        <v>24</v>
      </c>
      <c r="B31" s="176" t="s">
        <v>42</v>
      </c>
      <c r="C31" s="177" t="s">
        <v>40</v>
      </c>
      <c r="D31" s="178">
        <v>1872</v>
      </c>
      <c r="E31" s="178" t="s">
        <v>86</v>
      </c>
      <c r="F31" s="173">
        <f t="shared" si="2"/>
        <v>11.21</v>
      </c>
      <c r="G31" s="175">
        <v>50</v>
      </c>
      <c r="H31" s="174">
        <f t="shared" si="3"/>
        <v>112.1</v>
      </c>
      <c r="I31" s="174">
        <f>ROUNDUP(H31*23.59%,2)</f>
        <v>26.450000000000003</v>
      </c>
      <c r="J31" s="174">
        <f t="shared" si="1"/>
        <v>138.55000000000001</v>
      </c>
      <c r="L31" s="148"/>
    </row>
    <row r="32" spans="1:12" ht="26.4" x14ac:dyDescent="0.3">
      <c r="A32" s="170">
        <v>25</v>
      </c>
      <c r="B32" s="176" t="s">
        <v>56</v>
      </c>
      <c r="C32" s="177" t="s">
        <v>43</v>
      </c>
      <c r="D32" s="178">
        <v>1448</v>
      </c>
      <c r="E32" s="178" t="s">
        <v>86</v>
      </c>
      <c r="F32" s="173">
        <f t="shared" si="2"/>
        <v>8.6709999999999994</v>
      </c>
      <c r="G32" s="175">
        <v>49</v>
      </c>
      <c r="H32" s="174">
        <f t="shared" si="3"/>
        <v>84.98</v>
      </c>
      <c r="I32" s="174">
        <f t="shared" si="0"/>
        <v>20.05</v>
      </c>
      <c r="J32" s="174">
        <f t="shared" si="1"/>
        <v>105.03</v>
      </c>
      <c r="L32" s="148"/>
    </row>
    <row r="33" spans="1:12" ht="26.4" x14ac:dyDescent="0.3">
      <c r="A33" s="170">
        <v>26</v>
      </c>
      <c r="B33" s="176" t="s">
        <v>56</v>
      </c>
      <c r="C33" s="177" t="s">
        <v>50</v>
      </c>
      <c r="D33" s="178">
        <v>1239</v>
      </c>
      <c r="E33" s="178" t="s">
        <v>86</v>
      </c>
      <c r="F33" s="173">
        <f t="shared" si="2"/>
        <v>7.4189999999999996</v>
      </c>
      <c r="G33" s="175">
        <v>49</v>
      </c>
      <c r="H33" s="174">
        <f t="shared" si="3"/>
        <v>72.709999999999994</v>
      </c>
      <c r="I33" s="174">
        <f t="shared" si="0"/>
        <v>17.149999999999999</v>
      </c>
      <c r="J33" s="174">
        <f t="shared" si="1"/>
        <v>89.859999999999985</v>
      </c>
      <c r="L33" s="148"/>
    </row>
    <row r="34" spans="1:12" ht="26.4" x14ac:dyDescent="0.3">
      <c r="A34" s="170">
        <v>27</v>
      </c>
      <c r="B34" s="176" t="s">
        <v>88</v>
      </c>
      <c r="C34" s="177" t="s">
        <v>55</v>
      </c>
      <c r="D34" s="178">
        <v>1903</v>
      </c>
      <c r="E34" s="178" t="s">
        <v>86</v>
      </c>
      <c r="F34" s="173">
        <f t="shared" si="2"/>
        <v>11.395</v>
      </c>
      <c r="G34" s="175">
        <v>24</v>
      </c>
      <c r="H34" s="174">
        <f t="shared" si="3"/>
        <v>54.7</v>
      </c>
      <c r="I34" s="174">
        <f t="shared" si="0"/>
        <v>12.9</v>
      </c>
      <c r="J34" s="174">
        <f t="shared" si="1"/>
        <v>67.600000000000009</v>
      </c>
      <c r="L34" s="148"/>
    </row>
    <row r="35" spans="1:12" ht="26.4" x14ac:dyDescent="0.3">
      <c r="A35" s="170">
        <v>28</v>
      </c>
      <c r="B35" s="176" t="s">
        <v>73</v>
      </c>
      <c r="C35" s="177" t="s">
        <v>38</v>
      </c>
      <c r="D35" s="178">
        <v>1532</v>
      </c>
      <c r="E35" s="178" t="s">
        <v>86</v>
      </c>
      <c r="F35" s="173">
        <f t="shared" si="2"/>
        <v>9.1739999999999995</v>
      </c>
      <c r="G35" s="175">
        <v>12</v>
      </c>
      <c r="H35" s="174">
        <f t="shared" si="3"/>
        <v>22.02</v>
      </c>
      <c r="I35" s="174">
        <f t="shared" si="0"/>
        <v>5.19</v>
      </c>
      <c r="J35" s="174">
        <f t="shared" si="1"/>
        <v>27.21</v>
      </c>
      <c r="L35" s="148"/>
    </row>
    <row r="36" spans="1:12" x14ac:dyDescent="0.3">
      <c r="A36" s="170">
        <v>29</v>
      </c>
      <c r="B36" s="176" t="s">
        <v>48</v>
      </c>
      <c r="C36" s="177" t="s">
        <v>38</v>
      </c>
      <c r="D36" s="178">
        <v>1218</v>
      </c>
      <c r="E36" s="178" t="s">
        <v>86</v>
      </c>
      <c r="F36" s="173">
        <f t="shared" si="2"/>
        <v>7.2930000000000001</v>
      </c>
      <c r="G36" s="175">
        <v>48</v>
      </c>
      <c r="H36" s="174">
        <f t="shared" si="3"/>
        <v>70.010000000000005</v>
      </c>
      <c r="I36" s="174">
        <f t="shared" si="0"/>
        <v>16.52</v>
      </c>
      <c r="J36" s="174">
        <f t="shared" si="1"/>
        <v>86.53</v>
      </c>
      <c r="L36" s="148"/>
    </row>
    <row r="37" spans="1:12" ht="26.4" x14ac:dyDescent="0.3">
      <c r="A37" s="170">
        <v>30</v>
      </c>
      <c r="B37" s="176" t="s">
        <v>56</v>
      </c>
      <c r="C37" s="177" t="s">
        <v>38</v>
      </c>
      <c r="D37" s="178">
        <v>1240</v>
      </c>
      <c r="E37" s="178" t="s">
        <v>86</v>
      </c>
      <c r="F37" s="173">
        <f t="shared" si="2"/>
        <v>7.4249999999999998</v>
      </c>
      <c r="G37" s="175">
        <v>62</v>
      </c>
      <c r="H37" s="174">
        <f t="shared" si="3"/>
        <v>92.07</v>
      </c>
      <c r="I37" s="174">
        <f t="shared" si="0"/>
        <v>21.72</v>
      </c>
      <c r="J37" s="174">
        <f t="shared" si="1"/>
        <v>113.78999999999999</v>
      </c>
      <c r="L37" s="148"/>
    </row>
    <row r="38" spans="1:12" ht="26.4" x14ac:dyDescent="0.3">
      <c r="A38" s="170">
        <v>31</v>
      </c>
      <c r="B38" s="176" t="s">
        <v>52</v>
      </c>
      <c r="C38" s="177" t="s">
        <v>38</v>
      </c>
      <c r="D38" s="178">
        <v>1392</v>
      </c>
      <c r="E38" s="178" t="s">
        <v>86</v>
      </c>
      <c r="F38" s="173">
        <f t="shared" si="2"/>
        <v>8.3350000000000009</v>
      </c>
      <c r="G38" s="175">
        <v>13</v>
      </c>
      <c r="H38" s="174">
        <f t="shared" si="3"/>
        <v>21.67</v>
      </c>
      <c r="I38" s="174">
        <f t="shared" si="0"/>
        <v>5.1100000000000003</v>
      </c>
      <c r="J38" s="174">
        <f t="shared" si="1"/>
        <v>26.78</v>
      </c>
      <c r="L38" s="148"/>
    </row>
    <row r="39" spans="1:12" ht="26.4" x14ac:dyDescent="0.3">
      <c r="A39" s="170">
        <v>32</v>
      </c>
      <c r="B39" s="176" t="s">
        <v>76</v>
      </c>
      <c r="C39" s="177" t="s">
        <v>89</v>
      </c>
      <c r="D39" s="178">
        <v>1486</v>
      </c>
      <c r="E39" s="178" t="s">
        <v>86</v>
      </c>
      <c r="F39" s="173">
        <f t="shared" si="2"/>
        <v>8.8979999999999997</v>
      </c>
      <c r="G39" s="175">
        <v>24</v>
      </c>
      <c r="H39" s="174">
        <f t="shared" si="3"/>
        <v>42.71</v>
      </c>
      <c r="I39" s="174">
        <f t="shared" si="0"/>
        <v>10.08</v>
      </c>
      <c r="J39" s="174">
        <f t="shared" si="1"/>
        <v>52.79</v>
      </c>
      <c r="L39" s="148"/>
    </row>
    <row r="40" spans="1:12" ht="26.4" x14ac:dyDescent="0.3">
      <c r="A40" s="170">
        <v>33</v>
      </c>
      <c r="B40" s="176" t="s">
        <v>58</v>
      </c>
      <c r="C40" s="177" t="s">
        <v>59</v>
      </c>
      <c r="D40" s="178">
        <v>1386</v>
      </c>
      <c r="E40" s="178" t="s">
        <v>86</v>
      </c>
      <c r="F40" s="173">
        <f t="shared" si="2"/>
        <v>8.2989999999999995</v>
      </c>
      <c r="G40" s="175">
        <v>32</v>
      </c>
      <c r="H40" s="174">
        <f t="shared" si="3"/>
        <v>53.11</v>
      </c>
      <c r="I40" s="174">
        <f t="shared" si="0"/>
        <v>12.53</v>
      </c>
      <c r="J40" s="174">
        <f t="shared" si="1"/>
        <v>65.64</v>
      </c>
      <c r="L40" s="148"/>
    </row>
    <row r="41" spans="1:12" x14ac:dyDescent="0.3">
      <c r="A41" s="170">
        <v>34</v>
      </c>
      <c r="B41" s="176" t="s">
        <v>48</v>
      </c>
      <c r="C41" s="177" t="s">
        <v>38</v>
      </c>
      <c r="D41" s="178">
        <v>1176</v>
      </c>
      <c r="E41" s="178" t="s">
        <v>86</v>
      </c>
      <c r="F41" s="173">
        <f t="shared" si="2"/>
        <v>7.0419999999999998</v>
      </c>
      <c r="G41" s="175">
        <v>60</v>
      </c>
      <c r="H41" s="174">
        <f t="shared" si="3"/>
        <v>84.5</v>
      </c>
      <c r="I41" s="174">
        <f t="shared" si="0"/>
        <v>19.93</v>
      </c>
      <c r="J41" s="174">
        <f t="shared" si="1"/>
        <v>104.43</v>
      </c>
      <c r="L41" s="148"/>
    </row>
    <row r="42" spans="1:12" ht="26.4" x14ac:dyDescent="0.3">
      <c r="A42" s="170">
        <v>35</v>
      </c>
      <c r="B42" s="176" t="s">
        <v>60</v>
      </c>
      <c r="C42" s="177" t="s">
        <v>61</v>
      </c>
      <c r="D42" s="178">
        <v>1313</v>
      </c>
      <c r="E42" s="178" t="s">
        <v>86</v>
      </c>
      <c r="F42" s="173">
        <f t="shared" si="2"/>
        <v>7.8620000000000001</v>
      </c>
      <c r="G42" s="175">
        <v>46</v>
      </c>
      <c r="H42" s="174">
        <f t="shared" si="3"/>
        <v>72.33</v>
      </c>
      <c r="I42" s="174">
        <f t="shared" si="0"/>
        <v>17.059999999999999</v>
      </c>
      <c r="J42" s="174">
        <f t="shared" si="1"/>
        <v>89.39</v>
      </c>
      <c r="L42" s="148"/>
    </row>
    <row r="43" spans="1:12" ht="26.4" x14ac:dyDescent="0.3">
      <c r="A43" s="170">
        <v>36</v>
      </c>
      <c r="B43" s="176" t="s">
        <v>60</v>
      </c>
      <c r="C43" s="177" t="s">
        <v>45</v>
      </c>
      <c r="D43" s="178">
        <v>1083</v>
      </c>
      <c r="E43" s="178" t="s">
        <v>86</v>
      </c>
      <c r="F43" s="173">
        <f t="shared" si="2"/>
        <v>6.4850000000000003</v>
      </c>
      <c r="G43" s="175">
        <v>24</v>
      </c>
      <c r="H43" s="174">
        <f t="shared" si="3"/>
        <v>31.13</v>
      </c>
      <c r="I43" s="174">
        <f t="shared" si="0"/>
        <v>7.34</v>
      </c>
      <c r="J43" s="174">
        <f t="shared" si="1"/>
        <v>38.47</v>
      </c>
      <c r="L43" s="148"/>
    </row>
    <row r="44" spans="1:12" ht="26.4" x14ac:dyDescent="0.3">
      <c r="A44" s="170">
        <v>37</v>
      </c>
      <c r="B44" s="176" t="s">
        <v>41</v>
      </c>
      <c r="C44" s="177" t="s">
        <v>38</v>
      </c>
      <c r="D44" s="178">
        <v>1412</v>
      </c>
      <c r="E44" s="178" t="s">
        <v>86</v>
      </c>
      <c r="F44" s="173">
        <f t="shared" si="2"/>
        <v>8.4550000000000001</v>
      </c>
      <c r="G44" s="175">
        <v>50</v>
      </c>
      <c r="H44" s="174">
        <f t="shared" si="3"/>
        <v>84.55</v>
      </c>
      <c r="I44" s="174">
        <f t="shared" si="0"/>
        <v>19.95</v>
      </c>
      <c r="J44" s="174">
        <f t="shared" si="1"/>
        <v>104.5</v>
      </c>
      <c r="L44" s="148"/>
    </row>
    <row r="45" spans="1:12" ht="26.4" x14ac:dyDescent="0.3">
      <c r="A45" s="170">
        <v>38</v>
      </c>
      <c r="B45" s="176" t="s">
        <v>46</v>
      </c>
      <c r="C45" s="177" t="s">
        <v>38</v>
      </c>
      <c r="D45" s="178">
        <v>1240</v>
      </c>
      <c r="E45" s="178" t="s">
        <v>86</v>
      </c>
      <c r="F45" s="173">
        <f t="shared" si="2"/>
        <v>7.4249999999999998</v>
      </c>
      <c r="G45" s="175">
        <v>36</v>
      </c>
      <c r="H45" s="174">
        <f t="shared" si="3"/>
        <v>53.46</v>
      </c>
      <c r="I45" s="174">
        <f t="shared" si="0"/>
        <v>12.61</v>
      </c>
      <c r="J45" s="174">
        <f t="shared" si="1"/>
        <v>66.069999999999993</v>
      </c>
      <c r="L45" s="148"/>
    </row>
    <row r="46" spans="1:12" ht="26.4" x14ac:dyDescent="0.3">
      <c r="A46" s="170">
        <v>39</v>
      </c>
      <c r="B46" s="176" t="s">
        <v>58</v>
      </c>
      <c r="C46" s="177" t="s">
        <v>50</v>
      </c>
      <c r="D46" s="178">
        <v>1422</v>
      </c>
      <c r="E46" s="178" t="s">
        <v>86</v>
      </c>
      <c r="F46" s="173">
        <f t="shared" si="2"/>
        <v>8.5150000000000006</v>
      </c>
      <c r="G46" s="175">
        <v>24</v>
      </c>
      <c r="H46" s="174">
        <f t="shared" si="3"/>
        <v>40.869999999999997</v>
      </c>
      <c r="I46" s="174">
        <f t="shared" si="0"/>
        <v>9.64</v>
      </c>
      <c r="J46" s="174">
        <f t="shared" si="1"/>
        <v>50.51</v>
      </c>
      <c r="L46" s="148"/>
    </row>
    <row r="47" spans="1:12" x14ac:dyDescent="0.3">
      <c r="A47" s="170">
        <v>40</v>
      </c>
      <c r="B47" s="176" t="s">
        <v>44</v>
      </c>
      <c r="C47" s="177" t="s">
        <v>50</v>
      </c>
      <c r="D47" s="178">
        <v>1263</v>
      </c>
      <c r="E47" s="178" t="s">
        <v>86</v>
      </c>
      <c r="F47" s="173">
        <f t="shared" si="2"/>
        <v>7.5629999999999997</v>
      </c>
      <c r="G47" s="175">
        <v>26</v>
      </c>
      <c r="H47" s="174">
        <f t="shared" si="3"/>
        <v>39.33</v>
      </c>
      <c r="I47" s="174">
        <f t="shared" si="0"/>
        <v>9.2799999999999994</v>
      </c>
      <c r="J47" s="174">
        <f t="shared" si="1"/>
        <v>48.61</v>
      </c>
      <c r="L47" s="148"/>
    </row>
    <row r="48" spans="1:12" ht="26.4" x14ac:dyDescent="0.3">
      <c r="A48" s="170">
        <v>41</v>
      </c>
      <c r="B48" s="176" t="s">
        <v>37</v>
      </c>
      <c r="C48" s="177" t="s">
        <v>45</v>
      </c>
      <c r="D48" s="178">
        <v>1063</v>
      </c>
      <c r="E48" s="178" t="s">
        <v>86</v>
      </c>
      <c r="F48" s="173">
        <f t="shared" si="2"/>
        <v>6.3650000000000002</v>
      </c>
      <c r="G48" s="175">
        <v>26</v>
      </c>
      <c r="H48" s="174">
        <f t="shared" si="3"/>
        <v>33.1</v>
      </c>
      <c r="I48" s="174">
        <f t="shared" si="0"/>
        <v>7.81</v>
      </c>
      <c r="J48" s="174">
        <f t="shared" si="1"/>
        <v>40.910000000000004</v>
      </c>
      <c r="L48" s="148"/>
    </row>
    <row r="49" spans="1:12" ht="26.4" x14ac:dyDescent="0.3">
      <c r="A49" s="170">
        <v>42</v>
      </c>
      <c r="B49" s="176" t="s">
        <v>39</v>
      </c>
      <c r="C49" s="177" t="s">
        <v>43</v>
      </c>
      <c r="D49" s="178">
        <v>1448</v>
      </c>
      <c r="E49" s="178" t="s">
        <v>86</v>
      </c>
      <c r="F49" s="173">
        <f t="shared" si="2"/>
        <v>8.6709999999999994</v>
      </c>
      <c r="G49" s="175">
        <v>13</v>
      </c>
      <c r="H49" s="174">
        <f t="shared" si="3"/>
        <v>22.54</v>
      </c>
      <c r="I49" s="174">
        <f t="shared" si="0"/>
        <v>5.32</v>
      </c>
      <c r="J49" s="174">
        <f t="shared" si="1"/>
        <v>27.86</v>
      </c>
      <c r="L49" s="148"/>
    </row>
    <row r="50" spans="1:12" ht="26.4" x14ac:dyDescent="0.3">
      <c r="A50" s="170">
        <v>43</v>
      </c>
      <c r="B50" s="176" t="s">
        <v>56</v>
      </c>
      <c r="C50" s="177" t="s">
        <v>38</v>
      </c>
      <c r="D50" s="178">
        <v>1240</v>
      </c>
      <c r="E50" s="178" t="s">
        <v>86</v>
      </c>
      <c r="F50" s="173">
        <f t="shared" si="2"/>
        <v>7.4249999999999998</v>
      </c>
      <c r="G50" s="175">
        <v>63</v>
      </c>
      <c r="H50" s="174">
        <f t="shared" si="3"/>
        <v>93.56</v>
      </c>
      <c r="I50" s="174">
        <f t="shared" si="0"/>
        <v>22.07</v>
      </c>
      <c r="J50" s="174">
        <f t="shared" si="1"/>
        <v>115.63</v>
      </c>
      <c r="L50" s="148"/>
    </row>
    <row r="51" spans="1:12" ht="26.4" x14ac:dyDescent="0.3">
      <c r="A51" s="170">
        <v>44</v>
      </c>
      <c r="B51" s="176" t="s">
        <v>39</v>
      </c>
      <c r="C51" s="177" t="s">
        <v>38</v>
      </c>
      <c r="D51" s="178">
        <v>1263</v>
      </c>
      <c r="E51" s="178" t="s">
        <v>86</v>
      </c>
      <c r="F51" s="173">
        <f t="shared" si="2"/>
        <v>7.5629999999999997</v>
      </c>
      <c r="G51" s="175">
        <v>13</v>
      </c>
      <c r="H51" s="174">
        <f t="shared" si="3"/>
        <v>19.66</v>
      </c>
      <c r="I51" s="174">
        <f t="shared" si="0"/>
        <v>4.6399999999999997</v>
      </c>
      <c r="J51" s="174">
        <f t="shared" si="1"/>
        <v>24.3</v>
      </c>
      <c r="L51" s="148"/>
    </row>
    <row r="52" spans="1:12" ht="26.4" x14ac:dyDescent="0.3">
      <c r="A52" s="170">
        <v>45</v>
      </c>
      <c r="B52" s="176" t="s">
        <v>58</v>
      </c>
      <c r="C52" s="177" t="s">
        <v>45</v>
      </c>
      <c r="D52" s="178">
        <v>1123</v>
      </c>
      <c r="E52" s="178" t="s">
        <v>86</v>
      </c>
      <c r="F52" s="173">
        <f t="shared" si="2"/>
        <v>6.7249999999999996</v>
      </c>
      <c r="G52" s="175">
        <v>60.5</v>
      </c>
      <c r="H52" s="174">
        <f t="shared" si="3"/>
        <v>81.37</v>
      </c>
      <c r="I52" s="174">
        <f t="shared" si="0"/>
        <v>19.2</v>
      </c>
      <c r="J52" s="174">
        <f t="shared" si="1"/>
        <v>100.57000000000001</v>
      </c>
      <c r="L52" s="148"/>
    </row>
    <row r="53" spans="1:12" x14ac:dyDescent="0.3">
      <c r="A53" s="170">
        <v>46</v>
      </c>
      <c r="B53" s="176" t="s">
        <v>44</v>
      </c>
      <c r="C53" s="177" t="s">
        <v>45</v>
      </c>
      <c r="D53" s="178">
        <v>1062</v>
      </c>
      <c r="E53" s="178" t="s">
        <v>86</v>
      </c>
      <c r="F53" s="173">
        <f t="shared" si="2"/>
        <v>6.359</v>
      </c>
      <c r="G53" s="175">
        <v>39</v>
      </c>
      <c r="H53" s="174">
        <f t="shared" si="3"/>
        <v>49.6</v>
      </c>
      <c r="I53" s="174">
        <f t="shared" si="0"/>
        <v>11.7</v>
      </c>
      <c r="J53" s="174">
        <f t="shared" si="1"/>
        <v>61.3</v>
      </c>
      <c r="L53" s="148"/>
    </row>
    <row r="54" spans="1:12" ht="26.4" x14ac:dyDescent="0.3">
      <c r="A54" s="170">
        <v>47</v>
      </c>
      <c r="B54" s="176" t="s">
        <v>62</v>
      </c>
      <c r="C54" s="177" t="s">
        <v>38</v>
      </c>
      <c r="D54" s="178">
        <v>1412</v>
      </c>
      <c r="E54" s="178" t="s">
        <v>86</v>
      </c>
      <c r="F54" s="173">
        <f t="shared" si="2"/>
        <v>8.4550000000000001</v>
      </c>
      <c r="G54" s="175">
        <v>38</v>
      </c>
      <c r="H54" s="174">
        <f t="shared" si="3"/>
        <v>64.260000000000005</v>
      </c>
      <c r="I54" s="174">
        <f t="shared" si="0"/>
        <v>15.16</v>
      </c>
      <c r="J54" s="174">
        <f t="shared" si="1"/>
        <v>79.42</v>
      </c>
      <c r="L54" s="148"/>
    </row>
    <row r="55" spans="1:12" ht="26.4" x14ac:dyDescent="0.3">
      <c r="A55" s="170">
        <v>48</v>
      </c>
      <c r="B55" s="176" t="s">
        <v>47</v>
      </c>
      <c r="C55" s="177" t="s">
        <v>38</v>
      </c>
      <c r="D55" s="178">
        <v>1218</v>
      </c>
      <c r="E55" s="178" t="s">
        <v>86</v>
      </c>
      <c r="F55" s="173">
        <f t="shared" si="2"/>
        <v>7.2930000000000001</v>
      </c>
      <c r="G55" s="175">
        <v>40.5</v>
      </c>
      <c r="H55" s="174">
        <f t="shared" si="3"/>
        <v>59.07</v>
      </c>
      <c r="I55" s="174">
        <f t="shared" si="0"/>
        <v>13.93</v>
      </c>
      <c r="J55" s="174">
        <f t="shared" si="1"/>
        <v>73</v>
      </c>
      <c r="L55" s="148"/>
    </row>
    <row r="56" spans="1:12" ht="26.4" x14ac:dyDescent="0.3">
      <c r="A56" s="170">
        <v>49</v>
      </c>
      <c r="B56" s="176" t="s">
        <v>46</v>
      </c>
      <c r="C56" s="177" t="s">
        <v>89</v>
      </c>
      <c r="D56" s="178">
        <v>1279</v>
      </c>
      <c r="E56" s="178" t="s">
        <v>86</v>
      </c>
      <c r="F56" s="173">
        <f t="shared" si="2"/>
        <v>7.6589999999999998</v>
      </c>
      <c r="G56" s="175">
        <v>23.5</v>
      </c>
      <c r="H56" s="174">
        <f t="shared" si="3"/>
        <v>36</v>
      </c>
      <c r="I56" s="174">
        <f t="shared" si="0"/>
        <v>8.49</v>
      </c>
      <c r="J56" s="174">
        <f t="shared" si="1"/>
        <v>44.49</v>
      </c>
      <c r="L56" s="148"/>
    </row>
    <row r="57" spans="1:12" ht="26.4" x14ac:dyDescent="0.3">
      <c r="A57" s="170">
        <v>50</v>
      </c>
      <c r="B57" s="176" t="s">
        <v>46</v>
      </c>
      <c r="C57" s="177" t="s">
        <v>89</v>
      </c>
      <c r="D57" s="178">
        <v>1279</v>
      </c>
      <c r="E57" s="178" t="s">
        <v>87</v>
      </c>
      <c r="F57" s="173">
        <f t="shared" si="2"/>
        <v>7.6589999999999998</v>
      </c>
      <c r="G57" s="175">
        <v>0.5</v>
      </c>
      <c r="H57" s="174">
        <f t="shared" si="3"/>
        <v>1.91</v>
      </c>
      <c r="I57" s="174">
        <f t="shared" si="0"/>
        <v>0.45</v>
      </c>
      <c r="J57" s="174">
        <f t="shared" si="1"/>
        <v>2.36</v>
      </c>
      <c r="L57" s="148"/>
    </row>
    <row r="58" spans="1:12" ht="26.4" x14ac:dyDescent="0.3">
      <c r="A58" s="170">
        <v>51</v>
      </c>
      <c r="B58" s="176" t="s">
        <v>51</v>
      </c>
      <c r="C58" s="177" t="s">
        <v>50</v>
      </c>
      <c r="D58" s="178">
        <v>1220</v>
      </c>
      <c r="E58" s="178" t="s">
        <v>86</v>
      </c>
      <c r="F58" s="173">
        <f t="shared" si="2"/>
        <v>7.3049999999999997</v>
      </c>
      <c r="G58" s="175">
        <v>62.5</v>
      </c>
      <c r="H58" s="174">
        <f t="shared" si="3"/>
        <v>91.31</v>
      </c>
      <c r="I58" s="174">
        <f t="shared" si="0"/>
        <v>21.54</v>
      </c>
      <c r="J58" s="174">
        <f t="shared" si="1"/>
        <v>112.85</v>
      </c>
      <c r="L58" s="148"/>
    </row>
    <row r="59" spans="1:12" ht="26.4" x14ac:dyDescent="0.3">
      <c r="A59" s="170">
        <v>52</v>
      </c>
      <c r="B59" s="176" t="s">
        <v>51</v>
      </c>
      <c r="C59" s="177" t="s">
        <v>50</v>
      </c>
      <c r="D59" s="178">
        <v>1220</v>
      </c>
      <c r="E59" s="178" t="s">
        <v>87</v>
      </c>
      <c r="F59" s="173">
        <f t="shared" si="2"/>
        <v>7.3049999999999997</v>
      </c>
      <c r="G59" s="175">
        <v>2.5</v>
      </c>
      <c r="H59" s="174">
        <f t="shared" si="3"/>
        <v>9.1300000000000008</v>
      </c>
      <c r="I59" s="174">
        <f t="shared" si="0"/>
        <v>2.15</v>
      </c>
      <c r="J59" s="174">
        <f t="shared" si="1"/>
        <v>11.280000000000001</v>
      </c>
      <c r="L59" s="148"/>
    </row>
    <row r="60" spans="1:12" ht="26.4" x14ac:dyDescent="0.3">
      <c r="A60" s="170">
        <v>53</v>
      </c>
      <c r="B60" s="176" t="s">
        <v>42</v>
      </c>
      <c r="C60" s="177" t="s">
        <v>38</v>
      </c>
      <c r="D60" s="178">
        <v>1392</v>
      </c>
      <c r="E60" s="178" t="s">
        <v>86</v>
      </c>
      <c r="F60" s="173">
        <f t="shared" si="2"/>
        <v>8.3350000000000009</v>
      </c>
      <c r="G60" s="175">
        <v>60</v>
      </c>
      <c r="H60" s="174">
        <f t="shared" si="3"/>
        <v>100.02</v>
      </c>
      <c r="I60" s="174">
        <f>ROUNDUP(H60*23.59%,2)</f>
        <v>23.6</v>
      </c>
      <c r="J60" s="174">
        <f t="shared" si="1"/>
        <v>123.62</v>
      </c>
      <c r="L60" s="148"/>
    </row>
    <row r="61" spans="1:12" ht="26.4" x14ac:dyDescent="0.3">
      <c r="A61" s="170">
        <v>54</v>
      </c>
      <c r="B61" s="176" t="s">
        <v>37</v>
      </c>
      <c r="C61" s="177" t="s">
        <v>38</v>
      </c>
      <c r="D61" s="178">
        <v>1243</v>
      </c>
      <c r="E61" s="178" t="s">
        <v>86</v>
      </c>
      <c r="F61" s="173">
        <f t="shared" si="2"/>
        <v>7.4429999999999996</v>
      </c>
      <c r="G61" s="175">
        <v>36</v>
      </c>
      <c r="H61" s="174">
        <f t="shared" si="3"/>
        <v>53.59</v>
      </c>
      <c r="I61" s="174">
        <f t="shared" si="0"/>
        <v>12.64</v>
      </c>
      <c r="J61" s="174">
        <f t="shared" si="1"/>
        <v>66.23</v>
      </c>
      <c r="L61" s="148"/>
    </row>
    <row r="62" spans="1:12" ht="26.4" x14ac:dyDescent="0.3">
      <c r="A62" s="170">
        <v>55</v>
      </c>
      <c r="B62" s="176" t="s">
        <v>37</v>
      </c>
      <c r="C62" s="177" t="s">
        <v>50</v>
      </c>
      <c r="D62" s="178">
        <v>1292</v>
      </c>
      <c r="E62" s="178" t="s">
        <v>86</v>
      </c>
      <c r="F62" s="173">
        <f t="shared" si="2"/>
        <v>7.7370000000000001</v>
      </c>
      <c r="G62" s="175">
        <v>24</v>
      </c>
      <c r="H62" s="174">
        <f t="shared" si="3"/>
        <v>37.14</v>
      </c>
      <c r="I62" s="174">
        <f t="shared" si="0"/>
        <v>8.76</v>
      </c>
      <c r="J62" s="174">
        <f t="shared" si="1"/>
        <v>45.9</v>
      </c>
      <c r="L62" s="148"/>
    </row>
    <row r="63" spans="1:12" ht="26.4" x14ac:dyDescent="0.3">
      <c r="A63" s="170">
        <v>56</v>
      </c>
      <c r="B63" s="176" t="s">
        <v>56</v>
      </c>
      <c r="C63" s="177" t="s">
        <v>38</v>
      </c>
      <c r="D63" s="178">
        <v>1243</v>
      </c>
      <c r="E63" s="178" t="s">
        <v>86</v>
      </c>
      <c r="F63" s="173">
        <f t="shared" si="2"/>
        <v>7.4429999999999996</v>
      </c>
      <c r="G63" s="175">
        <v>36</v>
      </c>
      <c r="H63" s="174">
        <f t="shared" si="3"/>
        <v>53.59</v>
      </c>
      <c r="I63" s="174">
        <f t="shared" si="0"/>
        <v>12.64</v>
      </c>
      <c r="J63" s="174">
        <f t="shared" si="1"/>
        <v>66.23</v>
      </c>
      <c r="L63" s="148"/>
    </row>
    <row r="64" spans="1:12" ht="26.4" x14ac:dyDescent="0.3">
      <c r="A64" s="170">
        <v>57</v>
      </c>
      <c r="B64" s="176" t="s">
        <v>39</v>
      </c>
      <c r="C64" s="177" t="s">
        <v>38</v>
      </c>
      <c r="D64" s="178">
        <v>1263</v>
      </c>
      <c r="E64" s="178" t="s">
        <v>86</v>
      </c>
      <c r="F64" s="173">
        <f t="shared" si="2"/>
        <v>7.5629999999999997</v>
      </c>
      <c r="G64" s="175">
        <v>13</v>
      </c>
      <c r="H64" s="174">
        <f t="shared" si="3"/>
        <v>19.66</v>
      </c>
      <c r="I64" s="174">
        <f t="shared" si="0"/>
        <v>4.6399999999999997</v>
      </c>
      <c r="J64" s="174">
        <f t="shared" si="1"/>
        <v>24.3</v>
      </c>
      <c r="L64" s="148"/>
    </row>
    <row r="65" spans="1:12" ht="26.4" x14ac:dyDescent="0.3">
      <c r="A65" s="170">
        <v>58</v>
      </c>
      <c r="B65" s="176" t="s">
        <v>62</v>
      </c>
      <c r="C65" s="177" t="s">
        <v>43</v>
      </c>
      <c r="D65" s="178">
        <v>1762</v>
      </c>
      <c r="E65" s="178" t="s">
        <v>86</v>
      </c>
      <c r="F65" s="173">
        <f t="shared" si="2"/>
        <v>10.551</v>
      </c>
      <c r="G65" s="175">
        <v>39</v>
      </c>
      <c r="H65" s="174">
        <f t="shared" si="3"/>
        <v>82.3</v>
      </c>
      <c r="I65" s="174">
        <f t="shared" si="0"/>
        <v>19.41</v>
      </c>
      <c r="J65" s="174">
        <f t="shared" si="1"/>
        <v>101.71</v>
      </c>
      <c r="L65" s="148"/>
    </row>
    <row r="66" spans="1:12" ht="26.4" x14ac:dyDescent="0.3">
      <c r="A66" s="170">
        <v>59</v>
      </c>
      <c r="B66" s="176" t="s">
        <v>65</v>
      </c>
      <c r="C66" s="177" t="s">
        <v>50</v>
      </c>
      <c r="D66" s="178">
        <v>1279</v>
      </c>
      <c r="E66" s="178" t="s">
        <v>86</v>
      </c>
      <c r="F66" s="173">
        <f t="shared" si="2"/>
        <v>7.6589999999999998</v>
      </c>
      <c r="G66" s="175">
        <v>100</v>
      </c>
      <c r="H66" s="174">
        <f t="shared" si="3"/>
        <v>153.18</v>
      </c>
      <c r="I66" s="174">
        <f t="shared" si="0"/>
        <v>36.14</v>
      </c>
      <c r="J66" s="174">
        <f t="shared" si="1"/>
        <v>189.32</v>
      </c>
      <c r="L66" s="148"/>
    </row>
    <row r="67" spans="1:12" ht="26.4" x14ac:dyDescent="0.3">
      <c r="A67" s="170">
        <v>60</v>
      </c>
      <c r="B67" s="176" t="s">
        <v>37</v>
      </c>
      <c r="C67" s="177" t="s">
        <v>50</v>
      </c>
      <c r="D67" s="178">
        <v>1268</v>
      </c>
      <c r="E67" s="178" t="s">
        <v>86</v>
      </c>
      <c r="F67" s="173">
        <f t="shared" si="2"/>
        <v>7.593</v>
      </c>
      <c r="G67" s="175">
        <v>20</v>
      </c>
      <c r="H67" s="174">
        <f t="shared" si="3"/>
        <v>30.37</v>
      </c>
      <c r="I67" s="174">
        <f t="shared" si="0"/>
        <v>7.16</v>
      </c>
      <c r="J67" s="174">
        <f t="shared" si="1"/>
        <v>37.53</v>
      </c>
      <c r="L67" s="148"/>
    </row>
    <row r="68" spans="1:12" ht="26.4" x14ac:dyDescent="0.3">
      <c r="A68" s="170">
        <v>61</v>
      </c>
      <c r="B68" s="176" t="s">
        <v>47</v>
      </c>
      <c r="C68" s="177" t="s">
        <v>38</v>
      </c>
      <c r="D68" s="178">
        <v>1263</v>
      </c>
      <c r="E68" s="178" t="s">
        <v>86</v>
      </c>
      <c r="F68" s="173">
        <f t="shared" si="2"/>
        <v>7.5629999999999997</v>
      </c>
      <c r="G68" s="175">
        <v>79.5</v>
      </c>
      <c r="H68" s="174">
        <f t="shared" si="3"/>
        <v>120.25</v>
      </c>
      <c r="I68" s="174">
        <f t="shared" si="0"/>
        <v>28.37</v>
      </c>
      <c r="J68" s="174">
        <f t="shared" si="1"/>
        <v>148.62</v>
      </c>
      <c r="L68" s="148"/>
    </row>
    <row r="69" spans="1:12" ht="26.4" x14ac:dyDescent="0.3">
      <c r="A69" s="170">
        <v>62</v>
      </c>
      <c r="B69" s="176" t="s">
        <v>47</v>
      </c>
      <c r="C69" s="177" t="s">
        <v>38</v>
      </c>
      <c r="D69" s="178">
        <v>1263</v>
      </c>
      <c r="E69" s="178" t="s">
        <v>87</v>
      </c>
      <c r="F69" s="173">
        <f t="shared" si="2"/>
        <v>7.5629999999999997</v>
      </c>
      <c r="G69" s="175">
        <v>0.5</v>
      </c>
      <c r="H69" s="174">
        <f t="shared" si="3"/>
        <v>1.89</v>
      </c>
      <c r="I69" s="174">
        <f t="shared" si="0"/>
        <v>0.45</v>
      </c>
      <c r="J69" s="174">
        <f t="shared" si="1"/>
        <v>2.34</v>
      </c>
      <c r="L69" s="148"/>
    </row>
    <row r="70" spans="1:12" ht="26.4" x14ac:dyDescent="0.3">
      <c r="A70" s="170">
        <v>63</v>
      </c>
      <c r="B70" s="176" t="s">
        <v>52</v>
      </c>
      <c r="C70" s="177" t="s">
        <v>50</v>
      </c>
      <c r="D70" s="178">
        <v>1464</v>
      </c>
      <c r="E70" s="178" t="s">
        <v>86</v>
      </c>
      <c r="F70" s="173">
        <f t="shared" si="2"/>
        <v>8.766</v>
      </c>
      <c r="G70" s="175">
        <v>39</v>
      </c>
      <c r="H70" s="174">
        <f t="shared" si="3"/>
        <v>68.37</v>
      </c>
      <c r="I70" s="174">
        <f t="shared" si="0"/>
        <v>16.13</v>
      </c>
      <c r="J70" s="174">
        <f t="shared" si="1"/>
        <v>84.5</v>
      </c>
      <c r="L70" s="148"/>
    </row>
    <row r="71" spans="1:12" ht="26.4" x14ac:dyDescent="0.3">
      <c r="A71" s="170">
        <v>64</v>
      </c>
      <c r="B71" s="176" t="s">
        <v>37</v>
      </c>
      <c r="C71" s="177" t="s">
        <v>38</v>
      </c>
      <c r="D71" s="178">
        <v>1243</v>
      </c>
      <c r="E71" s="178" t="s">
        <v>86</v>
      </c>
      <c r="F71" s="173">
        <f t="shared" si="2"/>
        <v>7.4429999999999996</v>
      </c>
      <c r="G71" s="175">
        <v>20</v>
      </c>
      <c r="H71" s="174">
        <f t="shared" si="3"/>
        <v>29.77</v>
      </c>
      <c r="I71" s="174">
        <f t="shared" si="0"/>
        <v>7.02</v>
      </c>
      <c r="J71" s="174">
        <f t="shared" si="1"/>
        <v>36.79</v>
      </c>
      <c r="L71" s="148"/>
    </row>
    <row r="72" spans="1:12" ht="26.4" x14ac:dyDescent="0.3">
      <c r="A72" s="170">
        <v>65</v>
      </c>
      <c r="B72" s="176" t="s">
        <v>56</v>
      </c>
      <c r="C72" s="177" t="s">
        <v>38</v>
      </c>
      <c r="D72" s="178">
        <v>1263</v>
      </c>
      <c r="E72" s="178" t="s">
        <v>87</v>
      </c>
      <c r="F72" s="173">
        <f t="shared" si="2"/>
        <v>7.5629999999999997</v>
      </c>
      <c r="G72" s="175">
        <v>1</v>
      </c>
      <c r="H72" s="174">
        <f t="shared" si="3"/>
        <v>3.78</v>
      </c>
      <c r="I72" s="174">
        <f t="shared" ref="I72:I135" si="4">ROUND(H72*23.59%,2)</f>
        <v>0.89</v>
      </c>
      <c r="J72" s="174">
        <f t="shared" ref="J72:J135" si="5">H72+I72</f>
        <v>4.67</v>
      </c>
      <c r="L72" s="148"/>
    </row>
    <row r="73" spans="1:12" ht="26.4" x14ac:dyDescent="0.3">
      <c r="A73" s="170">
        <v>66</v>
      </c>
      <c r="B73" s="176" t="s">
        <v>56</v>
      </c>
      <c r="C73" s="177" t="s">
        <v>38</v>
      </c>
      <c r="D73" s="178">
        <v>1263</v>
      </c>
      <c r="E73" s="178" t="s">
        <v>86</v>
      </c>
      <c r="F73" s="173">
        <f t="shared" ref="F73:F136" si="6">ROUND(D73/$F$4,3)</f>
        <v>7.5629999999999997</v>
      </c>
      <c r="G73" s="175">
        <v>65.5</v>
      </c>
      <c r="H73" s="174">
        <f t="shared" ref="H73:H136" si="7">ROUND(F73*G73*E73,2)</f>
        <v>99.08</v>
      </c>
      <c r="I73" s="174">
        <f t="shared" si="4"/>
        <v>23.37</v>
      </c>
      <c r="J73" s="174">
        <f t="shared" si="5"/>
        <v>122.45</v>
      </c>
      <c r="L73" s="148"/>
    </row>
    <row r="74" spans="1:12" ht="26.4" x14ac:dyDescent="0.3">
      <c r="A74" s="170">
        <v>67</v>
      </c>
      <c r="B74" s="176" t="s">
        <v>62</v>
      </c>
      <c r="C74" s="177" t="s">
        <v>38</v>
      </c>
      <c r="D74" s="178">
        <v>1412</v>
      </c>
      <c r="E74" s="178" t="s">
        <v>86</v>
      </c>
      <c r="F74" s="173">
        <f t="shared" si="6"/>
        <v>8.4550000000000001</v>
      </c>
      <c r="G74" s="175">
        <v>51</v>
      </c>
      <c r="H74" s="174">
        <f t="shared" si="7"/>
        <v>86.24</v>
      </c>
      <c r="I74" s="174">
        <f t="shared" si="4"/>
        <v>20.34</v>
      </c>
      <c r="J74" s="174">
        <f t="shared" si="5"/>
        <v>106.58</v>
      </c>
      <c r="L74" s="148"/>
    </row>
    <row r="75" spans="1:12" ht="26.4" x14ac:dyDescent="0.3">
      <c r="A75" s="170">
        <v>68</v>
      </c>
      <c r="B75" s="176" t="s">
        <v>90</v>
      </c>
      <c r="C75" s="177" t="s">
        <v>50</v>
      </c>
      <c r="D75" s="178">
        <v>1508</v>
      </c>
      <c r="E75" s="178" t="s">
        <v>86</v>
      </c>
      <c r="F75" s="173">
        <f t="shared" si="6"/>
        <v>9.0299999999999994</v>
      </c>
      <c r="G75" s="175">
        <v>11</v>
      </c>
      <c r="H75" s="174">
        <f t="shared" si="7"/>
        <v>19.87</v>
      </c>
      <c r="I75" s="174">
        <f t="shared" si="4"/>
        <v>4.6900000000000004</v>
      </c>
      <c r="J75" s="174">
        <f t="shared" si="5"/>
        <v>24.560000000000002</v>
      </c>
      <c r="L75" s="148"/>
    </row>
    <row r="76" spans="1:12" ht="26.4" x14ac:dyDescent="0.3">
      <c r="A76" s="170">
        <v>69</v>
      </c>
      <c r="B76" s="176" t="s">
        <v>39</v>
      </c>
      <c r="C76" s="177" t="s">
        <v>38</v>
      </c>
      <c r="D76" s="178">
        <v>1263</v>
      </c>
      <c r="E76" s="178" t="s">
        <v>86</v>
      </c>
      <c r="F76" s="173">
        <f t="shared" si="6"/>
        <v>7.5629999999999997</v>
      </c>
      <c r="G76" s="175">
        <v>39</v>
      </c>
      <c r="H76" s="174">
        <f t="shared" si="7"/>
        <v>58.99</v>
      </c>
      <c r="I76" s="174">
        <f t="shared" si="4"/>
        <v>13.92</v>
      </c>
      <c r="J76" s="174">
        <f t="shared" si="5"/>
        <v>72.91</v>
      </c>
      <c r="L76" s="148"/>
    </row>
    <row r="77" spans="1:12" ht="26.4" x14ac:dyDescent="0.3">
      <c r="A77" s="170">
        <v>70</v>
      </c>
      <c r="B77" s="176" t="s">
        <v>52</v>
      </c>
      <c r="C77" s="177" t="s">
        <v>38</v>
      </c>
      <c r="D77" s="178">
        <v>1507</v>
      </c>
      <c r="E77" s="178" t="s">
        <v>86</v>
      </c>
      <c r="F77" s="173">
        <f t="shared" si="6"/>
        <v>9.0239999999999991</v>
      </c>
      <c r="G77" s="175">
        <v>39</v>
      </c>
      <c r="H77" s="174">
        <f t="shared" si="7"/>
        <v>70.39</v>
      </c>
      <c r="I77" s="174">
        <f>ROUNDDOWN(H77*23.59%,2)</f>
        <v>16.600000000000001</v>
      </c>
      <c r="J77" s="174">
        <f t="shared" si="5"/>
        <v>86.990000000000009</v>
      </c>
      <c r="L77" s="148"/>
    </row>
    <row r="78" spans="1:12" ht="39.6" x14ac:dyDescent="0.3">
      <c r="A78" s="170">
        <v>71</v>
      </c>
      <c r="B78" s="176" t="s">
        <v>66</v>
      </c>
      <c r="C78" s="177" t="s">
        <v>50</v>
      </c>
      <c r="D78" s="178">
        <v>1309</v>
      </c>
      <c r="E78" s="178" t="s">
        <v>86</v>
      </c>
      <c r="F78" s="173">
        <f t="shared" si="6"/>
        <v>7.8380000000000001</v>
      </c>
      <c r="G78" s="175">
        <v>24</v>
      </c>
      <c r="H78" s="174">
        <f t="shared" si="7"/>
        <v>37.619999999999997</v>
      </c>
      <c r="I78" s="174">
        <f t="shared" si="4"/>
        <v>8.8699999999999992</v>
      </c>
      <c r="J78" s="174">
        <f t="shared" si="5"/>
        <v>46.489999999999995</v>
      </c>
      <c r="L78" s="148"/>
    </row>
    <row r="79" spans="1:12" ht="26.4" x14ac:dyDescent="0.3">
      <c r="A79" s="170">
        <v>72</v>
      </c>
      <c r="B79" s="176" t="s">
        <v>73</v>
      </c>
      <c r="C79" s="177" t="s">
        <v>38</v>
      </c>
      <c r="D79" s="178">
        <v>1412</v>
      </c>
      <c r="E79" s="178" t="s">
        <v>86</v>
      </c>
      <c r="F79" s="173">
        <f t="shared" si="6"/>
        <v>8.4550000000000001</v>
      </c>
      <c r="G79" s="175">
        <v>12</v>
      </c>
      <c r="H79" s="174">
        <f t="shared" si="7"/>
        <v>20.29</v>
      </c>
      <c r="I79" s="174">
        <f t="shared" si="4"/>
        <v>4.79</v>
      </c>
      <c r="J79" s="174">
        <f t="shared" si="5"/>
        <v>25.08</v>
      </c>
      <c r="L79" s="148"/>
    </row>
    <row r="80" spans="1:12" ht="26.4" x14ac:dyDescent="0.3">
      <c r="A80" s="170">
        <v>73</v>
      </c>
      <c r="B80" s="176" t="s">
        <v>46</v>
      </c>
      <c r="C80" s="177" t="s">
        <v>50</v>
      </c>
      <c r="D80" s="178">
        <v>1235</v>
      </c>
      <c r="E80" s="178" t="s">
        <v>86</v>
      </c>
      <c r="F80" s="173">
        <f t="shared" si="6"/>
        <v>7.3949999999999996</v>
      </c>
      <c r="G80" s="175">
        <v>38</v>
      </c>
      <c r="H80" s="174">
        <f t="shared" si="7"/>
        <v>56.2</v>
      </c>
      <c r="I80" s="174">
        <f t="shared" si="4"/>
        <v>13.26</v>
      </c>
      <c r="J80" s="174">
        <f t="shared" si="5"/>
        <v>69.460000000000008</v>
      </c>
      <c r="L80" s="148"/>
    </row>
    <row r="81" spans="1:12" ht="26.4" x14ac:dyDescent="0.3">
      <c r="A81" s="170">
        <v>74</v>
      </c>
      <c r="B81" s="176" t="s">
        <v>37</v>
      </c>
      <c r="C81" s="177" t="s">
        <v>50</v>
      </c>
      <c r="D81" s="178">
        <v>1268</v>
      </c>
      <c r="E81" s="178" t="s">
        <v>86</v>
      </c>
      <c r="F81" s="173">
        <f t="shared" si="6"/>
        <v>7.593</v>
      </c>
      <c r="G81" s="175">
        <v>35</v>
      </c>
      <c r="H81" s="174">
        <f t="shared" si="7"/>
        <v>53.15</v>
      </c>
      <c r="I81" s="174">
        <f t="shared" si="4"/>
        <v>12.54</v>
      </c>
      <c r="J81" s="174">
        <f t="shared" si="5"/>
        <v>65.69</v>
      </c>
      <c r="L81" s="148"/>
    </row>
    <row r="82" spans="1:12" ht="26.4" x14ac:dyDescent="0.3">
      <c r="A82" s="170">
        <v>75</v>
      </c>
      <c r="B82" s="176" t="s">
        <v>62</v>
      </c>
      <c r="C82" s="177" t="s">
        <v>50</v>
      </c>
      <c r="D82" s="178">
        <v>1438</v>
      </c>
      <c r="E82" s="178" t="s">
        <v>86</v>
      </c>
      <c r="F82" s="173">
        <f t="shared" si="6"/>
        <v>8.6110000000000007</v>
      </c>
      <c r="G82" s="175">
        <v>36.5</v>
      </c>
      <c r="H82" s="174">
        <f t="shared" si="7"/>
        <v>62.86</v>
      </c>
      <c r="I82" s="174">
        <f t="shared" si="4"/>
        <v>14.83</v>
      </c>
      <c r="J82" s="174">
        <f t="shared" si="5"/>
        <v>77.69</v>
      </c>
      <c r="L82" s="148"/>
    </row>
    <row r="83" spans="1:12" ht="26.4" x14ac:dyDescent="0.3">
      <c r="A83" s="170">
        <v>76</v>
      </c>
      <c r="B83" s="176" t="s">
        <v>58</v>
      </c>
      <c r="C83" s="177" t="s">
        <v>45</v>
      </c>
      <c r="D83" s="178">
        <v>1123</v>
      </c>
      <c r="E83" s="178" t="s">
        <v>86</v>
      </c>
      <c r="F83" s="173">
        <f t="shared" si="6"/>
        <v>6.7249999999999996</v>
      </c>
      <c r="G83" s="175">
        <v>36</v>
      </c>
      <c r="H83" s="174">
        <f t="shared" si="7"/>
        <v>48.42</v>
      </c>
      <c r="I83" s="174">
        <f t="shared" si="4"/>
        <v>11.42</v>
      </c>
      <c r="J83" s="174">
        <f t="shared" si="5"/>
        <v>59.84</v>
      </c>
      <c r="L83" s="148"/>
    </row>
    <row r="84" spans="1:12" ht="26.4" x14ac:dyDescent="0.3">
      <c r="A84" s="170">
        <v>77</v>
      </c>
      <c r="B84" s="176" t="s">
        <v>37</v>
      </c>
      <c r="C84" s="177" t="s">
        <v>38</v>
      </c>
      <c r="D84" s="178">
        <v>1263</v>
      </c>
      <c r="E84" s="178" t="s">
        <v>86</v>
      </c>
      <c r="F84" s="173">
        <f t="shared" si="6"/>
        <v>7.5629999999999997</v>
      </c>
      <c r="G84" s="175">
        <v>24</v>
      </c>
      <c r="H84" s="174">
        <f t="shared" si="7"/>
        <v>36.299999999999997</v>
      </c>
      <c r="I84" s="174">
        <f t="shared" si="4"/>
        <v>8.56</v>
      </c>
      <c r="J84" s="174">
        <f t="shared" si="5"/>
        <v>44.86</v>
      </c>
      <c r="L84" s="148"/>
    </row>
    <row r="85" spans="1:12" ht="26.4" x14ac:dyDescent="0.3">
      <c r="A85" s="170">
        <v>78</v>
      </c>
      <c r="B85" s="176" t="s">
        <v>56</v>
      </c>
      <c r="C85" s="177" t="s">
        <v>38</v>
      </c>
      <c r="D85" s="178">
        <v>1243</v>
      </c>
      <c r="E85" s="178" t="s">
        <v>86</v>
      </c>
      <c r="F85" s="173">
        <f t="shared" si="6"/>
        <v>7.4429999999999996</v>
      </c>
      <c r="G85" s="175">
        <v>64</v>
      </c>
      <c r="H85" s="174">
        <f t="shared" si="7"/>
        <v>95.27</v>
      </c>
      <c r="I85" s="174">
        <f t="shared" si="4"/>
        <v>22.47</v>
      </c>
      <c r="J85" s="174">
        <f t="shared" si="5"/>
        <v>117.74</v>
      </c>
      <c r="L85" s="148"/>
    </row>
    <row r="86" spans="1:12" ht="26.4" x14ac:dyDescent="0.3">
      <c r="A86" s="170">
        <v>79</v>
      </c>
      <c r="B86" s="176" t="s">
        <v>42</v>
      </c>
      <c r="C86" s="177" t="s">
        <v>50</v>
      </c>
      <c r="D86" s="178">
        <v>1418</v>
      </c>
      <c r="E86" s="178" t="s">
        <v>86</v>
      </c>
      <c r="F86" s="173">
        <f t="shared" si="6"/>
        <v>8.4909999999999997</v>
      </c>
      <c r="G86" s="175">
        <v>23.5</v>
      </c>
      <c r="H86" s="174">
        <f t="shared" si="7"/>
        <v>39.909999999999997</v>
      </c>
      <c r="I86" s="174">
        <f t="shared" si="4"/>
        <v>9.41</v>
      </c>
      <c r="J86" s="174">
        <f t="shared" si="5"/>
        <v>49.319999999999993</v>
      </c>
      <c r="L86" s="148"/>
    </row>
    <row r="87" spans="1:12" ht="26.4" x14ac:dyDescent="0.3">
      <c r="A87" s="170">
        <v>80</v>
      </c>
      <c r="B87" s="176" t="s">
        <v>37</v>
      </c>
      <c r="C87" s="177" t="s">
        <v>38</v>
      </c>
      <c r="D87" s="178">
        <v>1218</v>
      </c>
      <c r="E87" s="178" t="s">
        <v>86</v>
      </c>
      <c r="F87" s="173">
        <f t="shared" si="6"/>
        <v>7.2930000000000001</v>
      </c>
      <c r="G87" s="175">
        <v>20</v>
      </c>
      <c r="H87" s="174">
        <f t="shared" si="7"/>
        <v>29.17</v>
      </c>
      <c r="I87" s="174">
        <f t="shared" si="4"/>
        <v>6.88</v>
      </c>
      <c r="J87" s="174">
        <f t="shared" si="5"/>
        <v>36.050000000000004</v>
      </c>
      <c r="L87" s="148"/>
    </row>
    <row r="88" spans="1:12" ht="26.4" x14ac:dyDescent="0.3">
      <c r="A88" s="170">
        <v>81</v>
      </c>
      <c r="B88" s="176" t="s">
        <v>58</v>
      </c>
      <c r="C88" s="177" t="s">
        <v>45</v>
      </c>
      <c r="D88" s="178">
        <v>1243</v>
      </c>
      <c r="E88" s="178" t="s">
        <v>86</v>
      </c>
      <c r="F88" s="173">
        <f t="shared" si="6"/>
        <v>7.4429999999999996</v>
      </c>
      <c r="G88" s="175">
        <v>48</v>
      </c>
      <c r="H88" s="174">
        <f t="shared" si="7"/>
        <v>71.45</v>
      </c>
      <c r="I88" s="174">
        <f>ROUND(H88*21.94%,2)</f>
        <v>15.68</v>
      </c>
      <c r="J88" s="174">
        <f t="shared" si="5"/>
        <v>87.13</v>
      </c>
      <c r="L88" s="148"/>
    </row>
    <row r="89" spans="1:12" ht="26.4" x14ac:dyDescent="0.3">
      <c r="A89" s="170">
        <v>82</v>
      </c>
      <c r="B89" s="176" t="s">
        <v>39</v>
      </c>
      <c r="C89" s="177" t="s">
        <v>38</v>
      </c>
      <c r="D89" s="178">
        <v>1377</v>
      </c>
      <c r="E89" s="178" t="s">
        <v>86</v>
      </c>
      <c r="F89" s="173">
        <f t="shared" si="6"/>
        <v>8.2460000000000004</v>
      </c>
      <c r="G89" s="175">
        <v>38</v>
      </c>
      <c r="H89" s="174">
        <f t="shared" si="7"/>
        <v>62.67</v>
      </c>
      <c r="I89" s="174">
        <f t="shared" si="4"/>
        <v>14.78</v>
      </c>
      <c r="J89" s="174">
        <f t="shared" si="5"/>
        <v>77.45</v>
      </c>
      <c r="L89" s="148"/>
    </row>
    <row r="90" spans="1:12" ht="26.4" x14ac:dyDescent="0.3">
      <c r="A90" s="170">
        <v>83</v>
      </c>
      <c r="B90" s="176" t="s">
        <v>56</v>
      </c>
      <c r="C90" s="177" t="s">
        <v>38</v>
      </c>
      <c r="D90" s="178">
        <v>1223</v>
      </c>
      <c r="E90" s="178" t="s">
        <v>86</v>
      </c>
      <c r="F90" s="173">
        <f t="shared" si="6"/>
        <v>7.3230000000000004</v>
      </c>
      <c r="G90" s="175">
        <v>76</v>
      </c>
      <c r="H90" s="174">
        <f t="shared" si="7"/>
        <v>111.31</v>
      </c>
      <c r="I90" s="174">
        <f t="shared" si="4"/>
        <v>26.26</v>
      </c>
      <c r="J90" s="174">
        <f t="shared" si="5"/>
        <v>137.57</v>
      </c>
      <c r="L90" s="148"/>
    </row>
    <row r="91" spans="1:12" ht="26.4" x14ac:dyDescent="0.3">
      <c r="A91" s="170">
        <v>84</v>
      </c>
      <c r="B91" s="176" t="s">
        <v>67</v>
      </c>
      <c r="C91" s="177" t="s">
        <v>43</v>
      </c>
      <c r="D91" s="178">
        <v>1422</v>
      </c>
      <c r="E91" s="178" t="s">
        <v>86</v>
      </c>
      <c r="F91" s="173">
        <f t="shared" si="6"/>
        <v>8.5150000000000006</v>
      </c>
      <c r="G91" s="175">
        <v>33</v>
      </c>
      <c r="H91" s="174">
        <f t="shared" si="7"/>
        <v>56.2</v>
      </c>
      <c r="I91" s="174">
        <f t="shared" si="4"/>
        <v>13.26</v>
      </c>
      <c r="J91" s="174">
        <f t="shared" si="5"/>
        <v>69.460000000000008</v>
      </c>
      <c r="L91" s="148"/>
    </row>
    <row r="92" spans="1:12" ht="26.4" x14ac:dyDescent="0.3">
      <c r="A92" s="170">
        <v>85</v>
      </c>
      <c r="B92" s="176" t="s">
        <v>37</v>
      </c>
      <c r="C92" s="177" t="s">
        <v>45</v>
      </c>
      <c r="D92" s="178">
        <v>1063</v>
      </c>
      <c r="E92" s="178" t="s">
        <v>86</v>
      </c>
      <c r="F92" s="173">
        <f t="shared" si="6"/>
        <v>6.3650000000000002</v>
      </c>
      <c r="G92" s="175">
        <v>26</v>
      </c>
      <c r="H92" s="174">
        <f t="shared" si="7"/>
        <v>33.1</v>
      </c>
      <c r="I92" s="174">
        <f t="shared" si="4"/>
        <v>7.81</v>
      </c>
      <c r="J92" s="174">
        <f t="shared" si="5"/>
        <v>40.910000000000004</v>
      </c>
      <c r="L92" s="148"/>
    </row>
    <row r="93" spans="1:12" ht="26.4" x14ac:dyDescent="0.3">
      <c r="A93" s="170">
        <v>86</v>
      </c>
      <c r="B93" s="176" t="s">
        <v>60</v>
      </c>
      <c r="C93" s="177" t="s">
        <v>38</v>
      </c>
      <c r="D93" s="178">
        <v>1156</v>
      </c>
      <c r="E93" s="178" t="s">
        <v>86</v>
      </c>
      <c r="F93" s="173">
        <f t="shared" si="6"/>
        <v>6.9219999999999997</v>
      </c>
      <c r="G93" s="175">
        <v>25</v>
      </c>
      <c r="H93" s="174">
        <f t="shared" si="7"/>
        <v>34.61</v>
      </c>
      <c r="I93" s="174">
        <f>ROUNDUP(H93*23.59%,2)</f>
        <v>8.17</v>
      </c>
      <c r="J93" s="174">
        <f t="shared" si="5"/>
        <v>42.78</v>
      </c>
      <c r="L93" s="148"/>
    </row>
    <row r="94" spans="1:12" ht="26.4" x14ac:dyDescent="0.3">
      <c r="A94" s="170">
        <v>87</v>
      </c>
      <c r="B94" s="176" t="s">
        <v>46</v>
      </c>
      <c r="C94" s="177" t="s">
        <v>38</v>
      </c>
      <c r="D94" s="178">
        <v>1220</v>
      </c>
      <c r="E94" s="178" t="s">
        <v>86</v>
      </c>
      <c r="F94" s="173">
        <f t="shared" si="6"/>
        <v>7.3049999999999997</v>
      </c>
      <c r="G94" s="175">
        <v>36</v>
      </c>
      <c r="H94" s="174">
        <f t="shared" si="7"/>
        <v>52.6</v>
      </c>
      <c r="I94" s="174">
        <f t="shared" si="4"/>
        <v>12.41</v>
      </c>
      <c r="J94" s="174">
        <f t="shared" si="5"/>
        <v>65.010000000000005</v>
      </c>
      <c r="L94" s="148"/>
    </row>
    <row r="95" spans="1:12" x14ac:dyDescent="0.3">
      <c r="A95" s="170">
        <v>88</v>
      </c>
      <c r="B95" s="176" t="s">
        <v>48</v>
      </c>
      <c r="C95" s="177" t="s">
        <v>38</v>
      </c>
      <c r="D95" s="178">
        <v>1176</v>
      </c>
      <c r="E95" s="178" t="s">
        <v>86</v>
      </c>
      <c r="F95" s="173">
        <f t="shared" si="6"/>
        <v>7.0419999999999998</v>
      </c>
      <c r="G95" s="175">
        <v>84</v>
      </c>
      <c r="H95" s="174">
        <f t="shared" si="7"/>
        <v>118.31</v>
      </c>
      <c r="I95" s="174">
        <f t="shared" si="4"/>
        <v>27.91</v>
      </c>
      <c r="J95" s="174">
        <f t="shared" si="5"/>
        <v>146.22</v>
      </c>
      <c r="L95" s="148"/>
    </row>
    <row r="96" spans="1:12" ht="26.4" x14ac:dyDescent="0.3">
      <c r="A96" s="170">
        <v>89</v>
      </c>
      <c r="B96" s="176" t="s">
        <v>52</v>
      </c>
      <c r="C96" s="177" t="s">
        <v>38</v>
      </c>
      <c r="D96" s="178">
        <v>1347</v>
      </c>
      <c r="E96" s="178" t="s">
        <v>86</v>
      </c>
      <c r="F96" s="173">
        <f t="shared" si="6"/>
        <v>8.0660000000000007</v>
      </c>
      <c r="G96" s="175">
        <v>39</v>
      </c>
      <c r="H96" s="174">
        <f t="shared" si="7"/>
        <v>62.91</v>
      </c>
      <c r="I96" s="174">
        <f t="shared" si="4"/>
        <v>14.84</v>
      </c>
      <c r="J96" s="174">
        <f t="shared" si="5"/>
        <v>77.75</v>
      </c>
      <c r="L96" s="148"/>
    </row>
    <row r="97" spans="1:12" ht="26.4" x14ac:dyDescent="0.3">
      <c r="A97" s="170">
        <v>90</v>
      </c>
      <c r="B97" s="176" t="s">
        <v>52</v>
      </c>
      <c r="C97" s="177" t="s">
        <v>50</v>
      </c>
      <c r="D97" s="178">
        <v>1584</v>
      </c>
      <c r="E97" s="178" t="s">
        <v>86</v>
      </c>
      <c r="F97" s="173">
        <f t="shared" si="6"/>
        <v>9.4849999999999994</v>
      </c>
      <c r="G97" s="175">
        <v>38</v>
      </c>
      <c r="H97" s="174">
        <f t="shared" si="7"/>
        <v>72.09</v>
      </c>
      <c r="I97" s="174">
        <f t="shared" si="4"/>
        <v>17.010000000000002</v>
      </c>
      <c r="J97" s="174">
        <f t="shared" si="5"/>
        <v>89.100000000000009</v>
      </c>
      <c r="L97" s="148"/>
    </row>
    <row r="98" spans="1:12" ht="26.4" x14ac:dyDescent="0.3">
      <c r="A98" s="170">
        <v>91</v>
      </c>
      <c r="B98" s="176" t="s">
        <v>42</v>
      </c>
      <c r="C98" s="177" t="s">
        <v>38</v>
      </c>
      <c r="D98" s="178">
        <v>1392</v>
      </c>
      <c r="E98" s="178" t="s">
        <v>86</v>
      </c>
      <c r="F98" s="173">
        <f t="shared" si="6"/>
        <v>8.3350000000000009</v>
      </c>
      <c r="G98" s="175">
        <v>56.5</v>
      </c>
      <c r="H98" s="174">
        <f t="shared" si="7"/>
        <v>94.19</v>
      </c>
      <c r="I98" s="174">
        <f t="shared" si="4"/>
        <v>22.22</v>
      </c>
      <c r="J98" s="174">
        <f t="shared" si="5"/>
        <v>116.41</v>
      </c>
      <c r="L98" s="148"/>
    </row>
    <row r="99" spans="1:12" ht="26.4" x14ac:dyDescent="0.3">
      <c r="A99" s="170">
        <v>92</v>
      </c>
      <c r="B99" s="176" t="s">
        <v>58</v>
      </c>
      <c r="C99" s="177" t="s">
        <v>50</v>
      </c>
      <c r="D99" s="178">
        <v>1376</v>
      </c>
      <c r="E99" s="178" t="s">
        <v>86</v>
      </c>
      <c r="F99" s="173">
        <f t="shared" si="6"/>
        <v>8.24</v>
      </c>
      <c r="G99" s="175">
        <v>24</v>
      </c>
      <c r="H99" s="174">
        <f t="shared" si="7"/>
        <v>39.549999999999997</v>
      </c>
      <c r="I99" s="174">
        <f t="shared" si="4"/>
        <v>9.33</v>
      </c>
      <c r="J99" s="174">
        <f t="shared" si="5"/>
        <v>48.879999999999995</v>
      </c>
      <c r="L99" s="148"/>
    </row>
    <row r="100" spans="1:12" ht="26.4" x14ac:dyDescent="0.3">
      <c r="A100" s="170">
        <v>93</v>
      </c>
      <c r="B100" s="176" t="s">
        <v>52</v>
      </c>
      <c r="C100" s="177" t="s">
        <v>50</v>
      </c>
      <c r="D100" s="178">
        <v>1464</v>
      </c>
      <c r="E100" s="178" t="s">
        <v>86</v>
      </c>
      <c r="F100" s="173">
        <f t="shared" si="6"/>
        <v>8.766</v>
      </c>
      <c r="G100" s="175">
        <v>38</v>
      </c>
      <c r="H100" s="174">
        <f t="shared" si="7"/>
        <v>66.62</v>
      </c>
      <c r="I100" s="174">
        <f t="shared" si="4"/>
        <v>15.72</v>
      </c>
      <c r="J100" s="174">
        <f t="shared" si="5"/>
        <v>82.34</v>
      </c>
      <c r="L100" s="148"/>
    </row>
    <row r="101" spans="1:12" ht="26.4" x14ac:dyDescent="0.3">
      <c r="A101" s="170">
        <v>94</v>
      </c>
      <c r="B101" s="176" t="s">
        <v>51</v>
      </c>
      <c r="C101" s="177" t="s">
        <v>38</v>
      </c>
      <c r="D101" s="178">
        <v>1240</v>
      </c>
      <c r="E101" s="178" t="s">
        <v>86</v>
      </c>
      <c r="F101" s="173">
        <f t="shared" si="6"/>
        <v>7.4249999999999998</v>
      </c>
      <c r="G101" s="175">
        <v>62</v>
      </c>
      <c r="H101" s="174">
        <f t="shared" si="7"/>
        <v>92.07</v>
      </c>
      <c r="I101" s="174">
        <f t="shared" si="4"/>
        <v>21.72</v>
      </c>
      <c r="J101" s="174">
        <f t="shared" si="5"/>
        <v>113.78999999999999</v>
      </c>
      <c r="L101" s="148"/>
    </row>
    <row r="102" spans="1:12" ht="26.4" x14ac:dyDescent="0.3">
      <c r="A102" s="170">
        <v>95</v>
      </c>
      <c r="B102" s="176" t="s">
        <v>42</v>
      </c>
      <c r="C102" s="177" t="s">
        <v>38</v>
      </c>
      <c r="D102" s="178">
        <v>1367</v>
      </c>
      <c r="E102" s="178" t="s">
        <v>86</v>
      </c>
      <c r="F102" s="173">
        <f t="shared" si="6"/>
        <v>8.1859999999999999</v>
      </c>
      <c r="G102" s="175">
        <v>59</v>
      </c>
      <c r="H102" s="174">
        <f t="shared" si="7"/>
        <v>96.59</v>
      </c>
      <c r="I102" s="174">
        <f t="shared" si="4"/>
        <v>22.79</v>
      </c>
      <c r="J102" s="174">
        <f t="shared" si="5"/>
        <v>119.38</v>
      </c>
      <c r="L102" s="148"/>
    </row>
    <row r="103" spans="1:12" ht="26.4" x14ac:dyDescent="0.3">
      <c r="A103" s="170">
        <v>96</v>
      </c>
      <c r="B103" s="176" t="s">
        <v>47</v>
      </c>
      <c r="C103" s="177" t="s">
        <v>38</v>
      </c>
      <c r="D103" s="178">
        <v>1263</v>
      </c>
      <c r="E103" s="178" t="s">
        <v>86</v>
      </c>
      <c r="F103" s="173">
        <f t="shared" si="6"/>
        <v>7.5629999999999997</v>
      </c>
      <c r="G103" s="175">
        <v>13</v>
      </c>
      <c r="H103" s="174">
        <f t="shared" si="7"/>
        <v>19.66</v>
      </c>
      <c r="I103" s="174">
        <f t="shared" si="4"/>
        <v>4.6399999999999997</v>
      </c>
      <c r="J103" s="174">
        <f t="shared" si="5"/>
        <v>24.3</v>
      </c>
      <c r="L103" s="148"/>
    </row>
    <row r="104" spans="1:12" ht="26.4" x14ac:dyDescent="0.3">
      <c r="A104" s="170">
        <v>97</v>
      </c>
      <c r="B104" s="176" t="s">
        <v>51</v>
      </c>
      <c r="C104" s="177" t="s">
        <v>50</v>
      </c>
      <c r="D104" s="178">
        <v>1255</v>
      </c>
      <c r="E104" s="178" t="s">
        <v>86</v>
      </c>
      <c r="F104" s="173">
        <f t="shared" si="6"/>
        <v>7.5149999999999997</v>
      </c>
      <c r="G104" s="175">
        <v>52</v>
      </c>
      <c r="H104" s="174">
        <f t="shared" si="7"/>
        <v>78.16</v>
      </c>
      <c r="I104" s="174">
        <f t="shared" si="4"/>
        <v>18.440000000000001</v>
      </c>
      <c r="J104" s="174">
        <f t="shared" si="5"/>
        <v>96.6</v>
      </c>
      <c r="L104" s="148"/>
    </row>
    <row r="105" spans="1:12" ht="26.4" x14ac:dyDescent="0.3">
      <c r="A105" s="170">
        <v>98</v>
      </c>
      <c r="B105" s="176" t="s">
        <v>68</v>
      </c>
      <c r="C105" s="177" t="s">
        <v>69</v>
      </c>
      <c r="D105" s="178">
        <v>2015</v>
      </c>
      <c r="E105" s="178" t="s">
        <v>86</v>
      </c>
      <c r="F105" s="173">
        <f t="shared" si="6"/>
        <v>12.066000000000001</v>
      </c>
      <c r="G105" s="175">
        <v>24</v>
      </c>
      <c r="H105" s="174">
        <f t="shared" si="7"/>
        <v>57.92</v>
      </c>
      <c r="I105" s="174">
        <f t="shared" si="4"/>
        <v>13.66</v>
      </c>
      <c r="J105" s="174">
        <f t="shared" si="5"/>
        <v>71.58</v>
      </c>
      <c r="L105" s="148"/>
    </row>
    <row r="106" spans="1:12" ht="26.4" x14ac:dyDescent="0.3">
      <c r="A106" s="170">
        <v>99</v>
      </c>
      <c r="B106" s="176" t="s">
        <v>42</v>
      </c>
      <c r="C106" s="177" t="s">
        <v>38</v>
      </c>
      <c r="D106" s="178">
        <v>1412</v>
      </c>
      <c r="E106" s="178" t="s">
        <v>86</v>
      </c>
      <c r="F106" s="173">
        <f t="shared" si="6"/>
        <v>8.4550000000000001</v>
      </c>
      <c r="G106" s="175">
        <v>81.5</v>
      </c>
      <c r="H106" s="174">
        <f t="shared" si="7"/>
        <v>137.82</v>
      </c>
      <c r="I106" s="174">
        <f t="shared" si="4"/>
        <v>32.51</v>
      </c>
      <c r="J106" s="174">
        <f t="shared" si="5"/>
        <v>170.32999999999998</v>
      </c>
      <c r="L106" s="148"/>
    </row>
    <row r="107" spans="1:12" ht="26.4" x14ac:dyDescent="0.3">
      <c r="A107" s="170">
        <v>100</v>
      </c>
      <c r="B107" s="176" t="s">
        <v>70</v>
      </c>
      <c r="C107" s="177" t="s">
        <v>50</v>
      </c>
      <c r="D107" s="178">
        <v>1268</v>
      </c>
      <c r="E107" s="178" t="s">
        <v>86</v>
      </c>
      <c r="F107" s="173">
        <f t="shared" si="6"/>
        <v>7.593</v>
      </c>
      <c r="G107" s="175">
        <v>24</v>
      </c>
      <c r="H107" s="174">
        <f t="shared" si="7"/>
        <v>36.450000000000003</v>
      </c>
      <c r="I107" s="174">
        <f t="shared" si="4"/>
        <v>8.6</v>
      </c>
      <c r="J107" s="174">
        <f t="shared" si="5"/>
        <v>45.050000000000004</v>
      </c>
      <c r="L107" s="148"/>
    </row>
    <row r="108" spans="1:12" ht="26.4" x14ac:dyDescent="0.3">
      <c r="A108" s="170">
        <v>101</v>
      </c>
      <c r="B108" s="176" t="s">
        <v>37</v>
      </c>
      <c r="C108" s="177" t="s">
        <v>38</v>
      </c>
      <c r="D108" s="178">
        <v>1220</v>
      </c>
      <c r="E108" s="178" t="s">
        <v>86</v>
      </c>
      <c r="F108" s="173">
        <f t="shared" si="6"/>
        <v>7.3049999999999997</v>
      </c>
      <c r="G108" s="175">
        <v>12</v>
      </c>
      <c r="H108" s="174">
        <f t="shared" si="7"/>
        <v>17.53</v>
      </c>
      <c r="I108" s="174">
        <f>ROUNDDOWN(H108*23.59%,2)</f>
        <v>4.13</v>
      </c>
      <c r="J108" s="174">
        <f t="shared" si="5"/>
        <v>21.66</v>
      </c>
      <c r="L108" s="148"/>
    </row>
    <row r="109" spans="1:12" ht="26.4" x14ac:dyDescent="0.3">
      <c r="A109" s="170">
        <v>102</v>
      </c>
      <c r="B109" s="176" t="s">
        <v>62</v>
      </c>
      <c r="C109" s="177" t="s">
        <v>38</v>
      </c>
      <c r="D109" s="178">
        <v>1412</v>
      </c>
      <c r="E109" s="178" t="s">
        <v>86</v>
      </c>
      <c r="F109" s="173">
        <f t="shared" si="6"/>
        <v>8.4550000000000001</v>
      </c>
      <c r="G109" s="175">
        <v>38</v>
      </c>
      <c r="H109" s="174">
        <f t="shared" si="7"/>
        <v>64.260000000000005</v>
      </c>
      <c r="I109" s="174">
        <f t="shared" si="4"/>
        <v>15.16</v>
      </c>
      <c r="J109" s="174">
        <f t="shared" si="5"/>
        <v>79.42</v>
      </c>
      <c r="L109" s="148"/>
    </row>
    <row r="110" spans="1:12" ht="26.4" x14ac:dyDescent="0.3">
      <c r="A110" s="170">
        <v>103</v>
      </c>
      <c r="B110" s="176" t="s">
        <v>47</v>
      </c>
      <c r="C110" s="177" t="s">
        <v>38</v>
      </c>
      <c r="D110" s="178">
        <v>1243</v>
      </c>
      <c r="E110" s="178" t="s">
        <v>86</v>
      </c>
      <c r="F110" s="173">
        <f t="shared" si="6"/>
        <v>7.4429999999999996</v>
      </c>
      <c r="G110" s="175">
        <v>37</v>
      </c>
      <c r="H110" s="174">
        <f t="shared" si="7"/>
        <v>55.08</v>
      </c>
      <c r="I110" s="174">
        <f t="shared" si="4"/>
        <v>12.99</v>
      </c>
      <c r="J110" s="174">
        <f t="shared" si="5"/>
        <v>68.069999999999993</v>
      </c>
      <c r="L110" s="148"/>
    </row>
    <row r="111" spans="1:12" ht="26.4" x14ac:dyDescent="0.3">
      <c r="A111" s="170">
        <v>104</v>
      </c>
      <c r="B111" s="176" t="s">
        <v>51</v>
      </c>
      <c r="C111" s="177" t="s">
        <v>50</v>
      </c>
      <c r="D111" s="178">
        <v>1255</v>
      </c>
      <c r="E111" s="178" t="s">
        <v>86</v>
      </c>
      <c r="F111" s="173">
        <f t="shared" si="6"/>
        <v>7.5149999999999997</v>
      </c>
      <c r="G111" s="175">
        <v>61.5</v>
      </c>
      <c r="H111" s="174">
        <f t="shared" si="7"/>
        <v>92.43</v>
      </c>
      <c r="I111" s="174">
        <f t="shared" si="4"/>
        <v>21.8</v>
      </c>
      <c r="J111" s="174">
        <f t="shared" si="5"/>
        <v>114.23</v>
      </c>
      <c r="L111" s="148"/>
    </row>
    <row r="112" spans="1:12" ht="26.4" x14ac:dyDescent="0.3">
      <c r="A112" s="170">
        <v>105</v>
      </c>
      <c r="B112" s="176" t="s">
        <v>51</v>
      </c>
      <c r="C112" s="177" t="s">
        <v>50</v>
      </c>
      <c r="D112" s="178">
        <v>1255</v>
      </c>
      <c r="E112" s="178" t="s">
        <v>87</v>
      </c>
      <c r="F112" s="173">
        <f t="shared" si="6"/>
        <v>7.5149999999999997</v>
      </c>
      <c r="G112" s="175">
        <v>0.5</v>
      </c>
      <c r="H112" s="174">
        <f t="shared" si="7"/>
        <v>1.88</v>
      </c>
      <c r="I112" s="174">
        <f t="shared" si="4"/>
        <v>0.44</v>
      </c>
      <c r="J112" s="174">
        <f t="shared" si="5"/>
        <v>2.3199999999999998</v>
      </c>
      <c r="L112" s="148"/>
    </row>
    <row r="113" spans="1:12" ht="26.4" x14ac:dyDescent="0.3">
      <c r="A113" s="170">
        <v>106</v>
      </c>
      <c r="B113" s="176" t="s">
        <v>73</v>
      </c>
      <c r="C113" s="177" t="s">
        <v>38</v>
      </c>
      <c r="D113" s="178">
        <v>1412</v>
      </c>
      <c r="E113" s="178" t="s">
        <v>86</v>
      </c>
      <c r="F113" s="173">
        <f t="shared" si="6"/>
        <v>8.4550000000000001</v>
      </c>
      <c r="G113" s="175">
        <v>12</v>
      </c>
      <c r="H113" s="174">
        <f t="shared" si="7"/>
        <v>20.29</v>
      </c>
      <c r="I113" s="174">
        <f t="shared" si="4"/>
        <v>4.79</v>
      </c>
      <c r="J113" s="174">
        <f t="shared" si="5"/>
        <v>25.08</v>
      </c>
      <c r="L113" s="148"/>
    </row>
    <row r="114" spans="1:12" ht="26.4" x14ac:dyDescent="0.3">
      <c r="A114" s="170">
        <v>107</v>
      </c>
      <c r="B114" s="176" t="s">
        <v>52</v>
      </c>
      <c r="C114" s="177" t="s">
        <v>38</v>
      </c>
      <c r="D114" s="178">
        <v>1412</v>
      </c>
      <c r="E114" s="178" t="s">
        <v>86</v>
      </c>
      <c r="F114" s="173">
        <f t="shared" si="6"/>
        <v>8.4550000000000001</v>
      </c>
      <c r="G114" s="175">
        <v>47</v>
      </c>
      <c r="H114" s="174">
        <f t="shared" si="7"/>
        <v>79.48</v>
      </c>
      <c r="I114" s="174">
        <f t="shared" si="4"/>
        <v>18.75</v>
      </c>
      <c r="J114" s="174">
        <f t="shared" si="5"/>
        <v>98.23</v>
      </c>
      <c r="L114" s="148"/>
    </row>
    <row r="115" spans="1:12" ht="26.4" x14ac:dyDescent="0.3">
      <c r="A115" s="170">
        <v>108</v>
      </c>
      <c r="B115" s="176" t="s">
        <v>37</v>
      </c>
      <c r="C115" s="177" t="s">
        <v>38</v>
      </c>
      <c r="D115" s="178">
        <v>1176</v>
      </c>
      <c r="E115" s="178" t="s">
        <v>86</v>
      </c>
      <c r="F115" s="173">
        <f t="shared" si="6"/>
        <v>7.0419999999999998</v>
      </c>
      <c r="G115" s="175">
        <v>10</v>
      </c>
      <c r="H115" s="174">
        <f t="shared" si="7"/>
        <v>14.08</v>
      </c>
      <c r="I115" s="174">
        <f t="shared" si="4"/>
        <v>3.32</v>
      </c>
      <c r="J115" s="174">
        <f t="shared" si="5"/>
        <v>17.399999999999999</v>
      </c>
      <c r="L115" s="148"/>
    </row>
    <row r="116" spans="1:12" x14ac:dyDescent="0.3">
      <c r="A116" s="170">
        <v>109</v>
      </c>
      <c r="B116" s="176" t="s">
        <v>44</v>
      </c>
      <c r="C116" s="177" t="s">
        <v>53</v>
      </c>
      <c r="D116" s="178">
        <v>1009</v>
      </c>
      <c r="E116" s="178" t="s">
        <v>86</v>
      </c>
      <c r="F116" s="173">
        <f t="shared" si="6"/>
        <v>6.0419999999999998</v>
      </c>
      <c r="G116" s="175">
        <v>46.5</v>
      </c>
      <c r="H116" s="174">
        <f t="shared" si="7"/>
        <v>56.19</v>
      </c>
      <c r="I116" s="174">
        <f t="shared" si="4"/>
        <v>13.26</v>
      </c>
      <c r="J116" s="174">
        <f t="shared" si="5"/>
        <v>69.45</v>
      </c>
      <c r="L116" s="148"/>
    </row>
    <row r="117" spans="1:12" ht="26.4" x14ac:dyDescent="0.3">
      <c r="A117" s="170">
        <v>110</v>
      </c>
      <c r="B117" s="176" t="s">
        <v>42</v>
      </c>
      <c r="C117" s="177" t="s">
        <v>50</v>
      </c>
      <c r="D117" s="178">
        <v>1438</v>
      </c>
      <c r="E117" s="178" t="s">
        <v>86</v>
      </c>
      <c r="F117" s="173">
        <f t="shared" si="6"/>
        <v>8.6110000000000007</v>
      </c>
      <c r="G117" s="175">
        <v>48</v>
      </c>
      <c r="H117" s="174">
        <f t="shared" si="7"/>
        <v>82.67</v>
      </c>
      <c r="I117" s="174">
        <f t="shared" si="4"/>
        <v>19.5</v>
      </c>
      <c r="J117" s="174">
        <f t="shared" si="5"/>
        <v>102.17</v>
      </c>
      <c r="L117" s="148"/>
    </row>
    <row r="118" spans="1:12" ht="26.4" x14ac:dyDescent="0.3">
      <c r="A118" s="170">
        <v>111</v>
      </c>
      <c r="B118" s="176" t="s">
        <v>42</v>
      </c>
      <c r="C118" s="177" t="s">
        <v>50</v>
      </c>
      <c r="D118" s="178">
        <v>1418</v>
      </c>
      <c r="E118" s="178" t="s">
        <v>86</v>
      </c>
      <c r="F118" s="173">
        <f t="shared" si="6"/>
        <v>8.4909999999999997</v>
      </c>
      <c r="G118" s="175">
        <v>64</v>
      </c>
      <c r="H118" s="174">
        <f t="shared" si="7"/>
        <v>108.68</v>
      </c>
      <c r="I118" s="174">
        <f t="shared" si="4"/>
        <v>25.64</v>
      </c>
      <c r="J118" s="174">
        <f t="shared" si="5"/>
        <v>134.32</v>
      </c>
      <c r="L118" s="148"/>
    </row>
    <row r="119" spans="1:12" ht="26.4" x14ac:dyDescent="0.3">
      <c r="A119" s="170">
        <v>112</v>
      </c>
      <c r="B119" s="176" t="s">
        <v>42</v>
      </c>
      <c r="C119" s="177" t="s">
        <v>38</v>
      </c>
      <c r="D119" s="178">
        <v>1412</v>
      </c>
      <c r="E119" s="178" t="s">
        <v>86</v>
      </c>
      <c r="F119" s="173">
        <f t="shared" si="6"/>
        <v>8.4550000000000001</v>
      </c>
      <c r="G119" s="175">
        <v>24</v>
      </c>
      <c r="H119" s="174">
        <f t="shared" si="7"/>
        <v>40.58</v>
      </c>
      <c r="I119" s="174">
        <f t="shared" si="4"/>
        <v>9.57</v>
      </c>
      <c r="J119" s="174">
        <f t="shared" si="5"/>
        <v>50.15</v>
      </c>
      <c r="L119" s="148"/>
    </row>
    <row r="120" spans="1:12" ht="26.4" x14ac:dyDescent="0.3">
      <c r="A120" s="170">
        <v>113</v>
      </c>
      <c r="B120" s="176" t="s">
        <v>58</v>
      </c>
      <c r="C120" s="177" t="s">
        <v>53</v>
      </c>
      <c r="D120" s="178">
        <v>1042</v>
      </c>
      <c r="E120" s="178" t="s">
        <v>86</v>
      </c>
      <c r="F120" s="173">
        <f t="shared" si="6"/>
        <v>6.24</v>
      </c>
      <c r="G120" s="175">
        <v>11.5</v>
      </c>
      <c r="H120" s="174">
        <f t="shared" si="7"/>
        <v>14.35</v>
      </c>
      <c r="I120" s="174">
        <f t="shared" si="4"/>
        <v>3.39</v>
      </c>
      <c r="J120" s="174">
        <f t="shared" si="5"/>
        <v>17.739999999999998</v>
      </c>
      <c r="L120" s="148"/>
    </row>
    <row r="121" spans="1:12" ht="26.4" x14ac:dyDescent="0.3">
      <c r="A121" s="170">
        <v>114</v>
      </c>
      <c r="B121" s="176" t="s">
        <v>58</v>
      </c>
      <c r="C121" s="177" t="s">
        <v>45</v>
      </c>
      <c r="D121" s="178">
        <v>1103</v>
      </c>
      <c r="E121" s="178" t="s">
        <v>86</v>
      </c>
      <c r="F121" s="173">
        <f t="shared" si="6"/>
        <v>6.6050000000000004</v>
      </c>
      <c r="G121" s="175">
        <v>46.5</v>
      </c>
      <c r="H121" s="174">
        <f t="shared" si="7"/>
        <v>61.43</v>
      </c>
      <c r="I121" s="174">
        <f t="shared" si="4"/>
        <v>14.49</v>
      </c>
      <c r="J121" s="174">
        <f t="shared" si="5"/>
        <v>75.92</v>
      </c>
      <c r="L121" s="148"/>
    </row>
    <row r="122" spans="1:12" ht="26.4" x14ac:dyDescent="0.3">
      <c r="A122" s="170">
        <v>115</v>
      </c>
      <c r="B122" s="176" t="s">
        <v>46</v>
      </c>
      <c r="C122" s="177" t="s">
        <v>38</v>
      </c>
      <c r="D122" s="178">
        <v>1220</v>
      </c>
      <c r="E122" s="178" t="s">
        <v>86</v>
      </c>
      <c r="F122" s="173">
        <f t="shared" si="6"/>
        <v>7.3049999999999997</v>
      </c>
      <c r="G122" s="175">
        <v>24</v>
      </c>
      <c r="H122" s="174">
        <f t="shared" si="7"/>
        <v>35.06</v>
      </c>
      <c r="I122" s="174">
        <f t="shared" si="4"/>
        <v>8.27</v>
      </c>
      <c r="J122" s="174">
        <f t="shared" si="5"/>
        <v>43.33</v>
      </c>
      <c r="L122" s="148"/>
    </row>
    <row r="123" spans="1:12" ht="26.4" x14ac:dyDescent="0.3">
      <c r="A123" s="170">
        <v>116</v>
      </c>
      <c r="B123" s="176" t="s">
        <v>37</v>
      </c>
      <c r="C123" s="177" t="s">
        <v>38</v>
      </c>
      <c r="D123" s="178">
        <v>1200</v>
      </c>
      <c r="E123" s="178" t="s">
        <v>86</v>
      </c>
      <c r="F123" s="173">
        <f t="shared" si="6"/>
        <v>7.1859999999999999</v>
      </c>
      <c r="G123" s="175">
        <v>24</v>
      </c>
      <c r="H123" s="174">
        <f t="shared" si="7"/>
        <v>34.49</v>
      </c>
      <c r="I123" s="174">
        <f>ROUNDDOWN(H123*23.59%,2)</f>
        <v>8.1300000000000008</v>
      </c>
      <c r="J123" s="174">
        <f t="shared" si="5"/>
        <v>42.620000000000005</v>
      </c>
      <c r="L123" s="148"/>
    </row>
    <row r="124" spans="1:12" ht="26.4" x14ac:dyDescent="0.3">
      <c r="A124" s="170">
        <v>117</v>
      </c>
      <c r="B124" s="176" t="s">
        <v>56</v>
      </c>
      <c r="C124" s="177" t="s">
        <v>38</v>
      </c>
      <c r="D124" s="178">
        <v>1200</v>
      </c>
      <c r="E124" s="178" t="s">
        <v>86</v>
      </c>
      <c r="F124" s="173">
        <f t="shared" si="6"/>
        <v>7.1859999999999999</v>
      </c>
      <c r="G124" s="175">
        <v>104</v>
      </c>
      <c r="H124" s="174">
        <f t="shared" si="7"/>
        <v>149.47</v>
      </c>
      <c r="I124" s="174">
        <f t="shared" si="4"/>
        <v>35.26</v>
      </c>
      <c r="J124" s="174">
        <f t="shared" si="5"/>
        <v>184.73</v>
      </c>
      <c r="L124" s="148"/>
    </row>
    <row r="125" spans="1:12" ht="26.4" x14ac:dyDescent="0.3">
      <c r="A125" s="170">
        <v>118</v>
      </c>
      <c r="B125" s="176" t="s">
        <v>58</v>
      </c>
      <c r="C125" s="177" t="s">
        <v>45</v>
      </c>
      <c r="D125" s="178">
        <v>1123</v>
      </c>
      <c r="E125" s="178" t="s">
        <v>86</v>
      </c>
      <c r="F125" s="173">
        <f t="shared" si="6"/>
        <v>6.7249999999999996</v>
      </c>
      <c r="G125" s="175">
        <v>12</v>
      </c>
      <c r="H125" s="174">
        <f t="shared" si="7"/>
        <v>16.14</v>
      </c>
      <c r="I125" s="174">
        <f t="shared" si="4"/>
        <v>3.81</v>
      </c>
      <c r="J125" s="174">
        <f t="shared" si="5"/>
        <v>19.95</v>
      </c>
      <c r="L125" s="148"/>
    </row>
    <row r="126" spans="1:12" ht="26.4" x14ac:dyDescent="0.3">
      <c r="A126" s="170">
        <v>119</v>
      </c>
      <c r="B126" s="176" t="s">
        <v>39</v>
      </c>
      <c r="C126" s="177" t="s">
        <v>50</v>
      </c>
      <c r="D126" s="178">
        <v>1235</v>
      </c>
      <c r="E126" s="178" t="s">
        <v>86</v>
      </c>
      <c r="F126" s="173">
        <f t="shared" si="6"/>
        <v>7.3949999999999996</v>
      </c>
      <c r="G126" s="175">
        <v>12</v>
      </c>
      <c r="H126" s="174">
        <f t="shared" si="7"/>
        <v>17.75</v>
      </c>
      <c r="I126" s="174">
        <f t="shared" si="4"/>
        <v>4.1900000000000004</v>
      </c>
      <c r="J126" s="174">
        <f t="shared" si="5"/>
        <v>21.94</v>
      </c>
      <c r="L126" s="148"/>
    </row>
    <row r="127" spans="1:12" ht="26.4" x14ac:dyDescent="0.3">
      <c r="A127" s="170">
        <v>120</v>
      </c>
      <c r="B127" s="176" t="s">
        <v>42</v>
      </c>
      <c r="C127" s="177" t="s">
        <v>38</v>
      </c>
      <c r="D127" s="178">
        <v>1412</v>
      </c>
      <c r="E127" s="178" t="s">
        <v>86</v>
      </c>
      <c r="F127" s="173">
        <f t="shared" si="6"/>
        <v>8.4550000000000001</v>
      </c>
      <c r="G127" s="175">
        <v>26</v>
      </c>
      <c r="H127" s="174">
        <f t="shared" si="7"/>
        <v>43.97</v>
      </c>
      <c r="I127" s="174">
        <f t="shared" si="4"/>
        <v>10.37</v>
      </c>
      <c r="J127" s="174">
        <f t="shared" si="5"/>
        <v>54.339999999999996</v>
      </c>
      <c r="L127" s="148"/>
    </row>
    <row r="128" spans="1:12" ht="26.4" x14ac:dyDescent="0.3">
      <c r="A128" s="170">
        <v>121</v>
      </c>
      <c r="B128" s="176" t="s">
        <v>39</v>
      </c>
      <c r="C128" s="177" t="s">
        <v>38</v>
      </c>
      <c r="D128" s="178">
        <v>1243</v>
      </c>
      <c r="E128" s="178" t="s">
        <v>86</v>
      </c>
      <c r="F128" s="173">
        <f t="shared" si="6"/>
        <v>7.4429999999999996</v>
      </c>
      <c r="G128" s="175">
        <v>13</v>
      </c>
      <c r="H128" s="174">
        <f t="shared" si="7"/>
        <v>19.350000000000001</v>
      </c>
      <c r="I128" s="174">
        <f t="shared" si="4"/>
        <v>4.5599999999999996</v>
      </c>
      <c r="J128" s="174">
        <f t="shared" si="5"/>
        <v>23.91</v>
      </c>
      <c r="L128" s="148"/>
    </row>
    <row r="129" spans="1:12" ht="26.4" x14ac:dyDescent="0.3">
      <c r="A129" s="170">
        <v>122</v>
      </c>
      <c r="B129" s="176" t="s">
        <v>56</v>
      </c>
      <c r="C129" s="177" t="s">
        <v>50</v>
      </c>
      <c r="D129" s="178">
        <v>1255</v>
      </c>
      <c r="E129" s="178" t="s">
        <v>86</v>
      </c>
      <c r="F129" s="173">
        <f t="shared" si="6"/>
        <v>7.5149999999999997</v>
      </c>
      <c r="G129" s="175">
        <v>63</v>
      </c>
      <c r="H129" s="174">
        <f t="shared" si="7"/>
        <v>94.69</v>
      </c>
      <c r="I129" s="174">
        <f t="shared" si="4"/>
        <v>22.34</v>
      </c>
      <c r="J129" s="174">
        <f t="shared" si="5"/>
        <v>117.03</v>
      </c>
      <c r="L129" s="148"/>
    </row>
    <row r="130" spans="1:12" ht="26.4" x14ac:dyDescent="0.3">
      <c r="A130" s="170">
        <v>123</v>
      </c>
      <c r="B130" s="176" t="s">
        <v>37</v>
      </c>
      <c r="C130" s="177" t="s">
        <v>38</v>
      </c>
      <c r="D130" s="178">
        <v>1198</v>
      </c>
      <c r="E130" s="178" t="s">
        <v>86</v>
      </c>
      <c r="F130" s="173">
        <f t="shared" si="6"/>
        <v>7.1740000000000004</v>
      </c>
      <c r="G130" s="175">
        <v>24</v>
      </c>
      <c r="H130" s="174">
        <f t="shared" si="7"/>
        <v>34.44</v>
      </c>
      <c r="I130" s="174">
        <f t="shared" si="4"/>
        <v>8.1199999999999992</v>
      </c>
      <c r="J130" s="174">
        <f t="shared" si="5"/>
        <v>42.559999999999995</v>
      </c>
      <c r="L130" s="148"/>
    </row>
    <row r="131" spans="1:12" x14ac:dyDescent="0.3">
      <c r="A131" s="170">
        <v>124</v>
      </c>
      <c r="B131" s="176" t="s">
        <v>48</v>
      </c>
      <c r="C131" s="177" t="s">
        <v>38</v>
      </c>
      <c r="D131" s="178">
        <v>1338</v>
      </c>
      <c r="E131" s="178" t="s">
        <v>86</v>
      </c>
      <c r="F131" s="173">
        <f t="shared" si="6"/>
        <v>8.0120000000000005</v>
      </c>
      <c r="G131" s="175">
        <v>24</v>
      </c>
      <c r="H131" s="174">
        <f t="shared" si="7"/>
        <v>38.46</v>
      </c>
      <c r="I131" s="174">
        <f t="shared" si="4"/>
        <v>9.07</v>
      </c>
      <c r="J131" s="174">
        <f t="shared" si="5"/>
        <v>47.53</v>
      </c>
      <c r="L131" s="148"/>
    </row>
    <row r="132" spans="1:12" ht="26.4" x14ac:dyDescent="0.3">
      <c r="A132" s="170">
        <v>125</v>
      </c>
      <c r="B132" s="176" t="s">
        <v>52</v>
      </c>
      <c r="C132" s="177" t="s">
        <v>38</v>
      </c>
      <c r="D132" s="178">
        <v>1412</v>
      </c>
      <c r="E132" s="178" t="s">
        <v>86</v>
      </c>
      <c r="F132" s="173">
        <f t="shared" si="6"/>
        <v>8.4550000000000001</v>
      </c>
      <c r="G132" s="175">
        <v>52</v>
      </c>
      <c r="H132" s="174">
        <f t="shared" si="7"/>
        <v>87.93</v>
      </c>
      <c r="I132" s="174">
        <f t="shared" si="4"/>
        <v>20.74</v>
      </c>
      <c r="J132" s="174">
        <f t="shared" si="5"/>
        <v>108.67</v>
      </c>
      <c r="L132" s="148"/>
    </row>
    <row r="133" spans="1:12" ht="26.4" x14ac:dyDescent="0.3">
      <c r="A133" s="170">
        <v>126</v>
      </c>
      <c r="B133" s="176" t="s">
        <v>37</v>
      </c>
      <c r="C133" s="177" t="s">
        <v>38</v>
      </c>
      <c r="D133" s="178">
        <v>1220</v>
      </c>
      <c r="E133" s="178" t="s">
        <v>86</v>
      </c>
      <c r="F133" s="173">
        <f t="shared" si="6"/>
        <v>7.3049999999999997</v>
      </c>
      <c r="G133" s="175">
        <v>36</v>
      </c>
      <c r="H133" s="174">
        <f t="shared" si="7"/>
        <v>52.6</v>
      </c>
      <c r="I133" s="174">
        <f t="shared" si="4"/>
        <v>12.41</v>
      </c>
      <c r="J133" s="174">
        <f t="shared" si="5"/>
        <v>65.010000000000005</v>
      </c>
      <c r="L133" s="148"/>
    </row>
    <row r="134" spans="1:12" ht="26.4" x14ac:dyDescent="0.3">
      <c r="A134" s="170">
        <v>127</v>
      </c>
      <c r="B134" s="176" t="s">
        <v>64</v>
      </c>
      <c r="C134" s="177" t="s">
        <v>38</v>
      </c>
      <c r="D134" s="178">
        <v>1367</v>
      </c>
      <c r="E134" s="178" t="s">
        <v>86</v>
      </c>
      <c r="F134" s="173">
        <f t="shared" si="6"/>
        <v>8.1859999999999999</v>
      </c>
      <c r="G134" s="175">
        <v>12</v>
      </c>
      <c r="H134" s="174">
        <f t="shared" si="7"/>
        <v>19.649999999999999</v>
      </c>
      <c r="I134" s="174">
        <f t="shared" si="4"/>
        <v>4.6399999999999997</v>
      </c>
      <c r="J134" s="174">
        <f t="shared" si="5"/>
        <v>24.29</v>
      </c>
      <c r="L134" s="148"/>
    </row>
    <row r="135" spans="1:12" ht="26.4" x14ac:dyDescent="0.3">
      <c r="A135" s="170">
        <v>128</v>
      </c>
      <c r="B135" s="176" t="s">
        <v>56</v>
      </c>
      <c r="C135" s="177" t="s">
        <v>40</v>
      </c>
      <c r="D135" s="178">
        <v>1570</v>
      </c>
      <c r="E135" s="178" t="s">
        <v>86</v>
      </c>
      <c r="F135" s="173">
        <f t="shared" si="6"/>
        <v>9.4009999999999998</v>
      </c>
      <c r="G135" s="175">
        <v>25</v>
      </c>
      <c r="H135" s="174">
        <f t="shared" si="7"/>
        <v>47.01</v>
      </c>
      <c r="I135" s="174">
        <f t="shared" si="4"/>
        <v>11.09</v>
      </c>
      <c r="J135" s="174">
        <f t="shared" si="5"/>
        <v>58.099999999999994</v>
      </c>
      <c r="L135" s="148"/>
    </row>
    <row r="136" spans="1:12" ht="26.4" x14ac:dyDescent="0.3">
      <c r="A136" s="170">
        <v>129</v>
      </c>
      <c r="B136" s="176" t="s">
        <v>39</v>
      </c>
      <c r="C136" s="177" t="s">
        <v>50</v>
      </c>
      <c r="D136" s="178">
        <v>1255</v>
      </c>
      <c r="E136" s="178" t="s">
        <v>86</v>
      </c>
      <c r="F136" s="173">
        <f t="shared" si="6"/>
        <v>7.5149999999999997</v>
      </c>
      <c r="G136" s="175">
        <v>51</v>
      </c>
      <c r="H136" s="174">
        <f t="shared" si="7"/>
        <v>76.650000000000006</v>
      </c>
      <c r="I136" s="174">
        <f t="shared" ref="I136:I187" si="8">ROUND(H136*23.59%,2)</f>
        <v>18.079999999999998</v>
      </c>
      <c r="J136" s="174">
        <f t="shared" ref="J136:J199" si="9">H136+I136</f>
        <v>94.73</v>
      </c>
      <c r="L136" s="148"/>
    </row>
    <row r="137" spans="1:12" ht="26.4" x14ac:dyDescent="0.3">
      <c r="A137" s="170">
        <v>130</v>
      </c>
      <c r="B137" s="176" t="s">
        <v>71</v>
      </c>
      <c r="C137" s="177" t="s">
        <v>38</v>
      </c>
      <c r="D137" s="178">
        <v>1198</v>
      </c>
      <c r="E137" s="178" t="s">
        <v>86</v>
      </c>
      <c r="F137" s="173">
        <f t="shared" ref="F137:F200" si="10">ROUND(D137/$F$4,3)</f>
        <v>7.1740000000000004</v>
      </c>
      <c r="G137" s="175">
        <v>39</v>
      </c>
      <c r="H137" s="174">
        <f t="shared" ref="H137:H200" si="11">ROUND(F137*G137*E137,2)</f>
        <v>55.96</v>
      </c>
      <c r="I137" s="174">
        <f t="shared" si="8"/>
        <v>13.2</v>
      </c>
      <c r="J137" s="174">
        <f t="shared" si="9"/>
        <v>69.16</v>
      </c>
      <c r="L137" s="148"/>
    </row>
    <row r="138" spans="1:12" ht="26.4" x14ac:dyDescent="0.3">
      <c r="A138" s="170">
        <v>131</v>
      </c>
      <c r="B138" s="176" t="s">
        <v>62</v>
      </c>
      <c r="C138" s="177" t="s">
        <v>50</v>
      </c>
      <c r="D138" s="178">
        <v>1438</v>
      </c>
      <c r="E138" s="178" t="s">
        <v>86</v>
      </c>
      <c r="F138" s="173">
        <f t="shared" si="10"/>
        <v>8.6110000000000007</v>
      </c>
      <c r="G138" s="175">
        <v>52</v>
      </c>
      <c r="H138" s="174">
        <f t="shared" si="11"/>
        <v>89.55</v>
      </c>
      <c r="I138" s="174">
        <f>ROUNDUP(H138*23.59%,2)</f>
        <v>21.130000000000003</v>
      </c>
      <c r="J138" s="174">
        <f t="shared" si="9"/>
        <v>110.68</v>
      </c>
      <c r="L138" s="148"/>
    </row>
    <row r="139" spans="1:12" ht="26.4" x14ac:dyDescent="0.3">
      <c r="A139" s="170">
        <v>132</v>
      </c>
      <c r="B139" s="176" t="s">
        <v>47</v>
      </c>
      <c r="C139" s="177" t="s">
        <v>38</v>
      </c>
      <c r="D139" s="178">
        <v>1196</v>
      </c>
      <c r="E139" s="178" t="s">
        <v>86</v>
      </c>
      <c r="F139" s="173">
        <f t="shared" si="10"/>
        <v>7.1619999999999999</v>
      </c>
      <c r="G139" s="175">
        <v>41.5</v>
      </c>
      <c r="H139" s="174">
        <f t="shared" si="11"/>
        <v>59.44</v>
      </c>
      <c r="I139" s="174">
        <f t="shared" si="8"/>
        <v>14.02</v>
      </c>
      <c r="J139" s="174">
        <f t="shared" si="9"/>
        <v>73.459999999999994</v>
      </c>
      <c r="L139" s="148"/>
    </row>
    <row r="140" spans="1:12" ht="26.4" x14ac:dyDescent="0.3">
      <c r="A140" s="170">
        <v>133</v>
      </c>
      <c r="B140" s="176" t="s">
        <v>56</v>
      </c>
      <c r="C140" s="177" t="s">
        <v>38</v>
      </c>
      <c r="D140" s="178">
        <v>1220</v>
      </c>
      <c r="E140" s="178" t="s">
        <v>86</v>
      </c>
      <c r="F140" s="173">
        <f t="shared" si="10"/>
        <v>7.3049999999999997</v>
      </c>
      <c r="G140" s="175">
        <v>26</v>
      </c>
      <c r="H140" s="174">
        <f t="shared" si="11"/>
        <v>37.99</v>
      </c>
      <c r="I140" s="174">
        <f t="shared" si="8"/>
        <v>8.9600000000000009</v>
      </c>
      <c r="J140" s="174">
        <f t="shared" si="9"/>
        <v>46.95</v>
      </c>
      <c r="L140" s="148"/>
    </row>
    <row r="141" spans="1:12" ht="26.4" x14ac:dyDescent="0.3">
      <c r="A141" s="170">
        <v>134</v>
      </c>
      <c r="B141" s="176" t="s">
        <v>90</v>
      </c>
      <c r="C141" s="177" t="s">
        <v>89</v>
      </c>
      <c r="D141" s="178">
        <v>1706</v>
      </c>
      <c r="E141" s="178" t="s">
        <v>86</v>
      </c>
      <c r="F141" s="173">
        <f t="shared" si="10"/>
        <v>10.215999999999999</v>
      </c>
      <c r="G141" s="175">
        <v>12</v>
      </c>
      <c r="H141" s="174">
        <f t="shared" si="11"/>
        <v>24.52</v>
      </c>
      <c r="I141" s="174">
        <f t="shared" si="8"/>
        <v>5.78</v>
      </c>
      <c r="J141" s="174">
        <f t="shared" si="9"/>
        <v>30.3</v>
      </c>
      <c r="L141" s="148"/>
    </row>
    <row r="142" spans="1:12" ht="26.4" x14ac:dyDescent="0.3">
      <c r="A142" s="170">
        <v>135</v>
      </c>
      <c r="B142" s="176" t="s">
        <v>52</v>
      </c>
      <c r="C142" s="177" t="s">
        <v>38</v>
      </c>
      <c r="D142" s="178">
        <v>1412</v>
      </c>
      <c r="E142" s="178" t="s">
        <v>86</v>
      </c>
      <c r="F142" s="173">
        <f t="shared" si="10"/>
        <v>8.4550000000000001</v>
      </c>
      <c r="G142" s="175">
        <v>52</v>
      </c>
      <c r="H142" s="174">
        <f t="shared" si="11"/>
        <v>87.93</v>
      </c>
      <c r="I142" s="174">
        <f t="shared" si="8"/>
        <v>20.74</v>
      </c>
      <c r="J142" s="174">
        <f t="shared" si="9"/>
        <v>108.67</v>
      </c>
      <c r="L142" s="148"/>
    </row>
    <row r="143" spans="1:12" ht="26.4" x14ac:dyDescent="0.3">
      <c r="A143" s="170">
        <v>136</v>
      </c>
      <c r="B143" s="176" t="s">
        <v>37</v>
      </c>
      <c r="C143" s="177" t="s">
        <v>38</v>
      </c>
      <c r="D143" s="178">
        <v>1263</v>
      </c>
      <c r="E143" s="178" t="s">
        <v>86</v>
      </c>
      <c r="F143" s="173">
        <f t="shared" si="10"/>
        <v>7.5629999999999997</v>
      </c>
      <c r="G143" s="175">
        <v>24</v>
      </c>
      <c r="H143" s="174">
        <f t="shared" si="11"/>
        <v>36.299999999999997</v>
      </c>
      <c r="I143" s="174">
        <f t="shared" si="8"/>
        <v>8.56</v>
      </c>
      <c r="J143" s="174">
        <f t="shared" si="9"/>
        <v>44.86</v>
      </c>
      <c r="L143" s="148"/>
    </row>
    <row r="144" spans="1:12" ht="26.4" x14ac:dyDescent="0.3">
      <c r="A144" s="170">
        <v>137</v>
      </c>
      <c r="B144" s="176" t="s">
        <v>70</v>
      </c>
      <c r="C144" s="177" t="s">
        <v>50</v>
      </c>
      <c r="D144" s="178">
        <v>1268</v>
      </c>
      <c r="E144" s="178" t="s">
        <v>86</v>
      </c>
      <c r="F144" s="173">
        <f t="shared" si="10"/>
        <v>7.593</v>
      </c>
      <c r="G144" s="175">
        <v>24</v>
      </c>
      <c r="H144" s="174">
        <f t="shared" si="11"/>
        <v>36.450000000000003</v>
      </c>
      <c r="I144" s="174">
        <f t="shared" si="8"/>
        <v>8.6</v>
      </c>
      <c r="J144" s="174">
        <f t="shared" si="9"/>
        <v>45.050000000000004</v>
      </c>
      <c r="L144" s="148"/>
    </row>
    <row r="145" spans="1:12" ht="26.4" x14ac:dyDescent="0.3">
      <c r="A145" s="170">
        <v>138</v>
      </c>
      <c r="B145" s="176" t="s">
        <v>47</v>
      </c>
      <c r="C145" s="177" t="s">
        <v>40</v>
      </c>
      <c r="D145" s="178">
        <v>1522</v>
      </c>
      <c r="E145" s="178" t="s">
        <v>86</v>
      </c>
      <c r="F145" s="173">
        <f t="shared" si="10"/>
        <v>9.1140000000000008</v>
      </c>
      <c r="G145" s="175">
        <v>47</v>
      </c>
      <c r="H145" s="174">
        <f t="shared" si="11"/>
        <v>85.67</v>
      </c>
      <c r="I145" s="174">
        <f t="shared" si="8"/>
        <v>20.21</v>
      </c>
      <c r="J145" s="174">
        <f t="shared" si="9"/>
        <v>105.88</v>
      </c>
      <c r="L145" s="148"/>
    </row>
    <row r="146" spans="1:12" ht="26.4" x14ac:dyDescent="0.3">
      <c r="A146" s="170">
        <v>139</v>
      </c>
      <c r="B146" s="176" t="s">
        <v>90</v>
      </c>
      <c r="C146" s="177" t="s">
        <v>50</v>
      </c>
      <c r="D146" s="178">
        <v>1488</v>
      </c>
      <c r="E146" s="178" t="s">
        <v>86</v>
      </c>
      <c r="F146" s="173">
        <f t="shared" si="10"/>
        <v>8.91</v>
      </c>
      <c r="G146" s="175">
        <v>11</v>
      </c>
      <c r="H146" s="174">
        <f t="shared" si="11"/>
        <v>19.600000000000001</v>
      </c>
      <c r="I146" s="174">
        <f t="shared" si="8"/>
        <v>4.62</v>
      </c>
      <c r="J146" s="174">
        <f t="shared" si="9"/>
        <v>24.220000000000002</v>
      </c>
      <c r="L146" s="148"/>
    </row>
    <row r="147" spans="1:12" ht="26.4" x14ac:dyDescent="0.3">
      <c r="A147" s="170">
        <v>140</v>
      </c>
      <c r="B147" s="176" t="s">
        <v>46</v>
      </c>
      <c r="C147" s="177" t="s">
        <v>50</v>
      </c>
      <c r="D147" s="178">
        <v>1215</v>
      </c>
      <c r="E147" s="178" t="s">
        <v>86</v>
      </c>
      <c r="F147" s="173">
        <f t="shared" si="10"/>
        <v>7.2750000000000004</v>
      </c>
      <c r="G147" s="175">
        <v>13</v>
      </c>
      <c r="H147" s="174">
        <f t="shared" si="11"/>
        <v>18.920000000000002</v>
      </c>
      <c r="I147" s="174">
        <f t="shared" si="8"/>
        <v>4.46</v>
      </c>
      <c r="J147" s="174">
        <f t="shared" si="9"/>
        <v>23.380000000000003</v>
      </c>
      <c r="L147" s="148"/>
    </row>
    <row r="148" spans="1:12" x14ac:dyDescent="0.3">
      <c r="A148" s="170">
        <v>141</v>
      </c>
      <c r="B148" s="176" t="s">
        <v>44</v>
      </c>
      <c r="C148" s="177" t="s">
        <v>89</v>
      </c>
      <c r="D148" s="178">
        <v>1259</v>
      </c>
      <c r="E148" s="178" t="s">
        <v>86</v>
      </c>
      <c r="F148" s="173">
        <f t="shared" si="10"/>
        <v>7.5389999999999997</v>
      </c>
      <c r="G148" s="175">
        <v>12</v>
      </c>
      <c r="H148" s="174">
        <f t="shared" si="11"/>
        <v>18.09</v>
      </c>
      <c r="I148" s="174">
        <f t="shared" si="8"/>
        <v>4.2699999999999996</v>
      </c>
      <c r="J148" s="174">
        <f t="shared" si="9"/>
        <v>22.36</v>
      </c>
      <c r="L148" s="148"/>
    </row>
    <row r="149" spans="1:12" ht="26.4" x14ac:dyDescent="0.3">
      <c r="A149" s="170">
        <v>142</v>
      </c>
      <c r="B149" s="176" t="s">
        <v>70</v>
      </c>
      <c r="C149" s="177" t="s">
        <v>50</v>
      </c>
      <c r="D149" s="178">
        <v>1292</v>
      </c>
      <c r="E149" s="178" t="s">
        <v>86</v>
      </c>
      <c r="F149" s="173">
        <f t="shared" si="10"/>
        <v>7.7370000000000001</v>
      </c>
      <c r="G149" s="175">
        <v>24</v>
      </c>
      <c r="H149" s="174">
        <f t="shared" si="11"/>
        <v>37.14</v>
      </c>
      <c r="I149" s="174">
        <f t="shared" si="8"/>
        <v>8.76</v>
      </c>
      <c r="J149" s="174">
        <f t="shared" si="9"/>
        <v>45.9</v>
      </c>
      <c r="L149" s="148"/>
    </row>
    <row r="150" spans="1:12" ht="26.4" x14ac:dyDescent="0.3">
      <c r="A150" s="170">
        <v>143</v>
      </c>
      <c r="B150" s="176" t="s">
        <v>42</v>
      </c>
      <c r="C150" s="177" t="s">
        <v>50</v>
      </c>
      <c r="D150" s="178">
        <v>1438</v>
      </c>
      <c r="E150" s="178" t="s">
        <v>86</v>
      </c>
      <c r="F150" s="173">
        <f t="shared" si="10"/>
        <v>8.6110000000000007</v>
      </c>
      <c r="G150" s="175">
        <v>36.5</v>
      </c>
      <c r="H150" s="174">
        <f t="shared" si="11"/>
        <v>62.86</v>
      </c>
      <c r="I150" s="174">
        <f t="shared" si="8"/>
        <v>14.83</v>
      </c>
      <c r="J150" s="174">
        <f t="shared" si="9"/>
        <v>77.69</v>
      </c>
      <c r="L150" s="148"/>
    </row>
    <row r="151" spans="1:12" x14ac:dyDescent="0.3">
      <c r="A151" s="170">
        <v>144</v>
      </c>
      <c r="B151" s="176" t="s">
        <v>44</v>
      </c>
      <c r="C151" s="177" t="s">
        <v>53</v>
      </c>
      <c r="D151" s="178">
        <v>1029</v>
      </c>
      <c r="E151" s="178" t="s">
        <v>86</v>
      </c>
      <c r="F151" s="173">
        <f t="shared" si="10"/>
        <v>6.1619999999999999</v>
      </c>
      <c r="G151" s="175">
        <v>24</v>
      </c>
      <c r="H151" s="174">
        <f t="shared" si="11"/>
        <v>29.58</v>
      </c>
      <c r="I151" s="174">
        <f t="shared" si="8"/>
        <v>6.98</v>
      </c>
      <c r="J151" s="174">
        <f t="shared" si="9"/>
        <v>36.56</v>
      </c>
      <c r="L151" s="148"/>
    </row>
    <row r="152" spans="1:12" ht="26.4" x14ac:dyDescent="0.3">
      <c r="A152" s="170">
        <v>145</v>
      </c>
      <c r="B152" s="176" t="s">
        <v>41</v>
      </c>
      <c r="C152" s="177" t="s">
        <v>38</v>
      </c>
      <c r="D152" s="178">
        <v>1412</v>
      </c>
      <c r="E152" s="178" t="s">
        <v>86</v>
      </c>
      <c r="F152" s="173">
        <f t="shared" si="10"/>
        <v>8.4550000000000001</v>
      </c>
      <c r="G152" s="175">
        <v>75</v>
      </c>
      <c r="H152" s="174">
        <f t="shared" si="11"/>
        <v>126.83</v>
      </c>
      <c r="I152" s="174">
        <f t="shared" si="8"/>
        <v>29.92</v>
      </c>
      <c r="J152" s="174">
        <f t="shared" si="9"/>
        <v>156.75</v>
      </c>
      <c r="L152" s="148"/>
    </row>
    <row r="153" spans="1:12" ht="26.4" x14ac:dyDescent="0.3">
      <c r="A153" s="170">
        <v>146</v>
      </c>
      <c r="B153" s="176" t="s">
        <v>71</v>
      </c>
      <c r="C153" s="177" t="s">
        <v>50</v>
      </c>
      <c r="D153" s="178">
        <v>1215</v>
      </c>
      <c r="E153" s="178" t="s">
        <v>86</v>
      </c>
      <c r="F153" s="173">
        <f t="shared" si="10"/>
        <v>7.2750000000000004</v>
      </c>
      <c r="G153" s="175">
        <v>26</v>
      </c>
      <c r="H153" s="174">
        <f t="shared" si="11"/>
        <v>37.83</v>
      </c>
      <c r="I153" s="174">
        <f t="shared" si="8"/>
        <v>8.92</v>
      </c>
      <c r="J153" s="174">
        <f t="shared" si="9"/>
        <v>46.75</v>
      </c>
      <c r="L153" s="148"/>
    </row>
    <row r="154" spans="1:12" ht="26.4" x14ac:dyDescent="0.3">
      <c r="A154" s="170">
        <v>147</v>
      </c>
      <c r="B154" s="176" t="s">
        <v>60</v>
      </c>
      <c r="C154" s="177" t="s">
        <v>38</v>
      </c>
      <c r="D154" s="178">
        <v>1243</v>
      </c>
      <c r="E154" s="178" t="s">
        <v>86</v>
      </c>
      <c r="F154" s="173">
        <f t="shared" si="10"/>
        <v>7.4429999999999996</v>
      </c>
      <c r="G154" s="175">
        <v>12</v>
      </c>
      <c r="H154" s="174">
        <f t="shared" si="11"/>
        <v>17.86</v>
      </c>
      <c r="I154" s="174">
        <f t="shared" si="8"/>
        <v>4.21</v>
      </c>
      <c r="J154" s="174">
        <f t="shared" si="9"/>
        <v>22.07</v>
      </c>
      <c r="L154" s="148"/>
    </row>
    <row r="155" spans="1:12" x14ac:dyDescent="0.3">
      <c r="A155" s="170">
        <v>148</v>
      </c>
      <c r="B155" s="176" t="s">
        <v>44</v>
      </c>
      <c r="C155" s="177" t="s">
        <v>45</v>
      </c>
      <c r="D155" s="178">
        <v>1062</v>
      </c>
      <c r="E155" s="178" t="s">
        <v>86</v>
      </c>
      <c r="F155" s="173">
        <f t="shared" si="10"/>
        <v>6.359</v>
      </c>
      <c r="G155" s="175">
        <v>20</v>
      </c>
      <c r="H155" s="174">
        <f t="shared" si="11"/>
        <v>25.44</v>
      </c>
      <c r="I155" s="174">
        <f t="shared" si="8"/>
        <v>6</v>
      </c>
      <c r="J155" s="174">
        <f t="shared" si="9"/>
        <v>31.44</v>
      </c>
      <c r="L155" s="148"/>
    </row>
    <row r="156" spans="1:12" ht="26.4" x14ac:dyDescent="0.3">
      <c r="A156" s="170">
        <v>149</v>
      </c>
      <c r="B156" s="176" t="s">
        <v>64</v>
      </c>
      <c r="C156" s="177" t="s">
        <v>50</v>
      </c>
      <c r="D156" s="178">
        <v>1515</v>
      </c>
      <c r="E156" s="178" t="s">
        <v>86</v>
      </c>
      <c r="F156" s="173">
        <f t="shared" si="10"/>
        <v>9.0719999999999992</v>
      </c>
      <c r="G156" s="175">
        <v>12</v>
      </c>
      <c r="H156" s="174">
        <f t="shared" si="11"/>
        <v>21.77</v>
      </c>
      <c r="I156" s="174">
        <f t="shared" si="8"/>
        <v>5.14</v>
      </c>
      <c r="J156" s="174">
        <f t="shared" si="9"/>
        <v>26.91</v>
      </c>
      <c r="L156" s="148"/>
    </row>
    <row r="157" spans="1:12" ht="26.4" x14ac:dyDescent="0.3">
      <c r="A157" s="170">
        <v>150</v>
      </c>
      <c r="B157" s="176" t="s">
        <v>51</v>
      </c>
      <c r="C157" s="177" t="s">
        <v>50</v>
      </c>
      <c r="D157" s="178">
        <v>1255</v>
      </c>
      <c r="E157" s="178" t="s">
        <v>86</v>
      </c>
      <c r="F157" s="173">
        <f t="shared" si="10"/>
        <v>7.5149999999999997</v>
      </c>
      <c r="G157" s="175">
        <v>86</v>
      </c>
      <c r="H157" s="174">
        <f t="shared" si="11"/>
        <v>129.26</v>
      </c>
      <c r="I157" s="174">
        <f t="shared" si="8"/>
        <v>30.49</v>
      </c>
      <c r="J157" s="174">
        <f t="shared" si="9"/>
        <v>159.75</v>
      </c>
      <c r="L157" s="148"/>
    </row>
    <row r="158" spans="1:12" ht="26.4" x14ac:dyDescent="0.3">
      <c r="A158" s="170">
        <v>151</v>
      </c>
      <c r="B158" s="176" t="s">
        <v>56</v>
      </c>
      <c r="C158" s="177" t="s">
        <v>38</v>
      </c>
      <c r="D158" s="178">
        <v>1263</v>
      </c>
      <c r="E158" s="178" t="s">
        <v>86</v>
      </c>
      <c r="F158" s="173">
        <f t="shared" si="10"/>
        <v>7.5629999999999997</v>
      </c>
      <c r="G158" s="175">
        <v>90</v>
      </c>
      <c r="H158" s="174">
        <f t="shared" si="11"/>
        <v>136.13</v>
      </c>
      <c r="I158" s="174">
        <f t="shared" si="8"/>
        <v>32.11</v>
      </c>
      <c r="J158" s="174">
        <f t="shared" si="9"/>
        <v>168.24</v>
      </c>
      <c r="L158" s="148"/>
    </row>
    <row r="159" spans="1:12" ht="26.4" x14ac:dyDescent="0.3">
      <c r="A159" s="170">
        <v>152</v>
      </c>
      <c r="B159" s="176" t="s">
        <v>37</v>
      </c>
      <c r="C159" s="177" t="s">
        <v>38</v>
      </c>
      <c r="D159" s="178">
        <v>1263</v>
      </c>
      <c r="E159" s="178" t="s">
        <v>86</v>
      </c>
      <c r="F159" s="173">
        <f t="shared" si="10"/>
        <v>7.5629999999999997</v>
      </c>
      <c r="G159" s="175">
        <v>4</v>
      </c>
      <c r="H159" s="174">
        <f t="shared" si="11"/>
        <v>6.05</v>
      </c>
      <c r="I159" s="174">
        <f t="shared" si="8"/>
        <v>1.43</v>
      </c>
      <c r="J159" s="174">
        <f t="shared" si="9"/>
        <v>7.4799999999999995</v>
      </c>
      <c r="L159" s="148"/>
    </row>
    <row r="160" spans="1:12" x14ac:dyDescent="0.3">
      <c r="A160" s="170">
        <v>153</v>
      </c>
      <c r="B160" s="176" t="s">
        <v>48</v>
      </c>
      <c r="C160" s="177" t="s">
        <v>50</v>
      </c>
      <c r="D160" s="178">
        <v>1279</v>
      </c>
      <c r="E160" s="178" t="s">
        <v>86</v>
      </c>
      <c r="F160" s="173">
        <f t="shared" si="10"/>
        <v>7.6589999999999998</v>
      </c>
      <c r="G160" s="175">
        <v>60</v>
      </c>
      <c r="H160" s="174">
        <f t="shared" si="11"/>
        <v>91.91</v>
      </c>
      <c r="I160" s="174">
        <f t="shared" si="8"/>
        <v>21.68</v>
      </c>
      <c r="J160" s="174">
        <f t="shared" si="9"/>
        <v>113.59</v>
      </c>
      <c r="L160" s="148"/>
    </row>
    <row r="161" spans="1:12" ht="26.4" x14ac:dyDescent="0.3">
      <c r="A161" s="170">
        <v>154</v>
      </c>
      <c r="B161" s="176" t="s">
        <v>46</v>
      </c>
      <c r="C161" s="177" t="s">
        <v>38</v>
      </c>
      <c r="D161" s="178">
        <v>1196</v>
      </c>
      <c r="E161" s="178" t="s">
        <v>86</v>
      </c>
      <c r="F161" s="173">
        <f t="shared" si="10"/>
        <v>7.1619999999999999</v>
      </c>
      <c r="G161" s="175">
        <v>12</v>
      </c>
      <c r="H161" s="174">
        <f t="shared" si="11"/>
        <v>17.190000000000001</v>
      </c>
      <c r="I161" s="174">
        <f t="shared" si="8"/>
        <v>4.0599999999999996</v>
      </c>
      <c r="J161" s="174">
        <f t="shared" si="9"/>
        <v>21.25</v>
      </c>
      <c r="L161" s="148"/>
    </row>
    <row r="162" spans="1:12" ht="26.4" x14ac:dyDescent="0.3">
      <c r="A162" s="170">
        <v>155</v>
      </c>
      <c r="B162" s="176" t="s">
        <v>37</v>
      </c>
      <c r="C162" s="177" t="s">
        <v>38</v>
      </c>
      <c r="D162" s="178">
        <v>1176</v>
      </c>
      <c r="E162" s="178" t="s">
        <v>86</v>
      </c>
      <c r="F162" s="173">
        <f t="shared" si="10"/>
        <v>7.0419999999999998</v>
      </c>
      <c r="G162" s="175">
        <v>48</v>
      </c>
      <c r="H162" s="174">
        <f t="shared" si="11"/>
        <v>67.599999999999994</v>
      </c>
      <c r="I162" s="174">
        <f t="shared" si="8"/>
        <v>15.95</v>
      </c>
      <c r="J162" s="174">
        <f t="shared" si="9"/>
        <v>83.55</v>
      </c>
      <c r="L162" s="148"/>
    </row>
    <row r="163" spans="1:12" ht="26.4" x14ac:dyDescent="0.3">
      <c r="A163" s="170">
        <v>156</v>
      </c>
      <c r="B163" s="176" t="s">
        <v>37</v>
      </c>
      <c r="C163" s="177" t="s">
        <v>45</v>
      </c>
      <c r="D163" s="178">
        <v>1083</v>
      </c>
      <c r="E163" s="178" t="s">
        <v>86</v>
      </c>
      <c r="F163" s="173">
        <f t="shared" si="10"/>
        <v>6.4850000000000003</v>
      </c>
      <c r="G163" s="175">
        <v>26</v>
      </c>
      <c r="H163" s="174">
        <f t="shared" si="11"/>
        <v>33.72</v>
      </c>
      <c r="I163" s="174">
        <f>ROUNDUP(H163*23.59%,2)</f>
        <v>7.96</v>
      </c>
      <c r="J163" s="174">
        <f t="shared" si="9"/>
        <v>41.68</v>
      </c>
      <c r="L163" s="148"/>
    </row>
    <row r="164" spans="1:12" x14ac:dyDescent="0.3">
      <c r="A164" s="170">
        <v>157</v>
      </c>
      <c r="B164" s="176" t="s">
        <v>75</v>
      </c>
      <c r="C164" s="177" t="s">
        <v>50</v>
      </c>
      <c r="D164" s="178">
        <v>1215</v>
      </c>
      <c r="E164" s="178" t="s">
        <v>86</v>
      </c>
      <c r="F164" s="173">
        <f t="shared" si="10"/>
        <v>7.2750000000000004</v>
      </c>
      <c r="G164" s="175">
        <v>13</v>
      </c>
      <c r="H164" s="174">
        <f t="shared" si="11"/>
        <v>18.920000000000002</v>
      </c>
      <c r="I164" s="174">
        <f t="shared" si="8"/>
        <v>4.46</v>
      </c>
      <c r="J164" s="174">
        <f t="shared" si="9"/>
        <v>23.380000000000003</v>
      </c>
      <c r="L164" s="148"/>
    </row>
    <row r="165" spans="1:12" ht="26.4" x14ac:dyDescent="0.3">
      <c r="A165" s="170">
        <v>158</v>
      </c>
      <c r="B165" s="176" t="s">
        <v>72</v>
      </c>
      <c r="C165" s="177" t="s">
        <v>55</v>
      </c>
      <c r="D165" s="178">
        <v>1937</v>
      </c>
      <c r="E165" s="178" t="s">
        <v>86</v>
      </c>
      <c r="F165" s="173">
        <f t="shared" si="10"/>
        <v>11.599</v>
      </c>
      <c r="G165" s="175">
        <v>25</v>
      </c>
      <c r="H165" s="174">
        <f t="shared" si="11"/>
        <v>58</v>
      </c>
      <c r="I165" s="174">
        <f t="shared" si="8"/>
        <v>13.68</v>
      </c>
      <c r="J165" s="174">
        <f t="shared" si="9"/>
        <v>71.680000000000007</v>
      </c>
      <c r="L165" s="148"/>
    </row>
    <row r="166" spans="1:12" ht="26.4" x14ac:dyDescent="0.3">
      <c r="A166" s="170">
        <v>159</v>
      </c>
      <c r="B166" s="176" t="s">
        <v>73</v>
      </c>
      <c r="C166" s="177" t="s">
        <v>38</v>
      </c>
      <c r="D166" s="178">
        <v>1372</v>
      </c>
      <c r="E166" s="178" t="s">
        <v>86</v>
      </c>
      <c r="F166" s="173">
        <f t="shared" si="10"/>
        <v>8.2159999999999993</v>
      </c>
      <c r="G166" s="175">
        <v>34.5</v>
      </c>
      <c r="H166" s="174">
        <f t="shared" si="11"/>
        <v>56.69</v>
      </c>
      <c r="I166" s="174">
        <f>ROUNDUP(H166*23.59%,2)</f>
        <v>13.379999999999999</v>
      </c>
      <c r="J166" s="174">
        <f t="shared" si="9"/>
        <v>70.069999999999993</v>
      </c>
      <c r="L166" s="148"/>
    </row>
    <row r="167" spans="1:12" ht="26.4" x14ac:dyDescent="0.3">
      <c r="A167" s="170">
        <v>160</v>
      </c>
      <c r="B167" s="176" t="s">
        <v>73</v>
      </c>
      <c r="C167" s="177" t="s">
        <v>38</v>
      </c>
      <c r="D167" s="178">
        <v>1372</v>
      </c>
      <c r="E167" s="178" t="s">
        <v>87</v>
      </c>
      <c r="F167" s="173">
        <f t="shared" si="10"/>
        <v>8.2159999999999993</v>
      </c>
      <c r="G167" s="175">
        <v>1.5</v>
      </c>
      <c r="H167" s="174">
        <f t="shared" si="11"/>
        <v>6.16</v>
      </c>
      <c r="I167" s="174">
        <f t="shared" si="8"/>
        <v>1.45</v>
      </c>
      <c r="J167" s="174">
        <f t="shared" si="9"/>
        <v>7.61</v>
      </c>
      <c r="L167" s="148"/>
    </row>
    <row r="168" spans="1:12" ht="26.4" x14ac:dyDescent="0.3">
      <c r="A168" s="170">
        <v>161</v>
      </c>
      <c r="B168" s="176" t="s">
        <v>41</v>
      </c>
      <c r="C168" s="177" t="s">
        <v>50</v>
      </c>
      <c r="D168" s="178">
        <v>1418</v>
      </c>
      <c r="E168" s="178" t="s">
        <v>86</v>
      </c>
      <c r="F168" s="173">
        <f t="shared" si="10"/>
        <v>8.4909999999999997</v>
      </c>
      <c r="G168" s="175">
        <v>75</v>
      </c>
      <c r="H168" s="174">
        <f t="shared" si="11"/>
        <v>127.37</v>
      </c>
      <c r="I168" s="174">
        <f t="shared" si="8"/>
        <v>30.05</v>
      </c>
      <c r="J168" s="174">
        <f t="shared" si="9"/>
        <v>157.42000000000002</v>
      </c>
      <c r="L168" s="148"/>
    </row>
    <row r="169" spans="1:12" ht="26.4" x14ac:dyDescent="0.3">
      <c r="A169" s="170">
        <v>162</v>
      </c>
      <c r="B169" s="176" t="s">
        <v>56</v>
      </c>
      <c r="C169" s="177" t="s">
        <v>38</v>
      </c>
      <c r="D169" s="178">
        <v>1243</v>
      </c>
      <c r="E169" s="178" t="s">
        <v>86</v>
      </c>
      <c r="F169" s="173">
        <f t="shared" si="10"/>
        <v>7.4429999999999996</v>
      </c>
      <c r="G169" s="175">
        <v>51</v>
      </c>
      <c r="H169" s="174">
        <f t="shared" si="11"/>
        <v>75.92</v>
      </c>
      <c r="I169" s="174">
        <f t="shared" si="8"/>
        <v>17.91</v>
      </c>
      <c r="J169" s="174">
        <f t="shared" si="9"/>
        <v>93.83</v>
      </c>
      <c r="L169" s="148"/>
    </row>
    <row r="170" spans="1:12" ht="26.4" x14ac:dyDescent="0.3">
      <c r="A170" s="170">
        <v>163</v>
      </c>
      <c r="B170" s="176" t="s">
        <v>52</v>
      </c>
      <c r="C170" s="177" t="s">
        <v>40</v>
      </c>
      <c r="D170" s="178">
        <v>1838</v>
      </c>
      <c r="E170" s="178" t="s">
        <v>86</v>
      </c>
      <c r="F170" s="173">
        <f t="shared" si="10"/>
        <v>11.006</v>
      </c>
      <c r="G170" s="175">
        <v>13</v>
      </c>
      <c r="H170" s="174">
        <f t="shared" si="11"/>
        <v>28.62</v>
      </c>
      <c r="I170" s="174">
        <f t="shared" si="8"/>
        <v>6.75</v>
      </c>
      <c r="J170" s="174">
        <f t="shared" si="9"/>
        <v>35.370000000000005</v>
      </c>
      <c r="L170" s="148"/>
    </row>
    <row r="171" spans="1:12" ht="26.4" x14ac:dyDescent="0.3">
      <c r="A171" s="170">
        <v>164</v>
      </c>
      <c r="B171" s="176" t="s">
        <v>47</v>
      </c>
      <c r="C171" s="177" t="s">
        <v>50</v>
      </c>
      <c r="D171" s="178">
        <v>1235</v>
      </c>
      <c r="E171" s="178" t="s">
        <v>86</v>
      </c>
      <c r="F171" s="173">
        <f t="shared" si="10"/>
        <v>7.3949999999999996</v>
      </c>
      <c r="G171" s="175">
        <v>113</v>
      </c>
      <c r="H171" s="174">
        <f t="shared" si="11"/>
        <v>167.13</v>
      </c>
      <c r="I171" s="174">
        <f>ROUNDDOWN(H171*23.59%,2)</f>
        <v>39.42</v>
      </c>
      <c r="J171" s="174">
        <f t="shared" si="9"/>
        <v>206.55</v>
      </c>
      <c r="L171" s="148"/>
    </row>
    <row r="172" spans="1:12" ht="26.4" x14ac:dyDescent="0.3">
      <c r="A172" s="170">
        <v>165</v>
      </c>
      <c r="B172" s="176" t="s">
        <v>46</v>
      </c>
      <c r="C172" s="177" t="s">
        <v>43</v>
      </c>
      <c r="D172" s="178">
        <v>1448</v>
      </c>
      <c r="E172" s="178" t="s">
        <v>86</v>
      </c>
      <c r="F172" s="173">
        <f t="shared" si="10"/>
        <v>8.6709999999999994</v>
      </c>
      <c r="G172" s="175">
        <v>24</v>
      </c>
      <c r="H172" s="174">
        <f t="shared" si="11"/>
        <v>41.62</v>
      </c>
      <c r="I172" s="174">
        <f t="shared" si="8"/>
        <v>9.82</v>
      </c>
      <c r="J172" s="174">
        <f t="shared" si="9"/>
        <v>51.44</v>
      </c>
      <c r="L172" s="148"/>
    </row>
    <row r="173" spans="1:12" ht="26.4" x14ac:dyDescent="0.3">
      <c r="A173" s="170">
        <v>166</v>
      </c>
      <c r="B173" s="176" t="s">
        <v>90</v>
      </c>
      <c r="C173" s="177" t="s">
        <v>50</v>
      </c>
      <c r="D173" s="178">
        <v>1535</v>
      </c>
      <c r="E173" s="178" t="s">
        <v>86</v>
      </c>
      <c r="F173" s="173">
        <f t="shared" si="10"/>
        <v>9.1920000000000002</v>
      </c>
      <c r="G173" s="175">
        <v>12</v>
      </c>
      <c r="H173" s="174">
        <f t="shared" si="11"/>
        <v>22.06</v>
      </c>
      <c r="I173" s="174">
        <f t="shared" si="8"/>
        <v>5.2</v>
      </c>
      <c r="J173" s="174">
        <f t="shared" si="9"/>
        <v>27.259999999999998</v>
      </c>
      <c r="L173" s="148"/>
    </row>
    <row r="174" spans="1:12" ht="26.4" x14ac:dyDescent="0.3">
      <c r="A174" s="170">
        <v>167</v>
      </c>
      <c r="B174" s="176" t="s">
        <v>51</v>
      </c>
      <c r="C174" s="177" t="s">
        <v>38</v>
      </c>
      <c r="D174" s="178">
        <v>1240</v>
      </c>
      <c r="E174" s="178" t="s">
        <v>86</v>
      </c>
      <c r="F174" s="173">
        <f t="shared" si="10"/>
        <v>7.4249999999999998</v>
      </c>
      <c r="G174" s="175">
        <v>63</v>
      </c>
      <c r="H174" s="174">
        <f t="shared" si="11"/>
        <v>93.56</v>
      </c>
      <c r="I174" s="174">
        <f t="shared" si="8"/>
        <v>22.07</v>
      </c>
      <c r="J174" s="174">
        <f t="shared" si="9"/>
        <v>115.63</v>
      </c>
      <c r="L174" s="148"/>
    </row>
    <row r="175" spans="1:12" ht="26.4" x14ac:dyDescent="0.3">
      <c r="A175" s="170">
        <v>168</v>
      </c>
      <c r="B175" s="176" t="s">
        <v>47</v>
      </c>
      <c r="C175" s="177" t="s">
        <v>38</v>
      </c>
      <c r="D175" s="178">
        <v>1220</v>
      </c>
      <c r="E175" s="178" t="s">
        <v>86</v>
      </c>
      <c r="F175" s="173">
        <f t="shared" si="10"/>
        <v>7.3049999999999997</v>
      </c>
      <c r="G175" s="175">
        <v>64</v>
      </c>
      <c r="H175" s="174">
        <f t="shared" si="11"/>
        <v>93.5</v>
      </c>
      <c r="I175" s="174">
        <f t="shared" si="8"/>
        <v>22.06</v>
      </c>
      <c r="J175" s="174">
        <f t="shared" si="9"/>
        <v>115.56</v>
      </c>
      <c r="L175" s="148"/>
    </row>
    <row r="176" spans="1:12" ht="39.6" x14ac:dyDescent="0.3">
      <c r="A176" s="170">
        <v>169</v>
      </c>
      <c r="B176" s="176" t="s">
        <v>74</v>
      </c>
      <c r="C176" s="177" t="s">
        <v>50</v>
      </c>
      <c r="D176" s="178">
        <v>1488</v>
      </c>
      <c r="E176" s="178" t="s">
        <v>86</v>
      </c>
      <c r="F176" s="173">
        <f t="shared" si="10"/>
        <v>8.91</v>
      </c>
      <c r="G176" s="175">
        <v>12</v>
      </c>
      <c r="H176" s="174">
        <f t="shared" si="11"/>
        <v>21.38</v>
      </c>
      <c r="I176" s="174">
        <f t="shared" si="8"/>
        <v>5.04</v>
      </c>
      <c r="J176" s="174">
        <f t="shared" si="9"/>
        <v>26.419999999999998</v>
      </c>
      <c r="L176" s="148"/>
    </row>
    <row r="177" spans="1:12" ht="26.4" x14ac:dyDescent="0.3">
      <c r="A177" s="170">
        <v>170</v>
      </c>
      <c r="B177" s="176" t="s">
        <v>37</v>
      </c>
      <c r="C177" s="177" t="s">
        <v>45</v>
      </c>
      <c r="D177" s="178">
        <v>1083</v>
      </c>
      <c r="E177" s="178" t="s">
        <v>86</v>
      </c>
      <c r="F177" s="173">
        <f t="shared" si="10"/>
        <v>6.4850000000000003</v>
      </c>
      <c r="G177" s="175">
        <v>49</v>
      </c>
      <c r="H177" s="174">
        <f t="shared" si="11"/>
        <v>63.55</v>
      </c>
      <c r="I177" s="174">
        <f t="shared" si="8"/>
        <v>14.99</v>
      </c>
      <c r="J177" s="174">
        <f t="shared" si="9"/>
        <v>78.539999999999992</v>
      </c>
      <c r="L177" s="148"/>
    </row>
    <row r="178" spans="1:12" ht="26.4" x14ac:dyDescent="0.3">
      <c r="A178" s="170">
        <v>171</v>
      </c>
      <c r="B178" s="176" t="s">
        <v>58</v>
      </c>
      <c r="C178" s="177" t="s">
        <v>45</v>
      </c>
      <c r="D178" s="178">
        <v>1123</v>
      </c>
      <c r="E178" s="178" t="s">
        <v>86</v>
      </c>
      <c r="F178" s="173">
        <f t="shared" si="10"/>
        <v>6.7249999999999996</v>
      </c>
      <c r="G178" s="175">
        <v>36</v>
      </c>
      <c r="H178" s="174">
        <f t="shared" si="11"/>
        <v>48.42</v>
      </c>
      <c r="I178" s="174">
        <f t="shared" si="8"/>
        <v>11.42</v>
      </c>
      <c r="J178" s="174">
        <f t="shared" si="9"/>
        <v>59.84</v>
      </c>
      <c r="L178" s="148"/>
    </row>
    <row r="179" spans="1:12" ht="26.4" x14ac:dyDescent="0.3">
      <c r="A179" s="170">
        <v>172</v>
      </c>
      <c r="B179" s="176" t="s">
        <v>47</v>
      </c>
      <c r="C179" s="177" t="s">
        <v>50</v>
      </c>
      <c r="D179" s="178">
        <v>1239</v>
      </c>
      <c r="E179" s="178" t="s">
        <v>86</v>
      </c>
      <c r="F179" s="173">
        <f t="shared" si="10"/>
        <v>7.4189999999999996</v>
      </c>
      <c r="G179" s="175">
        <v>70.5</v>
      </c>
      <c r="H179" s="174">
        <f t="shared" si="11"/>
        <v>104.61</v>
      </c>
      <c r="I179" s="174">
        <f t="shared" si="8"/>
        <v>24.68</v>
      </c>
      <c r="J179" s="174">
        <f t="shared" si="9"/>
        <v>129.29</v>
      </c>
      <c r="L179" s="148"/>
    </row>
    <row r="180" spans="1:12" ht="26.4" x14ac:dyDescent="0.3">
      <c r="A180" s="170">
        <v>173</v>
      </c>
      <c r="B180" s="176" t="s">
        <v>39</v>
      </c>
      <c r="C180" s="177" t="s">
        <v>38</v>
      </c>
      <c r="D180" s="178">
        <v>1240</v>
      </c>
      <c r="E180" s="178" t="s">
        <v>86</v>
      </c>
      <c r="F180" s="173">
        <f t="shared" si="10"/>
        <v>7.4249999999999998</v>
      </c>
      <c r="G180" s="175">
        <v>64</v>
      </c>
      <c r="H180" s="174">
        <f t="shared" si="11"/>
        <v>95.04</v>
      </c>
      <c r="I180" s="174">
        <f t="shared" si="8"/>
        <v>22.42</v>
      </c>
      <c r="J180" s="174">
        <f t="shared" si="9"/>
        <v>117.46000000000001</v>
      </c>
      <c r="L180" s="148"/>
    </row>
    <row r="181" spans="1:12" ht="26.4" x14ac:dyDescent="0.3">
      <c r="A181" s="170">
        <v>174</v>
      </c>
      <c r="B181" s="176" t="s">
        <v>62</v>
      </c>
      <c r="C181" s="177" t="s">
        <v>38</v>
      </c>
      <c r="D181" s="178">
        <v>1412</v>
      </c>
      <c r="E181" s="178" t="s">
        <v>86</v>
      </c>
      <c r="F181" s="173">
        <f t="shared" si="10"/>
        <v>8.4550000000000001</v>
      </c>
      <c r="G181" s="175">
        <v>25</v>
      </c>
      <c r="H181" s="174">
        <f t="shared" si="11"/>
        <v>42.28</v>
      </c>
      <c r="I181" s="174">
        <f t="shared" si="8"/>
        <v>9.9700000000000006</v>
      </c>
      <c r="J181" s="174">
        <f t="shared" si="9"/>
        <v>52.25</v>
      </c>
      <c r="L181" s="148"/>
    </row>
    <row r="182" spans="1:12" ht="26.4" x14ac:dyDescent="0.3">
      <c r="A182" s="170">
        <v>175</v>
      </c>
      <c r="B182" s="176" t="s">
        <v>51</v>
      </c>
      <c r="C182" s="177" t="s">
        <v>50</v>
      </c>
      <c r="D182" s="178">
        <v>1279</v>
      </c>
      <c r="E182" s="178" t="s">
        <v>86</v>
      </c>
      <c r="F182" s="173">
        <f t="shared" si="10"/>
        <v>7.6589999999999998</v>
      </c>
      <c r="G182" s="175">
        <v>25</v>
      </c>
      <c r="H182" s="174">
        <f t="shared" si="11"/>
        <v>38.299999999999997</v>
      </c>
      <c r="I182" s="174">
        <f t="shared" si="8"/>
        <v>9.0299999999999994</v>
      </c>
      <c r="J182" s="174">
        <f t="shared" si="9"/>
        <v>47.33</v>
      </c>
      <c r="L182" s="148"/>
    </row>
    <row r="183" spans="1:12" ht="26.4" x14ac:dyDescent="0.3">
      <c r="A183" s="170">
        <v>176</v>
      </c>
      <c r="B183" s="176" t="s">
        <v>39</v>
      </c>
      <c r="C183" s="177" t="s">
        <v>43</v>
      </c>
      <c r="D183" s="178">
        <v>1474</v>
      </c>
      <c r="E183" s="178" t="s">
        <v>86</v>
      </c>
      <c r="F183" s="173">
        <f t="shared" si="10"/>
        <v>8.8260000000000005</v>
      </c>
      <c r="G183" s="175">
        <v>22</v>
      </c>
      <c r="H183" s="174">
        <f t="shared" si="11"/>
        <v>38.83</v>
      </c>
      <c r="I183" s="174">
        <f t="shared" si="8"/>
        <v>9.16</v>
      </c>
      <c r="J183" s="174">
        <f t="shared" si="9"/>
        <v>47.989999999999995</v>
      </c>
      <c r="L183" s="148"/>
    </row>
    <row r="184" spans="1:12" ht="26.4" x14ac:dyDescent="0.3">
      <c r="A184" s="170">
        <v>177</v>
      </c>
      <c r="B184" s="176" t="s">
        <v>37</v>
      </c>
      <c r="C184" s="177" t="s">
        <v>50</v>
      </c>
      <c r="D184" s="178">
        <v>1248</v>
      </c>
      <c r="E184" s="178" t="s">
        <v>86</v>
      </c>
      <c r="F184" s="173">
        <f t="shared" si="10"/>
        <v>7.4729999999999999</v>
      </c>
      <c r="G184" s="175">
        <v>36</v>
      </c>
      <c r="H184" s="174">
        <f t="shared" si="11"/>
        <v>53.81</v>
      </c>
      <c r="I184" s="174">
        <f t="shared" si="8"/>
        <v>12.69</v>
      </c>
      <c r="J184" s="174">
        <f t="shared" si="9"/>
        <v>66.5</v>
      </c>
      <c r="L184" s="148"/>
    </row>
    <row r="185" spans="1:12" ht="26.4" x14ac:dyDescent="0.3">
      <c r="A185" s="170">
        <v>178</v>
      </c>
      <c r="B185" s="176" t="s">
        <v>62</v>
      </c>
      <c r="C185" s="177" t="s">
        <v>50</v>
      </c>
      <c r="D185" s="178">
        <v>1418</v>
      </c>
      <c r="E185" s="178" t="s">
        <v>86</v>
      </c>
      <c r="F185" s="173">
        <f t="shared" si="10"/>
        <v>8.4909999999999997</v>
      </c>
      <c r="G185" s="175">
        <v>48</v>
      </c>
      <c r="H185" s="174">
        <f t="shared" si="11"/>
        <v>81.510000000000005</v>
      </c>
      <c r="I185" s="174">
        <f t="shared" si="8"/>
        <v>19.23</v>
      </c>
      <c r="J185" s="174">
        <f t="shared" si="9"/>
        <v>100.74000000000001</v>
      </c>
      <c r="L185" s="148"/>
    </row>
    <row r="186" spans="1:12" x14ac:dyDescent="0.3">
      <c r="A186" s="170">
        <v>179</v>
      </c>
      <c r="B186" s="176" t="s">
        <v>44</v>
      </c>
      <c r="C186" s="177" t="s">
        <v>45</v>
      </c>
      <c r="D186" s="178">
        <v>1062</v>
      </c>
      <c r="E186" s="178" t="s">
        <v>86</v>
      </c>
      <c r="F186" s="173">
        <f t="shared" si="10"/>
        <v>6.359</v>
      </c>
      <c r="G186" s="175">
        <v>49</v>
      </c>
      <c r="H186" s="174">
        <f t="shared" si="11"/>
        <v>62.32</v>
      </c>
      <c r="I186" s="174">
        <f t="shared" si="8"/>
        <v>14.7</v>
      </c>
      <c r="J186" s="174">
        <f t="shared" si="9"/>
        <v>77.02</v>
      </c>
      <c r="L186" s="148"/>
    </row>
    <row r="187" spans="1:12" ht="26.4" x14ac:dyDescent="0.3">
      <c r="A187" s="170">
        <v>180</v>
      </c>
      <c r="B187" s="176" t="s">
        <v>42</v>
      </c>
      <c r="C187" s="177" t="s">
        <v>50</v>
      </c>
      <c r="D187" s="178">
        <v>1418</v>
      </c>
      <c r="E187" s="178" t="s">
        <v>86</v>
      </c>
      <c r="F187" s="173">
        <f t="shared" si="10"/>
        <v>8.4909999999999997</v>
      </c>
      <c r="G187" s="175">
        <v>70</v>
      </c>
      <c r="H187" s="174">
        <f t="shared" si="11"/>
        <v>118.87</v>
      </c>
      <c r="I187" s="174">
        <f t="shared" si="8"/>
        <v>28.04</v>
      </c>
      <c r="J187" s="174">
        <f t="shared" si="9"/>
        <v>146.91</v>
      </c>
      <c r="L187" s="148"/>
    </row>
    <row r="188" spans="1:12" ht="26.4" x14ac:dyDescent="0.3">
      <c r="A188" s="170">
        <v>181</v>
      </c>
      <c r="B188" s="176" t="s">
        <v>56</v>
      </c>
      <c r="C188" s="177" t="s">
        <v>50</v>
      </c>
      <c r="D188" s="178">
        <v>1279</v>
      </c>
      <c r="E188" s="178" t="s">
        <v>86</v>
      </c>
      <c r="F188" s="173">
        <f t="shared" si="10"/>
        <v>7.6589999999999998</v>
      </c>
      <c r="G188" s="175">
        <v>87</v>
      </c>
      <c r="H188" s="174">
        <f t="shared" si="11"/>
        <v>133.27000000000001</v>
      </c>
      <c r="I188" s="174">
        <f>ROUNDDOWN(H188*23.59%,2)</f>
        <v>31.43</v>
      </c>
      <c r="J188" s="174">
        <f t="shared" si="9"/>
        <v>164.70000000000002</v>
      </c>
      <c r="L188" s="148"/>
    </row>
    <row r="189" spans="1:12" ht="26.4" x14ac:dyDescent="0.3">
      <c r="A189" s="170">
        <v>182</v>
      </c>
      <c r="B189" s="176" t="s">
        <v>42</v>
      </c>
      <c r="C189" s="177" t="s">
        <v>50</v>
      </c>
      <c r="D189" s="178">
        <v>1464</v>
      </c>
      <c r="E189" s="178" t="s">
        <v>86</v>
      </c>
      <c r="F189" s="173">
        <f t="shared" si="10"/>
        <v>8.766</v>
      </c>
      <c r="G189" s="175">
        <v>69.5</v>
      </c>
      <c r="H189" s="174">
        <f t="shared" si="11"/>
        <v>121.85</v>
      </c>
      <c r="I189" s="174">
        <f t="shared" ref="I189:I251" si="12">ROUND(H189*23.59%,2)</f>
        <v>28.74</v>
      </c>
      <c r="J189" s="174">
        <f t="shared" si="9"/>
        <v>150.59</v>
      </c>
      <c r="L189" s="148"/>
    </row>
    <row r="190" spans="1:12" ht="26.4" x14ac:dyDescent="0.3">
      <c r="A190" s="170">
        <v>183</v>
      </c>
      <c r="B190" s="176" t="s">
        <v>42</v>
      </c>
      <c r="C190" s="177" t="s">
        <v>38</v>
      </c>
      <c r="D190" s="178">
        <v>1392</v>
      </c>
      <c r="E190" s="178" t="s">
        <v>86</v>
      </c>
      <c r="F190" s="173">
        <f t="shared" si="10"/>
        <v>8.3350000000000009</v>
      </c>
      <c r="G190" s="175">
        <v>96.5</v>
      </c>
      <c r="H190" s="174">
        <f t="shared" si="11"/>
        <v>160.87</v>
      </c>
      <c r="I190" s="174">
        <f t="shared" si="12"/>
        <v>37.950000000000003</v>
      </c>
      <c r="J190" s="174">
        <f t="shared" si="9"/>
        <v>198.82</v>
      </c>
      <c r="L190" s="148"/>
    </row>
    <row r="191" spans="1:12" ht="39.6" x14ac:dyDescent="0.3">
      <c r="A191" s="170">
        <v>184</v>
      </c>
      <c r="B191" s="176" t="s">
        <v>74</v>
      </c>
      <c r="C191" s="177" t="s">
        <v>43</v>
      </c>
      <c r="D191" s="178">
        <v>1892</v>
      </c>
      <c r="E191" s="178" t="s">
        <v>86</v>
      </c>
      <c r="F191" s="173">
        <f t="shared" si="10"/>
        <v>11.329000000000001</v>
      </c>
      <c r="G191" s="175">
        <v>12</v>
      </c>
      <c r="H191" s="174">
        <f t="shared" si="11"/>
        <v>27.19</v>
      </c>
      <c r="I191" s="174">
        <f>ROUNDUP(H191*23.59%,2)</f>
        <v>6.42</v>
      </c>
      <c r="J191" s="174">
        <f t="shared" si="9"/>
        <v>33.61</v>
      </c>
      <c r="L191" s="148"/>
    </row>
    <row r="192" spans="1:12" ht="26.4" x14ac:dyDescent="0.3">
      <c r="A192" s="170">
        <v>185</v>
      </c>
      <c r="B192" s="176" t="s">
        <v>60</v>
      </c>
      <c r="C192" s="177" t="s">
        <v>38</v>
      </c>
      <c r="D192" s="178">
        <v>1220</v>
      </c>
      <c r="E192" s="178" t="s">
        <v>86</v>
      </c>
      <c r="F192" s="173">
        <f t="shared" si="10"/>
        <v>7.3049999999999997</v>
      </c>
      <c r="G192" s="175">
        <v>12</v>
      </c>
      <c r="H192" s="174">
        <f t="shared" si="11"/>
        <v>17.53</v>
      </c>
      <c r="I192" s="174">
        <f>ROUNDDOWN(H192*23.59%,2)</f>
        <v>4.13</v>
      </c>
      <c r="J192" s="174">
        <f t="shared" si="9"/>
        <v>21.66</v>
      </c>
      <c r="L192" s="148"/>
    </row>
    <row r="193" spans="1:12" x14ac:dyDescent="0.3">
      <c r="A193" s="170">
        <v>186</v>
      </c>
      <c r="B193" s="176" t="s">
        <v>44</v>
      </c>
      <c r="C193" s="177" t="s">
        <v>53</v>
      </c>
      <c r="D193" s="178">
        <v>1029</v>
      </c>
      <c r="E193" s="178" t="s">
        <v>86</v>
      </c>
      <c r="F193" s="173">
        <f t="shared" si="10"/>
        <v>6.1619999999999999</v>
      </c>
      <c r="G193" s="175">
        <v>36</v>
      </c>
      <c r="H193" s="174">
        <f t="shared" si="11"/>
        <v>44.37</v>
      </c>
      <c r="I193" s="174">
        <f t="shared" si="12"/>
        <v>10.47</v>
      </c>
      <c r="J193" s="174">
        <f t="shared" si="9"/>
        <v>54.839999999999996</v>
      </c>
      <c r="L193" s="148"/>
    </row>
    <row r="194" spans="1:12" ht="26.4" x14ac:dyDescent="0.3">
      <c r="A194" s="170">
        <v>187</v>
      </c>
      <c r="B194" s="176" t="s">
        <v>39</v>
      </c>
      <c r="C194" s="177" t="s">
        <v>50</v>
      </c>
      <c r="D194" s="178">
        <v>1235</v>
      </c>
      <c r="E194" s="178" t="s">
        <v>86</v>
      </c>
      <c r="F194" s="173">
        <f t="shared" si="10"/>
        <v>7.3949999999999996</v>
      </c>
      <c r="G194" s="175">
        <v>51</v>
      </c>
      <c r="H194" s="174">
        <f t="shared" si="11"/>
        <v>75.430000000000007</v>
      </c>
      <c r="I194" s="174">
        <f>ROUNDUP(H194*23.59%,2)</f>
        <v>17.8</v>
      </c>
      <c r="J194" s="174">
        <f t="shared" si="9"/>
        <v>93.23</v>
      </c>
      <c r="L194" s="148"/>
    </row>
    <row r="195" spans="1:12" ht="26.4" x14ac:dyDescent="0.3">
      <c r="A195" s="170">
        <v>188</v>
      </c>
      <c r="B195" s="176" t="s">
        <v>67</v>
      </c>
      <c r="C195" s="177" t="s">
        <v>40</v>
      </c>
      <c r="D195" s="178">
        <v>1542</v>
      </c>
      <c r="E195" s="178" t="s">
        <v>86</v>
      </c>
      <c r="F195" s="173">
        <f t="shared" si="10"/>
        <v>9.234</v>
      </c>
      <c r="G195" s="175">
        <v>24</v>
      </c>
      <c r="H195" s="174">
        <f t="shared" si="11"/>
        <v>44.32</v>
      </c>
      <c r="I195" s="174">
        <f>ROUNDDOWN(H195*23.59%,2)</f>
        <v>10.45</v>
      </c>
      <c r="J195" s="174">
        <f t="shared" si="9"/>
        <v>54.769999999999996</v>
      </c>
      <c r="L195" s="148"/>
    </row>
    <row r="196" spans="1:12" x14ac:dyDescent="0.3">
      <c r="A196" s="170">
        <v>189</v>
      </c>
      <c r="B196" s="176" t="s">
        <v>75</v>
      </c>
      <c r="C196" s="177" t="s">
        <v>38</v>
      </c>
      <c r="D196" s="178">
        <v>1243</v>
      </c>
      <c r="E196" s="178" t="s">
        <v>86</v>
      </c>
      <c r="F196" s="173">
        <f t="shared" si="10"/>
        <v>7.4429999999999996</v>
      </c>
      <c r="G196" s="175">
        <v>48</v>
      </c>
      <c r="H196" s="174">
        <f t="shared" si="11"/>
        <v>71.45</v>
      </c>
      <c r="I196" s="174">
        <f t="shared" si="12"/>
        <v>16.86</v>
      </c>
      <c r="J196" s="174">
        <f t="shared" si="9"/>
        <v>88.31</v>
      </c>
      <c r="L196" s="148"/>
    </row>
    <row r="197" spans="1:12" ht="26.4" x14ac:dyDescent="0.3">
      <c r="A197" s="170">
        <v>190</v>
      </c>
      <c r="B197" s="176" t="s">
        <v>71</v>
      </c>
      <c r="C197" s="177" t="s">
        <v>50</v>
      </c>
      <c r="D197" s="178">
        <v>1235</v>
      </c>
      <c r="E197" s="178" t="s">
        <v>86</v>
      </c>
      <c r="F197" s="173">
        <f t="shared" si="10"/>
        <v>7.3949999999999996</v>
      </c>
      <c r="G197" s="175">
        <v>39</v>
      </c>
      <c r="H197" s="174">
        <f t="shared" si="11"/>
        <v>57.68</v>
      </c>
      <c r="I197" s="174">
        <f t="shared" si="12"/>
        <v>13.61</v>
      </c>
      <c r="J197" s="174">
        <f t="shared" si="9"/>
        <v>71.289999999999992</v>
      </c>
      <c r="L197" s="148"/>
    </row>
    <row r="198" spans="1:12" ht="26.4" x14ac:dyDescent="0.3">
      <c r="A198" s="170">
        <v>191</v>
      </c>
      <c r="B198" s="176" t="s">
        <v>42</v>
      </c>
      <c r="C198" s="177" t="s">
        <v>38</v>
      </c>
      <c r="D198" s="178">
        <v>1372</v>
      </c>
      <c r="E198" s="178" t="s">
        <v>86</v>
      </c>
      <c r="F198" s="173">
        <f t="shared" si="10"/>
        <v>8.2159999999999993</v>
      </c>
      <c r="G198" s="175">
        <v>46</v>
      </c>
      <c r="H198" s="174">
        <f t="shared" si="11"/>
        <v>75.59</v>
      </c>
      <c r="I198" s="174">
        <f t="shared" si="12"/>
        <v>17.829999999999998</v>
      </c>
      <c r="J198" s="174">
        <f t="shared" si="9"/>
        <v>93.42</v>
      </c>
      <c r="L198" s="148"/>
    </row>
    <row r="199" spans="1:12" ht="26.4" x14ac:dyDescent="0.3">
      <c r="A199" s="170">
        <v>192</v>
      </c>
      <c r="B199" s="176" t="s">
        <v>56</v>
      </c>
      <c r="C199" s="177" t="s">
        <v>50</v>
      </c>
      <c r="D199" s="178">
        <v>1255</v>
      </c>
      <c r="E199" s="178" t="s">
        <v>86</v>
      </c>
      <c r="F199" s="173">
        <f t="shared" si="10"/>
        <v>7.5149999999999997</v>
      </c>
      <c r="G199" s="175">
        <v>87</v>
      </c>
      <c r="H199" s="174">
        <f t="shared" si="11"/>
        <v>130.76</v>
      </c>
      <c r="I199" s="174">
        <f>ROUNDDOWN(H199*23.59%,2)</f>
        <v>30.84</v>
      </c>
      <c r="J199" s="174">
        <f t="shared" si="9"/>
        <v>161.6</v>
      </c>
      <c r="L199" s="148"/>
    </row>
    <row r="200" spans="1:12" ht="26.4" x14ac:dyDescent="0.3">
      <c r="A200" s="170">
        <v>193</v>
      </c>
      <c r="B200" s="176" t="s">
        <v>46</v>
      </c>
      <c r="C200" s="177" t="s">
        <v>38</v>
      </c>
      <c r="D200" s="178">
        <v>1220</v>
      </c>
      <c r="E200" s="178" t="s">
        <v>86</v>
      </c>
      <c r="F200" s="173">
        <f t="shared" si="10"/>
        <v>7.3049999999999997</v>
      </c>
      <c r="G200" s="175">
        <v>36</v>
      </c>
      <c r="H200" s="174">
        <f t="shared" si="11"/>
        <v>52.6</v>
      </c>
      <c r="I200" s="174">
        <f t="shared" si="12"/>
        <v>12.41</v>
      </c>
      <c r="J200" s="174">
        <f t="shared" ref="J200:J263" si="13">H200+I200</f>
        <v>65.010000000000005</v>
      </c>
      <c r="L200" s="148"/>
    </row>
    <row r="201" spans="1:12" ht="26.4" x14ac:dyDescent="0.3">
      <c r="A201" s="170">
        <v>194</v>
      </c>
      <c r="B201" s="176" t="s">
        <v>46</v>
      </c>
      <c r="C201" s="177" t="s">
        <v>38</v>
      </c>
      <c r="D201" s="178">
        <v>1240</v>
      </c>
      <c r="E201" s="178" t="s">
        <v>86</v>
      </c>
      <c r="F201" s="173">
        <f t="shared" ref="F201:F264" si="14">ROUND(D201/$F$4,3)</f>
        <v>7.4249999999999998</v>
      </c>
      <c r="G201" s="175">
        <v>36</v>
      </c>
      <c r="H201" s="174">
        <f t="shared" ref="H201:H264" si="15">ROUND(F201*G201*E201,2)</f>
        <v>53.46</v>
      </c>
      <c r="I201" s="174">
        <f t="shared" si="12"/>
        <v>12.61</v>
      </c>
      <c r="J201" s="174">
        <f t="shared" si="13"/>
        <v>66.069999999999993</v>
      </c>
      <c r="L201" s="148"/>
    </row>
    <row r="202" spans="1:12" ht="26.4" x14ac:dyDescent="0.3">
      <c r="A202" s="170">
        <v>195</v>
      </c>
      <c r="B202" s="176" t="s">
        <v>37</v>
      </c>
      <c r="C202" s="177" t="s">
        <v>38</v>
      </c>
      <c r="D202" s="178">
        <v>1198</v>
      </c>
      <c r="E202" s="178" t="s">
        <v>86</v>
      </c>
      <c r="F202" s="173">
        <f t="shared" si="14"/>
        <v>7.1740000000000004</v>
      </c>
      <c r="G202" s="175">
        <v>36</v>
      </c>
      <c r="H202" s="174">
        <f t="shared" si="15"/>
        <v>51.65</v>
      </c>
      <c r="I202" s="174">
        <f t="shared" si="12"/>
        <v>12.18</v>
      </c>
      <c r="J202" s="174">
        <f t="shared" si="13"/>
        <v>63.83</v>
      </c>
      <c r="L202" s="148"/>
    </row>
    <row r="203" spans="1:12" ht="26.4" x14ac:dyDescent="0.3">
      <c r="A203" s="170">
        <v>196</v>
      </c>
      <c r="B203" s="176" t="s">
        <v>65</v>
      </c>
      <c r="C203" s="177" t="s">
        <v>38</v>
      </c>
      <c r="D203" s="178">
        <v>1334</v>
      </c>
      <c r="E203" s="178" t="s">
        <v>86</v>
      </c>
      <c r="F203" s="173">
        <f t="shared" si="14"/>
        <v>7.9880000000000004</v>
      </c>
      <c r="G203" s="175">
        <v>50</v>
      </c>
      <c r="H203" s="174">
        <f t="shared" si="15"/>
        <v>79.88</v>
      </c>
      <c r="I203" s="174">
        <f t="shared" si="12"/>
        <v>18.84</v>
      </c>
      <c r="J203" s="174">
        <f t="shared" si="13"/>
        <v>98.72</v>
      </c>
      <c r="L203" s="148"/>
    </row>
    <row r="204" spans="1:12" ht="26.4" x14ac:dyDescent="0.3">
      <c r="A204" s="170">
        <v>197</v>
      </c>
      <c r="B204" s="176" t="s">
        <v>56</v>
      </c>
      <c r="C204" s="177" t="s">
        <v>38</v>
      </c>
      <c r="D204" s="178">
        <v>1196</v>
      </c>
      <c r="E204" s="178" t="s">
        <v>86</v>
      </c>
      <c r="F204" s="173">
        <f t="shared" si="14"/>
        <v>7.1619999999999999</v>
      </c>
      <c r="G204" s="175">
        <v>101</v>
      </c>
      <c r="H204" s="174">
        <f t="shared" si="15"/>
        <v>144.66999999999999</v>
      </c>
      <c r="I204" s="174">
        <f t="shared" si="12"/>
        <v>34.130000000000003</v>
      </c>
      <c r="J204" s="174">
        <f t="shared" si="13"/>
        <v>178.79999999999998</v>
      </c>
      <c r="L204" s="148"/>
    </row>
    <row r="205" spans="1:12" ht="26.4" x14ac:dyDescent="0.3">
      <c r="A205" s="170">
        <v>198</v>
      </c>
      <c r="B205" s="176" t="s">
        <v>51</v>
      </c>
      <c r="C205" s="177" t="s">
        <v>38</v>
      </c>
      <c r="D205" s="178">
        <v>1200</v>
      </c>
      <c r="E205" s="178" t="s">
        <v>86</v>
      </c>
      <c r="F205" s="173">
        <f t="shared" si="14"/>
        <v>7.1859999999999999</v>
      </c>
      <c r="G205" s="175">
        <v>78</v>
      </c>
      <c r="H205" s="174">
        <f t="shared" si="15"/>
        <v>112.1</v>
      </c>
      <c r="I205" s="174">
        <f>ROUNDUP(H205*23.59%,2)</f>
        <v>26.450000000000003</v>
      </c>
      <c r="J205" s="174">
        <f t="shared" si="13"/>
        <v>138.55000000000001</v>
      </c>
      <c r="L205" s="148"/>
    </row>
    <row r="206" spans="1:12" ht="26.4" x14ac:dyDescent="0.3">
      <c r="A206" s="170">
        <v>199</v>
      </c>
      <c r="B206" s="176" t="s">
        <v>60</v>
      </c>
      <c r="C206" s="177" t="s">
        <v>38</v>
      </c>
      <c r="D206" s="178">
        <v>1263</v>
      </c>
      <c r="E206" s="178" t="s">
        <v>86</v>
      </c>
      <c r="F206" s="173">
        <f t="shared" si="14"/>
        <v>7.5629999999999997</v>
      </c>
      <c r="G206" s="175">
        <v>48</v>
      </c>
      <c r="H206" s="174">
        <f t="shared" si="15"/>
        <v>72.599999999999994</v>
      </c>
      <c r="I206" s="174">
        <f t="shared" si="12"/>
        <v>17.13</v>
      </c>
      <c r="J206" s="174">
        <f t="shared" si="13"/>
        <v>89.72999999999999</v>
      </c>
      <c r="L206" s="148"/>
    </row>
    <row r="207" spans="1:12" ht="26.4" x14ac:dyDescent="0.3">
      <c r="A207" s="170">
        <v>200</v>
      </c>
      <c r="B207" s="176" t="s">
        <v>42</v>
      </c>
      <c r="C207" s="177" t="s">
        <v>38</v>
      </c>
      <c r="D207" s="178">
        <v>1327</v>
      </c>
      <c r="E207" s="178" t="s">
        <v>86</v>
      </c>
      <c r="F207" s="173">
        <f t="shared" si="14"/>
        <v>7.9459999999999997</v>
      </c>
      <c r="G207" s="175">
        <v>24.5</v>
      </c>
      <c r="H207" s="174">
        <f t="shared" si="15"/>
        <v>38.94</v>
      </c>
      <c r="I207" s="174">
        <f t="shared" si="12"/>
        <v>9.19</v>
      </c>
      <c r="J207" s="174">
        <f t="shared" si="13"/>
        <v>48.129999999999995</v>
      </c>
      <c r="L207" s="148"/>
    </row>
    <row r="208" spans="1:12" ht="26.4" x14ac:dyDescent="0.3">
      <c r="A208" s="170">
        <v>201</v>
      </c>
      <c r="B208" s="176" t="s">
        <v>76</v>
      </c>
      <c r="C208" s="177" t="s">
        <v>50</v>
      </c>
      <c r="D208" s="178">
        <v>1410</v>
      </c>
      <c r="E208" s="178" t="s">
        <v>86</v>
      </c>
      <c r="F208" s="173">
        <f t="shared" si="14"/>
        <v>8.4429999999999996</v>
      </c>
      <c r="G208" s="175">
        <v>24</v>
      </c>
      <c r="H208" s="174">
        <f t="shared" si="15"/>
        <v>40.53</v>
      </c>
      <c r="I208" s="174">
        <f t="shared" si="12"/>
        <v>9.56</v>
      </c>
      <c r="J208" s="174">
        <f t="shared" si="13"/>
        <v>50.09</v>
      </c>
      <c r="L208" s="148"/>
    </row>
    <row r="209" spans="1:12" ht="26.4" x14ac:dyDescent="0.3">
      <c r="A209" s="170">
        <v>202</v>
      </c>
      <c r="B209" s="176" t="s">
        <v>52</v>
      </c>
      <c r="C209" s="177" t="s">
        <v>50</v>
      </c>
      <c r="D209" s="178">
        <v>1398</v>
      </c>
      <c r="E209" s="178" t="s">
        <v>86</v>
      </c>
      <c r="F209" s="173">
        <f t="shared" si="14"/>
        <v>8.3710000000000004</v>
      </c>
      <c r="G209" s="175">
        <v>39</v>
      </c>
      <c r="H209" s="174">
        <f t="shared" si="15"/>
        <v>65.290000000000006</v>
      </c>
      <c r="I209" s="174">
        <f t="shared" si="12"/>
        <v>15.4</v>
      </c>
      <c r="J209" s="174">
        <f t="shared" si="13"/>
        <v>80.690000000000012</v>
      </c>
      <c r="L209" s="148"/>
    </row>
    <row r="210" spans="1:12" ht="39.6" x14ac:dyDescent="0.3">
      <c r="A210" s="170">
        <v>203</v>
      </c>
      <c r="B210" s="176" t="s">
        <v>66</v>
      </c>
      <c r="C210" s="177" t="s">
        <v>77</v>
      </c>
      <c r="D210" s="178">
        <v>1322</v>
      </c>
      <c r="E210" s="178" t="s">
        <v>86</v>
      </c>
      <c r="F210" s="173">
        <f t="shared" si="14"/>
        <v>7.9160000000000004</v>
      </c>
      <c r="G210" s="175">
        <v>24</v>
      </c>
      <c r="H210" s="174">
        <f t="shared" si="15"/>
        <v>38</v>
      </c>
      <c r="I210" s="174">
        <f t="shared" si="12"/>
        <v>8.9600000000000009</v>
      </c>
      <c r="J210" s="174">
        <f t="shared" si="13"/>
        <v>46.96</v>
      </c>
      <c r="L210" s="148"/>
    </row>
    <row r="211" spans="1:12" ht="26.4" x14ac:dyDescent="0.3">
      <c r="A211" s="170">
        <v>204</v>
      </c>
      <c r="B211" s="176" t="s">
        <v>47</v>
      </c>
      <c r="C211" s="177" t="s">
        <v>38</v>
      </c>
      <c r="D211" s="178">
        <v>1240</v>
      </c>
      <c r="E211" s="178" t="s">
        <v>86</v>
      </c>
      <c r="F211" s="173">
        <f t="shared" si="14"/>
        <v>7.4249999999999998</v>
      </c>
      <c r="G211" s="175">
        <v>74</v>
      </c>
      <c r="H211" s="174">
        <f t="shared" si="15"/>
        <v>109.89</v>
      </c>
      <c r="I211" s="174">
        <f t="shared" si="12"/>
        <v>25.92</v>
      </c>
      <c r="J211" s="174">
        <f t="shared" si="13"/>
        <v>135.81</v>
      </c>
      <c r="L211" s="148"/>
    </row>
    <row r="212" spans="1:12" ht="26.4" x14ac:dyDescent="0.3">
      <c r="A212" s="170">
        <v>205</v>
      </c>
      <c r="B212" s="176" t="s">
        <v>52</v>
      </c>
      <c r="C212" s="177" t="s">
        <v>38</v>
      </c>
      <c r="D212" s="178">
        <v>1392</v>
      </c>
      <c r="E212" s="178" t="s">
        <v>86</v>
      </c>
      <c r="F212" s="173">
        <f t="shared" si="14"/>
        <v>8.3350000000000009</v>
      </c>
      <c r="G212" s="175">
        <v>23</v>
      </c>
      <c r="H212" s="174">
        <f t="shared" si="15"/>
        <v>38.340000000000003</v>
      </c>
      <c r="I212" s="174">
        <f t="shared" si="12"/>
        <v>9.0399999999999991</v>
      </c>
      <c r="J212" s="174">
        <f t="shared" si="13"/>
        <v>47.38</v>
      </c>
      <c r="L212" s="148"/>
    </row>
    <row r="213" spans="1:12" ht="26.4" x14ac:dyDescent="0.3">
      <c r="A213" s="170">
        <v>206</v>
      </c>
      <c r="B213" s="176" t="s">
        <v>47</v>
      </c>
      <c r="C213" s="177" t="s">
        <v>38</v>
      </c>
      <c r="D213" s="178">
        <v>1223</v>
      </c>
      <c r="E213" s="178" t="s">
        <v>86</v>
      </c>
      <c r="F213" s="173">
        <f t="shared" si="14"/>
        <v>7.3230000000000004</v>
      </c>
      <c r="G213" s="175">
        <v>87</v>
      </c>
      <c r="H213" s="174">
        <f t="shared" si="15"/>
        <v>127.42</v>
      </c>
      <c r="I213" s="174">
        <f t="shared" si="12"/>
        <v>30.06</v>
      </c>
      <c r="J213" s="174">
        <f t="shared" si="13"/>
        <v>157.47999999999999</v>
      </c>
      <c r="L213" s="148"/>
    </row>
    <row r="214" spans="1:12" ht="26.4" x14ac:dyDescent="0.3">
      <c r="A214" s="170">
        <v>207</v>
      </c>
      <c r="B214" s="176" t="s">
        <v>42</v>
      </c>
      <c r="C214" s="177" t="s">
        <v>50</v>
      </c>
      <c r="D214" s="178">
        <v>1464</v>
      </c>
      <c r="E214" s="178" t="s">
        <v>86</v>
      </c>
      <c r="F214" s="173">
        <f t="shared" si="14"/>
        <v>8.766</v>
      </c>
      <c r="G214" s="175">
        <v>38</v>
      </c>
      <c r="H214" s="174">
        <f t="shared" si="15"/>
        <v>66.62</v>
      </c>
      <c r="I214" s="174">
        <f t="shared" si="12"/>
        <v>15.72</v>
      </c>
      <c r="J214" s="174">
        <f t="shared" si="13"/>
        <v>82.34</v>
      </c>
      <c r="L214" s="148"/>
    </row>
    <row r="215" spans="1:12" ht="26.4" x14ac:dyDescent="0.3">
      <c r="A215" s="170">
        <v>208</v>
      </c>
      <c r="B215" s="176" t="s">
        <v>42</v>
      </c>
      <c r="C215" s="177" t="s">
        <v>50</v>
      </c>
      <c r="D215" s="178">
        <v>1418</v>
      </c>
      <c r="E215" s="178" t="s">
        <v>86</v>
      </c>
      <c r="F215" s="173">
        <f t="shared" si="14"/>
        <v>8.4909999999999997</v>
      </c>
      <c r="G215" s="175">
        <v>47.5</v>
      </c>
      <c r="H215" s="174">
        <f t="shared" si="15"/>
        <v>80.66</v>
      </c>
      <c r="I215" s="174">
        <f t="shared" si="12"/>
        <v>19.03</v>
      </c>
      <c r="J215" s="174">
        <f t="shared" si="13"/>
        <v>99.69</v>
      </c>
      <c r="L215" s="148"/>
    </row>
    <row r="216" spans="1:12" ht="26.4" x14ac:dyDescent="0.3">
      <c r="A216" s="170">
        <v>209</v>
      </c>
      <c r="B216" s="176" t="s">
        <v>51</v>
      </c>
      <c r="C216" s="177" t="s">
        <v>50</v>
      </c>
      <c r="D216" s="178">
        <v>1235</v>
      </c>
      <c r="E216" s="178" t="s">
        <v>86</v>
      </c>
      <c r="F216" s="173">
        <f t="shared" si="14"/>
        <v>7.3949999999999996</v>
      </c>
      <c r="G216" s="175">
        <v>111</v>
      </c>
      <c r="H216" s="174">
        <f t="shared" si="15"/>
        <v>164.17</v>
      </c>
      <c r="I216" s="174">
        <f t="shared" si="12"/>
        <v>38.729999999999997</v>
      </c>
      <c r="J216" s="174">
        <f t="shared" si="13"/>
        <v>202.89999999999998</v>
      </c>
      <c r="L216" s="148"/>
    </row>
    <row r="217" spans="1:12" ht="26.4" x14ac:dyDescent="0.3">
      <c r="A217" s="170">
        <v>210</v>
      </c>
      <c r="B217" s="176" t="s">
        <v>73</v>
      </c>
      <c r="C217" s="177" t="s">
        <v>50</v>
      </c>
      <c r="D217" s="178">
        <v>1464</v>
      </c>
      <c r="E217" s="178" t="s">
        <v>86</v>
      </c>
      <c r="F217" s="173">
        <f t="shared" si="14"/>
        <v>8.766</v>
      </c>
      <c r="G217" s="175">
        <v>12</v>
      </c>
      <c r="H217" s="174">
        <f t="shared" si="15"/>
        <v>21.04</v>
      </c>
      <c r="I217" s="174">
        <f t="shared" si="12"/>
        <v>4.96</v>
      </c>
      <c r="J217" s="174">
        <f t="shared" si="13"/>
        <v>26</v>
      </c>
      <c r="L217" s="148"/>
    </row>
    <row r="218" spans="1:12" ht="26.4" x14ac:dyDescent="0.3">
      <c r="A218" s="170">
        <v>211</v>
      </c>
      <c r="B218" s="176" t="s">
        <v>56</v>
      </c>
      <c r="C218" s="177" t="s">
        <v>38</v>
      </c>
      <c r="D218" s="178">
        <v>1220</v>
      </c>
      <c r="E218" s="178" t="s">
        <v>86</v>
      </c>
      <c r="F218" s="173">
        <f t="shared" si="14"/>
        <v>7.3049999999999997</v>
      </c>
      <c r="G218" s="175">
        <v>74</v>
      </c>
      <c r="H218" s="174">
        <f t="shared" si="15"/>
        <v>108.11</v>
      </c>
      <c r="I218" s="174">
        <f t="shared" si="12"/>
        <v>25.5</v>
      </c>
      <c r="J218" s="174">
        <f t="shared" si="13"/>
        <v>133.61000000000001</v>
      </c>
      <c r="L218" s="148"/>
    </row>
    <row r="219" spans="1:12" ht="26.4" x14ac:dyDescent="0.3">
      <c r="A219" s="170">
        <v>212</v>
      </c>
      <c r="B219" s="176" t="s">
        <v>65</v>
      </c>
      <c r="C219" s="177" t="s">
        <v>38</v>
      </c>
      <c r="D219" s="178">
        <v>1176</v>
      </c>
      <c r="E219" s="178" t="s">
        <v>86</v>
      </c>
      <c r="F219" s="173">
        <f t="shared" si="14"/>
        <v>7.0419999999999998</v>
      </c>
      <c r="G219" s="175">
        <v>100</v>
      </c>
      <c r="H219" s="174">
        <f t="shared" si="15"/>
        <v>140.84</v>
      </c>
      <c r="I219" s="174">
        <f t="shared" si="12"/>
        <v>33.22</v>
      </c>
      <c r="J219" s="174">
        <f t="shared" si="13"/>
        <v>174.06</v>
      </c>
      <c r="L219" s="148"/>
    </row>
    <row r="220" spans="1:12" ht="26.4" x14ac:dyDescent="0.3">
      <c r="A220" s="170">
        <v>213</v>
      </c>
      <c r="B220" s="176" t="s">
        <v>64</v>
      </c>
      <c r="C220" s="177" t="s">
        <v>50</v>
      </c>
      <c r="D220" s="178">
        <v>1495</v>
      </c>
      <c r="E220" s="178" t="s">
        <v>86</v>
      </c>
      <c r="F220" s="173">
        <f t="shared" si="14"/>
        <v>8.952</v>
      </c>
      <c r="G220" s="175">
        <v>12</v>
      </c>
      <c r="H220" s="174">
        <f t="shared" si="15"/>
        <v>21.48</v>
      </c>
      <c r="I220" s="174">
        <f t="shared" si="12"/>
        <v>5.07</v>
      </c>
      <c r="J220" s="174">
        <f t="shared" si="13"/>
        <v>26.55</v>
      </c>
      <c r="L220" s="148"/>
    </row>
    <row r="221" spans="1:12" ht="26.4" x14ac:dyDescent="0.3">
      <c r="A221" s="170">
        <v>214</v>
      </c>
      <c r="B221" s="176" t="s">
        <v>39</v>
      </c>
      <c r="C221" s="177" t="s">
        <v>38</v>
      </c>
      <c r="D221" s="178">
        <v>1180</v>
      </c>
      <c r="E221" s="178" t="s">
        <v>86</v>
      </c>
      <c r="F221" s="173">
        <f t="shared" si="14"/>
        <v>7.0659999999999998</v>
      </c>
      <c r="G221" s="175">
        <v>16</v>
      </c>
      <c r="H221" s="174">
        <f t="shared" si="15"/>
        <v>22.61</v>
      </c>
      <c r="I221" s="174">
        <f t="shared" si="12"/>
        <v>5.33</v>
      </c>
      <c r="J221" s="174">
        <f t="shared" si="13"/>
        <v>27.939999999999998</v>
      </c>
      <c r="L221" s="148"/>
    </row>
    <row r="222" spans="1:12" ht="26.4" x14ac:dyDescent="0.3">
      <c r="A222" s="170">
        <v>215</v>
      </c>
      <c r="B222" s="176" t="s">
        <v>70</v>
      </c>
      <c r="C222" s="177" t="s">
        <v>50</v>
      </c>
      <c r="D222" s="178">
        <v>1252</v>
      </c>
      <c r="E222" s="178" t="s">
        <v>86</v>
      </c>
      <c r="F222" s="173">
        <f t="shared" si="14"/>
        <v>7.4969999999999999</v>
      </c>
      <c r="G222" s="175">
        <v>36</v>
      </c>
      <c r="H222" s="174">
        <f t="shared" si="15"/>
        <v>53.98</v>
      </c>
      <c r="I222" s="174">
        <f t="shared" si="12"/>
        <v>12.73</v>
      </c>
      <c r="J222" s="174">
        <f t="shared" si="13"/>
        <v>66.709999999999994</v>
      </c>
      <c r="L222" s="148"/>
    </row>
    <row r="223" spans="1:12" ht="26.4" x14ac:dyDescent="0.3">
      <c r="A223" s="170">
        <v>216</v>
      </c>
      <c r="B223" s="176" t="s">
        <v>51</v>
      </c>
      <c r="C223" s="177" t="s">
        <v>38</v>
      </c>
      <c r="D223" s="178">
        <v>1263</v>
      </c>
      <c r="E223" s="178" t="s">
        <v>86</v>
      </c>
      <c r="F223" s="173">
        <f t="shared" si="14"/>
        <v>7.5629999999999997</v>
      </c>
      <c r="G223" s="175">
        <v>62</v>
      </c>
      <c r="H223" s="174">
        <f t="shared" si="15"/>
        <v>93.78</v>
      </c>
      <c r="I223" s="174">
        <f t="shared" si="12"/>
        <v>22.12</v>
      </c>
      <c r="J223" s="174">
        <f t="shared" si="13"/>
        <v>115.9</v>
      </c>
      <c r="L223" s="148"/>
    </row>
    <row r="224" spans="1:12" x14ac:dyDescent="0.3">
      <c r="A224" s="170">
        <v>217</v>
      </c>
      <c r="B224" s="176" t="s">
        <v>44</v>
      </c>
      <c r="C224" s="177" t="s">
        <v>50</v>
      </c>
      <c r="D224" s="178">
        <v>1240</v>
      </c>
      <c r="E224" s="178" t="s">
        <v>86</v>
      </c>
      <c r="F224" s="173">
        <f t="shared" si="14"/>
        <v>7.4249999999999998</v>
      </c>
      <c r="G224" s="175">
        <v>60</v>
      </c>
      <c r="H224" s="174">
        <f t="shared" si="15"/>
        <v>89.1</v>
      </c>
      <c r="I224" s="174">
        <f t="shared" si="12"/>
        <v>21.02</v>
      </c>
      <c r="J224" s="174">
        <f t="shared" si="13"/>
        <v>110.11999999999999</v>
      </c>
      <c r="L224" s="148"/>
    </row>
    <row r="225" spans="1:12" ht="26.4" x14ac:dyDescent="0.3">
      <c r="A225" s="170">
        <v>218</v>
      </c>
      <c r="B225" s="176" t="s">
        <v>51</v>
      </c>
      <c r="C225" s="177" t="s">
        <v>38</v>
      </c>
      <c r="D225" s="178">
        <v>1223</v>
      </c>
      <c r="E225" s="178" t="s">
        <v>86</v>
      </c>
      <c r="F225" s="173">
        <f t="shared" si="14"/>
        <v>7.3230000000000004</v>
      </c>
      <c r="G225" s="175">
        <v>49</v>
      </c>
      <c r="H225" s="174">
        <f t="shared" si="15"/>
        <v>71.77</v>
      </c>
      <c r="I225" s="174">
        <f t="shared" si="12"/>
        <v>16.93</v>
      </c>
      <c r="J225" s="174">
        <f t="shared" si="13"/>
        <v>88.699999999999989</v>
      </c>
      <c r="L225" s="148"/>
    </row>
    <row r="226" spans="1:12" ht="26.4" x14ac:dyDescent="0.3">
      <c r="A226" s="170">
        <v>219</v>
      </c>
      <c r="B226" s="176" t="s">
        <v>71</v>
      </c>
      <c r="C226" s="177" t="s">
        <v>38</v>
      </c>
      <c r="D226" s="178">
        <v>1223</v>
      </c>
      <c r="E226" s="178" t="s">
        <v>86</v>
      </c>
      <c r="F226" s="173">
        <f t="shared" si="14"/>
        <v>7.3230000000000004</v>
      </c>
      <c r="G226" s="175">
        <v>39</v>
      </c>
      <c r="H226" s="174">
        <f t="shared" si="15"/>
        <v>57.12</v>
      </c>
      <c r="I226" s="174">
        <f t="shared" si="12"/>
        <v>13.47</v>
      </c>
      <c r="J226" s="174">
        <f t="shared" si="13"/>
        <v>70.59</v>
      </c>
      <c r="L226" s="148"/>
    </row>
    <row r="227" spans="1:12" ht="26.4" x14ac:dyDescent="0.3">
      <c r="A227" s="170">
        <v>220</v>
      </c>
      <c r="B227" s="176" t="s">
        <v>73</v>
      </c>
      <c r="C227" s="177" t="s">
        <v>50</v>
      </c>
      <c r="D227" s="178">
        <v>1438</v>
      </c>
      <c r="E227" s="178" t="s">
        <v>86</v>
      </c>
      <c r="F227" s="173">
        <f t="shared" si="14"/>
        <v>8.6110000000000007</v>
      </c>
      <c r="G227" s="175">
        <v>12</v>
      </c>
      <c r="H227" s="174">
        <f t="shared" si="15"/>
        <v>20.67</v>
      </c>
      <c r="I227" s="174">
        <f t="shared" si="12"/>
        <v>4.88</v>
      </c>
      <c r="J227" s="174">
        <f t="shared" si="13"/>
        <v>25.55</v>
      </c>
      <c r="L227" s="148"/>
    </row>
    <row r="228" spans="1:12" ht="26.4" x14ac:dyDescent="0.3">
      <c r="A228" s="170">
        <v>221</v>
      </c>
      <c r="B228" s="176" t="s">
        <v>42</v>
      </c>
      <c r="C228" s="177" t="s">
        <v>50</v>
      </c>
      <c r="D228" s="178">
        <v>1444</v>
      </c>
      <c r="E228" s="178" t="s">
        <v>86</v>
      </c>
      <c r="F228" s="173">
        <f t="shared" si="14"/>
        <v>8.6470000000000002</v>
      </c>
      <c r="G228" s="175">
        <v>36.5</v>
      </c>
      <c r="H228" s="174">
        <f t="shared" si="15"/>
        <v>63.12</v>
      </c>
      <c r="I228" s="174">
        <f t="shared" si="12"/>
        <v>14.89</v>
      </c>
      <c r="J228" s="174">
        <f t="shared" si="13"/>
        <v>78.009999999999991</v>
      </c>
      <c r="L228" s="148"/>
    </row>
    <row r="229" spans="1:12" ht="26.4" x14ac:dyDescent="0.3">
      <c r="A229" s="170">
        <v>222</v>
      </c>
      <c r="B229" s="176" t="s">
        <v>91</v>
      </c>
      <c r="C229" s="177" t="s">
        <v>92</v>
      </c>
      <c r="D229" s="178">
        <v>2015</v>
      </c>
      <c r="E229" s="178" t="s">
        <v>86</v>
      </c>
      <c r="F229" s="173">
        <f t="shared" si="14"/>
        <v>12.066000000000001</v>
      </c>
      <c r="G229" s="175">
        <v>28</v>
      </c>
      <c r="H229" s="174">
        <f t="shared" si="15"/>
        <v>67.569999999999993</v>
      </c>
      <c r="I229" s="174">
        <f t="shared" si="12"/>
        <v>15.94</v>
      </c>
      <c r="J229" s="174">
        <f t="shared" si="13"/>
        <v>83.509999999999991</v>
      </c>
      <c r="L229" s="148"/>
    </row>
    <row r="230" spans="1:12" ht="39.6" x14ac:dyDescent="0.3">
      <c r="A230" s="170">
        <v>223</v>
      </c>
      <c r="B230" s="176" t="s">
        <v>74</v>
      </c>
      <c r="C230" s="177" t="s">
        <v>89</v>
      </c>
      <c r="D230" s="178">
        <v>1586</v>
      </c>
      <c r="E230" s="178" t="s">
        <v>86</v>
      </c>
      <c r="F230" s="173">
        <f t="shared" si="14"/>
        <v>9.4969999999999999</v>
      </c>
      <c r="G230" s="175">
        <v>11.5</v>
      </c>
      <c r="H230" s="174">
        <f t="shared" si="15"/>
        <v>21.84</v>
      </c>
      <c r="I230" s="174">
        <f>ROUNDUP(H230*23.59%,2)</f>
        <v>5.16</v>
      </c>
      <c r="J230" s="174">
        <f t="shared" si="13"/>
        <v>27</v>
      </c>
      <c r="L230" s="148"/>
    </row>
    <row r="231" spans="1:12" ht="39.6" x14ac:dyDescent="0.3">
      <c r="A231" s="170">
        <v>224</v>
      </c>
      <c r="B231" s="176" t="s">
        <v>74</v>
      </c>
      <c r="C231" s="177" t="s">
        <v>89</v>
      </c>
      <c r="D231" s="178">
        <v>1586</v>
      </c>
      <c r="E231" s="178" t="s">
        <v>87</v>
      </c>
      <c r="F231" s="173">
        <f t="shared" si="14"/>
        <v>9.4969999999999999</v>
      </c>
      <c r="G231" s="175">
        <v>0.5</v>
      </c>
      <c r="H231" s="174">
        <f t="shared" si="15"/>
        <v>2.37</v>
      </c>
      <c r="I231" s="174">
        <f t="shared" si="12"/>
        <v>0.56000000000000005</v>
      </c>
      <c r="J231" s="174">
        <f t="shared" si="13"/>
        <v>2.93</v>
      </c>
      <c r="L231" s="148"/>
    </row>
    <row r="232" spans="1:12" ht="26.4" x14ac:dyDescent="0.3">
      <c r="A232" s="170">
        <v>225</v>
      </c>
      <c r="B232" s="176" t="s">
        <v>41</v>
      </c>
      <c r="C232" s="177" t="s">
        <v>38</v>
      </c>
      <c r="D232" s="178">
        <v>1387</v>
      </c>
      <c r="E232" s="178" t="s">
        <v>86</v>
      </c>
      <c r="F232" s="173">
        <f t="shared" si="14"/>
        <v>8.3049999999999997</v>
      </c>
      <c r="G232" s="175">
        <v>25</v>
      </c>
      <c r="H232" s="174">
        <f t="shared" si="15"/>
        <v>41.53</v>
      </c>
      <c r="I232" s="174">
        <f t="shared" si="12"/>
        <v>9.8000000000000007</v>
      </c>
      <c r="J232" s="174">
        <f t="shared" si="13"/>
        <v>51.33</v>
      </c>
      <c r="L232" s="148"/>
    </row>
    <row r="233" spans="1:12" ht="26.4" x14ac:dyDescent="0.3">
      <c r="A233" s="170">
        <v>226</v>
      </c>
      <c r="B233" s="176" t="s">
        <v>62</v>
      </c>
      <c r="C233" s="177" t="s">
        <v>38</v>
      </c>
      <c r="D233" s="178">
        <v>1367</v>
      </c>
      <c r="E233" s="178" t="s">
        <v>86</v>
      </c>
      <c r="F233" s="173">
        <f t="shared" si="14"/>
        <v>8.1859999999999999</v>
      </c>
      <c r="G233" s="175">
        <v>26</v>
      </c>
      <c r="H233" s="174">
        <f t="shared" si="15"/>
        <v>42.57</v>
      </c>
      <c r="I233" s="174">
        <f t="shared" si="12"/>
        <v>10.039999999999999</v>
      </c>
      <c r="J233" s="174">
        <f t="shared" si="13"/>
        <v>52.61</v>
      </c>
      <c r="L233" s="148"/>
    </row>
    <row r="234" spans="1:12" ht="26.4" x14ac:dyDescent="0.3">
      <c r="A234" s="170">
        <v>227</v>
      </c>
      <c r="B234" s="176" t="s">
        <v>39</v>
      </c>
      <c r="C234" s="177" t="s">
        <v>38</v>
      </c>
      <c r="D234" s="178">
        <v>1223</v>
      </c>
      <c r="E234" s="178" t="s">
        <v>86</v>
      </c>
      <c r="F234" s="173">
        <f t="shared" si="14"/>
        <v>7.3230000000000004</v>
      </c>
      <c r="G234" s="175">
        <v>38</v>
      </c>
      <c r="H234" s="174">
        <f t="shared" si="15"/>
        <v>55.65</v>
      </c>
      <c r="I234" s="174">
        <f t="shared" si="12"/>
        <v>13.13</v>
      </c>
      <c r="J234" s="174">
        <f t="shared" si="13"/>
        <v>68.78</v>
      </c>
      <c r="L234" s="148"/>
    </row>
    <row r="235" spans="1:12" ht="26.4" x14ac:dyDescent="0.3">
      <c r="A235" s="170">
        <v>228</v>
      </c>
      <c r="B235" s="176" t="s">
        <v>39</v>
      </c>
      <c r="C235" s="177" t="s">
        <v>38</v>
      </c>
      <c r="D235" s="178">
        <v>1243</v>
      </c>
      <c r="E235" s="178" t="s">
        <v>86</v>
      </c>
      <c r="F235" s="173">
        <f t="shared" si="14"/>
        <v>7.4429999999999996</v>
      </c>
      <c r="G235" s="175">
        <v>26</v>
      </c>
      <c r="H235" s="174">
        <f t="shared" si="15"/>
        <v>38.700000000000003</v>
      </c>
      <c r="I235" s="174">
        <f t="shared" si="12"/>
        <v>9.1300000000000008</v>
      </c>
      <c r="J235" s="174">
        <f t="shared" si="13"/>
        <v>47.830000000000005</v>
      </c>
      <c r="L235" s="148"/>
    </row>
    <row r="236" spans="1:12" ht="26.4" x14ac:dyDescent="0.3">
      <c r="A236" s="170">
        <v>229</v>
      </c>
      <c r="B236" s="176" t="s">
        <v>39</v>
      </c>
      <c r="C236" s="177" t="s">
        <v>38</v>
      </c>
      <c r="D236" s="178">
        <v>1203</v>
      </c>
      <c r="E236" s="178" t="s">
        <v>86</v>
      </c>
      <c r="F236" s="173">
        <f t="shared" si="14"/>
        <v>7.2039999999999997</v>
      </c>
      <c r="G236" s="175">
        <v>13</v>
      </c>
      <c r="H236" s="174">
        <f t="shared" si="15"/>
        <v>18.73</v>
      </c>
      <c r="I236" s="174">
        <f t="shared" si="12"/>
        <v>4.42</v>
      </c>
      <c r="J236" s="174">
        <f t="shared" si="13"/>
        <v>23.15</v>
      </c>
      <c r="L236" s="148"/>
    </row>
    <row r="237" spans="1:12" ht="26.4" x14ac:dyDescent="0.3">
      <c r="A237" s="170">
        <v>230</v>
      </c>
      <c r="B237" s="176" t="s">
        <v>42</v>
      </c>
      <c r="C237" s="177" t="s">
        <v>50</v>
      </c>
      <c r="D237" s="178">
        <v>1418</v>
      </c>
      <c r="E237" s="178" t="s">
        <v>86</v>
      </c>
      <c r="F237" s="173">
        <f t="shared" si="14"/>
        <v>8.4909999999999997</v>
      </c>
      <c r="G237" s="175">
        <v>112.5</v>
      </c>
      <c r="H237" s="174">
        <f t="shared" si="15"/>
        <v>191.05</v>
      </c>
      <c r="I237" s="174">
        <f t="shared" si="12"/>
        <v>45.07</v>
      </c>
      <c r="J237" s="174">
        <f t="shared" si="13"/>
        <v>236.12</v>
      </c>
      <c r="L237" s="148"/>
    </row>
    <row r="238" spans="1:12" ht="26.4" x14ac:dyDescent="0.3">
      <c r="A238" s="170">
        <v>231</v>
      </c>
      <c r="B238" s="176" t="s">
        <v>73</v>
      </c>
      <c r="C238" s="177" t="s">
        <v>38</v>
      </c>
      <c r="D238" s="178">
        <v>1392</v>
      </c>
      <c r="E238" s="178" t="s">
        <v>86</v>
      </c>
      <c r="F238" s="173">
        <f t="shared" si="14"/>
        <v>8.3350000000000009</v>
      </c>
      <c r="G238" s="175">
        <v>36</v>
      </c>
      <c r="H238" s="174">
        <f t="shared" si="15"/>
        <v>60.01</v>
      </c>
      <c r="I238" s="174">
        <f>ROUND(H238*23.59%,2)+0.01</f>
        <v>14.17</v>
      </c>
      <c r="J238" s="174">
        <f t="shared" si="13"/>
        <v>74.179999999999993</v>
      </c>
      <c r="L238" s="148"/>
    </row>
    <row r="239" spans="1:12" ht="26.4" x14ac:dyDescent="0.3">
      <c r="A239" s="170">
        <v>232</v>
      </c>
      <c r="B239" s="176" t="s">
        <v>51</v>
      </c>
      <c r="C239" s="177" t="s">
        <v>38</v>
      </c>
      <c r="D239" s="178">
        <v>1243</v>
      </c>
      <c r="E239" s="178" t="s">
        <v>86</v>
      </c>
      <c r="F239" s="173">
        <f t="shared" si="14"/>
        <v>7.4429999999999996</v>
      </c>
      <c r="G239" s="175">
        <v>87</v>
      </c>
      <c r="H239" s="174">
        <f t="shared" si="15"/>
        <v>129.51</v>
      </c>
      <c r="I239" s="174">
        <f t="shared" si="12"/>
        <v>30.55</v>
      </c>
      <c r="J239" s="174">
        <f t="shared" si="13"/>
        <v>160.06</v>
      </c>
      <c r="L239" s="148"/>
    </row>
    <row r="240" spans="1:12" ht="26.4" x14ac:dyDescent="0.3">
      <c r="A240" s="170">
        <v>233</v>
      </c>
      <c r="B240" s="176" t="s">
        <v>42</v>
      </c>
      <c r="C240" s="177" t="s">
        <v>38</v>
      </c>
      <c r="D240" s="178">
        <v>1347</v>
      </c>
      <c r="E240" s="178" t="s">
        <v>86</v>
      </c>
      <c r="F240" s="173">
        <f t="shared" si="14"/>
        <v>8.0660000000000007</v>
      </c>
      <c r="G240" s="175">
        <v>14</v>
      </c>
      <c r="H240" s="174">
        <f t="shared" si="15"/>
        <v>22.58</v>
      </c>
      <c r="I240" s="174">
        <f t="shared" si="12"/>
        <v>5.33</v>
      </c>
      <c r="J240" s="174">
        <f t="shared" si="13"/>
        <v>27.909999999999997</v>
      </c>
      <c r="L240" s="148"/>
    </row>
    <row r="241" spans="1:12" ht="26.4" x14ac:dyDescent="0.3">
      <c r="A241" s="170">
        <v>234</v>
      </c>
      <c r="B241" s="176" t="s">
        <v>47</v>
      </c>
      <c r="C241" s="177" t="s">
        <v>50</v>
      </c>
      <c r="D241" s="178">
        <v>1215</v>
      </c>
      <c r="E241" s="178" t="s">
        <v>86</v>
      </c>
      <c r="F241" s="173">
        <f t="shared" si="14"/>
        <v>7.2750000000000004</v>
      </c>
      <c r="G241" s="175">
        <v>28</v>
      </c>
      <c r="H241" s="174">
        <f t="shared" si="15"/>
        <v>40.74</v>
      </c>
      <c r="I241" s="174">
        <f t="shared" si="12"/>
        <v>9.61</v>
      </c>
      <c r="J241" s="174">
        <f t="shared" si="13"/>
        <v>50.35</v>
      </c>
      <c r="L241" s="148"/>
    </row>
    <row r="242" spans="1:12" x14ac:dyDescent="0.3">
      <c r="A242" s="170">
        <v>235</v>
      </c>
      <c r="B242" s="176" t="s">
        <v>44</v>
      </c>
      <c r="C242" s="177" t="s">
        <v>53</v>
      </c>
      <c r="D242" s="178">
        <v>989</v>
      </c>
      <c r="E242" s="178" t="s">
        <v>86</v>
      </c>
      <c r="F242" s="173">
        <f t="shared" si="14"/>
        <v>5.9219999999999997</v>
      </c>
      <c r="G242" s="175">
        <v>24</v>
      </c>
      <c r="H242" s="174">
        <f t="shared" si="15"/>
        <v>28.43</v>
      </c>
      <c r="I242" s="174">
        <f t="shared" si="12"/>
        <v>6.71</v>
      </c>
      <c r="J242" s="174">
        <f t="shared" si="13"/>
        <v>35.14</v>
      </c>
      <c r="L242" s="148"/>
    </row>
    <row r="243" spans="1:12" ht="26.4" x14ac:dyDescent="0.3">
      <c r="A243" s="170">
        <v>236</v>
      </c>
      <c r="B243" s="176" t="s">
        <v>58</v>
      </c>
      <c r="C243" s="177" t="s">
        <v>38</v>
      </c>
      <c r="D243" s="178">
        <v>1242</v>
      </c>
      <c r="E243" s="178" t="s">
        <v>86</v>
      </c>
      <c r="F243" s="173">
        <f t="shared" si="14"/>
        <v>7.4370000000000003</v>
      </c>
      <c r="G243" s="175">
        <v>48</v>
      </c>
      <c r="H243" s="174">
        <f t="shared" si="15"/>
        <v>71.400000000000006</v>
      </c>
      <c r="I243" s="174">
        <f>ROUNDUP(H243*23.59%,2)</f>
        <v>16.850000000000001</v>
      </c>
      <c r="J243" s="174">
        <f t="shared" si="13"/>
        <v>88.25</v>
      </c>
      <c r="L243" s="148"/>
    </row>
    <row r="244" spans="1:12" x14ac:dyDescent="0.3">
      <c r="A244" s="170">
        <v>237</v>
      </c>
      <c r="B244" s="176" t="s">
        <v>44</v>
      </c>
      <c r="C244" s="177" t="s">
        <v>53</v>
      </c>
      <c r="D244" s="178">
        <v>989</v>
      </c>
      <c r="E244" s="178" t="s">
        <v>86</v>
      </c>
      <c r="F244" s="173">
        <f t="shared" si="14"/>
        <v>5.9219999999999997</v>
      </c>
      <c r="G244" s="175">
        <v>35.5</v>
      </c>
      <c r="H244" s="174">
        <f t="shared" si="15"/>
        <v>42.05</v>
      </c>
      <c r="I244" s="174">
        <f t="shared" si="12"/>
        <v>9.92</v>
      </c>
      <c r="J244" s="174">
        <f t="shared" si="13"/>
        <v>51.97</v>
      </c>
      <c r="L244" s="148"/>
    </row>
    <row r="245" spans="1:12" x14ac:dyDescent="0.3">
      <c r="A245" s="170">
        <v>238</v>
      </c>
      <c r="B245" s="176" t="s">
        <v>44</v>
      </c>
      <c r="C245" s="177" t="s">
        <v>53</v>
      </c>
      <c r="D245" s="178">
        <v>989</v>
      </c>
      <c r="E245" s="178" t="s">
        <v>87</v>
      </c>
      <c r="F245" s="173">
        <f t="shared" si="14"/>
        <v>5.9219999999999997</v>
      </c>
      <c r="G245" s="175">
        <v>0.5</v>
      </c>
      <c r="H245" s="174">
        <f t="shared" si="15"/>
        <v>1.48</v>
      </c>
      <c r="I245" s="174">
        <f t="shared" si="12"/>
        <v>0.35</v>
      </c>
      <c r="J245" s="174">
        <f t="shared" si="13"/>
        <v>1.83</v>
      </c>
      <c r="L245" s="148"/>
    </row>
    <row r="246" spans="1:12" ht="26.4" x14ac:dyDescent="0.3">
      <c r="A246" s="170">
        <v>239</v>
      </c>
      <c r="B246" s="176" t="s">
        <v>42</v>
      </c>
      <c r="C246" s="177" t="s">
        <v>38</v>
      </c>
      <c r="D246" s="178">
        <v>1387</v>
      </c>
      <c r="E246" s="178" t="s">
        <v>86</v>
      </c>
      <c r="F246" s="173">
        <f t="shared" si="14"/>
        <v>8.3049999999999997</v>
      </c>
      <c r="G246" s="175">
        <v>14</v>
      </c>
      <c r="H246" s="174">
        <f t="shared" si="15"/>
        <v>23.25</v>
      </c>
      <c r="I246" s="174">
        <f t="shared" si="12"/>
        <v>5.48</v>
      </c>
      <c r="J246" s="174">
        <f t="shared" si="13"/>
        <v>28.73</v>
      </c>
      <c r="L246" s="148"/>
    </row>
    <row r="247" spans="1:12" ht="26.4" x14ac:dyDescent="0.3">
      <c r="A247" s="170">
        <v>240</v>
      </c>
      <c r="B247" s="176" t="s">
        <v>37</v>
      </c>
      <c r="C247" s="177" t="s">
        <v>45</v>
      </c>
      <c r="D247" s="178">
        <v>1043</v>
      </c>
      <c r="E247" s="178" t="s">
        <v>86</v>
      </c>
      <c r="F247" s="173">
        <f t="shared" si="14"/>
        <v>6.2460000000000004</v>
      </c>
      <c r="G247" s="175">
        <v>24</v>
      </c>
      <c r="H247" s="174">
        <f t="shared" si="15"/>
        <v>29.98</v>
      </c>
      <c r="I247" s="174">
        <f t="shared" si="12"/>
        <v>7.07</v>
      </c>
      <c r="J247" s="174">
        <f t="shared" si="13"/>
        <v>37.049999999999997</v>
      </c>
      <c r="L247" s="148"/>
    </row>
    <row r="248" spans="1:12" ht="26.4" x14ac:dyDescent="0.3">
      <c r="A248" s="170">
        <v>241</v>
      </c>
      <c r="B248" s="176" t="s">
        <v>37</v>
      </c>
      <c r="C248" s="177" t="s">
        <v>38</v>
      </c>
      <c r="D248" s="178">
        <v>1240</v>
      </c>
      <c r="E248" s="178" t="s">
        <v>86</v>
      </c>
      <c r="F248" s="173">
        <f t="shared" si="14"/>
        <v>7.4249999999999998</v>
      </c>
      <c r="G248" s="175">
        <v>36</v>
      </c>
      <c r="H248" s="174">
        <f t="shared" si="15"/>
        <v>53.46</v>
      </c>
      <c r="I248" s="174">
        <f t="shared" si="12"/>
        <v>12.61</v>
      </c>
      <c r="J248" s="174">
        <f t="shared" si="13"/>
        <v>66.069999999999993</v>
      </c>
      <c r="L248" s="148"/>
    </row>
    <row r="249" spans="1:12" ht="26.4" x14ac:dyDescent="0.3">
      <c r="A249" s="170">
        <v>242</v>
      </c>
      <c r="B249" s="176" t="s">
        <v>42</v>
      </c>
      <c r="C249" s="177" t="s">
        <v>38</v>
      </c>
      <c r="D249" s="178">
        <v>1372</v>
      </c>
      <c r="E249" s="178" t="s">
        <v>86</v>
      </c>
      <c r="F249" s="173">
        <f t="shared" si="14"/>
        <v>8.2159999999999993</v>
      </c>
      <c r="G249" s="175">
        <v>24</v>
      </c>
      <c r="H249" s="174">
        <f t="shared" si="15"/>
        <v>39.44</v>
      </c>
      <c r="I249" s="174">
        <f t="shared" si="12"/>
        <v>9.3000000000000007</v>
      </c>
      <c r="J249" s="174">
        <f t="shared" si="13"/>
        <v>48.739999999999995</v>
      </c>
      <c r="L249" s="148"/>
    </row>
    <row r="250" spans="1:12" ht="26.4" x14ac:dyDescent="0.3">
      <c r="A250" s="170">
        <v>243</v>
      </c>
      <c r="B250" s="176" t="s">
        <v>39</v>
      </c>
      <c r="C250" s="177" t="s">
        <v>38</v>
      </c>
      <c r="D250" s="178">
        <v>1220</v>
      </c>
      <c r="E250" s="178" t="s">
        <v>86</v>
      </c>
      <c r="F250" s="173">
        <f t="shared" si="14"/>
        <v>7.3049999999999997</v>
      </c>
      <c r="G250" s="175">
        <v>13</v>
      </c>
      <c r="H250" s="174">
        <f t="shared" si="15"/>
        <v>18.989999999999998</v>
      </c>
      <c r="I250" s="174">
        <f t="shared" si="12"/>
        <v>4.4800000000000004</v>
      </c>
      <c r="J250" s="174">
        <f t="shared" si="13"/>
        <v>23.47</v>
      </c>
      <c r="L250" s="148"/>
    </row>
    <row r="251" spans="1:12" ht="26.4" x14ac:dyDescent="0.3">
      <c r="A251" s="170">
        <v>244</v>
      </c>
      <c r="B251" s="176" t="s">
        <v>42</v>
      </c>
      <c r="C251" s="177" t="s">
        <v>38</v>
      </c>
      <c r="D251" s="178">
        <v>1332</v>
      </c>
      <c r="E251" s="178" t="s">
        <v>86</v>
      </c>
      <c r="F251" s="173">
        <f t="shared" si="14"/>
        <v>7.976</v>
      </c>
      <c r="G251" s="175">
        <v>74</v>
      </c>
      <c r="H251" s="174">
        <f t="shared" si="15"/>
        <v>118.04</v>
      </c>
      <c r="I251" s="174">
        <f t="shared" si="12"/>
        <v>27.85</v>
      </c>
      <c r="J251" s="174">
        <f t="shared" si="13"/>
        <v>145.89000000000001</v>
      </c>
      <c r="L251" s="148"/>
    </row>
    <row r="252" spans="1:12" ht="26.4" x14ac:dyDescent="0.3">
      <c r="A252" s="170">
        <v>245</v>
      </c>
      <c r="B252" s="176" t="s">
        <v>51</v>
      </c>
      <c r="C252" s="177" t="s">
        <v>38</v>
      </c>
      <c r="D252" s="178">
        <v>1220</v>
      </c>
      <c r="E252" s="178" t="s">
        <v>86</v>
      </c>
      <c r="F252" s="173">
        <f t="shared" si="14"/>
        <v>7.3049999999999997</v>
      </c>
      <c r="G252" s="175">
        <v>49.5</v>
      </c>
      <c r="H252" s="174">
        <f t="shared" si="15"/>
        <v>72.319999999999993</v>
      </c>
      <c r="I252" s="174">
        <f>ROUND(H252*23.59%,2)-0.01</f>
        <v>17.049999999999997</v>
      </c>
      <c r="J252" s="174">
        <f t="shared" si="13"/>
        <v>89.36999999999999</v>
      </c>
      <c r="L252" s="148"/>
    </row>
    <row r="253" spans="1:12" ht="26.4" x14ac:dyDescent="0.3">
      <c r="A253" s="170">
        <v>246</v>
      </c>
      <c r="B253" s="176" t="s">
        <v>51</v>
      </c>
      <c r="C253" s="177" t="s">
        <v>38</v>
      </c>
      <c r="D253" s="178">
        <v>1220</v>
      </c>
      <c r="E253" s="178" t="s">
        <v>87</v>
      </c>
      <c r="F253" s="173">
        <f t="shared" si="14"/>
        <v>7.3049999999999997</v>
      </c>
      <c r="G253" s="175">
        <v>3</v>
      </c>
      <c r="H253" s="174">
        <f t="shared" si="15"/>
        <v>10.96</v>
      </c>
      <c r="I253" s="174">
        <f t="shared" ref="I253:I315" si="16">ROUND(H253*23.59%,2)</f>
        <v>2.59</v>
      </c>
      <c r="J253" s="174">
        <f t="shared" si="13"/>
        <v>13.55</v>
      </c>
      <c r="L253" s="148"/>
    </row>
    <row r="254" spans="1:12" ht="26.4" x14ac:dyDescent="0.3">
      <c r="A254" s="170">
        <v>247</v>
      </c>
      <c r="B254" s="176" t="s">
        <v>47</v>
      </c>
      <c r="C254" s="177" t="s">
        <v>38</v>
      </c>
      <c r="D254" s="178">
        <v>1200</v>
      </c>
      <c r="E254" s="178" t="s">
        <v>86</v>
      </c>
      <c r="F254" s="173">
        <f t="shared" si="14"/>
        <v>7.1859999999999999</v>
      </c>
      <c r="G254" s="175">
        <v>12</v>
      </c>
      <c r="H254" s="174">
        <f t="shared" si="15"/>
        <v>17.25</v>
      </c>
      <c r="I254" s="174">
        <f t="shared" si="16"/>
        <v>4.07</v>
      </c>
      <c r="J254" s="174">
        <f t="shared" si="13"/>
        <v>21.32</v>
      </c>
      <c r="L254" s="148"/>
    </row>
    <row r="255" spans="1:12" ht="26.4" x14ac:dyDescent="0.3">
      <c r="A255" s="170">
        <v>248</v>
      </c>
      <c r="B255" s="176" t="s">
        <v>51</v>
      </c>
      <c r="C255" s="177" t="s">
        <v>38</v>
      </c>
      <c r="D255" s="178">
        <v>1223</v>
      </c>
      <c r="E255" s="178" t="s">
        <v>86</v>
      </c>
      <c r="F255" s="173">
        <f t="shared" si="14"/>
        <v>7.3230000000000004</v>
      </c>
      <c r="G255" s="175">
        <v>99</v>
      </c>
      <c r="H255" s="174">
        <f t="shared" si="15"/>
        <v>145</v>
      </c>
      <c r="I255" s="174">
        <f t="shared" si="16"/>
        <v>34.21</v>
      </c>
      <c r="J255" s="174">
        <f t="shared" si="13"/>
        <v>179.21</v>
      </c>
      <c r="L255" s="148"/>
    </row>
    <row r="256" spans="1:12" ht="26.4" x14ac:dyDescent="0.3">
      <c r="A256" s="170">
        <v>249</v>
      </c>
      <c r="B256" s="176" t="s">
        <v>42</v>
      </c>
      <c r="C256" s="177" t="s">
        <v>38</v>
      </c>
      <c r="D256" s="178">
        <v>1372</v>
      </c>
      <c r="E256" s="178" t="s">
        <v>86</v>
      </c>
      <c r="F256" s="173">
        <f t="shared" si="14"/>
        <v>8.2159999999999993</v>
      </c>
      <c r="G256" s="175">
        <v>24</v>
      </c>
      <c r="H256" s="174">
        <f t="shared" si="15"/>
        <v>39.44</v>
      </c>
      <c r="I256" s="174">
        <f t="shared" si="16"/>
        <v>9.3000000000000007</v>
      </c>
      <c r="J256" s="174">
        <f t="shared" si="13"/>
        <v>48.739999999999995</v>
      </c>
      <c r="L256" s="148"/>
    </row>
    <row r="257" spans="1:12" ht="26.4" x14ac:dyDescent="0.3">
      <c r="A257" s="170">
        <v>250</v>
      </c>
      <c r="B257" s="176" t="s">
        <v>58</v>
      </c>
      <c r="C257" s="177" t="s">
        <v>38</v>
      </c>
      <c r="D257" s="178">
        <v>1200</v>
      </c>
      <c r="E257" s="178" t="s">
        <v>86</v>
      </c>
      <c r="F257" s="173">
        <f t="shared" si="14"/>
        <v>7.1859999999999999</v>
      </c>
      <c r="G257" s="175">
        <v>48</v>
      </c>
      <c r="H257" s="174">
        <f t="shared" si="15"/>
        <v>68.989999999999995</v>
      </c>
      <c r="I257" s="174">
        <f t="shared" si="16"/>
        <v>16.27</v>
      </c>
      <c r="J257" s="174">
        <f t="shared" si="13"/>
        <v>85.259999999999991</v>
      </c>
      <c r="L257" s="148"/>
    </row>
    <row r="258" spans="1:12" ht="26.4" x14ac:dyDescent="0.3">
      <c r="A258" s="170">
        <v>251</v>
      </c>
      <c r="B258" s="176" t="s">
        <v>51</v>
      </c>
      <c r="C258" s="177" t="s">
        <v>38</v>
      </c>
      <c r="D258" s="178">
        <v>1200</v>
      </c>
      <c r="E258" s="178" t="s">
        <v>86</v>
      </c>
      <c r="F258" s="173">
        <f t="shared" si="14"/>
        <v>7.1859999999999999</v>
      </c>
      <c r="G258" s="175">
        <v>52</v>
      </c>
      <c r="H258" s="174">
        <f t="shared" si="15"/>
        <v>74.73</v>
      </c>
      <c r="I258" s="174">
        <f t="shared" si="16"/>
        <v>17.63</v>
      </c>
      <c r="J258" s="174">
        <f t="shared" si="13"/>
        <v>92.36</v>
      </c>
      <c r="L258" s="148"/>
    </row>
    <row r="259" spans="1:12" ht="26.4" x14ac:dyDescent="0.3">
      <c r="A259" s="170">
        <v>252</v>
      </c>
      <c r="B259" s="176" t="s">
        <v>37</v>
      </c>
      <c r="C259" s="177" t="s">
        <v>45</v>
      </c>
      <c r="D259" s="178">
        <v>1043</v>
      </c>
      <c r="E259" s="178" t="s">
        <v>86</v>
      </c>
      <c r="F259" s="173">
        <f t="shared" si="14"/>
        <v>6.2460000000000004</v>
      </c>
      <c r="G259" s="175">
        <v>12</v>
      </c>
      <c r="H259" s="174">
        <f t="shared" si="15"/>
        <v>14.99</v>
      </c>
      <c r="I259" s="174">
        <f t="shared" si="16"/>
        <v>3.54</v>
      </c>
      <c r="J259" s="174">
        <f t="shared" si="13"/>
        <v>18.53</v>
      </c>
      <c r="L259" s="148"/>
    </row>
    <row r="260" spans="1:12" ht="39.6" x14ac:dyDescent="0.3">
      <c r="A260" s="170">
        <v>253</v>
      </c>
      <c r="B260" s="176" t="s">
        <v>74</v>
      </c>
      <c r="C260" s="177" t="s">
        <v>50</v>
      </c>
      <c r="D260" s="178">
        <v>1368</v>
      </c>
      <c r="E260" s="178" t="s">
        <v>86</v>
      </c>
      <c r="F260" s="173">
        <f t="shared" si="14"/>
        <v>8.1920000000000002</v>
      </c>
      <c r="G260" s="175">
        <v>12</v>
      </c>
      <c r="H260" s="174">
        <f t="shared" si="15"/>
        <v>19.66</v>
      </c>
      <c r="I260" s="174">
        <f t="shared" si="16"/>
        <v>4.6399999999999997</v>
      </c>
      <c r="J260" s="174">
        <f t="shared" si="13"/>
        <v>24.3</v>
      </c>
      <c r="L260" s="148"/>
    </row>
    <row r="261" spans="1:12" ht="26.4" x14ac:dyDescent="0.3">
      <c r="A261" s="170">
        <v>254</v>
      </c>
      <c r="B261" s="176" t="s">
        <v>37</v>
      </c>
      <c r="C261" s="177" t="s">
        <v>38</v>
      </c>
      <c r="D261" s="178">
        <v>1200</v>
      </c>
      <c r="E261" s="178" t="s">
        <v>86</v>
      </c>
      <c r="F261" s="173">
        <f t="shared" si="14"/>
        <v>7.1859999999999999</v>
      </c>
      <c r="G261" s="175">
        <v>39</v>
      </c>
      <c r="H261" s="174">
        <f t="shared" si="15"/>
        <v>56.05</v>
      </c>
      <c r="I261" s="174">
        <f t="shared" si="16"/>
        <v>13.22</v>
      </c>
      <c r="J261" s="174">
        <f t="shared" si="13"/>
        <v>69.27</v>
      </c>
      <c r="L261" s="148"/>
    </row>
    <row r="262" spans="1:12" ht="26.4" x14ac:dyDescent="0.3">
      <c r="A262" s="170">
        <v>255</v>
      </c>
      <c r="B262" s="176" t="s">
        <v>47</v>
      </c>
      <c r="C262" s="177" t="s">
        <v>38</v>
      </c>
      <c r="D262" s="178">
        <v>1223</v>
      </c>
      <c r="E262" s="178" t="s">
        <v>86</v>
      </c>
      <c r="F262" s="173">
        <f t="shared" si="14"/>
        <v>7.3230000000000004</v>
      </c>
      <c r="G262" s="175">
        <v>54</v>
      </c>
      <c r="H262" s="174">
        <f t="shared" si="15"/>
        <v>79.09</v>
      </c>
      <c r="I262" s="174">
        <f t="shared" si="16"/>
        <v>18.66</v>
      </c>
      <c r="J262" s="174">
        <f t="shared" si="13"/>
        <v>97.75</v>
      </c>
      <c r="L262" s="148"/>
    </row>
    <row r="263" spans="1:12" ht="26.4" x14ac:dyDescent="0.3">
      <c r="A263" s="170">
        <v>256</v>
      </c>
      <c r="B263" s="176" t="s">
        <v>60</v>
      </c>
      <c r="C263" s="177" t="s">
        <v>38</v>
      </c>
      <c r="D263" s="178">
        <v>1220</v>
      </c>
      <c r="E263" s="178" t="s">
        <v>86</v>
      </c>
      <c r="F263" s="173">
        <f t="shared" si="14"/>
        <v>7.3049999999999997</v>
      </c>
      <c r="G263" s="175">
        <v>36</v>
      </c>
      <c r="H263" s="174">
        <f t="shared" si="15"/>
        <v>52.6</v>
      </c>
      <c r="I263" s="174">
        <f t="shared" si="16"/>
        <v>12.41</v>
      </c>
      <c r="J263" s="174">
        <f t="shared" si="13"/>
        <v>65.010000000000005</v>
      </c>
      <c r="L263" s="148"/>
    </row>
    <row r="264" spans="1:12" ht="26.4" x14ac:dyDescent="0.3">
      <c r="A264" s="170">
        <v>257</v>
      </c>
      <c r="B264" s="176" t="s">
        <v>65</v>
      </c>
      <c r="C264" s="177" t="s">
        <v>38</v>
      </c>
      <c r="D264" s="178">
        <v>1200</v>
      </c>
      <c r="E264" s="178" t="s">
        <v>86</v>
      </c>
      <c r="F264" s="173">
        <f t="shared" si="14"/>
        <v>7.1859999999999999</v>
      </c>
      <c r="G264" s="175">
        <v>75</v>
      </c>
      <c r="H264" s="174">
        <f t="shared" si="15"/>
        <v>107.79</v>
      </c>
      <c r="I264" s="174">
        <f t="shared" si="16"/>
        <v>25.43</v>
      </c>
      <c r="J264" s="174">
        <f t="shared" ref="J264:J327" si="17">H264+I264</f>
        <v>133.22</v>
      </c>
      <c r="L264" s="148"/>
    </row>
    <row r="265" spans="1:12" ht="26.4" x14ac:dyDescent="0.3">
      <c r="A265" s="170">
        <v>258</v>
      </c>
      <c r="B265" s="176" t="s">
        <v>42</v>
      </c>
      <c r="C265" s="177" t="s">
        <v>38</v>
      </c>
      <c r="D265" s="178">
        <v>1392</v>
      </c>
      <c r="E265" s="178" t="s">
        <v>86</v>
      </c>
      <c r="F265" s="173">
        <f t="shared" ref="F265:F328" si="18">ROUND(D265/$F$4,3)</f>
        <v>8.3350000000000009</v>
      </c>
      <c r="G265" s="175">
        <v>75</v>
      </c>
      <c r="H265" s="174">
        <f t="shared" ref="H265:H328" si="19">ROUND(F265*G265*E265,2)</f>
        <v>125.03</v>
      </c>
      <c r="I265" s="174">
        <f t="shared" si="16"/>
        <v>29.49</v>
      </c>
      <c r="J265" s="174">
        <f t="shared" si="17"/>
        <v>154.52000000000001</v>
      </c>
      <c r="L265" s="148"/>
    </row>
    <row r="266" spans="1:12" ht="26.4" x14ac:dyDescent="0.3">
      <c r="A266" s="170">
        <v>259</v>
      </c>
      <c r="B266" s="176" t="s">
        <v>56</v>
      </c>
      <c r="C266" s="177" t="s">
        <v>50</v>
      </c>
      <c r="D266" s="178">
        <v>1219</v>
      </c>
      <c r="E266" s="178" t="s">
        <v>86</v>
      </c>
      <c r="F266" s="173">
        <f t="shared" si="18"/>
        <v>7.2990000000000004</v>
      </c>
      <c r="G266" s="175">
        <v>75</v>
      </c>
      <c r="H266" s="174">
        <f t="shared" si="19"/>
        <v>109.49</v>
      </c>
      <c r="I266" s="174">
        <f t="shared" si="16"/>
        <v>25.83</v>
      </c>
      <c r="J266" s="174">
        <f t="shared" si="17"/>
        <v>135.32</v>
      </c>
      <c r="L266" s="148"/>
    </row>
    <row r="267" spans="1:12" ht="26.4" x14ac:dyDescent="0.3">
      <c r="A267" s="170">
        <v>260</v>
      </c>
      <c r="B267" s="176" t="s">
        <v>42</v>
      </c>
      <c r="C267" s="177" t="s">
        <v>38</v>
      </c>
      <c r="D267" s="178">
        <v>1352</v>
      </c>
      <c r="E267" s="178" t="s">
        <v>86</v>
      </c>
      <c r="F267" s="173">
        <f t="shared" si="18"/>
        <v>8.0960000000000001</v>
      </c>
      <c r="G267" s="175">
        <v>40</v>
      </c>
      <c r="H267" s="174">
        <f t="shared" si="19"/>
        <v>64.77</v>
      </c>
      <c r="I267" s="174">
        <f t="shared" si="16"/>
        <v>15.28</v>
      </c>
      <c r="J267" s="174">
        <f t="shared" si="17"/>
        <v>80.05</v>
      </c>
      <c r="L267" s="148"/>
    </row>
    <row r="268" spans="1:12" ht="26.4" x14ac:dyDescent="0.3">
      <c r="A268" s="170">
        <v>261</v>
      </c>
      <c r="B268" s="176" t="s">
        <v>52</v>
      </c>
      <c r="C268" s="177" t="s">
        <v>38</v>
      </c>
      <c r="D268" s="178">
        <v>1352</v>
      </c>
      <c r="E268" s="178" t="s">
        <v>86</v>
      </c>
      <c r="F268" s="173">
        <f t="shared" si="18"/>
        <v>8.0960000000000001</v>
      </c>
      <c r="G268" s="175">
        <v>26</v>
      </c>
      <c r="H268" s="174">
        <f t="shared" si="19"/>
        <v>42.1</v>
      </c>
      <c r="I268" s="174">
        <f t="shared" si="16"/>
        <v>9.93</v>
      </c>
      <c r="J268" s="174">
        <f t="shared" si="17"/>
        <v>52.03</v>
      </c>
      <c r="L268" s="148"/>
    </row>
    <row r="269" spans="1:12" ht="26.4" x14ac:dyDescent="0.3">
      <c r="A269" s="170">
        <v>262</v>
      </c>
      <c r="B269" s="176" t="s">
        <v>60</v>
      </c>
      <c r="C269" s="177" t="s">
        <v>45</v>
      </c>
      <c r="D269" s="178">
        <v>1023</v>
      </c>
      <c r="E269" s="178" t="s">
        <v>86</v>
      </c>
      <c r="F269" s="173">
        <f t="shared" si="18"/>
        <v>6.1260000000000003</v>
      </c>
      <c r="G269" s="175">
        <v>36</v>
      </c>
      <c r="H269" s="174">
        <f t="shared" si="19"/>
        <v>44.11</v>
      </c>
      <c r="I269" s="174">
        <f t="shared" si="16"/>
        <v>10.41</v>
      </c>
      <c r="J269" s="174">
        <f t="shared" si="17"/>
        <v>54.519999999999996</v>
      </c>
      <c r="L269" s="148"/>
    </row>
    <row r="270" spans="1:12" ht="26.4" x14ac:dyDescent="0.3">
      <c r="A270" s="170">
        <v>263</v>
      </c>
      <c r="B270" s="176" t="s">
        <v>37</v>
      </c>
      <c r="C270" s="177" t="s">
        <v>45</v>
      </c>
      <c r="D270" s="178">
        <v>1023</v>
      </c>
      <c r="E270" s="178" t="s">
        <v>86</v>
      </c>
      <c r="F270" s="173">
        <f t="shared" si="18"/>
        <v>6.1260000000000003</v>
      </c>
      <c r="G270" s="175">
        <v>39</v>
      </c>
      <c r="H270" s="174">
        <f t="shared" si="19"/>
        <v>47.78</v>
      </c>
      <c r="I270" s="174">
        <f t="shared" si="16"/>
        <v>11.27</v>
      </c>
      <c r="J270" s="174">
        <f t="shared" si="17"/>
        <v>59.05</v>
      </c>
      <c r="L270" s="148"/>
    </row>
    <row r="271" spans="1:12" ht="26.4" x14ac:dyDescent="0.3">
      <c r="A271" s="170">
        <v>264</v>
      </c>
      <c r="B271" s="176" t="s">
        <v>37</v>
      </c>
      <c r="C271" s="177" t="s">
        <v>38</v>
      </c>
      <c r="D271" s="178">
        <v>1180</v>
      </c>
      <c r="E271" s="178" t="s">
        <v>86</v>
      </c>
      <c r="F271" s="173">
        <f t="shared" si="18"/>
        <v>7.0659999999999998</v>
      </c>
      <c r="G271" s="175">
        <v>61</v>
      </c>
      <c r="H271" s="174">
        <f t="shared" si="19"/>
        <v>86.21</v>
      </c>
      <c r="I271" s="174">
        <f t="shared" si="16"/>
        <v>20.34</v>
      </c>
      <c r="J271" s="174">
        <f t="shared" si="17"/>
        <v>106.55</v>
      </c>
      <c r="L271" s="148"/>
    </row>
    <row r="272" spans="1:12" ht="26.4" x14ac:dyDescent="0.3">
      <c r="A272" s="170">
        <v>265</v>
      </c>
      <c r="B272" s="176" t="s">
        <v>52</v>
      </c>
      <c r="C272" s="177" t="s">
        <v>38</v>
      </c>
      <c r="D272" s="178">
        <v>1352</v>
      </c>
      <c r="E272" s="178" t="s">
        <v>86</v>
      </c>
      <c r="F272" s="173">
        <f t="shared" si="18"/>
        <v>8.0960000000000001</v>
      </c>
      <c r="G272" s="175">
        <v>39</v>
      </c>
      <c r="H272" s="174">
        <f t="shared" si="19"/>
        <v>63.15</v>
      </c>
      <c r="I272" s="174">
        <f t="shared" si="16"/>
        <v>14.9</v>
      </c>
      <c r="J272" s="174">
        <f t="shared" si="17"/>
        <v>78.05</v>
      </c>
      <c r="L272" s="148"/>
    </row>
    <row r="273" spans="1:12" ht="26.4" x14ac:dyDescent="0.3">
      <c r="A273" s="170">
        <v>266</v>
      </c>
      <c r="B273" s="176" t="s">
        <v>51</v>
      </c>
      <c r="C273" s="177" t="s">
        <v>38</v>
      </c>
      <c r="D273" s="178">
        <v>1203</v>
      </c>
      <c r="E273" s="178" t="s">
        <v>86</v>
      </c>
      <c r="F273" s="173">
        <f t="shared" si="18"/>
        <v>7.2039999999999997</v>
      </c>
      <c r="G273" s="175">
        <v>90</v>
      </c>
      <c r="H273" s="174">
        <f t="shared" si="19"/>
        <v>129.66999999999999</v>
      </c>
      <c r="I273" s="174">
        <f t="shared" si="16"/>
        <v>30.59</v>
      </c>
      <c r="J273" s="174">
        <f t="shared" si="17"/>
        <v>160.26</v>
      </c>
      <c r="L273" s="148"/>
    </row>
    <row r="274" spans="1:12" ht="26.4" x14ac:dyDescent="0.3">
      <c r="A274" s="170">
        <v>267</v>
      </c>
      <c r="B274" s="176" t="s">
        <v>42</v>
      </c>
      <c r="C274" s="177" t="s">
        <v>38</v>
      </c>
      <c r="D274" s="178">
        <v>1327</v>
      </c>
      <c r="E274" s="178" t="s">
        <v>86</v>
      </c>
      <c r="F274" s="173">
        <f t="shared" si="18"/>
        <v>7.9459999999999997</v>
      </c>
      <c r="G274" s="175">
        <v>24</v>
      </c>
      <c r="H274" s="174">
        <f t="shared" si="19"/>
        <v>38.14</v>
      </c>
      <c r="I274" s="174">
        <f t="shared" si="16"/>
        <v>9</v>
      </c>
      <c r="J274" s="174">
        <f t="shared" si="17"/>
        <v>47.14</v>
      </c>
      <c r="L274" s="148"/>
    </row>
    <row r="275" spans="1:12" ht="26.4" x14ac:dyDescent="0.3">
      <c r="A275" s="170">
        <v>268</v>
      </c>
      <c r="B275" s="176" t="s">
        <v>46</v>
      </c>
      <c r="C275" s="177" t="s">
        <v>38</v>
      </c>
      <c r="D275" s="178">
        <v>1240</v>
      </c>
      <c r="E275" s="178" t="s">
        <v>86</v>
      </c>
      <c r="F275" s="173">
        <f t="shared" si="18"/>
        <v>7.4249999999999998</v>
      </c>
      <c r="G275" s="175">
        <v>24</v>
      </c>
      <c r="H275" s="174">
        <f t="shared" si="19"/>
        <v>35.64</v>
      </c>
      <c r="I275" s="174">
        <f t="shared" si="16"/>
        <v>8.41</v>
      </c>
      <c r="J275" s="174">
        <f t="shared" si="17"/>
        <v>44.05</v>
      </c>
      <c r="L275" s="148"/>
    </row>
    <row r="276" spans="1:12" ht="26.4" x14ac:dyDescent="0.3">
      <c r="A276" s="170">
        <v>269</v>
      </c>
      <c r="B276" s="176" t="s">
        <v>71</v>
      </c>
      <c r="C276" s="177" t="s">
        <v>38</v>
      </c>
      <c r="D276" s="178">
        <v>1180</v>
      </c>
      <c r="E276" s="178" t="s">
        <v>86</v>
      </c>
      <c r="F276" s="173">
        <f t="shared" si="18"/>
        <v>7.0659999999999998</v>
      </c>
      <c r="G276" s="175">
        <v>13</v>
      </c>
      <c r="H276" s="174">
        <f t="shared" si="19"/>
        <v>18.37</v>
      </c>
      <c r="I276" s="174">
        <f t="shared" si="16"/>
        <v>4.33</v>
      </c>
      <c r="J276" s="174">
        <f t="shared" si="17"/>
        <v>22.700000000000003</v>
      </c>
      <c r="L276" s="148"/>
    </row>
    <row r="277" spans="1:12" ht="26.4" x14ac:dyDescent="0.3">
      <c r="A277" s="170">
        <v>270</v>
      </c>
      <c r="B277" s="176" t="s">
        <v>90</v>
      </c>
      <c r="C277" s="177" t="s">
        <v>50</v>
      </c>
      <c r="D277" s="178">
        <v>1448</v>
      </c>
      <c r="E277" s="178" t="s">
        <v>86</v>
      </c>
      <c r="F277" s="173">
        <f t="shared" si="18"/>
        <v>8.6709999999999994</v>
      </c>
      <c r="G277" s="175">
        <v>12</v>
      </c>
      <c r="H277" s="174">
        <f t="shared" si="19"/>
        <v>20.81</v>
      </c>
      <c r="I277" s="174">
        <f t="shared" si="16"/>
        <v>4.91</v>
      </c>
      <c r="J277" s="174">
        <f t="shared" si="17"/>
        <v>25.72</v>
      </c>
      <c r="L277" s="148"/>
    </row>
    <row r="278" spans="1:12" ht="26.4" x14ac:dyDescent="0.3">
      <c r="A278" s="170">
        <v>271</v>
      </c>
      <c r="B278" s="176" t="s">
        <v>56</v>
      </c>
      <c r="C278" s="177" t="s">
        <v>38</v>
      </c>
      <c r="D278" s="178">
        <v>1136</v>
      </c>
      <c r="E278" s="178" t="s">
        <v>86</v>
      </c>
      <c r="F278" s="173">
        <f t="shared" si="18"/>
        <v>6.8019999999999996</v>
      </c>
      <c r="G278" s="175">
        <v>37</v>
      </c>
      <c r="H278" s="174">
        <f t="shared" si="19"/>
        <v>50.33</v>
      </c>
      <c r="I278" s="174">
        <f t="shared" si="16"/>
        <v>11.87</v>
      </c>
      <c r="J278" s="174">
        <f t="shared" si="17"/>
        <v>62.199999999999996</v>
      </c>
      <c r="L278" s="148"/>
    </row>
    <row r="279" spans="1:12" ht="26.4" x14ac:dyDescent="0.3">
      <c r="A279" s="170">
        <v>272</v>
      </c>
      <c r="B279" s="176" t="s">
        <v>37</v>
      </c>
      <c r="C279" s="177" t="s">
        <v>38</v>
      </c>
      <c r="D279" s="178">
        <v>1136</v>
      </c>
      <c r="E279" s="178" t="s">
        <v>86</v>
      </c>
      <c r="F279" s="173">
        <f t="shared" si="18"/>
        <v>6.8019999999999996</v>
      </c>
      <c r="G279" s="175">
        <v>23</v>
      </c>
      <c r="H279" s="174">
        <f t="shared" si="19"/>
        <v>31.29</v>
      </c>
      <c r="I279" s="174">
        <f t="shared" si="16"/>
        <v>7.38</v>
      </c>
      <c r="J279" s="174">
        <f t="shared" si="17"/>
        <v>38.67</v>
      </c>
      <c r="L279" s="148"/>
    </row>
    <row r="280" spans="1:12" ht="26.4" x14ac:dyDescent="0.3">
      <c r="A280" s="170">
        <v>273</v>
      </c>
      <c r="B280" s="176" t="s">
        <v>39</v>
      </c>
      <c r="C280" s="177" t="s">
        <v>38</v>
      </c>
      <c r="D280" s="178">
        <v>1180</v>
      </c>
      <c r="E280" s="178" t="s">
        <v>86</v>
      </c>
      <c r="F280" s="173">
        <f t="shared" si="18"/>
        <v>7.0659999999999998</v>
      </c>
      <c r="G280" s="175">
        <v>51</v>
      </c>
      <c r="H280" s="174">
        <f t="shared" si="19"/>
        <v>72.069999999999993</v>
      </c>
      <c r="I280" s="174">
        <f t="shared" si="16"/>
        <v>17</v>
      </c>
      <c r="J280" s="174">
        <f t="shared" si="17"/>
        <v>89.07</v>
      </c>
      <c r="L280" s="148"/>
    </row>
    <row r="281" spans="1:12" ht="26.4" x14ac:dyDescent="0.3">
      <c r="A281" s="170">
        <v>274</v>
      </c>
      <c r="B281" s="176" t="s">
        <v>39</v>
      </c>
      <c r="C281" s="177" t="s">
        <v>38</v>
      </c>
      <c r="D281" s="178">
        <v>1158</v>
      </c>
      <c r="E281" s="178" t="s">
        <v>86</v>
      </c>
      <c r="F281" s="173">
        <f t="shared" si="18"/>
        <v>6.9340000000000002</v>
      </c>
      <c r="G281" s="175">
        <v>24</v>
      </c>
      <c r="H281" s="174">
        <f t="shared" si="19"/>
        <v>33.28</v>
      </c>
      <c r="I281" s="174">
        <f t="shared" si="16"/>
        <v>7.85</v>
      </c>
      <c r="J281" s="174">
        <f t="shared" si="17"/>
        <v>41.13</v>
      </c>
      <c r="L281" s="148"/>
    </row>
    <row r="282" spans="1:12" ht="26.4" x14ac:dyDescent="0.3">
      <c r="A282" s="170">
        <v>275</v>
      </c>
      <c r="B282" s="176" t="s">
        <v>52</v>
      </c>
      <c r="C282" s="177" t="s">
        <v>50</v>
      </c>
      <c r="D282" s="178">
        <v>1378</v>
      </c>
      <c r="E282" s="178" t="s">
        <v>86</v>
      </c>
      <c r="F282" s="173">
        <f t="shared" si="18"/>
        <v>8.2509999999999994</v>
      </c>
      <c r="G282" s="175">
        <v>37</v>
      </c>
      <c r="H282" s="174">
        <f t="shared" si="19"/>
        <v>61.06</v>
      </c>
      <c r="I282" s="174">
        <f t="shared" si="16"/>
        <v>14.4</v>
      </c>
      <c r="J282" s="174">
        <f t="shared" si="17"/>
        <v>75.460000000000008</v>
      </c>
      <c r="L282" s="148"/>
    </row>
    <row r="283" spans="1:12" ht="26.4" x14ac:dyDescent="0.3">
      <c r="A283" s="170">
        <v>276</v>
      </c>
      <c r="B283" s="176" t="s">
        <v>90</v>
      </c>
      <c r="C283" s="177" t="s">
        <v>50</v>
      </c>
      <c r="D283" s="178">
        <v>1448</v>
      </c>
      <c r="E283" s="178" t="s">
        <v>86</v>
      </c>
      <c r="F283" s="173">
        <f t="shared" si="18"/>
        <v>8.6709999999999994</v>
      </c>
      <c r="G283" s="175">
        <v>10.5</v>
      </c>
      <c r="H283" s="174">
        <f t="shared" si="19"/>
        <v>18.21</v>
      </c>
      <c r="I283" s="174">
        <f t="shared" si="16"/>
        <v>4.3</v>
      </c>
      <c r="J283" s="174">
        <f t="shared" si="17"/>
        <v>22.51</v>
      </c>
      <c r="L283" s="148"/>
    </row>
    <row r="284" spans="1:12" ht="26.4" x14ac:dyDescent="0.3">
      <c r="A284" s="170">
        <v>277</v>
      </c>
      <c r="B284" s="176" t="s">
        <v>90</v>
      </c>
      <c r="C284" s="177" t="s">
        <v>50</v>
      </c>
      <c r="D284" s="178">
        <v>1448</v>
      </c>
      <c r="E284" s="178" t="s">
        <v>87</v>
      </c>
      <c r="F284" s="173">
        <f t="shared" si="18"/>
        <v>8.6709999999999994</v>
      </c>
      <c r="G284" s="175">
        <v>1.5</v>
      </c>
      <c r="H284" s="174">
        <f t="shared" si="19"/>
        <v>6.5</v>
      </c>
      <c r="I284" s="174">
        <f t="shared" si="16"/>
        <v>1.53</v>
      </c>
      <c r="J284" s="174">
        <f t="shared" si="17"/>
        <v>8.0299999999999994</v>
      </c>
      <c r="L284" s="148"/>
    </row>
    <row r="285" spans="1:12" ht="26.4" x14ac:dyDescent="0.3">
      <c r="A285" s="170">
        <v>278</v>
      </c>
      <c r="B285" s="176" t="s">
        <v>51</v>
      </c>
      <c r="C285" s="177" t="s">
        <v>38</v>
      </c>
      <c r="D285" s="178">
        <v>1203</v>
      </c>
      <c r="E285" s="178" t="s">
        <v>86</v>
      </c>
      <c r="F285" s="173">
        <f t="shared" si="18"/>
        <v>7.2039999999999997</v>
      </c>
      <c r="G285" s="175">
        <v>24</v>
      </c>
      <c r="H285" s="174">
        <f t="shared" si="19"/>
        <v>34.58</v>
      </c>
      <c r="I285" s="174">
        <f t="shared" si="16"/>
        <v>8.16</v>
      </c>
      <c r="J285" s="174">
        <f t="shared" si="17"/>
        <v>42.739999999999995</v>
      </c>
      <c r="L285" s="148"/>
    </row>
    <row r="286" spans="1:12" x14ac:dyDescent="0.3">
      <c r="A286" s="170">
        <v>279</v>
      </c>
      <c r="B286" s="176" t="s">
        <v>44</v>
      </c>
      <c r="C286" s="177" t="s">
        <v>45</v>
      </c>
      <c r="D286" s="178">
        <v>1002</v>
      </c>
      <c r="E286" s="178" t="s">
        <v>86</v>
      </c>
      <c r="F286" s="173">
        <f t="shared" si="18"/>
        <v>6</v>
      </c>
      <c r="G286" s="174">
        <v>36</v>
      </c>
      <c r="H286" s="174">
        <f t="shared" si="19"/>
        <v>43.2</v>
      </c>
      <c r="I286" s="174">
        <f t="shared" si="16"/>
        <v>10.19</v>
      </c>
      <c r="J286" s="174">
        <f t="shared" si="17"/>
        <v>53.39</v>
      </c>
      <c r="L286" s="148"/>
    </row>
    <row r="287" spans="1:12" ht="26.4" x14ac:dyDescent="0.3">
      <c r="A287" s="170">
        <v>280</v>
      </c>
      <c r="B287" s="176" t="s">
        <v>56</v>
      </c>
      <c r="C287" s="177" t="s">
        <v>38</v>
      </c>
      <c r="D287" s="178">
        <v>1180</v>
      </c>
      <c r="E287" s="178" t="s">
        <v>86</v>
      </c>
      <c r="F287" s="173">
        <f t="shared" si="18"/>
        <v>7.0659999999999998</v>
      </c>
      <c r="G287" s="174">
        <v>37</v>
      </c>
      <c r="H287" s="174">
        <f t="shared" si="19"/>
        <v>52.29</v>
      </c>
      <c r="I287" s="174">
        <f t="shared" si="16"/>
        <v>12.34</v>
      </c>
      <c r="J287" s="174">
        <f t="shared" si="17"/>
        <v>64.63</v>
      </c>
      <c r="L287" s="148"/>
    </row>
    <row r="288" spans="1:12" ht="26.4" x14ac:dyDescent="0.3">
      <c r="A288" s="170">
        <v>281</v>
      </c>
      <c r="B288" s="176" t="s">
        <v>37</v>
      </c>
      <c r="C288" s="177" t="s">
        <v>45</v>
      </c>
      <c r="D288" s="178">
        <v>1023</v>
      </c>
      <c r="E288" s="178" t="s">
        <v>86</v>
      </c>
      <c r="F288" s="173">
        <f t="shared" si="18"/>
        <v>6.1260000000000003</v>
      </c>
      <c r="G288" s="175">
        <v>36</v>
      </c>
      <c r="H288" s="174">
        <f t="shared" si="19"/>
        <v>44.11</v>
      </c>
      <c r="I288" s="174">
        <f t="shared" si="16"/>
        <v>10.41</v>
      </c>
      <c r="J288" s="174">
        <f t="shared" si="17"/>
        <v>54.519999999999996</v>
      </c>
      <c r="L288" s="148"/>
    </row>
    <row r="289" spans="1:12" ht="26.4" x14ac:dyDescent="0.3">
      <c r="A289" s="170">
        <v>282</v>
      </c>
      <c r="B289" s="176" t="s">
        <v>37</v>
      </c>
      <c r="C289" s="177" t="s">
        <v>45</v>
      </c>
      <c r="D289" s="178">
        <v>1023</v>
      </c>
      <c r="E289" s="178" t="s">
        <v>86</v>
      </c>
      <c r="F289" s="173">
        <f t="shared" si="18"/>
        <v>6.1260000000000003</v>
      </c>
      <c r="G289" s="175">
        <v>48</v>
      </c>
      <c r="H289" s="174">
        <f t="shared" si="19"/>
        <v>58.81</v>
      </c>
      <c r="I289" s="174">
        <f>ROUNDUP(H289*23.59%,2)</f>
        <v>13.879999999999999</v>
      </c>
      <c r="J289" s="174">
        <f t="shared" si="17"/>
        <v>72.69</v>
      </c>
      <c r="L289" s="148"/>
    </row>
    <row r="290" spans="1:12" ht="26.4" x14ac:dyDescent="0.3">
      <c r="A290" s="170">
        <v>283</v>
      </c>
      <c r="B290" s="176" t="s">
        <v>37</v>
      </c>
      <c r="C290" s="177" t="s">
        <v>38</v>
      </c>
      <c r="D290" s="178">
        <v>1180</v>
      </c>
      <c r="E290" s="178" t="s">
        <v>86</v>
      </c>
      <c r="F290" s="173">
        <f t="shared" si="18"/>
        <v>7.0659999999999998</v>
      </c>
      <c r="G290" s="175">
        <v>12</v>
      </c>
      <c r="H290" s="174">
        <f t="shared" si="19"/>
        <v>16.96</v>
      </c>
      <c r="I290" s="174">
        <f t="shared" si="16"/>
        <v>4</v>
      </c>
      <c r="J290" s="174">
        <f t="shared" si="17"/>
        <v>20.96</v>
      </c>
      <c r="L290" s="148"/>
    </row>
    <row r="291" spans="1:12" ht="26.4" x14ac:dyDescent="0.3">
      <c r="A291" s="170">
        <v>284</v>
      </c>
      <c r="B291" s="176" t="s">
        <v>62</v>
      </c>
      <c r="C291" s="177" t="s">
        <v>38</v>
      </c>
      <c r="D291" s="178">
        <v>1327</v>
      </c>
      <c r="E291" s="178" t="s">
        <v>86</v>
      </c>
      <c r="F291" s="173">
        <f t="shared" si="18"/>
        <v>7.9459999999999997</v>
      </c>
      <c r="G291" s="175">
        <v>24.5</v>
      </c>
      <c r="H291" s="174">
        <f t="shared" si="19"/>
        <v>38.94</v>
      </c>
      <c r="I291" s="174">
        <f>ROUNDDOWN(H291*23.59%,2)</f>
        <v>9.18</v>
      </c>
      <c r="J291" s="174">
        <f t="shared" si="17"/>
        <v>48.12</v>
      </c>
      <c r="L291" s="148"/>
    </row>
    <row r="292" spans="1:12" ht="26.4" x14ac:dyDescent="0.3">
      <c r="A292" s="170">
        <v>285</v>
      </c>
      <c r="B292" s="176" t="s">
        <v>58</v>
      </c>
      <c r="C292" s="177" t="s">
        <v>50</v>
      </c>
      <c r="D292" s="178">
        <v>1354</v>
      </c>
      <c r="E292" s="178" t="s">
        <v>86</v>
      </c>
      <c r="F292" s="173">
        <f t="shared" si="18"/>
        <v>8.1080000000000005</v>
      </c>
      <c r="G292" s="175">
        <v>16</v>
      </c>
      <c r="H292" s="174">
        <f t="shared" si="19"/>
        <v>25.95</v>
      </c>
      <c r="I292" s="174">
        <f t="shared" si="16"/>
        <v>6.12</v>
      </c>
      <c r="J292" s="174">
        <f t="shared" si="17"/>
        <v>32.07</v>
      </c>
      <c r="L292" s="148"/>
    </row>
    <row r="293" spans="1:12" ht="26.4" x14ac:dyDescent="0.3">
      <c r="A293" s="170">
        <v>286</v>
      </c>
      <c r="B293" s="176" t="s">
        <v>62</v>
      </c>
      <c r="C293" s="177" t="s">
        <v>38</v>
      </c>
      <c r="D293" s="178">
        <v>1352</v>
      </c>
      <c r="E293" s="178" t="s">
        <v>86</v>
      </c>
      <c r="F293" s="173">
        <f t="shared" si="18"/>
        <v>8.0960000000000001</v>
      </c>
      <c r="G293" s="175">
        <v>50</v>
      </c>
      <c r="H293" s="174">
        <f t="shared" si="19"/>
        <v>80.959999999999994</v>
      </c>
      <c r="I293" s="174">
        <f t="shared" si="16"/>
        <v>19.100000000000001</v>
      </c>
      <c r="J293" s="174">
        <f t="shared" si="17"/>
        <v>100.06</v>
      </c>
      <c r="L293" s="148"/>
    </row>
    <row r="294" spans="1:12" ht="26.4" x14ac:dyDescent="0.3">
      <c r="A294" s="170">
        <v>287</v>
      </c>
      <c r="B294" s="176" t="s">
        <v>39</v>
      </c>
      <c r="C294" s="177" t="s">
        <v>50</v>
      </c>
      <c r="D294" s="178">
        <v>1195</v>
      </c>
      <c r="E294" s="178" t="s">
        <v>86</v>
      </c>
      <c r="F294" s="173">
        <f t="shared" si="18"/>
        <v>7.1559999999999997</v>
      </c>
      <c r="G294" s="175">
        <v>39</v>
      </c>
      <c r="H294" s="174">
        <f t="shared" si="19"/>
        <v>55.82</v>
      </c>
      <c r="I294" s="174">
        <f t="shared" si="16"/>
        <v>13.17</v>
      </c>
      <c r="J294" s="174">
        <f t="shared" si="17"/>
        <v>68.989999999999995</v>
      </c>
      <c r="L294" s="148"/>
    </row>
    <row r="295" spans="1:12" ht="26.4" x14ac:dyDescent="0.3">
      <c r="A295" s="170">
        <v>288</v>
      </c>
      <c r="B295" s="176" t="s">
        <v>60</v>
      </c>
      <c r="C295" s="177" t="s">
        <v>38</v>
      </c>
      <c r="D295" s="178">
        <v>1180</v>
      </c>
      <c r="E295" s="178" t="s">
        <v>86</v>
      </c>
      <c r="F295" s="173">
        <f t="shared" si="18"/>
        <v>7.0659999999999998</v>
      </c>
      <c r="G295" s="175">
        <v>26</v>
      </c>
      <c r="H295" s="174">
        <f t="shared" si="19"/>
        <v>36.74</v>
      </c>
      <c r="I295" s="174">
        <f t="shared" si="16"/>
        <v>8.67</v>
      </c>
      <c r="J295" s="174">
        <f t="shared" si="17"/>
        <v>45.410000000000004</v>
      </c>
      <c r="L295" s="148"/>
    </row>
    <row r="296" spans="1:12" ht="26.4" x14ac:dyDescent="0.3">
      <c r="A296" s="170">
        <v>289</v>
      </c>
      <c r="B296" s="176" t="s">
        <v>58</v>
      </c>
      <c r="C296" s="177" t="s">
        <v>38</v>
      </c>
      <c r="D296" s="178">
        <v>1180</v>
      </c>
      <c r="E296" s="178" t="s">
        <v>86</v>
      </c>
      <c r="F296" s="173">
        <f t="shared" si="18"/>
        <v>7.0659999999999998</v>
      </c>
      <c r="G296" s="175">
        <v>12</v>
      </c>
      <c r="H296" s="174">
        <f t="shared" si="19"/>
        <v>16.96</v>
      </c>
      <c r="I296" s="174">
        <f t="shared" si="16"/>
        <v>4</v>
      </c>
      <c r="J296" s="174">
        <f t="shared" si="17"/>
        <v>20.96</v>
      </c>
      <c r="L296" s="148"/>
    </row>
    <row r="297" spans="1:12" ht="26.4" x14ac:dyDescent="0.3">
      <c r="A297" s="170">
        <v>290</v>
      </c>
      <c r="B297" s="176" t="s">
        <v>71</v>
      </c>
      <c r="C297" s="177" t="s">
        <v>50</v>
      </c>
      <c r="D297" s="178">
        <v>1195</v>
      </c>
      <c r="E297" s="178" t="s">
        <v>86</v>
      </c>
      <c r="F297" s="173">
        <f t="shared" si="18"/>
        <v>7.1559999999999997</v>
      </c>
      <c r="G297" s="175">
        <v>26</v>
      </c>
      <c r="H297" s="174">
        <f t="shared" si="19"/>
        <v>37.21</v>
      </c>
      <c r="I297" s="174">
        <f t="shared" si="16"/>
        <v>8.7799999999999994</v>
      </c>
      <c r="J297" s="174">
        <f t="shared" si="17"/>
        <v>45.99</v>
      </c>
      <c r="L297" s="148"/>
    </row>
    <row r="298" spans="1:12" ht="26.4" x14ac:dyDescent="0.3">
      <c r="A298" s="170">
        <v>291</v>
      </c>
      <c r="B298" s="176" t="s">
        <v>60</v>
      </c>
      <c r="C298" s="177" t="s">
        <v>53</v>
      </c>
      <c r="D298" s="178">
        <v>1002</v>
      </c>
      <c r="E298" s="178" t="s">
        <v>86</v>
      </c>
      <c r="F298" s="173">
        <f t="shared" si="18"/>
        <v>6</v>
      </c>
      <c r="G298" s="175">
        <v>13</v>
      </c>
      <c r="H298" s="174">
        <f t="shared" si="19"/>
        <v>15.6</v>
      </c>
      <c r="I298" s="174">
        <f t="shared" si="16"/>
        <v>3.68</v>
      </c>
      <c r="J298" s="174">
        <f t="shared" si="17"/>
        <v>19.28</v>
      </c>
      <c r="L298" s="148"/>
    </row>
    <row r="299" spans="1:12" ht="26.4" x14ac:dyDescent="0.3">
      <c r="A299" s="170">
        <v>292</v>
      </c>
      <c r="B299" s="176" t="s">
        <v>37</v>
      </c>
      <c r="C299" s="177" t="s">
        <v>38</v>
      </c>
      <c r="D299" s="178">
        <v>1180</v>
      </c>
      <c r="E299" s="178" t="s">
        <v>86</v>
      </c>
      <c r="F299" s="173">
        <f t="shared" si="18"/>
        <v>7.0659999999999998</v>
      </c>
      <c r="G299" s="175">
        <v>13</v>
      </c>
      <c r="H299" s="174">
        <f t="shared" si="19"/>
        <v>18.37</v>
      </c>
      <c r="I299" s="174">
        <f t="shared" si="16"/>
        <v>4.33</v>
      </c>
      <c r="J299" s="174">
        <f t="shared" si="17"/>
        <v>22.700000000000003</v>
      </c>
      <c r="L299" s="148"/>
    </row>
    <row r="300" spans="1:12" ht="26.4" x14ac:dyDescent="0.3">
      <c r="A300" s="170">
        <v>293</v>
      </c>
      <c r="B300" s="176" t="s">
        <v>39</v>
      </c>
      <c r="C300" s="177" t="s">
        <v>38</v>
      </c>
      <c r="D300" s="178">
        <v>1203</v>
      </c>
      <c r="E300" s="178" t="s">
        <v>86</v>
      </c>
      <c r="F300" s="173">
        <f t="shared" si="18"/>
        <v>7.2039999999999997</v>
      </c>
      <c r="G300" s="175">
        <v>39</v>
      </c>
      <c r="H300" s="174">
        <f t="shared" si="19"/>
        <v>56.19</v>
      </c>
      <c r="I300" s="174">
        <f>ROUNDDOWN(H300*23.59%,2)</f>
        <v>13.25</v>
      </c>
      <c r="J300" s="174">
        <f t="shared" si="17"/>
        <v>69.44</v>
      </c>
      <c r="L300" s="148"/>
    </row>
    <row r="301" spans="1:12" ht="26.4" x14ac:dyDescent="0.3">
      <c r="A301" s="170">
        <v>294</v>
      </c>
      <c r="B301" s="176" t="s">
        <v>52</v>
      </c>
      <c r="C301" s="177" t="s">
        <v>38</v>
      </c>
      <c r="D301" s="178">
        <v>1352</v>
      </c>
      <c r="E301" s="178" t="s">
        <v>86</v>
      </c>
      <c r="F301" s="173">
        <f t="shared" si="18"/>
        <v>8.0960000000000001</v>
      </c>
      <c r="G301" s="175">
        <v>52</v>
      </c>
      <c r="H301" s="174">
        <f t="shared" si="19"/>
        <v>84.2</v>
      </c>
      <c r="I301" s="174">
        <f t="shared" si="16"/>
        <v>19.86</v>
      </c>
      <c r="J301" s="174">
        <f t="shared" si="17"/>
        <v>104.06</v>
      </c>
      <c r="L301" s="148"/>
    </row>
    <row r="302" spans="1:12" ht="26.4" x14ac:dyDescent="0.3">
      <c r="A302" s="170">
        <v>295</v>
      </c>
      <c r="B302" s="176" t="s">
        <v>46</v>
      </c>
      <c r="C302" s="177" t="s">
        <v>38</v>
      </c>
      <c r="D302" s="178">
        <v>1203</v>
      </c>
      <c r="E302" s="178" t="s">
        <v>86</v>
      </c>
      <c r="F302" s="173">
        <f t="shared" si="18"/>
        <v>7.2039999999999997</v>
      </c>
      <c r="G302" s="175">
        <v>24</v>
      </c>
      <c r="H302" s="174">
        <f t="shared" si="19"/>
        <v>34.58</v>
      </c>
      <c r="I302" s="174">
        <f t="shared" si="16"/>
        <v>8.16</v>
      </c>
      <c r="J302" s="174">
        <f t="shared" si="17"/>
        <v>42.739999999999995</v>
      </c>
      <c r="L302" s="148"/>
    </row>
    <row r="303" spans="1:12" ht="26.4" x14ac:dyDescent="0.3">
      <c r="A303" s="170">
        <v>296</v>
      </c>
      <c r="B303" s="176" t="s">
        <v>39</v>
      </c>
      <c r="C303" s="177" t="s">
        <v>38</v>
      </c>
      <c r="D303" s="178">
        <v>1203</v>
      </c>
      <c r="E303" s="178" t="s">
        <v>86</v>
      </c>
      <c r="F303" s="173">
        <f t="shared" si="18"/>
        <v>7.2039999999999997</v>
      </c>
      <c r="G303" s="175">
        <v>26</v>
      </c>
      <c r="H303" s="174">
        <f t="shared" si="19"/>
        <v>37.46</v>
      </c>
      <c r="I303" s="174">
        <f t="shared" si="16"/>
        <v>8.84</v>
      </c>
      <c r="J303" s="174">
        <f t="shared" si="17"/>
        <v>46.3</v>
      </c>
      <c r="L303" s="148"/>
    </row>
    <row r="304" spans="1:12" ht="26.4" x14ac:dyDescent="0.3">
      <c r="A304" s="170">
        <v>297</v>
      </c>
      <c r="B304" s="176" t="s">
        <v>47</v>
      </c>
      <c r="C304" s="177" t="s">
        <v>38</v>
      </c>
      <c r="D304" s="178">
        <v>1203</v>
      </c>
      <c r="E304" s="178" t="s">
        <v>86</v>
      </c>
      <c r="F304" s="173">
        <f t="shared" si="18"/>
        <v>7.2039999999999997</v>
      </c>
      <c r="G304" s="175">
        <v>24</v>
      </c>
      <c r="H304" s="174">
        <f t="shared" si="19"/>
        <v>34.58</v>
      </c>
      <c r="I304" s="174">
        <f t="shared" si="16"/>
        <v>8.16</v>
      </c>
      <c r="J304" s="174">
        <f t="shared" si="17"/>
        <v>42.739999999999995</v>
      </c>
      <c r="L304" s="148"/>
    </row>
    <row r="305" spans="1:12" ht="26.4" x14ac:dyDescent="0.3">
      <c r="A305" s="170">
        <v>298</v>
      </c>
      <c r="B305" s="176" t="s">
        <v>46</v>
      </c>
      <c r="C305" s="177" t="s">
        <v>38</v>
      </c>
      <c r="D305" s="178">
        <v>1200</v>
      </c>
      <c r="E305" s="178" t="s">
        <v>86</v>
      </c>
      <c r="F305" s="173">
        <f t="shared" si="18"/>
        <v>7.1859999999999999</v>
      </c>
      <c r="G305" s="175">
        <v>12</v>
      </c>
      <c r="H305" s="174">
        <f t="shared" si="19"/>
        <v>17.25</v>
      </c>
      <c r="I305" s="174">
        <f t="shared" si="16"/>
        <v>4.07</v>
      </c>
      <c r="J305" s="174">
        <f t="shared" si="17"/>
        <v>21.32</v>
      </c>
      <c r="L305" s="148"/>
    </row>
    <row r="306" spans="1:12" ht="26.4" x14ac:dyDescent="0.3">
      <c r="A306" s="170">
        <v>299</v>
      </c>
      <c r="B306" s="176" t="s">
        <v>56</v>
      </c>
      <c r="C306" s="177" t="s">
        <v>38</v>
      </c>
      <c r="D306" s="178">
        <v>1180</v>
      </c>
      <c r="E306" s="178" t="s">
        <v>86</v>
      </c>
      <c r="F306" s="173">
        <f t="shared" si="18"/>
        <v>7.0659999999999998</v>
      </c>
      <c r="G306" s="175">
        <v>14</v>
      </c>
      <c r="H306" s="174">
        <f t="shared" si="19"/>
        <v>19.78</v>
      </c>
      <c r="I306" s="174">
        <f t="shared" si="16"/>
        <v>4.67</v>
      </c>
      <c r="J306" s="174">
        <f t="shared" si="17"/>
        <v>24.450000000000003</v>
      </c>
      <c r="L306" s="148"/>
    </row>
    <row r="307" spans="1:12" ht="26.4" x14ac:dyDescent="0.3">
      <c r="A307" s="170">
        <v>300</v>
      </c>
      <c r="B307" s="176" t="s">
        <v>71</v>
      </c>
      <c r="C307" s="177" t="s">
        <v>38</v>
      </c>
      <c r="D307" s="178">
        <v>1203</v>
      </c>
      <c r="E307" s="178" t="s">
        <v>86</v>
      </c>
      <c r="F307" s="173">
        <f t="shared" si="18"/>
        <v>7.2039999999999997</v>
      </c>
      <c r="G307" s="175">
        <v>26</v>
      </c>
      <c r="H307" s="174">
        <f t="shared" si="19"/>
        <v>37.46</v>
      </c>
      <c r="I307" s="174">
        <f t="shared" si="16"/>
        <v>8.84</v>
      </c>
      <c r="J307" s="174">
        <f t="shared" si="17"/>
        <v>46.3</v>
      </c>
      <c r="L307" s="148"/>
    </row>
    <row r="308" spans="1:12" ht="26.4" x14ac:dyDescent="0.3">
      <c r="A308" s="170">
        <v>301</v>
      </c>
      <c r="B308" s="176" t="s">
        <v>51</v>
      </c>
      <c r="C308" s="177" t="s">
        <v>38</v>
      </c>
      <c r="D308" s="178">
        <v>1180</v>
      </c>
      <c r="E308" s="178" t="s">
        <v>86</v>
      </c>
      <c r="F308" s="173">
        <f t="shared" si="18"/>
        <v>7.0659999999999998</v>
      </c>
      <c r="G308" s="175">
        <v>62</v>
      </c>
      <c r="H308" s="174">
        <f t="shared" si="19"/>
        <v>87.62</v>
      </c>
      <c r="I308" s="174">
        <f>ROUNDDOWN(H308*23.59%,2)</f>
        <v>20.66</v>
      </c>
      <c r="J308" s="174">
        <f t="shared" si="17"/>
        <v>108.28</v>
      </c>
      <c r="L308" s="148"/>
    </row>
    <row r="309" spans="1:12" ht="26.4" x14ac:dyDescent="0.3">
      <c r="A309" s="170">
        <v>302</v>
      </c>
      <c r="B309" s="176" t="s">
        <v>37</v>
      </c>
      <c r="C309" s="177" t="s">
        <v>38</v>
      </c>
      <c r="D309" s="178">
        <v>1158</v>
      </c>
      <c r="E309" s="178" t="s">
        <v>86</v>
      </c>
      <c r="F309" s="173">
        <f t="shared" si="18"/>
        <v>6.9340000000000002</v>
      </c>
      <c r="G309" s="175">
        <v>36</v>
      </c>
      <c r="H309" s="174">
        <f t="shared" si="19"/>
        <v>49.92</v>
      </c>
      <c r="I309" s="174">
        <f>ROUNDDOWN(H309*23.59%,2)</f>
        <v>11.77</v>
      </c>
      <c r="J309" s="174">
        <f t="shared" si="17"/>
        <v>61.69</v>
      </c>
      <c r="L309" s="148"/>
    </row>
    <row r="310" spans="1:12" ht="26.4" x14ac:dyDescent="0.3">
      <c r="A310" s="170">
        <v>303</v>
      </c>
      <c r="B310" s="176" t="s">
        <v>42</v>
      </c>
      <c r="C310" s="177" t="s">
        <v>38</v>
      </c>
      <c r="D310" s="178">
        <v>1352</v>
      </c>
      <c r="E310" s="178" t="s">
        <v>86</v>
      </c>
      <c r="F310" s="173">
        <f t="shared" si="18"/>
        <v>8.0960000000000001</v>
      </c>
      <c r="G310" s="175">
        <v>66</v>
      </c>
      <c r="H310" s="174">
        <f t="shared" si="19"/>
        <v>106.87</v>
      </c>
      <c r="I310" s="174">
        <f t="shared" si="16"/>
        <v>25.21</v>
      </c>
      <c r="J310" s="174">
        <f t="shared" si="17"/>
        <v>132.08000000000001</v>
      </c>
      <c r="L310" s="148"/>
    </row>
    <row r="311" spans="1:12" ht="26.4" x14ac:dyDescent="0.3">
      <c r="A311" s="170">
        <v>304</v>
      </c>
      <c r="B311" s="176" t="s">
        <v>37</v>
      </c>
      <c r="C311" s="177" t="s">
        <v>38</v>
      </c>
      <c r="D311" s="178">
        <v>1180</v>
      </c>
      <c r="E311" s="178" t="s">
        <v>86</v>
      </c>
      <c r="F311" s="173">
        <f t="shared" si="18"/>
        <v>7.0659999999999998</v>
      </c>
      <c r="G311" s="175">
        <v>36</v>
      </c>
      <c r="H311" s="174">
        <f t="shared" si="19"/>
        <v>50.88</v>
      </c>
      <c r="I311" s="174">
        <f t="shared" si="16"/>
        <v>12</v>
      </c>
      <c r="J311" s="174">
        <f t="shared" si="17"/>
        <v>62.88</v>
      </c>
      <c r="L311" s="148"/>
    </row>
    <row r="312" spans="1:12" x14ac:dyDescent="0.3">
      <c r="A312" s="170">
        <v>305</v>
      </c>
      <c r="B312" s="176" t="s">
        <v>44</v>
      </c>
      <c r="C312" s="177" t="s">
        <v>53</v>
      </c>
      <c r="D312" s="178">
        <v>989</v>
      </c>
      <c r="E312" s="178" t="s">
        <v>86</v>
      </c>
      <c r="F312" s="173">
        <f t="shared" si="18"/>
        <v>5.9219999999999997</v>
      </c>
      <c r="G312" s="175">
        <v>24</v>
      </c>
      <c r="H312" s="174">
        <f t="shared" si="19"/>
        <v>28.43</v>
      </c>
      <c r="I312" s="174">
        <f t="shared" si="16"/>
        <v>6.71</v>
      </c>
      <c r="J312" s="174">
        <f t="shared" si="17"/>
        <v>35.14</v>
      </c>
      <c r="L312" s="148"/>
    </row>
    <row r="313" spans="1:12" ht="26.4" x14ac:dyDescent="0.3">
      <c r="A313" s="170">
        <v>306</v>
      </c>
      <c r="B313" s="176" t="s">
        <v>51</v>
      </c>
      <c r="C313" s="177" t="s">
        <v>38</v>
      </c>
      <c r="D313" s="178">
        <v>1223</v>
      </c>
      <c r="E313" s="178" t="s">
        <v>86</v>
      </c>
      <c r="F313" s="173">
        <f t="shared" si="18"/>
        <v>7.3230000000000004</v>
      </c>
      <c r="G313" s="175">
        <v>49</v>
      </c>
      <c r="H313" s="174">
        <f t="shared" si="19"/>
        <v>71.77</v>
      </c>
      <c r="I313" s="174">
        <f t="shared" si="16"/>
        <v>16.93</v>
      </c>
      <c r="J313" s="174">
        <f t="shared" si="17"/>
        <v>88.699999999999989</v>
      </c>
      <c r="L313" s="148"/>
    </row>
    <row r="314" spans="1:12" ht="26.4" x14ac:dyDescent="0.3">
      <c r="A314" s="170">
        <v>307</v>
      </c>
      <c r="B314" s="176" t="s">
        <v>39</v>
      </c>
      <c r="C314" s="177" t="s">
        <v>38</v>
      </c>
      <c r="D314" s="178">
        <v>1136</v>
      </c>
      <c r="E314" s="178" t="s">
        <v>86</v>
      </c>
      <c r="F314" s="173">
        <f t="shared" si="18"/>
        <v>6.8019999999999996</v>
      </c>
      <c r="G314" s="175">
        <v>13</v>
      </c>
      <c r="H314" s="174">
        <f t="shared" si="19"/>
        <v>17.690000000000001</v>
      </c>
      <c r="I314" s="174">
        <f t="shared" si="16"/>
        <v>4.17</v>
      </c>
      <c r="J314" s="174">
        <f t="shared" si="17"/>
        <v>21.86</v>
      </c>
      <c r="L314" s="148"/>
    </row>
    <row r="315" spans="1:12" ht="26.4" x14ac:dyDescent="0.3">
      <c r="A315" s="170">
        <v>308</v>
      </c>
      <c r="B315" s="176" t="s">
        <v>71</v>
      </c>
      <c r="C315" s="177" t="s">
        <v>38</v>
      </c>
      <c r="D315" s="178">
        <v>1180</v>
      </c>
      <c r="E315" s="178" t="s">
        <v>86</v>
      </c>
      <c r="F315" s="173">
        <f t="shared" si="18"/>
        <v>7.0659999999999998</v>
      </c>
      <c r="G315" s="175">
        <v>39</v>
      </c>
      <c r="H315" s="174">
        <f t="shared" si="19"/>
        <v>55.11</v>
      </c>
      <c r="I315" s="174">
        <f t="shared" si="16"/>
        <v>13</v>
      </c>
      <c r="J315" s="174">
        <f t="shared" si="17"/>
        <v>68.11</v>
      </c>
      <c r="L315" s="148"/>
    </row>
    <row r="316" spans="1:12" ht="26.4" x14ac:dyDescent="0.3">
      <c r="A316" s="170">
        <v>309</v>
      </c>
      <c r="B316" s="176" t="s">
        <v>51</v>
      </c>
      <c r="C316" s="177" t="s">
        <v>38</v>
      </c>
      <c r="D316" s="178">
        <v>1158</v>
      </c>
      <c r="E316" s="178" t="s">
        <v>86</v>
      </c>
      <c r="F316" s="173">
        <f t="shared" si="18"/>
        <v>6.9340000000000002</v>
      </c>
      <c r="G316" s="175">
        <v>61</v>
      </c>
      <c r="H316" s="174">
        <f t="shared" si="19"/>
        <v>84.59</v>
      </c>
      <c r="I316" s="174">
        <f>ROUNDUP(H316*23.59%,2)</f>
        <v>19.96</v>
      </c>
      <c r="J316" s="174">
        <f t="shared" si="17"/>
        <v>104.55000000000001</v>
      </c>
      <c r="L316" s="148"/>
    </row>
    <row r="317" spans="1:12" ht="26.4" x14ac:dyDescent="0.3">
      <c r="A317" s="170">
        <v>310</v>
      </c>
      <c r="B317" s="176" t="s">
        <v>64</v>
      </c>
      <c r="C317" s="177" t="s">
        <v>50</v>
      </c>
      <c r="D317" s="178">
        <v>1448</v>
      </c>
      <c r="E317" s="178" t="s">
        <v>86</v>
      </c>
      <c r="F317" s="173">
        <f t="shared" si="18"/>
        <v>8.6709999999999994</v>
      </c>
      <c r="G317" s="175">
        <v>12</v>
      </c>
      <c r="H317" s="174">
        <f t="shared" si="19"/>
        <v>20.81</v>
      </c>
      <c r="I317" s="174">
        <f t="shared" ref="I317:I339" si="20">ROUND(H317*23.59%,2)</f>
        <v>4.91</v>
      </c>
      <c r="J317" s="174">
        <f t="shared" si="17"/>
        <v>25.72</v>
      </c>
      <c r="L317" s="148"/>
    </row>
    <row r="318" spans="1:12" ht="26.4" x14ac:dyDescent="0.3">
      <c r="A318" s="170">
        <v>311</v>
      </c>
      <c r="B318" s="176" t="s">
        <v>52</v>
      </c>
      <c r="C318" s="177" t="s">
        <v>38</v>
      </c>
      <c r="D318" s="178">
        <v>1352</v>
      </c>
      <c r="E318" s="178" t="s">
        <v>86</v>
      </c>
      <c r="F318" s="173">
        <f t="shared" si="18"/>
        <v>8.0960000000000001</v>
      </c>
      <c r="G318" s="175">
        <v>36</v>
      </c>
      <c r="H318" s="174">
        <f t="shared" si="19"/>
        <v>58.29</v>
      </c>
      <c r="I318" s="174">
        <f t="shared" si="20"/>
        <v>13.75</v>
      </c>
      <c r="J318" s="174">
        <f t="shared" si="17"/>
        <v>72.039999999999992</v>
      </c>
      <c r="L318" s="148"/>
    </row>
    <row r="319" spans="1:12" ht="26.4" x14ac:dyDescent="0.3">
      <c r="A319" s="170">
        <v>312</v>
      </c>
      <c r="B319" s="176" t="s">
        <v>42</v>
      </c>
      <c r="C319" s="177" t="s">
        <v>38</v>
      </c>
      <c r="D319" s="178">
        <v>1352</v>
      </c>
      <c r="E319" s="178" t="s">
        <v>86</v>
      </c>
      <c r="F319" s="173">
        <f t="shared" si="18"/>
        <v>8.0960000000000001</v>
      </c>
      <c r="G319" s="175">
        <v>66.5</v>
      </c>
      <c r="H319" s="174">
        <f t="shared" si="19"/>
        <v>107.68</v>
      </c>
      <c r="I319" s="174">
        <f t="shared" si="20"/>
        <v>25.4</v>
      </c>
      <c r="J319" s="174">
        <f t="shared" si="17"/>
        <v>133.08000000000001</v>
      </c>
      <c r="L319" s="148"/>
    </row>
    <row r="320" spans="1:12" ht="26.4" x14ac:dyDescent="0.3">
      <c r="A320" s="170">
        <v>313</v>
      </c>
      <c r="B320" s="176" t="s">
        <v>73</v>
      </c>
      <c r="C320" s="177" t="s">
        <v>38</v>
      </c>
      <c r="D320" s="178">
        <v>1327</v>
      </c>
      <c r="E320" s="178" t="s">
        <v>86</v>
      </c>
      <c r="F320" s="173">
        <f t="shared" si="18"/>
        <v>7.9459999999999997</v>
      </c>
      <c r="G320" s="175">
        <v>12</v>
      </c>
      <c r="H320" s="174">
        <f t="shared" si="19"/>
        <v>19.07</v>
      </c>
      <c r="I320" s="174">
        <f t="shared" si="20"/>
        <v>4.5</v>
      </c>
      <c r="J320" s="174">
        <f t="shared" si="17"/>
        <v>23.57</v>
      </c>
      <c r="L320" s="148"/>
    </row>
    <row r="321" spans="1:12" ht="26.4" x14ac:dyDescent="0.3">
      <c r="A321" s="170">
        <v>314</v>
      </c>
      <c r="B321" s="176" t="s">
        <v>39</v>
      </c>
      <c r="C321" s="177" t="s">
        <v>38</v>
      </c>
      <c r="D321" s="178">
        <v>1180</v>
      </c>
      <c r="E321" s="178" t="s">
        <v>86</v>
      </c>
      <c r="F321" s="173">
        <f t="shared" si="18"/>
        <v>7.0659999999999998</v>
      </c>
      <c r="G321" s="175">
        <v>13</v>
      </c>
      <c r="H321" s="174">
        <f t="shared" si="19"/>
        <v>18.37</v>
      </c>
      <c r="I321" s="174">
        <f t="shared" si="20"/>
        <v>4.33</v>
      </c>
      <c r="J321" s="174">
        <f t="shared" si="17"/>
        <v>22.700000000000003</v>
      </c>
      <c r="L321" s="148"/>
    </row>
    <row r="322" spans="1:12" ht="26.4" x14ac:dyDescent="0.3">
      <c r="A322" s="170">
        <v>315</v>
      </c>
      <c r="B322" s="176" t="s">
        <v>51</v>
      </c>
      <c r="C322" s="177" t="s">
        <v>38</v>
      </c>
      <c r="D322" s="178">
        <v>1180</v>
      </c>
      <c r="E322" s="178" t="s">
        <v>86</v>
      </c>
      <c r="F322" s="173">
        <f t="shared" si="18"/>
        <v>7.0659999999999998</v>
      </c>
      <c r="G322" s="175">
        <v>88</v>
      </c>
      <c r="H322" s="174">
        <f t="shared" si="19"/>
        <v>124.36</v>
      </c>
      <c r="I322" s="174">
        <f>ROUNDDOWN(H322*23.59%,2)</f>
        <v>29.33</v>
      </c>
      <c r="J322" s="174">
        <f t="shared" si="17"/>
        <v>153.69</v>
      </c>
      <c r="L322" s="148"/>
    </row>
    <row r="323" spans="1:12" x14ac:dyDescent="0.3">
      <c r="A323" s="170">
        <v>316</v>
      </c>
      <c r="B323" s="176" t="s">
        <v>44</v>
      </c>
      <c r="C323" s="177" t="s">
        <v>53</v>
      </c>
      <c r="D323" s="178">
        <v>969</v>
      </c>
      <c r="E323" s="178" t="s">
        <v>86</v>
      </c>
      <c r="F323" s="173">
        <f t="shared" si="18"/>
        <v>5.8019999999999996</v>
      </c>
      <c r="G323" s="175">
        <v>13</v>
      </c>
      <c r="H323" s="174">
        <f t="shared" si="19"/>
        <v>15.09</v>
      </c>
      <c r="I323" s="174">
        <f t="shared" si="20"/>
        <v>3.56</v>
      </c>
      <c r="J323" s="174">
        <f t="shared" si="17"/>
        <v>18.649999999999999</v>
      </c>
      <c r="L323" s="148"/>
    </row>
    <row r="324" spans="1:12" ht="26.4" x14ac:dyDescent="0.3">
      <c r="A324" s="170">
        <v>317</v>
      </c>
      <c r="B324" s="176" t="s">
        <v>60</v>
      </c>
      <c r="C324" s="177" t="s">
        <v>38</v>
      </c>
      <c r="D324" s="178">
        <v>1180</v>
      </c>
      <c r="E324" s="178" t="s">
        <v>86</v>
      </c>
      <c r="F324" s="173">
        <f t="shared" si="18"/>
        <v>7.0659999999999998</v>
      </c>
      <c r="G324" s="175">
        <v>12</v>
      </c>
      <c r="H324" s="174">
        <f t="shared" si="19"/>
        <v>16.96</v>
      </c>
      <c r="I324" s="174">
        <f t="shared" si="20"/>
        <v>4</v>
      </c>
      <c r="J324" s="174">
        <f t="shared" si="17"/>
        <v>20.96</v>
      </c>
      <c r="L324" s="148"/>
    </row>
    <row r="325" spans="1:12" ht="26.4" x14ac:dyDescent="0.3">
      <c r="A325" s="170">
        <v>318</v>
      </c>
      <c r="B325" s="176" t="s">
        <v>51</v>
      </c>
      <c r="C325" s="177" t="s">
        <v>38</v>
      </c>
      <c r="D325" s="178">
        <v>1160</v>
      </c>
      <c r="E325" s="178" t="s">
        <v>86</v>
      </c>
      <c r="F325" s="173">
        <f t="shared" si="18"/>
        <v>6.9459999999999997</v>
      </c>
      <c r="G325" s="175">
        <v>65.5</v>
      </c>
      <c r="H325" s="174">
        <f t="shared" si="19"/>
        <v>90.99</v>
      </c>
      <c r="I325" s="174">
        <f t="shared" si="20"/>
        <v>21.46</v>
      </c>
      <c r="J325" s="174">
        <f t="shared" si="17"/>
        <v>112.44999999999999</v>
      </c>
      <c r="L325" s="148"/>
    </row>
    <row r="326" spans="1:12" ht="26.4" x14ac:dyDescent="0.3">
      <c r="A326" s="170">
        <v>319</v>
      </c>
      <c r="B326" s="176" t="s">
        <v>60</v>
      </c>
      <c r="C326" s="177" t="s">
        <v>38</v>
      </c>
      <c r="D326" s="178">
        <v>1200</v>
      </c>
      <c r="E326" s="178" t="s">
        <v>86</v>
      </c>
      <c r="F326" s="173">
        <f t="shared" si="18"/>
        <v>7.1859999999999999</v>
      </c>
      <c r="G326" s="175">
        <v>12</v>
      </c>
      <c r="H326" s="174">
        <f t="shared" si="19"/>
        <v>17.25</v>
      </c>
      <c r="I326" s="174">
        <f t="shared" si="20"/>
        <v>4.07</v>
      </c>
      <c r="J326" s="174">
        <f t="shared" si="17"/>
        <v>21.32</v>
      </c>
      <c r="L326" s="148"/>
    </row>
    <row r="327" spans="1:12" ht="26.4" x14ac:dyDescent="0.3">
      <c r="A327" s="170">
        <v>320</v>
      </c>
      <c r="B327" s="176" t="s">
        <v>62</v>
      </c>
      <c r="C327" s="177" t="s">
        <v>38</v>
      </c>
      <c r="D327" s="178">
        <v>1307</v>
      </c>
      <c r="E327" s="178" t="s">
        <v>86</v>
      </c>
      <c r="F327" s="173">
        <f t="shared" si="18"/>
        <v>7.8259999999999996</v>
      </c>
      <c r="G327" s="175">
        <v>26</v>
      </c>
      <c r="H327" s="174">
        <f t="shared" si="19"/>
        <v>40.700000000000003</v>
      </c>
      <c r="I327" s="174">
        <f t="shared" si="20"/>
        <v>9.6</v>
      </c>
      <c r="J327" s="174">
        <f t="shared" si="17"/>
        <v>50.300000000000004</v>
      </c>
      <c r="L327" s="148"/>
    </row>
    <row r="328" spans="1:12" ht="26.4" x14ac:dyDescent="0.3">
      <c r="A328" s="170">
        <v>321</v>
      </c>
      <c r="B328" s="176" t="s">
        <v>58</v>
      </c>
      <c r="C328" s="177" t="s">
        <v>38</v>
      </c>
      <c r="D328" s="178">
        <v>1160</v>
      </c>
      <c r="E328" s="178" t="s">
        <v>86</v>
      </c>
      <c r="F328" s="173">
        <f t="shared" si="18"/>
        <v>6.9459999999999997</v>
      </c>
      <c r="G328" s="175">
        <v>24</v>
      </c>
      <c r="H328" s="174">
        <f t="shared" si="19"/>
        <v>33.340000000000003</v>
      </c>
      <c r="I328" s="174">
        <f t="shared" si="20"/>
        <v>7.86</v>
      </c>
      <c r="J328" s="174">
        <f t="shared" ref="J328:J350" si="21">H328+I328</f>
        <v>41.2</v>
      </c>
      <c r="L328" s="148"/>
    </row>
    <row r="329" spans="1:12" ht="26.4" x14ac:dyDescent="0.3">
      <c r="A329" s="170">
        <v>322</v>
      </c>
      <c r="B329" s="176" t="s">
        <v>37</v>
      </c>
      <c r="C329" s="177" t="s">
        <v>45</v>
      </c>
      <c r="D329" s="178">
        <v>1003</v>
      </c>
      <c r="E329" s="178" t="s">
        <v>86</v>
      </c>
      <c r="F329" s="173">
        <f t="shared" ref="F329:F350" si="22">ROUND(D329/$F$4,3)</f>
        <v>6.0060000000000002</v>
      </c>
      <c r="G329" s="175">
        <v>13</v>
      </c>
      <c r="H329" s="174">
        <f t="shared" ref="H329:H350" si="23">ROUND(F329*G329*E329,2)</f>
        <v>15.62</v>
      </c>
      <c r="I329" s="174">
        <f t="shared" si="20"/>
        <v>3.68</v>
      </c>
      <c r="J329" s="174">
        <f t="shared" si="21"/>
        <v>19.3</v>
      </c>
      <c r="L329" s="148"/>
    </row>
    <row r="330" spans="1:12" ht="26.4" x14ac:dyDescent="0.3">
      <c r="A330" s="170">
        <v>323</v>
      </c>
      <c r="B330" s="176" t="s">
        <v>51</v>
      </c>
      <c r="C330" s="177" t="s">
        <v>38</v>
      </c>
      <c r="D330" s="178">
        <v>1116</v>
      </c>
      <c r="E330" s="178" t="s">
        <v>86</v>
      </c>
      <c r="F330" s="173">
        <f t="shared" si="22"/>
        <v>6.6829999999999998</v>
      </c>
      <c r="G330" s="175">
        <v>69.5</v>
      </c>
      <c r="H330" s="174">
        <f t="shared" si="23"/>
        <v>92.89</v>
      </c>
      <c r="I330" s="174">
        <f t="shared" si="20"/>
        <v>21.91</v>
      </c>
      <c r="J330" s="174">
        <f t="shared" si="21"/>
        <v>114.8</v>
      </c>
      <c r="L330" s="148"/>
    </row>
    <row r="331" spans="1:12" ht="26.4" x14ac:dyDescent="0.3">
      <c r="A331" s="170">
        <v>324</v>
      </c>
      <c r="B331" s="176" t="s">
        <v>58</v>
      </c>
      <c r="C331" s="177" t="s">
        <v>45</v>
      </c>
      <c r="D331" s="178">
        <v>1043</v>
      </c>
      <c r="E331" s="178" t="s">
        <v>86</v>
      </c>
      <c r="F331" s="173">
        <f t="shared" si="22"/>
        <v>6.2460000000000004</v>
      </c>
      <c r="G331" s="175">
        <v>24</v>
      </c>
      <c r="H331" s="174">
        <f t="shared" si="23"/>
        <v>29.98</v>
      </c>
      <c r="I331" s="174">
        <f t="shared" si="20"/>
        <v>7.07</v>
      </c>
      <c r="J331" s="174">
        <f t="shared" si="21"/>
        <v>37.049999999999997</v>
      </c>
      <c r="L331" s="148"/>
    </row>
    <row r="332" spans="1:12" ht="26.4" x14ac:dyDescent="0.3">
      <c r="A332" s="170">
        <v>325</v>
      </c>
      <c r="B332" s="176" t="s">
        <v>56</v>
      </c>
      <c r="C332" s="177" t="s">
        <v>38</v>
      </c>
      <c r="D332" s="178">
        <v>1116</v>
      </c>
      <c r="E332" s="178" t="s">
        <v>86</v>
      </c>
      <c r="F332" s="173">
        <f t="shared" si="22"/>
        <v>6.6829999999999998</v>
      </c>
      <c r="G332" s="175">
        <v>49</v>
      </c>
      <c r="H332" s="174">
        <f t="shared" si="23"/>
        <v>65.489999999999995</v>
      </c>
      <c r="I332" s="174">
        <f t="shared" si="20"/>
        <v>15.45</v>
      </c>
      <c r="J332" s="174">
        <f t="shared" si="21"/>
        <v>80.94</v>
      </c>
      <c r="L332" s="148"/>
    </row>
    <row r="333" spans="1:12" ht="26.4" x14ac:dyDescent="0.3">
      <c r="A333" s="170">
        <v>326</v>
      </c>
      <c r="B333" s="176" t="s">
        <v>52</v>
      </c>
      <c r="C333" s="177" t="s">
        <v>38</v>
      </c>
      <c r="D333" s="178">
        <v>1307</v>
      </c>
      <c r="E333" s="178" t="s">
        <v>86</v>
      </c>
      <c r="F333" s="173">
        <f t="shared" si="22"/>
        <v>7.8259999999999996</v>
      </c>
      <c r="G333" s="175">
        <v>12</v>
      </c>
      <c r="H333" s="174">
        <f t="shared" si="23"/>
        <v>18.78</v>
      </c>
      <c r="I333" s="174">
        <f t="shared" si="20"/>
        <v>4.43</v>
      </c>
      <c r="J333" s="174">
        <f t="shared" si="21"/>
        <v>23.21</v>
      </c>
      <c r="L333" s="148"/>
    </row>
    <row r="334" spans="1:12" x14ac:dyDescent="0.3">
      <c r="A334" s="170">
        <v>327</v>
      </c>
      <c r="B334" s="176" t="s">
        <v>44</v>
      </c>
      <c r="C334" s="177" t="s">
        <v>53</v>
      </c>
      <c r="D334" s="178">
        <v>949</v>
      </c>
      <c r="E334" s="178" t="s">
        <v>86</v>
      </c>
      <c r="F334" s="173">
        <f t="shared" si="22"/>
        <v>5.6829999999999998</v>
      </c>
      <c r="G334" s="175">
        <v>24</v>
      </c>
      <c r="H334" s="174">
        <f t="shared" si="23"/>
        <v>27.28</v>
      </c>
      <c r="I334" s="174">
        <f t="shared" si="20"/>
        <v>6.44</v>
      </c>
      <c r="J334" s="174">
        <f t="shared" si="21"/>
        <v>33.72</v>
      </c>
      <c r="L334" s="148"/>
    </row>
    <row r="335" spans="1:12" ht="26.4" x14ac:dyDescent="0.3">
      <c r="A335" s="170">
        <v>328</v>
      </c>
      <c r="B335" s="176" t="s">
        <v>60</v>
      </c>
      <c r="C335" s="177" t="s">
        <v>53</v>
      </c>
      <c r="D335" s="178">
        <v>982</v>
      </c>
      <c r="E335" s="178" t="s">
        <v>86</v>
      </c>
      <c r="F335" s="173">
        <f t="shared" si="22"/>
        <v>5.88</v>
      </c>
      <c r="G335" s="175">
        <v>13</v>
      </c>
      <c r="H335" s="174">
        <f t="shared" si="23"/>
        <v>15.29</v>
      </c>
      <c r="I335" s="174">
        <f t="shared" si="20"/>
        <v>3.61</v>
      </c>
      <c r="J335" s="174">
        <f t="shared" si="21"/>
        <v>18.899999999999999</v>
      </c>
      <c r="L335" s="148"/>
    </row>
    <row r="336" spans="1:12" ht="26.4" x14ac:dyDescent="0.3">
      <c r="A336" s="170">
        <v>329</v>
      </c>
      <c r="B336" s="176" t="s">
        <v>60</v>
      </c>
      <c r="C336" s="177" t="s">
        <v>45</v>
      </c>
      <c r="D336" s="178">
        <v>1003</v>
      </c>
      <c r="E336" s="178" t="s">
        <v>86</v>
      </c>
      <c r="F336" s="173">
        <f t="shared" si="22"/>
        <v>6.0060000000000002</v>
      </c>
      <c r="G336" s="175">
        <v>12</v>
      </c>
      <c r="H336" s="174">
        <f t="shared" si="23"/>
        <v>14.41</v>
      </c>
      <c r="I336" s="174">
        <f t="shared" si="20"/>
        <v>3.4</v>
      </c>
      <c r="J336" s="174">
        <f t="shared" si="21"/>
        <v>17.809999999999999</v>
      </c>
      <c r="L336" s="148"/>
    </row>
    <row r="337" spans="1:12" ht="26.4" x14ac:dyDescent="0.3">
      <c r="A337" s="170">
        <v>330</v>
      </c>
      <c r="B337" s="176" t="s">
        <v>42</v>
      </c>
      <c r="C337" s="177" t="s">
        <v>38</v>
      </c>
      <c r="D337" s="178">
        <v>1332</v>
      </c>
      <c r="E337" s="178" t="s">
        <v>86</v>
      </c>
      <c r="F337" s="173">
        <f t="shared" si="22"/>
        <v>7.976</v>
      </c>
      <c r="G337" s="175">
        <v>72</v>
      </c>
      <c r="H337" s="174">
        <f t="shared" si="23"/>
        <v>114.85</v>
      </c>
      <c r="I337" s="174">
        <f t="shared" si="20"/>
        <v>27.09</v>
      </c>
      <c r="J337" s="174">
        <f t="shared" si="21"/>
        <v>141.94</v>
      </c>
      <c r="L337" s="148"/>
    </row>
    <row r="338" spans="1:12" x14ac:dyDescent="0.3">
      <c r="A338" s="170">
        <v>331</v>
      </c>
      <c r="B338" s="176" t="s">
        <v>44</v>
      </c>
      <c r="C338" s="177" t="s">
        <v>53</v>
      </c>
      <c r="D338" s="178">
        <v>949</v>
      </c>
      <c r="E338" s="178" t="s">
        <v>86</v>
      </c>
      <c r="F338" s="173">
        <f t="shared" si="22"/>
        <v>5.6829999999999998</v>
      </c>
      <c r="G338" s="175">
        <v>36</v>
      </c>
      <c r="H338" s="174">
        <f t="shared" si="23"/>
        <v>40.92</v>
      </c>
      <c r="I338" s="174">
        <f>ROUNDUP(H338*23.59%,2)</f>
        <v>9.66</v>
      </c>
      <c r="J338" s="174">
        <f t="shared" si="21"/>
        <v>50.58</v>
      </c>
      <c r="L338" s="148"/>
    </row>
    <row r="339" spans="1:12" ht="26.4" x14ac:dyDescent="0.3">
      <c r="A339" s="170">
        <v>332</v>
      </c>
      <c r="B339" s="176" t="s">
        <v>58</v>
      </c>
      <c r="C339" s="177" t="s">
        <v>53</v>
      </c>
      <c r="D339" s="178">
        <v>982</v>
      </c>
      <c r="E339" s="178" t="s">
        <v>86</v>
      </c>
      <c r="F339" s="173">
        <f t="shared" si="22"/>
        <v>5.88</v>
      </c>
      <c r="G339" s="175">
        <v>36</v>
      </c>
      <c r="H339" s="174">
        <f t="shared" si="23"/>
        <v>42.34</v>
      </c>
      <c r="I339" s="174">
        <f t="shared" si="20"/>
        <v>9.99</v>
      </c>
      <c r="J339" s="174">
        <f t="shared" si="21"/>
        <v>52.330000000000005</v>
      </c>
      <c r="L339" s="148"/>
    </row>
    <row r="340" spans="1:12" ht="26.4" x14ac:dyDescent="0.3">
      <c r="A340" s="170">
        <v>333</v>
      </c>
      <c r="B340" s="176" t="s">
        <v>42</v>
      </c>
      <c r="C340" s="177" t="s">
        <v>38</v>
      </c>
      <c r="D340" s="178">
        <v>1332</v>
      </c>
      <c r="E340" s="178" t="s">
        <v>86</v>
      </c>
      <c r="F340" s="173">
        <f t="shared" si="22"/>
        <v>7.976</v>
      </c>
      <c r="G340" s="175">
        <v>50.5</v>
      </c>
      <c r="H340" s="174">
        <f t="shared" si="23"/>
        <v>80.56</v>
      </c>
      <c r="I340" s="174">
        <f>ROUNDUP(H340*23.59%,2)</f>
        <v>19.010000000000002</v>
      </c>
      <c r="J340" s="174">
        <f t="shared" si="21"/>
        <v>99.570000000000007</v>
      </c>
      <c r="L340" s="148"/>
    </row>
    <row r="341" spans="1:12" ht="26.4" x14ac:dyDescent="0.3">
      <c r="A341" s="170">
        <v>334</v>
      </c>
      <c r="B341" s="176" t="s">
        <v>56</v>
      </c>
      <c r="C341" s="177" t="s">
        <v>38</v>
      </c>
      <c r="D341" s="178">
        <v>1138</v>
      </c>
      <c r="E341" s="178" t="s">
        <v>86</v>
      </c>
      <c r="F341" s="173">
        <f t="shared" si="22"/>
        <v>6.8140000000000001</v>
      </c>
      <c r="G341" s="175">
        <v>37</v>
      </c>
      <c r="H341" s="174">
        <f t="shared" si="23"/>
        <v>50.42</v>
      </c>
      <c r="I341" s="174">
        <f t="shared" ref="I341:I410" si="24">ROUND(H341*23.59%,2)</f>
        <v>11.89</v>
      </c>
      <c r="J341" s="174">
        <f t="shared" si="21"/>
        <v>62.31</v>
      </c>
      <c r="L341" s="148"/>
    </row>
    <row r="342" spans="1:12" x14ac:dyDescent="0.3">
      <c r="A342" s="170">
        <v>335</v>
      </c>
      <c r="B342" s="176" t="s">
        <v>44</v>
      </c>
      <c r="C342" s="177" t="s">
        <v>53</v>
      </c>
      <c r="D342" s="178">
        <v>949</v>
      </c>
      <c r="E342" s="178" t="s">
        <v>86</v>
      </c>
      <c r="F342" s="173">
        <f t="shared" si="22"/>
        <v>5.6829999999999998</v>
      </c>
      <c r="G342" s="175">
        <v>12</v>
      </c>
      <c r="H342" s="174">
        <f t="shared" si="23"/>
        <v>13.64</v>
      </c>
      <c r="I342" s="174">
        <f t="shared" si="24"/>
        <v>3.22</v>
      </c>
      <c r="J342" s="174">
        <f t="shared" si="21"/>
        <v>16.86</v>
      </c>
      <c r="L342" s="148"/>
    </row>
    <row r="343" spans="1:12" ht="26.4" x14ac:dyDescent="0.3">
      <c r="A343" s="170">
        <v>336</v>
      </c>
      <c r="B343" s="176" t="s">
        <v>42</v>
      </c>
      <c r="C343" s="177" t="s">
        <v>38</v>
      </c>
      <c r="D343" s="178">
        <v>1332</v>
      </c>
      <c r="E343" s="178" t="s">
        <v>86</v>
      </c>
      <c r="F343" s="173">
        <f t="shared" si="22"/>
        <v>7.976</v>
      </c>
      <c r="G343" s="175">
        <v>50</v>
      </c>
      <c r="H343" s="174">
        <f t="shared" si="23"/>
        <v>79.760000000000005</v>
      </c>
      <c r="I343" s="174">
        <f t="shared" si="24"/>
        <v>18.82</v>
      </c>
      <c r="J343" s="174">
        <f t="shared" si="21"/>
        <v>98.580000000000013</v>
      </c>
      <c r="L343" s="148"/>
    </row>
    <row r="344" spans="1:12" ht="26.4" x14ac:dyDescent="0.3">
      <c r="A344" s="170">
        <v>337</v>
      </c>
      <c r="B344" s="176" t="s">
        <v>60</v>
      </c>
      <c r="C344" s="177" t="s">
        <v>53</v>
      </c>
      <c r="D344" s="178">
        <v>982</v>
      </c>
      <c r="E344" s="178" t="s">
        <v>86</v>
      </c>
      <c r="F344" s="173">
        <f t="shared" si="22"/>
        <v>5.88</v>
      </c>
      <c r="G344" s="175">
        <v>12</v>
      </c>
      <c r="H344" s="174">
        <f t="shared" si="23"/>
        <v>14.11</v>
      </c>
      <c r="I344" s="174">
        <f t="shared" si="24"/>
        <v>3.33</v>
      </c>
      <c r="J344" s="174">
        <f t="shared" si="21"/>
        <v>17.439999999999998</v>
      </c>
      <c r="L344" s="148"/>
    </row>
    <row r="345" spans="1:12" ht="26.4" x14ac:dyDescent="0.3">
      <c r="A345" s="170">
        <v>338</v>
      </c>
      <c r="B345" s="176" t="s">
        <v>60</v>
      </c>
      <c r="C345" s="177" t="s">
        <v>53</v>
      </c>
      <c r="D345" s="178">
        <v>982</v>
      </c>
      <c r="E345" s="178" t="s">
        <v>86</v>
      </c>
      <c r="F345" s="173">
        <f t="shared" si="22"/>
        <v>5.88</v>
      </c>
      <c r="G345" s="175">
        <v>12</v>
      </c>
      <c r="H345" s="174">
        <f t="shared" si="23"/>
        <v>14.11</v>
      </c>
      <c r="I345" s="174">
        <f t="shared" si="24"/>
        <v>3.33</v>
      </c>
      <c r="J345" s="174">
        <f t="shared" si="21"/>
        <v>17.439999999999998</v>
      </c>
      <c r="L345" s="148"/>
    </row>
    <row r="346" spans="1:12" ht="26.4" x14ac:dyDescent="0.3">
      <c r="A346" s="170">
        <v>339</v>
      </c>
      <c r="B346" s="176" t="s">
        <v>56</v>
      </c>
      <c r="C346" s="177" t="s">
        <v>38</v>
      </c>
      <c r="D346" s="178">
        <v>1160</v>
      </c>
      <c r="E346" s="178" t="s">
        <v>86</v>
      </c>
      <c r="F346" s="173">
        <f t="shared" si="22"/>
        <v>6.9459999999999997</v>
      </c>
      <c r="G346" s="175">
        <v>24</v>
      </c>
      <c r="H346" s="174">
        <f t="shared" si="23"/>
        <v>33.340000000000003</v>
      </c>
      <c r="I346" s="174">
        <f t="shared" si="24"/>
        <v>7.86</v>
      </c>
      <c r="J346" s="174">
        <f t="shared" si="21"/>
        <v>41.2</v>
      </c>
      <c r="L346" s="148"/>
    </row>
    <row r="347" spans="1:12" ht="26.4" x14ac:dyDescent="0.3">
      <c r="A347" s="170">
        <v>340</v>
      </c>
      <c r="B347" s="176" t="s">
        <v>39</v>
      </c>
      <c r="C347" s="177" t="s">
        <v>38</v>
      </c>
      <c r="D347" s="178">
        <v>1160</v>
      </c>
      <c r="E347" s="178" t="s">
        <v>86</v>
      </c>
      <c r="F347" s="173">
        <f t="shared" si="22"/>
        <v>6.9459999999999997</v>
      </c>
      <c r="G347" s="175">
        <v>51</v>
      </c>
      <c r="H347" s="174">
        <f t="shared" si="23"/>
        <v>70.849999999999994</v>
      </c>
      <c r="I347" s="174">
        <f t="shared" si="24"/>
        <v>16.71</v>
      </c>
      <c r="J347" s="174">
        <f t="shared" si="21"/>
        <v>87.56</v>
      </c>
      <c r="L347" s="148"/>
    </row>
    <row r="348" spans="1:12" ht="26.4" x14ac:dyDescent="0.3">
      <c r="A348" s="170">
        <v>341</v>
      </c>
      <c r="B348" s="176" t="s">
        <v>51</v>
      </c>
      <c r="C348" s="177" t="s">
        <v>38</v>
      </c>
      <c r="D348" s="178">
        <v>1138</v>
      </c>
      <c r="E348" s="178" t="s">
        <v>86</v>
      </c>
      <c r="F348" s="173">
        <f t="shared" si="22"/>
        <v>6.8140000000000001</v>
      </c>
      <c r="G348" s="175">
        <v>37</v>
      </c>
      <c r="H348" s="174">
        <f t="shared" si="23"/>
        <v>50.42</v>
      </c>
      <c r="I348" s="174">
        <f t="shared" si="24"/>
        <v>11.89</v>
      </c>
      <c r="J348" s="174">
        <f t="shared" si="21"/>
        <v>62.31</v>
      </c>
      <c r="L348" s="148"/>
    </row>
    <row r="349" spans="1:12" ht="26.4" x14ac:dyDescent="0.3">
      <c r="A349" s="170">
        <v>342</v>
      </c>
      <c r="B349" s="176" t="s">
        <v>65</v>
      </c>
      <c r="C349" s="177" t="s">
        <v>38</v>
      </c>
      <c r="D349" s="178">
        <v>1183</v>
      </c>
      <c r="E349" s="178" t="s">
        <v>86</v>
      </c>
      <c r="F349" s="173">
        <f t="shared" si="22"/>
        <v>7.0839999999999996</v>
      </c>
      <c r="G349" s="175">
        <v>75</v>
      </c>
      <c r="H349" s="174">
        <f t="shared" si="23"/>
        <v>106.26</v>
      </c>
      <c r="I349" s="174">
        <f t="shared" si="24"/>
        <v>25.07</v>
      </c>
      <c r="J349" s="174">
        <f t="shared" si="21"/>
        <v>131.33000000000001</v>
      </c>
      <c r="L349" s="148"/>
    </row>
    <row r="350" spans="1:12" ht="26.4" x14ac:dyDescent="0.3">
      <c r="A350" s="170">
        <v>343</v>
      </c>
      <c r="B350" s="176" t="s">
        <v>56</v>
      </c>
      <c r="C350" s="177" t="s">
        <v>38</v>
      </c>
      <c r="D350" s="178">
        <v>1160</v>
      </c>
      <c r="E350" s="178" t="s">
        <v>86</v>
      </c>
      <c r="F350" s="173">
        <f t="shared" si="22"/>
        <v>6.9459999999999997</v>
      </c>
      <c r="G350" s="175">
        <v>26</v>
      </c>
      <c r="H350" s="174">
        <f t="shared" si="23"/>
        <v>36.119999999999997</v>
      </c>
      <c r="I350" s="174">
        <f t="shared" si="24"/>
        <v>8.52</v>
      </c>
      <c r="J350" s="174">
        <f t="shared" si="21"/>
        <v>44.64</v>
      </c>
      <c r="L350" s="148"/>
    </row>
    <row r="351" spans="1:12" ht="29.25" customHeight="1" x14ac:dyDescent="0.3">
      <c r="A351" s="163"/>
      <c r="B351" s="164" t="s">
        <v>78</v>
      </c>
      <c r="C351" s="165"/>
      <c r="D351" s="166"/>
      <c r="E351" s="166"/>
      <c r="F351" s="166"/>
      <c r="G351" s="167"/>
      <c r="H351" s="167"/>
      <c r="I351" s="167"/>
      <c r="J351" s="168"/>
      <c r="L351" s="148"/>
    </row>
    <row r="352" spans="1:12" x14ac:dyDescent="0.3">
      <c r="A352" s="170">
        <v>344</v>
      </c>
      <c r="B352" s="179" t="s">
        <v>79</v>
      </c>
      <c r="C352" s="177" t="s">
        <v>45</v>
      </c>
      <c r="D352" s="178">
        <v>1211</v>
      </c>
      <c r="E352" s="178" t="s">
        <v>86</v>
      </c>
      <c r="F352" s="173">
        <f t="shared" ref="F352:F415" si="25">ROUND(D352/$F$4,3)</f>
        <v>7.2510000000000003</v>
      </c>
      <c r="G352" s="175">
        <v>103</v>
      </c>
      <c r="H352" s="174">
        <f t="shared" ref="H352:H409" si="26">ROUND(F352*G352*E352,2)</f>
        <v>149.37</v>
      </c>
      <c r="I352" s="174">
        <f>ROUNDDOWN(H352*23.59%,2)</f>
        <v>35.229999999999997</v>
      </c>
      <c r="J352" s="174">
        <f t="shared" ref="J352:J415" si="27">H352+I352</f>
        <v>184.6</v>
      </c>
      <c r="L352" s="148"/>
    </row>
    <row r="353" spans="1:12" x14ac:dyDescent="0.3">
      <c r="A353" s="170">
        <v>345</v>
      </c>
      <c r="B353" s="179" t="s">
        <v>79</v>
      </c>
      <c r="C353" s="177" t="s">
        <v>45</v>
      </c>
      <c r="D353" s="178">
        <v>1211</v>
      </c>
      <c r="E353" s="178" t="s">
        <v>87</v>
      </c>
      <c r="F353" s="173">
        <f t="shared" si="25"/>
        <v>7.2510000000000003</v>
      </c>
      <c r="G353" s="175">
        <v>17</v>
      </c>
      <c r="H353" s="174">
        <f t="shared" si="26"/>
        <v>61.63</v>
      </c>
      <c r="I353" s="174">
        <f t="shared" ref="I353:I365" si="28">ROUND(H353*23.59%,2)</f>
        <v>14.54</v>
      </c>
      <c r="J353" s="174">
        <f t="shared" si="27"/>
        <v>76.17</v>
      </c>
      <c r="L353" s="148"/>
    </row>
    <row r="354" spans="1:12" x14ac:dyDescent="0.3">
      <c r="A354" s="170">
        <v>346</v>
      </c>
      <c r="B354" s="179" t="s">
        <v>79</v>
      </c>
      <c r="C354" s="177" t="s">
        <v>45</v>
      </c>
      <c r="D354" s="178">
        <v>1211</v>
      </c>
      <c r="E354" s="178" t="s">
        <v>86</v>
      </c>
      <c r="F354" s="173">
        <f t="shared" si="25"/>
        <v>7.2510000000000003</v>
      </c>
      <c r="G354" s="175">
        <v>79</v>
      </c>
      <c r="H354" s="174">
        <f t="shared" si="26"/>
        <v>114.57</v>
      </c>
      <c r="I354" s="174">
        <f t="shared" si="28"/>
        <v>27.03</v>
      </c>
      <c r="J354" s="174">
        <f t="shared" si="27"/>
        <v>141.6</v>
      </c>
      <c r="L354" s="148"/>
    </row>
    <row r="355" spans="1:12" x14ac:dyDescent="0.3">
      <c r="A355" s="170">
        <v>347</v>
      </c>
      <c r="B355" s="179" t="s">
        <v>79</v>
      </c>
      <c r="C355" s="177" t="s">
        <v>45</v>
      </c>
      <c r="D355" s="178">
        <v>1211</v>
      </c>
      <c r="E355" s="178" t="s">
        <v>87</v>
      </c>
      <c r="F355" s="173">
        <f t="shared" si="25"/>
        <v>7.2510000000000003</v>
      </c>
      <c r="G355" s="175">
        <v>17</v>
      </c>
      <c r="H355" s="174">
        <f t="shared" si="26"/>
        <v>61.63</v>
      </c>
      <c r="I355" s="174">
        <f t="shared" si="28"/>
        <v>14.54</v>
      </c>
      <c r="J355" s="174">
        <f t="shared" si="27"/>
        <v>76.17</v>
      </c>
      <c r="L355" s="148"/>
    </row>
    <row r="356" spans="1:12" x14ac:dyDescent="0.3">
      <c r="A356" s="170">
        <v>348</v>
      </c>
      <c r="B356" s="179" t="s">
        <v>79</v>
      </c>
      <c r="C356" s="177" t="s">
        <v>45</v>
      </c>
      <c r="D356" s="178">
        <v>1211</v>
      </c>
      <c r="E356" s="178" t="s">
        <v>86</v>
      </c>
      <c r="F356" s="173">
        <f t="shared" si="25"/>
        <v>7.2510000000000003</v>
      </c>
      <c r="G356" s="175">
        <v>88</v>
      </c>
      <c r="H356" s="174">
        <f t="shared" si="26"/>
        <v>127.62</v>
      </c>
      <c r="I356" s="174">
        <f t="shared" si="28"/>
        <v>30.11</v>
      </c>
      <c r="J356" s="174">
        <f t="shared" si="27"/>
        <v>157.73000000000002</v>
      </c>
      <c r="L356" s="148"/>
    </row>
    <row r="357" spans="1:12" x14ac:dyDescent="0.3">
      <c r="A357" s="170">
        <v>349</v>
      </c>
      <c r="B357" s="179" t="s">
        <v>79</v>
      </c>
      <c r="C357" s="177" t="s">
        <v>45</v>
      </c>
      <c r="D357" s="178">
        <v>1211</v>
      </c>
      <c r="E357" s="178" t="s">
        <v>87</v>
      </c>
      <c r="F357" s="173">
        <f t="shared" si="25"/>
        <v>7.2510000000000003</v>
      </c>
      <c r="G357" s="175">
        <v>32</v>
      </c>
      <c r="H357" s="174">
        <f t="shared" si="26"/>
        <v>116.02</v>
      </c>
      <c r="I357" s="174">
        <f t="shared" si="28"/>
        <v>27.37</v>
      </c>
      <c r="J357" s="174">
        <f t="shared" si="27"/>
        <v>143.38999999999999</v>
      </c>
      <c r="L357" s="148"/>
    </row>
    <row r="358" spans="1:12" x14ac:dyDescent="0.3">
      <c r="A358" s="170">
        <v>350</v>
      </c>
      <c r="B358" s="179" t="s">
        <v>79</v>
      </c>
      <c r="C358" s="177" t="s">
        <v>45</v>
      </c>
      <c r="D358" s="178">
        <v>1234</v>
      </c>
      <c r="E358" s="178" t="s">
        <v>86</v>
      </c>
      <c r="F358" s="173">
        <f t="shared" si="25"/>
        <v>7.3890000000000002</v>
      </c>
      <c r="G358" s="175">
        <v>88</v>
      </c>
      <c r="H358" s="174">
        <f t="shared" si="26"/>
        <v>130.05000000000001</v>
      </c>
      <c r="I358" s="174">
        <f t="shared" si="28"/>
        <v>30.68</v>
      </c>
      <c r="J358" s="174">
        <f t="shared" si="27"/>
        <v>160.73000000000002</v>
      </c>
      <c r="L358" s="148"/>
    </row>
    <row r="359" spans="1:12" x14ac:dyDescent="0.3">
      <c r="A359" s="170">
        <v>351</v>
      </c>
      <c r="B359" s="179" t="s">
        <v>79</v>
      </c>
      <c r="C359" s="177" t="s">
        <v>45</v>
      </c>
      <c r="D359" s="178">
        <v>1234</v>
      </c>
      <c r="E359" s="178" t="s">
        <v>87</v>
      </c>
      <c r="F359" s="173">
        <f t="shared" si="25"/>
        <v>7.3890000000000002</v>
      </c>
      <c r="G359" s="175">
        <v>32</v>
      </c>
      <c r="H359" s="174">
        <f t="shared" si="26"/>
        <v>118.22</v>
      </c>
      <c r="I359" s="174">
        <f t="shared" si="28"/>
        <v>27.89</v>
      </c>
      <c r="J359" s="174">
        <f t="shared" si="27"/>
        <v>146.11000000000001</v>
      </c>
      <c r="L359" s="148"/>
    </row>
    <row r="360" spans="1:12" x14ac:dyDescent="0.3">
      <c r="A360" s="170">
        <v>352</v>
      </c>
      <c r="B360" s="179" t="s">
        <v>79</v>
      </c>
      <c r="C360" s="177" t="s">
        <v>45</v>
      </c>
      <c r="D360" s="178">
        <v>1234</v>
      </c>
      <c r="E360" s="178" t="s">
        <v>86</v>
      </c>
      <c r="F360" s="173">
        <f t="shared" si="25"/>
        <v>7.3890000000000002</v>
      </c>
      <c r="G360" s="175">
        <v>79</v>
      </c>
      <c r="H360" s="174">
        <f t="shared" si="26"/>
        <v>116.75</v>
      </c>
      <c r="I360" s="174">
        <f t="shared" si="28"/>
        <v>27.54</v>
      </c>
      <c r="J360" s="174">
        <f t="shared" si="27"/>
        <v>144.29</v>
      </c>
      <c r="L360" s="148"/>
    </row>
    <row r="361" spans="1:12" x14ac:dyDescent="0.3">
      <c r="A361" s="170">
        <v>353</v>
      </c>
      <c r="B361" s="179" t="s">
        <v>79</v>
      </c>
      <c r="C361" s="177" t="s">
        <v>45</v>
      </c>
      <c r="D361" s="178">
        <v>1234</v>
      </c>
      <c r="E361" s="178" t="s">
        <v>87</v>
      </c>
      <c r="F361" s="173">
        <f t="shared" si="25"/>
        <v>7.3890000000000002</v>
      </c>
      <c r="G361" s="175">
        <v>17</v>
      </c>
      <c r="H361" s="174">
        <f t="shared" si="26"/>
        <v>62.81</v>
      </c>
      <c r="I361" s="174">
        <f t="shared" si="28"/>
        <v>14.82</v>
      </c>
      <c r="J361" s="174">
        <f t="shared" si="27"/>
        <v>77.63</v>
      </c>
      <c r="L361" s="148"/>
    </row>
    <row r="362" spans="1:12" ht="26.4" x14ac:dyDescent="0.3">
      <c r="A362" s="170">
        <v>354</v>
      </c>
      <c r="B362" s="179" t="s">
        <v>79</v>
      </c>
      <c r="C362" s="177" t="s">
        <v>80</v>
      </c>
      <c r="D362" s="178">
        <v>1474</v>
      </c>
      <c r="E362" s="178" t="s">
        <v>87</v>
      </c>
      <c r="F362" s="173">
        <f t="shared" si="25"/>
        <v>8.8260000000000005</v>
      </c>
      <c r="G362" s="175">
        <v>8.5</v>
      </c>
      <c r="H362" s="174">
        <f t="shared" si="26"/>
        <v>37.51</v>
      </c>
      <c r="I362" s="174">
        <f t="shared" si="28"/>
        <v>8.85</v>
      </c>
      <c r="J362" s="174">
        <f t="shared" si="27"/>
        <v>46.36</v>
      </c>
      <c r="L362" s="148"/>
    </row>
    <row r="363" spans="1:12" ht="26.4" x14ac:dyDescent="0.3">
      <c r="A363" s="170">
        <v>355</v>
      </c>
      <c r="B363" s="179" t="s">
        <v>79</v>
      </c>
      <c r="C363" s="177" t="s">
        <v>80</v>
      </c>
      <c r="D363" s="178">
        <v>1474</v>
      </c>
      <c r="E363" s="178" t="s">
        <v>86</v>
      </c>
      <c r="F363" s="173">
        <f t="shared" si="25"/>
        <v>8.8260000000000005</v>
      </c>
      <c r="G363" s="175">
        <v>111.5</v>
      </c>
      <c r="H363" s="174">
        <f t="shared" si="26"/>
        <v>196.82</v>
      </c>
      <c r="I363" s="174">
        <f t="shared" si="28"/>
        <v>46.43</v>
      </c>
      <c r="J363" s="174">
        <f t="shared" si="27"/>
        <v>243.25</v>
      </c>
      <c r="L363" s="148"/>
    </row>
    <row r="364" spans="1:12" x14ac:dyDescent="0.3">
      <c r="A364" s="170">
        <v>356</v>
      </c>
      <c r="B364" s="179" t="s">
        <v>79</v>
      </c>
      <c r="C364" s="177" t="s">
        <v>45</v>
      </c>
      <c r="D364" s="178">
        <v>1257</v>
      </c>
      <c r="E364" s="178" t="s">
        <v>86</v>
      </c>
      <c r="F364" s="173">
        <f t="shared" si="25"/>
        <v>7.5270000000000001</v>
      </c>
      <c r="G364" s="175">
        <v>111.5</v>
      </c>
      <c r="H364" s="174">
        <f t="shared" si="26"/>
        <v>167.85</v>
      </c>
      <c r="I364" s="174">
        <f t="shared" si="28"/>
        <v>39.6</v>
      </c>
      <c r="J364" s="174">
        <f t="shared" si="27"/>
        <v>207.45</v>
      </c>
      <c r="L364" s="148"/>
    </row>
    <row r="365" spans="1:12" x14ac:dyDescent="0.3">
      <c r="A365" s="170">
        <v>357</v>
      </c>
      <c r="B365" s="179" t="s">
        <v>79</v>
      </c>
      <c r="C365" s="177" t="s">
        <v>45</v>
      </c>
      <c r="D365" s="178">
        <v>1257</v>
      </c>
      <c r="E365" s="178" t="s">
        <v>87</v>
      </c>
      <c r="F365" s="173">
        <f t="shared" si="25"/>
        <v>7.5270000000000001</v>
      </c>
      <c r="G365" s="175">
        <v>8.5</v>
      </c>
      <c r="H365" s="174">
        <f t="shared" si="26"/>
        <v>31.99</v>
      </c>
      <c r="I365" s="174">
        <f t="shared" si="28"/>
        <v>7.55</v>
      </c>
      <c r="J365" s="174">
        <f t="shared" si="27"/>
        <v>39.54</v>
      </c>
      <c r="L365" s="148"/>
    </row>
    <row r="366" spans="1:12" x14ac:dyDescent="0.3">
      <c r="A366" s="170">
        <v>358</v>
      </c>
      <c r="B366" s="179" t="s">
        <v>79</v>
      </c>
      <c r="C366" s="177" t="s">
        <v>45</v>
      </c>
      <c r="D366" s="178">
        <v>1234</v>
      </c>
      <c r="E366" s="178" t="s">
        <v>86</v>
      </c>
      <c r="F366" s="173">
        <f t="shared" si="25"/>
        <v>7.3890000000000002</v>
      </c>
      <c r="G366" s="175">
        <v>79</v>
      </c>
      <c r="H366" s="174">
        <f t="shared" si="26"/>
        <v>116.75</v>
      </c>
      <c r="I366" s="174">
        <f>ROUND(H366*23.59%,2)-0.01</f>
        <v>27.529999999999998</v>
      </c>
      <c r="J366" s="174">
        <f t="shared" si="27"/>
        <v>144.28</v>
      </c>
      <c r="L366" s="148"/>
    </row>
    <row r="367" spans="1:12" x14ac:dyDescent="0.3">
      <c r="A367" s="170">
        <v>359</v>
      </c>
      <c r="B367" s="179" t="s">
        <v>79</v>
      </c>
      <c r="C367" s="177" t="s">
        <v>45</v>
      </c>
      <c r="D367" s="178">
        <v>1234</v>
      </c>
      <c r="E367" s="178" t="s">
        <v>87</v>
      </c>
      <c r="F367" s="173">
        <f t="shared" si="25"/>
        <v>7.3890000000000002</v>
      </c>
      <c r="G367" s="175">
        <v>17</v>
      </c>
      <c r="H367" s="174">
        <f t="shared" si="26"/>
        <v>62.81</v>
      </c>
      <c r="I367" s="174">
        <f>ROUND(H367*23.59%,2)</f>
        <v>14.82</v>
      </c>
      <c r="J367" s="174">
        <f t="shared" si="27"/>
        <v>77.63</v>
      </c>
      <c r="L367" s="148"/>
    </row>
    <row r="368" spans="1:12" x14ac:dyDescent="0.3">
      <c r="A368" s="170">
        <v>360</v>
      </c>
      <c r="B368" s="179" t="s">
        <v>79</v>
      </c>
      <c r="C368" s="177" t="s">
        <v>45</v>
      </c>
      <c r="D368" s="178">
        <v>1280</v>
      </c>
      <c r="E368" s="178" t="s">
        <v>86</v>
      </c>
      <c r="F368" s="173">
        <f t="shared" si="25"/>
        <v>7.665</v>
      </c>
      <c r="G368" s="175">
        <v>111.5</v>
      </c>
      <c r="H368" s="174">
        <f t="shared" si="26"/>
        <v>170.93</v>
      </c>
      <c r="I368" s="174">
        <f>ROUND(H368*23.59%,2)</f>
        <v>40.32</v>
      </c>
      <c r="J368" s="174">
        <f t="shared" si="27"/>
        <v>211.25</v>
      </c>
      <c r="L368" s="148"/>
    </row>
    <row r="369" spans="1:12" x14ac:dyDescent="0.3">
      <c r="A369" s="170">
        <v>361</v>
      </c>
      <c r="B369" s="179" t="s">
        <v>79</v>
      </c>
      <c r="C369" s="177" t="s">
        <v>45</v>
      </c>
      <c r="D369" s="178">
        <v>1280</v>
      </c>
      <c r="E369" s="178" t="s">
        <v>87</v>
      </c>
      <c r="F369" s="173">
        <f t="shared" si="25"/>
        <v>7.665</v>
      </c>
      <c r="G369" s="175">
        <v>8.5</v>
      </c>
      <c r="H369" s="174">
        <f t="shared" si="26"/>
        <v>32.58</v>
      </c>
      <c r="I369" s="174">
        <f>ROUND(H369*23.59%,2)</f>
        <v>7.69</v>
      </c>
      <c r="J369" s="174">
        <f t="shared" si="27"/>
        <v>40.269999999999996</v>
      </c>
      <c r="L369" s="148"/>
    </row>
    <row r="370" spans="1:12" x14ac:dyDescent="0.3">
      <c r="A370" s="170">
        <v>362</v>
      </c>
      <c r="B370" s="179" t="s">
        <v>79</v>
      </c>
      <c r="C370" s="177" t="s">
        <v>45</v>
      </c>
      <c r="D370" s="178">
        <v>1280</v>
      </c>
      <c r="E370" s="178" t="s">
        <v>86</v>
      </c>
      <c r="F370" s="173">
        <f t="shared" si="25"/>
        <v>7.665</v>
      </c>
      <c r="G370" s="175">
        <v>111.5</v>
      </c>
      <c r="H370" s="174">
        <f t="shared" si="26"/>
        <v>170.93</v>
      </c>
      <c r="I370" s="174">
        <f>ROUND(H370*23.59%,2)-0.01</f>
        <v>40.31</v>
      </c>
      <c r="J370" s="174">
        <f t="shared" si="27"/>
        <v>211.24</v>
      </c>
      <c r="L370" s="148"/>
    </row>
    <row r="371" spans="1:12" x14ac:dyDescent="0.3">
      <c r="A371" s="170">
        <v>363</v>
      </c>
      <c r="B371" s="179" t="s">
        <v>79</v>
      </c>
      <c r="C371" s="177" t="s">
        <v>45</v>
      </c>
      <c r="D371" s="178">
        <v>1280</v>
      </c>
      <c r="E371" s="178" t="s">
        <v>87</v>
      </c>
      <c r="F371" s="173">
        <f t="shared" si="25"/>
        <v>7.665</v>
      </c>
      <c r="G371" s="175">
        <v>8.5</v>
      </c>
      <c r="H371" s="174">
        <f t="shared" si="26"/>
        <v>32.58</v>
      </c>
      <c r="I371" s="174">
        <f t="shared" ref="I371:I379" si="29">ROUND(H371*23.59%,2)</f>
        <v>7.69</v>
      </c>
      <c r="J371" s="174">
        <f t="shared" si="27"/>
        <v>40.269999999999996</v>
      </c>
      <c r="L371" s="148"/>
    </row>
    <row r="372" spans="1:12" x14ac:dyDescent="0.3">
      <c r="A372" s="170">
        <v>364</v>
      </c>
      <c r="B372" s="179" t="s">
        <v>79</v>
      </c>
      <c r="C372" s="177" t="s">
        <v>45</v>
      </c>
      <c r="D372" s="178">
        <v>1303</v>
      </c>
      <c r="E372" s="178" t="s">
        <v>86</v>
      </c>
      <c r="F372" s="173">
        <f t="shared" si="25"/>
        <v>7.8019999999999996</v>
      </c>
      <c r="G372" s="175">
        <v>88</v>
      </c>
      <c r="H372" s="174">
        <f t="shared" si="26"/>
        <v>137.32</v>
      </c>
      <c r="I372" s="174">
        <f t="shared" si="29"/>
        <v>32.39</v>
      </c>
      <c r="J372" s="174">
        <f t="shared" si="27"/>
        <v>169.70999999999998</v>
      </c>
      <c r="L372" s="148"/>
    </row>
    <row r="373" spans="1:12" x14ac:dyDescent="0.3">
      <c r="A373" s="170">
        <v>365</v>
      </c>
      <c r="B373" s="179" t="s">
        <v>79</v>
      </c>
      <c r="C373" s="177" t="s">
        <v>45</v>
      </c>
      <c r="D373" s="178">
        <v>1303</v>
      </c>
      <c r="E373" s="178" t="s">
        <v>87</v>
      </c>
      <c r="F373" s="173">
        <f t="shared" si="25"/>
        <v>7.8019999999999996</v>
      </c>
      <c r="G373" s="175">
        <v>32</v>
      </c>
      <c r="H373" s="174">
        <f t="shared" si="26"/>
        <v>124.83</v>
      </c>
      <c r="I373" s="174">
        <f t="shared" si="29"/>
        <v>29.45</v>
      </c>
      <c r="J373" s="174">
        <f t="shared" si="27"/>
        <v>154.28</v>
      </c>
      <c r="L373" s="148"/>
    </row>
    <row r="374" spans="1:12" x14ac:dyDescent="0.3">
      <c r="A374" s="170">
        <v>366</v>
      </c>
      <c r="B374" s="179" t="s">
        <v>79</v>
      </c>
      <c r="C374" s="177" t="s">
        <v>45</v>
      </c>
      <c r="D374" s="178">
        <v>1280</v>
      </c>
      <c r="E374" s="178" t="s">
        <v>86</v>
      </c>
      <c r="F374" s="173">
        <f t="shared" si="25"/>
        <v>7.665</v>
      </c>
      <c r="G374" s="175">
        <v>88</v>
      </c>
      <c r="H374" s="174">
        <f t="shared" si="26"/>
        <v>134.9</v>
      </c>
      <c r="I374" s="174">
        <f t="shared" si="29"/>
        <v>31.82</v>
      </c>
      <c r="J374" s="174">
        <f t="shared" si="27"/>
        <v>166.72</v>
      </c>
      <c r="L374" s="148"/>
    </row>
    <row r="375" spans="1:12" x14ac:dyDescent="0.3">
      <c r="A375" s="170">
        <v>367</v>
      </c>
      <c r="B375" s="179" t="s">
        <v>79</v>
      </c>
      <c r="C375" s="177" t="s">
        <v>45</v>
      </c>
      <c r="D375" s="178">
        <v>1280</v>
      </c>
      <c r="E375" s="178" t="s">
        <v>87</v>
      </c>
      <c r="F375" s="173">
        <f t="shared" si="25"/>
        <v>7.665</v>
      </c>
      <c r="G375" s="175">
        <v>32</v>
      </c>
      <c r="H375" s="174">
        <f t="shared" si="26"/>
        <v>122.64</v>
      </c>
      <c r="I375" s="174">
        <f t="shared" si="29"/>
        <v>28.93</v>
      </c>
      <c r="J375" s="174">
        <f t="shared" si="27"/>
        <v>151.57</v>
      </c>
      <c r="L375" s="148"/>
    </row>
    <row r="376" spans="1:12" ht="26.4" x14ac:dyDescent="0.3">
      <c r="A376" s="170">
        <v>368</v>
      </c>
      <c r="B376" s="179" t="s">
        <v>81</v>
      </c>
      <c r="C376" s="177" t="s">
        <v>45</v>
      </c>
      <c r="D376" s="178">
        <v>1177</v>
      </c>
      <c r="E376" s="178" t="s">
        <v>86</v>
      </c>
      <c r="F376" s="173">
        <f t="shared" si="25"/>
        <v>7.048</v>
      </c>
      <c r="G376" s="175">
        <v>76.5</v>
      </c>
      <c r="H376" s="174">
        <f t="shared" si="26"/>
        <v>107.83</v>
      </c>
      <c r="I376" s="174">
        <f t="shared" si="29"/>
        <v>25.44</v>
      </c>
      <c r="J376" s="174">
        <f t="shared" si="27"/>
        <v>133.27000000000001</v>
      </c>
      <c r="L376" s="148"/>
    </row>
    <row r="377" spans="1:12" ht="26.4" x14ac:dyDescent="0.3">
      <c r="A377" s="170">
        <v>369</v>
      </c>
      <c r="B377" s="179" t="s">
        <v>81</v>
      </c>
      <c r="C377" s="177" t="s">
        <v>45</v>
      </c>
      <c r="D377" s="178">
        <v>1177</v>
      </c>
      <c r="E377" s="178" t="s">
        <v>87</v>
      </c>
      <c r="F377" s="173">
        <f t="shared" si="25"/>
        <v>7.048</v>
      </c>
      <c r="G377" s="175">
        <v>19.5</v>
      </c>
      <c r="H377" s="174">
        <f t="shared" si="26"/>
        <v>68.72</v>
      </c>
      <c r="I377" s="174">
        <f t="shared" si="29"/>
        <v>16.21</v>
      </c>
      <c r="J377" s="174">
        <f t="shared" si="27"/>
        <v>84.93</v>
      </c>
      <c r="L377" s="148"/>
    </row>
    <row r="378" spans="1:12" ht="26.4" x14ac:dyDescent="0.3">
      <c r="A378" s="170">
        <v>370</v>
      </c>
      <c r="B378" s="179" t="s">
        <v>81</v>
      </c>
      <c r="C378" s="177" t="s">
        <v>45</v>
      </c>
      <c r="D378" s="178">
        <v>1177</v>
      </c>
      <c r="E378" s="178" t="s">
        <v>86</v>
      </c>
      <c r="F378" s="173">
        <f t="shared" si="25"/>
        <v>7.048</v>
      </c>
      <c r="G378" s="175">
        <v>78.5</v>
      </c>
      <c r="H378" s="174">
        <f t="shared" si="26"/>
        <v>110.65</v>
      </c>
      <c r="I378" s="174">
        <f t="shared" si="29"/>
        <v>26.1</v>
      </c>
      <c r="J378" s="174">
        <f t="shared" si="27"/>
        <v>136.75</v>
      </c>
      <c r="L378" s="148"/>
    </row>
    <row r="379" spans="1:12" ht="26.4" x14ac:dyDescent="0.3">
      <c r="A379" s="170">
        <v>371</v>
      </c>
      <c r="B379" s="179" t="s">
        <v>81</v>
      </c>
      <c r="C379" s="177" t="s">
        <v>45</v>
      </c>
      <c r="D379" s="178">
        <v>1177</v>
      </c>
      <c r="E379" s="178" t="s">
        <v>87</v>
      </c>
      <c r="F379" s="173">
        <f t="shared" si="25"/>
        <v>7.048</v>
      </c>
      <c r="G379" s="175">
        <v>17.5</v>
      </c>
      <c r="H379" s="174">
        <f t="shared" si="26"/>
        <v>61.67</v>
      </c>
      <c r="I379" s="174">
        <f t="shared" si="29"/>
        <v>14.55</v>
      </c>
      <c r="J379" s="174">
        <f t="shared" si="27"/>
        <v>76.22</v>
      </c>
      <c r="L379" s="148"/>
    </row>
    <row r="380" spans="1:12" ht="26.4" x14ac:dyDescent="0.3">
      <c r="A380" s="170">
        <v>372</v>
      </c>
      <c r="B380" s="179" t="s">
        <v>81</v>
      </c>
      <c r="C380" s="177" t="s">
        <v>45</v>
      </c>
      <c r="D380" s="178">
        <v>1177</v>
      </c>
      <c r="E380" s="178" t="s">
        <v>86</v>
      </c>
      <c r="F380" s="173">
        <f t="shared" si="25"/>
        <v>7.048</v>
      </c>
      <c r="G380" s="175">
        <v>103</v>
      </c>
      <c r="H380" s="174">
        <f t="shared" si="26"/>
        <v>145.19</v>
      </c>
      <c r="I380" s="174">
        <f>ROUNDUP(H380*23.59%,2)</f>
        <v>34.26</v>
      </c>
      <c r="J380" s="174">
        <f t="shared" si="27"/>
        <v>179.45</v>
      </c>
      <c r="L380" s="148"/>
    </row>
    <row r="381" spans="1:12" ht="26.4" x14ac:dyDescent="0.3">
      <c r="A381" s="170">
        <v>373</v>
      </c>
      <c r="B381" s="179" t="s">
        <v>81</v>
      </c>
      <c r="C381" s="177" t="s">
        <v>45</v>
      </c>
      <c r="D381" s="178">
        <v>1177</v>
      </c>
      <c r="E381" s="178" t="s">
        <v>87</v>
      </c>
      <c r="F381" s="173">
        <f t="shared" si="25"/>
        <v>7.048</v>
      </c>
      <c r="G381" s="175">
        <v>17</v>
      </c>
      <c r="H381" s="174">
        <f t="shared" si="26"/>
        <v>59.91</v>
      </c>
      <c r="I381" s="174">
        <f t="shared" ref="I381:I387" si="30">ROUND(H381*23.59%,2)</f>
        <v>14.13</v>
      </c>
      <c r="J381" s="174">
        <f t="shared" si="27"/>
        <v>74.039999999999992</v>
      </c>
      <c r="L381" s="148"/>
    </row>
    <row r="382" spans="1:12" ht="26.4" x14ac:dyDescent="0.3">
      <c r="A382" s="170">
        <v>374</v>
      </c>
      <c r="B382" s="179" t="s">
        <v>81</v>
      </c>
      <c r="C382" s="177" t="s">
        <v>45</v>
      </c>
      <c r="D382" s="178">
        <v>1154</v>
      </c>
      <c r="E382" s="178" t="s">
        <v>86</v>
      </c>
      <c r="F382" s="173">
        <f t="shared" si="25"/>
        <v>6.91</v>
      </c>
      <c r="G382" s="175">
        <v>76.5</v>
      </c>
      <c r="H382" s="174">
        <f t="shared" si="26"/>
        <v>105.72</v>
      </c>
      <c r="I382" s="174">
        <f t="shared" si="30"/>
        <v>24.94</v>
      </c>
      <c r="J382" s="174">
        <f t="shared" si="27"/>
        <v>130.66</v>
      </c>
      <c r="L382" s="148"/>
    </row>
    <row r="383" spans="1:12" ht="26.4" x14ac:dyDescent="0.3">
      <c r="A383" s="170">
        <v>375</v>
      </c>
      <c r="B383" s="179" t="s">
        <v>81</v>
      </c>
      <c r="C383" s="177" t="s">
        <v>45</v>
      </c>
      <c r="D383" s="178">
        <v>1154</v>
      </c>
      <c r="E383" s="178" t="s">
        <v>87</v>
      </c>
      <c r="F383" s="173">
        <f t="shared" si="25"/>
        <v>6.91</v>
      </c>
      <c r="G383" s="175">
        <v>19.5</v>
      </c>
      <c r="H383" s="174">
        <f t="shared" si="26"/>
        <v>67.37</v>
      </c>
      <c r="I383" s="174">
        <f t="shared" si="30"/>
        <v>15.89</v>
      </c>
      <c r="J383" s="174">
        <f t="shared" si="27"/>
        <v>83.26</v>
      </c>
      <c r="L383" s="148"/>
    </row>
    <row r="384" spans="1:12" ht="26.4" x14ac:dyDescent="0.3">
      <c r="A384" s="170">
        <v>376</v>
      </c>
      <c r="B384" s="179" t="s">
        <v>81</v>
      </c>
      <c r="C384" s="177" t="s">
        <v>45</v>
      </c>
      <c r="D384" s="178">
        <v>1154</v>
      </c>
      <c r="E384" s="178" t="s">
        <v>86</v>
      </c>
      <c r="F384" s="173">
        <f t="shared" si="25"/>
        <v>6.91</v>
      </c>
      <c r="G384" s="175">
        <v>76.5</v>
      </c>
      <c r="H384" s="174">
        <f t="shared" si="26"/>
        <v>105.72</v>
      </c>
      <c r="I384" s="174">
        <f t="shared" si="30"/>
        <v>24.94</v>
      </c>
      <c r="J384" s="174">
        <f t="shared" si="27"/>
        <v>130.66</v>
      </c>
      <c r="L384" s="148"/>
    </row>
    <row r="385" spans="1:12" ht="26.4" x14ac:dyDescent="0.3">
      <c r="A385" s="170">
        <v>377</v>
      </c>
      <c r="B385" s="179" t="s">
        <v>81</v>
      </c>
      <c r="C385" s="177" t="s">
        <v>45</v>
      </c>
      <c r="D385" s="178">
        <v>1154</v>
      </c>
      <c r="E385" s="178" t="s">
        <v>87</v>
      </c>
      <c r="F385" s="173">
        <f t="shared" si="25"/>
        <v>6.91</v>
      </c>
      <c r="G385" s="175">
        <v>19.5</v>
      </c>
      <c r="H385" s="174">
        <f t="shared" si="26"/>
        <v>67.37</v>
      </c>
      <c r="I385" s="174">
        <f t="shared" si="30"/>
        <v>15.89</v>
      </c>
      <c r="J385" s="174">
        <f t="shared" si="27"/>
        <v>83.26</v>
      </c>
      <c r="L385" s="148"/>
    </row>
    <row r="386" spans="1:12" ht="26.4" x14ac:dyDescent="0.3">
      <c r="A386" s="170">
        <v>378</v>
      </c>
      <c r="B386" s="179" t="s">
        <v>81</v>
      </c>
      <c r="C386" s="177" t="s">
        <v>45</v>
      </c>
      <c r="D386" s="178">
        <v>1177</v>
      </c>
      <c r="E386" s="178" t="s">
        <v>86</v>
      </c>
      <c r="F386" s="173">
        <f t="shared" si="25"/>
        <v>7.048</v>
      </c>
      <c r="G386" s="175">
        <v>78.5</v>
      </c>
      <c r="H386" s="174">
        <f t="shared" si="26"/>
        <v>110.65</v>
      </c>
      <c r="I386" s="174">
        <f t="shared" si="30"/>
        <v>26.1</v>
      </c>
      <c r="J386" s="174">
        <f t="shared" si="27"/>
        <v>136.75</v>
      </c>
      <c r="L386" s="148"/>
    </row>
    <row r="387" spans="1:12" ht="26.4" x14ac:dyDescent="0.3">
      <c r="A387" s="170">
        <v>379</v>
      </c>
      <c r="B387" s="179" t="s">
        <v>81</v>
      </c>
      <c r="C387" s="177" t="s">
        <v>45</v>
      </c>
      <c r="D387" s="178">
        <v>1177</v>
      </c>
      <c r="E387" s="178" t="s">
        <v>87</v>
      </c>
      <c r="F387" s="173">
        <f t="shared" si="25"/>
        <v>7.048</v>
      </c>
      <c r="G387" s="175">
        <v>17.5</v>
      </c>
      <c r="H387" s="174">
        <f t="shared" si="26"/>
        <v>61.67</v>
      </c>
      <c r="I387" s="174">
        <f t="shared" si="30"/>
        <v>14.55</v>
      </c>
      <c r="J387" s="174">
        <f t="shared" si="27"/>
        <v>76.22</v>
      </c>
      <c r="L387" s="148"/>
    </row>
    <row r="388" spans="1:12" ht="26.4" x14ac:dyDescent="0.3">
      <c r="A388" s="170">
        <v>380</v>
      </c>
      <c r="B388" s="179" t="s">
        <v>81</v>
      </c>
      <c r="C388" s="177" t="s">
        <v>45</v>
      </c>
      <c r="D388" s="178">
        <v>1200</v>
      </c>
      <c r="E388" s="178" t="s">
        <v>86</v>
      </c>
      <c r="F388" s="173">
        <f t="shared" si="25"/>
        <v>7.1859999999999999</v>
      </c>
      <c r="G388" s="175">
        <v>78.5</v>
      </c>
      <c r="H388" s="174">
        <f t="shared" si="26"/>
        <v>112.82</v>
      </c>
      <c r="I388" s="174">
        <f>ROUNDUP(H388*23.59%,2)</f>
        <v>26.62</v>
      </c>
      <c r="J388" s="174">
        <f t="shared" si="27"/>
        <v>139.44</v>
      </c>
      <c r="L388" s="148"/>
    </row>
    <row r="389" spans="1:12" ht="26.4" x14ac:dyDescent="0.3">
      <c r="A389" s="170">
        <v>381</v>
      </c>
      <c r="B389" s="179" t="s">
        <v>81</v>
      </c>
      <c r="C389" s="177" t="s">
        <v>45</v>
      </c>
      <c r="D389" s="178">
        <v>1200</v>
      </c>
      <c r="E389" s="178" t="s">
        <v>87</v>
      </c>
      <c r="F389" s="173">
        <f t="shared" si="25"/>
        <v>7.1859999999999999</v>
      </c>
      <c r="G389" s="175">
        <v>17.5</v>
      </c>
      <c r="H389" s="174">
        <f t="shared" si="26"/>
        <v>62.88</v>
      </c>
      <c r="I389" s="174">
        <f t="shared" ref="I389:I405" si="31">ROUND(H389*23.59%,2)</f>
        <v>14.83</v>
      </c>
      <c r="J389" s="174">
        <f t="shared" si="27"/>
        <v>77.710000000000008</v>
      </c>
      <c r="L389" s="148"/>
    </row>
    <row r="390" spans="1:12" ht="26.4" x14ac:dyDescent="0.3">
      <c r="A390" s="170">
        <v>382</v>
      </c>
      <c r="B390" s="179" t="s">
        <v>81</v>
      </c>
      <c r="C390" s="177" t="s">
        <v>45</v>
      </c>
      <c r="D390" s="178">
        <v>1246</v>
      </c>
      <c r="E390" s="178" t="s">
        <v>86</v>
      </c>
      <c r="F390" s="173">
        <f t="shared" si="25"/>
        <v>7.4610000000000003</v>
      </c>
      <c r="G390" s="175">
        <v>76.5</v>
      </c>
      <c r="H390" s="174">
        <f t="shared" si="26"/>
        <v>114.15</v>
      </c>
      <c r="I390" s="174">
        <f t="shared" si="31"/>
        <v>26.93</v>
      </c>
      <c r="J390" s="174">
        <f t="shared" si="27"/>
        <v>141.08000000000001</v>
      </c>
      <c r="L390" s="148"/>
    </row>
    <row r="391" spans="1:12" ht="26.4" x14ac:dyDescent="0.3">
      <c r="A391" s="170">
        <v>383</v>
      </c>
      <c r="B391" s="179" t="s">
        <v>81</v>
      </c>
      <c r="C391" s="177" t="s">
        <v>45</v>
      </c>
      <c r="D391" s="178">
        <v>1246</v>
      </c>
      <c r="E391" s="178" t="s">
        <v>87</v>
      </c>
      <c r="F391" s="173">
        <f t="shared" si="25"/>
        <v>7.4610000000000003</v>
      </c>
      <c r="G391" s="175">
        <v>19.5</v>
      </c>
      <c r="H391" s="174">
        <f t="shared" si="26"/>
        <v>72.739999999999995</v>
      </c>
      <c r="I391" s="174">
        <f t="shared" si="31"/>
        <v>17.16</v>
      </c>
      <c r="J391" s="174">
        <f t="shared" si="27"/>
        <v>89.899999999999991</v>
      </c>
      <c r="L391" s="148"/>
    </row>
    <row r="392" spans="1:12" ht="26.4" x14ac:dyDescent="0.3">
      <c r="A392" s="170">
        <v>384</v>
      </c>
      <c r="B392" s="179" t="s">
        <v>81</v>
      </c>
      <c r="C392" s="177" t="s">
        <v>45</v>
      </c>
      <c r="D392" s="178">
        <v>1223</v>
      </c>
      <c r="E392" s="178" t="s">
        <v>86</v>
      </c>
      <c r="F392" s="173">
        <f t="shared" si="25"/>
        <v>7.3230000000000004</v>
      </c>
      <c r="G392" s="175">
        <v>103</v>
      </c>
      <c r="H392" s="174">
        <f t="shared" si="26"/>
        <v>150.85</v>
      </c>
      <c r="I392" s="174">
        <f t="shared" si="31"/>
        <v>35.590000000000003</v>
      </c>
      <c r="J392" s="174">
        <f t="shared" si="27"/>
        <v>186.44</v>
      </c>
      <c r="L392" s="148"/>
    </row>
    <row r="393" spans="1:12" ht="26.4" x14ac:dyDescent="0.3">
      <c r="A393" s="170">
        <v>385</v>
      </c>
      <c r="B393" s="179" t="s">
        <v>81</v>
      </c>
      <c r="C393" s="177" t="s">
        <v>45</v>
      </c>
      <c r="D393" s="178">
        <v>1223</v>
      </c>
      <c r="E393" s="178" t="s">
        <v>87</v>
      </c>
      <c r="F393" s="173">
        <f t="shared" si="25"/>
        <v>7.3230000000000004</v>
      </c>
      <c r="G393" s="175">
        <v>17</v>
      </c>
      <c r="H393" s="174">
        <f t="shared" si="26"/>
        <v>62.25</v>
      </c>
      <c r="I393" s="174">
        <f t="shared" si="31"/>
        <v>14.68</v>
      </c>
      <c r="J393" s="174">
        <f t="shared" si="27"/>
        <v>76.930000000000007</v>
      </c>
      <c r="L393" s="148"/>
    </row>
    <row r="394" spans="1:12" ht="26.4" x14ac:dyDescent="0.3">
      <c r="A394" s="170">
        <v>386</v>
      </c>
      <c r="B394" s="179" t="s">
        <v>81</v>
      </c>
      <c r="C394" s="177" t="s">
        <v>45</v>
      </c>
      <c r="D394" s="178">
        <v>1200</v>
      </c>
      <c r="E394" s="178" t="s">
        <v>86</v>
      </c>
      <c r="F394" s="173">
        <f t="shared" si="25"/>
        <v>7.1859999999999999</v>
      </c>
      <c r="G394" s="175">
        <v>103</v>
      </c>
      <c r="H394" s="174">
        <f t="shared" si="26"/>
        <v>148.03</v>
      </c>
      <c r="I394" s="174">
        <f t="shared" si="31"/>
        <v>34.92</v>
      </c>
      <c r="J394" s="174">
        <f t="shared" si="27"/>
        <v>182.95</v>
      </c>
      <c r="L394" s="148"/>
    </row>
    <row r="395" spans="1:12" ht="26.4" x14ac:dyDescent="0.3">
      <c r="A395" s="170">
        <v>387</v>
      </c>
      <c r="B395" s="179" t="s">
        <v>81</v>
      </c>
      <c r="C395" s="177" t="s">
        <v>45</v>
      </c>
      <c r="D395" s="178">
        <v>1200</v>
      </c>
      <c r="E395" s="178" t="s">
        <v>87</v>
      </c>
      <c r="F395" s="173">
        <f t="shared" si="25"/>
        <v>7.1859999999999999</v>
      </c>
      <c r="G395" s="175">
        <v>17</v>
      </c>
      <c r="H395" s="174">
        <f t="shared" si="26"/>
        <v>61.08</v>
      </c>
      <c r="I395" s="174">
        <f t="shared" si="31"/>
        <v>14.41</v>
      </c>
      <c r="J395" s="174">
        <f t="shared" si="27"/>
        <v>75.489999999999995</v>
      </c>
      <c r="L395" s="148"/>
    </row>
    <row r="396" spans="1:12" ht="26.4" x14ac:dyDescent="0.3">
      <c r="A396" s="170">
        <v>388</v>
      </c>
      <c r="B396" s="179" t="s">
        <v>81</v>
      </c>
      <c r="C396" s="177" t="s">
        <v>45</v>
      </c>
      <c r="D396" s="178">
        <v>1223</v>
      </c>
      <c r="E396" s="178" t="s">
        <v>86</v>
      </c>
      <c r="F396" s="173">
        <f t="shared" si="25"/>
        <v>7.3230000000000004</v>
      </c>
      <c r="G396" s="175">
        <v>78.5</v>
      </c>
      <c r="H396" s="174">
        <f t="shared" si="26"/>
        <v>114.97</v>
      </c>
      <c r="I396" s="174">
        <f t="shared" si="31"/>
        <v>27.12</v>
      </c>
      <c r="J396" s="174">
        <f t="shared" si="27"/>
        <v>142.09</v>
      </c>
      <c r="L396" s="148"/>
    </row>
    <row r="397" spans="1:12" ht="26.4" x14ac:dyDescent="0.3">
      <c r="A397" s="170">
        <v>389</v>
      </c>
      <c r="B397" s="179" t="s">
        <v>81</v>
      </c>
      <c r="C397" s="177" t="s">
        <v>45</v>
      </c>
      <c r="D397" s="178">
        <v>1223</v>
      </c>
      <c r="E397" s="178" t="s">
        <v>87</v>
      </c>
      <c r="F397" s="173">
        <f t="shared" si="25"/>
        <v>7.3230000000000004</v>
      </c>
      <c r="G397" s="175">
        <v>17.5</v>
      </c>
      <c r="H397" s="174">
        <f t="shared" si="26"/>
        <v>64.08</v>
      </c>
      <c r="I397" s="174">
        <f t="shared" si="31"/>
        <v>15.12</v>
      </c>
      <c r="J397" s="174">
        <f t="shared" si="27"/>
        <v>79.2</v>
      </c>
      <c r="L397" s="148"/>
    </row>
    <row r="398" spans="1:12" ht="26.4" x14ac:dyDescent="0.3">
      <c r="A398" s="170">
        <v>390</v>
      </c>
      <c r="B398" s="179" t="s">
        <v>81</v>
      </c>
      <c r="C398" s="177" t="s">
        <v>80</v>
      </c>
      <c r="D398" s="178">
        <v>1484</v>
      </c>
      <c r="E398" s="178" t="s">
        <v>86</v>
      </c>
      <c r="F398" s="173">
        <f t="shared" si="25"/>
        <v>8.8859999999999992</v>
      </c>
      <c r="G398" s="175">
        <v>103</v>
      </c>
      <c r="H398" s="174">
        <f t="shared" si="26"/>
        <v>183.05</v>
      </c>
      <c r="I398" s="174">
        <f t="shared" si="31"/>
        <v>43.18</v>
      </c>
      <c r="J398" s="174">
        <f t="shared" si="27"/>
        <v>226.23000000000002</v>
      </c>
      <c r="L398" s="148"/>
    </row>
    <row r="399" spans="1:12" ht="26.4" x14ac:dyDescent="0.3">
      <c r="A399" s="170">
        <v>391</v>
      </c>
      <c r="B399" s="179" t="s">
        <v>81</v>
      </c>
      <c r="C399" s="177" t="s">
        <v>80</v>
      </c>
      <c r="D399" s="178">
        <v>1484</v>
      </c>
      <c r="E399" s="178" t="s">
        <v>87</v>
      </c>
      <c r="F399" s="173">
        <f t="shared" si="25"/>
        <v>8.8859999999999992</v>
      </c>
      <c r="G399" s="175">
        <v>17</v>
      </c>
      <c r="H399" s="174">
        <f t="shared" si="26"/>
        <v>75.53</v>
      </c>
      <c r="I399" s="174">
        <f t="shared" si="31"/>
        <v>17.82</v>
      </c>
      <c r="J399" s="174">
        <f t="shared" si="27"/>
        <v>93.35</v>
      </c>
      <c r="L399" s="148"/>
    </row>
    <row r="400" spans="1:12" ht="26.4" x14ac:dyDescent="0.3">
      <c r="A400" s="170">
        <v>392</v>
      </c>
      <c r="B400" s="179" t="s">
        <v>81</v>
      </c>
      <c r="C400" s="177" t="s">
        <v>45</v>
      </c>
      <c r="D400" s="178">
        <v>1246</v>
      </c>
      <c r="E400" s="178" t="s">
        <v>86</v>
      </c>
      <c r="F400" s="173">
        <f t="shared" si="25"/>
        <v>7.4610000000000003</v>
      </c>
      <c r="G400" s="175">
        <v>103</v>
      </c>
      <c r="H400" s="174">
        <f t="shared" si="26"/>
        <v>153.69999999999999</v>
      </c>
      <c r="I400" s="174">
        <f t="shared" si="31"/>
        <v>36.26</v>
      </c>
      <c r="J400" s="174">
        <f t="shared" si="27"/>
        <v>189.95999999999998</v>
      </c>
      <c r="L400" s="148"/>
    </row>
    <row r="401" spans="1:12" ht="26.4" x14ac:dyDescent="0.3">
      <c r="A401" s="170">
        <v>393</v>
      </c>
      <c r="B401" s="179" t="s">
        <v>81</v>
      </c>
      <c r="C401" s="177" t="s">
        <v>45</v>
      </c>
      <c r="D401" s="178">
        <v>1246</v>
      </c>
      <c r="E401" s="178" t="s">
        <v>87</v>
      </c>
      <c r="F401" s="173">
        <f t="shared" si="25"/>
        <v>7.4610000000000003</v>
      </c>
      <c r="G401" s="175">
        <v>17</v>
      </c>
      <c r="H401" s="174">
        <f t="shared" si="26"/>
        <v>63.42</v>
      </c>
      <c r="I401" s="174">
        <f t="shared" si="31"/>
        <v>14.96</v>
      </c>
      <c r="J401" s="174">
        <f t="shared" si="27"/>
        <v>78.38</v>
      </c>
      <c r="L401" s="148"/>
    </row>
    <row r="402" spans="1:12" ht="26.4" x14ac:dyDescent="0.3">
      <c r="A402" s="170">
        <v>394</v>
      </c>
      <c r="B402" s="179" t="s">
        <v>82</v>
      </c>
      <c r="C402" s="177" t="s">
        <v>45</v>
      </c>
      <c r="D402" s="178">
        <v>1154</v>
      </c>
      <c r="E402" s="178" t="s">
        <v>86</v>
      </c>
      <c r="F402" s="173">
        <f t="shared" si="25"/>
        <v>6.91</v>
      </c>
      <c r="G402" s="175">
        <v>10</v>
      </c>
      <c r="H402" s="174">
        <f t="shared" si="26"/>
        <v>13.82</v>
      </c>
      <c r="I402" s="174">
        <f t="shared" si="31"/>
        <v>3.26</v>
      </c>
      <c r="J402" s="174">
        <f t="shared" si="27"/>
        <v>17.079999999999998</v>
      </c>
      <c r="L402" s="148"/>
    </row>
    <row r="403" spans="1:12" ht="26.4" x14ac:dyDescent="0.3">
      <c r="A403" s="170">
        <v>395</v>
      </c>
      <c r="B403" s="179" t="s">
        <v>82</v>
      </c>
      <c r="C403" s="177" t="s">
        <v>45</v>
      </c>
      <c r="D403" s="178">
        <v>1154</v>
      </c>
      <c r="E403" s="178" t="s">
        <v>87</v>
      </c>
      <c r="F403" s="173">
        <f t="shared" si="25"/>
        <v>6.91</v>
      </c>
      <c r="G403" s="175">
        <v>3</v>
      </c>
      <c r="H403" s="174">
        <f t="shared" si="26"/>
        <v>10.37</v>
      </c>
      <c r="I403" s="174">
        <f t="shared" si="31"/>
        <v>2.4500000000000002</v>
      </c>
      <c r="J403" s="174">
        <f t="shared" si="27"/>
        <v>12.82</v>
      </c>
      <c r="L403" s="148"/>
    </row>
    <row r="404" spans="1:12" ht="26.4" x14ac:dyDescent="0.3">
      <c r="A404" s="170">
        <v>396</v>
      </c>
      <c r="B404" s="179" t="s">
        <v>82</v>
      </c>
      <c r="C404" s="177" t="s">
        <v>45</v>
      </c>
      <c r="D404" s="178">
        <v>1177</v>
      </c>
      <c r="E404" s="178" t="s">
        <v>86</v>
      </c>
      <c r="F404" s="173">
        <f t="shared" si="25"/>
        <v>7.048</v>
      </c>
      <c r="G404" s="175">
        <v>10</v>
      </c>
      <c r="H404" s="174">
        <f t="shared" si="26"/>
        <v>14.1</v>
      </c>
      <c r="I404" s="174">
        <f t="shared" si="31"/>
        <v>3.33</v>
      </c>
      <c r="J404" s="174">
        <f t="shared" si="27"/>
        <v>17.43</v>
      </c>
      <c r="L404" s="148"/>
    </row>
    <row r="405" spans="1:12" ht="26.4" x14ac:dyDescent="0.3">
      <c r="A405" s="170">
        <v>397</v>
      </c>
      <c r="B405" s="179" t="s">
        <v>82</v>
      </c>
      <c r="C405" s="177" t="s">
        <v>45</v>
      </c>
      <c r="D405" s="178">
        <v>1177</v>
      </c>
      <c r="E405" s="178" t="s">
        <v>87</v>
      </c>
      <c r="F405" s="173">
        <f t="shared" si="25"/>
        <v>7.048</v>
      </c>
      <c r="G405" s="175">
        <v>3</v>
      </c>
      <c r="H405" s="174">
        <f t="shared" si="26"/>
        <v>10.57</v>
      </c>
      <c r="I405" s="174">
        <f t="shared" si="31"/>
        <v>2.4900000000000002</v>
      </c>
      <c r="J405" s="174">
        <f t="shared" si="27"/>
        <v>13.06</v>
      </c>
      <c r="L405" s="148"/>
    </row>
    <row r="406" spans="1:12" ht="26.4" x14ac:dyDescent="0.3">
      <c r="A406" s="170">
        <v>398</v>
      </c>
      <c r="B406" s="179" t="s">
        <v>82</v>
      </c>
      <c r="C406" s="177" t="s">
        <v>45</v>
      </c>
      <c r="D406" s="178">
        <v>1223</v>
      </c>
      <c r="E406" s="178" t="s">
        <v>86</v>
      </c>
      <c r="F406" s="173">
        <f t="shared" si="25"/>
        <v>7.3230000000000004</v>
      </c>
      <c r="G406" s="175">
        <v>10</v>
      </c>
      <c r="H406" s="174">
        <f t="shared" si="26"/>
        <v>14.65</v>
      </c>
      <c r="I406" s="174">
        <f>ROUNDDOWN(H406*23.59%,2)</f>
        <v>3.45</v>
      </c>
      <c r="J406" s="174">
        <f t="shared" si="27"/>
        <v>18.100000000000001</v>
      </c>
      <c r="L406" s="148"/>
    </row>
    <row r="407" spans="1:12" ht="26.4" x14ac:dyDescent="0.3">
      <c r="A407" s="170">
        <v>399</v>
      </c>
      <c r="B407" s="179" t="s">
        <v>82</v>
      </c>
      <c r="C407" s="177" t="s">
        <v>45</v>
      </c>
      <c r="D407" s="178">
        <v>1223</v>
      </c>
      <c r="E407" s="178" t="s">
        <v>87</v>
      </c>
      <c r="F407" s="173">
        <f t="shared" si="25"/>
        <v>7.3230000000000004</v>
      </c>
      <c r="G407" s="175">
        <v>3</v>
      </c>
      <c r="H407" s="174">
        <f t="shared" si="26"/>
        <v>10.98</v>
      </c>
      <c r="I407" s="174">
        <f>ROUND(H407*23.59%,2)</f>
        <v>2.59</v>
      </c>
      <c r="J407" s="174">
        <f t="shared" si="27"/>
        <v>13.57</v>
      </c>
      <c r="L407" s="148"/>
    </row>
    <row r="408" spans="1:12" ht="26.4" x14ac:dyDescent="0.3">
      <c r="A408" s="170">
        <v>400</v>
      </c>
      <c r="B408" s="179" t="s">
        <v>82</v>
      </c>
      <c r="C408" s="177" t="s">
        <v>61</v>
      </c>
      <c r="D408" s="178">
        <v>1526</v>
      </c>
      <c r="E408" s="178" t="s">
        <v>86</v>
      </c>
      <c r="F408" s="173">
        <f t="shared" si="25"/>
        <v>9.1379999999999999</v>
      </c>
      <c r="G408" s="175">
        <v>10</v>
      </c>
      <c r="H408" s="174">
        <f t="shared" si="26"/>
        <v>18.28</v>
      </c>
      <c r="I408" s="174">
        <f>ROUNDUP(H408*23.59%,2)</f>
        <v>4.3199999999999994</v>
      </c>
      <c r="J408" s="174">
        <f t="shared" si="27"/>
        <v>22.6</v>
      </c>
      <c r="L408" s="148"/>
    </row>
    <row r="409" spans="1:12" ht="26.4" x14ac:dyDescent="0.3">
      <c r="A409" s="180">
        <v>401</v>
      </c>
      <c r="B409" s="181" t="s">
        <v>82</v>
      </c>
      <c r="C409" s="182" t="s">
        <v>61</v>
      </c>
      <c r="D409" s="183">
        <v>1526</v>
      </c>
      <c r="E409" s="183" t="s">
        <v>87</v>
      </c>
      <c r="F409" s="184">
        <f t="shared" si="25"/>
        <v>9.1379999999999999</v>
      </c>
      <c r="G409" s="190">
        <v>3</v>
      </c>
      <c r="H409" s="185">
        <f t="shared" si="26"/>
        <v>13.71</v>
      </c>
      <c r="I409" s="185">
        <f>ROUND(H409*23.59%,2)</f>
        <v>3.23</v>
      </c>
      <c r="J409" s="185">
        <f t="shared" si="27"/>
        <v>16.940000000000001</v>
      </c>
      <c r="L409" s="148"/>
    </row>
    <row r="410" spans="1:12" ht="26.4" x14ac:dyDescent="0.3">
      <c r="A410" s="170">
        <v>402</v>
      </c>
      <c r="B410" s="186" t="s">
        <v>137</v>
      </c>
      <c r="C410" s="187" t="s">
        <v>61</v>
      </c>
      <c r="D410" s="172">
        <v>1605</v>
      </c>
      <c r="E410" s="188" t="s">
        <v>87</v>
      </c>
      <c r="F410" s="173">
        <f t="shared" si="25"/>
        <v>9.6110000000000007</v>
      </c>
      <c r="G410" s="175">
        <v>10</v>
      </c>
      <c r="H410" s="175">
        <v>48.06</v>
      </c>
      <c r="I410" s="174">
        <f t="shared" si="24"/>
        <v>11.34</v>
      </c>
      <c r="J410" s="174">
        <f t="shared" si="27"/>
        <v>59.400000000000006</v>
      </c>
      <c r="L410" s="148"/>
    </row>
    <row r="411" spans="1:12" ht="26.4" x14ac:dyDescent="0.3">
      <c r="A411" s="170">
        <v>403</v>
      </c>
      <c r="B411" s="186" t="s">
        <v>137</v>
      </c>
      <c r="C411" s="187" t="s">
        <v>61</v>
      </c>
      <c r="D411" s="172">
        <v>1605</v>
      </c>
      <c r="E411" s="188" t="s">
        <v>86</v>
      </c>
      <c r="F411" s="173">
        <f t="shared" si="25"/>
        <v>9.6110000000000007</v>
      </c>
      <c r="G411" s="175">
        <v>57</v>
      </c>
      <c r="H411" s="175">
        <v>109.57</v>
      </c>
      <c r="I411" s="174">
        <f>ROUNDDOWN(H411*23.59%,2)</f>
        <v>25.84</v>
      </c>
      <c r="J411" s="174">
        <f t="shared" si="27"/>
        <v>135.41</v>
      </c>
      <c r="L411" s="148"/>
    </row>
    <row r="412" spans="1:12" ht="26.4" x14ac:dyDescent="0.3">
      <c r="A412" s="170">
        <v>404</v>
      </c>
      <c r="B412" s="186" t="s">
        <v>137</v>
      </c>
      <c r="C412" s="187" t="s">
        <v>45</v>
      </c>
      <c r="D412" s="172">
        <v>1223</v>
      </c>
      <c r="E412" s="188" t="s">
        <v>86</v>
      </c>
      <c r="F412" s="173">
        <f t="shared" si="25"/>
        <v>7.3230000000000004</v>
      </c>
      <c r="G412" s="175">
        <v>18</v>
      </c>
      <c r="H412" s="175">
        <v>26.36</v>
      </c>
      <c r="I412" s="174">
        <f t="shared" ref="I412:I432" si="32">ROUND(H412*23.59%,2)</f>
        <v>6.22</v>
      </c>
      <c r="J412" s="174">
        <f t="shared" si="27"/>
        <v>32.58</v>
      </c>
      <c r="L412" s="148"/>
    </row>
    <row r="413" spans="1:12" ht="26.4" x14ac:dyDescent="0.3">
      <c r="A413" s="170">
        <v>405</v>
      </c>
      <c r="B413" s="186" t="s">
        <v>137</v>
      </c>
      <c r="C413" s="187" t="s">
        <v>45</v>
      </c>
      <c r="D413" s="172">
        <v>1223</v>
      </c>
      <c r="E413" s="188" t="s">
        <v>87</v>
      </c>
      <c r="F413" s="173">
        <f t="shared" si="25"/>
        <v>7.3230000000000004</v>
      </c>
      <c r="G413" s="175">
        <v>7</v>
      </c>
      <c r="H413" s="175">
        <v>25.63</v>
      </c>
      <c r="I413" s="174">
        <f>ROUNDDOWN(H413*23.59%,2)</f>
        <v>6.04</v>
      </c>
      <c r="J413" s="174">
        <f t="shared" si="27"/>
        <v>31.669999999999998</v>
      </c>
      <c r="L413" s="148"/>
    </row>
    <row r="414" spans="1:12" ht="26.4" x14ac:dyDescent="0.3">
      <c r="A414" s="170">
        <v>406</v>
      </c>
      <c r="B414" s="186" t="s">
        <v>137</v>
      </c>
      <c r="C414" s="187" t="s">
        <v>45</v>
      </c>
      <c r="D414" s="172">
        <v>1223</v>
      </c>
      <c r="E414" s="188" t="s">
        <v>86</v>
      </c>
      <c r="F414" s="173">
        <f t="shared" si="25"/>
        <v>7.3230000000000004</v>
      </c>
      <c r="G414" s="175">
        <v>1.5</v>
      </c>
      <c r="H414" s="175">
        <v>2.2000000000000002</v>
      </c>
      <c r="I414" s="174">
        <f t="shared" si="32"/>
        <v>0.52</v>
      </c>
      <c r="J414" s="174">
        <f t="shared" si="27"/>
        <v>2.72</v>
      </c>
      <c r="L414" s="148"/>
    </row>
    <row r="415" spans="1:12" ht="26.4" x14ac:dyDescent="0.3">
      <c r="A415" s="170">
        <v>407</v>
      </c>
      <c r="B415" s="186" t="s">
        <v>137</v>
      </c>
      <c r="C415" s="187" t="s">
        <v>45</v>
      </c>
      <c r="D415" s="172">
        <v>1223</v>
      </c>
      <c r="E415" s="188" t="s">
        <v>87</v>
      </c>
      <c r="F415" s="173">
        <f t="shared" si="25"/>
        <v>7.3230000000000004</v>
      </c>
      <c r="G415" s="175">
        <v>10.5</v>
      </c>
      <c r="H415" s="175">
        <v>38.450000000000003</v>
      </c>
      <c r="I415" s="174">
        <f t="shared" si="32"/>
        <v>9.07</v>
      </c>
      <c r="J415" s="174">
        <f t="shared" si="27"/>
        <v>47.52</v>
      </c>
      <c r="L415" s="148"/>
    </row>
    <row r="416" spans="1:12" ht="26.4" x14ac:dyDescent="0.3">
      <c r="A416" s="170">
        <v>408</v>
      </c>
      <c r="B416" s="186" t="s">
        <v>137</v>
      </c>
      <c r="C416" s="187" t="s">
        <v>45</v>
      </c>
      <c r="D416" s="172">
        <v>1200</v>
      </c>
      <c r="E416" s="188" t="s">
        <v>86</v>
      </c>
      <c r="F416" s="173">
        <f t="shared" ref="F416:F432" si="33">ROUND(D416/$F$4,3)</f>
        <v>7.1859999999999999</v>
      </c>
      <c r="G416" s="175">
        <v>12.5</v>
      </c>
      <c r="H416" s="175">
        <v>17.97</v>
      </c>
      <c r="I416" s="174">
        <f t="shared" si="32"/>
        <v>4.24</v>
      </c>
      <c r="J416" s="174">
        <f t="shared" ref="J416:J432" si="34">H416+I416</f>
        <v>22.21</v>
      </c>
      <c r="L416" s="148"/>
    </row>
    <row r="417" spans="1:12" ht="26.4" x14ac:dyDescent="0.3">
      <c r="A417" s="170">
        <v>409</v>
      </c>
      <c r="B417" s="186" t="s">
        <v>137</v>
      </c>
      <c r="C417" s="187" t="s">
        <v>45</v>
      </c>
      <c r="D417" s="172">
        <v>1200</v>
      </c>
      <c r="E417" s="188" t="s">
        <v>87</v>
      </c>
      <c r="F417" s="173">
        <f t="shared" si="33"/>
        <v>7.1859999999999999</v>
      </c>
      <c r="G417" s="175">
        <v>15.5</v>
      </c>
      <c r="H417" s="175">
        <v>55.69</v>
      </c>
      <c r="I417" s="174">
        <f t="shared" si="32"/>
        <v>13.14</v>
      </c>
      <c r="J417" s="174">
        <f t="shared" si="34"/>
        <v>68.83</v>
      </c>
      <c r="L417" s="148"/>
    </row>
    <row r="418" spans="1:12" ht="26.4" x14ac:dyDescent="0.3">
      <c r="A418" s="170">
        <v>410</v>
      </c>
      <c r="B418" s="186" t="s">
        <v>137</v>
      </c>
      <c r="C418" s="187" t="s">
        <v>45</v>
      </c>
      <c r="D418" s="172">
        <v>1246</v>
      </c>
      <c r="E418" s="188" t="s">
        <v>87</v>
      </c>
      <c r="F418" s="173">
        <f t="shared" si="33"/>
        <v>7.4610000000000003</v>
      </c>
      <c r="G418" s="175">
        <v>10.5</v>
      </c>
      <c r="H418" s="175">
        <v>39.17</v>
      </c>
      <c r="I418" s="174">
        <f t="shared" si="32"/>
        <v>9.24</v>
      </c>
      <c r="J418" s="174">
        <f t="shared" si="34"/>
        <v>48.410000000000004</v>
      </c>
      <c r="L418" s="148"/>
    </row>
    <row r="419" spans="1:12" ht="26.4" x14ac:dyDescent="0.3">
      <c r="A419" s="170">
        <v>411</v>
      </c>
      <c r="B419" s="186" t="s">
        <v>137</v>
      </c>
      <c r="C419" s="187" t="s">
        <v>45</v>
      </c>
      <c r="D419" s="172">
        <v>1246</v>
      </c>
      <c r="E419" s="188" t="s">
        <v>86</v>
      </c>
      <c r="F419" s="173">
        <f t="shared" si="33"/>
        <v>7.4610000000000003</v>
      </c>
      <c r="G419" s="175">
        <v>1.5</v>
      </c>
      <c r="H419" s="175">
        <v>2.2400000000000002</v>
      </c>
      <c r="I419" s="174">
        <f t="shared" si="32"/>
        <v>0.53</v>
      </c>
      <c r="J419" s="174">
        <f t="shared" si="34"/>
        <v>2.7700000000000005</v>
      </c>
      <c r="L419" s="148"/>
    </row>
    <row r="420" spans="1:12" ht="26.4" x14ac:dyDescent="0.3">
      <c r="A420" s="170">
        <v>412</v>
      </c>
      <c r="B420" s="186" t="s">
        <v>137</v>
      </c>
      <c r="C420" s="187" t="s">
        <v>45</v>
      </c>
      <c r="D420" s="172">
        <v>1200</v>
      </c>
      <c r="E420" s="188" t="s">
        <v>86</v>
      </c>
      <c r="F420" s="173">
        <f t="shared" si="33"/>
        <v>7.1859999999999999</v>
      </c>
      <c r="G420" s="175">
        <v>27</v>
      </c>
      <c r="H420" s="175">
        <v>38.799999999999997</v>
      </c>
      <c r="I420" s="174">
        <f t="shared" si="32"/>
        <v>9.15</v>
      </c>
      <c r="J420" s="174">
        <f t="shared" si="34"/>
        <v>47.949999999999996</v>
      </c>
      <c r="L420" s="148"/>
    </row>
    <row r="421" spans="1:12" ht="26.4" x14ac:dyDescent="0.3">
      <c r="A421" s="170">
        <v>413</v>
      </c>
      <c r="B421" s="186" t="s">
        <v>137</v>
      </c>
      <c r="C421" s="187" t="s">
        <v>45</v>
      </c>
      <c r="D421" s="172">
        <v>1246</v>
      </c>
      <c r="E421" s="188" t="s">
        <v>86</v>
      </c>
      <c r="F421" s="173">
        <f t="shared" si="33"/>
        <v>7.4610000000000003</v>
      </c>
      <c r="G421" s="175">
        <v>10</v>
      </c>
      <c r="H421" s="175">
        <v>14.92</v>
      </c>
      <c r="I421" s="174">
        <f t="shared" si="32"/>
        <v>3.52</v>
      </c>
      <c r="J421" s="174">
        <f t="shared" si="34"/>
        <v>18.440000000000001</v>
      </c>
      <c r="L421" s="148"/>
    </row>
    <row r="422" spans="1:12" ht="26.4" x14ac:dyDescent="0.3">
      <c r="A422" s="170">
        <v>414</v>
      </c>
      <c r="B422" s="186" t="s">
        <v>137</v>
      </c>
      <c r="C422" s="187" t="s">
        <v>45</v>
      </c>
      <c r="D422" s="172">
        <v>1246</v>
      </c>
      <c r="E422" s="188" t="s">
        <v>87</v>
      </c>
      <c r="F422" s="173">
        <f t="shared" si="33"/>
        <v>7.4610000000000003</v>
      </c>
      <c r="G422" s="175">
        <v>10</v>
      </c>
      <c r="H422" s="175">
        <v>37.31</v>
      </c>
      <c r="I422" s="174">
        <f t="shared" si="32"/>
        <v>8.8000000000000007</v>
      </c>
      <c r="J422" s="174">
        <f t="shared" si="34"/>
        <v>46.11</v>
      </c>
      <c r="L422" s="148"/>
    </row>
    <row r="423" spans="1:12" ht="26.4" x14ac:dyDescent="0.3">
      <c r="A423" s="170">
        <v>415</v>
      </c>
      <c r="B423" s="186" t="s">
        <v>137</v>
      </c>
      <c r="C423" s="187" t="s">
        <v>45</v>
      </c>
      <c r="D423" s="172">
        <v>1200</v>
      </c>
      <c r="E423" s="188" t="s">
        <v>87</v>
      </c>
      <c r="F423" s="173">
        <f t="shared" si="33"/>
        <v>7.1859999999999999</v>
      </c>
      <c r="G423" s="175">
        <v>7</v>
      </c>
      <c r="H423" s="175">
        <v>25.15</v>
      </c>
      <c r="I423" s="174">
        <f t="shared" si="32"/>
        <v>5.93</v>
      </c>
      <c r="J423" s="174">
        <f t="shared" si="34"/>
        <v>31.08</v>
      </c>
      <c r="L423" s="148"/>
    </row>
    <row r="424" spans="1:12" ht="26.4" x14ac:dyDescent="0.3">
      <c r="A424" s="170">
        <v>416</v>
      </c>
      <c r="B424" s="186" t="s">
        <v>137</v>
      </c>
      <c r="C424" s="187" t="s">
        <v>45</v>
      </c>
      <c r="D424" s="172">
        <v>1200</v>
      </c>
      <c r="E424" s="188" t="s">
        <v>86</v>
      </c>
      <c r="F424" s="173">
        <f t="shared" si="33"/>
        <v>7.1859999999999999</v>
      </c>
      <c r="G424" s="175">
        <v>5</v>
      </c>
      <c r="H424" s="175">
        <v>7.19</v>
      </c>
      <c r="I424" s="174">
        <f t="shared" si="32"/>
        <v>1.7</v>
      </c>
      <c r="J424" s="174">
        <f t="shared" si="34"/>
        <v>8.89</v>
      </c>
      <c r="L424" s="148"/>
    </row>
    <row r="425" spans="1:12" ht="26.4" x14ac:dyDescent="0.3">
      <c r="A425" s="170">
        <v>417</v>
      </c>
      <c r="B425" s="186" t="s">
        <v>137</v>
      </c>
      <c r="C425" s="187" t="s">
        <v>45</v>
      </c>
      <c r="D425" s="172">
        <v>1177</v>
      </c>
      <c r="E425" s="188" t="s">
        <v>87</v>
      </c>
      <c r="F425" s="173">
        <f t="shared" si="33"/>
        <v>7.048</v>
      </c>
      <c r="G425" s="175">
        <v>10</v>
      </c>
      <c r="H425" s="175">
        <v>35.24</v>
      </c>
      <c r="I425" s="174">
        <f t="shared" si="32"/>
        <v>8.31</v>
      </c>
      <c r="J425" s="174">
        <f t="shared" si="34"/>
        <v>43.550000000000004</v>
      </c>
      <c r="L425" s="148"/>
    </row>
    <row r="426" spans="1:12" ht="26.4" x14ac:dyDescent="0.3">
      <c r="A426" s="170">
        <v>418</v>
      </c>
      <c r="B426" s="186" t="s">
        <v>137</v>
      </c>
      <c r="C426" s="187" t="s">
        <v>45</v>
      </c>
      <c r="D426" s="172">
        <v>1177</v>
      </c>
      <c r="E426" s="188" t="s">
        <v>86</v>
      </c>
      <c r="F426" s="173">
        <f t="shared" si="33"/>
        <v>7.048</v>
      </c>
      <c r="G426" s="175">
        <v>10</v>
      </c>
      <c r="H426" s="175">
        <v>14.1</v>
      </c>
      <c r="I426" s="174">
        <f t="shared" si="32"/>
        <v>3.33</v>
      </c>
      <c r="J426" s="174">
        <f t="shared" si="34"/>
        <v>17.43</v>
      </c>
      <c r="L426" s="148"/>
    </row>
    <row r="427" spans="1:12" ht="26.4" x14ac:dyDescent="0.3">
      <c r="A427" s="170">
        <v>419</v>
      </c>
      <c r="B427" s="186" t="s">
        <v>137</v>
      </c>
      <c r="C427" s="187" t="s">
        <v>45</v>
      </c>
      <c r="D427" s="172">
        <v>1177</v>
      </c>
      <c r="E427" s="188" t="s">
        <v>86</v>
      </c>
      <c r="F427" s="173">
        <f t="shared" si="33"/>
        <v>7.048</v>
      </c>
      <c r="G427" s="175">
        <v>18</v>
      </c>
      <c r="H427" s="175">
        <v>25.37</v>
      </c>
      <c r="I427" s="174">
        <f t="shared" si="32"/>
        <v>5.98</v>
      </c>
      <c r="J427" s="174">
        <f t="shared" si="34"/>
        <v>31.35</v>
      </c>
      <c r="L427" s="148"/>
    </row>
    <row r="428" spans="1:12" ht="26.4" x14ac:dyDescent="0.3">
      <c r="A428" s="170">
        <v>420</v>
      </c>
      <c r="B428" s="186" t="s">
        <v>137</v>
      </c>
      <c r="C428" s="187" t="s">
        <v>45</v>
      </c>
      <c r="D428" s="172">
        <v>1177</v>
      </c>
      <c r="E428" s="188" t="s">
        <v>87</v>
      </c>
      <c r="F428" s="173">
        <f t="shared" si="33"/>
        <v>7.048</v>
      </c>
      <c r="G428" s="175">
        <v>7</v>
      </c>
      <c r="H428" s="175">
        <v>24.67</v>
      </c>
      <c r="I428" s="174">
        <f t="shared" si="32"/>
        <v>5.82</v>
      </c>
      <c r="J428" s="174">
        <f t="shared" si="34"/>
        <v>30.490000000000002</v>
      </c>
      <c r="L428" s="148"/>
    </row>
    <row r="429" spans="1:12" ht="26.4" x14ac:dyDescent="0.3">
      <c r="A429" s="170">
        <v>421</v>
      </c>
      <c r="B429" s="186" t="s">
        <v>137</v>
      </c>
      <c r="C429" s="187" t="s">
        <v>45</v>
      </c>
      <c r="D429" s="172">
        <v>1246</v>
      </c>
      <c r="E429" s="188" t="s">
        <v>87</v>
      </c>
      <c r="F429" s="173">
        <f t="shared" si="33"/>
        <v>7.4610000000000003</v>
      </c>
      <c r="G429" s="175">
        <v>10.5</v>
      </c>
      <c r="H429" s="175">
        <v>39.17</v>
      </c>
      <c r="I429" s="174">
        <f>ROUND(H429*21.94%,2)</f>
        <v>8.59</v>
      </c>
      <c r="J429" s="174">
        <f t="shared" si="34"/>
        <v>47.760000000000005</v>
      </c>
      <c r="L429" s="148"/>
    </row>
    <row r="430" spans="1:12" ht="26.4" x14ac:dyDescent="0.3">
      <c r="A430" s="170">
        <v>422</v>
      </c>
      <c r="B430" s="186" t="s">
        <v>137</v>
      </c>
      <c r="C430" s="187" t="s">
        <v>45</v>
      </c>
      <c r="D430" s="172">
        <v>1246</v>
      </c>
      <c r="E430" s="188" t="s">
        <v>86</v>
      </c>
      <c r="F430" s="173">
        <f t="shared" si="33"/>
        <v>7.4610000000000003</v>
      </c>
      <c r="G430" s="175">
        <v>14.5</v>
      </c>
      <c r="H430" s="175">
        <v>21.64</v>
      </c>
      <c r="I430" s="174">
        <f>ROUND(H430*21.94%,2)</f>
        <v>4.75</v>
      </c>
      <c r="J430" s="174">
        <f t="shared" si="34"/>
        <v>26.39</v>
      </c>
      <c r="L430" s="148"/>
    </row>
    <row r="431" spans="1:12" ht="26.4" x14ac:dyDescent="0.3">
      <c r="A431" s="170">
        <v>423</v>
      </c>
      <c r="B431" s="186" t="s">
        <v>137</v>
      </c>
      <c r="C431" s="187" t="s">
        <v>45</v>
      </c>
      <c r="D431" s="172">
        <v>1154</v>
      </c>
      <c r="E431" s="188" t="s">
        <v>86</v>
      </c>
      <c r="F431" s="173">
        <f t="shared" si="33"/>
        <v>6.91</v>
      </c>
      <c r="G431" s="175">
        <v>26</v>
      </c>
      <c r="H431" s="175">
        <v>35.93</v>
      </c>
      <c r="I431" s="174">
        <f>ROUNDDOWN(H431*23.59%,2)</f>
        <v>8.4700000000000006</v>
      </c>
      <c r="J431" s="174">
        <f t="shared" si="34"/>
        <v>44.4</v>
      </c>
      <c r="L431" s="148"/>
    </row>
    <row r="432" spans="1:12" ht="26.4" x14ac:dyDescent="0.3">
      <c r="A432" s="170">
        <v>424</v>
      </c>
      <c r="B432" s="186" t="s">
        <v>137</v>
      </c>
      <c r="C432" s="187" t="s">
        <v>45</v>
      </c>
      <c r="D432" s="172">
        <v>1154</v>
      </c>
      <c r="E432" s="188" t="s">
        <v>87</v>
      </c>
      <c r="F432" s="173">
        <f t="shared" si="33"/>
        <v>6.91</v>
      </c>
      <c r="G432" s="175">
        <v>10</v>
      </c>
      <c r="H432" s="175">
        <v>34.549999999999997</v>
      </c>
      <c r="I432" s="174">
        <f t="shared" si="32"/>
        <v>8.15</v>
      </c>
      <c r="J432" s="174">
        <f t="shared" si="34"/>
        <v>42.699999999999996</v>
      </c>
      <c r="L432" s="148"/>
    </row>
  </sheetData>
  <mergeCells count="2">
    <mergeCell ref="A3:J3"/>
    <mergeCell ref="A6:F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34"/>
  <sheetViews>
    <sheetView zoomScale="85" zoomScaleNormal="85" zoomScaleSheetLayoutView="85" workbookViewId="0">
      <selection activeCell="A3" sqref="A3:G3"/>
    </sheetView>
  </sheetViews>
  <sheetFormatPr defaultColWidth="9.109375" defaultRowHeight="13.2" x14ac:dyDescent="0.25"/>
  <cols>
    <col min="1" max="1" width="6.33203125" style="17" customWidth="1"/>
    <col min="2" max="2" width="57" style="18" customWidth="1"/>
    <col min="3" max="3" width="16.88671875" style="17" customWidth="1"/>
    <col min="4" max="4" width="10.6640625" style="17" customWidth="1"/>
    <col min="5" max="5" width="9.33203125" style="20" customWidth="1"/>
    <col min="6" max="6" width="11.109375" style="17" customWidth="1"/>
    <col min="7" max="7" width="12" style="17" customWidth="1"/>
    <col min="8" max="16384" width="9.109375" style="65"/>
  </cols>
  <sheetData>
    <row r="1" spans="1:7" x14ac:dyDescent="0.25">
      <c r="G1" s="21" t="s">
        <v>153</v>
      </c>
    </row>
    <row r="2" spans="1:7" s="66" customFormat="1" ht="17.399999999999999" x14ac:dyDescent="0.25">
      <c r="A2" s="237" t="s">
        <v>155</v>
      </c>
      <c r="B2" s="24"/>
      <c r="C2" s="23"/>
      <c r="D2" s="23"/>
      <c r="E2" s="82"/>
      <c r="F2" s="23"/>
      <c r="G2" s="23"/>
    </row>
    <row r="3" spans="1:7" s="66" customFormat="1" ht="48" customHeight="1" x14ac:dyDescent="0.25">
      <c r="A3" s="248" t="s">
        <v>162</v>
      </c>
      <c r="B3" s="248"/>
      <c r="C3" s="248"/>
      <c r="D3" s="248"/>
      <c r="E3" s="248"/>
      <c r="F3" s="248"/>
      <c r="G3" s="248"/>
    </row>
    <row r="4" spans="1:7" s="66" customFormat="1" ht="15.6" x14ac:dyDescent="0.25">
      <c r="A4" s="28"/>
      <c r="B4" s="28"/>
      <c r="C4" s="28"/>
      <c r="D4" s="83"/>
      <c r="E4" s="28"/>
      <c r="F4" s="28"/>
      <c r="G4" s="28"/>
    </row>
    <row r="5" spans="1:7" s="71" customFormat="1" ht="66.75" customHeight="1" x14ac:dyDescent="0.25">
      <c r="A5" s="30" t="s">
        <v>27</v>
      </c>
      <c r="B5" s="31" t="s">
        <v>28</v>
      </c>
      <c r="C5" s="31" t="s">
        <v>29</v>
      </c>
      <c r="D5" s="85" t="s">
        <v>93</v>
      </c>
      <c r="E5" s="85" t="s">
        <v>94</v>
      </c>
      <c r="F5" s="86" t="s">
        <v>95</v>
      </c>
      <c r="G5" s="31" t="s">
        <v>96</v>
      </c>
    </row>
    <row r="6" spans="1:7" s="73" customFormat="1" ht="21.75" customHeight="1" x14ac:dyDescent="0.25">
      <c r="A6" s="263" t="s">
        <v>97</v>
      </c>
      <c r="B6" s="264"/>
      <c r="C6" s="264"/>
      <c r="D6" s="264"/>
      <c r="E6" s="264"/>
      <c r="F6" s="265"/>
      <c r="G6" s="87">
        <f>SUM(G7:G33)</f>
        <v>613.6</v>
      </c>
    </row>
    <row r="7" spans="1:7" s="44" customFormat="1" ht="15.75" customHeight="1" x14ac:dyDescent="0.3">
      <c r="A7" s="88"/>
      <c r="B7" s="89" t="s">
        <v>98</v>
      </c>
      <c r="C7" s="90"/>
      <c r="D7" s="91"/>
      <c r="E7" s="92"/>
      <c r="F7" s="92"/>
      <c r="G7" s="93"/>
    </row>
    <row r="8" spans="1:7" s="27" customFormat="1" ht="12.9" customHeight="1" x14ac:dyDescent="0.3">
      <c r="A8" s="257">
        <v>1</v>
      </c>
      <c r="B8" s="258" t="s">
        <v>99</v>
      </c>
      <c r="C8" s="259" t="s">
        <v>80</v>
      </c>
      <c r="D8" s="260" t="s">
        <v>100</v>
      </c>
      <c r="E8" s="94">
        <v>2</v>
      </c>
      <c r="F8" s="50">
        <v>8</v>
      </c>
      <c r="G8" s="51">
        <f>ROUND(E8*F8,2)</f>
        <v>16</v>
      </c>
    </row>
    <row r="9" spans="1:7" s="27" customFormat="1" ht="12.9" customHeight="1" x14ac:dyDescent="0.3">
      <c r="A9" s="257"/>
      <c r="B9" s="258"/>
      <c r="C9" s="259"/>
      <c r="D9" s="261"/>
      <c r="E9" s="94">
        <v>13</v>
      </c>
      <c r="F9" s="50">
        <v>2.4</v>
      </c>
      <c r="G9" s="51">
        <f>ROUND(E9*F9,2)</f>
        <v>31.2</v>
      </c>
    </row>
    <row r="10" spans="1:7" s="27" customFormat="1" x14ac:dyDescent="0.3">
      <c r="A10" s="257">
        <v>2</v>
      </c>
      <c r="B10" s="258" t="s">
        <v>99</v>
      </c>
      <c r="C10" s="259" t="s">
        <v>45</v>
      </c>
      <c r="D10" s="260" t="s">
        <v>100</v>
      </c>
      <c r="E10" s="94">
        <v>2</v>
      </c>
      <c r="F10" s="50">
        <v>8</v>
      </c>
      <c r="G10" s="51">
        <f t="shared" ref="G10:G33" si="0">ROUND(E10*F10,2)</f>
        <v>16</v>
      </c>
    </row>
    <row r="11" spans="1:7" s="27" customFormat="1" x14ac:dyDescent="0.3">
      <c r="A11" s="257"/>
      <c r="B11" s="258"/>
      <c r="C11" s="259"/>
      <c r="D11" s="261"/>
      <c r="E11" s="94">
        <v>13</v>
      </c>
      <c r="F11" s="50">
        <v>2.4</v>
      </c>
      <c r="G11" s="51">
        <f t="shared" si="0"/>
        <v>31.2</v>
      </c>
    </row>
    <row r="12" spans="1:7" s="27" customFormat="1" ht="12.75" customHeight="1" x14ac:dyDescent="0.3">
      <c r="A12" s="257">
        <v>3</v>
      </c>
      <c r="B12" s="258" t="s">
        <v>99</v>
      </c>
      <c r="C12" s="259" t="s">
        <v>45</v>
      </c>
      <c r="D12" s="260" t="s">
        <v>100</v>
      </c>
      <c r="E12" s="94">
        <v>2</v>
      </c>
      <c r="F12" s="50">
        <v>8</v>
      </c>
      <c r="G12" s="51">
        <f t="shared" si="0"/>
        <v>16</v>
      </c>
    </row>
    <row r="13" spans="1:7" s="27" customFormat="1" x14ac:dyDescent="0.3">
      <c r="A13" s="257"/>
      <c r="B13" s="258"/>
      <c r="C13" s="259"/>
      <c r="D13" s="261"/>
      <c r="E13" s="94">
        <v>13</v>
      </c>
      <c r="F13" s="50">
        <v>2.4</v>
      </c>
      <c r="G13" s="51">
        <f t="shared" si="0"/>
        <v>31.2</v>
      </c>
    </row>
    <row r="14" spans="1:7" s="27" customFormat="1" ht="12.9" customHeight="1" x14ac:dyDescent="0.3">
      <c r="A14" s="257">
        <v>4</v>
      </c>
      <c r="B14" s="258" t="s">
        <v>99</v>
      </c>
      <c r="C14" s="259" t="s">
        <v>45</v>
      </c>
      <c r="D14" s="260" t="s">
        <v>100</v>
      </c>
      <c r="E14" s="94">
        <v>2</v>
      </c>
      <c r="F14" s="50">
        <v>8</v>
      </c>
      <c r="G14" s="51">
        <f t="shared" si="0"/>
        <v>16</v>
      </c>
    </row>
    <row r="15" spans="1:7" s="27" customFormat="1" ht="12.9" customHeight="1" x14ac:dyDescent="0.3">
      <c r="A15" s="257"/>
      <c r="B15" s="258"/>
      <c r="C15" s="259"/>
      <c r="D15" s="261"/>
      <c r="E15" s="94">
        <v>13</v>
      </c>
      <c r="F15" s="50">
        <v>2.4</v>
      </c>
      <c r="G15" s="51">
        <f t="shared" si="0"/>
        <v>31.2</v>
      </c>
    </row>
    <row r="16" spans="1:7" s="27" customFormat="1" ht="12.75" customHeight="1" x14ac:dyDescent="0.3">
      <c r="A16" s="257">
        <v>5</v>
      </c>
      <c r="B16" s="258" t="s">
        <v>99</v>
      </c>
      <c r="C16" s="259" t="s">
        <v>45</v>
      </c>
      <c r="D16" s="260" t="s">
        <v>100</v>
      </c>
      <c r="E16" s="94">
        <v>2</v>
      </c>
      <c r="F16" s="50">
        <v>8</v>
      </c>
      <c r="G16" s="51">
        <f t="shared" si="0"/>
        <v>16</v>
      </c>
    </row>
    <row r="17" spans="1:9" s="27" customFormat="1" x14ac:dyDescent="0.3">
      <c r="A17" s="257"/>
      <c r="B17" s="258"/>
      <c r="C17" s="259"/>
      <c r="D17" s="261"/>
      <c r="E17" s="94">
        <v>13</v>
      </c>
      <c r="F17" s="50">
        <v>2.4</v>
      </c>
      <c r="G17" s="51">
        <f t="shared" si="0"/>
        <v>31.2</v>
      </c>
    </row>
    <row r="18" spans="1:9" s="27" customFormat="1" ht="12.75" customHeight="1" x14ac:dyDescent="0.3">
      <c r="A18" s="257">
        <v>6</v>
      </c>
      <c r="B18" s="258" t="s">
        <v>99</v>
      </c>
      <c r="C18" s="259" t="s">
        <v>45</v>
      </c>
      <c r="D18" s="260" t="s">
        <v>100</v>
      </c>
      <c r="E18" s="94">
        <v>2</v>
      </c>
      <c r="F18" s="50">
        <v>8</v>
      </c>
      <c r="G18" s="51">
        <f t="shared" si="0"/>
        <v>16</v>
      </c>
    </row>
    <row r="19" spans="1:9" s="27" customFormat="1" x14ac:dyDescent="0.3">
      <c r="A19" s="257"/>
      <c r="B19" s="258"/>
      <c r="C19" s="259"/>
      <c r="D19" s="261"/>
      <c r="E19" s="94">
        <v>13</v>
      </c>
      <c r="F19" s="50">
        <v>2.4</v>
      </c>
      <c r="G19" s="51">
        <f t="shared" si="0"/>
        <v>31.2</v>
      </c>
    </row>
    <row r="20" spans="1:9" s="27" customFormat="1" ht="12.75" customHeight="1" x14ac:dyDescent="0.3">
      <c r="A20" s="257">
        <v>7</v>
      </c>
      <c r="B20" s="258" t="s">
        <v>99</v>
      </c>
      <c r="C20" s="259" t="s">
        <v>45</v>
      </c>
      <c r="D20" s="260" t="s">
        <v>100</v>
      </c>
      <c r="E20" s="94">
        <v>2</v>
      </c>
      <c r="F20" s="50">
        <v>8</v>
      </c>
      <c r="G20" s="51">
        <f t="shared" si="0"/>
        <v>16</v>
      </c>
    </row>
    <row r="21" spans="1:9" s="27" customFormat="1" x14ac:dyDescent="0.3">
      <c r="A21" s="257"/>
      <c r="B21" s="258"/>
      <c r="C21" s="259"/>
      <c r="D21" s="261"/>
      <c r="E21" s="94">
        <v>13</v>
      </c>
      <c r="F21" s="50">
        <v>2.4</v>
      </c>
      <c r="G21" s="51">
        <f t="shared" si="0"/>
        <v>31.2</v>
      </c>
    </row>
    <row r="22" spans="1:9" s="27" customFormat="1" ht="12.75" customHeight="1" x14ac:dyDescent="0.3">
      <c r="A22" s="257">
        <v>8</v>
      </c>
      <c r="B22" s="258" t="s">
        <v>99</v>
      </c>
      <c r="C22" s="259" t="s">
        <v>45</v>
      </c>
      <c r="D22" s="260" t="s">
        <v>100</v>
      </c>
      <c r="E22" s="94">
        <v>2</v>
      </c>
      <c r="F22" s="50">
        <v>8</v>
      </c>
      <c r="G22" s="51">
        <f t="shared" si="0"/>
        <v>16</v>
      </c>
    </row>
    <row r="23" spans="1:9" s="27" customFormat="1" x14ac:dyDescent="0.3">
      <c r="A23" s="257"/>
      <c r="B23" s="258"/>
      <c r="C23" s="259"/>
      <c r="D23" s="261"/>
      <c r="E23" s="94">
        <v>13</v>
      </c>
      <c r="F23" s="50">
        <v>2.4</v>
      </c>
      <c r="G23" s="51">
        <f t="shared" si="0"/>
        <v>31.2</v>
      </c>
    </row>
    <row r="24" spans="1:9" s="27" customFormat="1" ht="12.75" customHeight="1" x14ac:dyDescent="0.3">
      <c r="A24" s="257">
        <v>9</v>
      </c>
      <c r="B24" s="258" t="s">
        <v>99</v>
      </c>
      <c r="C24" s="259" t="s">
        <v>45</v>
      </c>
      <c r="D24" s="260" t="s">
        <v>100</v>
      </c>
      <c r="E24" s="94">
        <v>2</v>
      </c>
      <c r="F24" s="50">
        <v>8</v>
      </c>
      <c r="G24" s="51">
        <f t="shared" si="0"/>
        <v>16</v>
      </c>
    </row>
    <row r="25" spans="1:9" s="27" customFormat="1" x14ac:dyDescent="0.3">
      <c r="A25" s="257"/>
      <c r="B25" s="258"/>
      <c r="C25" s="259"/>
      <c r="D25" s="261"/>
      <c r="E25" s="94">
        <v>13</v>
      </c>
      <c r="F25" s="50">
        <v>2.4</v>
      </c>
      <c r="G25" s="51">
        <f t="shared" si="0"/>
        <v>31.2</v>
      </c>
    </row>
    <row r="26" spans="1:9" s="27" customFormat="1" ht="12.75" customHeight="1" x14ac:dyDescent="0.3">
      <c r="A26" s="257">
        <v>10</v>
      </c>
      <c r="B26" s="258" t="s">
        <v>99</v>
      </c>
      <c r="C26" s="259" t="s">
        <v>45</v>
      </c>
      <c r="D26" s="260" t="s">
        <v>100</v>
      </c>
      <c r="E26" s="94">
        <v>2</v>
      </c>
      <c r="F26" s="50">
        <v>8</v>
      </c>
      <c r="G26" s="51">
        <f t="shared" si="0"/>
        <v>16</v>
      </c>
    </row>
    <row r="27" spans="1:9" s="27" customFormat="1" x14ac:dyDescent="0.3">
      <c r="A27" s="257"/>
      <c r="B27" s="258"/>
      <c r="C27" s="259"/>
      <c r="D27" s="261"/>
      <c r="E27" s="94">
        <v>13</v>
      </c>
      <c r="F27" s="50">
        <v>2.4</v>
      </c>
      <c r="G27" s="51">
        <f t="shared" si="0"/>
        <v>31.2</v>
      </c>
    </row>
    <row r="28" spans="1:9" s="27" customFormat="1" ht="12.75" customHeight="1" x14ac:dyDescent="0.3">
      <c r="A28" s="257">
        <v>11</v>
      </c>
      <c r="B28" s="258" t="s">
        <v>99</v>
      </c>
      <c r="C28" s="259" t="s">
        <v>45</v>
      </c>
      <c r="D28" s="260" t="s">
        <v>100</v>
      </c>
      <c r="E28" s="94">
        <v>2</v>
      </c>
      <c r="F28" s="50">
        <v>8</v>
      </c>
      <c r="G28" s="51">
        <f t="shared" si="0"/>
        <v>16</v>
      </c>
    </row>
    <row r="29" spans="1:9" s="27" customFormat="1" x14ac:dyDescent="0.3">
      <c r="A29" s="257"/>
      <c r="B29" s="258"/>
      <c r="C29" s="259"/>
      <c r="D29" s="261"/>
      <c r="E29" s="94">
        <v>13</v>
      </c>
      <c r="F29" s="50">
        <v>2.4</v>
      </c>
      <c r="G29" s="51">
        <f t="shared" si="0"/>
        <v>31.2</v>
      </c>
    </row>
    <row r="30" spans="1:9" ht="11.25" customHeight="1" x14ac:dyDescent="0.25">
      <c r="A30" s="257">
        <v>12</v>
      </c>
      <c r="B30" s="258" t="s">
        <v>99</v>
      </c>
      <c r="C30" s="259" t="s">
        <v>45</v>
      </c>
      <c r="D30" s="260" t="s">
        <v>100</v>
      </c>
      <c r="E30" s="94">
        <v>2</v>
      </c>
      <c r="F30" s="50">
        <v>8</v>
      </c>
      <c r="G30" s="51">
        <f t="shared" si="0"/>
        <v>16</v>
      </c>
      <c r="I30" s="27"/>
    </row>
    <row r="31" spans="1:9" x14ac:dyDescent="0.25">
      <c r="A31" s="257"/>
      <c r="B31" s="258"/>
      <c r="C31" s="259"/>
      <c r="D31" s="261"/>
      <c r="E31" s="94">
        <v>13</v>
      </c>
      <c r="F31" s="50">
        <v>2.4</v>
      </c>
      <c r="G31" s="51">
        <f t="shared" si="0"/>
        <v>31.2</v>
      </c>
      <c r="I31" s="27"/>
    </row>
    <row r="32" spans="1:9" x14ac:dyDescent="0.25">
      <c r="A32" s="262">
        <v>13</v>
      </c>
      <c r="B32" s="258" t="s">
        <v>99</v>
      </c>
      <c r="C32" s="259" t="s">
        <v>45</v>
      </c>
      <c r="D32" s="260" t="s">
        <v>100</v>
      </c>
      <c r="E32" s="94">
        <v>2</v>
      </c>
      <c r="F32" s="50">
        <v>8</v>
      </c>
      <c r="G32" s="51">
        <f t="shared" si="0"/>
        <v>16</v>
      </c>
      <c r="I32" s="27"/>
    </row>
    <row r="33" spans="1:9" x14ac:dyDescent="0.25">
      <c r="A33" s="262"/>
      <c r="B33" s="258"/>
      <c r="C33" s="259"/>
      <c r="D33" s="261"/>
      <c r="E33" s="94">
        <v>13</v>
      </c>
      <c r="F33" s="50">
        <v>2.4</v>
      </c>
      <c r="G33" s="51">
        <f t="shared" si="0"/>
        <v>31.2</v>
      </c>
      <c r="I33" s="27"/>
    </row>
    <row r="34" spans="1:9" x14ac:dyDescent="0.25">
      <c r="I34" s="27"/>
    </row>
  </sheetData>
  <mergeCells count="54">
    <mergeCell ref="A3:G3"/>
    <mergeCell ref="A6:F6"/>
    <mergeCell ref="A8:A9"/>
    <mergeCell ref="B8:B9"/>
    <mergeCell ref="C8:C9"/>
    <mergeCell ref="D8:D9"/>
    <mergeCell ref="A10:A11"/>
    <mergeCell ref="B10:B11"/>
    <mergeCell ref="C10:C11"/>
    <mergeCell ref="D10:D11"/>
    <mergeCell ref="A12:A13"/>
    <mergeCell ref="B12:B13"/>
    <mergeCell ref="C12:C13"/>
    <mergeCell ref="D12:D13"/>
    <mergeCell ref="A14:A15"/>
    <mergeCell ref="B14:B15"/>
    <mergeCell ref="C14:C15"/>
    <mergeCell ref="D14:D15"/>
    <mergeCell ref="A16:A17"/>
    <mergeCell ref="B16:B17"/>
    <mergeCell ref="C16:C17"/>
    <mergeCell ref="D16:D17"/>
    <mergeCell ref="A18:A19"/>
    <mergeCell ref="B18:B19"/>
    <mergeCell ref="C18:C19"/>
    <mergeCell ref="D18:D19"/>
    <mergeCell ref="A20:A21"/>
    <mergeCell ref="B20:B21"/>
    <mergeCell ref="C20:C21"/>
    <mergeCell ref="D20:D21"/>
    <mergeCell ref="A22:A23"/>
    <mergeCell ref="B22:B23"/>
    <mergeCell ref="C22:C23"/>
    <mergeCell ref="D22:D23"/>
    <mergeCell ref="A24:A25"/>
    <mergeCell ref="B24:B25"/>
    <mergeCell ref="C24:C25"/>
    <mergeCell ref="D24:D25"/>
    <mergeCell ref="A26:A27"/>
    <mergeCell ref="B26:B27"/>
    <mergeCell ref="C26:C27"/>
    <mergeCell ref="D26:D27"/>
    <mergeCell ref="A28:A29"/>
    <mergeCell ref="B28:B29"/>
    <mergeCell ref="C28:C29"/>
    <mergeCell ref="D28:D29"/>
    <mergeCell ref="A30:A31"/>
    <mergeCell ref="B30:B31"/>
    <mergeCell ref="C30:C31"/>
    <mergeCell ref="D30:D31"/>
    <mergeCell ref="A32:A33"/>
    <mergeCell ref="B32:B33"/>
    <mergeCell ref="C32:C33"/>
    <mergeCell ref="D32:D33"/>
  </mergeCells>
  <pageMargins left="0.70866141732283472" right="0.70866141732283472" top="0.74803149606299213" bottom="0.74803149606299213" header="0.31496062992125984" footer="0.31496062992125984"/>
  <pageSetup paperSize="9" scale="70" fitToHeight="0" orientation="portrait"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F30"/>
  <sheetViews>
    <sheetView zoomScale="90" zoomScaleNormal="90" workbookViewId="0">
      <selection activeCell="A3" sqref="A3:F3"/>
    </sheetView>
  </sheetViews>
  <sheetFormatPr defaultColWidth="12.5546875" defaultRowHeight="13.8" x14ac:dyDescent="0.3"/>
  <cols>
    <col min="1" max="1" width="5.88671875" style="95" customWidth="1"/>
    <col min="2" max="2" width="25.109375" style="96" customWidth="1"/>
    <col min="3" max="3" width="15.88671875" style="95" customWidth="1"/>
    <col min="4" max="4" width="16.6640625" style="96" customWidth="1"/>
    <col min="5" max="5" width="17" style="96" customWidth="1"/>
    <col min="6" max="6" width="15.109375" style="96" customWidth="1"/>
    <col min="7" max="16384" width="12.5546875" style="96"/>
  </cols>
  <sheetData>
    <row r="1" spans="1:6" ht="26.4" x14ac:dyDescent="0.3">
      <c r="F1" s="130" t="s">
        <v>154</v>
      </c>
    </row>
    <row r="2" spans="1:6" ht="15" customHeight="1" x14ac:dyDescent="0.3">
      <c r="A2" s="237" t="s">
        <v>155</v>
      </c>
    </row>
    <row r="3" spans="1:6" ht="61.5" customHeight="1" x14ac:dyDescent="0.3">
      <c r="A3" s="266" t="s">
        <v>163</v>
      </c>
      <c r="B3" s="266"/>
      <c r="C3" s="266"/>
      <c r="D3" s="266"/>
      <c r="E3" s="266"/>
      <c r="F3" s="266"/>
    </row>
    <row r="5" spans="1:6" s="95" customFormat="1" ht="51.75" customHeight="1" x14ac:dyDescent="0.3">
      <c r="A5" s="97" t="s">
        <v>101</v>
      </c>
      <c r="B5" s="97" t="s">
        <v>102</v>
      </c>
      <c r="C5" s="98" t="s">
        <v>103</v>
      </c>
      <c r="D5" s="98" t="s">
        <v>104</v>
      </c>
      <c r="E5" s="99" t="s">
        <v>105</v>
      </c>
      <c r="F5" s="98" t="s">
        <v>106</v>
      </c>
    </row>
    <row r="6" spans="1:6" s="95" customFormat="1" ht="21.75" customHeight="1" x14ac:dyDescent="0.3">
      <c r="A6" s="267" t="s">
        <v>107</v>
      </c>
      <c r="B6" s="268"/>
      <c r="C6" s="100">
        <f>ROUNDUP(SUM(C8:C30),2)</f>
        <v>76</v>
      </c>
      <c r="D6" s="101">
        <f>ROUNDUP(SUM(D8:D30),2)</f>
        <v>101974</v>
      </c>
      <c r="E6" s="102">
        <f>ROUNDUP(SUM(E8:E30),2)</f>
        <v>9015.7199999999993</v>
      </c>
      <c r="F6" s="102">
        <f>ROUNDUP(SUM(F8:F30),2)</f>
        <v>14096.48</v>
      </c>
    </row>
    <row r="7" spans="1:6" s="95" customFormat="1" x14ac:dyDescent="0.3">
      <c r="A7" s="269" t="s">
        <v>98</v>
      </c>
      <c r="B7" s="270"/>
      <c r="C7" s="270"/>
      <c r="D7" s="103"/>
      <c r="E7" s="103"/>
      <c r="F7" s="104"/>
    </row>
    <row r="8" spans="1:6" s="111" customFormat="1" x14ac:dyDescent="0.3">
      <c r="A8" s="105">
        <v>1</v>
      </c>
      <c r="B8" s="106" t="s">
        <v>108</v>
      </c>
      <c r="C8" s="107">
        <v>1</v>
      </c>
      <c r="D8" s="108">
        <v>1991</v>
      </c>
      <c r="E8" s="109">
        <v>229.16</v>
      </c>
      <c r="F8" s="110">
        <v>362.36</v>
      </c>
    </row>
    <row r="9" spans="1:6" s="111" customFormat="1" x14ac:dyDescent="0.3">
      <c r="A9" s="105">
        <v>2</v>
      </c>
      <c r="B9" s="106" t="s">
        <v>109</v>
      </c>
      <c r="C9" s="107">
        <v>2</v>
      </c>
      <c r="D9" s="108">
        <v>4985</v>
      </c>
      <c r="E9" s="109">
        <v>656.59</v>
      </c>
      <c r="F9" s="110">
        <v>1059.78</v>
      </c>
    </row>
    <row r="10" spans="1:6" x14ac:dyDescent="0.3">
      <c r="A10" s="269" t="s">
        <v>110</v>
      </c>
      <c r="B10" s="270"/>
      <c r="C10" s="270"/>
      <c r="D10" s="103"/>
      <c r="E10" s="103"/>
      <c r="F10" s="104"/>
    </row>
    <row r="11" spans="1:6" x14ac:dyDescent="0.3">
      <c r="A11" s="112">
        <v>3</v>
      </c>
      <c r="B11" s="113" t="s">
        <v>111</v>
      </c>
      <c r="C11" s="114">
        <v>1</v>
      </c>
      <c r="D11" s="115">
        <v>1181</v>
      </c>
      <c r="E11" s="116">
        <v>126.37</v>
      </c>
      <c r="F11" s="117">
        <v>198.4</v>
      </c>
    </row>
    <row r="12" spans="1:6" x14ac:dyDescent="0.3">
      <c r="A12" s="112">
        <v>4</v>
      </c>
      <c r="B12" s="118" t="s">
        <v>112</v>
      </c>
      <c r="C12" s="114">
        <v>1</v>
      </c>
      <c r="D12" s="115">
        <v>1146</v>
      </c>
      <c r="E12" s="116">
        <v>118.04</v>
      </c>
      <c r="F12" s="117">
        <v>185.32</v>
      </c>
    </row>
    <row r="13" spans="1:6" x14ac:dyDescent="0.3">
      <c r="A13" s="112">
        <v>5</v>
      </c>
      <c r="B13" s="118" t="s">
        <v>113</v>
      </c>
      <c r="C13" s="114">
        <v>11</v>
      </c>
      <c r="D13" s="115">
        <v>6461</v>
      </c>
      <c r="E13" s="116">
        <v>458.16</v>
      </c>
      <c r="F13" s="117">
        <v>691.72</v>
      </c>
    </row>
    <row r="14" spans="1:6" x14ac:dyDescent="0.3">
      <c r="A14" s="112">
        <v>6</v>
      </c>
      <c r="B14" s="118" t="s">
        <v>114</v>
      </c>
      <c r="C14" s="114">
        <v>36</v>
      </c>
      <c r="D14" s="115">
        <v>68094</v>
      </c>
      <c r="E14" s="116">
        <v>5669.21</v>
      </c>
      <c r="F14" s="117">
        <v>8898.24</v>
      </c>
    </row>
    <row r="15" spans="1:6" x14ac:dyDescent="0.3">
      <c r="A15" s="112">
        <v>7</v>
      </c>
      <c r="B15" s="118" t="s">
        <v>115</v>
      </c>
      <c r="C15" s="114">
        <v>1</v>
      </c>
      <c r="D15" s="115">
        <v>684</v>
      </c>
      <c r="E15" s="116">
        <v>58.79</v>
      </c>
      <c r="F15" s="117">
        <v>92.3</v>
      </c>
    </row>
    <row r="16" spans="1:6" x14ac:dyDescent="0.3">
      <c r="A16" s="112">
        <v>8</v>
      </c>
      <c r="B16" s="118" t="s">
        <v>116</v>
      </c>
      <c r="C16" s="114">
        <v>5</v>
      </c>
      <c r="D16" s="115">
        <v>2804</v>
      </c>
      <c r="E16" s="116">
        <v>185.5</v>
      </c>
      <c r="F16" s="117">
        <v>291.23</v>
      </c>
    </row>
    <row r="17" spans="1:6" x14ac:dyDescent="0.3">
      <c r="A17" s="112">
        <v>9</v>
      </c>
      <c r="B17" s="118" t="s">
        <v>117</v>
      </c>
      <c r="C17" s="114">
        <v>2</v>
      </c>
      <c r="D17" s="115">
        <v>2310</v>
      </c>
      <c r="E17" s="116">
        <v>208.9</v>
      </c>
      <c r="F17" s="117">
        <v>327.98</v>
      </c>
    </row>
    <row r="18" spans="1:6" x14ac:dyDescent="0.3">
      <c r="A18" s="112">
        <v>10</v>
      </c>
      <c r="B18" s="119" t="s">
        <v>118</v>
      </c>
      <c r="C18" s="114">
        <v>2</v>
      </c>
      <c r="D18" s="115">
        <v>851</v>
      </c>
      <c r="E18" s="116">
        <v>84.81</v>
      </c>
      <c r="F18" s="117">
        <v>133.55000000000001</v>
      </c>
    </row>
    <row r="19" spans="1:6" x14ac:dyDescent="0.3">
      <c r="A19" s="112">
        <v>11</v>
      </c>
      <c r="B19" s="120" t="s">
        <v>119</v>
      </c>
      <c r="C19" s="114">
        <v>3</v>
      </c>
      <c r="D19" s="115">
        <v>1167</v>
      </c>
      <c r="E19" s="116">
        <v>111.5</v>
      </c>
      <c r="F19" s="117">
        <v>175.05</v>
      </c>
    </row>
    <row r="20" spans="1:6" x14ac:dyDescent="0.3">
      <c r="A20" s="112">
        <v>12</v>
      </c>
      <c r="B20" s="121" t="s">
        <v>120</v>
      </c>
      <c r="C20" s="114">
        <v>1</v>
      </c>
      <c r="D20" s="115">
        <v>497</v>
      </c>
      <c r="E20" s="116">
        <v>57.65</v>
      </c>
      <c r="F20" s="117">
        <v>85.32</v>
      </c>
    </row>
    <row r="21" spans="1:6" x14ac:dyDescent="0.3">
      <c r="A21" s="112">
        <v>13</v>
      </c>
      <c r="B21" s="119" t="s">
        <v>121</v>
      </c>
      <c r="C21" s="114">
        <v>1</v>
      </c>
      <c r="D21" s="115">
        <v>3605</v>
      </c>
      <c r="E21" s="116">
        <v>284.8</v>
      </c>
      <c r="F21" s="117">
        <v>421.5</v>
      </c>
    </row>
    <row r="22" spans="1:6" x14ac:dyDescent="0.25">
      <c r="A22" s="112">
        <v>14</v>
      </c>
      <c r="B22" s="122" t="s">
        <v>122</v>
      </c>
      <c r="C22" s="114">
        <v>1</v>
      </c>
      <c r="D22" s="115">
        <v>538</v>
      </c>
      <c r="E22" s="116">
        <v>65.099999999999994</v>
      </c>
      <c r="F22" s="117">
        <v>102.21</v>
      </c>
    </row>
    <row r="23" spans="1:6" x14ac:dyDescent="0.25">
      <c r="A23" s="112">
        <v>15</v>
      </c>
      <c r="B23" s="122" t="s">
        <v>123</v>
      </c>
      <c r="C23" s="114">
        <v>1</v>
      </c>
      <c r="D23" s="115">
        <v>447</v>
      </c>
      <c r="E23" s="116">
        <v>44.25</v>
      </c>
      <c r="F23" s="117">
        <v>69.47</v>
      </c>
    </row>
    <row r="24" spans="1:6" x14ac:dyDescent="0.3">
      <c r="A24" s="112">
        <v>16</v>
      </c>
      <c r="B24" s="120" t="s">
        <v>124</v>
      </c>
      <c r="C24" s="114">
        <v>1</v>
      </c>
      <c r="D24" s="115">
        <v>360</v>
      </c>
      <c r="E24" s="116">
        <v>50.76</v>
      </c>
      <c r="F24" s="117">
        <v>75.12</v>
      </c>
    </row>
    <row r="25" spans="1:6" x14ac:dyDescent="0.3">
      <c r="A25" s="112">
        <v>17</v>
      </c>
      <c r="B25" s="118" t="s">
        <v>125</v>
      </c>
      <c r="C25" s="114">
        <v>2</v>
      </c>
      <c r="D25" s="115">
        <v>3744</v>
      </c>
      <c r="E25" s="116">
        <v>491.75</v>
      </c>
      <c r="F25" s="117">
        <v>727.79</v>
      </c>
    </row>
    <row r="26" spans="1:6" x14ac:dyDescent="0.3">
      <c r="A26" s="269" t="s">
        <v>126</v>
      </c>
      <c r="B26" s="270"/>
      <c r="C26" s="270"/>
      <c r="D26" s="103"/>
      <c r="E26" s="103"/>
      <c r="F26" s="104"/>
    </row>
    <row r="27" spans="1:6" x14ac:dyDescent="0.3">
      <c r="A27" s="112">
        <v>18</v>
      </c>
      <c r="B27" s="123" t="s">
        <v>127</v>
      </c>
      <c r="C27" s="114">
        <v>1</v>
      </c>
      <c r="D27" s="115">
        <v>264</v>
      </c>
      <c r="E27" s="116">
        <v>28.54</v>
      </c>
      <c r="F27" s="117">
        <v>47.58</v>
      </c>
    </row>
    <row r="28" spans="1:6" x14ac:dyDescent="0.3">
      <c r="A28" s="112">
        <v>19</v>
      </c>
      <c r="B28" s="118" t="s">
        <v>128</v>
      </c>
      <c r="C28" s="114">
        <v>1</v>
      </c>
      <c r="D28" s="115">
        <v>333</v>
      </c>
      <c r="E28" s="116">
        <v>42.19</v>
      </c>
      <c r="F28" s="117">
        <v>75.61</v>
      </c>
    </row>
    <row r="29" spans="1:6" x14ac:dyDescent="0.3">
      <c r="A29" s="112">
        <v>20</v>
      </c>
      <c r="B29" s="118" t="s">
        <v>129</v>
      </c>
      <c r="C29" s="114">
        <v>1</v>
      </c>
      <c r="D29" s="115">
        <v>255</v>
      </c>
      <c r="E29" s="116">
        <v>18.18</v>
      </c>
      <c r="F29" s="117">
        <v>30.31</v>
      </c>
    </row>
    <row r="30" spans="1:6" x14ac:dyDescent="0.3">
      <c r="A30" s="124">
        <v>21</v>
      </c>
      <c r="B30" s="125" t="s">
        <v>119</v>
      </c>
      <c r="C30" s="126">
        <v>1</v>
      </c>
      <c r="D30" s="127">
        <v>257</v>
      </c>
      <c r="E30" s="128">
        <v>25.47</v>
      </c>
      <c r="F30" s="129">
        <v>45.64</v>
      </c>
    </row>
  </sheetData>
  <mergeCells count="5">
    <mergeCell ref="A3:F3"/>
    <mergeCell ref="A6:B6"/>
    <mergeCell ref="A7:C7"/>
    <mergeCell ref="A10:C10"/>
    <mergeCell ref="A26:C26"/>
  </mergeCells>
  <pageMargins left="0.70866141732283472" right="0.70866141732283472" top="0.74803149606299213" bottom="0.74803149606299213" header="0.31496062992125984" footer="0.31496062992125984"/>
  <pageSetup paperSize="9" scale="91" fitToHeight="0" orientation="portrait" verticalDpi="0"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15</vt:i4>
      </vt:variant>
    </vt:vector>
  </HeadingPairs>
  <TitlesOfParts>
    <vt:vector size="23" baseType="lpstr">
      <vt:lpstr>VP_jan</vt:lpstr>
      <vt:lpstr>1.tabula</vt:lpstr>
      <vt:lpstr>2.tabula</vt:lpstr>
      <vt:lpstr>3.tabula</vt:lpstr>
      <vt:lpstr>4.tabula</vt:lpstr>
      <vt:lpstr>5.tabula</vt:lpstr>
      <vt:lpstr>6.tabula</vt:lpstr>
      <vt:lpstr>7.tabula</vt:lpstr>
      <vt:lpstr>'1.tabula'!Print_Area</vt:lpstr>
      <vt:lpstr>'2.tabula'!Print_Area</vt:lpstr>
      <vt:lpstr>'3.tabula'!Print_Area</vt:lpstr>
      <vt:lpstr>'4.tabula'!Print_Area</vt:lpstr>
      <vt:lpstr>'5.tabula'!Print_Area</vt:lpstr>
      <vt:lpstr>'6.tabula'!Print_Area</vt:lpstr>
      <vt:lpstr>VP_jan!Print_Area</vt:lpstr>
      <vt:lpstr>'1.tabula'!Print_Titles</vt:lpstr>
      <vt:lpstr>'2.tabula'!Print_Titles</vt:lpstr>
      <vt:lpstr>'3.tabula'!Print_Titles</vt:lpstr>
      <vt:lpstr>'4.tabula'!Print_Titles</vt:lpstr>
      <vt:lpstr>'5.tabula'!Print_Titles</vt:lpstr>
      <vt:lpstr>'6.tabula'!Print_Titles</vt:lpstr>
      <vt:lpstr>'7.tabula'!Print_Titles</vt:lpstr>
      <vt:lpstr>VP_jan!Print_Titles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Ošiņa</dc:creator>
  <cp:lastModifiedBy>Inga Ošiņa</cp:lastModifiedBy>
  <cp:lastPrinted>2023-06-07T12:44:49Z</cp:lastPrinted>
  <dcterms:created xsi:type="dcterms:W3CDTF">2021-01-18T07:02:06Z</dcterms:created>
  <dcterms:modified xsi:type="dcterms:W3CDTF">2023-06-20T12:31:28Z</dcterms:modified>
</cp:coreProperties>
</file>