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8"/>
  <workbookPr/>
  <mc:AlternateContent xmlns:mc="http://schemas.openxmlformats.org/markup-compatibility/2006">
    <mc:Choice Requires="x15">
      <x15ac:absPath xmlns:x15ac="http://schemas.microsoft.com/office/spreadsheetml/2010/11/ac" url="C:\Users\inga.osina\Desktop\LNG PIEPRASĪJUMI\Robežapsardze_ārkārtējā situācija_Baltkrievija\2023\Apro robeža_2023_jan_apr\LNG\"/>
    </mc:Choice>
  </mc:AlternateContent>
  <xr:revisionPtr revIDLastSave="0" documentId="13_ncr:1_{2AE8AEBD-1A80-4AEC-BE6C-8AD2969FD926}" xr6:coauthVersionLast="36" xr6:coauthVersionMax="36" xr10:uidLastSave="{00000000-0000-0000-0000-000000000000}"/>
  <bookViews>
    <workbookView xWindow="0" yWindow="0" windowWidth="23040" windowHeight="8448" xr2:uid="{00000000-000D-0000-FFFF-FFFF00000000}"/>
  </bookViews>
  <sheets>
    <sheet name="VP_marts" sheetId="12" r:id="rId1"/>
    <sheet name="1.tabula" sheetId="14" r:id="rId2"/>
    <sheet name="2.tabula" sheetId="15" r:id="rId3"/>
    <sheet name="3.tabula" sheetId="16" r:id="rId4"/>
    <sheet name="4.tabula" sheetId="17" r:id="rId5"/>
  </sheets>
  <definedNames>
    <definedName name="_xlnm._FilterDatabase" localSheetId="1" hidden="1">'1.tabula'!$A$5:$I$8</definedName>
    <definedName name="_xlnm._FilterDatabase" localSheetId="2" hidden="1">'2.tabula'!$A$5:$J$490</definedName>
    <definedName name="_xlnm._FilterDatabase" localSheetId="3" hidden="1">'3.tabula'!$A$5:$G$29</definedName>
    <definedName name="_xlnm.Print_Area" localSheetId="1">'1.tabula'!$A$1:$I$303</definedName>
    <definedName name="_xlnm.Print_Area" localSheetId="2">'2.tabula'!$A$1:$J$490</definedName>
    <definedName name="_xlnm.Print_Area" localSheetId="3">'3.tabula'!$A$1:$G$59</definedName>
    <definedName name="_xlnm.Print_Area" localSheetId="0">VP_marts!$A$8:$D$42</definedName>
    <definedName name="_xlnm.Print_Titles" localSheetId="1">'1.tabula'!$5:$5</definedName>
    <definedName name="_xlnm.Print_Titles" localSheetId="2">'2.tabula'!$5:$5</definedName>
    <definedName name="_xlnm.Print_Titles" localSheetId="3">'3.tabula'!$5:$5</definedName>
    <definedName name="_xlnm.Print_Titles" localSheetId="4">'4.tabula'!$5:$5</definedName>
    <definedName name="_xlnm.Print_Titles" localSheetId="0">VP_marts!$10:$10</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46" i="12" l="1"/>
  <c r="D45" i="12" s="1"/>
  <c r="E16" i="12" l="1"/>
  <c r="D16" i="12"/>
  <c r="D47" i="12" l="1"/>
  <c r="C6" i="17" l="1"/>
  <c r="E48" i="12"/>
  <c r="E29" i="12"/>
  <c r="E26" i="12"/>
  <c r="E23" i="12"/>
  <c r="E20" i="12" l="1"/>
  <c r="F29" i="12"/>
  <c r="F28" i="12"/>
  <c r="F27" i="12"/>
  <c r="F26" i="12"/>
  <c r="F25" i="12"/>
  <c r="F24" i="12"/>
  <c r="F23" i="12"/>
  <c r="F22" i="12"/>
  <c r="F21" i="12"/>
  <c r="F49" i="12"/>
  <c r="F48" i="12" s="1"/>
  <c r="F31" i="12" l="1"/>
  <c r="F33" i="12"/>
  <c r="F16" i="12" s="1"/>
  <c r="E30" i="12"/>
  <c r="E15" i="12" s="1"/>
  <c r="E19" i="12"/>
  <c r="E18" i="12" l="1"/>
  <c r="F6" i="17" l="1"/>
  <c r="E6" i="17"/>
  <c r="D6" i="17"/>
  <c r="G59" i="16" l="1"/>
  <c r="G58" i="16"/>
  <c r="G57" i="16"/>
  <c r="G56" i="16"/>
  <c r="G55" i="16"/>
  <c r="G54" i="16"/>
  <c r="G53" i="16"/>
  <c r="G52" i="16"/>
  <c r="G51" i="16"/>
  <c r="G50" i="16"/>
  <c r="G49" i="16"/>
  <c r="G48" i="16"/>
  <c r="G47" i="16"/>
  <c r="G46" i="16"/>
  <c r="G45" i="16"/>
  <c r="G44" i="16"/>
  <c r="G43" i="16"/>
  <c r="G42" i="16"/>
  <c r="G41" i="16"/>
  <c r="G40" i="16"/>
  <c r="G39" i="16"/>
  <c r="G38" i="16"/>
  <c r="G37" i="16"/>
  <c r="G36" i="16"/>
  <c r="G35" i="16"/>
  <c r="G34" i="16"/>
  <c r="G33" i="16"/>
  <c r="G32" i="16"/>
  <c r="G31" i="16"/>
  <c r="G30" i="16"/>
  <c r="G29" i="16"/>
  <c r="G28" i="16"/>
  <c r="G27" i="16"/>
  <c r="G26" i="16"/>
  <c r="G25" i="16"/>
  <c r="G24" i="16"/>
  <c r="G23" i="16"/>
  <c r="G22" i="16"/>
  <c r="G21" i="16"/>
  <c r="G20" i="16"/>
  <c r="G19" i="16"/>
  <c r="G18" i="16"/>
  <c r="G17" i="16"/>
  <c r="G16" i="16"/>
  <c r="G15" i="16"/>
  <c r="G14" i="16"/>
  <c r="G13" i="16"/>
  <c r="G12" i="16"/>
  <c r="G11" i="16"/>
  <c r="G10" i="16"/>
  <c r="G9" i="16"/>
  <c r="G8" i="16"/>
  <c r="G6" i="16" l="1"/>
  <c r="I490" i="15" l="1"/>
  <c r="J490" i="15" s="1"/>
  <c r="F490" i="15"/>
  <c r="I489" i="15"/>
  <c r="J489" i="15" s="1"/>
  <c r="F489" i="15"/>
  <c r="I488" i="15"/>
  <c r="J488" i="15" s="1"/>
  <c r="F488" i="15"/>
  <c r="I487" i="15"/>
  <c r="J487" i="15" s="1"/>
  <c r="F487" i="15"/>
  <c r="I486" i="15"/>
  <c r="J486" i="15" s="1"/>
  <c r="F486" i="15"/>
  <c r="I485" i="15"/>
  <c r="J485" i="15" s="1"/>
  <c r="F485" i="15"/>
  <c r="I484" i="15"/>
  <c r="J484" i="15" s="1"/>
  <c r="F484" i="15"/>
  <c r="I483" i="15"/>
  <c r="J483" i="15" s="1"/>
  <c r="F483" i="15"/>
  <c r="I482" i="15"/>
  <c r="J482" i="15" s="1"/>
  <c r="F482" i="15"/>
  <c r="I481" i="15"/>
  <c r="J481" i="15" s="1"/>
  <c r="F481" i="15"/>
  <c r="I480" i="15"/>
  <c r="J480" i="15" s="1"/>
  <c r="F480" i="15"/>
  <c r="I479" i="15"/>
  <c r="J479" i="15" s="1"/>
  <c r="F479" i="15"/>
  <c r="I478" i="15"/>
  <c r="J478" i="15" s="1"/>
  <c r="F478" i="15"/>
  <c r="I477" i="15"/>
  <c r="J477" i="15" s="1"/>
  <c r="F477" i="15"/>
  <c r="I476" i="15"/>
  <c r="J476" i="15" s="1"/>
  <c r="F476" i="15"/>
  <c r="I475" i="15"/>
  <c r="J475" i="15" s="1"/>
  <c r="F475" i="15"/>
  <c r="I474" i="15"/>
  <c r="J474" i="15" s="1"/>
  <c r="F474" i="15"/>
  <c r="I473" i="15"/>
  <c r="J473" i="15" s="1"/>
  <c r="F473" i="15"/>
  <c r="I472" i="15"/>
  <c r="J472" i="15" s="1"/>
  <c r="F472" i="15"/>
  <c r="I471" i="15"/>
  <c r="J471" i="15" s="1"/>
  <c r="F471" i="15"/>
  <c r="I470" i="15"/>
  <c r="J470" i="15" s="1"/>
  <c r="F470" i="15"/>
  <c r="I469" i="15"/>
  <c r="J469" i="15" s="1"/>
  <c r="F469" i="15"/>
  <c r="I468" i="15"/>
  <c r="J468" i="15" s="1"/>
  <c r="F468" i="15"/>
  <c r="I467" i="15"/>
  <c r="J467" i="15" s="1"/>
  <c r="F467" i="15"/>
  <c r="I466" i="15"/>
  <c r="J466" i="15" s="1"/>
  <c r="F466" i="15"/>
  <c r="I465" i="15"/>
  <c r="J465" i="15" s="1"/>
  <c r="F465" i="15"/>
  <c r="I464" i="15"/>
  <c r="J464" i="15" s="1"/>
  <c r="F464" i="15"/>
  <c r="I463" i="15"/>
  <c r="J463" i="15" s="1"/>
  <c r="F463" i="15"/>
  <c r="I462" i="15"/>
  <c r="J462" i="15" s="1"/>
  <c r="F462" i="15"/>
  <c r="I461" i="15"/>
  <c r="J461" i="15" s="1"/>
  <c r="F461" i="15"/>
  <c r="I460" i="15"/>
  <c r="J460" i="15" s="1"/>
  <c r="F460" i="15"/>
  <c r="I459" i="15"/>
  <c r="J459" i="15" s="1"/>
  <c r="F459" i="15"/>
  <c r="I458" i="15"/>
  <c r="J458" i="15" s="1"/>
  <c r="F458" i="15"/>
  <c r="I457" i="15"/>
  <c r="J457" i="15" s="1"/>
  <c r="F457" i="15"/>
  <c r="I456" i="15"/>
  <c r="J456" i="15" s="1"/>
  <c r="F456" i="15"/>
  <c r="I455" i="15"/>
  <c r="J455" i="15" s="1"/>
  <c r="F455" i="15"/>
  <c r="I454" i="15"/>
  <c r="J454" i="15" s="1"/>
  <c r="F454" i="15"/>
  <c r="I453" i="15"/>
  <c r="J453" i="15" s="1"/>
  <c r="F453" i="15"/>
  <c r="I452" i="15"/>
  <c r="J452" i="15" s="1"/>
  <c r="F452" i="15"/>
  <c r="I451" i="15"/>
  <c r="J451" i="15" s="1"/>
  <c r="F451" i="15"/>
  <c r="I450" i="15"/>
  <c r="J450" i="15" s="1"/>
  <c r="F450" i="15"/>
  <c r="I449" i="15"/>
  <c r="J449" i="15" s="1"/>
  <c r="F449" i="15"/>
  <c r="I448" i="15"/>
  <c r="J448" i="15" s="1"/>
  <c r="F448" i="15"/>
  <c r="I447" i="15"/>
  <c r="J447" i="15" s="1"/>
  <c r="F447" i="15"/>
  <c r="I446" i="15"/>
  <c r="J446" i="15" s="1"/>
  <c r="F446" i="15"/>
  <c r="I445" i="15"/>
  <c r="J445" i="15" s="1"/>
  <c r="F445" i="15"/>
  <c r="I444" i="15"/>
  <c r="J444" i="15" s="1"/>
  <c r="F444" i="15"/>
  <c r="I443" i="15"/>
  <c r="J443" i="15" s="1"/>
  <c r="F443" i="15"/>
  <c r="I442" i="15"/>
  <c r="J442" i="15" s="1"/>
  <c r="F442" i="15"/>
  <c r="I441" i="15"/>
  <c r="J441" i="15" s="1"/>
  <c r="F441" i="15"/>
  <c r="I440" i="15"/>
  <c r="J440" i="15" s="1"/>
  <c r="F440" i="15"/>
  <c r="I439" i="15"/>
  <c r="J439" i="15" s="1"/>
  <c r="F439" i="15"/>
  <c r="I438" i="15"/>
  <c r="J438" i="15" s="1"/>
  <c r="F438" i="15"/>
  <c r="I437" i="15"/>
  <c r="J437" i="15" s="1"/>
  <c r="F437" i="15"/>
  <c r="I436" i="15"/>
  <c r="J436" i="15" s="1"/>
  <c r="F436" i="15"/>
  <c r="I435" i="15"/>
  <c r="J435" i="15" s="1"/>
  <c r="F435" i="15"/>
  <c r="I434" i="15"/>
  <c r="J434" i="15" s="1"/>
  <c r="F434" i="15"/>
  <c r="I433" i="15"/>
  <c r="J433" i="15" s="1"/>
  <c r="F433" i="15"/>
  <c r="I432" i="15"/>
  <c r="J432" i="15" s="1"/>
  <c r="F432" i="15"/>
  <c r="I431" i="15"/>
  <c r="J431" i="15" s="1"/>
  <c r="F431" i="15"/>
  <c r="I430" i="15"/>
  <c r="J430" i="15" s="1"/>
  <c r="F430" i="15"/>
  <c r="I429" i="15"/>
  <c r="J429" i="15" s="1"/>
  <c r="F429" i="15"/>
  <c r="I428" i="15"/>
  <c r="J428" i="15" s="1"/>
  <c r="F428" i="15"/>
  <c r="I427" i="15"/>
  <c r="J427" i="15" s="1"/>
  <c r="F427" i="15"/>
  <c r="I426" i="15"/>
  <c r="J426" i="15" s="1"/>
  <c r="F426" i="15"/>
  <c r="I425" i="15"/>
  <c r="J425" i="15" s="1"/>
  <c r="F425" i="15"/>
  <c r="I424" i="15"/>
  <c r="J424" i="15" s="1"/>
  <c r="F424" i="15"/>
  <c r="I423" i="15"/>
  <c r="J423" i="15" s="1"/>
  <c r="F423" i="15"/>
  <c r="I422" i="15"/>
  <c r="J422" i="15" s="1"/>
  <c r="F422" i="15"/>
  <c r="I421" i="15"/>
  <c r="J421" i="15" s="1"/>
  <c r="F421" i="15"/>
  <c r="I420" i="15"/>
  <c r="J420" i="15" s="1"/>
  <c r="F420" i="15"/>
  <c r="I419" i="15"/>
  <c r="J419" i="15" s="1"/>
  <c r="F419" i="15"/>
  <c r="I418" i="15"/>
  <c r="J418" i="15" s="1"/>
  <c r="F418" i="15"/>
  <c r="I417" i="15"/>
  <c r="J417" i="15" s="1"/>
  <c r="F417" i="15"/>
  <c r="I416" i="15"/>
  <c r="J416" i="15" s="1"/>
  <c r="F416" i="15"/>
  <c r="I415" i="15"/>
  <c r="J415" i="15" s="1"/>
  <c r="F415" i="15"/>
  <c r="I414" i="15"/>
  <c r="J414" i="15" s="1"/>
  <c r="F414" i="15"/>
  <c r="I413" i="15"/>
  <c r="J413" i="15" s="1"/>
  <c r="F413" i="15"/>
  <c r="I412" i="15"/>
  <c r="J412" i="15" s="1"/>
  <c r="F412" i="15"/>
  <c r="I411" i="15"/>
  <c r="J411" i="15" s="1"/>
  <c r="F411" i="15"/>
  <c r="I410" i="15"/>
  <c r="J410" i="15" s="1"/>
  <c r="F410" i="15"/>
  <c r="I409" i="15"/>
  <c r="J409" i="15" s="1"/>
  <c r="F409" i="15"/>
  <c r="I408" i="15"/>
  <c r="J408" i="15" s="1"/>
  <c r="F408" i="15"/>
  <c r="J407" i="15"/>
  <c r="I407" i="15"/>
  <c r="F407" i="15"/>
  <c r="I406" i="15"/>
  <c r="J406" i="15" s="1"/>
  <c r="F406" i="15"/>
  <c r="I405" i="15"/>
  <c r="J405" i="15" s="1"/>
  <c r="F405" i="15"/>
  <c r="I404" i="15"/>
  <c r="J404" i="15" s="1"/>
  <c r="I403" i="15"/>
  <c r="J403" i="15" s="1"/>
  <c r="F403" i="15"/>
  <c r="I402" i="15"/>
  <c r="J402" i="15" s="1"/>
  <c r="F402" i="15"/>
  <c r="I401" i="15"/>
  <c r="J401" i="15" s="1"/>
  <c r="F401" i="15"/>
  <c r="I400" i="15"/>
  <c r="J400" i="15" s="1"/>
  <c r="F400" i="15"/>
  <c r="I399" i="15"/>
  <c r="J399" i="15" s="1"/>
  <c r="F399" i="15"/>
  <c r="I398" i="15"/>
  <c r="J398" i="15" s="1"/>
  <c r="F398" i="15"/>
  <c r="I397" i="15"/>
  <c r="J397" i="15" s="1"/>
  <c r="F397" i="15"/>
  <c r="I396" i="15"/>
  <c r="J396" i="15" s="1"/>
  <c r="F396" i="15"/>
  <c r="I395" i="15"/>
  <c r="J395" i="15" s="1"/>
  <c r="F395" i="15"/>
  <c r="I394" i="15"/>
  <c r="J394" i="15" s="1"/>
  <c r="F394" i="15"/>
  <c r="I393" i="15"/>
  <c r="J393" i="15" s="1"/>
  <c r="F393" i="15"/>
  <c r="I392" i="15"/>
  <c r="J392" i="15" s="1"/>
  <c r="F392" i="15"/>
  <c r="I391" i="15"/>
  <c r="J391" i="15" s="1"/>
  <c r="F391" i="15"/>
  <c r="I390" i="15"/>
  <c r="J390" i="15" s="1"/>
  <c r="F390" i="15"/>
  <c r="I389" i="15"/>
  <c r="J389" i="15" s="1"/>
  <c r="F389" i="15"/>
  <c r="I388" i="15"/>
  <c r="J388" i="15" s="1"/>
  <c r="F388" i="15"/>
  <c r="I387" i="15"/>
  <c r="J387" i="15" s="1"/>
  <c r="F387" i="15"/>
  <c r="I386" i="15"/>
  <c r="J386" i="15" s="1"/>
  <c r="F386" i="15"/>
  <c r="I385" i="15"/>
  <c r="J385" i="15" s="1"/>
  <c r="F385" i="15"/>
  <c r="I384" i="15"/>
  <c r="J384" i="15" s="1"/>
  <c r="F384" i="15"/>
  <c r="I383" i="15"/>
  <c r="J383" i="15" s="1"/>
  <c r="F383" i="15"/>
  <c r="I382" i="15"/>
  <c r="J382" i="15" s="1"/>
  <c r="F382" i="15"/>
  <c r="I381" i="15"/>
  <c r="J381" i="15" s="1"/>
  <c r="F381" i="15"/>
  <c r="I380" i="15"/>
  <c r="J380" i="15" s="1"/>
  <c r="F380" i="15"/>
  <c r="I379" i="15"/>
  <c r="J379" i="15" s="1"/>
  <c r="F379" i="15"/>
  <c r="I378" i="15"/>
  <c r="J378" i="15" s="1"/>
  <c r="F378" i="15"/>
  <c r="I377" i="15"/>
  <c r="J377" i="15" s="1"/>
  <c r="F377" i="15"/>
  <c r="I376" i="15"/>
  <c r="J376" i="15" s="1"/>
  <c r="F376" i="15"/>
  <c r="I375" i="15"/>
  <c r="J375" i="15" s="1"/>
  <c r="F375" i="15"/>
  <c r="I374" i="15"/>
  <c r="J374" i="15" s="1"/>
  <c r="F374" i="15"/>
  <c r="I373" i="15"/>
  <c r="J373" i="15" s="1"/>
  <c r="F373" i="15"/>
  <c r="I372" i="15"/>
  <c r="J372" i="15" s="1"/>
  <c r="F372" i="15"/>
  <c r="I371" i="15"/>
  <c r="J371" i="15" s="1"/>
  <c r="F371" i="15"/>
  <c r="I370" i="15"/>
  <c r="J370" i="15" s="1"/>
  <c r="F370" i="15"/>
  <c r="I369" i="15"/>
  <c r="J369" i="15" s="1"/>
  <c r="F369" i="15"/>
  <c r="I368" i="15"/>
  <c r="J368" i="15" s="1"/>
  <c r="F368" i="15"/>
  <c r="I367" i="15"/>
  <c r="J367" i="15" s="1"/>
  <c r="F367" i="15"/>
  <c r="I366" i="15"/>
  <c r="J366" i="15" s="1"/>
  <c r="F366" i="15"/>
  <c r="I365" i="15"/>
  <c r="J365" i="15" s="1"/>
  <c r="F365" i="15"/>
  <c r="I364" i="15"/>
  <c r="J364" i="15" s="1"/>
  <c r="F364" i="15"/>
  <c r="I363" i="15"/>
  <c r="J363" i="15" s="1"/>
  <c r="F363" i="15"/>
  <c r="I362" i="15"/>
  <c r="J362" i="15" s="1"/>
  <c r="F362" i="15"/>
  <c r="I361" i="15"/>
  <c r="J361" i="15" s="1"/>
  <c r="F361" i="15"/>
  <c r="I360" i="15"/>
  <c r="J360" i="15" s="1"/>
  <c r="F360" i="15"/>
  <c r="I359" i="15"/>
  <c r="J359" i="15" s="1"/>
  <c r="F359" i="15"/>
  <c r="I358" i="15"/>
  <c r="J358" i="15" s="1"/>
  <c r="F358" i="15"/>
  <c r="J357" i="15"/>
  <c r="I357" i="15"/>
  <c r="F357" i="15"/>
  <c r="I356" i="15"/>
  <c r="J356" i="15" s="1"/>
  <c r="F356" i="15"/>
  <c r="I355" i="15"/>
  <c r="J355" i="15" s="1"/>
  <c r="F355" i="15"/>
  <c r="I354" i="15"/>
  <c r="J354" i="15" s="1"/>
  <c r="F354" i="15"/>
  <c r="I353" i="15"/>
  <c r="J353" i="15" s="1"/>
  <c r="F353" i="15"/>
  <c r="I352" i="15"/>
  <c r="J352" i="15" s="1"/>
  <c r="F352" i="15"/>
  <c r="I351" i="15"/>
  <c r="J351" i="15" s="1"/>
  <c r="F351" i="15"/>
  <c r="I350" i="15"/>
  <c r="J350" i="15" s="1"/>
  <c r="F350" i="15"/>
  <c r="I349" i="15"/>
  <c r="J349" i="15" s="1"/>
  <c r="F349" i="15"/>
  <c r="I348" i="15"/>
  <c r="J348" i="15" s="1"/>
  <c r="F348" i="15"/>
  <c r="I347" i="15"/>
  <c r="J347" i="15" s="1"/>
  <c r="F347" i="15"/>
  <c r="I346" i="15"/>
  <c r="J346" i="15" s="1"/>
  <c r="F346" i="15"/>
  <c r="I345" i="15"/>
  <c r="J345" i="15" s="1"/>
  <c r="F345" i="15"/>
  <c r="I344" i="15"/>
  <c r="J344" i="15" s="1"/>
  <c r="F344" i="15"/>
  <c r="I343" i="15"/>
  <c r="J343" i="15" s="1"/>
  <c r="F343" i="15"/>
  <c r="I342" i="15"/>
  <c r="J342" i="15" s="1"/>
  <c r="F342" i="15"/>
  <c r="I341" i="15"/>
  <c r="J341" i="15" s="1"/>
  <c r="F341" i="15"/>
  <c r="I340" i="15"/>
  <c r="J340" i="15" s="1"/>
  <c r="F340" i="15"/>
  <c r="I339" i="15"/>
  <c r="J339" i="15" s="1"/>
  <c r="F339" i="15"/>
  <c r="I338" i="15"/>
  <c r="J338" i="15" s="1"/>
  <c r="F338" i="15"/>
  <c r="I337" i="15"/>
  <c r="J337" i="15" s="1"/>
  <c r="F337" i="15"/>
  <c r="I336" i="15"/>
  <c r="J336" i="15" s="1"/>
  <c r="F336" i="15"/>
  <c r="I335" i="15"/>
  <c r="J335" i="15" s="1"/>
  <c r="F335" i="15"/>
  <c r="I334" i="15"/>
  <c r="J334" i="15" s="1"/>
  <c r="F334" i="15"/>
  <c r="I333" i="15"/>
  <c r="J333" i="15" s="1"/>
  <c r="F333" i="15"/>
  <c r="I332" i="15"/>
  <c r="J332" i="15" s="1"/>
  <c r="F332" i="15"/>
  <c r="I331" i="15"/>
  <c r="J331" i="15" s="1"/>
  <c r="F331" i="15"/>
  <c r="I330" i="15"/>
  <c r="J330" i="15" s="1"/>
  <c r="F330" i="15"/>
  <c r="I329" i="15"/>
  <c r="J329" i="15" s="1"/>
  <c r="F329" i="15"/>
  <c r="I328" i="15"/>
  <c r="J328" i="15" s="1"/>
  <c r="F328" i="15"/>
  <c r="I327" i="15"/>
  <c r="J327" i="15" s="1"/>
  <c r="F327" i="15"/>
  <c r="I326" i="15"/>
  <c r="J326" i="15" s="1"/>
  <c r="F326" i="15"/>
  <c r="I325" i="15"/>
  <c r="J325" i="15" s="1"/>
  <c r="F325" i="15"/>
  <c r="I324" i="15"/>
  <c r="J324" i="15" s="1"/>
  <c r="F324" i="15"/>
  <c r="I323" i="15"/>
  <c r="J323" i="15" s="1"/>
  <c r="F323" i="15"/>
  <c r="I322" i="15"/>
  <c r="J322" i="15" s="1"/>
  <c r="F322" i="15"/>
  <c r="I321" i="15"/>
  <c r="J321" i="15" s="1"/>
  <c r="F321" i="15"/>
  <c r="I320" i="15"/>
  <c r="J320" i="15" s="1"/>
  <c r="F320" i="15"/>
  <c r="I319" i="15"/>
  <c r="J319" i="15" s="1"/>
  <c r="F319" i="15"/>
  <c r="I318" i="15"/>
  <c r="J318" i="15" s="1"/>
  <c r="F318" i="15"/>
  <c r="I317" i="15"/>
  <c r="J317" i="15" s="1"/>
  <c r="F317" i="15"/>
  <c r="I316" i="15"/>
  <c r="J316" i="15" s="1"/>
  <c r="F316" i="15"/>
  <c r="I315" i="15"/>
  <c r="J315" i="15" s="1"/>
  <c r="F315" i="15"/>
  <c r="I314" i="15"/>
  <c r="J314" i="15" s="1"/>
  <c r="F314" i="15"/>
  <c r="I313" i="15"/>
  <c r="J313" i="15" s="1"/>
  <c r="F313" i="15"/>
  <c r="I312" i="15"/>
  <c r="J312" i="15" s="1"/>
  <c r="F312" i="15"/>
  <c r="I311" i="15"/>
  <c r="J311" i="15" s="1"/>
  <c r="F311" i="15"/>
  <c r="I310" i="15"/>
  <c r="J310" i="15" s="1"/>
  <c r="F310" i="15"/>
  <c r="I309" i="15"/>
  <c r="J309" i="15" s="1"/>
  <c r="F309" i="15"/>
  <c r="I308" i="15"/>
  <c r="J308" i="15" s="1"/>
  <c r="F308" i="15"/>
  <c r="I307" i="15"/>
  <c r="J307" i="15" s="1"/>
  <c r="F307" i="15"/>
  <c r="I306" i="15"/>
  <c r="J306" i="15" s="1"/>
  <c r="F306" i="15"/>
  <c r="I305" i="15"/>
  <c r="J305" i="15" s="1"/>
  <c r="F305" i="15"/>
  <c r="I304" i="15"/>
  <c r="J304" i="15" s="1"/>
  <c r="F304" i="15"/>
  <c r="I303" i="15"/>
  <c r="J303" i="15" s="1"/>
  <c r="F303" i="15"/>
  <c r="I302" i="15"/>
  <c r="J302" i="15" s="1"/>
  <c r="F302" i="15"/>
  <c r="I301" i="15"/>
  <c r="J301" i="15" s="1"/>
  <c r="F301" i="15"/>
  <c r="I300" i="15"/>
  <c r="J300" i="15" s="1"/>
  <c r="F300" i="15"/>
  <c r="I299" i="15"/>
  <c r="J299" i="15" s="1"/>
  <c r="F299" i="15"/>
  <c r="I298" i="15"/>
  <c r="J298" i="15" s="1"/>
  <c r="F298" i="15"/>
  <c r="I297" i="15"/>
  <c r="J297" i="15" s="1"/>
  <c r="F297" i="15"/>
  <c r="I296" i="15"/>
  <c r="J296" i="15" s="1"/>
  <c r="F296" i="15"/>
  <c r="I295" i="15"/>
  <c r="J295" i="15" s="1"/>
  <c r="F295" i="15"/>
  <c r="I294" i="15"/>
  <c r="J294" i="15" s="1"/>
  <c r="F294" i="15"/>
  <c r="J293" i="15"/>
  <c r="I293" i="15"/>
  <c r="F293" i="15"/>
  <c r="I292" i="15"/>
  <c r="J292" i="15" s="1"/>
  <c r="F292" i="15"/>
  <c r="I291" i="15"/>
  <c r="J291" i="15" s="1"/>
  <c r="F291" i="15"/>
  <c r="I290" i="15"/>
  <c r="J290" i="15" s="1"/>
  <c r="F290" i="15"/>
  <c r="I289" i="15"/>
  <c r="J289" i="15" s="1"/>
  <c r="F289" i="15"/>
  <c r="I288" i="15"/>
  <c r="J288" i="15" s="1"/>
  <c r="F288" i="15"/>
  <c r="I287" i="15"/>
  <c r="J287" i="15" s="1"/>
  <c r="F287" i="15"/>
  <c r="I286" i="15"/>
  <c r="J286" i="15" s="1"/>
  <c r="F286" i="15"/>
  <c r="I285" i="15"/>
  <c r="J285" i="15" s="1"/>
  <c r="F285" i="15"/>
  <c r="I284" i="15"/>
  <c r="J284" i="15" s="1"/>
  <c r="F284" i="15"/>
  <c r="I283" i="15"/>
  <c r="J283" i="15" s="1"/>
  <c r="F283" i="15"/>
  <c r="I282" i="15"/>
  <c r="J282" i="15" s="1"/>
  <c r="F282" i="15"/>
  <c r="I281" i="15"/>
  <c r="J281" i="15" s="1"/>
  <c r="F281" i="15"/>
  <c r="I280" i="15"/>
  <c r="J280" i="15" s="1"/>
  <c r="F280" i="15"/>
  <c r="I279" i="15"/>
  <c r="J279" i="15" s="1"/>
  <c r="F279" i="15"/>
  <c r="I278" i="15"/>
  <c r="F278" i="15"/>
  <c r="I277" i="15"/>
  <c r="J277" i="15" s="1"/>
  <c r="F277" i="15"/>
  <c r="I276" i="15"/>
  <c r="J276" i="15" s="1"/>
  <c r="F276" i="15"/>
  <c r="I275" i="15"/>
  <c r="J275" i="15" s="1"/>
  <c r="F275" i="15"/>
  <c r="I274" i="15"/>
  <c r="J274" i="15" s="1"/>
  <c r="F274" i="15"/>
  <c r="I273" i="15"/>
  <c r="J273" i="15" s="1"/>
  <c r="F273" i="15"/>
  <c r="I272" i="15"/>
  <c r="F272" i="15"/>
  <c r="I271" i="15"/>
  <c r="J271" i="15" s="1"/>
  <c r="F271" i="15"/>
  <c r="I270" i="15"/>
  <c r="J270" i="15" s="1"/>
  <c r="F270" i="15"/>
  <c r="I269" i="15"/>
  <c r="F269" i="15"/>
  <c r="I268" i="15"/>
  <c r="J268" i="15" s="1"/>
  <c r="F268" i="15"/>
  <c r="I267" i="15"/>
  <c r="J267" i="15" s="1"/>
  <c r="F267" i="15"/>
  <c r="I266" i="15"/>
  <c r="J266" i="15" s="1"/>
  <c r="F266" i="15"/>
  <c r="I265" i="15"/>
  <c r="F265" i="15"/>
  <c r="I264" i="15"/>
  <c r="J264" i="15" s="1"/>
  <c r="F264" i="15"/>
  <c r="I263" i="15"/>
  <c r="J263" i="15" s="1"/>
  <c r="F263" i="15"/>
  <c r="I262" i="15"/>
  <c r="J262" i="15" s="1"/>
  <c r="F262" i="15"/>
  <c r="I261" i="15"/>
  <c r="F261" i="15"/>
  <c r="I260" i="15"/>
  <c r="J260" i="15" s="1"/>
  <c r="F260" i="15"/>
  <c r="I259" i="15"/>
  <c r="J259" i="15" s="1"/>
  <c r="F259" i="15"/>
  <c r="I258" i="15"/>
  <c r="J258" i="15" s="1"/>
  <c r="F258" i="15"/>
  <c r="I257" i="15"/>
  <c r="F257" i="15"/>
  <c r="I256" i="15"/>
  <c r="J256" i="15" s="1"/>
  <c r="F256" i="15"/>
  <c r="I255" i="15"/>
  <c r="J255" i="15" s="1"/>
  <c r="F255" i="15"/>
  <c r="I254" i="15"/>
  <c r="J254" i="15" s="1"/>
  <c r="F254" i="15"/>
  <c r="I253" i="15"/>
  <c r="F253" i="15"/>
  <c r="I252" i="15"/>
  <c r="J252" i="15" s="1"/>
  <c r="F252" i="15"/>
  <c r="I251" i="15"/>
  <c r="J251" i="15" s="1"/>
  <c r="F251" i="15"/>
  <c r="I250" i="15"/>
  <c r="J250" i="15" s="1"/>
  <c r="F250" i="15"/>
  <c r="I249" i="15"/>
  <c r="F249" i="15"/>
  <c r="I248" i="15"/>
  <c r="J248" i="15" s="1"/>
  <c r="F248" i="15"/>
  <c r="I247" i="15"/>
  <c r="J247" i="15" s="1"/>
  <c r="F247" i="15"/>
  <c r="I246" i="15"/>
  <c r="J246" i="15" s="1"/>
  <c r="F246" i="15"/>
  <c r="I245" i="15"/>
  <c r="F245" i="15"/>
  <c r="I244" i="15"/>
  <c r="J244" i="15" s="1"/>
  <c r="F244" i="15"/>
  <c r="I243" i="15"/>
  <c r="J243" i="15" s="1"/>
  <c r="F243" i="15"/>
  <c r="I242" i="15"/>
  <c r="J242" i="15" s="1"/>
  <c r="F242" i="15"/>
  <c r="I241" i="15"/>
  <c r="F241" i="15"/>
  <c r="I240" i="15"/>
  <c r="J240" i="15" s="1"/>
  <c r="F240" i="15"/>
  <c r="I239" i="15"/>
  <c r="J239" i="15" s="1"/>
  <c r="F239" i="15"/>
  <c r="I238" i="15"/>
  <c r="J238" i="15" s="1"/>
  <c r="F238" i="15"/>
  <c r="I237" i="15"/>
  <c r="F237" i="15"/>
  <c r="I236" i="15"/>
  <c r="J236" i="15" s="1"/>
  <c r="F236" i="15"/>
  <c r="I235" i="15"/>
  <c r="J235" i="15" s="1"/>
  <c r="F235" i="15"/>
  <c r="I234" i="15"/>
  <c r="J234" i="15" s="1"/>
  <c r="F234" i="15"/>
  <c r="I233" i="15"/>
  <c r="F233" i="15"/>
  <c r="I232" i="15"/>
  <c r="J232" i="15" s="1"/>
  <c r="F232" i="15"/>
  <c r="I231" i="15"/>
  <c r="J231" i="15" s="1"/>
  <c r="F231" i="15"/>
  <c r="I230" i="15"/>
  <c r="J230" i="15" s="1"/>
  <c r="F230" i="15"/>
  <c r="I229" i="15"/>
  <c r="F229" i="15"/>
  <c r="I228" i="15"/>
  <c r="J228" i="15" s="1"/>
  <c r="F228" i="15"/>
  <c r="I227" i="15"/>
  <c r="J227" i="15" s="1"/>
  <c r="F227" i="15"/>
  <c r="I226" i="15"/>
  <c r="J226" i="15" s="1"/>
  <c r="F226" i="15"/>
  <c r="I225" i="15"/>
  <c r="F225" i="15"/>
  <c r="I224" i="15"/>
  <c r="J224" i="15" s="1"/>
  <c r="F224" i="15"/>
  <c r="I223" i="15"/>
  <c r="J223" i="15" s="1"/>
  <c r="F223" i="15"/>
  <c r="I222" i="15"/>
  <c r="J222" i="15" s="1"/>
  <c r="F222" i="15"/>
  <c r="I221" i="15"/>
  <c r="F221" i="15"/>
  <c r="I220" i="15"/>
  <c r="J220" i="15" s="1"/>
  <c r="F220" i="15"/>
  <c r="I219" i="15"/>
  <c r="J219" i="15" s="1"/>
  <c r="F219" i="15"/>
  <c r="I218" i="15"/>
  <c r="J218" i="15" s="1"/>
  <c r="F218" i="15"/>
  <c r="I217" i="15"/>
  <c r="F217" i="15"/>
  <c r="I216" i="15"/>
  <c r="J216" i="15" s="1"/>
  <c r="F216" i="15"/>
  <c r="I215" i="15"/>
  <c r="J215" i="15" s="1"/>
  <c r="F215" i="15"/>
  <c r="I214" i="15"/>
  <c r="J214" i="15" s="1"/>
  <c r="F214" i="15"/>
  <c r="I213" i="15"/>
  <c r="F213" i="15"/>
  <c r="I212" i="15"/>
  <c r="J212" i="15" s="1"/>
  <c r="F212" i="15"/>
  <c r="I211" i="15"/>
  <c r="J211" i="15" s="1"/>
  <c r="F211" i="15"/>
  <c r="I210" i="15"/>
  <c r="J210" i="15" s="1"/>
  <c r="F210" i="15"/>
  <c r="I209" i="15"/>
  <c r="F209" i="15"/>
  <c r="I208" i="15"/>
  <c r="J208" i="15" s="1"/>
  <c r="F208" i="15"/>
  <c r="I207" i="15"/>
  <c r="J207" i="15" s="1"/>
  <c r="F207" i="15"/>
  <c r="I206" i="15"/>
  <c r="J206" i="15" s="1"/>
  <c r="F206" i="15"/>
  <c r="I205" i="15"/>
  <c r="F205" i="15"/>
  <c r="I204" i="15"/>
  <c r="J204" i="15" s="1"/>
  <c r="F204" i="15"/>
  <c r="I203" i="15"/>
  <c r="J203" i="15" s="1"/>
  <c r="F203" i="15"/>
  <c r="I202" i="15"/>
  <c r="J202" i="15" s="1"/>
  <c r="F202" i="15"/>
  <c r="I201" i="15"/>
  <c r="F201" i="15"/>
  <c r="I200" i="15"/>
  <c r="J200" i="15" s="1"/>
  <c r="F200" i="15"/>
  <c r="I199" i="15"/>
  <c r="J199" i="15" s="1"/>
  <c r="F199" i="15"/>
  <c r="I198" i="15"/>
  <c r="J198" i="15" s="1"/>
  <c r="F198" i="15"/>
  <c r="I197" i="15"/>
  <c r="F197" i="15"/>
  <c r="I196" i="15"/>
  <c r="J196" i="15" s="1"/>
  <c r="F196" i="15"/>
  <c r="I195" i="15"/>
  <c r="J195" i="15" s="1"/>
  <c r="F195" i="15"/>
  <c r="I194" i="15"/>
  <c r="J194" i="15" s="1"/>
  <c r="F194" i="15"/>
  <c r="I193" i="15"/>
  <c r="F193" i="15"/>
  <c r="I192" i="15"/>
  <c r="J192" i="15" s="1"/>
  <c r="F192" i="15"/>
  <c r="I191" i="15"/>
  <c r="J191" i="15" s="1"/>
  <c r="F191" i="15"/>
  <c r="I190" i="15"/>
  <c r="J190" i="15" s="1"/>
  <c r="F190" i="15"/>
  <c r="I189" i="15"/>
  <c r="F189" i="15"/>
  <c r="I188" i="15"/>
  <c r="J188" i="15" s="1"/>
  <c r="F188" i="15"/>
  <c r="I187" i="15"/>
  <c r="J187" i="15" s="1"/>
  <c r="F187" i="15"/>
  <c r="I186" i="15"/>
  <c r="J186" i="15" s="1"/>
  <c r="F186" i="15"/>
  <c r="I185" i="15"/>
  <c r="F185" i="15"/>
  <c r="I184" i="15"/>
  <c r="J184" i="15" s="1"/>
  <c r="F184" i="15"/>
  <c r="I183" i="15"/>
  <c r="J183" i="15" s="1"/>
  <c r="F183" i="15"/>
  <c r="I182" i="15"/>
  <c r="J182" i="15" s="1"/>
  <c r="F182" i="15"/>
  <c r="I181" i="15"/>
  <c r="F181" i="15"/>
  <c r="I180" i="15"/>
  <c r="J180" i="15" s="1"/>
  <c r="F180" i="15"/>
  <c r="I179" i="15"/>
  <c r="J179" i="15" s="1"/>
  <c r="F179" i="15"/>
  <c r="I178" i="15"/>
  <c r="J178" i="15" s="1"/>
  <c r="F178" i="15"/>
  <c r="I177" i="15"/>
  <c r="J177" i="15" s="1"/>
  <c r="F177" i="15"/>
  <c r="I176" i="15"/>
  <c r="J176" i="15" s="1"/>
  <c r="F176" i="15"/>
  <c r="I175" i="15"/>
  <c r="J175" i="15" s="1"/>
  <c r="F175" i="15"/>
  <c r="I174" i="15"/>
  <c r="J174" i="15" s="1"/>
  <c r="F174" i="15"/>
  <c r="I173" i="15"/>
  <c r="F173" i="15"/>
  <c r="I172" i="15"/>
  <c r="J172" i="15" s="1"/>
  <c r="F172" i="15"/>
  <c r="I171" i="15"/>
  <c r="J171" i="15" s="1"/>
  <c r="F171" i="15"/>
  <c r="I170" i="15"/>
  <c r="J170" i="15" s="1"/>
  <c r="F170" i="15"/>
  <c r="I169" i="15"/>
  <c r="J169" i="15" s="1"/>
  <c r="F169" i="15"/>
  <c r="I168" i="15"/>
  <c r="J168" i="15" s="1"/>
  <c r="F168" i="15"/>
  <c r="I167" i="15"/>
  <c r="J167" i="15" s="1"/>
  <c r="F167" i="15"/>
  <c r="I166" i="15"/>
  <c r="J166" i="15" s="1"/>
  <c r="F166" i="15"/>
  <c r="I165" i="15"/>
  <c r="F165" i="15"/>
  <c r="I164" i="15"/>
  <c r="J164" i="15" s="1"/>
  <c r="F164" i="15"/>
  <c r="I163" i="15"/>
  <c r="J163" i="15" s="1"/>
  <c r="F163" i="15"/>
  <c r="I162" i="15"/>
  <c r="J162" i="15" s="1"/>
  <c r="F162" i="15"/>
  <c r="I161" i="15"/>
  <c r="J161" i="15" s="1"/>
  <c r="F161" i="15"/>
  <c r="I160" i="15"/>
  <c r="J160" i="15" s="1"/>
  <c r="F160" i="15"/>
  <c r="I159" i="15"/>
  <c r="J159" i="15" s="1"/>
  <c r="F159" i="15"/>
  <c r="I158" i="15"/>
  <c r="J158" i="15" s="1"/>
  <c r="F158" i="15"/>
  <c r="I157" i="15"/>
  <c r="F157" i="15"/>
  <c r="I156" i="15"/>
  <c r="J156" i="15" s="1"/>
  <c r="F156" i="15"/>
  <c r="I155" i="15"/>
  <c r="J155" i="15" s="1"/>
  <c r="F155" i="15"/>
  <c r="I154" i="15"/>
  <c r="J154" i="15" s="1"/>
  <c r="F154" i="15"/>
  <c r="I153" i="15"/>
  <c r="F153" i="15"/>
  <c r="I152" i="15"/>
  <c r="J152" i="15" s="1"/>
  <c r="F152" i="15"/>
  <c r="I151" i="15"/>
  <c r="J151" i="15" s="1"/>
  <c r="F151" i="15"/>
  <c r="I150" i="15"/>
  <c r="J150" i="15" s="1"/>
  <c r="F150" i="15"/>
  <c r="I149" i="15"/>
  <c r="F149" i="15"/>
  <c r="I148" i="15"/>
  <c r="J148" i="15" s="1"/>
  <c r="F148" i="15"/>
  <c r="I147" i="15"/>
  <c r="J147" i="15" s="1"/>
  <c r="F147" i="15"/>
  <c r="I146" i="15"/>
  <c r="J146" i="15" s="1"/>
  <c r="F146" i="15"/>
  <c r="I145" i="15"/>
  <c r="J145" i="15" s="1"/>
  <c r="F145" i="15"/>
  <c r="I144" i="15"/>
  <c r="J144" i="15" s="1"/>
  <c r="F144" i="15"/>
  <c r="I143" i="15"/>
  <c r="J143" i="15" s="1"/>
  <c r="F143" i="15"/>
  <c r="I142" i="15"/>
  <c r="J142" i="15" s="1"/>
  <c r="F142" i="15"/>
  <c r="I141" i="15"/>
  <c r="F141" i="15"/>
  <c r="I140" i="15"/>
  <c r="J140" i="15" s="1"/>
  <c r="F140" i="15"/>
  <c r="I139" i="15"/>
  <c r="J139" i="15" s="1"/>
  <c r="F139" i="15"/>
  <c r="I138" i="15"/>
  <c r="J138" i="15" s="1"/>
  <c r="F138" i="15"/>
  <c r="I137" i="15"/>
  <c r="F137" i="15"/>
  <c r="I136" i="15"/>
  <c r="J136" i="15" s="1"/>
  <c r="F136" i="15"/>
  <c r="I135" i="15"/>
  <c r="J135" i="15" s="1"/>
  <c r="F135" i="15"/>
  <c r="I134" i="15"/>
  <c r="J134" i="15" s="1"/>
  <c r="F134" i="15"/>
  <c r="I133" i="15"/>
  <c r="F133" i="15"/>
  <c r="I132" i="15"/>
  <c r="J132" i="15" s="1"/>
  <c r="F132" i="15"/>
  <c r="I131" i="15"/>
  <c r="J131" i="15" s="1"/>
  <c r="F131" i="15"/>
  <c r="I130" i="15"/>
  <c r="J130" i="15" s="1"/>
  <c r="F130" i="15"/>
  <c r="I129" i="15"/>
  <c r="J129" i="15" s="1"/>
  <c r="F129" i="15"/>
  <c r="I128" i="15"/>
  <c r="J128" i="15" s="1"/>
  <c r="F128" i="15"/>
  <c r="I127" i="15"/>
  <c r="J127" i="15" s="1"/>
  <c r="F127" i="15"/>
  <c r="I126" i="15"/>
  <c r="J126" i="15" s="1"/>
  <c r="F126" i="15"/>
  <c r="I125" i="15"/>
  <c r="F125" i="15"/>
  <c r="I124" i="15"/>
  <c r="J124" i="15" s="1"/>
  <c r="F124" i="15"/>
  <c r="I123" i="15"/>
  <c r="J123" i="15" s="1"/>
  <c r="F123" i="15"/>
  <c r="I122" i="15"/>
  <c r="J122" i="15" s="1"/>
  <c r="F122" i="15"/>
  <c r="I121" i="15"/>
  <c r="J121" i="15" s="1"/>
  <c r="F121" i="15"/>
  <c r="I120" i="15"/>
  <c r="J120" i="15" s="1"/>
  <c r="F120" i="15"/>
  <c r="I119" i="15"/>
  <c r="J119" i="15" s="1"/>
  <c r="F119" i="15"/>
  <c r="I118" i="15"/>
  <c r="J118" i="15" s="1"/>
  <c r="F118" i="15"/>
  <c r="I117" i="15"/>
  <c r="F117" i="15"/>
  <c r="I116" i="15"/>
  <c r="J116" i="15" s="1"/>
  <c r="F116" i="15"/>
  <c r="I115" i="15"/>
  <c r="J115" i="15" s="1"/>
  <c r="F115" i="15"/>
  <c r="I114" i="15"/>
  <c r="J114" i="15" s="1"/>
  <c r="F114" i="15"/>
  <c r="I113" i="15"/>
  <c r="J113" i="15" s="1"/>
  <c r="F113" i="15"/>
  <c r="I112" i="15"/>
  <c r="J112" i="15" s="1"/>
  <c r="F112" i="15"/>
  <c r="I111" i="15"/>
  <c r="J111" i="15" s="1"/>
  <c r="F111" i="15"/>
  <c r="I110" i="15"/>
  <c r="J110" i="15" s="1"/>
  <c r="F110" i="15"/>
  <c r="I109" i="15"/>
  <c r="F109" i="15"/>
  <c r="I108" i="15"/>
  <c r="J108" i="15" s="1"/>
  <c r="F108" i="15"/>
  <c r="I107" i="15"/>
  <c r="J107" i="15" s="1"/>
  <c r="F107" i="15"/>
  <c r="I106" i="15"/>
  <c r="J106" i="15" s="1"/>
  <c r="F106" i="15"/>
  <c r="I105" i="15"/>
  <c r="F105" i="15"/>
  <c r="I104" i="15"/>
  <c r="J104" i="15" s="1"/>
  <c r="F104" i="15"/>
  <c r="I103" i="15"/>
  <c r="J103" i="15" s="1"/>
  <c r="F103" i="15"/>
  <c r="I102" i="15"/>
  <c r="J102" i="15" s="1"/>
  <c r="F102" i="15"/>
  <c r="I101" i="15"/>
  <c r="F101" i="15"/>
  <c r="I100" i="15"/>
  <c r="J100" i="15" s="1"/>
  <c r="F100" i="15"/>
  <c r="I99" i="15"/>
  <c r="J99" i="15" s="1"/>
  <c r="F99" i="15"/>
  <c r="I98" i="15"/>
  <c r="J98" i="15" s="1"/>
  <c r="F98" i="15"/>
  <c r="I97" i="15"/>
  <c r="J97" i="15" s="1"/>
  <c r="F97" i="15"/>
  <c r="I96" i="15"/>
  <c r="J96" i="15" s="1"/>
  <c r="F96" i="15"/>
  <c r="I95" i="15"/>
  <c r="J95" i="15" s="1"/>
  <c r="F95" i="15"/>
  <c r="I94" i="15"/>
  <c r="J94" i="15" s="1"/>
  <c r="F94" i="15"/>
  <c r="I93" i="15"/>
  <c r="F93" i="15"/>
  <c r="I92" i="15"/>
  <c r="J92" i="15" s="1"/>
  <c r="F92" i="15"/>
  <c r="I91" i="15"/>
  <c r="J91" i="15" s="1"/>
  <c r="F91" i="15"/>
  <c r="I90" i="15"/>
  <c r="J90" i="15" s="1"/>
  <c r="F90" i="15"/>
  <c r="I89" i="15"/>
  <c r="J89" i="15" s="1"/>
  <c r="F89" i="15"/>
  <c r="I88" i="15"/>
  <c r="J88" i="15" s="1"/>
  <c r="F88" i="15"/>
  <c r="I87" i="15"/>
  <c r="J87" i="15" s="1"/>
  <c r="F87" i="15"/>
  <c r="I86" i="15"/>
  <c r="J86" i="15" s="1"/>
  <c r="F86" i="15"/>
  <c r="I85" i="15"/>
  <c r="F85" i="15"/>
  <c r="I84" i="15"/>
  <c r="J84" i="15" s="1"/>
  <c r="F84" i="15"/>
  <c r="I83" i="15"/>
  <c r="J83" i="15" s="1"/>
  <c r="F83" i="15"/>
  <c r="I82" i="15"/>
  <c r="J82" i="15" s="1"/>
  <c r="F82" i="15"/>
  <c r="I81" i="15"/>
  <c r="J81" i="15" s="1"/>
  <c r="F81" i="15"/>
  <c r="I80" i="15"/>
  <c r="J80" i="15" s="1"/>
  <c r="F80" i="15"/>
  <c r="I79" i="15"/>
  <c r="J79" i="15" s="1"/>
  <c r="F79" i="15"/>
  <c r="I78" i="15"/>
  <c r="J78" i="15" s="1"/>
  <c r="F78" i="15"/>
  <c r="I77" i="15"/>
  <c r="J77" i="15" s="1"/>
  <c r="F77" i="15"/>
  <c r="I76" i="15"/>
  <c r="J76" i="15" s="1"/>
  <c r="F76" i="15"/>
  <c r="I75" i="15"/>
  <c r="J75" i="15" s="1"/>
  <c r="F75" i="15"/>
  <c r="I74" i="15"/>
  <c r="J74" i="15" s="1"/>
  <c r="F74" i="15"/>
  <c r="I73" i="15"/>
  <c r="J73" i="15" s="1"/>
  <c r="F73" i="15"/>
  <c r="I72" i="15"/>
  <c r="J72" i="15" s="1"/>
  <c r="F72" i="15"/>
  <c r="I71" i="15"/>
  <c r="J71" i="15" s="1"/>
  <c r="F71" i="15"/>
  <c r="I70" i="15"/>
  <c r="J70" i="15" s="1"/>
  <c r="F70" i="15"/>
  <c r="I69" i="15"/>
  <c r="J69" i="15" s="1"/>
  <c r="F69" i="15"/>
  <c r="I68" i="15"/>
  <c r="J68" i="15" s="1"/>
  <c r="F68" i="15"/>
  <c r="I67" i="15"/>
  <c r="J67" i="15" s="1"/>
  <c r="F67" i="15"/>
  <c r="I66" i="15"/>
  <c r="J66" i="15" s="1"/>
  <c r="F66" i="15"/>
  <c r="I65" i="15"/>
  <c r="J65" i="15" s="1"/>
  <c r="F65" i="15"/>
  <c r="I64" i="15"/>
  <c r="J64" i="15" s="1"/>
  <c r="F64" i="15"/>
  <c r="I63" i="15"/>
  <c r="J63" i="15" s="1"/>
  <c r="F63" i="15"/>
  <c r="I62" i="15"/>
  <c r="J62" i="15" s="1"/>
  <c r="F62" i="15"/>
  <c r="I61" i="15"/>
  <c r="J61" i="15" s="1"/>
  <c r="F61" i="15"/>
  <c r="I60" i="15"/>
  <c r="J60" i="15" s="1"/>
  <c r="F60" i="15"/>
  <c r="I59" i="15"/>
  <c r="J59" i="15" s="1"/>
  <c r="F59" i="15"/>
  <c r="I58" i="15"/>
  <c r="J58" i="15" s="1"/>
  <c r="F58" i="15"/>
  <c r="I57" i="15"/>
  <c r="J57" i="15" s="1"/>
  <c r="F57" i="15"/>
  <c r="I56" i="15"/>
  <c r="J56" i="15" s="1"/>
  <c r="F56" i="15"/>
  <c r="I55" i="15"/>
  <c r="J55" i="15" s="1"/>
  <c r="F55" i="15"/>
  <c r="I54" i="15"/>
  <c r="J54" i="15" s="1"/>
  <c r="F54" i="15"/>
  <c r="I53" i="15"/>
  <c r="J53" i="15" s="1"/>
  <c r="F53" i="15"/>
  <c r="I52" i="15"/>
  <c r="J52" i="15" s="1"/>
  <c r="F52" i="15"/>
  <c r="I51" i="15"/>
  <c r="J51" i="15" s="1"/>
  <c r="F51" i="15"/>
  <c r="I50" i="15"/>
  <c r="J50" i="15" s="1"/>
  <c r="F50" i="15"/>
  <c r="I49" i="15"/>
  <c r="F49" i="15"/>
  <c r="I48" i="15"/>
  <c r="J48" i="15" s="1"/>
  <c r="F48" i="15"/>
  <c r="I47" i="15"/>
  <c r="J47" i="15" s="1"/>
  <c r="F47" i="15"/>
  <c r="I46" i="15"/>
  <c r="J46" i="15" s="1"/>
  <c r="F46" i="15"/>
  <c r="I45" i="15"/>
  <c r="F45" i="15"/>
  <c r="I44" i="15"/>
  <c r="J44" i="15" s="1"/>
  <c r="F44" i="15"/>
  <c r="I43" i="15"/>
  <c r="J43" i="15" s="1"/>
  <c r="F43" i="15"/>
  <c r="I42" i="15"/>
  <c r="J42" i="15" s="1"/>
  <c r="F42" i="15"/>
  <c r="I41" i="15"/>
  <c r="J41" i="15" s="1"/>
  <c r="F41" i="15"/>
  <c r="I40" i="15"/>
  <c r="J40" i="15" s="1"/>
  <c r="F40" i="15"/>
  <c r="I39" i="15"/>
  <c r="J39" i="15" s="1"/>
  <c r="F39" i="15"/>
  <c r="I38" i="15"/>
  <c r="J38" i="15" s="1"/>
  <c r="F38" i="15"/>
  <c r="I37" i="15"/>
  <c r="J37" i="15" s="1"/>
  <c r="F37" i="15"/>
  <c r="I36" i="15"/>
  <c r="J36" i="15" s="1"/>
  <c r="F36" i="15"/>
  <c r="I35" i="15"/>
  <c r="J35" i="15" s="1"/>
  <c r="F35" i="15"/>
  <c r="I34" i="15"/>
  <c r="J34" i="15" s="1"/>
  <c r="F34" i="15"/>
  <c r="I33" i="15"/>
  <c r="F33" i="15"/>
  <c r="I32" i="15"/>
  <c r="J32" i="15" s="1"/>
  <c r="F32" i="15"/>
  <c r="I31" i="15"/>
  <c r="J31" i="15" s="1"/>
  <c r="F31" i="15"/>
  <c r="I30" i="15"/>
  <c r="J30" i="15" s="1"/>
  <c r="F30" i="15"/>
  <c r="I29" i="15"/>
  <c r="F29" i="15"/>
  <c r="I28" i="15"/>
  <c r="J28" i="15" s="1"/>
  <c r="F28" i="15"/>
  <c r="I27" i="15"/>
  <c r="J27" i="15" s="1"/>
  <c r="F27" i="15"/>
  <c r="I26" i="15"/>
  <c r="J26" i="15" s="1"/>
  <c r="F26" i="15"/>
  <c r="I25" i="15"/>
  <c r="J25" i="15" s="1"/>
  <c r="F25" i="15"/>
  <c r="I24" i="15"/>
  <c r="J24" i="15" s="1"/>
  <c r="F24" i="15"/>
  <c r="I23" i="15"/>
  <c r="J23" i="15" s="1"/>
  <c r="F23" i="15"/>
  <c r="I22" i="15"/>
  <c r="J22" i="15" s="1"/>
  <c r="F22" i="15"/>
  <c r="I21" i="15"/>
  <c r="F21" i="15"/>
  <c r="I20" i="15"/>
  <c r="J20" i="15" s="1"/>
  <c r="F20" i="15"/>
  <c r="I19" i="15"/>
  <c r="F19" i="15"/>
  <c r="I18" i="15"/>
  <c r="J18" i="15" s="1"/>
  <c r="F18" i="15"/>
  <c r="I17" i="15"/>
  <c r="F17" i="15"/>
  <c r="I16" i="15"/>
  <c r="J16" i="15" s="1"/>
  <c r="F16" i="15"/>
  <c r="I15" i="15"/>
  <c r="J15" i="15" s="1"/>
  <c r="F15" i="15"/>
  <c r="I14" i="15"/>
  <c r="J14" i="15" s="1"/>
  <c r="F14" i="15"/>
  <c r="I13" i="15"/>
  <c r="F13" i="15"/>
  <c r="I12" i="15"/>
  <c r="J12" i="15" s="1"/>
  <c r="F12" i="15"/>
  <c r="I11" i="15"/>
  <c r="J11" i="15" s="1"/>
  <c r="F11" i="15"/>
  <c r="I10" i="15"/>
  <c r="J10" i="15" s="1"/>
  <c r="F10" i="15"/>
  <c r="I9" i="15"/>
  <c r="J9" i="15" s="1"/>
  <c r="F9" i="15"/>
  <c r="I8" i="15"/>
  <c r="J8" i="15" s="1"/>
  <c r="F8" i="15"/>
  <c r="H6" i="15"/>
  <c r="G6" i="15"/>
  <c r="I6" i="15" l="1"/>
  <c r="J19" i="15"/>
  <c r="J101" i="15"/>
  <c r="J133" i="15"/>
  <c r="J173" i="15"/>
  <c r="J237" i="15"/>
  <c r="J269" i="15"/>
  <c r="J13" i="15"/>
  <c r="J17" i="15"/>
  <c r="J21" i="15"/>
  <c r="J45" i="15"/>
  <c r="J49" i="15"/>
  <c r="J241" i="15"/>
  <c r="J233" i="15"/>
  <c r="J33" i="15"/>
  <c r="J93" i="15"/>
  <c r="J125" i="15"/>
  <c r="J149" i="15"/>
  <c r="J181" i="15"/>
  <c r="J245" i="15"/>
  <c r="J29" i="15"/>
  <c r="J85" i="15"/>
  <c r="J105" i="15"/>
  <c r="J137" i="15"/>
  <c r="J153" i="15"/>
  <c r="J185" i="15"/>
  <c r="J249" i="15"/>
  <c r="J117" i="15"/>
  <c r="J157" i="15"/>
  <c r="J189" i="15"/>
  <c r="J193" i="15"/>
  <c r="J197" i="15"/>
  <c r="J201" i="15"/>
  <c r="J205" i="15"/>
  <c r="J209" i="15"/>
  <c r="J213" i="15"/>
  <c r="J217" i="15"/>
  <c r="J221" i="15"/>
  <c r="J253" i="15"/>
  <c r="J225" i="15"/>
  <c r="J257" i="15"/>
  <c r="J265" i="15"/>
  <c r="J109" i="15"/>
  <c r="J141" i="15"/>
  <c r="J165" i="15"/>
  <c r="J229" i="15"/>
  <c r="J261" i="15"/>
  <c r="J272" i="15"/>
  <c r="J278" i="15"/>
  <c r="J6" i="15" l="1"/>
  <c r="H303" i="14" l="1"/>
  <c r="I303" i="14" s="1"/>
  <c r="E303" i="14"/>
  <c r="H302" i="14"/>
  <c r="I302" i="14" s="1"/>
  <c r="E302" i="14"/>
  <c r="H301" i="14"/>
  <c r="E301" i="14"/>
  <c r="H300" i="14"/>
  <c r="I300" i="14" s="1"/>
  <c r="E300" i="14"/>
  <c r="H299" i="14"/>
  <c r="E299" i="14"/>
  <c r="H298" i="14"/>
  <c r="E298" i="14"/>
  <c r="H297" i="14"/>
  <c r="I297" i="14" s="1"/>
  <c r="E297" i="14"/>
  <c r="H296" i="14"/>
  <c r="I296" i="14" s="1"/>
  <c r="E296" i="14"/>
  <c r="H295" i="14"/>
  <c r="I295" i="14" s="1"/>
  <c r="E295" i="14"/>
  <c r="H294" i="14"/>
  <c r="I294" i="14" s="1"/>
  <c r="E294" i="14"/>
  <c r="H293" i="14"/>
  <c r="E293" i="14"/>
  <c r="H292" i="14"/>
  <c r="I292" i="14" s="1"/>
  <c r="E292" i="14"/>
  <c r="H291" i="14"/>
  <c r="E291" i="14"/>
  <c r="H290" i="14"/>
  <c r="E290" i="14"/>
  <c r="H289" i="14"/>
  <c r="I289" i="14" s="1"/>
  <c r="E289" i="14"/>
  <c r="H288" i="14"/>
  <c r="I288" i="14" s="1"/>
  <c r="E288" i="14"/>
  <c r="H287" i="14"/>
  <c r="I287" i="14" s="1"/>
  <c r="E287" i="14"/>
  <c r="H286" i="14"/>
  <c r="I286" i="14" s="1"/>
  <c r="E286" i="14"/>
  <c r="H285" i="14"/>
  <c r="I285" i="14" s="1"/>
  <c r="E285" i="14"/>
  <c r="H284" i="14"/>
  <c r="I284" i="14" s="1"/>
  <c r="E284" i="14"/>
  <c r="H283" i="14"/>
  <c r="E283" i="14"/>
  <c r="H282" i="14"/>
  <c r="E282" i="14"/>
  <c r="H281" i="14"/>
  <c r="I281" i="14" s="1"/>
  <c r="E281" i="14"/>
  <c r="H280" i="14"/>
  <c r="I280" i="14" s="1"/>
  <c r="E280" i="14"/>
  <c r="H279" i="14"/>
  <c r="I279" i="14" s="1"/>
  <c r="E279" i="14"/>
  <c r="H278" i="14"/>
  <c r="I278" i="14" s="1"/>
  <c r="E278" i="14"/>
  <c r="H276" i="14"/>
  <c r="E276" i="14"/>
  <c r="H275" i="14"/>
  <c r="E275" i="14"/>
  <c r="H274" i="14"/>
  <c r="I274" i="14" s="1"/>
  <c r="E274" i="14"/>
  <c r="H273" i="14"/>
  <c r="I273" i="14" s="1"/>
  <c r="E273" i="14"/>
  <c r="H272" i="14"/>
  <c r="I272" i="14" s="1"/>
  <c r="E272" i="14"/>
  <c r="H271" i="14"/>
  <c r="I271" i="14" s="1"/>
  <c r="E271" i="14"/>
  <c r="H270" i="14"/>
  <c r="I270" i="14" s="1"/>
  <c r="E270" i="14"/>
  <c r="H269" i="14"/>
  <c r="I269" i="14" s="1"/>
  <c r="E269" i="14"/>
  <c r="H268" i="14"/>
  <c r="E268" i="14"/>
  <c r="H267" i="14"/>
  <c r="E267" i="14"/>
  <c r="H266" i="14"/>
  <c r="I266" i="14" s="1"/>
  <c r="E266" i="14"/>
  <c r="H265" i="14"/>
  <c r="I265" i="14" s="1"/>
  <c r="E265" i="14"/>
  <c r="H264" i="14"/>
  <c r="I264" i="14" s="1"/>
  <c r="E264" i="14"/>
  <c r="H263" i="14"/>
  <c r="I263" i="14" s="1"/>
  <c r="E263" i="14"/>
  <c r="H262" i="14"/>
  <c r="I262" i="14" s="1"/>
  <c r="E262" i="14"/>
  <c r="H261" i="14"/>
  <c r="I261" i="14" s="1"/>
  <c r="E261" i="14"/>
  <c r="H260" i="14"/>
  <c r="E260" i="14"/>
  <c r="H259" i="14"/>
  <c r="E259" i="14"/>
  <c r="H258" i="14"/>
  <c r="I258" i="14" s="1"/>
  <c r="E258" i="14"/>
  <c r="H257" i="14"/>
  <c r="I257" i="14" s="1"/>
  <c r="E257" i="14"/>
  <c r="H256" i="14"/>
  <c r="I256" i="14" s="1"/>
  <c r="E256" i="14"/>
  <c r="H255" i="14"/>
  <c r="I255" i="14" s="1"/>
  <c r="E255" i="14"/>
  <c r="H254" i="14"/>
  <c r="I254" i="14" s="1"/>
  <c r="E254" i="14"/>
  <c r="H253" i="14"/>
  <c r="I253" i="14" s="1"/>
  <c r="E253" i="14"/>
  <c r="H252" i="14"/>
  <c r="E252" i="14"/>
  <c r="H251" i="14"/>
  <c r="E251" i="14"/>
  <c r="H250" i="14"/>
  <c r="I250" i="14" s="1"/>
  <c r="E250" i="14"/>
  <c r="H249" i="14"/>
  <c r="I249" i="14" s="1"/>
  <c r="E249" i="14"/>
  <c r="H248" i="14"/>
  <c r="I248" i="14" s="1"/>
  <c r="E248" i="14"/>
  <c r="H247" i="14"/>
  <c r="I247" i="14" s="1"/>
  <c r="E247" i="14"/>
  <c r="H246" i="14"/>
  <c r="I246" i="14" s="1"/>
  <c r="E246" i="14"/>
  <c r="H245" i="14"/>
  <c r="I245" i="14" s="1"/>
  <c r="E245" i="14"/>
  <c r="H244" i="14"/>
  <c r="E244" i="14"/>
  <c r="H243" i="14"/>
  <c r="E243" i="14"/>
  <c r="H242" i="14"/>
  <c r="I242" i="14" s="1"/>
  <c r="E242" i="14"/>
  <c r="H241" i="14"/>
  <c r="I241" i="14" s="1"/>
  <c r="E241" i="14"/>
  <c r="H240" i="14"/>
  <c r="I240" i="14" s="1"/>
  <c r="E240" i="14"/>
  <c r="H239" i="14"/>
  <c r="I239" i="14" s="1"/>
  <c r="E239" i="14"/>
  <c r="H238" i="14"/>
  <c r="I238" i="14" s="1"/>
  <c r="E238" i="14"/>
  <c r="H237" i="14"/>
  <c r="I237" i="14" s="1"/>
  <c r="E237" i="14"/>
  <c r="H236" i="14"/>
  <c r="E236" i="14"/>
  <c r="H235" i="14"/>
  <c r="E235" i="14"/>
  <c r="H234" i="14"/>
  <c r="I234" i="14" s="1"/>
  <c r="E234" i="14"/>
  <c r="H233" i="14"/>
  <c r="I233" i="14" s="1"/>
  <c r="E233" i="14"/>
  <c r="H232" i="14"/>
  <c r="I232" i="14" s="1"/>
  <c r="E232" i="14"/>
  <c r="H231" i="14"/>
  <c r="I231" i="14" s="1"/>
  <c r="E231" i="14"/>
  <c r="H230" i="14"/>
  <c r="I230" i="14" s="1"/>
  <c r="E230" i="14"/>
  <c r="H229" i="14"/>
  <c r="I229" i="14" s="1"/>
  <c r="E229" i="14"/>
  <c r="H228" i="14"/>
  <c r="E228" i="14"/>
  <c r="H227" i="14"/>
  <c r="E227" i="14"/>
  <c r="H226" i="14"/>
  <c r="I226" i="14" s="1"/>
  <c r="E226" i="14"/>
  <c r="H225" i="14"/>
  <c r="I225" i="14" s="1"/>
  <c r="E225" i="14"/>
  <c r="H224" i="14"/>
  <c r="I224" i="14" s="1"/>
  <c r="E224" i="14"/>
  <c r="H223" i="14"/>
  <c r="I223" i="14" s="1"/>
  <c r="E223" i="14"/>
  <c r="H222" i="14"/>
  <c r="I222" i="14" s="1"/>
  <c r="E222" i="14"/>
  <c r="H221" i="14"/>
  <c r="I221" i="14" s="1"/>
  <c r="E221" i="14"/>
  <c r="H220" i="14"/>
  <c r="E220" i="14"/>
  <c r="H219" i="14"/>
  <c r="E219" i="14"/>
  <c r="H218" i="14"/>
  <c r="I218" i="14" s="1"/>
  <c r="E218" i="14"/>
  <c r="H217" i="14"/>
  <c r="I217" i="14" s="1"/>
  <c r="E217" i="14"/>
  <c r="H216" i="14"/>
  <c r="I216" i="14" s="1"/>
  <c r="E216" i="14"/>
  <c r="H215" i="14"/>
  <c r="I215" i="14" s="1"/>
  <c r="E215" i="14"/>
  <c r="H214" i="14"/>
  <c r="I214" i="14" s="1"/>
  <c r="E214" i="14"/>
  <c r="H213" i="14"/>
  <c r="I213" i="14" s="1"/>
  <c r="E213" i="14"/>
  <c r="H212" i="14"/>
  <c r="E212" i="14"/>
  <c r="H211" i="14"/>
  <c r="E211" i="14"/>
  <c r="H210" i="14"/>
  <c r="I210" i="14" s="1"/>
  <c r="E210" i="14"/>
  <c r="H209" i="14"/>
  <c r="I209" i="14" s="1"/>
  <c r="E209" i="14"/>
  <c r="H208" i="14"/>
  <c r="I208" i="14" s="1"/>
  <c r="E208" i="14"/>
  <c r="H207" i="14"/>
  <c r="I207" i="14" s="1"/>
  <c r="E207" i="14"/>
  <c r="H206" i="14"/>
  <c r="I206" i="14" s="1"/>
  <c r="E206" i="14"/>
  <c r="H205" i="14"/>
  <c r="I205" i="14" s="1"/>
  <c r="E205" i="14"/>
  <c r="H204" i="14"/>
  <c r="E204" i="14"/>
  <c r="H203" i="14"/>
  <c r="E203" i="14"/>
  <c r="H202" i="14"/>
  <c r="I202" i="14" s="1"/>
  <c r="E202" i="14"/>
  <c r="H201" i="14"/>
  <c r="I201" i="14" s="1"/>
  <c r="E201" i="14"/>
  <c r="H200" i="14"/>
  <c r="I200" i="14" s="1"/>
  <c r="E200" i="14"/>
  <c r="H199" i="14"/>
  <c r="I199" i="14" s="1"/>
  <c r="E199" i="14"/>
  <c r="H198" i="14"/>
  <c r="I198" i="14" s="1"/>
  <c r="E198" i="14"/>
  <c r="H197" i="14"/>
  <c r="I197" i="14" s="1"/>
  <c r="E197" i="14"/>
  <c r="H196" i="14"/>
  <c r="E196" i="14"/>
  <c r="H195" i="14"/>
  <c r="E195" i="14"/>
  <c r="H194" i="14"/>
  <c r="I194" i="14" s="1"/>
  <c r="E194" i="14"/>
  <c r="H193" i="14"/>
  <c r="I193" i="14" s="1"/>
  <c r="E193" i="14"/>
  <c r="H192" i="14"/>
  <c r="I192" i="14" s="1"/>
  <c r="E192" i="14"/>
  <c r="H191" i="14"/>
  <c r="I191" i="14" s="1"/>
  <c r="E191" i="14"/>
  <c r="H190" i="14"/>
  <c r="I190" i="14" s="1"/>
  <c r="E190" i="14"/>
  <c r="H189" i="14"/>
  <c r="I189" i="14" s="1"/>
  <c r="E189" i="14"/>
  <c r="H188" i="14"/>
  <c r="E188" i="14"/>
  <c r="H187" i="14"/>
  <c r="E187" i="14"/>
  <c r="H186" i="14"/>
  <c r="I186" i="14" s="1"/>
  <c r="E186" i="14"/>
  <c r="H185" i="14"/>
  <c r="I185" i="14" s="1"/>
  <c r="E185" i="14"/>
  <c r="H184" i="14"/>
  <c r="I184" i="14" s="1"/>
  <c r="E184" i="14"/>
  <c r="H183" i="14"/>
  <c r="I183" i="14" s="1"/>
  <c r="E183" i="14"/>
  <c r="H182" i="14"/>
  <c r="I182" i="14" s="1"/>
  <c r="E182" i="14"/>
  <c r="H181" i="14"/>
  <c r="I181" i="14" s="1"/>
  <c r="E181" i="14"/>
  <c r="H180" i="14"/>
  <c r="E180" i="14"/>
  <c r="H179" i="14"/>
  <c r="E179" i="14"/>
  <c r="H178" i="14"/>
  <c r="I178" i="14" s="1"/>
  <c r="E178" i="14"/>
  <c r="H177" i="14"/>
  <c r="I177" i="14" s="1"/>
  <c r="E177" i="14"/>
  <c r="H176" i="14"/>
  <c r="I176" i="14" s="1"/>
  <c r="E176" i="14"/>
  <c r="H175" i="14"/>
  <c r="I175" i="14" s="1"/>
  <c r="E175" i="14"/>
  <c r="H174" i="14"/>
  <c r="I174" i="14" s="1"/>
  <c r="E174" i="14"/>
  <c r="H173" i="14"/>
  <c r="I173" i="14" s="1"/>
  <c r="E173" i="14"/>
  <c r="H172" i="14"/>
  <c r="E172" i="14"/>
  <c r="H171" i="14"/>
  <c r="E171" i="14"/>
  <c r="H170" i="14"/>
  <c r="I170" i="14" s="1"/>
  <c r="E170" i="14"/>
  <c r="H169" i="14"/>
  <c r="I169" i="14" s="1"/>
  <c r="E169" i="14"/>
  <c r="H168" i="14"/>
  <c r="I168" i="14" s="1"/>
  <c r="E168" i="14"/>
  <c r="H167" i="14"/>
  <c r="I167" i="14" s="1"/>
  <c r="E167" i="14"/>
  <c r="H166" i="14"/>
  <c r="I166" i="14" s="1"/>
  <c r="E166" i="14"/>
  <c r="H165" i="14"/>
  <c r="I165" i="14" s="1"/>
  <c r="E165" i="14"/>
  <c r="H164" i="14"/>
  <c r="E164" i="14"/>
  <c r="H163" i="14"/>
  <c r="E163" i="14"/>
  <c r="H162" i="14"/>
  <c r="I162" i="14" s="1"/>
  <c r="E162" i="14"/>
  <c r="H161" i="14"/>
  <c r="I161" i="14" s="1"/>
  <c r="E161" i="14"/>
  <c r="H160" i="14"/>
  <c r="I160" i="14" s="1"/>
  <c r="E160" i="14"/>
  <c r="H159" i="14"/>
  <c r="I159" i="14" s="1"/>
  <c r="E159" i="14"/>
  <c r="H158" i="14"/>
  <c r="I158" i="14" s="1"/>
  <c r="E158" i="14"/>
  <c r="H157" i="14"/>
  <c r="I157" i="14" s="1"/>
  <c r="E157" i="14"/>
  <c r="H156" i="14"/>
  <c r="E156" i="14"/>
  <c r="H155" i="14"/>
  <c r="E155" i="14"/>
  <c r="H154" i="14"/>
  <c r="I154" i="14" s="1"/>
  <c r="E154" i="14"/>
  <c r="H153" i="14"/>
  <c r="I153" i="14" s="1"/>
  <c r="E153" i="14"/>
  <c r="H152" i="14"/>
  <c r="I152" i="14" s="1"/>
  <c r="E152" i="14"/>
  <c r="H151" i="14"/>
  <c r="I151" i="14" s="1"/>
  <c r="E151" i="14"/>
  <c r="H150" i="14"/>
  <c r="I150" i="14" s="1"/>
  <c r="E150" i="14"/>
  <c r="H149" i="14"/>
  <c r="I149" i="14" s="1"/>
  <c r="E149" i="14"/>
  <c r="H148" i="14"/>
  <c r="E148" i="14"/>
  <c r="H147" i="14"/>
  <c r="E147" i="14"/>
  <c r="H146" i="14"/>
  <c r="I146" i="14" s="1"/>
  <c r="E146" i="14"/>
  <c r="H145" i="14"/>
  <c r="I145" i="14" s="1"/>
  <c r="E145" i="14"/>
  <c r="H144" i="14"/>
  <c r="I144" i="14" s="1"/>
  <c r="E144" i="14"/>
  <c r="H143" i="14"/>
  <c r="I143" i="14" s="1"/>
  <c r="E143" i="14"/>
  <c r="H142" i="14"/>
  <c r="I142" i="14" s="1"/>
  <c r="E142" i="14"/>
  <c r="H141" i="14"/>
  <c r="I141" i="14" s="1"/>
  <c r="E141" i="14"/>
  <c r="H140" i="14"/>
  <c r="E140" i="14"/>
  <c r="H139" i="14"/>
  <c r="E139" i="14"/>
  <c r="H138" i="14"/>
  <c r="I138" i="14" s="1"/>
  <c r="E138" i="14"/>
  <c r="H137" i="14"/>
  <c r="I137" i="14" s="1"/>
  <c r="E137" i="14"/>
  <c r="H136" i="14"/>
  <c r="I136" i="14" s="1"/>
  <c r="E136" i="14"/>
  <c r="H135" i="14"/>
  <c r="I135" i="14" s="1"/>
  <c r="E135" i="14"/>
  <c r="H134" i="14"/>
  <c r="I134" i="14" s="1"/>
  <c r="E134" i="14"/>
  <c r="H133" i="14"/>
  <c r="I133" i="14" s="1"/>
  <c r="E133" i="14"/>
  <c r="H132" i="14"/>
  <c r="E132" i="14"/>
  <c r="H131" i="14"/>
  <c r="E131" i="14"/>
  <c r="H130" i="14"/>
  <c r="I130" i="14" s="1"/>
  <c r="E130" i="14"/>
  <c r="H129" i="14"/>
  <c r="I129" i="14" s="1"/>
  <c r="E129" i="14"/>
  <c r="H128" i="14"/>
  <c r="I128" i="14" s="1"/>
  <c r="E128" i="14"/>
  <c r="H127" i="14"/>
  <c r="I127" i="14" s="1"/>
  <c r="E127" i="14"/>
  <c r="H126" i="14"/>
  <c r="I126" i="14" s="1"/>
  <c r="E126" i="14"/>
  <c r="H125" i="14"/>
  <c r="I125" i="14" s="1"/>
  <c r="E125" i="14"/>
  <c r="H124" i="14"/>
  <c r="E124" i="14"/>
  <c r="H123" i="14"/>
  <c r="E123" i="14"/>
  <c r="H122" i="14"/>
  <c r="I122" i="14" s="1"/>
  <c r="E122" i="14"/>
  <c r="H121" i="14"/>
  <c r="I121" i="14" s="1"/>
  <c r="E121" i="14"/>
  <c r="H120" i="14"/>
  <c r="I120" i="14" s="1"/>
  <c r="E120" i="14"/>
  <c r="H119" i="14"/>
  <c r="I119" i="14" s="1"/>
  <c r="E119" i="14"/>
  <c r="H118" i="14"/>
  <c r="I118" i="14" s="1"/>
  <c r="E118" i="14"/>
  <c r="H117" i="14"/>
  <c r="I117" i="14" s="1"/>
  <c r="E117" i="14"/>
  <c r="H116" i="14"/>
  <c r="E116" i="14"/>
  <c r="H115" i="14"/>
  <c r="E115" i="14"/>
  <c r="H114" i="14"/>
  <c r="I114" i="14" s="1"/>
  <c r="E114" i="14"/>
  <c r="H113" i="14"/>
  <c r="I113" i="14" s="1"/>
  <c r="E113" i="14"/>
  <c r="H112" i="14"/>
  <c r="I112" i="14" s="1"/>
  <c r="E112" i="14"/>
  <c r="H111" i="14"/>
  <c r="I111" i="14" s="1"/>
  <c r="E111" i="14"/>
  <c r="H110" i="14"/>
  <c r="I110" i="14" s="1"/>
  <c r="E110" i="14"/>
  <c r="H109" i="14"/>
  <c r="I109" i="14" s="1"/>
  <c r="E109" i="14"/>
  <c r="H108" i="14"/>
  <c r="E108" i="14"/>
  <c r="H107" i="14"/>
  <c r="E107" i="14"/>
  <c r="H106" i="14"/>
  <c r="I106" i="14" s="1"/>
  <c r="E106" i="14"/>
  <c r="H105" i="14"/>
  <c r="I105" i="14" s="1"/>
  <c r="E105" i="14"/>
  <c r="H104" i="14"/>
  <c r="I104" i="14" s="1"/>
  <c r="E104" i="14"/>
  <c r="H103" i="14"/>
  <c r="I103" i="14" s="1"/>
  <c r="E103" i="14"/>
  <c r="H102" i="14"/>
  <c r="I102" i="14" s="1"/>
  <c r="E102" i="14"/>
  <c r="H101" i="14"/>
  <c r="I101" i="14" s="1"/>
  <c r="E101" i="14"/>
  <c r="H100" i="14"/>
  <c r="E100" i="14"/>
  <c r="H99" i="14"/>
  <c r="E99" i="14"/>
  <c r="H98" i="14"/>
  <c r="I98" i="14" s="1"/>
  <c r="E98" i="14"/>
  <c r="H97" i="14"/>
  <c r="I97" i="14" s="1"/>
  <c r="E97" i="14"/>
  <c r="H96" i="14"/>
  <c r="I96" i="14" s="1"/>
  <c r="E96" i="14"/>
  <c r="H95" i="14"/>
  <c r="E95" i="14"/>
  <c r="H94" i="14"/>
  <c r="I94" i="14" s="1"/>
  <c r="E94" i="14"/>
  <c r="H93" i="14"/>
  <c r="I93" i="14" s="1"/>
  <c r="E93" i="14"/>
  <c r="H92" i="14"/>
  <c r="I92" i="14" s="1"/>
  <c r="E92" i="14"/>
  <c r="H91" i="14"/>
  <c r="E91" i="14"/>
  <c r="H90" i="14"/>
  <c r="I90" i="14" s="1"/>
  <c r="E90" i="14"/>
  <c r="H89" i="14"/>
  <c r="I89" i="14" s="1"/>
  <c r="E89" i="14"/>
  <c r="H88" i="14"/>
  <c r="I88" i="14" s="1"/>
  <c r="E88" i="14"/>
  <c r="H87" i="14"/>
  <c r="I87" i="14" s="1"/>
  <c r="E87" i="14"/>
  <c r="H86" i="14"/>
  <c r="E86" i="14"/>
  <c r="H85" i="14"/>
  <c r="I85" i="14" s="1"/>
  <c r="E85" i="14"/>
  <c r="H84" i="14"/>
  <c r="I84" i="14" s="1"/>
  <c r="E84" i="14"/>
  <c r="H83" i="14"/>
  <c r="E83" i="14"/>
  <c r="H82" i="14"/>
  <c r="E82" i="14"/>
  <c r="H81" i="14"/>
  <c r="I81" i="14" s="1"/>
  <c r="E81" i="14"/>
  <c r="H80" i="14"/>
  <c r="I80" i="14" s="1"/>
  <c r="E80" i="14"/>
  <c r="H79" i="14"/>
  <c r="E79" i="14"/>
  <c r="H78" i="14"/>
  <c r="I78" i="14" s="1"/>
  <c r="E78" i="14"/>
  <c r="H77" i="14"/>
  <c r="I77" i="14" s="1"/>
  <c r="E77" i="14"/>
  <c r="H76" i="14"/>
  <c r="I76" i="14" s="1"/>
  <c r="E76" i="14"/>
  <c r="H75" i="14"/>
  <c r="E75" i="14"/>
  <c r="H74" i="14"/>
  <c r="I74" i="14" s="1"/>
  <c r="E74" i="14"/>
  <c r="H73" i="14"/>
  <c r="I73" i="14" s="1"/>
  <c r="E73" i="14"/>
  <c r="H72" i="14"/>
  <c r="E72" i="14"/>
  <c r="H71" i="14"/>
  <c r="I71" i="14" s="1"/>
  <c r="E71" i="14"/>
  <c r="H70" i="14"/>
  <c r="I70" i="14" s="1"/>
  <c r="E70" i="14"/>
  <c r="H69" i="14"/>
  <c r="I69" i="14" s="1"/>
  <c r="E69" i="14"/>
  <c r="H68" i="14"/>
  <c r="I68" i="14" s="1"/>
  <c r="E68" i="14"/>
  <c r="H67" i="14"/>
  <c r="E67" i="14"/>
  <c r="H66" i="14"/>
  <c r="I66" i="14" s="1"/>
  <c r="E66" i="14"/>
  <c r="H65" i="14"/>
  <c r="I65" i="14" s="1"/>
  <c r="E65" i="14"/>
  <c r="H64" i="14"/>
  <c r="E64" i="14"/>
  <c r="H63" i="14"/>
  <c r="I63" i="14" s="1"/>
  <c r="E63" i="14"/>
  <c r="H62" i="14"/>
  <c r="I62" i="14" s="1"/>
  <c r="E62" i="14"/>
  <c r="H61" i="14"/>
  <c r="I61" i="14" s="1"/>
  <c r="E61" i="14"/>
  <c r="H60" i="14"/>
  <c r="I60" i="14" s="1"/>
  <c r="E60" i="14"/>
  <c r="H59" i="14"/>
  <c r="E59" i="14"/>
  <c r="H58" i="14"/>
  <c r="I58" i="14" s="1"/>
  <c r="E58" i="14"/>
  <c r="H57" i="14"/>
  <c r="I57" i="14" s="1"/>
  <c r="E57" i="14"/>
  <c r="H56" i="14"/>
  <c r="E56" i="14"/>
  <c r="H55" i="14"/>
  <c r="I55" i="14" s="1"/>
  <c r="E55" i="14"/>
  <c r="H54" i="14"/>
  <c r="I54" i="14" s="1"/>
  <c r="E54" i="14"/>
  <c r="H53" i="14"/>
  <c r="I53" i="14" s="1"/>
  <c r="E53" i="14"/>
  <c r="H52" i="14"/>
  <c r="I52" i="14" s="1"/>
  <c r="E52" i="14"/>
  <c r="H51" i="14"/>
  <c r="E51" i="14"/>
  <c r="H50" i="14"/>
  <c r="I50" i="14" s="1"/>
  <c r="E50" i="14"/>
  <c r="H49" i="14"/>
  <c r="I49" i="14" s="1"/>
  <c r="E49" i="14"/>
  <c r="H48" i="14"/>
  <c r="E48" i="14"/>
  <c r="H47" i="14"/>
  <c r="I47" i="14" s="1"/>
  <c r="E47" i="14"/>
  <c r="H46" i="14"/>
  <c r="I46" i="14" s="1"/>
  <c r="E46" i="14"/>
  <c r="H45" i="14"/>
  <c r="I45" i="14" s="1"/>
  <c r="E45" i="14"/>
  <c r="H44" i="14"/>
  <c r="I44" i="14" s="1"/>
  <c r="E44" i="14"/>
  <c r="H43" i="14"/>
  <c r="E43" i="14"/>
  <c r="H42" i="14"/>
  <c r="I42" i="14" s="1"/>
  <c r="E42" i="14"/>
  <c r="H41" i="14"/>
  <c r="I41" i="14" s="1"/>
  <c r="E41" i="14"/>
  <c r="H40" i="14"/>
  <c r="E40" i="14"/>
  <c r="H39" i="14"/>
  <c r="I39" i="14" s="1"/>
  <c r="E39" i="14"/>
  <c r="H38" i="14"/>
  <c r="I38" i="14" s="1"/>
  <c r="E38" i="14"/>
  <c r="H37" i="14"/>
  <c r="I37" i="14" s="1"/>
  <c r="E37" i="14"/>
  <c r="H36" i="14"/>
  <c r="I36" i="14" s="1"/>
  <c r="E36" i="14"/>
  <c r="H35" i="14"/>
  <c r="E35" i="14"/>
  <c r="H34" i="14"/>
  <c r="I34" i="14" s="1"/>
  <c r="E34" i="14"/>
  <c r="H33" i="14"/>
  <c r="I33" i="14" s="1"/>
  <c r="E33" i="14"/>
  <c r="H32" i="14"/>
  <c r="E32" i="14"/>
  <c r="H31" i="14"/>
  <c r="I31" i="14" s="1"/>
  <c r="E31" i="14"/>
  <c r="H30" i="14"/>
  <c r="E30" i="14"/>
  <c r="H29" i="14"/>
  <c r="I29" i="14" s="1"/>
  <c r="E29" i="14"/>
  <c r="H28" i="14"/>
  <c r="I28" i="14" s="1"/>
  <c r="E28" i="14"/>
  <c r="H27" i="14"/>
  <c r="I27" i="14" s="1"/>
  <c r="E27" i="14"/>
  <c r="H26" i="14"/>
  <c r="I26" i="14" s="1"/>
  <c r="E26" i="14"/>
  <c r="H25" i="14"/>
  <c r="I25" i="14" s="1"/>
  <c r="E25" i="14"/>
  <c r="H24" i="14"/>
  <c r="E24" i="14"/>
  <c r="H23" i="14"/>
  <c r="I23" i="14" s="1"/>
  <c r="E23" i="14"/>
  <c r="H22" i="14"/>
  <c r="I22" i="14" s="1"/>
  <c r="E22" i="14"/>
  <c r="H21" i="14"/>
  <c r="I21" i="14" s="1"/>
  <c r="E21" i="14"/>
  <c r="H20" i="14"/>
  <c r="I20" i="14" s="1"/>
  <c r="E20" i="14"/>
  <c r="H19" i="14"/>
  <c r="E19" i="14"/>
  <c r="H18" i="14"/>
  <c r="I18" i="14" s="1"/>
  <c r="E18" i="14"/>
  <c r="H17" i="14"/>
  <c r="I17" i="14" s="1"/>
  <c r="E17" i="14"/>
  <c r="H16" i="14"/>
  <c r="E16" i="14"/>
  <c r="H15" i="14"/>
  <c r="I15" i="14" s="1"/>
  <c r="E15" i="14"/>
  <c r="H14" i="14"/>
  <c r="E14" i="14"/>
  <c r="H13" i="14"/>
  <c r="I13" i="14" s="1"/>
  <c r="E13" i="14"/>
  <c r="H12" i="14"/>
  <c r="I12" i="14" s="1"/>
  <c r="E12" i="14"/>
  <c r="H11" i="14"/>
  <c r="E11" i="14"/>
  <c r="H10" i="14"/>
  <c r="I10" i="14" s="1"/>
  <c r="E10" i="14"/>
  <c r="H9" i="14"/>
  <c r="I9" i="14" s="1"/>
  <c r="E9" i="14"/>
  <c r="H8" i="14"/>
  <c r="E8" i="14"/>
  <c r="G6" i="14"/>
  <c r="F6" i="14"/>
  <c r="H6" i="14" l="1"/>
  <c r="I14" i="14"/>
  <c r="I82" i="14"/>
  <c r="I172" i="14"/>
  <c r="I236" i="14"/>
  <c r="I283" i="14"/>
  <c r="I19" i="14"/>
  <c r="I35" i="14"/>
  <c r="I43" i="14"/>
  <c r="I51" i="14"/>
  <c r="I59" i="14"/>
  <c r="I67" i="14"/>
  <c r="I75" i="14"/>
  <c r="I99" i="14"/>
  <c r="I244" i="14"/>
  <c r="I291" i="14"/>
  <c r="I299" i="14"/>
  <c r="I30" i="14"/>
  <c r="I86" i="14"/>
  <c r="I11" i="14"/>
  <c r="I8" i="14"/>
  <c r="I16" i="14"/>
  <c r="I24" i="14"/>
  <c r="I32" i="14"/>
  <c r="I40" i="14"/>
  <c r="I48" i="14"/>
  <c r="I56" i="14"/>
  <c r="I64" i="14"/>
  <c r="I72" i="14"/>
  <c r="I91" i="14"/>
  <c r="I95" i="14"/>
  <c r="I116" i="14"/>
  <c r="I148" i="14"/>
  <c r="I180" i="14"/>
  <c r="I212" i="14"/>
  <c r="I252" i="14"/>
  <c r="I204" i="14"/>
  <c r="I83" i="14"/>
  <c r="I100" i="14"/>
  <c r="I260" i="14"/>
  <c r="I140" i="14"/>
  <c r="I79" i="14"/>
  <c r="I124" i="14"/>
  <c r="I156" i="14"/>
  <c r="I188" i="14"/>
  <c r="I220" i="14"/>
  <c r="I268" i="14"/>
  <c r="I107" i="14"/>
  <c r="I276" i="14"/>
  <c r="I108" i="14"/>
  <c r="I132" i="14"/>
  <c r="I164" i="14"/>
  <c r="I196" i="14"/>
  <c r="I228" i="14"/>
  <c r="I293" i="14"/>
  <c r="I301" i="14"/>
  <c r="I115" i="14"/>
  <c r="I123" i="14"/>
  <c r="I131" i="14"/>
  <c r="I139" i="14"/>
  <c r="I147" i="14"/>
  <c r="I155" i="14"/>
  <c r="I163" i="14"/>
  <c r="I171" i="14"/>
  <c r="I179" i="14"/>
  <c r="I187" i="14"/>
  <c r="I195" i="14"/>
  <c r="I203" i="14"/>
  <c r="I211" i="14"/>
  <c r="I219" i="14"/>
  <c r="I227" i="14"/>
  <c r="I235" i="14"/>
  <c r="I243" i="14"/>
  <c r="I251" i="14"/>
  <c r="I259" i="14"/>
  <c r="I267" i="14"/>
  <c r="I275" i="14"/>
  <c r="I282" i="14"/>
  <c r="I290" i="14"/>
  <c r="I298" i="14"/>
  <c r="I6" i="14" l="1"/>
  <c r="E46" i="12" l="1"/>
  <c r="E45" i="12" s="1"/>
  <c r="D35" i="12"/>
  <c r="F35" i="12" s="1"/>
  <c r="E44" i="12" l="1"/>
  <c r="F46" i="12"/>
  <c r="F45" i="12" s="1"/>
  <c r="E47" i="12"/>
  <c r="E14" i="12" s="1"/>
  <c r="D34" i="12"/>
  <c r="F34" i="12" s="1"/>
  <c r="D39" i="12"/>
  <c r="F39" i="12" s="1"/>
  <c r="D37" i="12"/>
  <c r="F37" i="12" s="1"/>
  <c r="D36" i="12"/>
  <c r="F36" i="12" s="1"/>
  <c r="E43" i="12" l="1"/>
  <c r="E13" i="12"/>
  <c r="E12" i="12" s="1"/>
  <c r="E11" i="12" s="1"/>
  <c r="D32" i="12"/>
  <c r="D30" i="12" s="1"/>
  <c r="F32" i="12" l="1"/>
  <c r="F30" i="12" s="1"/>
  <c r="F15" i="12" l="1"/>
  <c r="F47" i="12"/>
  <c r="F14" i="12" l="1"/>
  <c r="F44" i="12"/>
  <c r="F43" i="12" s="1"/>
  <c r="D14" i="12"/>
  <c r="D20" i="12" l="1"/>
  <c r="F20" i="12" s="1"/>
  <c r="F19" i="12" l="1"/>
  <c r="F18" i="12" s="1"/>
  <c r="F13" i="12"/>
  <c r="F12" i="12" s="1"/>
  <c r="F11" i="12" s="1"/>
  <c r="D19" i="12"/>
  <c r="D13" i="12"/>
  <c r="D40" i="12" l="1"/>
  <c r="D18" i="12" s="1"/>
  <c r="D48" i="12"/>
  <c r="D15" i="12" l="1"/>
  <c r="D44" i="12"/>
  <c r="D12" i="12" l="1"/>
  <c r="D11" i="12" s="1"/>
  <c r="D43" i="12"/>
</calcChain>
</file>

<file path=xl/sharedStrings.xml><?xml version="1.0" encoding="utf-8"?>
<sst xmlns="http://schemas.openxmlformats.org/spreadsheetml/2006/main" count="2263" uniqueCount="190">
  <si>
    <t>Kods</t>
  </si>
  <si>
    <t>Koda nosaukums</t>
  </si>
  <si>
    <t>Detalizēts izdevumu aprēķins</t>
  </si>
  <si>
    <t>Atlīdzība</t>
  </si>
  <si>
    <t>Atalgojums</t>
  </si>
  <si>
    <t>Darba devēja valsts sociālās apdrošināšanas obligātās iemaksas</t>
  </si>
  <si>
    <t>Preces un pakalpojumi</t>
  </si>
  <si>
    <t>23,59% no aprēķinātā atalgojuma</t>
  </si>
  <si>
    <t>Samaksa par virsstundu darbu un darbu svētku dienās</t>
  </si>
  <si>
    <t>Piemaksa par personisko darba ieguldījumu un darba kvalitāti</t>
  </si>
  <si>
    <t>Izdevumi, kas saistīti ar operatīvo darbību</t>
  </si>
  <si>
    <t>Degviela</t>
  </si>
  <si>
    <t>Mēnešalga amatpersonām ar speciālajām dienesta pakāpēm</t>
  </si>
  <si>
    <t>Dienas nauda</t>
  </si>
  <si>
    <t>Pārējie komandējumu un darba braucienu izdevumi</t>
  </si>
  <si>
    <t>Ēdināšanas izdevumi</t>
  </si>
  <si>
    <t>Pamatkapitāla veidošana</t>
  </si>
  <si>
    <t>Pārējie iepriekš neklasificētie pamatlīdzekļi un ieguldījuma īpašumi</t>
  </si>
  <si>
    <t xml:space="preserve">Piemaksa par nakts darbu </t>
  </si>
  <si>
    <t>Informācija klasificēta</t>
  </si>
  <si>
    <t>Piemaksa par darbu īpašos apstākļos, speciālās piemaksas</t>
  </si>
  <si>
    <t>Pārējās preces</t>
  </si>
  <si>
    <r>
      <t xml:space="preserve">Izdevumi, </t>
    </r>
    <r>
      <rPr>
        <b/>
        <i/>
        <sz val="11"/>
        <rFont val="Times New Roman"/>
        <family val="1"/>
        <charset val="186"/>
      </rPr>
      <t>euro</t>
    </r>
  </si>
  <si>
    <t>Inventārs</t>
  </si>
  <si>
    <t>×</t>
  </si>
  <si>
    <t>Kārtējā remonta un iestāžu uzturēšanas materiāli</t>
  </si>
  <si>
    <t>Pārējie specifiskas lietošanas materiāli un inventārs</t>
  </si>
  <si>
    <r>
      <t xml:space="preserve">Mazgāšanas līdzeklis 5l. × 13,495 </t>
    </r>
    <r>
      <rPr>
        <i/>
        <sz val="11"/>
        <rFont val="Times New Roman"/>
        <family val="1"/>
        <charset val="186"/>
      </rPr>
      <t>euro</t>
    </r>
    <r>
      <rPr>
        <sz val="11"/>
        <rFont val="Times New Roman"/>
        <family val="1"/>
        <charset val="186"/>
      </rPr>
      <t xml:space="preserve"> = 53,98 </t>
    </r>
    <r>
      <rPr>
        <i/>
        <sz val="11"/>
        <rFont val="Times New Roman"/>
        <family val="1"/>
        <charset val="186"/>
      </rPr>
      <t xml:space="preserve">euro;
</t>
    </r>
    <r>
      <rPr>
        <sz val="11"/>
        <rFont val="Times New Roman"/>
        <family val="1"/>
        <charset val="186"/>
      </rPr>
      <t xml:space="preserve">Piepīra dvieļi, 100 ruļļi ×  2,7723 </t>
    </r>
    <r>
      <rPr>
        <i/>
        <sz val="11"/>
        <rFont val="Times New Roman"/>
        <family val="1"/>
        <charset val="186"/>
      </rPr>
      <t>euro</t>
    </r>
    <r>
      <rPr>
        <sz val="11"/>
        <rFont val="Times New Roman"/>
        <family val="1"/>
        <charset val="186"/>
      </rPr>
      <t xml:space="preserve"> = 277,23</t>
    </r>
    <r>
      <rPr>
        <i/>
        <sz val="11"/>
        <rFont val="Times New Roman"/>
        <family val="1"/>
        <charset val="186"/>
      </rPr>
      <t xml:space="preserve"> euro;
</t>
    </r>
    <r>
      <rPr>
        <sz val="11"/>
        <rFont val="Times New Roman"/>
        <family val="1"/>
        <charset val="186"/>
      </rPr>
      <t xml:space="preserve">Batareja AA 100 gab. × 0,3146 </t>
    </r>
    <r>
      <rPr>
        <i/>
        <sz val="11"/>
        <rFont val="Times New Roman"/>
        <family val="1"/>
        <charset val="186"/>
      </rPr>
      <t>euro</t>
    </r>
    <r>
      <rPr>
        <sz val="11"/>
        <rFont val="Times New Roman"/>
        <family val="1"/>
        <charset val="186"/>
      </rPr>
      <t xml:space="preserve"> = 31,46 </t>
    </r>
    <r>
      <rPr>
        <i/>
        <sz val="11"/>
        <rFont val="Times New Roman"/>
        <family val="1"/>
        <charset val="186"/>
      </rPr>
      <t xml:space="preserve">euro;
</t>
    </r>
    <r>
      <rPr>
        <sz val="11"/>
        <rFont val="Times New Roman"/>
        <family val="1"/>
        <charset val="186"/>
      </rPr>
      <t>Batareja AAA 100 gab. × 0,3025</t>
    </r>
    <r>
      <rPr>
        <i/>
        <sz val="11"/>
        <rFont val="Times New Roman"/>
        <family val="1"/>
        <charset val="186"/>
      </rPr>
      <t xml:space="preserve"> euro =</t>
    </r>
    <r>
      <rPr>
        <sz val="11"/>
        <rFont val="Times New Roman"/>
        <family val="1"/>
        <charset val="186"/>
      </rPr>
      <t xml:space="preserve"> 30,25</t>
    </r>
    <r>
      <rPr>
        <i/>
        <sz val="11"/>
        <rFont val="Times New Roman"/>
        <family val="1"/>
        <charset val="186"/>
      </rPr>
      <t xml:space="preserve"> euro;
</t>
    </r>
    <r>
      <rPr>
        <sz val="11"/>
        <rFont val="Times New Roman"/>
        <family val="1"/>
        <charset val="186"/>
      </rPr>
      <t/>
    </r>
  </si>
  <si>
    <r>
      <t xml:space="preserve">Guļammaiss 7gab.× 111,32 </t>
    </r>
    <r>
      <rPr>
        <i/>
        <sz val="11"/>
        <rFont val="Times New Roman"/>
        <family val="1"/>
        <charset val="186"/>
      </rPr>
      <t>euro</t>
    </r>
    <r>
      <rPr>
        <sz val="11"/>
        <rFont val="Times New Roman"/>
        <family val="1"/>
        <charset val="186"/>
      </rPr>
      <t xml:space="preserve"> = 779,24</t>
    </r>
    <r>
      <rPr>
        <i/>
        <sz val="11"/>
        <rFont val="Times New Roman"/>
        <family val="1"/>
        <charset val="186"/>
      </rPr>
      <t xml:space="preserve"> euro</t>
    </r>
  </si>
  <si>
    <t>Izdevumi, kas saistīti ar operatīvo darbību 2023.gada martā</t>
  </si>
  <si>
    <r>
      <t xml:space="preserve">Dzeramais ūdens - negāzēts (5L) 204 gab. × 0,7381 </t>
    </r>
    <r>
      <rPr>
        <i/>
        <sz val="11"/>
        <rFont val="Times New Roman"/>
        <family val="1"/>
        <charset val="186"/>
      </rPr>
      <t>euro</t>
    </r>
    <r>
      <rPr>
        <sz val="11"/>
        <rFont val="Times New Roman"/>
        <family val="1"/>
        <charset val="186"/>
      </rPr>
      <t xml:space="preserve">  = 150,57 </t>
    </r>
    <r>
      <rPr>
        <i/>
        <sz val="11"/>
        <rFont val="Times New Roman"/>
        <family val="1"/>
        <charset val="186"/>
      </rPr>
      <t>euro;</t>
    </r>
  </si>
  <si>
    <r>
      <t xml:space="preserve">Papildus izdevumi, kas radušies nosakot atlīdzību Valsts policijai sniedzot atbalstu Valsts robežsardzei Latvijas Republikas-Baltkrievijas Republikas valsts robežas robežuzraudzības nodrošināšanā, 
martā 42 909,66 </t>
    </r>
    <r>
      <rPr>
        <i/>
        <sz val="11"/>
        <rFont val="Times New Roman"/>
        <family val="1"/>
        <charset val="186"/>
      </rPr>
      <t>euro</t>
    </r>
    <r>
      <rPr>
        <sz val="11"/>
        <rFont val="Times New Roman"/>
        <family val="1"/>
        <charset val="186"/>
      </rPr>
      <t xml:space="preserve"> × 8,33% = 3 574,37 </t>
    </r>
    <r>
      <rPr>
        <i/>
        <sz val="11"/>
        <rFont val="Times New Roman"/>
        <family val="1"/>
        <charset val="186"/>
      </rPr>
      <t>euro.</t>
    </r>
  </si>
  <si>
    <t xml:space="preserve">Piemaksa par nakts darbu amatpersonām ar speciālajām dienesta pakāpēm, kuras laika periodā no 2023.gada 01. marta līdz 31. martam tika iesaistītas atbalsta sniegšanā Valsts robežsardzei Latvijas Republikas-Baltkrievijas Republikas valsts robežas robežuzraudzības nodrošināšanā </t>
  </si>
  <si>
    <t>Nr. p.k.</t>
  </si>
  <si>
    <t>Struktūrvienība</t>
  </si>
  <si>
    <t>Amats</t>
  </si>
  <si>
    <t>Mēnešalga amatpersonām ar speciālajām pakāpēm</t>
  </si>
  <si>
    <t>Stundas likme</t>
  </si>
  <si>
    <t>Stundu skaits</t>
  </si>
  <si>
    <t>Piemaksa par nakts darbu</t>
  </si>
  <si>
    <t xml:space="preserve"> DD VSAOI </t>
  </si>
  <si>
    <t>kopā</t>
  </si>
  <si>
    <t>LATGALES REĢIONA PĀRVALDE</t>
  </si>
  <si>
    <t>VP LATGALES RP ZIEMEĻLATGALES IECIRKNIS</t>
  </si>
  <si>
    <t>iecirkņa priekšnieka vietnieks, Reaģēšanas nodaļas priekšnieks</t>
  </si>
  <si>
    <t>VP LATGALES RP ZIEMEĻLATGALES IECIRKŅA IZMEKLĒŠANAS NODAĻAS 2.GRUPA</t>
  </si>
  <si>
    <t>inspektors</t>
  </si>
  <si>
    <t>VP LATGALES RP DIENVIDLATGALES IECIRKŅA REAĢĒŠANAS NODAĻAS 3.GRUPA</t>
  </si>
  <si>
    <t>vecākais inspektors</t>
  </si>
  <si>
    <t>VP LATGALES RP ZIEMEĻLATGALES IECIRKŅA IZMEKLĒŠANAS NODAĻAS 5.GRUPA</t>
  </si>
  <si>
    <t>galvenais inspektors</t>
  </si>
  <si>
    <t>VP LATGALES RP DIENVIDLATGALES IECIRKŅA REAĢĒŠANAS NODAĻAS 7.GRUPA</t>
  </si>
  <si>
    <t>jaunākais inspektors</t>
  </si>
  <si>
    <t>VP LATGALES RP DIENVIDLATGALES IECIRKŅA IZMEKLĒŠANAS NODAĻAS 5.GRUPA</t>
  </si>
  <si>
    <t>VP LATGALES RP DIENVIDLATGALES IECIRKŅA REAĢĒŠANAS NODAĻAS 1.GRUPA</t>
  </si>
  <si>
    <t>VP LATGALES RP DIENVIDLATGALES IECIRKŅA REAĢĒŠANAS NODAĻAS 4.GRUPA</t>
  </si>
  <si>
    <t>VP LATGALES RP ZIEMEĻLATGALES IECIRKŅA REAĢĒŠANAS NODAĻAS 9.GRUPA</t>
  </si>
  <si>
    <t>VP LATGALES RP KĀRTPB ATĻAUJU SISTĒMAS GRUPA</t>
  </si>
  <si>
    <t>VP LATGALES RP KRIMPB KRIMINĀLIZLŪKOŠANAS INFORMĀCIJAS ANALĪZES GRUPA</t>
  </si>
  <si>
    <t>VP LATGALES RP DIENVIDLATGALES IECIRKŅA IZMEKLĒŠANAS NODAĻAS 7.GRUPA</t>
  </si>
  <si>
    <t>VP LATGALES RP ZIEMEĻLATGALES IECIRKŅA IZMEKLĒŠANAS NODAĻAS 3.GRUPA</t>
  </si>
  <si>
    <t>VP LATGALES RP ZIEMEĻLATGALES IECIRKŅA REAĢĒŠANAS NODAĻAS 10.GRUPA</t>
  </si>
  <si>
    <t>VP LATGALES RP DIENVIDLATGALES IECIRKŅA REAĢĒŠANAS NODAĻAS 6.GRUPA</t>
  </si>
  <si>
    <t>VP LATGALES RP DIENVIDLATGALES IECIRKŅA IZMEKLĒŠANAS NODAĻAS 2.GRUPA</t>
  </si>
  <si>
    <t>VP LATGALES RP DIENVIDLATGALES IECIRKŅA REAĢĒŠANAS NODAĻAS 2.GRUPA</t>
  </si>
  <si>
    <t>VP LATGALES RP DIENVIDLATGALES IECIRKŅA IZMEKLĒŠANAS NODAĻAS 1.GRUPA</t>
  </si>
  <si>
    <t>VP LATGALES RP DIENVIDLATGALES IECIRKŅA IZMEKLĒŠANAS NODAĻAS 6.GRUPA</t>
  </si>
  <si>
    <t>VP LATGALES RP ZIEMEĻLATGALES IECIRKŅA IZMEKLĒŠANAS NODAĻAS 8.GRUPA</t>
  </si>
  <si>
    <t>VP LATGALES RP ZIEMEĻLATGALES IECIRKŅA IZMEKLĒŠANAS NODAĻAS 4.GRUPA</t>
  </si>
  <si>
    <t>VP LATGALES RP DIENVIDLATGALES IECIRKŅA IZMEKLĒŠANAS NODAĻAS 8.GRUPA</t>
  </si>
  <si>
    <t>VP LATGALES RP KĀRTPB RESURSU UN KRĪZES VADĪBAS NODAĻA</t>
  </si>
  <si>
    <t>nodaļas priekšnieks</t>
  </si>
  <si>
    <t>VP LATGALES RP KĀRTPB PREVENCIJAS GRUPA</t>
  </si>
  <si>
    <t>VP LATGALES RP KRIMPB ORGANIZĒTĀS NOZIEDZĪBAS SMAGO UN SĒRIJVEIDA NOZIEGUMU APKAROŠANAS NODAĻA</t>
  </si>
  <si>
    <t>VP LATGALES RP ZIEMEĻLATGALES IECIRKŅA REAĢĒŠANAS NODAĻAS 6.GRUPA</t>
  </si>
  <si>
    <t>VP LATGALES RP ZIEMEĻLATGALES IECIRKŅA REAĢĒŠANAS NODAĻAS 5.GRUPA</t>
  </si>
  <si>
    <t>VP LATGALES RP ZIEMEĻLATGALES IECIRKŅA REAĢĒŠANAS NODAĻAS 8.GRUPA</t>
  </si>
  <si>
    <t>VP LATGALES RP ZIEMEĻLATGALES IECIRKŅA IZMEKLĒŠANAS NODAĻAS 6.GRUPA</t>
  </si>
  <si>
    <t>VP LATGALES RP DIENVIDLATGALES IECIRKŅA PREVENCIJAS GRUPA</t>
  </si>
  <si>
    <t>VP LATGALES RP DIENVIDLATGALES IECIRKŅA REAĢĒŠANAS NODAĻAS 10.GRUPA</t>
  </si>
  <si>
    <t>VP LATGALES RP DIENVIDLATGALES IECIRKŅA IZMEKLĒŠANAS NODAĻAS 9.GRUPA</t>
  </si>
  <si>
    <t>iecirkņa priekšnieka vietnieks, Izmeklēšanas nodaļas priekšnieks</t>
  </si>
  <si>
    <t>VP LATGALES RP ZIEMEĻLATGALES IECIRKŅA IZMEKLĒŠANAS NODAĻAS 9.GRUPA</t>
  </si>
  <si>
    <t>VP LATGALES RP ZIEMEĻLATGALES IECIRKŅA IZMEKLĒŠANAS NODAĻAS 1.GRUPA</t>
  </si>
  <si>
    <t>VP LATGALES RP DIENVIDLATGALES IECIRKŅA REAĢĒŠANAS NODAĻAS 5.GRUPA</t>
  </si>
  <si>
    <t>VP LATGALES RP KĀRTPB SŪDZĪBU IZSKATĪŠANAS GRUPA</t>
  </si>
  <si>
    <t>VP LATGALES RP KRIMPB RĒZEKNES REĢIONĀLĀ NODAĻA</t>
  </si>
  <si>
    <t>VP LATGALES RP DIENVIDLATGALES IECIRKŅA IZMEKLĒŠANAS NODAĻAS 3.GRUPA</t>
  </si>
  <si>
    <t>VP LATGALES RP DIENVIDLATGALES IECIRKŅA REAĢĒŠANAS NODAĻAS 9.GRUPA</t>
  </si>
  <si>
    <t>VP LATGALES RP KRIMPB EKONOMISKO NOZIEGUMU APKAROŠANAS NODAĻA</t>
  </si>
  <si>
    <t>VP LATGALES RP ZIEMEĻLATGALES IECIRKŅA IZMEKLĒŠANAS NODAĻAS 7.GRUPA</t>
  </si>
  <si>
    <t>VP LATGALES RP DIENVIDLATGALES IECIRKŅA REAĢĒŠANAS NODAĻAS 8.GRUPA</t>
  </si>
  <si>
    <t>VP LATGALES RP DIENVIDLATGALES IECIRKNIS</t>
  </si>
  <si>
    <t>VP LATGALES RP ZIEMEĻLATGALES IECIRKŅA PREVENCIJAS GRUPA</t>
  </si>
  <si>
    <t>VP LATGALES RP ZIEMEĻLATGALES IECIRKŅA REAĢĒŠANAS NODAĻAS 7.GRUPA</t>
  </si>
  <si>
    <t>iecirkņa priekšnieks</t>
  </si>
  <si>
    <t>VP LATGALES RP DIENVIDLATGALES IECIRKŅA IZMEKLĒŠANAS NODAĻAS 4.GRUPA</t>
  </si>
  <si>
    <t>VP LATGALES RP KĀRTĪBAS POLICIJAS BIROJS (LRP KĀRTPB)</t>
  </si>
  <si>
    <t>biroja priekšnieka vietnieks</t>
  </si>
  <si>
    <t>VP LATGALES REĢIONA PĀRVALDES DISCIPLINĀRĀS UZRAUDZĪBAS GRUPA</t>
  </si>
  <si>
    <t>VP LATGALES RP SLEPENĪBAS REŽĪMA NODROŠINĀŠANAS UN SEVIŠĶĀS LIETVEDĪBAS GRUPA</t>
  </si>
  <si>
    <t>galvenais inspektors (informācijas sistēmu drošības pārzinis)</t>
  </si>
  <si>
    <t>VP LATGALES RP ZIEMEĻLATGALES IECIRKŅA IZMEKLĒŠANAS NODAĻAS 10.GRUPA</t>
  </si>
  <si>
    <t>VP LATGALES RP ZIEMEĻLATGALES IECIRKŅA REAĢĒŠANAS NODAĻAS 2.GRUPA</t>
  </si>
  <si>
    <t>VP LATGALES RP ZIEMEĻLATGALES IECIRKŅA REAĢĒŠANAS NODAĻAS 3.GRUPA</t>
  </si>
  <si>
    <t>VP LATGALES RP ZIEMEĻLATGALES IECIRKŅA REAĢĒŠANAS NODAĻAS 4.GRUPA</t>
  </si>
  <si>
    <t>VP LATGALES RP ZIEMEĻLATGALES IECIRKŅA REAĢĒŠANAS NODAĻAS 1.GRUPA</t>
  </si>
  <si>
    <t>RĪGAS REĢIONA PĀRVALDE</t>
  </si>
  <si>
    <t>VP RĪGAS RP KĀRTPP PPP SUB 2.ROTA</t>
  </si>
  <si>
    <t>VP RĪGAS RP KĀRTPP PPP SUB 7.ROTA (KURZEMES REĢIONA)</t>
  </si>
  <si>
    <t>VP RĪGAS RP KĀRTPP PPP SUB 1.ROTA</t>
  </si>
  <si>
    <t>rotas komandieris</t>
  </si>
  <si>
    <t>VP RĪGAS RP KĀRTPP PPP SUB 3.ROTA</t>
  </si>
  <si>
    <t>vada komandiera vietnieks</t>
  </si>
  <si>
    <t>VP RĪGAS RP KĀRTPP PPP SUB DIENESTA ORGANIZĀCIJAS, KOORDINĀCIJAS UN KONTROLES GRUPA</t>
  </si>
  <si>
    <t>Piemaksas apmērs %</t>
  </si>
  <si>
    <t>Piemaksa par darbu īpašos apstākļos</t>
  </si>
  <si>
    <t>20%</t>
  </si>
  <si>
    <t>50%</t>
  </si>
  <si>
    <t>nodaļas priekšnieka vietnieks</t>
  </si>
  <si>
    <t xml:space="preserve">Piemaksa par darbu īpašos apstākļos amatpersonām ar speciālajām dienesta pakāpēm, kuras laika periodā no 2023.gada 01.marta līdz 31.martam tika iesaistītas atbalsta sniegšanā Valsts robežsardzei Latvijas Republikas-Baltkrievijas Republikas valsts robežas robežuzraudzības nodrošināšanā </t>
  </si>
  <si>
    <r>
      <t xml:space="preserve">23,59% no aprēķinātā atalgojuma
</t>
    </r>
    <r>
      <rPr>
        <i/>
        <sz val="11"/>
        <rFont val="Times New Roman"/>
        <family val="1"/>
        <charset val="186"/>
      </rPr>
      <t>* izņemot trīs personas, kurām tiek piemērota nodokļu likme 21,94% (izdienas pensionārs)</t>
    </r>
  </si>
  <si>
    <t>Laika periods</t>
  </si>
  <si>
    <t>Dienu skaits</t>
  </si>
  <si>
    <t>Likme</t>
  </si>
  <si>
    <t>Dienas nauda (kopsumma)</t>
  </si>
  <si>
    <t>kopā:</t>
  </si>
  <si>
    <t>Rīgas reģiona pārvalde</t>
  </si>
  <si>
    <t>Kārtības policijas pārvaldes Patruļpolicjas pārvaldes Speciālo uzdevumu bataljona 6.rota</t>
  </si>
  <si>
    <t>30.01.2023.-23.02.2023.</t>
  </si>
  <si>
    <t>rotas komandiera vietnieks</t>
  </si>
  <si>
    <t>30.01.2023.-24.02.2023.</t>
  </si>
  <si>
    <t>Kārtības policijas pārvaldes Patruļpolicjas pārvaldes Speciālo uzdevumu bataljona 2.rota</t>
  </si>
  <si>
    <t>23.02.2023.-10.03.2023.</t>
  </si>
  <si>
    <t>24.02.2023.-10.03.2023.</t>
  </si>
  <si>
    <t>Kārtības policijas pārvaldes Patruļpolicjas pārvaldes Speciālo uzdevumu bataljona 3.rota</t>
  </si>
  <si>
    <t>4.pielikums</t>
  </si>
  <si>
    <t>Degvielas izmaksu aprēķins degvielas izdevumiem sniedzot atbalstu Valsts robežsardzei Latvijas Republikas-Baltkrievijas Republikas valsts robežas nelikumīgas šķērsošanas nodrošināšanā par laika periodu no 2023.gada 01.marta līdz 31.martam</t>
  </si>
  <si>
    <t>Nr.p.k.</t>
  </si>
  <si>
    <t>Transportlīdzekļa marka</t>
  </si>
  <si>
    <t>Iesaistīto transportlīdzekļu skaits</t>
  </si>
  <si>
    <t>Faktiskais nobraukums pasākumā (km)</t>
  </si>
  <si>
    <t>Pasākuma laikā patērētā degviela (l)</t>
  </si>
  <si>
    <r>
      <t xml:space="preserve">Summa
</t>
    </r>
    <r>
      <rPr>
        <i/>
        <sz val="10"/>
        <rFont val="Times New Roman"/>
        <family val="1"/>
        <charset val="186"/>
      </rPr>
      <t xml:space="preserve"> euro</t>
    </r>
  </si>
  <si>
    <t>Kopā:</t>
  </si>
  <si>
    <t>Nissan Navara</t>
  </si>
  <si>
    <t>Opel Mokka</t>
  </si>
  <si>
    <t>Peugeot Boxer</t>
  </si>
  <si>
    <t>VW Crafter</t>
  </si>
  <si>
    <t>VW Multivan</t>
  </si>
  <si>
    <t>Latgales reģiona pārvalde</t>
  </si>
  <si>
    <t>CITROEN JUMPER</t>
  </si>
  <si>
    <t>Hyundai Santa Fe</t>
  </si>
  <si>
    <t>KIA Ceed</t>
  </si>
  <si>
    <t>Opel Insignia</t>
  </si>
  <si>
    <t>Opel Insignia Limousine</t>
  </si>
  <si>
    <t>Renault Kangoo</t>
  </si>
  <si>
    <t>Renault Laguna</t>
  </si>
  <si>
    <t>Renault Master</t>
  </si>
  <si>
    <t>Renault Trafic</t>
  </si>
  <si>
    <t>Škoda Octavia</t>
  </si>
  <si>
    <t>Škoda Superb</t>
  </si>
  <si>
    <t>Toyota CAMRY</t>
  </si>
  <si>
    <t>Toyota RAV4</t>
  </si>
  <si>
    <t>VW Transporter</t>
  </si>
  <si>
    <t>Volvo S60</t>
  </si>
  <si>
    <t>Kurzemes reģiona pārvalde</t>
  </si>
  <si>
    <t>Piešķirts finansējums</t>
  </si>
  <si>
    <t>Papildus nepieciešams finansējums</t>
  </si>
  <si>
    <t>euro</t>
  </si>
  <si>
    <t>Kopasavilkums</t>
  </si>
  <si>
    <t xml:space="preserve">Valsts policijas izdevumi saistībā ar situāciju uz Latvijas Republikas - Baltkrievijas Republikas valsts robežas no 2023. gada 1. marta līdz 31. martam </t>
  </si>
  <si>
    <t>Izdevumi kopā ar vidējās izpeļņas pieauguma kompensēšanu  </t>
  </si>
  <si>
    <t>1)    Izdevumi saistībā ar rīkojuma Nr. 518 izpildei nepieciešamo pasākumu īstenošanu</t>
  </si>
  <si>
    <t>2) Vidējās izpeļņas pieauguma kompensēšanai</t>
  </si>
  <si>
    <t>4.pielikuma 1.tabula</t>
  </si>
  <si>
    <t>Valsts policija</t>
  </si>
  <si>
    <t>4.pielikuma 2.tabula</t>
  </si>
  <si>
    <t>4.pielikuma 3.tabula</t>
  </si>
  <si>
    <t>4.pielikuma 4.tabula</t>
  </si>
  <si>
    <t>Detalizēts aprēķins  par laika periodu no 2023.gada 1. marta līdz 31. martam 1.tabulā.
Iesaistītas 295 personas, kopējais iesaistes laiks 4653,00 stundas.</t>
  </si>
  <si>
    <t>Detalizēts aprēķins  par laika periodu no 2023.gada 1. marta līdz 31. martam 2.tabulā.
Iesaistītas 483 personas, kopējais iesaistes laiks 14 319,50 stundas.</t>
  </si>
  <si>
    <t>Detalizēts aprēķins dienas naudas samaksai amatpersonām ar speciālajām dienesta pakāpēm, sniedzot atbalstu Valsts robežsardzei Latvijas Republikas-Baltkrievijas Republikas valsts robežas robežuzraudzības nodrošināšanā 
par laika periodu no 2023. gada 30. janvāra līdz 10.martam</t>
  </si>
  <si>
    <r>
      <t xml:space="preserve">Detalizēts aprēķins par laika periodu no 2023.gada 1.marta līdz 31.martam 4.tabulā.
Pasākuma nodrošināšanai tika iesaistīti 102 transportlīdzekļi;
Vidēji viena transportlīdzekļa nobraukums 901,78 km; 
Vidējā degvielas cena 1,466 </t>
    </r>
    <r>
      <rPr>
        <i/>
        <sz val="11"/>
        <rFont val="Times New Roman"/>
        <family val="1"/>
        <charset val="186"/>
      </rPr>
      <t>euro/l;</t>
    </r>
    <r>
      <rPr>
        <sz val="11"/>
        <rFont val="Times New Roman"/>
        <family val="1"/>
        <charset val="186"/>
      </rPr>
      <t xml:space="preserve"> 
Vidējais degvielas patēriņš 8,39 l/km uz 100 km.
102 t-ldz. × 901,78 km × 1,466 </t>
    </r>
    <r>
      <rPr>
        <i/>
        <sz val="11"/>
        <rFont val="Times New Roman"/>
        <family val="1"/>
        <charset val="186"/>
      </rPr>
      <t>euro/l</t>
    </r>
    <r>
      <rPr>
        <sz val="11"/>
        <rFont val="Times New Roman"/>
        <family val="1"/>
        <charset val="186"/>
      </rPr>
      <t xml:space="preserve">  × 8,39 l/km ÷ 100 km = 11 313,55 </t>
    </r>
    <r>
      <rPr>
        <i/>
        <sz val="11"/>
        <rFont val="Times New Roman"/>
        <family val="1"/>
        <charset val="186"/>
      </rPr>
      <t>euro.</t>
    </r>
  </si>
  <si>
    <r>
      <t xml:space="preserve">Detalizēts aprēķins  par laika periodu no 2023.gada 30.janvāra līdz 10.martam, ievērojot komandējumu laika ietvaru*, 3.tabulā.
Dienas naudaī izmaksāta 26 personām;
Valsts policijas pavēle Nr. 196 “Par komandējumu uz Daugavpili un Dagdu (Latvijā)” dienas nauda: 
100% (8,00 </t>
    </r>
    <r>
      <rPr>
        <i/>
        <sz val="11"/>
        <rFont val="Times New Roman"/>
        <family val="1"/>
        <charset val="186"/>
      </rPr>
      <t>euro</t>
    </r>
    <r>
      <rPr>
        <sz val="11"/>
        <rFont val="Times New Roman"/>
        <family val="1"/>
        <charset val="186"/>
      </rPr>
      <t>) pirmā un pēdējā diena, 
30% (2,40</t>
    </r>
    <r>
      <rPr>
        <i/>
        <sz val="11"/>
        <rFont val="Times New Roman"/>
        <family val="1"/>
        <charset val="186"/>
      </rPr>
      <t xml:space="preserve"> euro</t>
    </r>
    <r>
      <rPr>
        <sz val="11"/>
        <rFont val="Times New Roman"/>
        <family val="1"/>
        <charset val="186"/>
      </rPr>
      <t>) pārējās dienas.
*Valsts policija iekšzemes komandējumiem nemaksā dienas naudu avansā, bet gan izmaksā tad, kad no komandējuma amatpersonas ir atgriezušās. Komandējuma laika ietvars saskaņā ar Valsts policijas pavēli par komandējumu, ir tāds, ka uz mēnesi tiek sūtīta komandējumā viena amatpersonu grupa, pēc tam – uz mēnesi tika nosūtīta cita amatpersonu grupa</t>
    </r>
  </si>
  <si>
    <t>Ministru kabineta rīkojuma projekta</t>
  </si>
  <si>
    <t>“Par finanšu līdzekļu piešķiršanu no valsts budžeta programmas</t>
  </si>
  <si>
    <t xml:space="preserve"> “Līdzekļi neparedzētiem gadījumiem”” sākotnējās ietekmes novērtējuma ziņojumam (anotācijai)</t>
  </si>
  <si>
    <r>
      <t xml:space="preserve">Dienesta viesnīcas pakalpojumi (naktsmītne) 
Naktsmītnes izdevumi:
28 nakts × 13 gultasvietas × 15,00 </t>
    </r>
    <r>
      <rPr>
        <i/>
        <sz val="11"/>
        <rFont val="Times New Roman"/>
        <family val="1"/>
        <charset val="186"/>
      </rPr>
      <t>euro</t>
    </r>
    <r>
      <rPr>
        <sz val="11"/>
        <rFont val="Times New Roman"/>
        <family val="1"/>
        <charset val="186"/>
      </rPr>
      <t xml:space="preserve"> = 5 460,00 </t>
    </r>
    <r>
      <rPr>
        <i/>
        <sz val="11"/>
        <rFont val="Times New Roman"/>
        <family val="1"/>
        <charset val="186"/>
      </rPr>
      <t xml:space="preserve">euro.
</t>
    </r>
    <r>
      <rPr>
        <sz val="11"/>
        <rFont val="Times New Roman"/>
        <family val="1"/>
        <charset val="186"/>
      </rPr>
      <t xml:space="preserve">Aprēķins veikts par dienesta viesnīcas pakalpojumiem (naktsmītni), kas tika nodrošināti no 2023. gada 1. februāra līdz 28.februārim,  izdevumi veikti 2023.gada martā - apmaksāti pakallpojuma sniedzējam, ievērojot rēķinā rorādīto apmaksas termiņu. </t>
    </r>
  </si>
  <si>
    <r>
      <t xml:space="preserve">Aprēķins veikts par ēdināšanas pakalpojumiem, kas tika nodrošināti no 2023. gada 1. februāra līdz 28. februārim, izdevumi veikti 2023.gada martā - apmaksāti pakallpojuma sniedzējam, ievērojot rēķinā rorādīto apmaksas termiņu.  
Ēdināšanas pakalpojumi: 
brokastis  236 porcijas × 6,00 </t>
    </r>
    <r>
      <rPr>
        <i/>
        <sz val="11"/>
        <rFont val="Times New Roman"/>
        <family val="1"/>
        <charset val="186"/>
      </rPr>
      <t>euro</t>
    </r>
    <r>
      <rPr>
        <sz val="11"/>
        <rFont val="Times New Roman"/>
        <family val="1"/>
        <charset val="186"/>
      </rPr>
      <t xml:space="preserve"> = 1 416,00 </t>
    </r>
    <r>
      <rPr>
        <i/>
        <sz val="11"/>
        <rFont val="Times New Roman"/>
        <family val="1"/>
        <charset val="186"/>
      </rPr>
      <t>euro;</t>
    </r>
    <r>
      <rPr>
        <sz val="11"/>
        <rFont val="Times New Roman"/>
        <family val="1"/>
        <charset val="186"/>
      </rPr>
      <t xml:space="preserve">
pusdienas 243 porcijas × 8,00 </t>
    </r>
    <r>
      <rPr>
        <i/>
        <sz val="11"/>
        <rFont val="Times New Roman"/>
        <family val="1"/>
        <charset val="186"/>
      </rPr>
      <t>euro</t>
    </r>
    <r>
      <rPr>
        <sz val="11"/>
        <rFont val="Times New Roman"/>
        <family val="1"/>
        <charset val="186"/>
      </rPr>
      <t xml:space="preserve"> = 1 944,00 </t>
    </r>
    <r>
      <rPr>
        <i/>
        <sz val="11"/>
        <rFont val="Times New Roman"/>
        <family val="1"/>
        <charset val="186"/>
      </rPr>
      <t>euro;</t>
    </r>
    <r>
      <rPr>
        <sz val="11"/>
        <rFont val="Times New Roman"/>
        <family val="1"/>
        <charset val="186"/>
      </rPr>
      <t xml:space="preserve">
vakariņas 242 porcijas × 8,00 </t>
    </r>
    <r>
      <rPr>
        <i/>
        <sz val="11"/>
        <rFont val="Times New Roman"/>
        <family val="1"/>
        <charset val="186"/>
      </rPr>
      <t>euro</t>
    </r>
    <r>
      <rPr>
        <sz val="11"/>
        <rFont val="Times New Roman"/>
        <family val="1"/>
        <charset val="186"/>
      </rPr>
      <t xml:space="preserve"> = 1 936,00 </t>
    </r>
    <r>
      <rPr>
        <i/>
        <sz val="11"/>
        <rFont val="Times New Roman"/>
        <family val="1"/>
        <charset val="186"/>
      </rPr>
      <t>euro;</t>
    </r>
    <r>
      <rPr>
        <sz val="11"/>
        <rFont val="Times New Roman"/>
        <family val="1"/>
        <charset val="186"/>
      </rPr>
      <t xml:space="preserve">
launags (sausā uztura paka) 123 pakas × 22,00 </t>
    </r>
    <r>
      <rPr>
        <i/>
        <sz val="11"/>
        <rFont val="Times New Roman"/>
        <family val="1"/>
        <charset val="186"/>
      </rPr>
      <t>euro</t>
    </r>
    <r>
      <rPr>
        <sz val="11"/>
        <rFont val="Times New Roman"/>
        <family val="1"/>
        <charset val="186"/>
      </rPr>
      <t xml:space="preserve"> = 2 706,00 </t>
    </r>
    <r>
      <rPr>
        <i/>
        <sz val="11"/>
        <rFont val="Times New Roman"/>
        <family val="1"/>
        <charset val="186"/>
      </rPr>
      <t>euro.</t>
    </r>
    <r>
      <rPr>
        <sz val="11"/>
        <rFont val="Times New Roman"/>
        <family val="1"/>
        <charset val="186"/>
      </rPr>
      <t xml:space="preserve">
Saskaņā ar līgumu par izmitināšanu un ēdināšanu Daugavpilī ir noteikts, ka ēdināšana 3 reizes dienā nedrīkst pārsniegt 22 </t>
    </r>
    <r>
      <rPr>
        <i/>
        <sz val="11"/>
        <rFont val="Times New Roman"/>
        <family val="1"/>
        <charset val="186"/>
      </rPr>
      <t>euro:</t>
    </r>
    <r>
      <rPr>
        <sz val="11"/>
        <rFont val="Times New Roman"/>
        <family val="1"/>
        <charset val="186"/>
      </rPr>
      <t xml:space="preserve">
Ēdināšanas izmaksas sastāda:
Brokastis 6 </t>
    </r>
    <r>
      <rPr>
        <i/>
        <sz val="11"/>
        <rFont val="Times New Roman"/>
        <family val="1"/>
        <charset val="186"/>
      </rPr>
      <t>euro</t>
    </r>
    <r>
      <rPr>
        <sz val="11"/>
        <rFont val="Times New Roman"/>
        <family val="1"/>
        <charset val="186"/>
      </rPr>
      <t xml:space="preserve"> /1 pers
Pusdienas un vakariņas 8 </t>
    </r>
    <r>
      <rPr>
        <i/>
        <sz val="11"/>
        <rFont val="Times New Roman"/>
        <family val="1"/>
        <charset val="186"/>
      </rPr>
      <t>euro</t>
    </r>
    <r>
      <rPr>
        <sz val="11"/>
        <rFont val="Times New Roman"/>
        <family val="1"/>
        <charset val="186"/>
      </rPr>
      <t xml:space="preserve"> /1 pers
Par 14 euro tiek ēdinātas amatpersonas, kuras atrodas viesnīcā, jo amatpersonas strādā maiņās. Savukārt tām amatpersonām, kuras ir maiņā uz robežas un tām nav iespējams atgriezties uz pusdienām un vakariņām, tad, lai nodrošinātu ēdināšanu amatpersonām dod līdzi pārtikas paku un kopā  tas sastāda 22</t>
    </r>
    <r>
      <rPr>
        <i/>
        <sz val="11"/>
        <rFont val="Times New Roman"/>
        <family val="1"/>
        <charset val="186"/>
      </rPr>
      <t xml:space="preserve"> euro </t>
    </r>
    <r>
      <rPr>
        <sz val="11"/>
        <rFont val="Times New Roman"/>
        <family val="1"/>
        <charset val="186"/>
      </rPr>
      <t xml:space="preserve">(brokastis ir 6 </t>
    </r>
    <r>
      <rPr>
        <i/>
        <sz val="11"/>
        <rFont val="Times New Roman"/>
        <family val="1"/>
        <charset val="186"/>
      </rPr>
      <t>euro</t>
    </r>
    <r>
      <rPr>
        <sz val="11"/>
        <rFont val="Times New Roman"/>
        <family val="1"/>
        <charset val="186"/>
      </rPr>
      <t xml:space="preserve"> - tās paēd izmitināšanas vietā).
Pārtikas pakas tiek dotas arī Latgales reģiona pārvaldes amatpersonām, kuras arī tiek norīkotas uz robežu, augstākminēto iemeslu dēļ, komandējama izdevumi un dienas nauda viņām nav.
Papildus jāatzīmē, ka dienas nauda dienās, kad nodrošināta 3 reižu ēdināšana sastāda 30% no Ministru kabineta noteikumos par komandējumu paredzētā limita.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</si>
</sst>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00"/>
    <numFmt numFmtId="165" formatCode="#,##0.000"/>
    <numFmt numFmtId="166" formatCode="#0"/>
    <numFmt numFmtId="167" formatCode="0.000"/>
  </numFmts>
  <fonts count="19" x14ac:knownFonts="1">
    <font>
      <sz val="11"/>
      <color theme="1"/>
      <name val="Calibri"/>
      <family val="2"/>
      <charset val="186"/>
      <scheme val="minor"/>
    </font>
    <font>
      <sz val="11"/>
      <color theme="1"/>
      <name val="Calibri"/>
      <family val="2"/>
      <charset val="186"/>
      <scheme val="minor"/>
    </font>
    <font>
      <sz val="10"/>
      <name val="Arial"/>
      <family val="2"/>
      <charset val="186"/>
    </font>
    <font>
      <b/>
      <sz val="11"/>
      <name val="Times New Roman"/>
      <family val="1"/>
      <charset val="186"/>
    </font>
    <font>
      <sz val="11"/>
      <name val="Times New Roman"/>
      <family val="1"/>
      <charset val="186"/>
    </font>
    <font>
      <sz val="11"/>
      <name val="Calibri"/>
      <family val="2"/>
      <charset val="186"/>
      <scheme val="minor"/>
    </font>
    <font>
      <sz val="10"/>
      <name val="Arial"/>
      <family val="2"/>
      <charset val="186"/>
    </font>
    <font>
      <sz val="10"/>
      <name val="Arial"/>
      <family val="2"/>
      <charset val="186"/>
    </font>
    <font>
      <b/>
      <sz val="14"/>
      <name val="Times New Roman"/>
      <family val="1"/>
      <charset val="186"/>
    </font>
    <font>
      <b/>
      <i/>
      <sz val="11"/>
      <name val="Times New Roman"/>
      <family val="1"/>
      <charset val="186"/>
    </font>
    <font>
      <i/>
      <sz val="11"/>
      <name val="Times New Roman"/>
      <family val="1"/>
      <charset val="186"/>
    </font>
    <font>
      <sz val="10"/>
      <name val="Times New Roman"/>
      <family val="1"/>
      <charset val="186"/>
    </font>
    <font>
      <b/>
      <sz val="12"/>
      <name val="Times New Roman"/>
      <family val="1"/>
      <charset val="186"/>
    </font>
    <font>
      <b/>
      <sz val="6"/>
      <color theme="0"/>
      <name val="Times New Roman"/>
      <family val="1"/>
      <charset val="186"/>
    </font>
    <font>
      <sz val="10"/>
      <color theme="1"/>
      <name val="Times New Roman"/>
      <family val="1"/>
      <charset val="186"/>
    </font>
    <font>
      <b/>
      <sz val="10"/>
      <name val="Times New Roman"/>
      <family val="1"/>
      <charset val="186"/>
    </font>
    <font>
      <i/>
      <sz val="10"/>
      <name val="Times New Roman"/>
      <family val="1"/>
      <charset val="186"/>
    </font>
    <font>
      <sz val="10"/>
      <color rgb="FF000000"/>
      <name val="Times New Roman"/>
      <family val="1"/>
      <charset val="186"/>
    </font>
    <font>
      <sz val="11"/>
      <color rgb="FFFF0000"/>
      <name val="Calibri"/>
      <family val="2"/>
      <charset val="186"/>
      <scheme val="minor"/>
    </font>
  </fonts>
  <fills count="10">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4.9989318521683403E-2"/>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9" tint="0.59999389629810485"/>
        <bgColor indexed="64"/>
      </patternFill>
    </fill>
    <fill>
      <patternFill patternType="solid">
        <fgColor theme="9" tint="0.79998168889431442"/>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style="hair">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bottom style="hair">
        <color indexed="64"/>
      </bottom>
      <diagonal/>
    </border>
    <border>
      <left style="hair">
        <color indexed="64"/>
      </left>
      <right/>
      <top/>
      <bottom/>
      <diagonal/>
    </border>
  </borders>
  <cellStyleXfs count="15">
    <xf numFmtId="0" fontId="0" fillId="0" borderId="0"/>
    <xf numFmtId="0" fontId="2" fillId="0" borderId="0"/>
    <xf numFmtId="0" fontId="1" fillId="0" borderId="0"/>
    <xf numFmtId="0" fontId="6" fillId="0" borderId="0"/>
    <xf numFmtId="0" fontId="1" fillId="0" borderId="0"/>
    <xf numFmtId="0" fontId="2" fillId="0" borderId="0"/>
    <xf numFmtId="0" fontId="1" fillId="0" borderId="0"/>
    <xf numFmtId="9" fontId="2" fillId="0" borderId="0" applyFont="0" applyFill="0" applyBorder="0" applyAlignment="0" applyProtection="0"/>
    <xf numFmtId="0" fontId="7" fillId="0" borderId="0"/>
    <xf numFmtId="0" fontId="1" fillId="0" borderId="0"/>
    <xf numFmtId="0" fontId="2" fillId="0" borderId="0"/>
    <xf numFmtId="0" fontId="2" fillId="0" borderId="0"/>
    <xf numFmtId="0" fontId="2" fillId="0" borderId="0"/>
    <xf numFmtId="0" fontId="1" fillId="0" borderId="0"/>
    <xf numFmtId="0" fontId="1" fillId="0" borderId="0"/>
  </cellStyleXfs>
  <cellXfs count="218">
    <xf numFmtId="0" fontId="0" fillId="0" borderId="0" xfId="0"/>
    <xf numFmtId="0" fontId="5" fillId="0" borderId="0" xfId="0" applyFont="1" applyAlignment="1">
      <alignment vertical="center"/>
    </xf>
    <xf numFmtId="0" fontId="4" fillId="0" borderId="5" xfId="0" applyFont="1" applyFill="1" applyBorder="1" applyAlignment="1">
      <alignment vertical="center" wrapText="1"/>
    </xf>
    <xf numFmtId="0" fontId="8" fillId="0" borderId="0" xfId="0" applyFont="1" applyAlignment="1">
      <alignment horizontal="center" vertical="center"/>
    </xf>
    <xf numFmtId="0" fontId="3" fillId="0" borderId="1" xfId="0" applyFont="1" applyFill="1" applyBorder="1" applyAlignment="1">
      <alignment horizontal="left" vertical="center"/>
    </xf>
    <xf numFmtId="0" fontId="3" fillId="0" borderId="1" xfId="0" applyFont="1" applyFill="1" applyBorder="1" applyAlignment="1">
      <alignment vertical="center"/>
    </xf>
    <xf numFmtId="0" fontId="3" fillId="0" borderId="1" xfId="0" applyFont="1" applyFill="1" applyBorder="1" applyAlignment="1">
      <alignment horizontal="center" vertical="center"/>
    </xf>
    <xf numFmtId="3" fontId="3" fillId="0" borderId="1" xfId="0" applyNumberFormat="1" applyFont="1" applyFill="1" applyBorder="1" applyAlignment="1">
      <alignment horizontal="right" vertical="center"/>
    </xf>
    <xf numFmtId="0" fontId="4" fillId="0" borderId="5" xfId="0" applyFont="1" applyBorder="1" applyAlignment="1">
      <alignment vertical="center"/>
    </xf>
    <xf numFmtId="4" fontId="4" fillId="0" borderId="5" xfId="0" applyNumberFormat="1" applyFont="1" applyFill="1" applyBorder="1" applyAlignment="1">
      <alignment horizontal="right" vertical="center"/>
    </xf>
    <xf numFmtId="0" fontId="4" fillId="0" borderId="5" xfId="0" applyFont="1" applyBorder="1" applyAlignment="1">
      <alignment vertical="center" wrapText="1"/>
    </xf>
    <xf numFmtId="0" fontId="5" fillId="0" borderId="0" xfId="0" applyFont="1" applyFill="1" applyAlignment="1">
      <alignment vertical="center"/>
    </xf>
    <xf numFmtId="0" fontId="5" fillId="0" borderId="0" xfId="0" applyFont="1" applyAlignment="1">
      <alignment horizontal="right" vertical="center"/>
    </xf>
    <xf numFmtId="3" fontId="3" fillId="0" borderId="1" xfId="0" applyNumberFormat="1" applyFont="1" applyFill="1" applyBorder="1" applyAlignment="1">
      <alignment horizontal="right" vertical="center" wrapText="1"/>
    </xf>
    <xf numFmtId="0" fontId="4" fillId="0" borderId="1" xfId="0" applyFont="1" applyBorder="1" applyAlignment="1">
      <alignment horizontal="right" vertical="center"/>
    </xf>
    <xf numFmtId="0" fontId="4" fillId="0" borderId="1" xfId="0" applyFont="1" applyBorder="1" applyAlignment="1">
      <alignment horizontal="left" vertical="center" wrapText="1"/>
    </xf>
    <xf numFmtId="0" fontId="4" fillId="0" borderId="1" xfId="0" applyFont="1" applyFill="1" applyBorder="1" applyAlignment="1">
      <alignment horizontal="justify"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4" fillId="0" borderId="1" xfId="0" applyFont="1" applyFill="1" applyBorder="1" applyAlignment="1">
      <alignment horizontal="left" vertical="center" wrapText="1"/>
    </xf>
    <xf numFmtId="4" fontId="4" fillId="0" borderId="1" xfId="0" applyNumberFormat="1" applyFont="1" applyFill="1" applyBorder="1" applyAlignment="1">
      <alignment horizontal="right" vertical="center"/>
    </xf>
    <xf numFmtId="0" fontId="4" fillId="0" borderId="1" xfId="0" applyFont="1" applyFill="1" applyBorder="1" applyAlignment="1">
      <alignment horizontal="right" vertical="center"/>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11" fillId="0" borderId="0" xfId="1" applyFont="1" applyAlignment="1">
      <alignment horizontal="center" vertical="center"/>
    </xf>
    <xf numFmtId="0" fontId="11" fillId="0" borderId="0" xfId="1" applyFont="1" applyAlignment="1">
      <alignment vertical="center" wrapText="1"/>
    </xf>
    <xf numFmtId="0" fontId="11" fillId="0" borderId="0" xfId="1" applyFont="1" applyAlignment="1">
      <alignment horizontal="center" vertical="center" wrapText="1"/>
    </xf>
    <xf numFmtId="3" fontId="11" fillId="0" borderId="0" xfId="1" applyNumberFormat="1" applyFont="1" applyAlignment="1">
      <alignment horizontal="center" vertical="center"/>
    </xf>
    <xf numFmtId="0" fontId="11" fillId="0" borderId="0" xfId="1" applyFont="1" applyAlignment="1">
      <alignment vertical="center"/>
    </xf>
    <xf numFmtId="0" fontId="11" fillId="0" borderId="0" xfId="1" applyFont="1" applyFill="1" applyAlignment="1">
      <alignment horizontal="center" vertical="center"/>
    </xf>
    <xf numFmtId="0" fontId="11" fillId="0" borderId="0" xfId="1" applyFont="1" applyFill="1" applyAlignment="1">
      <alignment vertical="center" wrapText="1"/>
    </xf>
    <xf numFmtId="0" fontId="11" fillId="0" borderId="0" xfId="1" applyFont="1" applyFill="1" applyAlignment="1">
      <alignment horizontal="center" vertical="center" wrapText="1"/>
    </xf>
    <xf numFmtId="0" fontId="11" fillId="0" borderId="0" xfId="1" applyFont="1" applyFill="1" applyAlignment="1">
      <alignment vertical="center"/>
    </xf>
    <xf numFmtId="0" fontId="12" fillId="0" borderId="7" xfId="1" applyFont="1" applyFill="1" applyBorder="1" applyAlignment="1">
      <alignment horizontal="center" vertical="center" wrapText="1"/>
    </xf>
    <xf numFmtId="0" fontId="11" fillId="2" borderId="8" xfId="1" applyFont="1" applyFill="1" applyBorder="1" applyAlignment="1">
      <alignment horizontal="center" vertical="center" wrapText="1"/>
    </xf>
    <xf numFmtId="0" fontId="11" fillId="0" borderId="8" xfId="1" applyFont="1" applyFill="1" applyBorder="1" applyAlignment="1">
      <alignment horizontal="center" vertical="center" wrapText="1"/>
    </xf>
    <xf numFmtId="0" fontId="14" fillId="0" borderId="8" xfId="2" applyFont="1" applyFill="1" applyBorder="1" applyAlignment="1">
      <alignment horizontal="center" vertical="center" wrapText="1"/>
    </xf>
    <xf numFmtId="3" fontId="14" fillId="2" borderId="8" xfId="1" applyNumberFormat="1" applyFont="1" applyFill="1" applyBorder="1" applyAlignment="1">
      <alignment horizontal="center" vertical="center" wrapText="1"/>
    </xf>
    <xf numFmtId="0" fontId="14" fillId="2" borderId="8" xfId="1" applyFont="1" applyFill="1" applyBorder="1" applyAlignment="1">
      <alignment horizontal="center" vertical="center" wrapText="1"/>
    </xf>
    <xf numFmtId="0" fontId="14" fillId="0" borderId="8" xfId="1" applyFont="1" applyFill="1" applyBorder="1" applyAlignment="1">
      <alignment horizontal="center" vertical="center" wrapText="1"/>
    </xf>
    <xf numFmtId="4" fontId="15" fillId="6" borderId="8" xfId="1" applyNumberFormat="1" applyFont="1" applyFill="1" applyBorder="1" applyAlignment="1">
      <alignment horizontal="center" vertical="center"/>
    </xf>
    <xf numFmtId="0" fontId="15" fillId="0" borderId="0" xfId="1" applyFont="1" applyAlignment="1">
      <alignment vertical="center"/>
    </xf>
    <xf numFmtId="0" fontId="15" fillId="3" borderId="9" xfId="1" applyFont="1" applyFill="1" applyBorder="1" applyAlignment="1">
      <alignment horizontal="center" vertical="center"/>
    </xf>
    <xf numFmtId="49" fontId="15" fillId="3" borderId="10" xfId="1" applyNumberFormat="1" applyFont="1" applyFill="1" applyBorder="1" applyAlignment="1">
      <alignment horizontal="center" vertical="center" wrapText="1"/>
    </xf>
    <xf numFmtId="3" fontId="15" fillId="3" borderId="10" xfId="1" applyNumberFormat="1" applyFont="1" applyFill="1" applyBorder="1" applyAlignment="1">
      <alignment horizontal="center" vertical="center"/>
    </xf>
    <xf numFmtId="4" fontId="15" fillId="3" borderId="10" xfId="1" applyNumberFormat="1" applyFont="1" applyFill="1" applyBorder="1" applyAlignment="1">
      <alignment horizontal="center" vertical="center"/>
    </xf>
    <xf numFmtId="4" fontId="15" fillId="3" borderId="11" xfId="1" applyNumberFormat="1" applyFont="1" applyFill="1" applyBorder="1" applyAlignment="1">
      <alignment horizontal="center" vertical="center"/>
    </xf>
    <xf numFmtId="0" fontId="15" fillId="0" borderId="0" xfId="1" applyFont="1" applyAlignment="1">
      <alignment horizontal="left" vertical="center"/>
    </xf>
    <xf numFmtId="0" fontId="11" fillId="0" borderId="8" xfId="1" applyFont="1" applyFill="1" applyBorder="1" applyAlignment="1">
      <alignment horizontal="center" vertical="center"/>
    </xf>
    <xf numFmtId="4" fontId="11" fillId="0" borderId="8" xfId="1" applyNumberFormat="1" applyFont="1" applyBorder="1" applyAlignment="1">
      <alignment horizontal="center" vertical="center"/>
    </xf>
    <xf numFmtId="4" fontId="11" fillId="2" borderId="8" xfId="1" applyNumberFormat="1" applyFont="1" applyFill="1" applyBorder="1" applyAlignment="1">
      <alignment horizontal="center" vertical="center"/>
    </xf>
    <xf numFmtId="4" fontId="11" fillId="0" borderId="8" xfId="1" applyNumberFormat="1" applyFont="1" applyFill="1" applyBorder="1" applyAlignment="1">
      <alignment horizontal="center" vertical="center"/>
    </xf>
    <xf numFmtId="0" fontId="11" fillId="0" borderId="8" xfId="1" applyFont="1" applyBorder="1" applyAlignment="1">
      <alignment horizontal="center" vertical="center"/>
    </xf>
    <xf numFmtId="0" fontId="11" fillId="0" borderId="12" xfId="1" applyFont="1" applyBorder="1" applyAlignment="1">
      <alignment horizontal="center" vertical="center"/>
    </xf>
    <xf numFmtId="4" fontId="11" fillId="0" borderId="12" xfId="1" applyNumberFormat="1" applyFont="1" applyBorder="1" applyAlignment="1">
      <alignment horizontal="center" vertical="center"/>
    </xf>
    <xf numFmtId="4" fontId="11" fillId="2" borderId="12" xfId="1" applyNumberFormat="1" applyFont="1" applyFill="1" applyBorder="1" applyAlignment="1">
      <alignment horizontal="center" vertical="center"/>
    </xf>
    <xf numFmtId="4" fontId="11" fillId="0" borderId="12" xfId="1" applyNumberFormat="1" applyFont="1" applyFill="1" applyBorder="1" applyAlignment="1">
      <alignment horizontal="center" vertical="center"/>
    </xf>
    <xf numFmtId="49" fontId="15" fillId="3" borderId="3" xfId="1" applyNumberFormat="1" applyFont="1" applyFill="1" applyBorder="1" applyAlignment="1">
      <alignment horizontal="center" vertical="center" wrapText="1"/>
    </xf>
    <xf numFmtId="3" fontId="15" fillId="3" borderId="3" xfId="1" applyNumberFormat="1" applyFont="1" applyFill="1" applyBorder="1" applyAlignment="1">
      <alignment horizontal="center" vertical="center"/>
    </xf>
    <xf numFmtId="4" fontId="11" fillId="3" borderId="3" xfId="1" applyNumberFormat="1" applyFont="1" applyFill="1" applyBorder="1" applyAlignment="1">
      <alignment horizontal="center" vertical="center"/>
    </xf>
    <xf numFmtId="4" fontId="15" fillId="3" borderId="3" xfId="1" applyNumberFormat="1" applyFont="1" applyFill="1" applyBorder="1" applyAlignment="1">
      <alignment horizontal="center" vertical="center"/>
    </xf>
    <xf numFmtId="4" fontId="11" fillId="3" borderId="4" xfId="1" applyNumberFormat="1" applyFont="1" applyFill="1" applyBorder="1" applyAlignment="1">
      <alignment horizontal="center" vertical="center"/>
    </xf>
    <xf numFmtId="0" fontId="11" fillId="0" borderId="13" xfId="1" applyFont="1" applyBorder="1" applyAlignment="1">
      <alignment horizontal="center" vertical="center"/>
    </xf>
    <xf numFmtId="4" fontId="11" fillId="0" borderId="13" xfId="1" applyNumberFormat="1" applyFont="1" applyBorder="1" applyAlignment="1">
      <alignment horizontal="center" vertical="center"/>
    </xf>
    <xf numFmtId="4" fontId="11" fillId="2" borderId="13" xfId="1" applyNumberFormat="1" applyFont="1" applyFill="1" applyBorder="1" applyAlignment="1">
      <alignment horizontal="center" vertical="center"/>
    </xf>
    <xf numFmtId="4" fontId="11" fillId="0" borderId="13" xfId="1" applyNumberFormat="1" applyFont="1" applyFill="1" applyBorder="1" applyAlignment="1">
      <alignment horizontal="center" vertical="center"/>
    </xf>
    <xf numFmtId="0" fontId="11" fillId="0" borderId="0" xfId="1" applyFont="1" applyAlignment="1">
      <alignment horizontal="center"/>
    </xf>
    <xf numFmtId="0" fontId="13" fillId="0" borderId="0" xfId="1" applyFont="1" applyFill="1" applyBorder="1" applyAlignment="1">
      <alignment horizontal="center" vertical="center" wrapText="1"/>
    </xf>
    <xf numFmtId="4" fontId="12" fillId="0" borderId="0" xfId="1" applyNumberFormat="1" applyFont="1" applyFill="1" applyBorder="1" applyAlignment="1">
      <alignment horizontal="center" vertical="center" wrapText="1"/>
    </xf>
    <xf numFmtId="4" fontId="12" fillId="0" borderId="7" xfId="1" applyNumberFormat="1" applyFont="1" applyFill="1" applyBorder="1" applyAlignment="1">
      <alignment horizontal="center" vertical="center" wrapText="1"/>
    </xf>
    <xf numFmtId="4" fontId="11" fillId="0" borderId="0" xfId="1" applyNumberFormat="1" applyFont="1" applyFill="1" applyAlignment="1">
      <alignment horizontal="center" vertical="center"/>
    </xf>
    <xf numFmtId="3" fontId="11" fillId="0" borderId="8" xfId="1" applyNumberFormat="1" applyFont="1" applyBorder="1" applyAlignment="1">
      <alignment horizontal="right" vertical="center"/>
    </xf>
    <xf numFmtId="3" fontId="11" fillId="0" borderId="12" xfId="1" applyNumberFormat="1" applyFont="1" applyBorder="1" applyAlignment="1">
      <alignment horizontal="right" vertical="center"/>
    </xf>
    <xf numFmtId="3" fontId="11" fillId="0" borderId="13" xfId="1" applyNumberFormat="1" applyFont="1" applyBorder="1" applyAlignment="1">
      <alignment horizontal="right" vertical="center"/>
    </xf>
    <xf numFmtId="0" fontId="11" fillId="3" borderId="2" xfId="1" applyFont="1" applyFill="1" applyBorder="1" applyAlignment="1">
      <alignment horizontal="center" vertical="center"/>
    </xf>
    <xf numFmtId="3" fontId="11" fillId="0" borderId="0" xfId="1" applyNumberFormat="1" applyFont="1" applyFill="1" applyAlignment="1">
      <alignment horizontal="center" vertical="center"/>
    </xf>
    <xf numFmtId="0" fontId="12" fillId="0" borderId="0" xfId="1" applyFont="1" applyFill="1" applyBorder="1" applyAlignment="1">
      <alignment horizontal="center" vertical="center" wrapText="1"/>
    </xf>
    <xf numFmtId="4" fontId="15" fillId="7" borderId="8" xfId="1" applyNumberFormat="1" applyFont="1" applyFill="1" applyBorder="1" applyAlignment="1">
      <alignment horizontal="center" vertical="center"/>
    </xf>
    <xf numFmtId="49" fontId="11" fillId="0" borderId="8" xfId="1" applyNumberFormat="1" applyFont="1" applyBorder="1" applyAlignment="1">
      <alignment horizontal="center" vertical="center" wrapText="1"/>
    </xf>
    <xf numFmtId="3" fontId="11" fillId="0" borderId="8" xfId="1" applyNumberFormat="1" applyFont="1" applyBorder="1" applyAlignment="1">
      <alignment horizontal="center" vertical="center"/>
    </xf>
    <xf numFmtId="165" fontId="11" fillId="0" borderId="8" xfId="1" applyNumberFormat="1" applyFont="1" applyFill="1" applyBorder="1" applyAlignment="1">
      <alignment horizontal="center" vertical="center"/>
    </xf>
    <xf numFmtId="49" fontId="11" fillId="0" borderId="8" xfId="5" applyNumberFormat="1" applyFont="1" applyBorder="1" applyAlignment="1">
      <alignment vertical="center" wrapText="1"/>
    </xf>
    <xf numFmtId="0" fontId="11" fillId="0" borderId="8" xfId="1" applyFont="1" applyBorder="1" applyAlignment="1">
      <alignment vertical="center" wrapText="1"/>
    </xf>
    <xf numFmtId="0" fontId="11" fillId="0" borderId="8" xfId="1" applyFont="1" applyBorder="1" applyAlignment="1">
      <alignment horizontal="center" vertical="center" wrapText="1"/>
    </xf>
    <xf numFmtId="4" fontId="12" fillId="0" borderId="0" xfId="1" applyNumberFormat="1" applyFont="1" applyFill="1" applyAlignment="1">
      <alignment vertical="center" wrapText="1"/>
    </xf>
    <xf numFmtId="0" fontId="11" fillId="0" borderId="0" xfId="1" applyFont="1"/>
    <xf numFmtId="0" fontId="11" fillId="0" borderId="0" xfId="1" applyFont="1" applyFill="1"/>
    <xf numFmtId="0" fontId="11" fillId="0" borderId="8" xfId="2" applyFont="1" applyFill="1" applyBorder="1" applyAlignment="1">
      <alignment horizontal="center" vertical="center" wrapText="1"/>
    </xf>
    <xf numFmtId="3" fontId="11" fillId="2" borderId="16" xfId="1" applyNumberFormat="1" applyFont="1" applyFill="1" applyBorder="1" applyAlignment="1">
      <alignment horizontal="center" vertical="center" wrapText="1"/>
    </xf>
    <xf numFmtId="4" fontId="15" fillId="7" borderId="12" xfId="1" applyNumberFormat="1" applyFont="1" applyFill="1" applyBorder="1" applyAlignment="1">
      <alignment horizontal="center" vertical="center"/>
    </xf>
    <xf numFmtId="0" fontId="15" fillId="0" borderId="0" xfId="1" applyFont="1"/>
    <xf numFmtId="0" fontId="15" fillId="4" borderId="9" xfId="1" applyFont="1" applyFill="1" applyBorder="1" applyAlignment="1">
      <alignment horizontal="center" vertical="center"/>
    </xf>
    <xf numFmtId="0" fontId="15" fillId="4" borderId="10" xfId="1" applyFont="1" applyFill="1" applyBorder="1" applyAlignment="1">
      <alignment vertical="center"/>
    </xf>
    <xf numFmtId="49" fontId="15" fillId="4" borderId="10" xfId="1" applyNumberFormat="1" applyFont="1" applyFill="1" applyBorder="1" applyAlignment="1">
      <alignment horizontal="center" vertical="center"/>
    </xf>
    <xf numFmtId="3" fontId="15" fillId="4" borderId="10" xfId="1" applyNumberFormat="1" applyFont="1" applyFill="1" applyBorder="1" applyAlignment="1">
      <alignment horizontal="center" vertical="center"/>
    </xf>
    <xf numFmtId="4" fontId="15" fillId="4" borderId="10" xfId="1" applyNumberFormat="1" applyFont="1" applyFill="1" applyBorder="1" applyAlignment="1">
      <alignment horizontal="center" vertical="center"/>
    </xf>
    <xf numFmtId="4" fontId="15" fillId="4" borderId="11" xfId="1" applyNumberFormat="1" applyFont="1" applyFill="1" applyBorder="1" applyAlignment="1">
      <alignment horizontal="center" vertical="center"/>
    </xf>
    <xf numFmtId="166" fontId="11" fillId="0" borderId="8" xfId="1" applyNumberFormat="1" applyFont="1" applyBorder="1" applyAlignment="1">
      <alignment horizontal="center" vertical="center"/>
    </xf>
    <xf numFmtId="0" fontId="11" fillId="0" borderId="8" xfId="1" applyFont="1" applyFill="1" applyBorder="1" applyAlignment="1">
      <alignment horizontal="center" vertical="center" wrapText="1"/>
    </xf>
    <xf numFmtId="0" fontId="4" fillId="0" borderId="0" xfId="0" applyFont="1" applyAlignment="1">
      <alignment horizontal="center" vertical="center" wrapText="1"/>
    </xf>
    <xf numFmtId="0" fontId="4" fillId="0" borderId="0" xfId="0" applyFont="1" applyAlignment="1">
      <alignment vertical="center" wrapText="1"/>
    </xf>
    <xf numFmtId="0" fontId="15" fillId="3" borderId="1" xfId="0" applyFont="1" applyFill="1" applyBorder="1" applyAlignment="1">
      <alignment horizontal="center" vertical="center" wrapText="1"/>
    </xf>
    <xf numFmtId="3" fontId="15" fillId="3" borderId="1" xfId="0" applyNumberFormat="1" applyFont="1" applyFill="1" applyBorder="1" applyAlignment="1">
      <alignment horizontal="center" vertical="center" wrapText="1"/>
    </xf>
    <xf numFmtId="4" fontId="15" fillId="3" borderId="1" xfId="0" applyNumberFormat="1" applyFont="1" applyFill="1" applyBorder="1" applyAlignment="1">
      <alignment horizontal="center" vertical="center" wrapText="1"/>
    </xf>
    <xf numFmtId="0" fontId="4" fillId="0" borderId="0" xfId="0" applyFont="1" applyFill="1" applyAlignment="1">
      <alignment vertical="center" wrapText="1"/>
    </xf>
    <xf numFmtId="0" fontId="4" fillId="0" borderId="0" xfId="0" applyFont="1" applyFill="1" applyAlignment="1">
      <alignment horizontal="right" vertical="center" wrapText="1"/>
    </xf>
    <xf numFmtId="0" fontId="3" fillId="5" borderId="6" xfId="0" applyFont="1" applyFill="1" applyBorder="1" applyAlignment="1">
      <alignment horizontal="left" vertical="center"/>
    </xf>
    <xf numFmtId="0" fontId="3" fillId="5" borderId="6" xfId="0" applyFont="1" applyFill="1" applyBorder="1" applyAlignment="1">
      <alignment vertical="center"/>
    </xf>
    <xf numFmtId="3" fontId="3" fillId="5" borderId="6" xfId="0" applyNumberFormat="1" applyFont="1" applyFill="1" applyBorder="1" applyAlignment="1">
      <alignment horizontal="right" vertical="center"/>
    </xf>
    <xf numFmtId="0" fontId="4" fillId="0" borderId="1" xfId="0" applyFont="1" applyFill="1" applyBorder="1" applyAlignment="1">
      <alignment horizontal="center" vertical="center"/>
    </xf>
    <xf numFmtId="3" fontId="4" fillId="0" borderId="1" xfId="0" applyNumberFormat="1" applyFont="1" applyFill="1" applyBorder="1" applyAlignment="1">
      <alignment horizontal="right" vertical="center" wrapText="1"/>
    </xf>
    <xf numFmtId="0" fontId="4" fillId="0" borderId="1" xfId="0" applyFont="1" applyFill="1" applyBorder="1" applyAlignment="1">
      <alignment horizontal="center"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xf>
    <xf numFmtId="3" fontId="4" fillId="0" borderId="1" xfId="0" applyNumberFormat="1" applyFont="1" applyBorder="1" applyAlignment="1">
      <alignment horizontal="right" vertical="center" wrapText="1"/>
    </xf>
    <xf numFmtId="0" fontId="4" fillId="2" borderId="1" xfId="0" applyFont="1" applyFill="1" applyBorder="1" applyAlignment="1">
      <alignment vertical="center"/>
    </xf>
    <xf numFmtId="0" fontId="4" fillId="2" borderId="1" xfId="0" applyFont="1" applyFill="1" applyBorder="1" applyAlignment="1">
      <alignment vertical="center" wrapText="1"/>
    </xf>
    <xf numFmtId="3" fontId="4" fillId="0" borderId="1" xfId="0" applyNumberFormat="1" applyFont="1" applyFill="1" applyBorder="1" applyAlignment="1">
      <alignment horizontal="right" vertical="center"/>
    </xf>
    <xf numFmtId="4" fontId="4" fillId="0" borderId="1" xfId="0" applyNumberFormat="1" applyFont="1" applyBorder="1" applyAlignment="1">
      <alignment horizontal="right" vertical="center" wrapText="1"/>
    </xf>
    <xf numFmtId="0" fontId="4" fillId="2" borderId="1" xfId="0" applyFont="1" applyFill="1" applyBorder="1" applyAlignment="1">
      <alignment horizontal="right" vertical="center"/>
    </xf>
    <xf numFmtId="0" fontId="4" fillId="2" borderId="1" xfId="0" applyFont="1" applyFill="1" applyBorder="1" applyAlignment="1">
      <alignment horizontal="left" vertical="center" wrapText="1"/>
    </xf>
    <xf numFmtId="0" fontId="4" fillId="7" borderId="1" xfId="0" applyFont="1" applyFill="1" applyBorder="1" applyAlignment="1">
      <alignment vertical="center" wrapText="1"/>
    </xf>
    <xf numFmtId="4" fontId="4" fillId="0" borderId="1" xfId="0" applyNumberFormat="1" applyFont="1" applyFill="1" applyBorder="1" applyAlignment="1">
      <alignment horizontal="right" vertical="center" wrapText="1"/>
    </xf>
    <xf numFmtId="3" fontId="4" fillId="0" borderId="1" xfId="0" applyNumberFormat="1" applyFont="1" applyBorder="1" applyAlignment="1">
      <alignment vertical="center"/>
    </xf>
    <xf numFmtId="4" fontId="4" fillId="0" borderId="1" xfId="0" applyNumberFormat="1" applyFont="1" applyBorder="1" applyAlignment="1">
      <alignment vertical="center"/>
    </xf>
    <xf numFmtId="4" fontId="4" fillId="0" borderId="1" xfId="0" applyNumberFormat="1" applyFont="1" applyFill="1" applyBorder="1" applyAlignment="1">
      <alignment vertical="center"/>
    </xf>
    <xf numFmtId="164" fontId="11" fillId="0" borderId="8" xfId="1" applyNumberFormat="1" applyFont="1" applyBorder="1" applyAlignment="1">
      <alignment horizontal="center" vertical="center"/>
    </xf>
    <xf numFmtId="164" fontId="11" fillId="0" borderId="8" xfId="1" applyNumberFormat="1" applyFont="1" applyBorder="1" applyAlignment="1">
      <alignment horizontal="center"/>
    </xf>
    <xf numFmtId="164" fontId="11" fillId="0" borderId="12" xfId="1" applyNumberFormat="1" applyFont="1" applyBorder="1" applyAlignment="1">
      <alignment horizontal="center"/>
    </xf>
    <xf numFmtId="164" fontId="11" fillId="0" borderId="13" xfId="1" applyNumberFormat="1" applyFont="1" applyBorder="1" applyAlignment="1">
      <alignment horizontal="center"/>
    </xf>
    <xf numFmtId="166" fontId="11" fillId="0" borderId="8" xfId="1" applyNumberFormat="1" applyFont="1" applyBorder="1" applyAlignment="1">
      <alignment horizontal="center"/>
    </xf>
    <xf numFmtId="166" fontId="11" fillId="0" borderId="12" xfId="1" applyNumberFormat="1" applyFont="1" applyBorder="1" applyAlignment="1">
      <alignment horizontal="center"/>
    </xf>
    <xf numFmtId="166" fontId="15" fillId="3" borderId="3" xfId="1" applyNumberFormat="1" applyFont="1" applyFill="1" applyBorder="1" applyAlignment="1">
      <alignment horizontal="center" vertical="center"/>
    </xf>
    <xf numFmtId="166" fontId="11" fillId="0" borderId="13" xfId="1" applyNumberFormat="1" applyFont="1" applyBorder="1" applyAlignment="1">
      <alignment horizontal="center"/>
    </xf>
    <xf numFmtId="3" fontId="11" fillId="2" borderId="8" xfId="1" applyNumberFormat="1" applyFont="1" applyFill="1" applyBorder="1" applyAlignment="1">
      <alignment horizontal="center" vertical="center" wrapText="1"/>
    </xf>
    <xf numFmtId="0" fontId="11" fillId="0" borderId="8" xfId="5" applyFont="1" applyBorder="1" applyAlignment="1">
      <alignment vertical="center" wrapText="1"/>
    </xf>
    <xf numFmtId="0" fontId="15" fillId="4" borderId="8" xfId="1" applyFont="1" applyFill="1" applyBorder="1" applyAlignment="1">
      <alignment horizontal="center" vertical="center"/>
    </xf>
    <xf numFmtId="0" fontId="15" fillId="4" borderId="8" xfId="1" applyFont="1" applyFill="1" applyBorder="1" applyAlignment="1">
      <alignment vertical="center"/>
    </xf>
    <xf numFmtId="49" fontId="15" fillId="4" borderId="8" xfId="1" applyNumberFormat="1" applyFont="1" applyFill="1" applyBorder="1" applyAlignment="1">
      <alignment horizontal="center" vertical="center" wrapText="1"/>
    </xf>
    <xf numFmtId="3" fontId="15" fillId="4" borderId="8" xfId="1" applyNumberFormat="1" applyFont="1" applyFill="1" applyBorder="1" applyAlignment="1">
      <alignment horizontal="center" vertical="center"/>
    </xf>
    <xf numFmtId="4" fontId="15" fillId="4" borderId="8" xfId="1" applyNumberFormat="1" applyFont="1" applyFill="1" applyBorder="1" applyAlignment="1">
      <alignment horizontal="center" vertical="center"/>
    </xf>
    <xf numFmtId="0" fontId="11" fillId="0" borderId="8" xfId="1" applyFont="1" applyFill="1" applyBorder="1" applyAlignment="1">
      <alignment vertical="center"/>
    </xf>
    <xf numFmtId="49" fontId="11" fillId="0" borderId="8" xfId="1" applyNumberFormat="1" applyFont="1" applyFill="1" applyBorder="1" applyAlignment="1">
      <alignment horizontal="center" vertical="center" wrapText="1"/>
    </xf>
    <xf numFmtId="3" fontId="11" fillId="0" borderId="8" xfId="1" applyNumberFormat="1" applyFont="1" applyFill="1" applyBorder="1" applyAlignment="1">
      <alignment horizontal="center" vertical="center"/>
    </xf>
    <xf numFmtId="0" fontId="18" fillId="0" borderId="0" xfId="0" applyFont="1" applyAlignment="1">
      <alignment vertical="center"/>
    </xf>
    <xf numFmtId="0" fontId="10" fillId="0" borderId="0" xfId="0" applyFont="1" applyAlignment="1">
      <alignment horizontal="right" vertical="center"/>
    </xf>
    <xf numFmtId="1" fontId="4" fillId="2" borderId="0" xfId="0" applyNumberFormat="1" applyFont="1" applyFill="1" applyAlignment="1">
      <alignment horizontal="right"/>
    </xf>
    <xf numFmtId="0" fontId="4" fillId="2" borderId="0" xfId="0" applyFont="1" applyFill="1" applyAlignment="1">
      <alignment horizontal="right"/>
    </xf>
    <xf numFmtId="2" fontId="11" fillId="0" borderId="0" xfId="12" applyNumberFormat="1" applyFont="1" applyFill="1" applyAlignment="1">
      <alignment horizontal="right" vertical="top"/>
    </xf>
    <xf numFmtId="0" fontId="8" fillId="0" borderId="0" xfId="0" applyFont="1" applyAlignment="1">
      <alignment horizontal="left" vertical="center"/>
    </xf>
    <xf numFmtId="0" fontId="8" fillId="0" borderId="0" xfId="0" applyFont="1" applyAlignment="1">
      <alignment horizontal="center" vertical="center" wrapText="1"/>
    </xf>
    <xf numFmtId="3" fontId="3" fillId="8" borderId="1" xfId="0" applyNumberFormat="1" applyFont="1" applyFill="1" applyBorder="1" applyAlignment="1">
      <alignment horizontal="right" vertical="center" wrapText="1"/>
    </xf>
    <xf numFmtId="0" fontId="3" fillId="2" borderId="1" xfId="0" applyFont="1" applyFill="1" applyBorder="1" applyAlignment="1">
      <alignment horizontal="center" vertical="center"/>
    </xf>
    <xf numFmtId="3" fontId="3" fillId="2" borderId="1" xfId="0" applyNumberFormat="1" applyFont="1" applyFill="1" applyBorder="1" applyAlignment="1">
      <alignment horizontal="center" vertical="center" wrapText="1"/>
    </xf>
    <xf numFmtId="0" fontId="3" fillId="9" borderId="1" xfId="0" applyFont="1" applyFill="1" applyBorder="1" applyAlignment="1">
      <alignment horizontal="left" vertical="center"/>
    </xf>
    <xf numFmtId="0" fontId="3" fillId="9" borderId="1" xfId="0" applyFont="1" applyFill="1" applyBorder="1" applyAlignment="1">
      <alignment vertical="center"/>
    </xf>
    <xf numFmtId="0" fontId="3" fillId="9" borderId="1" xfId="0" applyFont="1" applyFill="1" applyBorder="1" applyAlignment="1">
      <alignment horizontal="center" vertical="center"/>
    </xf>
    <xf numFmtId="3" fontId="3" fillId="9" borderId="1" xfId="0" applyNumberFormat="1" applyFont="1" applyFill="1" applyBorder="1" applyAlignment="1">
      <alignment horizontal="right" vertical="center" wrapText="1"/>
    </xf>
    <xf numFmtId="0" fontId="3" fillId="9" borderId="1" xfId="0" applyFont="1" applyFill="1" applyBorder="1" applyAlignment="1">
      <alignment horizontal="center" vertical="center" wrapText="1"/>
    </xf>
    <xf numFmtId="3" fontId="3" fillId="9" borderId="1" xfId="0" applyNumberFormat="1" applyFont="1" applyFill="1" applyBorder="1" applyAlignment="1">
      <alignment horizontal="right" vertical="center"/>
    </xf>
    <xf numFmtId="0" fontId="11" fillId="0" borderId="8" xfId="1" applyFont="1" applyFill="1" applyBorder="1" applyAlignment="1">
      <alignment horizontal="center" vertical="center" wrapText="1"/>
    </xf>
    <xf numFmtId="0" fontId="3" fillId="2" borderId="1" xfId="0" applyFont="1" applyFill="1" applyBorder="1" applyAlignment="1">
      <alignment horizontal="center" vertical="center" wrapText="1"/>
    </xf>
    <xf numFmtId="0" fontId="4" fillId="0" borderId="0" xfId="1" applyFont="1" applyFill="1" applyAlignment="1">
      <alignment horizontal="right" vertical="center"/>
    </xf>
    <xf numFmtId="0" fontId="8" fillId="0" borderId="0" xfId="1" applyFont="1" applyFill="1" applyAlignment="1">
      <alignment horizontal="left" vertical="center"/>
    </xf>
    <xf numFmtId="0" fontId="15" fillId="3" borderId="10" xfId="1" applyFont="1" applyFill="1" applyBorder="1" applyAlignment="1">
      <alignment vertical="center" wrapText="1"/>
    </xf>
    <xf numFmtId="49" fontId="11" fillId="0" borderId="8" xfId="1" applyNumberFormat="1" applyFont="1" applyBorder="1" applyAlignment="1">
      <alignment horizontal="left" vertical="center" wrapText="1"/>
    </xf>
    <xf numFmtId="49" fontId="11" fillId="0" borderId="12" xfId="1" applyNumberFormat="1" applyFont="1" applyBorder="1" applyAlignment="1">
      <alignment horizontal="left" vertical="center" wrapText="1"/>
    </xf>
    <xf numFmtId="49" fontId="11" fillId="0" borderId="12" xfId="1" applyNumberFormat="1" applyFont="1" applyBorder="1" applyAlignment="1">
      <alignment horizontal="center" vertical="center" wrapText="1"/>
    </xf>
    <xf numFmtId="0" fontId="15" fillId="3" borderId="3" xfId="1" applyFont="1" applyFill="1" applyBorder="1" applyAlignment="1">
      <alignment vertical="center" wrapText="1"/>
    </xf>
    <xf numFmtId="49" fontId="11" fillId="0" borderId="13" xfId="1" applyNumberFormat="1" applyFont="1" applyBorder="1" applyAlignment="1">
      <alignment horizontal="left" vertical="center" wrapText="1"/>
    </xf>
    <xf numFmtId="49" fontId="11" fillId="0" borderId="13" xfId="1" applyNumberFormat="1" applyFont="1" applyBorder="1" applyAlignment="1">
      <alignment horizontal="center" vertical="center" wrapText="1"/>
    </xf>
    <xf numFmtId="4" fontId="5" fillId="0" borderId="0" xfId="0" applyNumberFormat="1" applyFont="1" applyAlignment="1">
      <alignment vertical="center"/>
    </xf>
    <xf numFmtId="1" fontId="11" fillId="0" borderId="0" xfId="1" applyNumberFormat="1" applyFont="1" applyFill="1" applyAlignment="1">
      <alignment vertical="center"/>
    </xf>
    <xf numFmtId="0" fontId="11" fillId="0" borderId="1" xfId="0" applyFont="1" applyBorder="1" applyAlignment="1">
      <alignment horizontal="center" vertical="center" wrapText="1"/>
    </xf>
    <xf numFmtId="0" fontId="11" fillId="6"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11" fillId="0" borderId="1" xfId="0" applyFont="1" applyFill="1" applyBorder="1" applyAlignment="1">
      <alignment horizontal="left" vertical="center"/>
    </xf>
    <xf numFmtId="3" fontId="11" fillId="0" borderId="1" xfId="0" applyNumberFormat="1" applyFont="1" applyFill="1" applyBorder="1" applyAlignment="1">
      <alignment horizontal="center" vertical="center" wrapText="1"/>
    </xf>
    <xf numFmtId="4" fontId="11" fillId="0" borderId="1" xfId="0" applyNumberFormat="1" applyFont="1" applyFill="1" applyBorder="1" applyAlignment="1">
      <alignment horizontal="center" vertical="center" wrapText="1"/>
    </xf>
    <xf numFmtId="0" fontId="11" fillId="0" borderId="1" xfId="0" applyFont="1" applyBorder="1" applyAlignment="1">
      <alignment horizontal="left" vertical="center" wrapText="1"/>
    </xf>
    <xf numFmtId="3" fontId="11" fillId="0" borderId="1" xfId="0" applyNumberFormat="1" applyFont="1" applyBorder="1" applyAlignment="1">
      <alignment horizontal="center" vertical="center" wrapText="1"/>
    </xf>
    <xf numFmtId="4" fontId="11" fillId="0" borderId="1" xfId="0" applyNumberFormat="1" applyFont="1" applyBorder="1" applyAlignment="1">
      <alignment horizontal="center" vertical="center" wrapText="1"/>
    </xf>
    <xf numFmtId="167" fontId="17" fillId="0" borderId="1" xfId="0" applyNumberFormat="1" applyFont="1" applyFill="1" applyBorder="1" applyAlignment="1">
      <alignment horizontal="left" wrapText="1"/>
    </xf>
    <xf numFmtId="3" fontId="4" fillId="2" borderId="1" xfId="0" applyNumberFormat="1" applyFont="1" applyFill="1" applyBorder="1" applyAlignment="1">
      <alignment horizontal="right" vertical="center" wrapText="1"/>
    </xf>
    <xf numFmtId="3" fontId="5" fillId="0" borderId="0" xfId="0" applyNumberFormat="1" applyFont="1" applyAlignment="1">
      <alignment vertical="center"/>
    </xf>
    <xf numFmtId="0" fontId="8" fillId="0" borderId="0" xfId="0" applyFont="1" applyAlignment="1">
      <alignment horizontal="center" vertical="center" wrapText="1"/>
    </xf>
    <xf numFmtId="0" fontId="12" fillId="8" borderId="2" xfId="0" applyFont="1" applyFill="1" applyBorder="1" applyAlignment="1">
      <alignment horizontal="left" vertical="center"/>
    </xf>
    <xf numFmtId="0" fontId="12" fillId="8" borderId="3" xfId="0" applyFont="1" applyFill="1" applyBorder="1" applyAlignment="1">
      <alignment horizontal="left" vertical="center"/>
    </xf>
    <xf numFmtId="0" fontId="12" fillId="8" borderId="4" xfId="0" applyFont="1" applyFill="1" applyBorder="1" applyAlignment="1">
      <alignment horizontal="left" vertical="center"/>
    </xf>
    <xf numFmtId="0" fontId="3" fillId="9" borderId="2" xfId="0" applyFont="1" applyFill="1" applyBorder="1" applyAlignment="1">
      <alignment horizontal="left" vertical="center"/>
    </xf>
    <xf numFmtId="0" fontId="3" fillId="9" borderId="3" xfId="0" applyFont="1" applyFill="1" applyBorder="1" applyAlignment="1">
      <alignment horizontal="left" vertical="center"/>
    </xf>
    <xf numFmtId="0" fontId="3" fillId="9" borderId="4" xfId="0" applyFont="1" applyFill="1" applyBorder="1" applyAlignment="1">
      <alignment horizontal="left" vertical="center"/>
    </xf>
    <xf numFmtId="0" fontId="4" fillId="0" borderId="1" xfId="0" applyFont="1" applyFill="1" applyBorder="1" applyAlignment="1">
      <alignment horizontal="right" vertical="center"/>
    </xf>
    <xf numFmtId="0" fontId="4" fillId="0" borderId="1" xfId="0" applyFont="1" applyBorder="1" applyAlignment="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lignment horizontal="center" vertical="center"/>
    </xf>
    <xf numFmtId="0" fontId="12" fillId="0" borderId="0" xfId="1" applyFont="1" applyFill="1" applyBorder="1" applyAlignment="1">
      <alignment horizontal="center" vertical="center" wrapText="1"/>
    </xf>
    <xf numFmtId="0" fontId="15" fillId="6" borderId="8" xfId="1" applyFont="1" applyFill="1" applyBorder="1" applyAlignment="1">
      <alignment horizontal="right" vertical="center"/>
    </xf>
    <xf numFmtId="0" fontId="15" fillId="7" borderId="8" xfId="1" applyFont="1" applyFill="1" applyBorder="1" applyAlignment="1">
      <alignment horizontal="right" vertical="center"/>
    </xf>
    <xf numFmtId="0" fontId="11" fillId="0" borderId="12" xfId="1" applyFont="1" applyFill="1" applyBorder="1" applyAlignment="1">
      <alignment horizontal="center" vertical="center"/>
    </xf>
    <xf numFmtId="0" fontId="11" fillId="0" borderId="13" xfId="1" applyFont="1" applyFill="1" applyBorder="1" applyAlignment="1">
      <alignment horizontal="center" vertical="center"/>
    </xf>
    <xf numFmtId="0" fontId="11" fillId="0" borderId="12" xfId="1" applyFont="1" applyBorder="1" applyAlignment="1">
      <alignment horizontal="left" vertical="center" wrapText="1"/>
    </xf>
    <xf numFmtId="0" fontId="11" fillId="0" borderId="13" xfId="1" applyFont="1" applyBorder="1" applyAlignment="1">
      <alignment horizontal="left" vertical="center" wrapText="1"/>
    </xf>
    <xf numFmtId="0" fontId="11" fillId="0" borderId="8" xfId="1" applyFont="1" applyFill="1" applyBorder="1" applyAlignment="1">
      <alignment horizontal="center" vertical="center" wrapText="1"/>
    </xf>
    <xf numFmtId="0" fontId="11" fillId="0" borderId="9" xfId="1" applyFont="1" applyBorder="1" applyAlignment="1">
      <alignment horizontal="center" vertical="center" wrapText="1"/>
    </xf>
    <xf numFmtId="0" fontId="11" fillId="0" borderId="18" xfId="1" applyFont="1" applyBorder="1" applyAlignment="1">
      <alignment horizontal="center" vertical="center" wrapText="1"/>
    </xf>
    <xf numFmtId="0" fontId="11" fillId="0" borderId="12" xfId="1" applyFont="1" applyFill="1" applyBorder="1" applyAlignment="1">
      <alignment horizontal="center" vertical="center" wrapText="1"/>
    </xf>
    <xf numFmtId="0" fontId="11" fillId="0" borderId="13" xfId="1" applyFont="1" applyFill="1" applyBorder="1" applyAlignment="1">
      <alignment horizontal="center" vertical="center" wrapText="1"/>
    </xf>
    <xf numFmtId="164" fontId="11" fillId="0" borderId="12" xfId="1" applyNumberFormat="1" applyFont="1" applyBorder="1" applyAlignment="1">
      <alignment horizontal="center" vertical="center" wrapText="1"/>
    </xf>
    <xf numFmtId="164" fontId="11" fillId="0" borderId="17" xfId="1" applyNumberFormat="1" applyFont="1" applyBorder="1" applyAlignment="1">
      <alignment horizontal="center" vertical="center"/>
    </xf>
    <xf numFmtId="164" fontId="11" fillId="0" borderId="9" xfId="1" applyNumberFormat="1" applyFont="1" applyBorder="1" applyAlignment="1">
      <alignment horizontal="center" vertical="center" wrapText="1"/>
    </xf>
    <xf numFmtId="164" fontId="11" fillId="0" borderId="13" xfId="1" applyNumberFormat="1" applyFont="1" applyBorder="1" applyAlignment="1">
      <alignment horizontal="center" vertical="center"/>
    </xf>
    <xf numFmtId="0" fontId="15" fillId="7" borderId="14" xfId="1" applyFont="1" applyFill="1" applyBorder="1" applyAlignment="1">
      <alignment horizontal="right" vertical="center"/>
    </xf>
    <xf numFmtId="0" fontId="15" fillId="7" borderId="15" xfId="1" applyFont="1" applyFill="1" applyBorder="1" applyAlignment="1">
      <alignment horizontal="right" vertical="center"/>
    </xf>
    <xf numFmtId="0" fontId="15" fillId="7" borderId="16" xfId="1" applyFont="1" applyFill="1" applyBorder="1" applyAlignment="1">
      <alignment horizontal="right" vertical="center"/>
    </xf>
    <xf numFmtId="0" fontId="11" fillId="6" borderId="1" xfId="0" applyFont="1" applyFill="1" applyBorder="1" applyAlignment="1">
      <alignment horizontal="left" vertical="center" wrapText="1"/>
    </xf>
    <xf numFmtId="0" fontId="12" fillId="0" borderId="0" xfId="0" applyFont="1" applyFill="1" applyAlignment="1">
      <alignment horizontal="center" vertical="center" wrapText="1"/>
    </xf>
    <xf numFmtId="0" fontId="15" fillId="3" borderId="1" xfId="0" applyFont="1" applyFill="1" applyBorder="1" applyAlignment="1">
      <alignment horizontal="right" vertical="center" wrapText="1"/>
    </xf>
  </cellXfs>
  <cellStyles count="15">
    <cellStyle name="Normal" xfId="0" builtinId="0"/>
    <cellStyle name="Normal 17 4 2" xfId="14" xr:uid="{00000000-0005-0000-0000-000000000000}"/>
    <cellStyle name="Normal 32 2" xfId="13" xr:uid="{00000000-0005-0000-0000-000001000000}"/>
    <cellStyle name="Normal 9" xfId="12" xr:uid="{00000000-0005-0000-0000-000002000000}"/>
    <cellStyle name="Parasts 2" xfId="2" xr:uid="{00000000-0005-0000-0000-000004000000}"/>
    <cellStyle name="Parasts 2 2" xfId="9" xr:uid="{00000000-0005-0000-0000-000005000000}"/>
    <cellStyle name="Parasts 3" xfId="1" xr:uid="{00000000-0005-0000-0000-000006000000}"/>
    <cellStyle name="Parasts 3 2" xfId="6" xr:uid="{00000000-0005-0000-0000-000007000000}"/>
    <cellStyle name="Parasts 3 3" xfId="4" xr:uid="{00000000-0005-0000-0000-000008000000}"/>
    <cellStyle name="Parasts 4" xfId="5" xr:uid="{00000000-0005-0000-0000-000009000000}"/>
    <cellStyle name="Parasts 5" xfId="3" xr:uid="{00000000-0005-0000-0000-00000A000000}"/>
    <cellStyle name="Parasts 5 2" xfId="10" xr:uid="{00000000-0005-0000-0000-00000B000000}"/>
    <cellStyle name="Parasts 6" xfId="8" xr:uid="{00000000-0005-0000-0000-00000C000000}"/>
    <cellStyle name="Parasts 6 2" xfId="11" xr:uid="{00000000-0005-0000-0000-00000D000000}"/>
    <cellStyle name="Procenti 2" xfId="7" xr:uid="{00000000-0005-0000-0000-00000E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pageSetUpPr fitToPage="1"/>
  </sheetPr>
  <dimension ref="A1:G49"/>
  <sheetViews>
    <sheetView tabSelected="1" topLeftCell="C36" zoomScale="80" zoomScaleNormal="80" zoomScaleSheetLayoutView="70" workbookViewId="0">
      <selection activeCell="G37" sqref="G37"/>
    </sheetView>
  </sheetViews>
  <sheetFormatPr defaultColWidth="9.109375" defaultRowHeight="14.4" x14ac:dyDescent="0.3"/>
  <cols>
    <col min="1" max="1" width="8.109375" style="1" customWidth="1"/>
    <col min="2" max="2" width="31.6640625" style="1" customWidth="1"/>
    <col min="3" max="3" width="84.88671875" style="1" customWidth="1"/>
    <col min="4" max="4" width="13.33203125" style="12" customWidth="1"/>
    <col min="5" max="5" width="13.109375" style="1" customWidth="1"/>
    <col min="6" max="6" width="15.109375" style="1" customWidth="1"/>
    <col min="7" max="7" width="15.6640625" style="1" customWidth="1"/>
    <col min="8" max="16384" width="9.109375" style="1"/>
  </cols>
  <sheetData>
    <row r="1" spans="1:7" x14ac:dyDescent="0.25">
      <c r="F1" s="146" t="s">
        <v>136</v>
      </c>
    </row>
    <row r="2" spans="1:7" x14ac:dyDescent="0.25">
      <c r="F2" s="147" t="s">
        <v>185</v>
      </c>
    </row>
    <row r="3" spans="1:7" x14ac:dyDescent="0.25">
      <c r="F3" s="147" t="s">
        <v>186</v>
      </c>
    </row>
    <row r="4" spans="1:7" x14ac:dyDescent="0.25">
      <c r="F4" s="147" t="s">
        <v>187</v>
      </c>
    </row>
    <row r="5" spans="1:7" x14ac:dyDescent="0.3">
      <c r="F5" s="148"/>
    </row>
    <row r="7" spans="1:7" ht="37.950000000000003" customHeight="1" x14ac:dyDescent="0.3">
      <c r="A7" s="185" t="s">
        <v>171</v>
      </c>
      <c r="B7" s="185"/>
      <c r="C7" s="185"/>
      <c r="D7" s="185"/>
      <c r="E7" s="185"/>
      <c r="F7" s="185"/>
    </row>
    <row r="8" spans="1:7" ht="21" customHeight="1" x14ac:dyDescent="0.3">
      <c r="A8" s="149" t="s">
        <v>170</v>
      </c>
      <c r="B8" s="150"/>
      <c r="C8" s="150"/>
      <c r="D8" s="150"/>
      <c r="E8" s="150"/>
      <c r="F8" s="150"/>
    </row>
    <row r="9" spans="1:7" ht="12" customHeight="1" x14ac:dyDescent="0.3">
      <c r="A9" s="3"/>
      <c r="B9" s="3"/>
      <c r="C9" s="3"/>
      <c r="D9" s="145" t="s">
        <v>169</v>
      </c>
    </row>
    <row r="10" spans="1:7" ht="48.75" customHeight="1" x14ac:dyDescent="0.3">
      <c r="A10" s="152" t="s">
        <v>0</v>
      </c>
      <c r="B10" s="152" t="s">
        <v>1</v>
      </c>
      <c r="C10" s="152" t="s">
        <v>2</v>
      </c>
      <c r="D10" s="153" t="s">
        <v>22</v>
      </c>
      <c r="E10" s="161" t="s">
        <v>167</v>
      </c>
      <c r="F10" s="161" t="s">
        <v>168</v>
      </c>
    </row>
    <row r="11" spans="1:7" ht="22.5" customHeight="1" x14ac:dyDescent="0.3">
      <c r="A11" s="186" t="s">
        <v>172</v>
      </c>
      <c r="B11" s="187"/>
      <c r="C11" s="188"/>
      <c r="D11" s="151">
        <f>D12+D15</f>
        <v>91319</v>
      </c>
      <c r="E11" s="151">
        <f t="shared" ref="E11:F11" si="0">E12+E15</f>
        <v>57449</v>
      </c>
      <c r="F11" s="151">
        <f t="shared" si="0"/>
        <v>33870</v>
      </c>
      <c r="G11" s="184"/>
    </row>
    <row r="12" spans="1:7" ht="27" customHeight="1" x14ac:dyDescent="0.3">
      <c r="A12" s="4">
        <v>1000</v>
      </c>
      <c r="B12" s="5" t="s">
        <v>3</v>
      </c>
      <c r="C12" s="6" t="s">
        <v>24</v>
      </c>
      <c r="D12" s="13">
        <f>ROUND(D13+D14,0)</f>
        <v>57449</v>
      </c>
      <c r="E12" s="13">
        <f>ROUND(E13+E14,0)</f>
        <v>57449</v>
      </c>
      <c r="F12" s="13">
        <f>ROUND(F13+F14,0)</f>
        <v>0</v>
      </c>
      <c r="G12" s="184"/>
    </row>
    <row r="13" spans="1:7" ht="29.25" customHeight="1" x14ac:dyDescent="0.3">
      <c r="A13" s="109">
        <v>1100</v>
      </c>
      <c r="B13" s="22" t="s">
        <v>4</v>
      </c>
      <c r="C13" s="6" t="s">
        <v>24</v>
      </c>
      <c r="D13" s="122">
        <f>D45+D20</f>
        <v>46484.04</v>
      </c>
      <c r="E13" s="122">
        <f>E45+E20</f>
        <v>46484.04</v>
      </c>
      <c r="F13" s="110">
        <f>F45+F20</f>
        <v>0</v>
      </c>
      <c r="G13" s="184"/>
    </row>
    <row r="14" spans="1:7" ht="36.75" customHeight="1" x14ac:dyDescent="0.3">
      <c r="A14" s="109">
        <v>1210</v>
      </c>
      <c r="B14" s="23" t="s">
        <v>5</v>
      </c>
      <c r="C14" s="111" t="s">
        <v>24</v>
      </c>
      <c r="D14" s="122">
        <f t="shared" ref="D14:F15" si="1">D47+D29</f>
        <v>10965.029999999999</v>
      </c>
      <c r="E14" s="122">
        <f t="shared" si="1"/>
        <v>10965.029999999999</v>
      </c>
      <c r="F14" s="110">
        <f t="shared" si="1"/>
        <v>0</v>
      </c>
      <c r="G14" s="184"/>
    </row>
    <row r="15" spans="1:7" ht="22.2" customHeight="1" x14ac:dyDescent="0.3">
      <c r="A15" s="4">
        <v>2000</v>
      </c>
      <c r="B15" s="5" t="s">
        <v>6</v>
      </c>
      <c r="C15" s="6" t="s">
        <v>24</v>
      </c>
      <c r="D15" s="7">
        <f t="shared" si="1"/>
        <v>33870</v>
      </c>
      <c r="E15" s="7">
        <f t="shared" si="1"/>
        <v>0</v>
      </c>
      <c r="F15" s="7">
        <f t="shared" si="1"/>
        <v>33870</v>
      </c>
      <c r="G15" s="184"/>
    </row>
    <row r="16" spans="1:7" ht="27" customHeight="1" x14ac:dyDescent="0.3">
      <c r="A16" s="22">
        <v>2271</v>
      </c>
      <c r="B16" s="23" t="s">
        <v>10</v>
      </c>
      <c r="C16" s="5"/>
      <c r="D16" s="117">
        <f>D33+D49</f>
        <v>6220</v>
      </c>
      <c r="E16" s="117">
        <f t="shared" ref="E16:F16" si="2">E33+E49</f>
        <v>0</v>
      </c>
      <c r="F16" s="117">
        <f t="shared" si="2"/>
        <v>6220</v>
      </c>
    </row>
    <row r="17" spans="1:7" ht="22.2" customHeight="1" x14ac:dyDescent="0.3"/>
    <row r="18" spans="1:7" ht="24.75" customHeight="1" x14ac:dyDescent="0.3">
      <c r="A18" s="189" t="s">
        <v>173</v>
      </c>
      <c r="B18" s="190"/>
      <c r="C18" s="191"/>
      <c r="D18" s="157">
        <f>D19+D30+D40</f>
        <v>86597</v>
      </c>
      <c r="E18" s="157">
        <f>E19+E30+E40</f>
        <v>53031</v>
      </c>
      <c r="F18" s="157">
        <f>F19+F30+F40</f>
        <v>33566</v>
      </c>
      <c r="G18" s="144"/>
    </row>
    <row r="19" spans="1:7" ht="28.5" customHeight="1" x14ac:dyDescent="0.3">
      <c r="A19" s="154">
        <v>1000</v>
      </c>
      <c r="B19" s="154" t="s">
        <v>3</v>
      </c>
      <c r="C19" s="158" t="s">
        <v>24</v>
      </c>
      <c r="D19" s="157">
        <f>ROUNDUP(D20+D29,0)</f>
        <v>53031</v>
      </c>
      <c r="E19" s="157">
        <f>ROUNDUP(E20+E29,0)</f>
        <v>53031</v>
      </c>
      <c r="F19" s="157">
        <f>ROUNDUP(F20+F29,0)</f>
        <v>0</v>
      </c>
    </row>
    <row r="20" spans="1:7" ht="26.25" customHeight="1" x14ac:dyDescent="0.3">
      <c r="A20" s="112">
        <v>1100</v>
      </c>
      <c r="B20" s="17" t="s">
        <v>4</v>
      </c>
      <c r="C20" s="6" t="s">
        <v>24</v>
      </c>
      <c r="D20" s="118">
        <f>SUM(D21:D28)</f>
        <v>42909.66</v>
      </c>
      <c r="E20" s="118">
        <f>SUM(E21:E28)</f>
        <v>42909.66</v>
      </c>
      <c r="F20" s="124">
        <f t="shared" ref="F20:F29" si="3">D20-E20</f>
        <v>0</v>
      </c>
    </row>
    <row r="21" spans="1:7" ht="27.6" hidden="1" x14ac:dyDescent="0.3">
      <c r="A21" s="119">
        <v>1116</v>
      </c>
      <c r="B21" s="120" t="s">
        <v>12</v>
      </c>
      <c r="C21" s="121"/>
      <c r="D21" s="20"/>
      <c r="E21" s="125"/>
      <c r="F21" s="124">
        <f t="shared" si="3"/>
        <v>0</v>
      </c>
    </row>
    <row r="22" spans="1:7" ht="29.25" hidden="1" customHeight="1" x14ac:dyDescent="0.3">
      <c r="A22" s="195">
        <v>1141</v>
      </c>
      <c r="B22" s="194" t="s">
        <v>18</v>
      </c>
      <c r="C22" s="121"/>
      <c r="D22" s="20"/>
      <c r="E22" s="125"/>
      <c r="F22" s="124">
        <f t="shared" si="3"/>
        <v>0</v>
      </c>
    </row>
    <row r="23" spans="1:7" ht="37.5" customHeight="1" x14ac:dyDescent="0.3">
      <c r="A23" s="195"/>
      <c r="B23" s="194"/>
      <c r="C23" s="23" t="s">
        <v>180</v>
      </c>
      <c r="D23" s="122">
        <v>18348.77</v>
      </c>
      <c r="E23" s="125">
        <f>D23</f>
        <v>18348.77</v>
      </c>
      <c r="F23" s="124">
        <f t="shared" si="3"/>
        <v>0</v>
      </c>
    </row>
    <row r="24" spans="1:7" ht="36.75" hidden="1" customHeight="1" x14ac:dyDescent="0.3">
      <c r="A24" s="192">
        <v>1142</v>
      </c>
      <c r="B24" s="193" t="s">
        <v>8</v>
      </c>
      <c r="C24" s="121"/>
      <c r="D24" s="122"/>
      <c r="E24" s="125"/>
      <c r="F24" s="124">
        <f t="shared" si="3"/>
        <v>0</v>
      </c>
    </row>
    <row r="25" spans="1:7" ht="36.75" hidden="1" customHeight="1" x14ac:dyDescent="0.3">
      <c r="A25" s="192"/>
      <c r="B25" s="193"/>
      <c r="C25" s="23"/>
      <c r="D25" s="122"/>
      <c r="E25" s="125"/>
      <c r="F25" s="124">
        <f t="shared" si="3"/>
        <v>0</v>
      </c>
    </row>
    <row r="26" spans="1:7" ht="33" customHeight="1" x14ac:dyDescent="0.3">
      <c r="A26" s="192">
        <v>1145</v>
      </c>
      <c r="B26" s="193" t="s">
        <v>20</v>
      </c>
      <c r="C26" s="23" t="s">
        <v>181</v>
      </c>
      <c r="D26" s="122">
        <v>24560.89</v>
      </c>
      <c r="E26" s="125">
        <f>D26</f>
        <v>24560.89</v>
      </c>
      <c r="F26" s="124">
        <f t="shared" si="3"/>
        <v>0</v>
      </c>
    </row>
    <row r="27" spans="1:7" ht="33" hidden="1" customHeight="1" x14ac:dyDescent="0.3">
      <c r="A27" s="192"/>
      <c r="B27" s="193"/>
      <c r="C27" s="23"/>
      <c r="D27" s="122"/>
      <c r="E27" s="125"/>
      <c r="F27" s="124">
        <f t="shared" si="3"/>
        <v>0</v>
      </c>
    </row>
    <row r="28" spans="1:7" ht="33" hidden="1" customHeight="1" x14ac:dyDescent="0.3">
      <c r="A28" s="22">
        <v>1146</v>
      </c>
      <c r="B28" s="23" t="s">
        <v>9</v>
      </c>
      <c r="C28" s="23"/>
      <c r="D28" s="20"/>
      <c r="E28" s="125"/>
      <c r="F28" s="124">
        <f t="shared" si="3"/>
        <v>0</v>
      </c>
    </row>
    <row r="29" spans="1:7" ht="38.25" customHeight="1" x14ac:dyDescent="0.3">
      <c r="A29" s="112">
        <v>1210</v>
      </c>
      <c r="B29" s="15" t="s">
        <v>5</v>
      </c>
      <c r="C29" s="19" t="s">
        <v>121</v>
      </c>
      <c r="D29" s="20">
        <v>10121.029999999999</v>
      </c>
      <c r="E29" s="125">
        <f>D29</f>
        <v>10121.029999999999</v>
      </c>
      <c r="F29" s="124">
        <f t="shared" si="3"/>
        <v>0</v>
      </c>
      <c r="G29" s="171"/>
    </row>
    <row r="30" spans="1:7" ht="31.5" customHeight="1" x14ac:dyDescent="0.3">
      <c r="A30" s="154">
        <v>2000</v>
      </c>
      <c r="B30" s="154" t="s">
        <v>6</v>
      </c>
      <c r="C30" s="158" t="s">
        <v>24</v>
      </c>
      <c r="D30" s="159">
        <f>ROUNDUP(SUM(D31:D39),0)</f>
        <v>33566</v>
      </c>
      <c r="E30" s="159">
        <f>ROUNDUP(SUM(E31:E39),0)</f>
        <v>0</v>
      </c>
      <c r="F30" s="159">
        <f>ROUNDUP(SUM(F31:F39),0)</f>
        <v>33566</v>
      </c>
    </row>
    <row r="31" spans="1:7" ht="172.5" customHeight="1" x14ac:dyDescent="0.3">
      <c r="A31" s="22">
        <v>2111</v>
      </c>
      <c r="B31" s="23" t="s">
        <v>13</v>
      </c>
      <c r="C31" s="23" t="s">
        <v>184</v>
      </c>
      <c r="D31" s="20">
        <v>1551.2</v>
      </c>
      <c r="E31" s="17">
        <v>0</v>
      </c>
      <c r="F31" s="124">
        <f t="shared" ref="F31:F32" si="4">D31-E31</f>
        <v>1551.2</v>
      </c>
    </row>
    <row r="32" spans="1:7" ht="90" customHeight="1" x14ac:dyDescent="0.3">
      <c r="A32" s="21">
        <v>2112</v>
      </c>
      <c r="B32" s="19" t="s">
        <v>14</v>
      </c>
      <c r="C32" s="23" t="s">
        <v>188</v>
      </c>
      <c r="D32" s="20">
        <f>(13*28*15)</f>
        <v>5460</v>
      </c>
      <c r="E32" s="17">
        <v>0</v>
      </c>
      <c r="F32" s="124">
        <f t="shared" si="4"/>
        <v>5460</v>
      </c>
    </row>
    <row r="33" spans="1:7" s="11" customFormat="1" ht="33.75" customHeight="1" x14ac:dyDescent="0.3">
      <c r="A33" s="22">
        <v>2271</v>
      </c>
      <c r="B33" s="23" t="s">
        <v>10</v>
      </c>
      <c r="C33" s="23" t="s">
        <v>29</v>
      </c>
      <c r="D33" s="20">
        <v>5916</v>
      </c>
      <c r="E33" s="17">
        <v>0</v>
      </c>
      <c r="F33" s="124">
        <f t="shared" ref="F33:F37" si="5">D33-E33</f>
        <v>5916</v>
      </c>
      <c r="G33" s="1"/>
    </row>
    <row r="34" spans="1:7" s="11" customFormat="1" x14ac:dyDescent="0.3">
      <c r="A34" s="22">
        <v>2312</v>
      </c>
      <c r="B34" s="23" t="s">
        <v>23</v>
      </c>
      <c r="C34" s="19" t="s">
        <v>28</v>
      </c>
      <c r="D34" s="20">
        <f>7*111.32</f>
        <v>779.24</v>
      </c>
      <c r="E34" s="17">
        <v>0</v>
      </c>
      <c r="F34" s="124">
        <f t="shared" si="5"/>
        <v>779.24</v>
      </c>
    </row>
    <row r="35" spans="1:7" ht="113.25" customHeight="1" x14ac:dyDescent="0.3">
      <c r="A35" s="17">
        <v>2322</v>
      </c>
      <c r="B35" s="17" t="s">
        <v>11</v>
      </c>
      <c r="C35" s="23" t="s">
        <v>183</v>
      </c>
      <c r="D35" s="20">
        <f>ROUNDUP((102*901.78*1.466*8.39)/100,2)+0.05</f>
        <v>11313.55</v>
      </c>
      <c r="E35" s="17">
        <v>0</v>
      </c>
      <c r="F35" s="124">
        <f t="shared" si="5"/>
        <v>11313.55</v>
      </c>
    </row>
    <row r="36" spans="1:7" ht="74.25" customHeight="1" x14ac:dyDescent="0.3">
      <c r="A36" s="17">
        <v>2350</v>
      </c>
      <c r="B36" s="18" t="s">
        <v>25</v>
      </c>
      <c r="C36" s="19" t="s">
        <v>27</v>
      </c>
      <c r="D36" s="20">
        <f>(4*13.495)+(100*2.7723)+(100*0.3146)+(100*0.3025)</f>
        <v>392.92</v>
      </c>
      <c r="E36" s="17">
        <v>0</v>
      </c>
      <c r="F36" s="124">
        <f t="shared" si="5"/>
        <v>392.92</v>
      </c>
    </row>
    <row r="37" spans="1:7" ht="319.2" customHeight="1" x14ac:dyDescent="0.3">
      <c r="A37" s="14">
        <v>2363</v>
      </c>
      <c r="B37" s="15" t="s">
        <v>15</v>
      </c>
      <c r="C37" s="23" t="s">
        <v>189</v>
      </c>
      <c r="D37" s="20">
        <f>(236*6)+(243*8)+(242*8)+(123*22)</f>
        <v>8002</v>
      </c>
      <c r="E37" s="17">
        <v>0</v>
      </c>
      <c r="F37" s="124">
        <f t="shared" si="5"/>
        <v>8002</v>
      </c>
    </row>
    <row r="38" spans="1:7" ht="27.6" hidden="1" x14ac:dyDescent="0.3">
      <c r="A38" s="14">
        <v>2389</v>
      </c>
      <c r="B38" s="15" t="s">
        <v>26</v>
      </c>
      <c r="C38" s="16"/>
      <c r="D38" s="20"/>
      <c r="E38" s="17"/>
      <c r="F38" s="17"/>
    </row>
    <row r="39" spans="1:7" ht="22.5" customHeight="1" x14ac:dyDescent="0.3">
      <c r="A39" s="17">
        <v>2390</v>
      </c>
      <c r="B39" s="18" t="s">
        <v>21</v>
      </c>
      <c r="C39" s="23" t="s">
        <v>30</v>
      </c>
      <c r="D39" s="20">
        <f>(204*0.7381)</f>
        <v>150.57239999999999</v>
      </c>
      <c r="E39" s="17">
        <v>0</v>
      </c>
      <c r="F39" s="124">
        <f>D39-E39</f>
        <v>150.57239999999999</v>
      </c>
    </row>
    <row r="40" spans="1:7" ht="21" hidden="1" customHeight="1" x14ac:dyDescent="0.3">
      <c r="A40" s="106">
        <v>5000</v>
      </c>
      <c r="B40" s="107" t="s">
        <v>16</v>
      </c>
      <c r="C40" s="107"/>
      <c r="D40" s="108">
        <f>ROUNDUP(SUM(D41),0)</f>
        <v>0</v>
      </c>
    </row>
    <row r="41" spans="1:7" ht="41.25" hidden="1" customHeight="1" x14ac:dyDescent="0.3">
      <c r="A41" s="8">
        <v>5239</v>
      </c>
      <c r="B41" s="10" t="s">
        <v>17</v>
      </c>
      <c r="C41" s="2"/>
      <c r="D41" s="9"/>
    </row>
    <row r="43" spans="1:7" x14ac:dyDescent="0.3">
      <c r="A43" s="189" t="s">
        <v>174</v>
      </c>
      <c r="B43" s="190"/>
      <c r="C43" s="191"/>
      <c r="D43" s="157">
        <f>D44+D48</f>
        <v>4722.38</v>
      </c>
      <c r="E43" s="157">
        <f>E44+E48</f>
        <v>4418.38</v>
      </c>
      <c r="F43" s="157">
        <f>F44+F48</f>
        <v>304</v>
      </c>
    </row>
    <row r="44" spans="1:7" x14ac:dyDescent="0.3">
      <c r="A44" s="154">
        <v>1000</v>
      </c>
      <c r="B44" s="155" t="s">
        <v>3</v>
      </c>
      <c r="C44" s="156" t="s">
        <v>24</v>
      </c>
      <c r="D44" s="157">
        <f>D45+D47</f>
        <v>4418.38</v>
      </c>
      <c r="E44" s="157">
        <f>E45+E47</f>
        <v>4418.38</v>
      </c>
      <c r="F44" s="157">
        <f>F45+F47</f>
        <v>0</v>
      </c>
    </row>
    <row r="45" spans="1:7" x14ac:dyDescent="0.3">
      <c r="A45" s="112">
        <v>1100</v>
      </c>
      <c r="B45" s="17" t="s">
        <v>4</v>
      </c>
      <c r="C45" s="113" t="s">
        <v>24</v>
      </c>
      <c r="D45" s="118">
        <f>(SUM(D46:D46))</f>
        <v>3574.38</v>
      </c>
      <c r="E45" s="118">
        <f>(SUM(E46:E46))</f>
        <v>3574.38</v>
      </c>
      <c r="F45" s="114">
        <f>ROUNDUP(SUM(F46:F46),0)</f>
        <v>0</v>
      </c>
    </row>
    <row r="46" spans="1:7" ht="41.4" x14ac:dyDescent="0.3">
      <c r="A46" s="115">
        <v>1116</v>
      </c>
      <c r="B46" s="116" t="s">
        <v>12</v>
      </c>
      <c r="C46" s="23" t="s">
        <v>31</v>
      </c>
      <c r="D46" s="20">
        <f>ROUNDUP((D23+D24+D26+D28+D27+D25+D22)*8.33%,2)</f>
        <v>3574.38</v>
      </c>
      <c r="E46" s="124">
        <f>D46</f>
        <v>3574.38</v>
      </c>
      <c r="F46" s="124">
        <f t="shared" ref="F46:F47" si="6">D46-E46</f>
        <v>0</v>
      </c>
    </row>
    <row r="47" spans="1:7" ht="27.6" x14ac:dyDescent="0.3">
      <c r="A47" s="112">
        <v>1210</v>
      </c>
      <c r="B47" s="18" t="s">
        <v>5</v>
      </c>
      <c r="C47" s="23" t="s">
        <v>7</v>
      </c>
      <c r="D47" s="183">
        <f>ROUNDUP(D46*0.2359,0)</f>
        <v>844</v>
      </c>
      <c r="E47" s="183">
        <f>ROUNDUP(E46*0.2359,0)</f>
        <v>844</v>
      </c>
      <c r="F47" s="124">
        <f t="shared" si="6"/>
        <v>0</v>
      </c>
    </row>
    <row r="48" spans="1:7" x14ac:dyDescent="0.3">
      <c r="A48" s="154">
        <v>2000</v>
      </c>
      <c r="B48" s="155" t="s">
        <v>6</v>
      </c>
      <c r="C48" s="155"/>
      <c r="D48" s="159">
        <f>ROUNDUP(SUM(D49:D49),2)</f>
        <v>304</v>
      </c>
      <c r="E48" s="159">
        <f>ROUNDUP(SUM(E49:E49),2)</f>
        <v>0</v>
      </c>
      <c r="F48" s="159">
        <f>ROUNDUP(SUM(F49:F49),2)</f>
        <v>304</v>
      </c>
    </row>
    <row r="49" spans="1:6" ht="27.6" x14ac:dyDescent="0.3">
      <c r="A49" s="22">
        <v>2271</v>
      </c>
      <c r="B49" s="23" t="s">
        <v>10</v>
      </c>
      <c r="C49" s="23" t="s">
        <v>19</v>
      </c>
      <c r="D49" s="117">
        <v>304</v>
      </c>
      <c r="E49" s="17">
        <v>0</v>
      </c>
      <c r="F49" s="123">
        <f t="shared" ref="F49" si="7">D49-E49</f>
        <v>304</v>
      </c>
    </row>
  </sheetData>
  <mergeCells count="10">
    <mergeCell ref="A7:F7"/>
    <mergeCell ref="A11:C11"/>
    <mergeCell ref="A43:C43"/>
    <mergeCell ref="A24:A25"/>
    <mergeCell ref="B24:B25"/>
    <mergeCell ref="A18:C18"/>
    <mergeCell ref="A26:A27"/>
    <mergeCell ref="B26:B27"/>
    <mergeCell ref="B22:B23"/>
    <mergeCell ref="A22:A23"/>
  </mergeCells>
  <pageMargins left="0.70866141732283472" right="0.70866141732283472" top="0.74803149606299213" bottom="0.74803149606299213" header="0.31496062992125984" footer="0.31496062992125984"/>
  <pageSetup paperSize="9" scale="63" fitToHeight="0" orientation="portrait" r:id="rId1"/>
  <headerFooter>
    <oddFooter>&amp;C&amp;P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K303"/>
  <sheetViews>
    <sheetView zoomScale="85" zoomScaleNormal="85" zoomScaleSheetLayoutView="85" workbookViewId="0">
      <selection activeCell="F303" sqref="F8:F303"/>
    </sheetView>
  </sheetViews>
  <sheetFormatPr defaultColWidth="9.109375" defaultRowHeight="13.2" x14ac:dyDescent="0.3"/>
  <cols>
    <col min="1" max="1" width="6.33203125" style="24" customWidth="1"/>
    <col min="2" max="2" width="49.88671875" style="25" customWidth="1"/>
    <col min="3" max="3" width="25.6640625" style="26" customWidth="1"/>
    <col min="4" max="6" width="12.5546875" style="24" customWidth="1"/>
    <col min="7" max="7" width="12.5546875" style="27" customWidth="1"/>
    <col min="8" max="9" width="12.5546875" style="24" customWidth="1"/>
    <col min="10" max="16384" width="9.109375" style="28"/>
  </cols>
  <sheetData>
    <row r="1" spans="1:11" ht="13.8" x14ac:dyDescent="0.3">
      <c r="I1" s="162" t="s">
        <v>175</v>
      </c>
    </row>
    <row r="2" spans="1:11" s="32" customFormat="1" ht="17.399999999999999" x14ac:dyDescent="0.3">
      <c r="A2" s="163" t="s">
        <v>176</v>
      </c>
      <c r="B2" s="30"/>
      <c r="C2" s="31"/>
      <c r="D2" s="29"/>
      <c r="E2" s="29"/>
      <c r="F2" s="70"/>
      <c r="G2" s="70"/>
      <c r="H2" s="70"/>
      <c r="I2" s="70"/>
    </row>
    <row r="3" spans="1:11" s="32" customFormat="1" ht="48" customHeight="1" x14ac:dyDescent="0.3">
      <c r="A3" s="196" t="s">
        <v>32</v>
      </c>
      <c r="B3" s="196"/>
      <c r="C3" s="196"/>
      <c r="D3" s="196"/>
      <c r="E3" s="196"/>
      <c r="F3" s="196"/>
      <c r="G3" s="196"/>
      <c r="H3" s="196"/>
      <c r="I3" s="196"/>
    </row>
    <row r="4" spans="1:11" s="32" customFormat="1" ht="15.6" x14ac:dyDescent="0.3">
      <c r="A4" s="33"/>
      <c r="B4" s="33"/>
      <c r="C4" s="33"/>
      <c r="D4" s="33"/>
      <c r="E4" s="67">
        <v>167</v>
      </c>
      <c r="F4" s="68"/>
      <c r="G4" s="69"/>
      <c r="H4" s="69"/>
      <c r="I4" s="69"/>
    </row>
    <row r="5" spans="1:11" s="24" customFormat="1" ht="66.75" customHeight="1" x14ac:dyDescent="0.3">
      <c r="A5" s="34" t="s">
        <v>33</v>
      </c>
      <c r="B5" s="160" t="s">
        <v>34</v>
      </c>
      <c r="C5" s="160" t="s">
        <v>35</v>
      </c>
      <c r="D5" s="35" t="s">
        <v>36</v>
      </c>
      <c r="E5" s="35" t="s">
        <v>37</v>
      </c>
      <c r="F5" s="36" t="s">
        <v>38</v>
      </c>
      <c r="G5" s="37" t="s">
        <v>39</v>
      </c>
      <c r="H5" s="38" t="s">
        <v>40</v>
      </c>
      <c r="I5" s="39" t="s">
        <v>3</v>
      </c>
    </row>
    <row r="6" spans="1:11" s="41" customFormat="1" ht="21.75" customHeight="1" x14ac:dyDescent="0.3">
      <c r="A6" s="197" t="s">
        <v>41</v>
      </c>
      <c r="B6" s="197"/>
      <c r="C6" s="197"/>
      <c r="D6" s="197"/>
      <c r="E6" s="197"/>
      <c r="F6" s="40">
        <f>SUM(F8:F365)</f>
        <v>4653</v>
      </c>
      <c r="G6" s="40">
        <f>SUM(G8:G365)</f>
        <v>18348.769999999997</v>
      </c>
      <c r="H6" s="40">
        <f>SUM(H8:H365)</f>
        <v>4327.9100000000062</v>
      </c>
      <c r="I6" s="40">
        <f>SUM(I8:I365)</f>
        <v>22676.680000000011</v>
      </c>
    </row>
    <row r="7" spans="1:11" s="47" customFormat="1" ht="19.5" customHeight="1" x14ac:dyDescent="0.3">
      <c r="A7" s="42"/>
      <c r="B7" s="164" t="s">
        <v>42</v>
      </c>
      <c r="C7" s="43"/>
      <c r="D7" s="44"/>
      <c r="E7" s="44"/>
      <c r="F7" s="44"/>
      <c r="G7" s="45"/>
      <c r="H7" s="45"/>
      <c r="I7" s="46"/>
    </row>
    <row r="8" spans="1:11" s="32" customFormat="1" ht="29.25" customHeight="1" x14ac:dyDescent="0.3">
      <c r="A8" s="48">
        <v>1</v>
      </c>
      <c r="B8" s="165" t="s">
        <v>43</v>
      </c>
      <c r="C8" s="78" t="s">
        <v>44</v>
      </c>
      <c r="D8" s="71">
        <v>1937</v>
      </c>
      <c r="E8" s="49">
        <f t="shared" ref="E8:E71" si="0">ROUND(D8/$E$4,2)</f>
        <v>11.6</v>
      </c>
      <c r="F8" s="97">
        <v>16</v>
      </c>
      <c r="G8" s="126">
        <v>92.79</v>
      </c>
      <c r="H8" s="50">
        <f>ROUND(G8*0.2359,2)</f>
        <v>21.89</v>
      </c>
      <c r="I8" s="51">
        <f t="shared" ref="I8:I71" si="1">G8+H8</f>
        <v>114.68</v>
      </c>
    </row>
    <row r="9" spans="1:11" ht="26.4" x14ac:dyDescent="0.25">
      <c r="A9" s="52">
        <v>2</v>
      </c>
      <c r="B9" s="165" t="s">
        <v>45</v>
      </c>
      <c r="C9" s="78" t="s">
        <v>46</v>
      </c>
      <c r="D9" s="71">
        <v>1387</v>
      </c>
      <c r="E9" s="49">
        <f t="shared" si="0"/>
        <v>8.31</v>
      </c>
      <c r="F9" s="130">
        <v>8</v>
      </c>
      <c r="G9" s="127">
        <v>33.22</v>
      </c>
      <c r="H9" s="50">
        <f t="shared" ref="H9:H12" si="2">ROUND(G9*0.2359,2)</f>
        <v>7.84</v>
      </c>
      <c r="I9" s="51">
        <f t="shared" si="1"/>
        <v>41.06</v>
      </c>
      <c r="K9" s="32"/>
    </row>
    <row r="10" spans="1:11" ht="26.4" x14ac:dyDescent="0.25">
      <c r="A10" s="52">
        <v>3</v>
      </c>
      <c r="B10" s="165" t="s">
        <v>47</v>
      </c>
      <c r="C10" s="78" t="s">
        <v>48</v>
      </c>
      <c r="D10" s="71">
        <v>1412</v>
      </c>
      <c r="E10" s="49">
        <f t="shared" si="0"/>
        <v>8.4600000000000009</v>
      </c>
      <c r="F10" s="130">
        <v>24</v>
      </c>
      <c r="G10" s="127">
        <v>101.46</v>
      </c>
      <c r="H10" s="50">
        <f t="shared" si="2"/>
        <v>23.93</v>
      </c>
      <c r="I10" s="51">
        <f t="shared" si="1"/>
        <v>125.38999999999999</v>
      </c>
      <c r="K10" s="32"/>
    </row>
    <row r="11" spans="1:11" ht="26.4" x14ac:dyDescent="0.25">
      <c r="A11" s="48">
        <v>4</v>
      </c>
      <c r="B11" s="165" t="s">
        <v>49</v>
      </c>
      <c r="C11" s="78" t="s">
        <v>50</v>
      </c>
      <c r="D11" s="71">
        <v>1774</v>
      </c>
      <c r="E11" s="49">
        <f t="shared" si="0"/>
        <v>10.62</v>
      </c>
      <c r="F11" s="130">
        <v>16</v>
      </c>
      <c r="G11" s="127">
        <v>84.98</v>
      </c>
      <c r="H11" s="50">
        <f t="shared" si="2"/>
        <v>20.05</v>
      </c>
      <c r="I11" s="51">
        <f t="shared" si="1"/>
        <v>105.03</v>
      </c>
      <c r="K11" s="32"/>
    </row>
    <row r="12" spans="1:11" ht="26.4" x14ac:dyDescent="0.25">
      <c r="A12" s="52">
        <v>5</v>
      </c>
      <c r="B12" s="165" t="s">
        <v>51</v>
      </c>
      <c r="C12" s="78" t="s">
        <v>46</v>
      </c>
      <c r="D12" s="71">
        <v>1220</v>
      </c>
      <c r="E12" s="49">
        <f t="shared" si="0"/>
        <v>7.31</v>
      </c>
      <c r="F12" s="130">
        <v>15</v>
      </c>
      <c r="G12" s="127">
        <v>54.79</v>
      </c>
      <c r="H12" s="50">
        <f t="shared" si="2"/>
        <v>12.92</v>
      </c>
      <c r="I12" s="51">
        <f t="shared" si="1"/>
        <v>67.709999999999994</v>
      </c>
      <c r="K12" s="32"/>
    </row>
    <row r="13" spans="1:11" ht="26.4" x14ac:dyDescent="0.25">
      <c r="A13" s="48">
        <v>6</v>
      </c>
      <c r="B13" s="165" t="s">
        <v>51</v>
      </c>
      <c r="C13" s="78" t="s">
        <v>52</v>
      </c>
      <c r="D13" s="71">
        <v>1083</v>
      </c>
      <c r="E13" s="49">
        <f t="shared" si="0"/>
        <v>6.49</v>
      </c>
      <c r="F13" s="130">
        <v>8</v>
      </c>
      <c r="G13" s="127">
        <v>25.94</v>
      </c>
      <c r="H13" s="50">
        <f>ROUND(G13*0.2359,2)</f>
        <v>6.12</v>
      </c>
      <c r="I13" s="51">
        <f t="shared" si="1"/>
        <v>32.06</v>
      </c>
      <c r="K13" s="32"/>
    </row>
    <row r="14" spans="1:11" ht="26.4" x14ac:dyDescent="0.25">
      <c r="A14" s="52">
        <v>7</v>
      </c>
      <c r="B14" s="165" t="s">
        <v>53</v>
      </c>
      <c r="C14" s="78" t="s">
        <v>46</v>
      </c>
      <c r="D14" s="71">
        <v>1387</v>
      </c>
      <c r="E14" s="49">
        <f t="shared" si="0"/>
        <v>8.31</v>
      </c>
      <c r="F14" s="130">
        <v>8</v>
      </c>
      <c r="G14" s="127">
        <v>33.22</v>
      </c>
      <c r="H14" s="50">
        <f t="shared" ref="H14:H77" si="3">ROUND(G14*0.2359,2)</f>
        <v>7.84</v>
      </c>
      <c r="I14" s="51">
        <f t="shared" si="1"/>
        <v>41.06</v>
      </c>
      <c r="K14" s="32"/>
    </row>
    <row r="15" spans="1:11" ht="26.4" x14ac:dyDescent="0.25">
      <c r="A15" s="52">
        <v>8</v>
      </c>
      <c r="B15" s="165" t="s">
        <v>54</v>
      </c>
      <c r="C15" s="78" t="s">
        <v>46</v>
      </c>
      <c r="D15" s="71">
        <v>1220</v>
      </c>
      <c r="E15" s="49">
        <f t="shared" si="0"/>
        <v>7.31</v>
      </c>
      <c r="F15" s="130">
        <v>7</v>
      </c>
      <c r="G15" s="127">
        <v>25.57</v>
      </c>
      <c r="H15" s="50">
        <f t="shared" si="3"/>
        <v>6.03</v>
      </c>
      <c r="I15" s="51">
        <f t="shared" si="1"/>
        <v>31.6</v>
      </c>
      <c r="K15" s="32"/>
    </row>
    <row r="16" spans="1:11" ht="26.4" x14ac:dyDescent="0.25">
      <c r="A16" s="48">
        <v>9</v>
      </c>
      <c r="B16" s="165" t="s">
        <v>54</v>
      </c>
      <c r="C16" s="78" t="s">
        <v>46</v>
      </c>
      <c r="D16" s="71">
        <v>1403</v>
      </c>
      <c r="E16" s="49">
        <f t="shared" si="0"/>
        <v>8.4</v>
      </c>
      <c r="F16" s="130">
        <v>8</v>
      </c>
      <c r="G16" s="127">
        <v>33.6</v>
      </c>
      <c r="H16" s="50">
        <f t="shared" si="3"/>
        <v>7.93</v>
      </c>
      <c r="I16" s="51">
        <f t="shared" si="1"/>
        <v>41.53</v>
      </c>
      <c r="K16" s="32"/>
    </row>
    <row r="17" spans="1:11" ht="26.4" x14ac:dyDescent="0.25">
      <c r="A17" s="52">
        <v>10</v>
      </c>
      <c r="B17" s="165" t="s">
        <v>55</v>
      </c>
      <c r="C17" s="78" t="s">
        <v>48</v>
      </c>
      <c r="D17" s="71">
        <v>1279</v>
      </c>
      <c r="E17" s="49">
        <f t="shared" si="0"/>
        <v>7.66</v>
      </c>
      <c r="F17" s="130">
        <v>8</v>
      </c>
      <c r="G17" s="127">
        <v>30.64</v>
      </c>
      <c r="H17" s="50">
        <f>ROUNDUP(G17*0.2359,2)</f>
        <v>7.2299999999999995</v>
      </c>
      <c r="I17" s="51">
        <f t="shared" si="1"/>
        <v>37.869999999999997</v>
      </c>
      <c r="K17" s="32"/>
    </row>
    <row r="18" spans="1:11" ht="26.4" x14ac:dyDescent="0.25">
      <c r="A18" s="48">
        <v>11</v>
      </c>
      <c r="B18" s="165" t="s">
        <v>56</v>
      </c>
      <c r="C18" s="78" t="s">
        <v>46</v>
      </c>
      <c r="D18" s="71">
        <v>1220</v>
      </c>
      <c r="E18" s="49">
        <f t="shared" si="0"/>
        <v>7.31</v>
      </c>
      <c r="F18" s="130">
        <v>24</v>
      </c>
      <c r="G18" s="127">
        <v>87.66</v>
      </c>
      <c r="H18" s="50">
        <f t="shared" si="3"/>
        <v>20.68</v>
      </c>
      <c r="I18" s="51">
        <f t="shared" si="1"/>
        <v>108.34</v>
      </c>
      <c r="K18" s="32"/>
    </row>
    <row r="19" spans="1:11" x14ac:dyDescent="0.25">
      <c r="A19" s="52">
        <v>12</v>
      </c>
      <c r="B19" s="165" t="s">
        <v>57</v>
      </c>
      <c r="C19" s="78" t="s">
        <v>46</v>
      </c>
      <c r="D19" s="71">
        <v>1196</v>
      </c>
      <c r="E19" s="49">
        <f t="shared" si="0"/>
        <v>7.16</v>
      </c>
      <c r="F19" s="130">
        <v>8</v>
      </c>
      <c r="G19" s="127">
        <v>28.65</v>
      </c>
      <c r="H19" s="50">
        <f t="shared" si="3"/>
        <v>6.76</v>
      </c>
      <c r="I19" s="51">
        <f t="shared" si="1"/>
        <v>35.409999999999997</v>
      </c>
      <c r="K19" s="32"/>
    </row>
    <row r="20" spans="1:11" ht="26.4" x14ac:dyDescent="0.25">
      <c r="A20" s="52">
        <v>13</v>
      </c>
      <c r="B20" s="165" t="s">
        <v>58</v>
      </c>
      <c r="C20" s="78" t="s">
        <v>48</v>
      </c>
      <c r="D20" s="71">
        <v>1468</v>
      </c>
      <c r="E20" s="49">
        <f t="shared" si="0"/>
        <v>8.7899999999999991</v>
      </c>
      <c r="F20" s="130">
        <v>8</v>
      </c>
      <c r="G20" s="127">
        <v>35.159999999999997</v>
      </c>
      <c r="H20" s="50">
        <f t="shared" si="3"/>
        <v>8.2899999999999991</v>
      </c>
      <c r="I20" s="51">
        <f t="shared" si="1"/>
        <v>43.449999999999996</v>
      </c>
      <c r="K20" s="32"/>
    </row>
    <row r="21" spans="1:11" ht="26.4" x14ac:dyDescent="0.25">
      <c r="A21" s="48">
        <v>14</v>
      </c>
      <c r="B21" s="165" t="s">
        <v>59</v>
      </c>
      <c r="C21" s="78" t="s">
        <v>48</v>
      </c>
      <c r="D21" s="71">
        <v>1255</v>
      </c>
      <c r="E21" s="49">
        <f t="shared" si="0"/>
        <v>7.51</v>
      </c>
      <c r="F21" s="130">
        <v>8</v>
      </c>
      <c r="G21" s="127">
        <v>30.06</v>
      </c>
      <c r="H21" s="50">
        <f t="shared" si="3"/>
        <v>7.09</v>
      </c>
      <c r="I21" s="51">
        <f t="shared" si="1"/>
        <v>37.15</v>
      </c>
      <c r="K21" s="32"/>
    </row>
    <row r="22" spans="1:11" ht="26.4" x14ac:dyDescent="0.25">
      <c r="A22" s="52">
        <v>15</v>
      </c>
      <c r="B22" s="165" t="s">
        <v>60</v>
      </c>
      <c r="C22" s="78" t="s">
        <v>48</v>
      </c>
      <c r="D22" s="71">
        <v>1438</v>
      </c>
      <c r="E22" s="49">
        <f t="shared" si="0"/>
        <v>8.61</v>
      </c>
      <c r="F22" s="130">
        <v>16</v>
      </c>
      <c r="G22" s="127">
        <v>68.89</v>
      </c>
      <c r="H22" s="50">
        <f t="shared" si="3"/>
        <v>16.25</v>
      </c>
      <c r="I22" s="51">
        <f t="shared" si="1"/>
        <v>85.14</v>
      </c>
      <c r="K22" s="32"/>
    </row>
    <row r="23" spans="1:11" ht="26.4" x14ac:dyDescent="0.25">
      <c r="A23" s="48">
        <v>16</v>
      </c>
      <c r="B23" s="165" t="s">
        <v>61</v>
      </c>
      <c r="C23" s="78" t="s">
        <v>50</v>
      </c>
      <c r="D23" s="71">
        <v>1542</v>
      </c>
      <c r="E23" s="49">
        <f t="shared" si="0"/>
        <v>9.23</v>
      </c>
      <c r="F23" s="130">
        <v>8</v>
      </c>
      <c r="G23" s="127">
        <v>36.94</v>
      </c>
      <c r="H23" s="50">
        <f t="shared" si="3"/>
        <v>8.7100000000000009</v>
      </c>
      <c r="I23" s="51">
        <f t="shared" si="1"/>
        <v>45.65</v>
      </c>
      <c r="K23" s="32"/>
    </row>
    <row r="24" spans="1:11" ht="26.4" x14ac:dyDescent="0.25">
      <c r="A24" s="52">
        <v>17</v>
      </c>
      <c r="B24" s="165" t="s">
        <v>62</v>
      </c>
      <c r="C24" s="78" t="s">
        <v>52</v>
      </c>
      <c r="D24" s="71">
        <v>1083</v>
      </c>
      <c r="E24" s="49">
        <f t="shared" si="0"/>
        <v>6.49</v>
      </c>
      <c r="F24" s="130">
        <v>8</v>
      </c>
      <c r="G24" s="127">
        <v>25.94</v>
      </c>
      <c r="H24" s="50">
        <f t="shared" si="3"/>
        <v>6.12</v>
      </c>
      <c r="I24" s="51">
        <f t="shared" si="1"/>
        <v>32.06</v>
      </c>
      <c r="K24" s="32"/>
    </row>
    <row r="25" spans="1:11" ht="26.4" x14ac:dyDescent="0.25">
      <c r="A25" s="52">
        <v>18</v>
      </c>
      <c r="B25" s="165" t="s">
        <v>45</v>
      </c>
      <c r="C25" s="78" t="s">
        <v>50</v>
      </c>
      <c r="D25" s="71">
        <v>1937</v>
      </c>
      <c r="E25" s="49">
        <f t="shared" si="0"/>
        <v>11.6</v>
      </c>
      <c r="F25" s="130">
        <v>16</v>
      </c>
      <c r="G25" s="127">
        <v>92.79</v>
      </c>
      <c r="H25" s="50">
        <f t="shared" si="3"/>
        <v>21.89</v>
      </c>
      <c r="I25" s="51">
        <f t="shared" si="1"/>
        <v>114.68</v>
      </c>
      <c r="K25" s="32"/>
    </row>
    <row r="26" spans="1:11" ht="26.4" x14ac:dyDescent="0.25">
      <c r="A26" s="48">
        <v>19</v>
      </c>
      <c r="B26" s="165" t="s">
        <v>63</v>
      </c>
      <c r="C26" s="78" t="s">
        <v>50</v>
      </c>
      <c r="D26" s="71">
        <v>1468</v>
      </c>
      <c r="E26" s="49">
        <f t="shared" si="0"/>
        <v>8.7899999999999991</v>
      </c>
      <c r="F26" s="130">
        <v>8</v>
      </c>
      <c r="G26" s="127">
        <v>35.159999999999997</v>
      </c>
      <c r="H26" s="50">
        <f t="shared" si="3"/>
        <v>8.2899999999999991</v>
      </c>
      <c r="I26" s="51">
        <f t="shared" si="1"/>
        <v>43.449999999999996</v>
      </c>
      <c r="K26" s="32"/>
    </row>
    <row r="27" spans="1:11" ht="26.4" x14ac:dyDescent="0.25">
      <c r="A27" s="52">
        <v>20</v>
      </c>
      <c r="B27" s="165" t="s">
        <v>64</v>
      </c>
      <c r="C27" s="78" t="s">
        <v>48</v>
      </c>
      <c r="D27" s="71">
        <v>1255</v>
      </c>
      <c r="E27" s="49">
        <f t="shared" si="0"/>
        <v>7.51</v>
      </c>
      <c r="F27" s="130">
        <v>16</v>
      </c>
      <c r="G27" s="127">
        <v>60.12</v>
      </c>
      <c r="H27" s="50">
        <f t="shared" si="3"/>
        <v>14.18</v>
      </c>
      <c r="I27" s="51">
        <f t="shared" si="1"/>
        <v>74.3</v>
      </c>
      <c r="K27" s="32"/>
    </row>
    <row r="28" spans="1:11" ht="26.4" x14ac:dyDescent="0.25">
      <c r="A28" s="48">
        <v>21</v>
      </c>
      <c r="B28" s="165" t="s">
        <v>65</v>
      </c>
      <c r="C28" s="78" t="s">
        <v>50</v>
      </c>
      <c r="D28" s="71">
        <v>1872</v>
      </c>
      <c r="E28" s="49">
        <f t="shared" si="0"/>
        <v>11.21</v>
      </c>
      <c r="F28" s="130">
        <v>8</v>
      </c>
      <c r="G28" s="127">
        <v>44.84</v>
      </c>
      <c r="H28" s="50">
        <f t="shared" si="3"/>
        <v>10.58</v>
      </c>
      <c r="I28" s="51">
        <f t="shared" si="1"/>
        <v>55.42</v>
      </c>
      <c r="K28" s="32"/>
    </row>
    <row r="29" spans="1:11" ht="26.4" x14ac:dyDescent="0.25">
      <c r="A29" s="52">
        <v>22</v>
      </c>
      <c r="B29" s="165" t="s">
        <v>66</v>
      </c>
      <c r="C29" s="78" t="s">
        <v>50</v>
      </c>
      <c r="D29" s="71">
        <v>1448</v>
      </c>
      <c r="E29" s="49">
        <f t="shared" si="0"/>
        <v>8.67</v>
      </c>
      <c r="F29" s="130">
        <v>22</v>
      </c>
      <c r="G29" s="127">
        <v>95.38</v>
      </c>
      <c r="H29" s="50">
        <f t="shared" si="3"/>
        <v>22.5</v>
      </c>
      <c r="I29" s="51">
        <f t="shared" si="1"/>
        <v>117.88</v>
      </c>
      <c r="K29" s="32"/>
    </row>
    <row r="30" spans="1:11" ht="26.4" x14ac:dyDescent="0.25">
      <c r="A30" s="52">
        <v>23</v>
      </c>
      <c r="B30" s="165" t="s">
        <v>66</v>
      </c>
      <c r="C30" s="78" t="s">
        <v>48</v>
      </c>
      <c r="D30" s="71">
        <v>1239</v>
      </c>
      <c r="E30" s="49">
        <f t="shared" si="0"/>
        <v>7.42</v>
      </c>
      <c r="F30" s="130">
        <v>16</v>
      </c>
      <c r="G30" s="127">
        <v>59.35</v>
      </c>
      <c r="H30" s="50">
        <f t="shared" si="3"/>
        <v>14</v>
      </c>
      <c r="I30" s="51">
        <f t="shared" si="1"/>
        <v>73.349999999999994</v>
      </c>
      <c r="K30" s="32"/>
    </row>
    <row r="31" spans="1:11" ht="26.4" x14ac:dyDescent="0.25">
      <c r="A31" s="48">
        <v>24</v>
      </c>
      <c r="B31" s="165" t="s">
        <v>67</v>
      </c>
      <c r="C31" s="78" t="s">
        <v>46</v>
      </c>
      <c r="D31" s="71">
        <v>1903</v>
      </c>
      <c r="E31" s="49">
        <f t="shared" si="0"/>
        <v>11.4</v>
      </c>
      <c r="F31" s="130">
        <v>8</v>
      </c>
      <c r="G31" s="127">
        <v>45.58</v>
      </c>
      <c r="H31" s="50">
        <f t="shared" si="3"/>
        <v>10.75</v>
      </c>
      <c r="I31" s="51">
        <f t="shared" si="1"/>
        <v>56.33</v>
      </c>
      <c r="K31" s="32"/>
    </row>
    <row r="32" spans="1:11" ht="26.4" x14ac:dyDescent="0.25">
      <c r="A32" s="52">
        <v>25</v>
      </c>
      <c r="B32" s="165" t="s">
        <v>68</v>
      </c>
      <c r="C32" s="78" t="s">
        <v>46</v>
      </c>
      <c r="D32" s="71">
        <v>1532</v>
      </c>
      <c r="E32" s="49">
        <f t="shared" si="0"/>
        <v>9.17</v>
      </c>
      <c r="F32" s="130">
        <v>8</v>
      </c>
      <c r="G32" s="127">
        <v>36.700000000000003</v>
      </c>
      <c r="H32" s="50">
        <f t="shared" si="3"/>
        <v>8.66</v>
      </c>
      <c r="I32" s="51">
        <f t="shared" si="1"/>
        <v>45.36</v>
      </c>
      <c r="K32" s="32"/>
    </row>
    <row r="33" spans="1:11" ht="26.4" x14ac:dyDescent="0.25">
      <c r="A33" s="48">
        <v>26</v>
      </c>
      <c r="B33" s="165" t="s">
        <v>69</v>
      </c>
      <c r="C33" s="78" t="s">
        <v>46</v>
      </c>
      <c r="D33" s="71">
        <v>1263</v>
      </c>
      <c r="E33" s="49">
        <f t="shared" si="0"/>
        <v>7.56</v>
      </c>
      <c r="F33" s="130">
        <v>8</v>
      </c>
      <c r="G33" s="127">
        <v>30.25</v>
      </c>
      <c r="H33" s="50">
        <f t="shared" si="3"/>
        <v>7.14</v>
      </c>
      <c r="I33" s="51">
        <f t="shared" si="1"/>
        <v>37.39</v>
      </c>
      <c r="K33" s="32"/>
    </row>
    <row r="34" spans="1:11" x14ac:dyDescent="0.25">
      <c r="A34" s="52">
        <v>27</v>
      </c>
      <c r="B34" s="165" t="s">
        <v>57</v>
      </c>
      <c r="C34" s="78" t="s">
        <v>48</v>
      </c>
      <c r="D34" s="71">
        <v>1240</v>
      </c>
      <c r="E34" s="49">
        <f t="shared" si="0"/>
        <v>7.43</v>
      </c>
      <c r="F34" s="130">
        <v>34</v>
      </c>
      <c r="G34" s="127">
        <v>126.23</v>
      </c>
      <c r="H34" s="50">
        <f t="shared" si="3"/>
        <v>29.78</v>
      </c>
      <c r="I34" s="51">
        <f t="shared" si="1"/>
        <v>156.01</v>
      </c>
      <c r="K34" s="32"/>
    </row>
    <row r="35" spans="1:11" ht="26.4" x14ac:dyDescent="0.25">
      <c r="A35" s="52">
        <v>28</v>
      </c>
      <c r="B35" s="165" t="s">
        <v>54</v>
      </c>
      <c r="C35" s="78" t="s">
        <v>46</v>
      </c>
      <c r="D35" s="71">
        <v>1240</v>
      </c>
      <c r="E35" s="49">
        <f t="shared" si="0"/>
        <v>7.43</v>
      </c>
      <c r="F35" s="130">
        <v>7</v>
      </c>
      <c r="G35" s="127">
        <v>25.99</v>
      </c>
      <c r="H35" s="50">
        <f t="shared" si="3"/>
        <v>6.13</v>
      </c>
      <c r="I35" s="51">
        <f t="shared" si="1"/>
        <v>32.119999999999997</v>
      </c>
      <c r="K35" s="32"/>
    </row>
    <row r="36" spans="1:11" ht="26.4" x14ac:dyDescent="0.25">
      <c r="A36" s="48">
        <v>29</v>
      </c>
      <c r="B36" s="165" t="s">
        <v>60</v>
      </c>
      <c r="C36" s="78" t="s">
        <v>46</v>
      </c>
      <c r="D36" s="71">
        <v>1392</v>
      </c>
      <c r="E36" s="49">
        <f t="shared" si="0"/>
        <v>8.34</v>
      </c>
      <c r="F36" s="130">
        <v>8</v>
      </c>
      <c r="G36" s="127">
        <v>33.340000000000003</v>
      </c>
      <c r="H36" s="50">
        <f>ROUNDUP(G36*0.2359,2)</f>
        <v>7.87</v>
      </c>
      <c r="I36" s="51">
        <f t="shared" si="1"/>
        <v>41.21</v>
      </c>
      <c r="K36" s="32"/>
    </row>
    <row r="37" spans="1:11" ht="26.4" x14ac:dyDescent="0.25">
      <c r="A37" s="52">
        <v>30</v>
      </c>
      <c r="B37" s="165" t="s">
        <v>70</v>
      </c>
      <c r="C37" s="78" t="s">
        <v>71</v>
      </c>
      <c r="D37" s="71">
        <v>1474</v>
      </c>
      <c r="E37" s="49">
        <f t="shared" si="0"/>
        <v>8.83</v>
      </c>
      <c r="F37" s="130">
        <v>2</v>
      </c>
      <c r="G37" s="127">
        <v>8.83</v>
      </c>
      <c r="H37" s="50">
        <f t="shared" si="3"/>
        <v>2.08</v>
      </c>
      <c r="I37" s="51">
        <f t="shared" si="1"/>
        <v>10.91</v>
      </c>
      <c r="K37" s="32"/>
    </row>
    <row r="38" spans="1:11" x14ac:dyDescent="0.25">
      <c r="A38" s="48">
        <v>31</v>
      </c>
      <c r="B38" s="165" t="s">
        <v>57</v>
      </c>
      <c r="C38" s="78" t="s">
        <v>46</v>
      </c>
      <c r="D38" s="71">
        <v>1176</v>
      </c>
      <c r="E38" s="49">
        <f t="shared" si="0"/>
        <v>7.04</v>
      </c>
      <c r="F38" s="130">
        <v>8</v>
      </c>
      <c r="G38" s="127">
        <v>28.17</v>
      </c>
      <c r="H38" s="50">
        <f t="shared" si="3"/>
        <v>6.65</v>
      </c>
      <c r="I38" s="51">
        <f t="shared" si="1"/>
        <v>34.82</v>
      </c>
      <c r="K38" s="32"/>
    </row>
    <row r="39" spans="1:11" x14ac:dyDescent="0.25">
      <c r="A39" s="52">
        <v>32</v>
      </c>
      <c r="B39" s="165" t="s">
        <v>72</v>
      </c>
      <c r="C39" s="78" t="s">
        <v>48</v>
      </c>
      <c r="D39" s="71">
        <v>1313</v>
      </c>
      <c r="E39" s="49">
        <f t="shared" si="0"/>
        <v>7.86</v>
      </c>
      <c r="F39" s="130">
        <v>24</v>
      </c>
      <c r="G39" s="127">
        <v>94.34</v>
      </c>
      <c r="H39" s="50">
        <f t="shared" si="3"/>
        <v>22.25</v>
      </c>
      <c r="I39" s="51">
        <f t="shared" si="1"/>
        <v>116.59</v>
      </c>
      <c r="K39" s="32"/>
    </row>
    <row r="40" spans="1:11" ht="26.4" x14ac:dyDescent="0.25">
      <c r="A40" s="52">
        <v>33</v>
      </c>
      <c r="B40" s="165" t="s">
        <v>49</v>
      </c>
      <c r="C40" s="78" t="s">
        <v>48</v>
      </c>
      <c r="D40" s="71">
        <v>1438</v>
      </c>
      <c r="E40" s="49">
        <f t="shared" si="0"/>
        <v>8.61</v>
      </c>
      <c r="F40" s="130">
        <v>30</v>
      </c>
      <c r="G40" s="127">
        <v>129.16999999999999</v>
      </c>
      <c r="H40" s="50">
        <f t="shared" si="3"/>
        <v>30.47</v>
      </c>
      <c r="I40" s="51">
        <f t="shared" si="1"/>
        <v>159.63999999999999</v>
      </c>
      <c r="K40" s="32"/>
    </row>
    <row r="41" spans="1:11" ht="26.4" x14ac:dyDescent="0.25">
      <c r="A41" s="48">
        <v>34</v>
      </c>
      <c r="B41" s="165" t="s">
        <v>56</v>
      </c>
      <c r="C41" s="78" t="s">
        <v>46</v>
      </c>
      <c r="D41" s="71">
        <v>1240</v>
      </c>
      <c r="E41" s="49">
        <f t="shared" si="0"/>
        <v>7.43</v>
      </c>
      <c r="F41" s="130">
        <v>8</v>
      </c>
      <c r="G41" s="127">
        <v>29.7</v>
      </c>
      <c r="H41" s="50">
        <f t="shared" si="3"/>
        <v>7.01</v>
      </c>
      <c r="I41" s="51">
        <f t="shared" si="1"/>
        <v>36.71</v>
      </c>
      <c r="K41" s="32"/>
    </row>
    <row r="42" spans="1:11" ht="26.4" x14ac:dyDescent="0.25">
      <c r="A42" s="52">
        <v>35</v>
      </c>
      <c r="B42" s="165" t="s">
        <v>69</v>
      </c>
      <c r="C42" s="78" t="s">
        <v>46</v>
      </c>
      <c r="D42" s="71">
        <v>1240</v>
      </c>
      <c r="E42" s="49">
        <f t="shared" si="0"/>
        <v>7.43</v>
      </c>
      <c r="F42" s="130">
        <v>8</v>
      </c>
      <c r="G42" s="127">
        <v>29.7</v>
      </c>
      <c r="H42" s="50">
        <f t="shared" si="3"/>
        <v>7.01</v>
      </c>
      <c r="I42" s="51">
        <f t="shared" si="1"/>
        <v>36.71</v>
      </c>
      <c r="K42" s="32"/>
    </row>
    <row r="43" spans="1:11" ht="39.6" x14ac:dyDescent="0.25">
      <c r="A43" s="48">
        <v>36</v>
      </c>
      <c r="B43" s="165" t="s">
        <v>73</v>
      </c>
      <c r="C43" s="78" t="s">
        <v>48</v>
      </c>
      <c r="D43" s="71">
        <v>1488</v>
      </c>
      <c r="E43" s="49">
        <f t="shared" si="0"/>
        <v>8.91</v>
      </c>
      <c r="F43" s="130">
        <v>8</v>
      </c>
      <c r="G43" s="127">
        <v>35.64</v>
      </c>
      <c r="H43" s="50">
        <f t="shared" si="3"/>
        <v>8.41</v>
      </c>
      <c r="I43" s="51">
        <f t="shared" si="1"/>
        <v>44.05</v>
      </c>
      <c r="K43" s="32"/>
    </row>
    <row r="44" spans="1:11" ht="26.4" x14ac:dyDescent="0.25">
      <c r="A44" s="52">
        <v>37</v>
      </c>
      <c r="B44" s="165" t="s">
        <v>74</v>
      </c>
      <c r="C44" s="78" t="s">
        <v>48</v>
      </c>
      <c r="D44" s="71">
        <v>1279</v>
      </c>
      <c r="E44" s="49">
        <f t="shared" si="0"/>
        <v>7.66</v>
      </c>
      <c r="F44" s="130">
        <v>16</v>
      </c>
      <c r="G44" s="127">
        <v>61.27</v>
      </c>
      <c r="H44" s="50">
        <f t="shared" si="3"/>
        <v>14.45</v>
      </c>
      <c r="I44" s="51">
        <f t="shared" si="1"/>
        <v>75.72</v>
      </c>
      <c r="K44" s="32"/>
    </row>
    <row r="45" spans="1:11" ht="26.4" x14ac:dyDescent="0.25">
      <c r="A45" s="52">
        <v>38</v>
      </c>
      <c r="B45" s="165" t="s">
        <v>75</v>
      </c>
      <c r="C45" s="78" t="s">
        <v>46</v>
      </c>
      <c r="D45" s="71">
        <v>1220</v>
      </c>
      <c r="E45" s="49">
        <f t="shared" si="0"/>
        <v>7.31</v>
      </c>
      <c r="F45" s="130">
        <v>8</v>
      </c>
      <c r="G45" s="127">
        <v>29.22</v>
      </c>
      <c r="H45" s="50">
        <f t="shared" si="3"/>
        <v>6.89</v>
      </c>
      <c r="I45" s="51">
        <f t="shared" si="1"/>
        <v>36.11</v>
      </c>
      <c r="K45" s="32"/>
    </row>
    <row r="46" spans="1:11" ht="26.4" x14ac:dyDescent="0.25">
      <c r="A46" s="48">
        <v>39</v>
      </c>
      <c r="B46" s="165" t="s">
        <v>74</v>
      </c>
      <c r="C46" s="78" t="s">
        <v>50</v>
      </c>
      <c r="D46" s="71">
        <v>1448</v>
      </c>
      <c r="E46" s="49">
        <f t="shared" si="0"/>
        <v>8.67</v>
      </c>
      <c r="F46" s="130">
        <v>8</v>
      </c>
      <c r="G46" s="127">
        <v>34.68</v>
      </c>
      <c r="H46" s="50">
        <f t="shared" si="3"/>
        <v>8.18</v>
      </c>
      <c r="I46" s="51">
        <f t="shared" si="1"/>
        <v>42.86</v>
      </c>
      <c r="K46" s="32"/>
    </row>
    <row r="47" spans="1:11" ht="26.4" x14ac:dyDescent="0.25">
      <c r="A47" s="52">
        <v>40</v>
      </c>
      <c r="B47" s="165" t="s">
        <v>66</v>
      </c>
      <c r="C47" s="78" t="s">
        <v>46</v>
      </c>
      <c r="D47" s="71">
        <v>1240</v>
      </c>
      <c r="E47" s="49">
        <f t="shared" si="0"/>
        <v>7.43</v>
      </c>
      <c r="F47" s="130">
        <v>8</v>
      </c>
      <c r="G47" s="127">
        <v>29.7</v>
      </c>
      <c r="H47" s="50">
        <f t="shared" si="3"/>
        <v>7.01</v>
      </c>
      <c r="I47" s="51">
        <f t="shared" si="1"/>
        <v>36.71</v>
      </c>
      <c r="K47" s="32"/>
    </row>
    <row r="48" spans="1:11" ht="26.4" x14ac:dyDescent="0.25">
      <c r="A48" s="48">
        <v>41</v>
      </c>
      <c r="B48" s="165" t="s">
        <v>76</v>
      </c>
      <c r="C48" s="78" t="s">
        <v>46</v>
      </c>
      <c r="D48" s="71">
        <v>1240</v>
      </c>
      <c r="E48" s="49">
        <f t="shared" si="0"/>
        <v>7.43</v>
      </c>
      <c r="F48" s="130">
        <v>8</v>
      </c>
      <c r="G48" s="127">
        <v>29.7</v>
      </c>
      <c r="H48" s="50">
        <f t="shared" si="3"/>
        <v>7.01</v>
      </c>
      <c r="I48" s="51">
        <f t="shared" si="1"/>
        <v>36.71</v>
      </c>
      <c r="K48" s="32"/>
    </row>
    <row r="49" spans="1:11" ht="26.4" x14ac:dyDescent="0.25">
      <c r="A49" s="52">
        <v>42</v>
      </c>
      <c r="B49" s="165" t="s">
        <v>77</v>
      </c>
      <c r="C49" s="78" t="s">
        <v>46</v>
      </c>
      <c r="D49" s="71">
        <v>1412</v>
      </c>
      <c r="E49" s="49">
        <f t="shared" si="0"/>
        <v>8.4600000000000009</v>
      </c>
      <c r="F49" s="130">
        <v>16</v>
      </c>
      <c r="G49" s="127">
        <v>67.64</v>
      </c>
      <c r="H49" s="50">
        <f t="shared" si="3"/>
        <v>15.96</v>
      </c>
      <c r="I49" s="51">
        <f t="shared" si="1"/>
        <v>83.6</v>
      </c>
      <c r="K49" s="32"/>
    </row>
    <row r="50" spans="1:11" ht="26.4" x14ac:dyDescent="0.25">
      <c r="A50" s="52">
        <v>43</v>
      </c>
      <c r="B50" s="165" t="s">
        <v>69</v>
      </c>
      <c r="C50" s="78" t="s">
        <v>46</v>
      </c>
      <c r="D50" s="71">
        <v>1367</v>
      </c>
      <c r="E50" s="49">
        <f t="shared" si="0"/>
        <v>8.19</v>
      </c>
      <c r="F50" s="130">
        <v>2</v>
      </c>
      <c r="G50" s="127">
        <v>8.19</v>
      </c>
      <c r="H50" s="50">
        <f t="shared" si="3"/>
        <v>1.93</v>
      </c>
      <c r="I50" s="51">
        <f t="shared" si="1"/>
        <v>10.119999999999999</v>
      </c>
      <c r="K50" s="32"/>
    </row>
    <row r="51" spans="1:11" ht="26.4" x14ac:dyDescent="0.25">
      <c r="A51" s="48">
        <v>44</v>
      </c>
      <c r="B51" s="165" t="s">
        <v>78</v>
      </c>
      <c r="C51" s="78" t="s">
        <v>48</v>
      </c>
      <c r="D51" s="71">
        <v>1255</v>
      </c>
      <c r="E51" s="49">
        <f t="shared" si="0"/>
        <v>7.51</v>
      </c>
      <c r="F51" s="130">
        <v>8</v>
      </c>
      <c r="G51" s="127">
        <v>30.06</v>
      </c>
      <c r="H51" s="50">
        <f t="shared" si="3"/>
        <v>7.09</v>
      </c>
      <c r="I51" s="51">
        <f t="shared" si="1"/>
        <v>37.15</v>
      </c>
      <c r="K51" s="32"/>
    </row>
    <row r="52" spans="1:11" x14ac:dyDescent="0.25">
      <c r="A52" s="52">
        <v>45</v>
      </c>
      <c r="B52" s="165" t="s">
        <v>72</v>
      </c>
      <c r="C52" s="78" t="s">
        <v>50</v>
      </c>
      <c r="D52" s="71">
        <v>1313</v>
      </c>
      <c r="E52" s="49">
        <f t="shared" si="0"/>
        <v>7.86</v>
      </c>
      <c r="F52" s="130">
        <v>16</v>
      </c>
      <c r="G52" s="127">
        <v>62.9</v>
      </c>
      <c r="H52" s="50">
        <f t="shared" si="3"/>
        <v>14.84</v>
      </c>
      <c r="I52" s="51">
        <f t="shared" si="1"/>
        <v>77.739999999999995</v>
      </c>
      <c r="K52" s="32"/>
    </row>
    <row r="53" spans="1:11" ht="26.4" x14ac:dyDescent="0.25">
      <c r="A53" s="48">
        <v>46</v>
      </c>
      <c r="B53" s="165" t="s">
        <v>78</v>
      </c>
      <c r="C53" s="78" t="s">
        <v>48</v>
      </c>
      <c r="D53" s="71">
        <v>1235</v>
      </c>
      <c r="E53" s="49">
        <f t="shared" si="0"/>
        <v>7.4</v>
      </c>
      <c r="F53" s="130">
        <v>16</v>
      </c>
      <c r="G53" s="127">
        <v>59.16</v>
      </c>
      <c r="H53" s="50">
        <f t="shared" si="3"/>
        <v>13.96</v>
      </c>
      <c r="I53" s="51">
        <f t="shared" si="1"/>
        <v>73.12</v>
      </c>
      <c r="K53" s="32"/>
    </row>
    <row r="54" spans="1:11" ht="26.4" x14ac:dyDescent="0.25">
      <c r="A54" s="52">
        <v>47</v>
      </c>
      <c r="B54" s="165" t="s">
        <v>65</v>
      </c>
      <c r="C54" s="78" t="s">
        <v>46</v>
      </c>
      <c r="D54" s="71">
        <v>1392</v>
      </c>
      <c r="E54" s="49">
        <f t="shared" si="0"/>
        <v>8.34</v>
      </c>
      <c r="F54" s="130">
        <v>24</v>
      </c>
      <c r="G54" s="127">
        <v>100.02</v>
      </c>
      <c r="H54" s="50">
        <f t="shared" si="3"/>
        <v>23.59</v>
      </c>
      <c r="I54" s="51">
        <f t="shared" si="1"/>
        <v>123.61</v>
      </c>
      <c r="K54" s="32"/>
    </row>
    <row r="55" spans="1:11" ht="26.4" x14ac:dyDescent="0.25">
      <c r="A55" s="52">
        <v>48</v>
      </c>
      <c r="B55" s="165" t="s">
        <v>79</v>
      </c>
      <c r="C55" s="78" t="s">
        <v>48</v>
      </c>
      <c r="D55" s="71">
        <v>1235</v>
      </c>
      <c r="E55" s="49">
        <f t="shared" si="0"/>
        <v>7.4</v>
      </c>
      <c r="F55" s="130">
        <v>16</v>
      </c>
      <c r="G55" s="127">
        <v>59.16</v>
      </c>
      <c r="H55" s="50">
        <f t="shared" si="3"/>
        <v>13.96</v>
      </c>
      <c r="I55" s="51">
        <f t="shared" si="1"/>
        <v>73.12</v>
      </c>
      <c r="K55" s="32"/>
    </row>
    <row r="56" spans="1:11" ht="26.4" x14ac:dyDescent="0.25">
      <c r="A56" s="48">
        <v>49</v>
      </c>
      <c r="B56" s="165" t="s">
        <v>80</v>
      </c>
      <c r="C56" s="78" t="s">
        <v>48</v>
      </c>
      <c r="D56" s="71">
        <v>1279</v>
      </c>
      <c r="E56" s="49">
        <f t="shared" si="0"/>
        <v>7.66</v>
      </c>
      <c r="F56" s="130">
        <v>8</v>
      </c>
      <c r="G56" s="127">
        <v>30.64</v>
      </c>
      <c r="H56" s="50">
        <f t="shared" si="3"/>
        <v>7.23</v>
      </c>
      <c r="I56" s="51">
        <f t="shared" si="1"/>
        <v>37.870000000000005</v>
      </c>
      <c r="K56" s="32"/>
    </row>
    <row r="57" spans="1:11" ht="26.4" x14ac:dyDescent="0.25">
      <c r="A57" s="52">
        <v>50</v>
      </c>
      <c r="B57" s="165" t="s">
        <v>79</v>
      </c>
      <c r="C57" s="78" t="s">
        <v>46</v>
      </c>
      <c r="D57" s="71">
        <v>1263</v>
      </c>
      <c r="E57" s="49">
        <f t="shared" si="0"/>
        <v>7.56</v>
      </c>
      <c r="F57" s="130">
        <v>8</v>
      </c>
      <c r="G57" s="127">
        <v>30.25</v>
      </c>
      <c r="H57" s="50">
        <f t="shared" si="3"/>
        <v>7.14</v>
      </c>
      <c r="I57" s="51">
        <f t="shared" si="1"/>
        <v>37.39</v>
      </c>
      <c r="K57" s="32"/>
    </row>
    <row r="58" spans="1:11" ht="26.4" x14ac:dyDescent="0.25">
      <c r="A58" s="48">
        <v>51</v>
      </c>
      <c r="B58" s="165" t="s">
        <v>69</v>
      </c>
      <c r="C58" s="78" t="s">
        <v>48</v>
      </c>
      <c r="D58" s="71">
        <v>1235</v>
      </c>
      <c r="E58" s="49">
        <f t="shared" si="0"/>
        <v>7.4</v>
      </c>
      <c r="F58" s="130">
        <v>16</v>
      </c>
      <c r="G58" s="127">
        <v>59.16</v>
      </c>
      <c r="H58" s="50">
        <f t="shared" si="3"/>
        <v>13.96</v>
      </c>
      <c r="I58" s="51">
        <f t="shared" si="1"/>
        <v>73.12</v>
      </c>
      <c r="K58" s="32"/>
    </row>
    <row r="59" spans="1:11" ht="26.4" x14ac:dyDescent="0.25">
      <c r="A59" s="52">
        <v>52</v>
      </c>
      <c r="B59" s="165" t="s">
        <v>79</v>
      </c>
      <c r="C59" s="78" t="s">
        <v>46</v>
      </c>
      <c r="D59" s="71">
        <v>1240</v>
      </c>
      <c r="E59" s="49">
        <f t="shared" si="0"/>
        <v>7.43</v>
      </c>
      <c r="F59" s="130">
        <v>8</v>
      </c>
      <c r="G59" s="127">
        <v>29.7</v>
      </c>
      <c r="H59" s="50">
        <f t="shared" si="3"/>
        <v>7.01</v>
      </c>
      <c r="I59" s="51">
        <f t="shared" si="1"/>
        <v>36.71</v>
      </c>
      <c r="K59" s="32"/>
    </row>
    <row r="60" spans="1:11" ht="39.6" x14ac:dyDescent="0.25">
      <c r="A60" s="52">
        <v>53</v>
      </c>
      <c r="B60" s="165" t="s">
        <v>73</v>
      </c>
      <c r="C60" s="78" t="s">
        <v>48</v>
      </c>
      <c r="D60" s="71">
        <v>1488</v>
      </c>
      <c r="E60" s="49">
        <f t="shared" si="0"/>
        <v>8.91</v>
      </c>
      <c r="F60" s="130">
        <v>10</v>
      </c>
      <c r="G60" s="127">
        <v>44.55</v>
      </c>
      <c r="H60" s="50">
        <f t="shared" si="3"/>
        <v>10.51</v>
      </c>
      <c r="I60" s="51">
        <f t="shared" si="1"/>
        <v>55.059999999999995</v>
      </c>
      <c r="K60" s="32"/>
    </row>
    <row r="61" spans="1:11" ht="39.6" x14ac:dyDescent="0.25">
      <c r="A61" s="48">
        <v>54</v>
      </c>
      <c r="B61" s="165" t="s">
        <v>43</v>
      </c>
      <c r="C61" s="78" t="s">
        <v>81</v>
      </c>
      <c r="D61" s="71">
        <v>1903</v>
      </c>
      <c r="E61" s="49">
        <f t="shared" si="0"/>
        <v>11.4</v>
      </c>
      <c r="F61" s="130">
        <v>8</v>
      </c>
      <c r="G61" s="127">
        <v>45.58</v>
      </c>
      <c r="H61" s="50">
        <f t="shared" si="3"/>
        <v>10.75</v>
      </c>
      <c r="I61" s="51">
        <f t="shared" si="1"/>
        <v>56.33</v>
      </c>
      <c r="K61" s="32"/>
    </row>
    <row r="62" spans="1:11" ht="26.4" x14ac:dyDescent="0.25">
      <c r="A62" s="52">
        <v>55</v>
      </c>
      <c r="B62" s="165" t="s">
        <v>76</v>
      </c>
      <c r="C62" s="78" t="s">
        <v>48</v>
      </c>
      <c r="D62" s="71">
        <v>1279</v>
      </c>
      <c r="E62" s="49">
        <f t="shared" si="0"/>
        <v>7.66</v>
      </c>
      <c r="F62" s="130">
        <v>8</v>
      </c>
      <c r="G62" s="127">
        <v>30.64</v>
      </c>
      <c r="H62" s="50">
        <f t="shared" si="3"/>
        <v>7.23</v>
      </c>
      <c r="I62" s="51">
        <f t="shared" si="1"/>
        <v>37.870000000000005</v>
      </c>
      <c r="K62" s="32"/>
    </row>
    <row r="63" spans="1:11" ht="26.4" x14ac:dyDescent="0.25">
      <c r="A63" s="48">
        <v>56</v>
      </c>
      <c r="B63" s="165" t="s">
        <v>54</v>
      </c>
      <c r="C63" s="78" t="s">
        <v>48</v>
      </c>
      <c r="D63" s="71">
        <v>1255</v>
      </c>
      <c r="E63" s="49">
        <f t="shared" si="0"/>
        <v>7.51</v>
      </c>
      <c r="F63" s="130">
        <v>24</v>
      </c>
      <c r="G63" s="127">
        <v>90.18</v>
      </c>
      <c r="H63" s="50">
        <f t="shared" si="3"/>
        <v>21.27</v>
      </c>
      <c r="I63" s="51">
        <f t="shared" si="1"/>
        <v>111.45</v>
      </c>
      <c r="K63" s="32"/>
    </row>
    <row r="64" spans="1:11" ht="26.4" x14ac:dyDescent="0.25">
      <c r="A64" s="52">
        <v>57</v>
      </c>
      <c r="B64" s="165" t="s">
        <v>75</v>
      </c>
      <c r="C64" s="78" t="s">
        <v>48</v>
      </c>
      <c r="D64" s="71">
        <v>1464</v>
      </c>
      <c r="E64" s="49">
        <f t="shared" si="0"/>
        <v>8.77</v>
      </c>
      <c r="F64" s="130">
        <v>8</v>
      </c>
      <c r="G64" s="127">
        <v>35.06</v>
      </c>
      <c r="H64" s="50">
        <f t="shared" si="3"/>
        <v>8.27</v>
      </c>
      <c r="I64" s="51">
        <f t="shared" si="1"/>
        <v>43.33</v>
      </c>
      <c r="K64" s="32"/>
    </row>
    <row r="65" spans="1:11" ht="26.4" x14ac:dyDescent="0.25">
      <c r="A65" s="52">
        <v>58</v>
      </c>
      <c r="B65" s="165" t="s">
        <v>82</v>
      </c>
      <c r="C65" s="78" t="s">
        <v>50</v>
      </c>
      <c r="D65" s="71">
        <v>1412</v>
      </c>
      <c r="E65" s="49">
        <f t="shared" si="0"/>
        <v>8.4600000000000009</v>
      </c>
      <c r="F65" s="130">
        <v>16</v>
      </c>
      <c r="G65" s="127">
        <v>67.64</v>
      </c>
      <c r="H65" s="50">
        <f t="shared" si="3"/>
        <v>15.96</v>
      </c>
      <c r="I65" s="51">
        <f t="shared" si="1"/>
        <v>83.6</v>
      </c>
      <c r="K65" s="32"/>
    </row>
    <row r="66" spans="1:11" ht="26.4" x14ac:dyDescent="0.25">
      <c r="A66" s="48">
        <v>59</v>
      </c>
      <c r="B66" s="165" t="s">
        <v>83</v>
      </c>
      <c r="C66" s="78" t="s">
        <v>46</v>
      </c>
      <c r="D66" s="71">
        <v>1507</v>
      </c>
      <c r="E66" s="49">
        <f t="shared" si="0"/>
        <v>9.02</v>
      </c>
      <c r="F66" s="130">
        <v>31</v>
      </c>
      <c r="G66" s="127">
        <v>139.87</v>
      </c>
      <c r="H66" s="50">
        <f t="shared" si="3"/>
        <v>33</v>
      </c>
      <c r="I66" s="51">
        <f t="shared" si="1"/>
        <v>172.87</v>
      </c>
      <c r="K66" s="32"/>
    </row>
    <row r="67" spans="1:11" ht="26.4" x14ac:dyDescent="0.25">
      <c r="A67" s="52">
        <v>60</v>
      </c>
      <c r="B67" s="165" t="s">
        <v>77</v>
      </c>
      <c r="C67" s="78" t="s">
        <v>50</v>
      </c>
      <c r="D67" s="71">
        <v>1508</v>
      </c>
      <c r="E67" s="49">
        <f t="shared" si="0"/>
        <v>9.0299999999999994</v>
      </c>
      <c r="F67" s="130">
        <v>8</v>
      </c>
      <c r="G67" s="127">
        <v>36.119999999999997</v>
      </c>
      <c r="H67" s="50">
        <f t="shared" si="3"/>
        <v>8.52</v>
      </c>
      <c r="I67" s="51">
        <f t="shared" si="1"/>
        <v>44.64</v>
      </c>
      <c r="K67" s="32"/>
    </row>
    <row r="68" spans="1:11" ht="26.4" x14ac:dyDescent="0.25">
      <c r="A68" s="48">
        <v>61</v>
      </c>
      <c r="B68" s="165" t="s">
        <v>84</v>
      </c>
      <c r="C68" s="78" t="s">
        <v>48</v>
      </c>
      <c r="D68" s="71">
        <v>1235</v>
      </c>
      <c r="E68" s="49">
        <f t="shared" si="0"/>
        <v>7.4</v>
      </c>
      <c r="F68" s="130">
        <v>8</v>
      </c>
      <c r="G68" s="127">
        <v>29.58</v>
      </c>
      <c r="H68" s="50">
        <f t="shared" si="3"/>
        <v>6.98</v>
      </c>
      <c r="I68" s="51">
        <f t="shared" si="1"/>
        <v>36.56</v>
      </c>
      <c r="K68" s="32"/>
    </row>
    <row r="69" spans="1:11" ht="26.4" x14ac:dyDescent="0.25">
      <c r="A69" s="52">
        <v>62</v>
      </c>
      <c r="B69" s="165" t="s">
        <v>56</v>
      </c>
      <c r="C69" s="78" t="s">
        <v>46</v>
      </c>
      <c r="D69" s="71">
        <v>1263</v>
      </c>
      <c r="E69" s="49">
        <f t="shared" si="0"/>
        <v>7.56</v>
      </c>
      <c r="F69" s="130">
        <v>16</v>
      </c>
      <c r="G69" s="127">
        <v>60.5</v>
      </c>
      <c r="H69" s="50">
        <f t="shared" si="3"/>
        <v>14.27</v>
      </c>
      <c r="I69" s="51">
        <f t="shared" si="1"/>
        <v>74.77</v>
      </c>
      <c r="K69" s="32"/>
    </row>
    <row r="70" spans="1:11" ht="26.4" x14ac:dyDescent="0.25">
      <c r="A70" s="52">
        <v>63</v>
      </c>
      <c r="B70" s="165" t="s">
        <v>66</v>
      </c>
      <c r="C70" s="78" t="s">
        <v>46</v>
      </c>
      <c r="D70" s="71">
        <v>1243</v>
      </c>
      <c r="E70" s="49">
        <f t="shared" si="0"/>
        <v>7.44</v>
      </c>
      <c r="F70" s="130">
        <v>8</v>
      </c>
      <c r="G70" s="127">
        <v>29.77</v>
      </c>
      <c r="H70" s="50">
        <f t="shared" si="3"/>
        <v>7.02</v>
      </c>
      <c r="I70" s="51">
        <f t="shared" si="1"/>
        <v>36.79</v>
      </c>
      <c r="K70" s="32"/>
    </row>
    <row r="71" spans="1:11" ht="26.4" x14ac:dyDescent="0.25">
      <c r="A71" s="48">
        <v>64</v>
      </c>
      <c r="B71" s="165" t="s">
        <v>78</v>
      </c>
      <c r="C71" s="78" t="s">
        <v>48</v>
      </c>
      <c r="D71" s="71">
        <v>1239</v>
      </c>
      <c r="E71" s="49">
        <f t="shared" si="0"/>
        <v>7.42</v>
      </c>
      <c r="F71" s="130">
        <v>16</v>
      </c>
      <c r="G71" s="127">
        <v>59.35</v>
      </c>
      <c r="H71" s="50">
        <f t="shared" si="3"/>
        <v>14</v>
      </c>
      <c r="I71" s="51">
        <f t="shared" si="1"/>
        <v>73.349999999999994</v>
      </c>
      <c r="K71" s="32"/>
    </row>
    <row r="72" spans="1:11" ht="26.4" x14ac:dyDescent="0.25">
      <c r="A72" s="52">
        <v>65</v>
      </c>
      <c r="B72" s="165" t="s">
        <v>80</v>
      </c>
      <c r="C72" s="78" t="s">
        <v>50</v>
      </c>
      <c r="D72" s="71">
        <v>1422</v>
      </c>
      <c r="E72" s="49">
        <f t="shared" ref="E72:E135" si="4">ROUND(D72/$E$4,2)</f>
        <v>8.51</v>
      </c>
      <c r="F72" s="130">
        <v>16</v>
      </c>
      <c r="G72" s="127">
        <v>68.12</v>
      </c>
      <c r="H72" s="50">
        <f t="shared" si="3"/>
        <v>16.07</v>
      </c>
      <c r="I72" s="51">
        <f t="shared" ref="I72:I135" si="5">G72+H72</f>
        <v>84.19</v>
      </c>
      <c r="K72" s="32"/>
    </row>
    <row r="73" spans="1:11" x14ac:dyDescent="0.25">
      <c r="A73" s="48">
        <v>66</v>
      </c>
      <c r="B73" s="165" t="s">
        <v>57</v>
      </c>
      <c r="C73" s="78" t="s">
        <v>46</v>
      </c>
      <c r="D73" s="71">
        <v>1176</v>
      </c>
      <c r="E73" s="49">
        <f t="shared" si="4"/>
        <v>7.04</v>
      </c>
      <c r="F73" s="130">
        <v>8</v>
      </c>
      <c r="G73" s="127">
        <v>28.17</v>
      </c>
      <c r="H73" s="50">
        <f t="shared" si="3"/>
        <v>6.65</v>
      </c>
      <c r="I73" s="51">
        <f t="shared" si="5"/>
        <v>34.82</v>
      </c>
      <c r="K73" s="32"/>
    </row>
    <row r="74" spans="1:11" ht="26.4" x14ac:dyDescent="0.25">
      <c r="A74" s="52">
        <v>67</v>
      </c>
      <c r="B74" s="165" t="s">
        <v>60</v>
      </c>
      <c r="C74" s="78" t="s">
        <v>50</v>
      </c>
      <c r="D74" s="71">
        <v>1655</v>
      </c>
      <c r="E74" s="49">
        <f t="shared" si="4"/>
        <v>9.91</v>
      </c>
      <c r="F74" s="130">
        <v>10</v>
      </c>
      <c r="G74" s="127">
        <v>49.55</v>
      </c>
      <c r="H74" s="50">
        <f t="shared" si="3"/>
        <v>11.69</v>
      </c>
      <c r="I74" s="51">
        <f t="shared" si="5"/>
        <v>61.239999999999995</v>
      </c>
      <c r="K74" s="32"/>
    </row>
    <row r="75" spans="1:11" ht="26.4" x14ac:dyDescent="0.25">
      <c r="A75" s="52">
        <v>68</v>
      </c>
      <c r="B75" s="165" t="s">
        <v>65</v>
      </c>
      <c r="C75" s="78" t="s">
        <v>46</v>
      </c>
      <c r="D75" s="71">
        <v>1392</v>
      </c>
      <c r="E75" s="49">
        <f t="shared" si="4"/>
        <v>8.34</v>
      </c>
      <c r="F75" s="130">
        <v>16</v>
      </c>
      <c r="G75" s="127">
        <v>66.680000000000007</v>
      </c>
      <c r="H75" s="50">
        <f t="shared" si="3"/>
        <v>15.73</v>
      </c>
      <c r="I75" s="51">
        <f t="shared" si="5"/>
        <v>82.410000000000011</v>
      </c>
      <c r="K75" s="32"/>
    </row>
    <row r="76" spans="1:11" ht="26.4" x14ac:dyDescent="0.25">
      <c r="A76" s="48">
        <v>69</v>
      </c>
      <c r="B76" s="165" t="s">
        <v>59</v>
      </c>
      <c r="C76" s="78" t="s">
        <v>46</v>
      </c>
      <c r="D76" s="71">
        <v>1240</v>
      </c>
      <c r="E76" s="49">
        <f t="shared" si="4"/>
        <v>7.43</v>
      </c>
      <c r="F76" s="130">
        <v>8</v>
      </c>
      <c r="G76" s="127">
        <v>29.7</v>
      </c>
      <c r="H76" s="50">
        <f t="shared" si="3"/>
        <v>7.01</v>
      </c>
      <c r="I76" s="51">
        <f t="shared" si="5"/>
        <v>36.71</v>
      </c>
      <c r="K76" s="32"/>
    </row>
    <row r="77" spans="1:11" ht="26.4" x14ac:dyDescent="0.25">
      <c r="A77" s="52">
        <v>70</v>
      </c>
      <c r="B77" s="165" t="s">
        <v>66</v>
      </c>
      <c r="C77" s="78" t="s">
        <v>46</v>
      </c>
      <c r="D77" s="71">
        <v>1263</v>
      </c>
      <c r="E77" s="49">
        <f t="shared" si="4"/>
        <v>7.56</v>
      </c>
      <c r="F77" s="130">
        <v>16</v>
      </c>
      <c r="G77" s="127">
        <v>60.5</v>
      </c>
      <c r="H77" s="50">
        <f t="shared" si="3"/>
        <v>14.27</v>
      </c>
      <c r="I77" s="51">
        <f t="shared" si="5"/>
        <v>74.77</v>
      </c>
      <c r="K77" s="32"/>
    </row>
    <row r="78" spans="1:11" ht="26.4" x14ac:dyDescent="0.25">
      <c r="A78" s="48">
        <v>71</v>
      </c>
      <c r="B78" s="165" t="s">
        <v>82</v>
      </c>
      <c r="C78" s="78" t="s">
        <v>46</v>
      </c>
      <c r="D78" s="71">
        <v>1220</v>
      </c>
      <c r="E78" s="49">
        <f t="shared" si="4"/>
        <v>7.31</v>
      </c>
      <c r="F78" s="130">
        <v>24</v>
      </c>
      <c r="G78" s="127">
        <v>87.66</v>
      </c>
      <c r="H78" s="50">
        <f t="shared" ref="H78:H141" si="6">ROUND(G78*0.2359,2)</f>
        <v>20.68</v>
      </c>
      <c r="I78" s="51">
        <f t="shared" si="5"/>
        <v>108.34</v>
      </c>
      <c r="K78" s="32"/>
    </row>
    <row r="79" spans="1:11" ht="26.4" x14ac:dyDescent="0.25">
      <c r="A79" s="52">
        <v>72</v>
      </c>
      <c r="B79" s="165" t="s">
        <v>85</v>
      </c>
      <c r="C79" s="78" t="s">
        <v>48</v>
      </c>
      <c r="D79" s="71">
        <v>1268</v>
      </c>
      <c r="E79" s="49">
        <f t="shared" si="4"/>
        <v>7.59</v>
      </c>
      <c r="F79" s="130">
        <v>48</v>
      </c>
      <c r="G79" s="127">
        <v>182.23</v>
      </c>
      <c r="H79" s="50">
        <f t="shared" si="6"/>
        <v>42.99</v>
      </c>
      <c r="I79" s="51">
        <f t="shared" si="5"/>
        <v>225.22</v>
      </c>
      <c r="K79" s="32"/>
    </row>
    <row r="80" spans="1:11" ht="26.4" x14ac:dyDescent="0.25">
      <c r="A80" s="52">
        <v>73</v>
      </c>
      <c r="B80" s="165" t="s">
        <v>45</v>
      </c>
      <c r="C80" s="78" t="s">
        <v>48</v>
      </c>
      <c r="D80" s="71">
        <v>1464</v>
      </c>
      <c r="E80" s="49">
        <f t="shared" si="4"/>
        <v>8.77</v>
      </c>
      <c r="F80" s="130">
        <v>24</v>
      </c>
      <c r="G80" s="127">
        <v>105.19</v>
      </c>
      <c r="H80" s="50">
        <f t="shared" si="6"/>
        <v>24.81</v>
      </c>
      <c r="I80" s="51">
        <f t="shared" si="5"/>
        <v>130</v>
      </c>
      <c r="K80" s="32"/>
    </row>
    <row r="81" spans="1:11" ht="26.4" x14ac:dyDescent="0.25">
      <c r="A81" s="48">
        <v>74</v>
      </c>
      <c r="B81" s="165" t="s">
        <v>86</v>
      </c>
      <c r="C81" s="78" t="s">
        <v>48</v>
      </c>
      <c r="D81" s="71">
        <v>1515</v>
      </c>
      <c r="E81" s="49">
        <f t="shared" si="4"/>
        <v>9.07</v>
      </c>
      <c r="F81" s="130">
        <v>8</v>
      </c>
      <c r="G81" s="127">
        <v>36.29</v>
      </c>
      <c r="H81" s="50">
        <f t="shared" si="6"/>
        <v>8.56</v>
      </c>
      <c r="I81" s="51">
        <f t="shared" si="5"/>
        <v>44.85</v>
      </c>
      <c r="K81" s="32"/>
    </row>
    <row r="82" spans="1:11" ht="26.4" x14ac:dyDescent="0.25">
      <c r="A82" s="52">
        <v>75</v>
      </c>
      <c r="B82" s="165" t="s">
        <v>59</v>
      </c>
      <c r="C82" s="78" t="s">
        <v>46</v>
      </c>
      <c r="D82" s="71">
        <v>1263</v>
      </c>
      <c r="E82" s="49">
        <f t="shared" si="4"/>
        <v>7.56</v>
      </c>
      <c r="F82" s="130">
        <v>6</v>
      </c>
      <c r="G82" s="127">
        <v>22.69</v>
      </c>
      <c r="H82" s="50">
        <f t="shared" si="6"/>
        <v>5.35</v>
      </c>
      <c r="I82" s="51">
        <f t="shared" si="5"/>
        <v>28.04</v>
      </c>
      <c r="K82" s="32"/>
    </row>
    <row r="83" spans="1:11" ht="26.4" x14ac:dyDescent="0.25">
      <c r="A83" s="48">
        <v>76</v>
      </c>
      <c r="B83" s="165" t="s">
        <v>60</v>
      </c>
      <c r="C83" s="78" t="s">
        <v>48</v>
      </c>
      <c r="D83" s="71">
        <v>1464</v>
      </c>
      <c r="E83" s="49">
        <f t="shared" si="4"/>
        <v>8.77</v>
      </c>
      <c r="F83" s="130">
        <v>24</v>
      </c>
      <c r="G83" s="127">
        <v>105.19</v>
      </c>
      <c r="H83" s="50">
        <f t="shared" si="6"/>
        <v>24.81</v>
      </c>
      <c r="I83" s="51">
        <f t="shared" si="5"/>
        <v>130</v>
      </c>
      <c r="K83" s="32"/>
    </row>
    <row r="84" spans="1:11" ht="26.4" x14ac:dyDescent="0.25">
      <c r="A84" s="52">
        <v>77</v>
      </c>
      <c r="B84" s="165" t="s">
        <v>51</v>
      </c>
      <c r="C84" s="78" t="s">
        <v>52</v>
      </c>
      <c r="D84" s="71">
        <v>1063</v>
      </c>
      <c r="E84" s="49">
        <f t="shared" si="4"/>
        <v>6.37</v>
      </c>
      <c r="F84" s="130">
        <v>8</v>
      </c>
      <c r="G84" s="127">
        <v>25.46</v>
      </c>
      <c r="H84" s="50">
        <f t="shared" si="6"/>
        <v>6.01</v>
      </c>
      <c r="I84" s="51">
        <f t="shared" si="5"/>
        <v>31.47</v>
      </c>
      <c r="K84" s="32"/>
    </row>
    <row r="85" spans="1:11" ht="26.4" x14ac:dyDescent="0.25">
      <c r="A85" s="52">
        <v>78</v>
      </c>
      <c r="B85" s="165" t="s">
        <v>65</v>
      </c>
      <c r="C85" s="78" t="s">
        <v>48</v>
      </c>
      <c r="D85" s="71">
        <v>1438</v>
      </c>
      <c r="E85" s="49">
        <f t="shared" si="4"/>
        <v>8.61</v>
      </c>
      <c r="F85" s="130">
        <v>8</v>
      </c>
      <c r="G85" s="127">
        <v>34.44</v>
      </c>
      <c r="H85" s="50">
        <f t="shared" si="6"/>
        <v>8.1199999999999992</v>
      </c>
      <c r="I85" s="51">
        <f t="shared" si="5"/>
        <v>42.559999999999995</v>
      </c>
      <c r="K85" s="32"/>
    </row>
    <row r="86" spans="1:11" ht="26.4" x14ac:dyDescent="0.25">
      <c r="A86" s="48">
        <v>79</v>
      </c>
      <c r="B86" s="165" t="s">
        <v>86</v>
      </c>
      <c r="C86" s="78" t="s">
        <v>48</v>
      </c>
      <c r="D86" s="71">
        <v>1535</v>
      </c>
      <c r="E86" s="49">
        <f t="shared" si="4"/>
        <v>9.19</v>
      </c>
      <c r="F86" s="130">
        <v>8</v>
      </c>
      <c r="G86" s="127">
        <v>36.770000000000003</v>
      </c>
      <c r="H86" s="50">
        <f t="shared" si="6"/>
        <v>8.67</v>
      </c>
      <c r="I86" s="51">
        <f t="shared" si="5"/>
        <v>45.440000000000005</v>
      </c>
      <c r="K86" s="32"/>
    </row>
    <row r="87" spans="1:11" ht="26.4" x14ac:dyDescent="0.25">
      <c r="A87" s="52">
        <v>80</v>
      </c>
      <c r="B87" s="165" t="s">
        <v>87</v>
      </c>
      <c r="C87" s="78" t="s">
        <v>48</v>
      </c>
      <c r="D87" s="71">
        <v>1418</v>
      </c>
      <c r="E87" s="49">
        <f t="shared" si="4"/>
        <v>8.49</v>
      </c>
      <c r="F87" s="130">
        <v>6</v>
      </c>
      <c r="G87" s="127">
        <v>25.47</v>
      </c>
      <c r="H87" s="50">
        <f t="shared" si="6"/>
        <v>6.01</v>
      </c>
      <c r="I87" s="51">
        <f t="shared" si="5"/>
        <v>31.479999999999997</v>
      </c>
      <c r="K87" s="32"/>
    </row>
    <row r="88" spans="1:11" ht="26.4" x14ac:dyDescent="0.25">
      <c r="A88" s="48">
        <v>81</v>
      </c>
      <c r="B88" s="165" t="s">
        <v>88</v>
      </c>
      <c r="C88" s="78" t="s">
        <v>46</v>
      </c>
      <c r="D88" s="71">
        <v>1220</v>
      </c>
      <c r="E88" s="49">
        <f t="shared" si="4"/>
        <v>7.31</v>
      </c>
      <c r="F88" s="130">
        <v>8</v>
      </c>
      <c r="G88" s="127">
        <v>29.22</v>
      </c>
      <c r="H88" s="50">
        <f t="shared" si="6"/>
        <v>6.89</v>
      </c>
      <c r="I88" s="51">
        <f t="shared" si="5"/>
        <v>36.11</v>
      </c>
      <c r="K88" s="32"/>
    </row>
    <row r="89" spans="1:11" ht="26.4" x14ac:dyDescent="0.25">
      <c r="A89" s="52">
        <v>82</v>
      </c>
      <c r="B89" s="165" t="s">
        <v>89</v>
      </c>
      <c r="C89" s="78" t="s">
        <v>50</v>
      </c>
      <c r="D89" s="71">
        <v>1594</v>
      </c>
      <c r="E89" s="49">
        <f t="shared" si="4"/>
        <v>9.5399999999999991</v>
      </c>
      <c r="F89" s="130">
        <v>16</v>
      </c>
      <c r="G89" s="127">
        <v>76.36</v>
      </c>
      <c r="H89" s="50">
        <f t="shared" si="6"/>
        <v>18.010000000000002</v>
      </c>
      <c r="I89" s="51">
        <f t="shared" si="5"/>
        <v>94.37</v>
      </c>
      <c r="K89" s="32"/>
    </row>
    <row r="90" spans="1:11" ht="26.4" x14ac:dyDescent="0.25">
      <c r="A90" s="52">
        <v>83</v>
      </c>
      <c r="B90" s="165" t="s">
        <v>62</v>
      </c>
      <c r="C90" s="78" t="s">
        <v>52</v>
      </c>
      <c r="D90" s="71">
        <v>1063</v>
      </c>
      <c r="E90" s="49">
        <f t="shared" si="4"/>
        <v>6.37</v>
      </c>
      <c r="F90" s="130">
        <v>16</v>
      </c>
      <c r="G90" s="127">
        <v>50.92</v>
      </c>
      <c r="H90" s="50">
        <f t="shared" si="6"/>
        <v>12.01</v>
      </c>
      <c r="I90" s="51">
        <f t="shared" si="5"/>
        <v>62.93</v>
      </c>
      <c r="K90" s="32"/>
    </row>
    <row r="91" spans="1:11" ht="26.4" x14ac:dyDescent="0.25">
      <c r="A91" s="48">
        <v>84</v>
      </c>
      <c r="B91" s="165" t="s">
        <v>68</v>
      </c>
      <c r="C91" s="78" t="s">
        <v>48</v>
      </c>
      <c r="D91" s="71">
        <v>1444</v>
      </c>
      <c r="E91" s="49">
        <f t="shared" si="4"/>
        <v>8.65</v>
      </c>
      <c r="F91" s="130">
        <v>16</v>
      </c>
      <c r="G91" s="127">
        <v>69.180000000000007</v>
      </c>
      <c r="H91" s="50">
        <f t="shared" si="6"/>
        <v>16.32</v>
      </c>
      <c r="I91" s="51">
        <f t="shared" si="5"/>
        <v>85.5</v>
      </c>
      <c r="K91" s="32"/>
    </row>
    <row r="92" spans="1:11" ht="26.4" x14ac:dyDescent="0.25">
      <c r="A92" s="52">
        <v>85</v>
      </c>
      <c r="B92" s="165" t="s">
        <v>53</v>
      </c>
      <c r="C92" s="78" t="s">
        <v>46</v>
      </c>
      <c r="D92" s="71">
        <v>1392</v>
      </c>
      <c r="E92" s="49">
        <f t="shared" si="4"/>
        <v>8.34</v>
      </c>
      <c r="F92" s="130">
        <v>16</v>
      </c>
      <c r="G92" s="127">
        <v>66.680000000000007</v>
      </c>
      <c r="H92" s="50">
        <f t="shared" si="6"/>
        <v>15.73</v>
      </c>
      <c r="I92" s="51">
        <f t="shared" si="5"/>
        <v>82.410000000000011</v>
      </c>
      <c r="K92" s="32"/>
    </row>
    <row r="93" spans="1:11" ht="26.4" x14ac:dyDescent="0.25">
      <c r="A93" s="48">
        <v>86</v>
      </c>
      <c r="B93" s="165" t="s">
        <v>78</v>
      </c>
      <c r="C93" s="78" t="s">
        <v>46</v>
      </c>
      <c r="D93" s="71">
        <v>1259</v>
      </c>
      <c r="E93" s="49">
        <f t="shared" si="4"/>
        <v>7.54</v>
      </c>
      <c r="F93" s="130">
        <v>10</v>
      </c>
      <c r="G93" s="127">
        <v>37.700000000000003</v>
      </c>
      <c r="H93" s="50">
        <f t="shared" si="6"/>
        <v>8.89</v>
      </c>
      <c r="I93" s="51">
        <f t="shared" si="5"/>
        <v>46.59</v>
      </c>
      <c r="K93" s="32"/>
    </row>
    <row r="94" spans="1:11" ht="26.4" x14ac:dyDescent="0.25">
      <c r="A94" s="52">
        <v>87</v>
      </c>
      <c r="B94" s="165" t="s">
        <v>53</v>
      </c>
      <c r="C94" s="78" t="s">
        <v>50</v>
      </c>
      <c r="D94" s="71">
        <v>1762</v>
      </c>
      <c r="E94" s="49">
        <f t="shared" si="4"/>
        <v>10.55</v>
      </c>
      <c r="F94" s="130">
        <v>8</v>
      </c>
      <c r="G94" s="127">
        <v>42.2</v>
      </c>
      <c r="H94" s="50">
        <f>ROUNDUP(G94*0.2359,2)</f>
        <v>9.9599999999999991</v>
      </c>
      <c r="I94" s="51">
        <f t="shared" si="5"/>
        <v>52.160000000000004</v>
      </c>
      <c r="K94" s="32"/>
    </row>
    <row r="95" spans="1:11" ht="26.4" x14ac:dyDescent="0.25">
      <c r="A95" s="52">
        <v>88</v>
      </c>
      <c r="B95" s="165" t="s">
        <v>83</v>
      </c>
      <c r="C95" s="78" t="s">
        <v>48</v>
      </c>
      <c r="D95" s="71">
        <v>1438</v>
      </c>
      <c r="E95" s="49">
        <f t="shared" si="4"/>
        <v>8.61</v>
      </c>
      <c r="F95" s="130">
        <v>15</v>
      </c>
      <c r="G95" s="127">
        <v>64.58</v>
      </c>
      <c r="H95" s="50">
        <f t="shared" si="6"/>
        <v>15.23</v>
      </c>
      <c r="I95" s="51">
        <f t="shared" si="5"/>
        <v>79.81</v>
      </c>
      <c r="K95" s="32"/>
    </row>
    <row r="96" spans="1:11" ht="26.4" x14ac:dyDescent="0.25">
      <c r="A96" s="48">
        <v>89</v>
      </c>
      <c r="B96" s="165" t="s">
        <v>79</v>
      </c>
      <c r="C96" s="78" t="s">
        <v>48</v>
      </c>
      <c r="D96" s="71">
        <v>1235</v>
      </c>
      <c r="E96" s="49">
        <f t="shared" si="4"/>
        <v>7.4</v>
      </c>
      <c r="F96" s="130">
        <v>8</v>
      </c>
      <c r="G96" s="127">
        <v>29.58</v>
      </c>
      <c r="H96" s="50">
        <f t="shared" si="6"/>
        <v>6.98</v>
      </c>
      <c r="I96" s="51">
        <f t="shared" si="5"/>
        <v>36.56</v>
      </c>
      <c r="K96" s="32"/>
    </row>
    <row r="97" spans="1:11" ht="26.4" x14ac:dyDescent="0.25">
      <c r="A97" s="52">
        <v>90</v>
      </c>
      <c r="B97" s="165" t="s">
        <v>83</v>
      </c>
      <c r="C97" s="78" t="s">
        <v>48</v>
      </c>
      <c r="D97" s="71">
        <v>1464</v>
      </c>
      <c r="E97" s="49">
        <f t="shared" si="4"/>
        <v>8.77</v>
      </c>
      <c r="F97" s="130">
        <v>16</v>
      </c>
      <c r="G97" s="127">
        <v>70.13</v>
      </c>
      <c r="H97" s="50">
        <f t="shared" si="6"/>
        <v>16.54</v>
      </c>
      <c r="I97" s="51">
        <f t="shared" si="5"/>
        <v>86.669999999999987</v>
      </c>
      <c r="K97" s="32"/>
    </row>
    <row r="98" spans="1:11" ht="26.4" x14ac:dyDescent="0.25">
      <c r="A98" s="48">
        <v>91</v>
      </c>
      <c r="B98" s="165" t="s">
        <v>87</v>
      </c>
      <c r="C98" s="78" t="s">
        <v>46</v>
      </c>
      <c r="D98" s="71">
        <v>1412</v>
      </c>
      <c r="E98" s="49">
        <f t="shared" si="4"/>
        <v>8.4600000000000009</v>
      </c>
      <c r="F98" s="130">
        <v>16</v>
      </c>
      <c r="G98" s="127">
        <v>67.64</v>
      </c>
      <c r="H98" s="50">
        <f t="shared" si="6"/>
        <v>15.96</v>
      </c>
      <c r="I98" s="51">
        <f t="shared" si="5"/>
        <v>83.6</v>
      </c>
      <c r="K98" s="32"/>
    </row>
    <row r="99" spans="1:11" ht="26.4" x14ac:dyDescent="0.25">
      <c r="A99" s="52">
        <v>92</v>
      </c>
      <c r="B99" s="165" t="s">
        <v>90</v>
      </c>
      <c r="C99" s="78" t="s">
        <v>48</v>
      </c>
      <c r="D99" s="71">
        <v>1235</v>
      </c>
      <c r="E99" s="49">
        <f t="shared" si="4"/>
        <v>7.4</v>
      </c>
      <c r="F99" s="130">
        <v>24</v>
      </c>
      <c r="G99" s="127">
        <v>88.74</v>
      </c>
      <c r="H99" s="50">
        <f t="shared" si="6"/>
        <v>20.93</v>
      </c>
      <c r="I99" s="51">
        <f t="shared" si="5"/>
        <v>109.66999999999999</v>
      </c>
      <c r="K99" s="32"/>
    </row>
    <row r="100" spans="1:11" ht="26.4" x14ac:dyDescent="0.25">
      <c r="A100" s="52">
        <v>93</v>
      </c>
      <c r="B100" s="165" t="s">
        <v>66</v>
      </c>
      <c r="C100" s="78" t="s">
        <v>48</v>
      </c>
      <c r="D100" s="71">
        <v>1255</v>
      </c>
      <c r="E100" s="49">
        <f t="shared" si="4"/>
        <v>7.51</v>
      </c>
      <c r="F100" s="130">
        <v>8</v>
      </c>
      <c r="G100" s="127">
        <v>30.06</v>
      </c>
      <c r="H100" s="50">
        <f t="shared" si="6"/>
        <v>7.09</v>
      </c>
      <c r="I100" s="51">
        <f t="shared" si="5"/>
        <v>37.15</v>
      </c>
      <c r="K100" s="32"/>
    </row>
    <row r="101" spans="1:11" ht="26.4" x14ac:dyDescent="0.25">
      <c r="A101" s="48">
        <v>94</v>
      </c>
      <c r="B101" s="165" t="s">
        <v>80</v>
      </c>
      <c r="C101" s="78" t="s">
        <v>46</v>
      </c>
      <c r="D101" s="71">
        <v>1243</v>
      </c>
      <c r="E101" s="49">
        <f t="shared" si="4"/>
        <v>7.44</v>
      </c>
      <c r="F101" s="130">
        <v>8</v>
      </c>
      <c r="G101" s="127">
        <v>29.77</v>
      </c>
      <c r="H101" s="50">
        <f t="shared" si="6"/>
        <v>7.02</v>
      </c>
      <c r="I101" s="51">
        <f t="shared" si="5"/>
        <v>36.79</v>
      </c>
      <c r="K101" s="32"/>
    </row>
    <row r="102" spans="1:11" x14ac:dyDescent="0.25">
      <c r="A102" s="52">
        <v>95</v>
      </c>
      <c r="B102" s="165" t="s">
        <v>57</v>
      </c>
      <c r="C102" s="78" t="s">
        <v>48</v>
      </c>
      <c r="D102" s="71">
        <v>1360</v>
      </c>
      <c r="E102" s="49">
        <f t="shared" si="4"/>
        <v>8.14</v>
      </c>
      <c r="F102" s="130">
        <v>16</v>
      </c>
      <c r="G102" s="127">
        <v>65.150000000000006</v>
      </c>
      <c r="H102" s="50">
        <f t="shared" si="6"/>
        <v>15.37</v>
      </c>
      <c r="I102" s="51">
        <f t="shared" si="5"/>
        <v>80.52000000000001</v>
      </c>
      <c r="K102" s="32"/>
    </row>
    <row r="103" spans="1:11" ht="26.4" x14ac:dyDescent="0.25">
      <c r="A103" s="48">
        <v>96</v>
      </c>
      <c r="B103" s="165" t="s">
        <v>91</v>
      </c>
      <c r="C103" s="78" t="s">
        <v>46</v>
      </c>
      <c r="D103" s="71">
        <v>1220</v>
      </c>
      <c r="E103" s="49">
        <f t="shared" si="4"/>
        <v>7.31</v>
      </c>
      <c r="F103" s="130">
        <v>32</v>
      </c>
      <c r="G103" s="127">
        <v>116.88</v>
      </c>
      <c r="H103" s="50">
        <f t="shared" si="6"/>
        <v>27.57</v>
      </c>
      <c r="I103" s="51">
        <f t="shared" si="5"/>
        <v>144.44999999999999</v>
      </c>
      <c r="K103" s="32"/>
    </row>
    <row r="104" spans="1:11" ht="26.4" x14ac:dyDescent="0.25">
      <c r="A104" s="52">
        <v>97</v>
      </c>
      <c r="B104" s="165" t="s">
        <v>53</v>
      </c>
      <c r="C104" s="78" t="s">
        <v>48</v>
      </c>
      <c r="D104" s="71">
        <v>1444</v>
      </c>
      <c r="E104" s="49">
        <f t="shared" si="4"/>
        <v>8.65</v>
      </c>
      <c r="F104" s="130">
        <v>8</v>
      </c>
      <c r="G104" s="127">
        <v>34.590000000000003</v>
      </c>
      <c r="H104" s="50">
        <f t="shared" si="6"/>
        <v>8.16</v>
      </c>
      <c r="I104" s="51">
        <f t="shared" si="5"/>
        <v>42.75</v>
      </c>
      <c r="K104" s="32"/>
    </row>
    <row r="105" spans="1:11" ht="39.6" x14ac:dyDescent="0.25">
      <c r="A105" s="52">
        <v>98</v>
      </c>
      <c r="B105" s="165" t="s">
        <v>92</v>
      </c>
      <c r="C105" s="78" t="s">
        <v>81</v>
      </c>
      <c r="D105" s="71">
        <v>1937</v>
      </c>
      <c r="E105" s="49">
        <f t="shared" si="4"/>
        <v>11.6</v>
      </c>
      <c r="F105" s="130">
        <v>8</v>
      </c>
      <c r="G105" s="127">
        <v>46.4</v>
      </c>
      <c r="H105" s="50">
        <f t="shared" si="6"/>
        <v>10.95</v>
      </c>
      <c r="I105" s="51">
        <f t="shared" si="5"/>
        <v>57.349999999999994</v>
      </c>
      <c r="K105" s="32"/>
    </row>
    <row r="106" spans="1:11" ht="26.4" x14ac:dyDescent="0.25">
      <c r="A106" s="48">
        <v>99</v>
      </c>
      <c r="B106" s="165" t="s">
        <v>90</v>
      </c>
      <c r="C106" s="78" t="s">
        <v>46</v>
      </c>
      <c r="D106" s="71">
        <v>1263</v>
      </c>
      <c r="E106" s="49">
        <f t="shared" si="4"/>
        <v>7.56</v>
      </c>
      <c r="F106" s="130">
        <v>24</v>
      </c>
      <c r="G106" s="127">
        <v>90.76</v>
      </c>
      <c r="H106" s="50">
        <f t="shared" si="6"/>
        <v>21.41</v>
      </c>
      <c r="I106" s="51">
        <f t="shared" si="5"/>
        <v>112.17</v>
      </c>
      <c r="K106" s="32"/>
    </row>
    <row r="107" spans="1:11" ht="26.4" x14ac:dyDescent="0.25">
      <c r="A107" s="52">
        <v>100</v>
      </c>
      <c r="B107" s="165" t="s">
        <v>93</v>
      </c>
      <c r="C107" s="78" t="s">
        <v>46</v>
      </c>
      <c r="D107" s="71">
        <v>1243</v>
      </c>
      <c r="E107" s="49">
        <f t="shared" si="4"/>
        <v>7.44</v>
      </c>
      <c r="F107" s="130">
        <v>16</v>
      </c>
      <c r="G107" s="127">
        <v>59.54</v>
      </c>
      <c r="H107" s="50">
        <f t="shared" si="6"/>
        <v>14.05</v>
      </c>
      <c r="I107" s="51">
        <f t="shared" si="5"/>
        <v>73.59</v>
      </c>
      <c r="K107" s="32"/>
    </row>
    <row r="108" spans="1:11" ht="26.4" x14ac:dyDescent="0.25">
      <c r="A108" s="48">
        <v>101</v>
      </c>
      <c r="B108" s="165" t="s">
        <v>45</v>
      </c>
      <c r="C108" s="78" t="s">
        <v>46</v>
      </c>
      <c r="D108" s="71">
        <v>1438</v>
      </c>
      <c r="E108" s="49">
        <f t="shared" si="4"/>
        <v>8.61</v>
      </c>
      <c r="F108" s="130">
        <v>8</v>
      </c>
      <c r="G108" s="127">
        <v>34.44</v>
      </c>
      <c r="H108" s="50">
        <f t="shared" si="6"/>
        <v>8.1199999999999992</v>
      </c>
      <c r="I108" s="51">
        <f t="shared" si="5"/>
        <v>42.559999999999995</v>
      </c>
      <c r="K108" s="32"/>
    </row>
    <row r="109" spans="1:11" ht="26.4" x14ac:dyDescent="0.25">
      <c r="A109" s="52">
        <v>102</v>
      </c>
      <c r="B109" s="165" t="s">
        <v>54</v>
      </c>
      <c r="C109" s="78" t="s">
        <v>46</v>
      </c>
      <c r="D109" s="71">
        <v>1220</v>
      </c>
      <c r="E109" s="49">
        <f t="shared" si="4"/>
        <v>7.31</v>
      </c>
      <c r="F109" s="130">
        <v>8</v>
      </c>
      <c r="G109" s="127">
        <v>29.22</v>
      </c>
      <c r="H109" s="50">
        <f t="shared" si="6"/>
        <v>6.89</v>
      </c>
      <c r="I109" s="51">
        <f t="shared" si="5"/>
        <v>36.11</v>
      </c>
      <c r="K109" s="32"/>
    </row>
    <row r="110" spans="1:11" ht="26.4" x14ac:dyDescent="0.25">
      <c r="A110" s="52">
        <v>103</v>
      </c>
      <c r="B110" s="165" t="s">
        <v>86</v>
      </c>
      <c r="C110" s="78" t="s">
        <v>50</v>
      </c>
      <c r="D110" s="71">
        <v>1706</v>
      </c>
      <c r="E110" s="49">
        <f t="shared" si="4"/>
        <v>10.220000000000001</v>
      </c>
      <c r="F110" s="130">
        <v>8</v>
      </c>
      <c r="G110" s="127">
        <v>40.86</v>
      </c>
      <c r="H110" s="50">
        <f t="shared" si="6"/>
        <v>9.64</v>
      </c>
      <c r="I110" s="51">
        <f t="shared" si="5"/>
        <v>50.5</v>
      </c>
      <c r="K110" s="32"/>
    </row>
    <row r="111" spans="1:11" ht="26.4" x14ac:dyDescent="0.25">
      <c r="A111" s="48">
        <v>104</v>
      </c>
      <c r="B111" s="165" t="s">
        <v>83</v>
      </c>
      <c r="C111" s="78" t="s">
        <v>46</v>
      </c>
      <c r="D111" s="71">
        <v>1412</v>
      </c>
      <c r="E111" s="49">
        <f t="shared" si="4"/>
        <v>8.4600000000000009</v>
      </c>
      <c r="F111" s="130">
        <v>26</v>
      </c>
      <c r="G111" s="127">
        <v>109.92</v>
      </c>
      <c r="H111" s="50">
        <f t="shared" si="6"/>
        <v>25.93</v>
      </c>
      <c r="I111" s="51">
        <f t="shared" si="5"/>
        <v>135.85</v>
      </c>
      <c r="K111" s="32"/>
    </row>
    <row r="112" spans="1:11" ht="26.4" x14ac:dyDescent="0.25">
      <c r="A112" s="52">
        <v>105</v>
      </c>
      <c r="B112" s="165" t="s">
        <v>85</v>
      </c>
      <c r="C112" s="78" t="s">
        <v>48</v>
      </c>
      <c r="D112" s="71">
        <v>1268</v>
      </c>
      <c r="E112" s="49">
        <f t="shared" si="4"/>
        <v>7.59</v>
      </c>
      <c r="F112" s="130">
        <v>24</v>
      </c>
      <c r="G112" s="127">
        <v>91.12</v>
      </c>
      <c r="H112" s="50">
        <f>ROUNDDOWN(G112*0.2359,2)</f>
        <v>21.49</v>
      </c>
      <c r="I112" s="51">
        <f t="shared" si="5"/>
        <v>112.61</v>
      </c>
      <c r="K112" s="32"/>
    </row>
    <row r="113" spans="1:11" ht="26.4" x14ac:dyDescent="0.25">
      <c r="A113" s="48">
        <v>106</v>
      </c>
      <c r="B113" s="165" t="s">
        <v>92</v>
      </c>
      <c r="C113" s="78" t="s">
        <v>44</v>
      </c>
      <c r="D113" s="71">
        <v>1883</v>
      </c>
      <c r="E113" s="49">
        <f t="shared" si="4"/>
        <v>11.28</v>
      </c>
      <c r="F113" s="130">
        <v>16</v>
      </c>
      <c r="G113" s="127">
        <v>90.2</v>
      </c>
      <c r="H113" s="50">
        <f t="shared" si="6"/>
        <v>21.28</v>
      </c>
      <c r="I113" s="51">
        <f t="shared" si="5"/>
        <v>111.48</v>
      </c>
      <c r="K113" s="32"/>
    </row>
    <row r="114" spans="1:11" ht="26.4" x14ac:dyDescent="0.25">
      <c r="A114" s="52">
        <v>107</v>
      </c>
      <c r="B114" s="165" t="s">
        <v>68</v>
      </c>
      <c r="C114" s="78" t="s">
        <v>46</v>
      </c>
      <c r="D114" s="71">
        <v>1392</v>
      </c>
      <c r="E114" s="49">
        <f t="shared" si="4"/>
        <v>8.34</v>
      </c>
      <c r="F114" s="130">
        <v>16</v>
      </c>
      <c r="G114" s="127">
        <v>66.680000000000007</v>
      </c>
      <c r="H114" s="50">
        <f t="shared" si="6"/>
        <v>15.73</v>
      </c>
      <c r="I114" s="51">
        <f t="shared" si="5"/>
        <v>82.410000000000011</v>
      </c>
      <c r="K114" s="32"/>
    </row>
    <row r="115" spans="1:11" ht="26.4" x14ac:dyDescent="0.25">
      <c r="A115" s="52">
        <v>108</v>
      </c>
      <c r="B115" s="165" t="s">
        <v>62</v>
      </c>
      <c r="C115" s="78" t="s">
        <v>52</v>
      </c>
      <c r="D115" s="71">
        <v>1063</v>
      </c>
      <c r="E115" s="49">
        <f t="shared" si="4"/>
        <v>6.37</v>
      </c>
      <c r="F115" s="130">
        <v>8</v>
      </c>
      <c r="G115" s="127">
        <v>25.46</v>
      </c>
      <c r="H115" s="50">
        <f t="shared" si="6"/>
        <v>6.01</v>
      </c>
      <c r="I115" s="51">
        <f t="shared" si="5"/>
        <v>31.47</v>
      </c>
      <c r="K115" s="32"/>
    </row>
    <row r="116" spans="1:11" ht="26.4" x14ac:dyDescent="0.25">
      <c r="A116" s="48">
        <v>109</v>
      </c>
      <c r="B116" s="165" t="s">
        <v>85</v>
      </c>
      <c r="C116" s="78" t="s">
        <v>50</v>
      </c>
      <c r="D116" s="71">
        <v>1279</v>
      </c>
      <c r="E116" s="49">
        <f t="shared" si="4"/>
        <v>7.66</v>
      </c>
      <c r="F116" s="130">
        <v>32</v>
      </c>
      <c r="G116" s="127">
        <v>122.54</v>
      </c>
      <c r="H116" s="50">
        <f t="shared" si="6"/>
        <v>28.91</v>
      </c>
      <c r="I116" s="51">
        <f t="shared" si="5"/>
        <v>151.45000000000002</v>
      </c>
      <c r="K116" s="32"/>
    </row>
    <row r="117" spans="1:11" ht="26.4" x14ac:dyDescent="0.25">
      <c r="A117" s="52">
        <v>110</v>
      </c>
      <c r="B117" s="165" t="s">
        <v>79</v>
      </c>
      <c r="C117" s="78" t="s">
        <v>50</v>
      </c>
      <c r="D117" s="71">
        <v>1838</v>
      </c>
      <c r="E117" s="49">
        <f t="shared" si="4"/>
        <v>11.01</v>
      </c>
      <c r="F117" s="130">
        <v>16</v>
      </c>
      <c r="G117" s="127">
        <v>88.05</v>
      </c>
      <c r="H117" s="50">
        <f t="shared" si="6"/>
        <v>20.77</v>
      </c>
      <c r="I117" s="51">
        <f t="shared" si="5"/>
        <v>108.82</v>
      </c>
      <c r="K117" s="32"/>
    </row>
    <row r="118" spans="1:11" ht="26.4" x14ac:dyDescent="0.25">
      <c r="A118" s="48">
        <v>111</v>
      </c>
      <c r="B118" s="165" t="s">
        <v>65</v>
      </c>
      <c r="C118" s="78" t="s">
        <v>46</v>
      </c>
      <c r="D118" s="71">
        <v>1438</v>
      </c>
      <c r="E118" s="49">
        <f t="shared" si="4"/>
        <v>8.61</v>
      </c>
      <c r="F118" s="130">
        <v>8</v>
      </c>
      <c r="G118" s="127">
        <v>34.44</v>
      </c>
      <c r="H118" s="50">
        <f t="shared" si="6"/>
        <v>8.1199999999999992</v>
      </c>
      <c r="I118" s="51">
        <f t="shared" si="5"/>
        <v>42.559999999999995</v>
      </c>
      <c r="K118" s="32"/>
    </row>
    <row r="119" spans="1:11" ht="26.4" x14ac:dyDescent="0.25">
      <c r="A119" s="52">
        <v>112</v>
      </c>
      <c r="B119" s="165" t="s">
        <v>49</v>
      </c>
      <c r="C119" s="78" t="s">
        <v>46</v>
      </c>
      <c r="D119" s="71">
        <v>1412</v>
      </c>
      <c r="E119" s="49">
        <f t="shared" si="4"/>
        <v>8.4600000000000009</v>
      </c>
      <c r="F119" s="130">
        <v>22</v>
      </c>
      <c r="G119" s="127">
        <v>93.01</v>
      </c>
      <c r="H119" s="50">
        <f t="shared" si="6"/>
        <v>21.94</v>
      </c>
      <c r="I119" s="51">
        <f t="shared" si="5"/>
        <v>114.95</v>
      </c>
      <c r="K119" s="32"/>
    </row>
    <row r="120" spans="1:11" ht="26.4" x14ac:dyDescent="0.25">
      <c r="A120" s="52">
        <v>113</v>
      </c>
      <c r="B120" s="165" t="s">
        <v>94</v>
      </c>
      <c r="C120" s="78" t="s">
        <v>50</v>
      </c>
      <c r="D120" s="71">
        <v>1228</v>
      </c>
      <c r="E120" s="49">
        <f t="shared" si="4"/>
        <v>7.35</v>
      </c>
      <c r="F120" s="130">
        <v>8</v>
      </c>
      <c r="G120" s="127">
        <v>29.41</v>
      </c>
      <c r="H120" s="50">
        <f t="shared" si="6"/>
        <v>6.94</v>
      </c>
      <c r="I120" s="51">
        <f t="shared" si="5"/>
        <v>36.35</v>
      </c>
      <c r="K120" s="32"/>
    </row>
    <row r="121" spans="1:11" ht="26.4" x14ac:dyDescent="0.25">
      <c r="A121" s="48">
        <v>114</v>
      </c>
      <c r="B121" s="165" t="s">
        <v>51</v>
      </c>
      <c r="C121" s="78" t="s">
        <v>52</v>
      </c>
      <c r="D121" s="71">
        <v>1083</v>
      </c>
      <c r="E121" s="49">
        <f t="shared" si="4"/>
        <v>6.49</v>
      </c>
      <c r="F121" s="130">
        <v>8</v>
      </c>
      <c r="G121" s="127">
        <v>25.94</v>
      </c>
      <c r="H121" s="50">
        <f t="shared" si="6"/>
        <v>6.12</v>
      </c>
      <c r="I121" s="51">
        <f t="shared" si="5"/>
        <v>32.06</v>
      </c>
      <c r="K121" s="32"/>
    </row>
    <row r="122" spans="1:11" ht="26.4" x14ac:dyDescent="0.25">
      <c r="A122" s="52">
        <v>115</v>
      </c>
      <c r="B122" s="165" t="s">
        <v>47</v>
      </c>
      <c r="C122" s="78" t="s">
        <v>48</v>
      </c>
      <c r="D122" s="71">
        <v>1255</v>
      </c>
      <c r="E122" s="49">
        <f t="shared" si="4"/>
        <v>7.51</v>
      </c>
      <c r="F122" s="130">
        <v>8</v>
      </c>
      <c r="G122" s="127">
        <v>30.06</v>
      </c>
      <c r="H122" s="50">
        <f t="shared" si="6"/>
        <v>7.09</v>
      </c>
      <c r="I122" s="51">
        <f t="shared" si="5"/>
        <v>37.15</v>
      </c>
      <c r="K122" s="32"/>
    </row>
    <row r="123" spans="1:11" ht="26.4" x14ac:dyDescent="0.25">
      <c r="A123" s="48">
        <v>116</v>
      </c>
      <c r="B123" s="165" t="s">
        <v>53</v>
      </c>
      <c r="C123" s="78" t="s">
        <v>46</v>
      </c>
      <c r="D123" s="71">
        <v>1392</v>
      </c>
      <c r="E123" s="49">
        <f t="shared" si="4"/>
        <v>8.34</v>
      </c>
      <c r="F123" s="130">
        <v>16</v>
      </c>
      <c r="G123" s="127">
        <v>66.680000000000007</v>
      </c>
      <c r="H123" s="50">
        <f t="shared" si="6"/>
        <v>15.73</v>
      </c>
      <c r="I123" s="51">
        <f t="shared" si="5"/>
        <v>82.410000000000011</v>
      </c>
      <c r="K123" s="32"/>
    </row>
    <row r="124" spans="1:11" ht="26.4" x14ac:dyDescent="0.25">
      <c r="A124" s="52">
        <v>117</v>
      </c>
      <c r="B124" s="165" t="s">
        <v>69</v>
      </c>
      <c r="C124" s="78" t="s">
        <v>46</v>
      </c>
      <c r="D124" s="71">
        <v>1263</v>
      </c>
      <c r="E124" s="49">
        <f t="shared" si="4"/>
        <v>7.56</v>
      </c>
      <c r="F124" s="130">
        <v>8</v>
      </c>
      <c r="G124" s="127">
        <v>30.25</v>
      </c>
      <c r="H124" s="50">
        <f t="shared" si="6"/>
        <v>7.14</v>
      </c>
      <c r="I124" s="51">
        <f t="shared" si="5"/>
        <v>37.39</v>
      </c>
      <c r="K124" s="32"/>
    </row>
    <row r="125" spans="1:11" ht="26.4" x14ac:dyDescent="0.25">
      <c r="A125" s="52">
        <v>118</v>
      </c>
      <c r="B125" s="165" t="s">
        <v>78</v>
      </c>
      <c r="C125" s="78" t="s">
        <v>48</v>
      </c>
      <c r="D125" s="71">
        <v>1235</v>
      </c>
      <c r="E125" s="49">
        <f t="shared" si="4"/>
        <v>7.4</v>
      </c>
      <c r="F125" s="130">
        <v>10</v>
      </c>
      <c r="G125" s="127">
        <v>36.979999999999997</v>
      </c>
      <c r="H125" s="50">
        <f t="shared" si="6"/>
        <v>8.7200000000000006</v>
      </c>
      <c r="I125" s="51">
        <f t="shared" si="5"/>
        <v>45.699999999999996</v>
      </c>
      <c r="K125" s="32"/>
    </row>
    <row r="126" spans="1:11" x14ac:dyDescent="0.25">
      <c r="A126" s="48">
        <v>119</v>
      </c>
      <c r="B126" s="165" t="s">
        <v>57</v>
      </c>
      <c r="C126" s="78" t="s">
        <v>50</v>
      </c>
      <c r="D126" s="71">
        <v>1279</v>
      </c>
      <c r="E126" s="49">
        <f t="shared" si="4"/>
        <v>7.66</v>
      </c>
      <c r="F126" s="130">
        <v>32</v>
      </c>
      <c r="G126" s="127">
        <v>122.54</v>
      </c>
      <c r="H126" s="50">
        <f t="shared" si="6"/>
        <v>28.91</v>
      </c>
      <c r="I126" s="51">
        <f t="shared" si="5"/>
        <v>151.45000000000002</v>
      </c>
      <c r="K126" s="32"/>
    </row>
    <row r="127" spans="1:11" ht="26.4" x14ac:dyDescent="0.25">
      <c r="A127" s="52">
        <v>120</v>
      </c>
      <c r="B127" s="165" t="s">
        <v>80</v>
      </c>
      <c r="C127" s="78" t="s">
        <v>46</v>
      </c>
      <c r="D127" s="71">
        <v>1220</v>
      </c>
      <c r="E127" s="49">
        <f t="shared" si="4"/>
        <v>7.31</v>
      </c>
      <c r="F127" s="130">
        <v>30</v>
      </c>
      <c r="G127" s="127">
        <v>109.58</v>
      </c>
      <c r="H127" s="50">
        <f t="shared" si="6"/>
        <v>25.85</v>
      </c>
      <c r="I127" s="51">
        <f t="shared" si="5"/>
        <v>135.43</v>
      </c>
      <c r="K127" s="32"/>
    </row>
    <row r="128" spans="1:11" x14ac:dyDescent="0.25">
      <c r="A128" s="48">
        <v>121</v>
      </c>
      <c r="B128" s="165" t="s">
        <v>43</v>
      </c>
      <c r="C128" s="78" t="s">
        <v>95</v>
      </c>
      <c r="D128" s="71">
        <v>2107</v>
      </c>
      <c r="E128" s="49">
        <f t="shared" si="4"/>
        <v>12.62</v>
      </c>
      <c r="F128" s="130">
        <v>8</v>
      </c>
      <c r="G128" s="127">
        <v>50.47</v>
      </c>
      <c r="H128" s="50">
        <f t="shared" si="6"/>
        <v>11.91</v>
      </c>
      <c r="I128" s="51">
        <f t="shared" si="5"/>
        <v>62.379999999999995</v>
      </c>
      <c r="K128" s="32"/>
    </row>
    <row r="129" spans="1:11" ht="26.4" x14ac:dyDescent="0.25">
      <c r="A129" s="52">
        <v>122</v>
      </c>
      <c r="B129" s="165" t="s">
        <v>67</v>
      </c>
      <c r="C129" s="78" t="s">
        <v>48</v>
      </c>
      <c r="D129" s="71">
        <v>1372</v>
      </c>
      <c r="E129" s="49">
        <f t="shared" si="4"/>
        <v>8.2200000000000006</v>
      </c>
      <c r="F129" s="130">
        <v>24</v>
      </c>
      <c r="G129" s="127">
        <v>98.59</v>
      </c>
      <c r="H129" s="50">
        <f t="shared" si="6"/>
        <v>23.26</v>
      </c>
      <c r="I129" s="51">
        <f t="shared" si="5"/>
        <v>121.85000000000001</v>
      </c>
      <c r="K129" s="32"/>
    </row>
    <row r="130" spans="1:11" ht="26.4" x14ac:dyDescent="0.25">
      <c r="A130" s="52">
        <v>123</v>
      </c>
      <c r="B130" s="165" t="s">
        <v>76</v>
      </c>
      <c r="C130" s="78" t="s">
        <v>48</v>
      </c>
      <c r="D130" s="71">
        <v>1418</v>
      </c>
      <c r="E130" s="49">
        <f t="shared" si="4"/>
        <v>8.49</v>
      </c>
      <c r="F130" s="130">
        <v>22</v>
      </c>
      <c r="G130" s="127">
        <v>93.4</v>
      </c>
      <c r="H130" s="50">
        <f t="shared" si="6"/>
        <v>22.03</v>
      </c>
      <c r="I130" s="51">
        <f t="shared" si="5"/>
        <v>115.43</v>
      </c>
      <c r="K130" s="32"/>
    </row>
    <row r="131" spans="1:11" ht="26.4" x14ac:dyDescent="0.25">
      <c r="A131" s="48">
        <v>124</v>
      </c>
      <c r="B131" s="165" t="s">
        <v>66</v>
      </c>
      <c r="C131" s="78" t="s">
        <v>46</v>
      </c>
      <c r="D131" s="71">
        <v>1243</v>
      </c>
      <c r="E131" s="49">
        <f t="shared" si="4"/>
        <v>7.44</v>
      </c>
      <c r="F131" s="130">
        <v>8</v>
      </c>
      <c r="G131" s="127">
        <v>29.77</v>
      </c>
      <c r="H131" s="50">
        <f t="shared" si="6"/>
        <v>7.02</v>
      </c>
      <c r="I131" s="51">
        <f t="shared" si="5"/>
        <v>36.79</v>
      </c>
      <c r="K131" s="32"/>
    </row>
    <row r="132" spans="1:11" ht="26.4" x14ac:dyDescent="0.25">
      <c r="A132" s="52">
        <v>125</v>
      </c>
      <c r="B132" s="165" t="s">
        <v>83</v>
      </c>
      <c r="C132" s="78" t="s">
        <v>50</v>
      </c>
      <c r="D132" s="71">
        <v>1838</v>
      </c>
      <c r="E132" s="49">
        <f t="shared" si="4"/>
        <v>11.01</v>
      </c>
      <c r="F132" s="130">
        <v>18</v>
      </c>
      <c r="G132" s="127">
        <v>99.05</v>
      </c>
      <c r="H132" s="50">
        <f t="shared" si="6"/>
        <v>23.37</v>
      </c>
      <c r="I132" s="51">
        <f t="shared" si="5"/>
        <v>122.42</v>
      </c>
      <c r="K132" s="32"/>
    </row>
    <row r="133" spans="1:11" ht="26.4" x14ac:dyDescent="0.25">
      <c r="A133" s="48">
        <v>126</v>
      </c>
      <c r="B133" s="165" t="s">
        <v>96</v>
      </c>
      <c r="C133" s="78" t="s">
        <v>48</v>
      </c>
      <c r="D133" s="71">
        <v>1584</v>
      </c>
      <c r="E133" s="49">
        <f t="shared" si="4"/>
        <v>9.49</v>
      </c>
      <c r="F133" s="130">
        <v>8</v>
      </c>
      <c r="G133" s="127">
        <v>37.94</v>
      </c>
      <c r="H133" s="50">
        <f>ROUND(G133*0.2194,2)</f>
        <v>8.32</v>
      </c>
      <c r="I133" s="51">
        <f t="shared" si="5"/>
        <v>46.26</v>
      </c>
      <c r="K133" s="32"/>
    </row>
    <row r="134" spans="1:11" ht="26.4" x14ac:dyDescent="0.25">
      <c r="A134" s="52">
        <v>127</v>
      </c>
      <c r="B134" s="165" t="s">
        <v>93</v>
      </c>
      <c r="C134" s="78" t="s">
        <v>48</v>
      </c>
      <c r="D134" s="71">
        <v>1448</v>
      </c>
      <c r="E134" s="49">
        <f t="shared" si="4"/>
        <v>8.67</v>
      </c>
      <c r="F134" s="130">
        <v>8</v>
      </c>
      <c r="G134" s="127">
        <v>34.68</v>
      </c>
      <c r="H134" s="50">
        <f t="shared" si="6"/>
        <v>8.18</v>
      </c>
      <c r="I134" s="51">
        <f t="shared" si="5"/>
        <v>42.86</v>
      </c>
      <c r="K134" s="32"/>
    </row>
    <row r="135" spans="1:11" ht="26.4" x14ac:dyDescent="0.25">
      <c r="A135" s="52">
        <v>128</v>
      </c>
      <c r="B135" s="165" t="s">
        <v>86</v>
      </c>
      <c r="C135" s="78" t="s">
        <v>48</v>
      </c>
      <c r="D135" s="71">
        <v>1535</v>
      </c>
      <c r="E135" s="49">
        <f t="shared" si="4"/>
        <v>9.19</v>
      </c>
      <c r="F135" s="130">
        <v>8</v>
      </c>
      <c r="G135" s="127">
        <v>36.770000000000003</v>
      </c>
      <c r="H135" s="50">
        <f t="shared" si="6"/>
        <v>8.67</v>
      </c>
      <c r="I135" s="51">
        <f t="shared" si="5"/>
        <v>45.440000000000005</v>
      </c>
      <c r="K135" s="32"/>
    </row>
    <row r="136" spans="1:11" ht="26.4" x14ac:dyDescent="0.25">
      <c r="A136" s="48">
        <v>129</v>
      </c>
      <c r="B136" s="165" t="s">
        <v>89</v>
      </c>
      <c r="C136" s="78" t="s">
        <v>48</v>
      </c>
      <c r="D136" s="71">
        <v>1488</v>
      </c>
      <c r="E136" s="49">
        <f t="shared" ref="E136:E199" si="7">ROUND(D136/$E$4,2)</f>
        <v>8.91</v>
      </c>
      <c r="F136" s="130">
        <v>16</v>
      </c>
      <c r="G136" s="127">
        <v>71.28</v>
      </c>
      <c r="H136" s="50">
        <f t="shared" si="6"/>
        <v>16.809999999999999</v>
      </c>
      <c r="I136" s="51">
        <f t="shared" ref="I136:I199" si="8">G136+H136</f>
        <v>88.09</v>
      </c>
      <c r="K136" s="32"/>
    </row>
    <row r="137" spans="1:11" ht="26.4" x14ac:dyDescent="0.25">
      <c r="A137" s="52">
        <v>130</v>
      </c>
      <c r="B137" s="165" t="s">
        <v>53</v>
      </c>
      <c r="C137" s="78" t="s">
        <v>48</v>
      </c>
      <c r="D137" s="71">
        <v>1464</v>
      </c>
      <c r="E137" s="49">
        <f t="shared" si="7"/>
        <v>8.77</v>
      </c>
      <c r="F137" s="130">
        <v>16</v>
      </c>
      <c r="G137" s="127">
        <v>70.13</v>
      </c>
      <c r="H137" s="50">
        <f t="shared" si="6"/>
        <v>16.54</v>
      </c>
      <c r="I137" s="51">
        <f t="shared" si="8"/>
        <v>86.669999999999987</v>
      </c>
      <c r="K137" s="32"/>
    </row>
    <row r="138" spans="1:11" ht="26.4" x14ac:dyDescent="0.25">
      <c r="A138" s="48">
        <v>131</v>
      </c>
      <c r="B138" s="165" t="s">
        <v>78</v>
      </c>
      <c r="C138" s="78" t="s">
        <v>50</v>
      </c>
      <c r="D138" s="71">
        <v>1239</v>
      </c>
      <c r="E138" s="49">
        <f t="shared" si="7"/>
        <v>7.42</v>
      </c>
      <c r="F138" s="130">
        <v>16</v>
      </c>
      <c r="G138" s="127">
        <v>59.35</v>
      </c>
      <c r="H138" s="50">
        <f t="shared" si="6"/>
        <v>14</v>
      </c>
      <c r="I138" s="51">
        <f t="shared" si="8"/>
        <v>73.349999999999994</v>
      </c>
      <c r="K138" s="32"/>
    </row>
    <row r="139" spans="1:11" ht="26.4" x14ac:dyDescent="0.25">
      <c r="A139" s="52">
        <v>132</v>
      </c>
      <c r="B139" s="165" t="s">
        <v>63</v>
      </c>
      <c r="C139" s="78" t="s">
        <v>46</v>
      </c>
      <c r="D139" s="71">
        <v>1412</v>
      </c>
      <c r="E139" s="49">
        <f t="shared" si="7"/>
        <v>8.4600000000000009</v>
      </c>
      <c r="F139" s="130">
        <v>16</v>
      </c>
      <c r="G139" s="127">
        <v>67.64</v>
      </c>
      <c r="H139" s="50">
        <f t="shared" si="6"/>
        <v>15.96</v>
      </c>
      <c r="I139" s="51">
        <f t="shared" si="8"/>
        <v>83.6</v>
      </c>
      <c r="K139" s="32"/>
    </row>
    <row r="140" spans="1:11" ht="26.4" x14ac:dyDescent="0.25">
      <c r="A140" s="52">
        <v>133</v>
      </c>
      <c r="B140" s="165" t="s">
        <v>77</v>
      </c>
      <c r="C140" s="78" t="s">
        <v>48</v>
      </c>
      <c r="D140" s="71">
        <v>1464</v>
      </c>
      <c r="E140" s="49">
        <f t="shared" si="7"/>
        <v>8.77</v>
      </c>
      <c r="F140" s="130">
        <v>16</v>
      </c>
      <c r="G140" s="127">
        <v>70.13</v>
      </c>
      <c r="H140" s="50">
        <f t="shared" si="6"/>
        <v>16.54</v>
      </c>
      <c r="I140" s="51">
        <f t="shared" si="8"/>
        <v>86.669999999999987</v>
      </c>
      <c r="K140" s="32"/>
    </row>
    <row r="141" spans="1:11" ht="26.4" x14ac:dyDescent="0.25">
      <c r="A141" s="48">
        <v>134</v>
      </c>
      <c r="B141" s="165" t="s">
        <v>59</v>
      </c>
      <c r="C141" s="78" t="s">
        <v>48</v>
      </c>
      <c r="D141" s="71">
        <v>1279</v>
      </c>
      <c r="E141" s="49">
        <f t="shared" si="7"/>
        <v>7.66</v>
      </c>
      <c r="F141" s="130">
        <v>18</v>
      </c>
      <c r="G141" s="127">
        <v>68.930000000000007</v>
      </c>
      <c r="H141" s="50">
        <f t="shared" si="6"/>
        <v>16.260000000000002</v>
      </c>
      <c r="I141" s="51">
        <f t="shared" si="8"/>
        <v>85.190000000000012</v>
      </c>
      <c r="K141" s="32"/>
    </row>
    <row r="142" spans="1:11" ht="26.4" x14ac:dyDescent="0.25">
      <c r="A142" s="52">
        <v>135</v>
      </c>
      <c r="B142" s="165" t="s">
        <v>93</v>
      </c>
      <c r="C142" s="78" t="s">
        <v>50</v>
      </c>
      <c r="D142" s="71">
        <v>1474</v>
      </c>
      <c r="E142" s="49">
        <f t="shared" si="7"/>
        <v>8.83</v>
      </c>
      <c r="F142" s="130">
        <v>23</v>
      </c>
      <c r="G142" s="127">
        <v>101.5</v>
      </c>
      <c r="H142" s="50">
        <f t="shared" ref="H142:H205" si="9">ROUND(G142*0.2359,2)</f>
        <v>23.94</v>
      </c>
      <c r="I142" s="51">
        <f t="shared" si="8"/>
        <v>125.44</v>
      </c>
      <c r="K142" s="32"/>
    </row>
    <row r="143" spans="1:11" ht="26.4" x14ac:dyDescent="0.25">
      <c r="A143" s="48">
        <v>136</v>
      </c>
      <c r="B143" s="165" t="s">
        <v>80</v>
      </c>
      <c r="C143" s="78" t="s">
        <v>48</v>
      </c>
      <c r="D143" s="71">
        <v>1235</v>
      </c>
      <c r="E143" s="49">
        <f t="shared" si="7"/>
        <v>7.4</v>
      </c>
      <c r="F143" s="130">
        <v>16</v>
      </c>
      <c r="G143" s="127">
        <v>59.16</v>
      </c>
      <c r="H143" s="50">
        <f t="shared" si="9"/>
        <v>13.96</v>
      </c>
      <c r="I143" s="51">
        <f t="shared" si="8"/>
        <v>73.12</v>
      </c>
      <c r="K143" s="32"/>
    </row>
    <row r="144" spans="1:11" ht="26.4" x14ac:dyDescent="0.25">
      <c r="A144" s="52">
        <v>137</v>
      </c>
      <c r="B144" s="165" t="s">
        <v>45</v>
      </c>
      <c r="C144" s="78" t="s">
        <v>48</v>
      </c>
      <c r="D144" s="71">
        <v>1418</v>
      </c>
      <c r="E144" s="49">
        <f t="shared" si="7"/>
        <v>8.49</v>
      </c>
      <c r="F144" s="130">
        <v>8</v>
      </c>
      <c r="G144" s="127">
        <v>33.96</v>
      </c>
      <c r="H144" s="50">
        <f t="shared" si="9"/>
        <v>8.01</v>
      </c>
      <c r="I144" s="51">
        <f t="shared" si="8"/>
        <v>41.97</v>
      </c>
      <c r="K144" s="32"/>
    </row>
    <row r="145" spans="1:11" ht="26.4" x14ac:dyDescent="0.25">
      <c r="A145" s="52">
        <v>138</v>
      </c>
      <c r="B145" s="165" t="s">
        <v>74</v>
      </c>
      <c r="C145" s="78" t="s">
        <v>52</v>
      </c>
      <c r="D145" s="71">
        <v>1083</v>
      </c>
      <c r="E145" s="49">
        <f t="shared" si="7"/>
        <v>6.49</v>
      </c>
      <c r="F145" s="130">
        <v>8</v>
      </c>
      <c r="G145" s="127">
        <v>25.94</v>
      </c>
      <c r="H145" s="50">
        <f t="shared" si="9"/>
        <v>6.12</v>
      </c>
      <c r="I145" s="51">
        <f t="shared" si="8"/>
        <v>32.06</v>
      </c>
      <c r="K145" s="32"/>
    </row>
    <row r="146" spans="1:11" ht="26.4" x14ac:dyDescent="0.25">
      <c r="A146" s="48">
        <v>139</v>
      </c>
      <c r="B146" s="165" t="s">
        <v>63</v>
      </c>
      <c r="C146" s="78" t="s">
        <v>46</v>
      </c>
      <c r="D146" s="71">
        <v>1418</v>
      </c>
      <c r="E146" s="49">
        <f t="shared" si="7"/>
        <v>8.49</v>
      </c>
      <c r="F146" s="130">
        <v>8</v>
      </c>
      <c r="G146" s="127">
        <v>33.96</v>
      </c>
      <c r="H146" s="50">
        <f t="shared" si="9"/>
        <v>8.01</v>
      </c>
      <c r="I146" s="51">
        <f t="shared" si="8"/>
        <v>41.97</v>
      </c>
      <c r="K146" s="32"/>
    </row>
    <row r="147" spans="1:11" ht="26.4" x14ac:dyDescent="0.25">
      <c r="A147" s="52">
        <v>140</v>
      </c>
      <c r="B147" s="165" t="s">
        <v>60</v>
      </c>
      <c r="C147" s="78" t="s">
        <v>48</v>
      </c>
      <c r="D147" s="71">
        <v>1464</v>
      </c>
      <c r="E147" s="49">
        <f t="shared" si="7"/>
        <v>8.77</v>
      </c>
      <c r="F147" s="130">
        <v>17</v>
      </c>
      <c r="G147" s="127">
        <v>74.510000000000005</v>
      </c>
      <c r="H147" s="50">
        <f t="shared" si="9"/>
        <v>17.579999999999998</v>
      </c>
      <c r="I147" s="51">
        <f t="shared" si="8"/>
        <v>92.09</v>
      </c>
      <c r="K147" s="32"/>
    </row>
    <row r="148" spans="1:11" ht="26.4" x14ac:dyDescent="0.25">
      <c r="A148" s="48">
        <v>141</v>
      </c>
      <c r="B148" s="165" t="s">
        <v>63</v>
      </c>
      <c r="C148" s="78" t="s">
        <v>46</v>
      </c>
      <c r="D148" s="71">
        <v>1392</v>
      </c>
      <c r="E148" s="49">
        <f t="shared" si="7"/>
        <v>8.34</v>
      </c>
      <c r="F148" s="130">
        <v>8</v>
      </c>
      <c r="G148" s="127">
        <v>33.340000000000003</v>
      </c>
      <c r="H148" s="50">
        <f t="shared" si="9"/>
        <v>7.86</v>
      </c>
      <c r="I148" s="51">
        <f t="shared" si="8"/>
        <v>41.2</v>
      </c>
      <c r="K148" s="32"/>
    </row>
    <row r="149" spans="1:11" ht="26.4" x14ac:dyDescent="0.25">
      <c r="A149" s="52">
        <v>142</v>
      </c>
      <c r="B149" s="165" t="s">
        <v>66</v>
      </c>
      <c r="C149" s="78" t="s">
        <v>46</v>
      </c>
      <c r="D149" s="71">
        <v>1240</v>
      </c>
      <c r="E149" s="49">
        <f t="shared" si="7"/>
        <v>7.43</v>
      </c>
      <c r="F149" s="130">
        <v>8</v>
      </c>
      <c r="G149" s="127">
        <v>29.7</v>
      </c>
      <c r="H149" s="50">
        <f t="shared" si="9"/>
        <v>7.01</v>
      </c>
      <c r="I149" s="51">
        <f t="shared" si="8"/>
        <v>36.71</v>
      </c>
      <c r="K149" s="32"/>
    </row>
    <row r="150" spans="1:11" ht="26.4" x14ac:dyDescent="0.25">
      <c r="A150" s="52">
        <v>143</v>
      </c>
      <c r="B150" s="165" t="s">
        <v>62</v>
      </c>
      <c r="C150" s="78" t="s">
        <v>52</v>
      </c>
      <c r="D150" s="71">
        <v>1083</v>
      </c>
      <c r="E150" s="49">
        <f t="shared" si="7"/>
        <v>6.49</v>
      </c>
      <c r="F150" s="130">
        <v>8</v>
      </c>
      <c r="G150" s="127">
        <v>25.94</v>
      </c>
      <c r="H150" s="50">
        <f t="shared" si="9"/>
        <v>6.12</v>
      </c>
      <c r="I150" s="51">
        <f t="shared" si="8"/>
        <v>32.06</v>
      </c>
      <c r="K150" s="32"/>
    </row>
    <row r="151" spans="1:11" ht="26.4" x14ac:dyDescent="0.25">
      <c r="A151" s="48">
        <v>144</v>
      </c>
      <c r="B151" s="165" t="s">
        <v>68</v>
      </c>
      <c r="C151" s="78" t="s">
        <v>50</v>
      </c>
      <c r="D151" s="71">
        <v>1794</v>
      </c>
      <c r="E151" s="49">
        <f t="shared" si="7"/>
        <v>10.74</v>
      </c>
      <c r="F151" s="130">
        <v>16</v>
      </c>
      <c r="G151" s="127">
        <v>85.94</v>
      </c>
      <c r="H151" s="50">
        <f t="shared" si="9"/>
        <v>20.27</v>
      </c>
      <c r="I151" s="51">
        <f t="shared" si="8"/>
        <v>106.21</v>
      </c>
      <c r="K151" s="32"/>
    </row>
    <row r="152" spans="1:11" ht="26.4" x14ac:dyDescent="0.25">
      <c r="A152" s="52">
        <v>145</v>
      </c>
      <c r="B152" s="165" t="s">
        <v>97</v>
      </c>
      <c r="C152" s="78" t="s">
        <v>98</v>
      </c>
      <c r="D152" s="71">
        <v>1701</v>
      </c>
      <c r="E152" s="49">
        <f t="shared" si="7"/>
        <v>10.19</v>
      </c>
      <c r="F152" s="130">
        <v>8</v>
      </c>
      <c r="G152" s="127">
        <v>40.74</v>
      </c>
      <c r="H152" s="50">
        <f t="shared" si="9"/>
        <v>9.61</v>
      </c>
      <c r="I152" s="51">
        <f t="shared" si="8"/>
        <v>50.35</v>
      </c>
      <c r="K152" s="32"/>
    </row>
    <row r="153" spans="1:11" x14ac:dyDescent="0.25">
      <c r="A153" s="48">
        <v>146</v>
      </c>
      <c r="B153" s="165" t="s">
        <v>72</v>
      </c>
      <c r="C153" s="78" t="s">
        <v>48</v>
      </c>
      <c r="D153" s="71">
        <v>1259</v>
      </c>
      <c r="E153" s="49">
        <f t="shared" si="7"/>
        <v>7.54</v>
      </c>
      <c r="F153" s="130">
        <v>24</v>
      </c>
      <c r="G153" s="127">
        <v>90.47</v>
      </c>
      <c r="H153" s="50">
        <f t="shared" si="9"/>
        <v>21.34</v>
      </c>
      <c r="I153" s="51">
        <f t="shared" si="8"/>
        <v>111.81</v>
      </c>
      <c r="K153" s="32"/>
    </row>
    <row r="154" spans="1:11" ht="26.4" x14ac:dyDescent="0.25">
      <c r="A154" s="52">
        <v>147</v>
      </c>
      <c r="B154" s="165" t="s">
        <v>69</v>
      </c>
      <c r="C154" s="78" t="s">
        <v>50</v>
      </c>
      <c r="D154" s="71">
        <v>1255</v>
      </c>
      <c r="E154" s="49">
        <f t="shared" si="7"/>
        <v>7.51</v>
      </c>
      <c r="F154" s="130">
        <v>14</v>
      </c>
      <c r="G154" s="127">
        <v>52.61</v>
      </c>
      <c r="H154" s="50">
        <f t="shared" si="9"/>
        <v>12.41</v>
      </c>
      <c r="I154" s="51">
        <f t="shared" si="8"/>
        <v>65.02</v>
      </c>
      <c r="K154" s="32"/>
    </row>
    <row r="155" spans="1:11" ht="26.4" x14ac:dyDescent="0.25">
      <c r="A155" s="52">
        <v>148</v>
      </c>
      <c r="B155" s="165" t="s">
        <v>63</v>
      </c>
      <c r="C155" s="78" t="s">
        <v>46</v>
      </c>
      <c r="D155" s="71">
        <v>1367</v>
      </c>
      <c r="E155" s="49">
        <f t="shared" si="7"/>
        <v>8.19</v>
      </c>
      <c r="F155" s="130">
        <v>8</v>
      </c>
      <c r="G155" s="127">
        <v>32.74</v>
      </c>
      <c r="H155" s="50">
        <f t="shared" si="9"/>
        <v>7.72</v>
      </c>
      <c r="I155" s="51">
        <f t="shared" si="8"/>
        <v>40.46</v>
      </c>
      <c r="K155" s="32"/>
    </row>
    <row r="156" spans="1:11" ht="26.4" x14ac:dyDescent="0.25">
      <c r="A156" s="48">
        <v>149</v>
      </c>
      <c r="B156" s="165" t="s">
        <v>61</v>
      </c>
      <c r="C156" s="78" t="s">
        <v>46</v>
      </c>
      <c r="D156" s="71">
        <v>1220</v>
      </c>
      <c r="E156" s="49">
        <f t="shared" si="7"/>
        <v>7.31</v>
      </c>
      <c r="F156" s="130">
        <v>8</v>
      </c>
      <c r="G156" s="127">
        <v>29.22</v>
      </c>
      <c r="H156" s="50">
        <f t="shared" si="9"/>
        <v>6.89</v>
      </c>
      <c r="I156" s="51">
        <f t="shared" si="8"/>
        <v>36.11</v>
      </c>
      <c r="K156" s="32"/>
    </row>
    <row r="157" spans="1:11" ht="26.4" x14ac:dyDescent="0.25">
      <c r="A157" s="52">
        <v>150</v>
      </c>
      <c r="B157" s="165" t="s">
        <v>79</v>
      </c>
      <c r="C157" s="78" t="s">
        <v>48</v>
      </c>
      <c r="D157" s="71">
        <v>1235</v>
      </c>
      <c r="E157" s="49">
        <f t="shared" si="7"/>
        <v>7.4</v>
      </c>
      <c r="F157" s="130">
        <v>16</v>
      </c>
      <c r="G157" s="127">
        <v>59.16</v>
      </c>
      <c r="H157" s="50">
        <f t="shared" si="9"/>
        <v>13.96</v>
      </c>
      <c r="I157" s="51">
        <f t="shared" si="8"/>
        <v>73.12</v>
      </c>
      <c r="K157" s="32"/>
    </row>
    <row r="158" spans="1:11" ht="26.4" x14ac:dyDescent="0.25">
      <c r="A158" s="48">
        <v>151</v>
      </c>
      <c r="B158" s="165" t="s">
        <v>91</v>
      </c>
      <c r="C158" s="78" t="s">
        <v>50</v>
      </c>
      <c r="D158" s="71">
        <v>1248</v>
      </c>
      <c r="E158" s="49">
        <f t="shared" si="7"/>
        <v>7.47</v>
      </c>
      <c r="F158" s="130">
        <v>8</v>
      </c>
      <c r="G158" s="127">
        <v>29.89</v>
      </c>
      <c r="H158" s="50">
        <f t="shared" si="9"/>
        <v>7.05</v>
      </c>
      <c r="I158" s="51">
        <f t="shared" si="8"/>
        <v>36.94</v>
      </c>
      <c r="K158" s="32"/>
    </row>
    <row r="159" spans="1:11" ht="26.4" x14ac:dyDescent="0.25">
      <c r="A159" s="52">
        <v>152</v>
      </c>
      <c r="B159" s="165" t="s">
        <v>76</v>
      </c>
      <c r="C159" s="78" t="s">
        <v>50</v>
      </c>
      <c r="D159" s="71">
        <v>1327</v>
      </c>
      <c r="E159" s="49">
        <f t="shared" si="7"/>
        <v>7.95</v>
      </c>
      <c r="F159" s="130">
        <v>24</v>
      </c>
      <c r="G159" s="127">
        <v>95.35</v>
      </c>
      <c r="H159" s="50">
        <f t="shared" si="9"/>
        <v>22.49</v>
      </c>
      <c r="I159" s="51">
        <f t="shared" si="8"/>
        <v>117.83999999999999</v>
      </c>
      <c r="K159" s="32"/>
    </row>
    <row r="160" spans="1:11" ht="26.4" x14ac:dyDescent="0.25">
      <c r="A160" s="52">
        <v>153</v>
      </c>
      <c r="B160" s="165" t="s">
        <v>78</v>
      </c>
      <c r="C160" s="78" t="s">
        <v>46</v>
      </c>
      <c r="D160" s="71">
        <v>1240</v>
      </c>
      <c r="E160" s="49">
        <f t="shared" si="7"/>
        <v>7.43</v>
      </c>
      <c r="F160" s="130">
        <v>8</v>
      </c>
      <c r="G160" s="127">
        <v>29.7</v>
      </c>
      <c r="H160" s="50">
        <f t="shared" si="9"/>
        <v>7.01</v>
      </c>
      <c r="I160" s="51">
        <f t="shared" si="8"/>
        <v>36.71</v>
      </c>
      <c r="K160" s="32"/>
    </row>
    <row r="161" spans="1:11" ht="26.4" x14ac:dyDescent="0.25">
      <c r="A161" s="48">
        <v>154</v>
      </c>
      <c r="B161" s="165" t="s">
        <v>54</v>
      </c>
      <c r="C161" s="78" t="s">
        <v>46</v>
      </c>
      <c r="D161" s="71">
        <v>1240</v>
      </c>
      <c r="E161" s="49">
        <f t="shared" si="7"/>
        <v>7.43</v>
      </c>
      <c r="F161" s="130">
        <v>24</v>
      </c>
      <c r="G161" s="127">
        <v>89.1</v>
      </c>
      <c r="H161" s="50">
        <f t="shared" si="9"/>
        <v>21.02</v>
      </c>
      <c r="I161" s="51">
        <f t="shared" si="8"/>
        <v>110.11999999999999</v>
      </c>
      <c r="K161" s="32"/>
    </row>
    <row r="162" spans="1:11" ht="26.4" x14ac:dyDescent="0.25">
      <c r="A162" s="52">
        <v>155</v>
      </c>
      <c r="B162" s="165" t="s">
        <v>55</v>
      </c>
      <c r="C162" s="78" t="s">
        <v>46</v>
      </c>
      <c r="D162" s="71">
        <v>1200</v>
      </c>
      <c r="E162" s="49">
        <f t="shared" si="7"/>
        <v>7.19</v>
      </c>
      <c r="F162" s="130">
        <v>8</v>
      </c>
      <c r="G162" s="127">
        <v>28.74</v>
      </c>
      <c r="H162" s="50">
        <f t="shared" si="9"/>
        <v>6.78</v>
      </c>
      <c r="I162" s="51">
        <f t="shared" si="8"/>
        <v>35.519999999999996</v>
      </c>
      <c r="K162" s="32"/>
    </row>
    <row r="163" spans="1:11" ht="26.4" x14ac:dyDescent="0.25">
      <c r="A163" s="48">
        <v>156</v>
      </c>
      <c r="B163" s="165" t="s">
        <v>55</v>
      </c>
      <c r="C163" s="78" t="s">
        <v>46</v>
      </c>
      <c r="D163" s="71">
        <v>1263</v>
      </c>
      <c r="E163" s="49">
        <f t="shared" si="7"/>
        <v>7.56</v>
      </c>
      <c r="F163" s="130">
        <v>24</v>
      </c>
      <c r="G163" s="127">
        <v>90.76</v>
      </c>
      <c r="H163" s="50">
        <f t="shared" si="9"/>
        <v>21.41</v>
      </c>
      <c r="I163" s="51">
        <f t="shared" si="8"/>
        <v>112.17</v>
      </c>
      <c r="K163" s="32"/>
    </row>
    <row r="164" spans="1:11" ht="26.4" x14ac:dyDescent="0.25">
      <c r="A164" s="52">
        <v>157</v>
      </c>
      <c r="B164" s="165" t="s">
        <v>70</v>
      </c>
      <c r="C164" s="78" t="s">
        <v>50</v>
      </c>
      <c r="D164" s="71">
        <v>1339</v>
      </c>
      <c r="E164" s="49">
        <f t="shared" si="7"/>
        <v>8.02</v>
      </c>
      <c r="F164" s="130">
        <v>8</v>
      </c>
      <c r="G164" s="127">
        <v>32.07</v>
      </c>
      <c r="H164" s="50">
        <f t="shared" si="9"/>
        <v>7.57</v>
      </c>
      <c r="I164" s="51">
        <f t="shared" si="8"/>
        <v>39.64</v>
      </c>
      <c r="K164" s="32"/>
    </row>
    <row r="165" spans="1:11" ht="26.4" x14ac:dyDescent="0.25">
      <c r="A165" s="52">
        <v>158</v>
      </c>
      <c r="B165" s="165" t="s">
        <v>99</v>
      </c>
      <c r="C165" s="78" t="s">
        <v>48</v>
      </c>
      <c r="D165" s="71">
        <v>1410</v>
      </c>
      <c r="E165" s="49">
        <f t="shared" si="7"/>
        <v>8.44</v>
      </c>
      <c r="F165" s="130">
        <v>32</v>
      </c>
      <c r="G165" s="127">
        <v>135.09</v>
      </c>
      <c r="H165" s="50">
        <f t="shared" si="9"/>
        <v>31.87</v>
      </c>
      <c r="I165" s="51">
        <f t="shared" si="8"/>
        <v>166.96</v>
      </c>
      <c r="K165" s="32"/>
    </row>
    <row r="166" spans="1:11" ht="26.4" x14ac:dyDescent="0.25">
      <c r="A166" s="48">
        <v>159</v>
      </c>
      <c r="B166" s="165" t="s">
        <v>83</v>
      </c>
      <c r="C166" s="78" t="s">
        <v>48</v>
      </c>
      <c r="D166" s="71">
        <v>1398</v>
      </c>
      <c r="E166" s="49">
        <f t="shared" si="7"/>
        <v>8.3699999999999992</v>
      </c>
      <c r="F166" s="130">
        <v>24</v>
      </c>
      <c r="G166" s="127">
        <v>100.45</v>
      </c>
      <c r="H166" s="50">
        <f t="shared" si="9"/>
        <v>23.7</v>
      </c>
      <c r="I166" s="51">
        <f t="shared" si="8"/>
        <v>124.15</v>
      </c>
      <c r="K166" s="32"/>
    </row>
    <row r="167" spans="1:11" ht="39.6" x14ac:dyDescent="0.25">
      <c r="A167" s="52">
        <v>160</v>
      </c>
      <c r="B167" s="165" t="s">
        <v>100</v>
      </c>
      <c r="C167" s="78" t="s">
        <v>101</v>
      </c>
      <c r="D167" s="71">
        <v>1322</v>
      </c>
      <c r="E167" s="49">
        <f t="shared" si="7"/>
        <v>7.92</v>
      </c>
      <c r="F167" s="130">
        <v>24</v>
      </c>
      <c r="G167" s="127">
        <v>94.99</v>
      </c>
      <c r="H167" s="50">
        <f t="shared" si="9"/>
        <v>22.41</v>
      </c>
      <c r="I167" s="51">
        <f t="shared" si="8"/>
        <v>117.39999999999999</v>
      </c>
      <c r="K167" s="32"/>
    </row>
    <row r="168" spans="1:11" ht="26.4" x14ac:dyDescent="0.25">
      <c r="A168" s="48">
        <v>161</v>
      </c>
      <c r="B168" s="165" t="s">
        <v>80</v>
      </c>
      <c r="C168" s="78" t="s">
        <v>46</v>
      </c>
      <c r="D168" s="71">
        <v>1240</v>
      </c>
      <c r="E168" s="49">
        <f t="shared" si="7"/>
        <v>7.43</v>
      </c>
      <c r="F168" s="130">
        <v>8</v>
      </c>
      <c r="G168" s="127">
        <v>29.7</v>
      </c>
      <c r="H168" s="50">
        <f t="shared" si="9"/>
        <v>7.01</v>
      </c>
      <c r="I168" s="51">
        <f t="shared" si="8"/>
        <v>36.71</v>
      </c>
      <c r="K168" s="32"/>
    </row>
    <row r="169" spans="1:11" ht="26.4" x14ac:dyDescent="0.25">
      <c r="A169" s="52">
        <v>162</v>
      </c>
      <c r="B169" s="165" t="s">
        <v>60</v>
      </c>
      <c r="C169" s="78" t="s">
        <v>46</v>
      </c>
      <c r="D169" s="71">
        <v>1392</v>
      </c>
      <c r="E169" s="49">
        <f t="shared" si="7"/>
        <v>8.34</v>
      </c>
      <c r="F169" s="130">
        <v>16</v>
      </c>
      <c r="G169" s="127">
        <v>66.680000000000007</v>
      </c>
      <c r="H169" s="50">
        <f t="shared" si="9"/>
        <v>15.73</v>
      </c>
      <c r="I169" s="51">
        <f t="shared" si="8"/>
        <v>82.410000000000011</v>
      </c>
      <c r="K169" s="32"/>
    </row>
    <row r="170" spans="1:11" ht="26.4" x14ac:dyDescent="0.25">
      <c r="A170" s="52">
        <v>163</v>
      </c>
      <c r="B170" s="165" t="s">
        <v>80</v>
      </c>
      <c r="C170" s="78" t="s">
        <v>46</v>
      </c>
      <c r="D170" s="71">
        <v>1223</v>
      </c>
      <c r="E170" s="49">
        <f t="shared" si="7"/>
        <v>7.32</v>
      </c>
      <c r="F170" s="130">
        <v>8</v>
      </c>
      <c r="G170" s="127">
        <v>29.29</v>
      </c>
      <c r="H170" s="50">
        <f t="shared" si="9"/>
        <v>6.91</v>
      </c>
      <c r="I170" s="51">
        <f t="shared" si="8"/>
        <v>36.200000000000003</v>
      </c>
      <c r="K170" s="32"/>
    </row>
    <row r="171" spans="1:11" ht="26.4" x14ac:dyDescent="0.25">
      <c r="A171" s="48">
        <v>164</v>
      </c>
      <c r="B171" s="165" t="s">
        <v>87</v>
      </c>
      <c r="C171" s="78" t="s">
        <v>48</v>
      </c>
      <c r="D171" s="71">
        <v>1464</v>
      </c>
      <c r="E171" s="49">
        <f t="shared" si="7"/>
        <v>8.77</v>
      </c>
      <c r="F171" s="130">
        <v>16</v>
      </c>
      <c r="G171" s="127">
        <v>70.13</v>
      </c>
      <c r="H171" s="50">
        <f t="shared" si="9"/>
        <v>16.54</v>
      </c>
      <c r="I171" s="51">
        <f t="shared" si="8"/>
        <v>86.669999999999987</v>
      </c>
      <c r="K171" s="32"/>
    </row>
    <row r="172" spans="1:11" ht="26.4" x14ac:dyDescent="0.25">
      <c r="A172" s="52">
        <v>165</v>
      </c>
      <c r="B172" s="165" t="s">
        <v>65</v>
      </c>
      <c r="C172" s="78" t="s">
        <v>48</v>
      </c>
      <c r="D172" s="71">
        <v>1418</v>
      </c>
      <c r="E172" s="49">
        <f t="shared" si="7"/>
        <v>8.49</v>
      </c>
      <c r="F172" s="130">
        <v>30</v>
      </c>
      <c r="G172" s="127">
        <v>127.37</v>
      </c>
      <c r="H172" s="50">
        <f t="shared" si="9"/>
        <v>30.05</v>
      </c>
      <c r="I172" s="51">
        <f t="shared" si="8"/>
        <v>157.42000000000002</v>
      </c>
      <c r="K172" s="32"/>
    </row>
    <row r="173" spans="1:11" ht="26.4" x14ac:dyDescent="0.25">
      <c r="A173" s="48">
        <v>166</v>
      </c>
      <c r="B173" s="165" t="s">
        <v>67</v>
      </c>
      <c r="C173" s="78" t="s">
        <v>46</v>
      </c>
      <c r="D173" s="71">
        <v>1464</v>
      </c>
      <c r="E173" s="49">
        <f t="shared" si="7"/>
        <v>8.77</v>
      </c>
      <c r="F173" s="130">
        <v>16</v>
      </c>
      <c r="G173" s="127">
        <v>70.13</v>
      </c>
      <c r="H173" s="50">
        <f t="shared" si="9"/>
        <v>16.54</v>
      </c>
      <c r="I173" s="51">
        <f t="shared" si="8"/>
        <v>86.669999999999987</v>
      </c>
      <c r="K173" s="32"/>
    </row>
    <row r="174" spans="1:11" x14ac:dyDescent="0.25">
      <c r="A174" s="52">
        <v>167</v>
      </c>
      <c r="B174" s="165" t="s">
        <v>57</v>
      </c>
      <c r="C174" s="78" t="s">
        <v>46</v>
      </c>
      <c r="D174" s="71">
        <v>1220</v>
      </c>
      <c r="E174" s="49">
        <f t="shared" si="7"/>
        <v>7.31</v>
      </c>
      <c r="F174" s="130">
        <v>24</v>
      </c>
      <c r="G174" s="127">
        <v>87.66</v>
      </c>
      <c r="H174" s="50">
        <f t="shared" si="9"/>
        <v>20.68</v>
      </c>
      <c r="I174" s="51">
        <f t="shared" si="8"/>
        <v>108.34</v>
      </c>
      <c r="K174" s="32"/>
    </row>
    <row r="175" spans="1:11" ht="26.4" x14ac:dyDescent="0.25">
      <c r="A175" s="52">
        <v>168</v>
      </c>
      <c r="B175" s="165" t="s">
        <v>102</v>
      </c>
      <c r="C175" s="78" t="s">
        <v>46</v>
      </c>
      <c r="D175" s="71">
        <v>1220</v>
      </c>
      <c r="E175" s="49">
        <f t="shared" si="7"/>
        <v>7.31</v>
      </c>
      <c r="F175" s="130">
        <v>16</v>
      </c>
      <c r="G175" s="127">
        <v>58.44</v>
      </c>
      <c r="H175" s="50">
        <f t="shared" si="9"/>
        <v>13.79</v>
      </c>
      <c r="I175" s="51">
        <f t="shared" si="8"/>
        <v>72.22999999999999</v>
      </c>
      <c r="K175" s="32"/>
    </row>
    <row r="176" spans="1:11" ht="26.4" x14ac:dyDescent="0.25">
      <c r="A176" s="48">
        <v>169</v>
      </c>
      <c r="B176" s="165" t="s">
        <v>82</v>
      </c>
      <c r="C176" s="78" t="s">
        <v>46</v>
      </c>
      <c r="D176" s="71">
        <v>1240</v>
      </c>
      <c r="E176" s="49">
        <f t="shared" si="7"/>
        <v>7.43</v>
      </c>
      <c r="F176" s="130">
        <v>40</v>
      </c>
      <c r="G176" s="127">
        <v>148.5</v>
      </c>
      <c r="H176" s="50">
        <f t="shared" si="9"/>
        <v>35.03</v>
      </c>
      <c r="I176" s="51">
        <f t="shared" si="8"/>
        <v>183.53</v>
      </c>
      <c r="K176" s="32"/>
    </row>
    <row r="177" spans="1:11" x14ac:dyDescent="0.25">
      <c r="A177" s="52">
        <v>170</v>
      </c>
      <c r="B177" s="165" t="s">
        <v>72</v>
      </c>
      <c r="C177" s="78" t="s">
        <v>48</v>
      </c>
      <c r="D177" s="71">
        <v>1252</v>
      </c>
      <c r="E177" s="49">
        <f t="shared" si="7"/>
        <v>7.5</v>
      </c>
      <c r="F177" s="130">
        <v>24</v>
      </c>
      <c r="G177" s="127">
        <v>89.96</v>
      </c>
      <c r="H177" s="50">
        <f t="shared" si="9"/>
        <v>21.22</v>
      </c>
      <c r="I177" s="51">
        <f t="shared" si="8"/>
        <v>111.17999999999999</v>
      </c>
      <c r="K177" s="32"/>
    </row>
    <row r="178" spans="1:11" ht="26.4" x14ac:dyDescent="0.25">
      <c r="A178" s="48">
        <v>171</v>
      </c>
      <c r="B178" s="165" t="s">
        <v>51</v>
      </c>
      <c r="C178" s="78" t="s">
        <v>50</v>
      </c>
      <c r="D178" s="71">
        <v>1268</v>
      </c>
      <c r="E178" s="49">
        <f t="shared" si="7"/>
        <v>7.59</v>
      </c>
      <c r="F178" s="130">
        <v>7</v>
      </c>
      <c r="G178" s="127">
        <v>26.58</v>
      </c>
      <c r="H178" s="50">
        <f t="shared" si="9"/>
        <v>6.27</v>
      </c>
      <c r="I178" s="51">
        <f t="shared" si="8"/>
        <v>32.849999999999994</v>
      </c>
      <c r="K178" s="32"/>
    </row>
    <row r="179" spans="1:11" ht="26.4" x14ac:dyDescent="0.25">
      <c r="A179" s="52">
        <v>172</v>
      </c>
      <c r="B179" s="165" t="s">
        <v>59</v>
      </c>
      <c r="C179" s="78" t="s">
        <v>46</v>
      </c>
      <c r="D179" s="71">
        <v>1223</v>
      </c>
      <c r="E179" s="49">
        <f t="shared" si="7"/>
        <v>7.32</v>
      </c>
      <c r="F179" s="130">
        <v>8</v>
      </c>
      <c r="G179" s="127">
        <v>29.29</v>
      </c>
      <c r="H179" s="50">
        <f t="shared" si="9"/>
        <v>6.91</v>
      </c>
      <c r="I179" s="51">
        <f t="shared" si="8"/>
        <v>36.200000000000003</v>
      </c>
      <c r="K179" s="32"/>
    </row>
    <row r="180" spans="1:11" ht="26.4" x14ac:dyDescent="0.25">
      <c r="A180" s="52">
        <v>173</v>
      </c>
      <c r="B180" s="165" t="s">
        <v>67</v>
      </c>
      <c r="C180" s="78" t="s">
        <v>50</v>
      </c>
      <c r="D180" s="71">
        <v>1438</v>
      </c>
      <c r="E180" s="49">
        <f t="shared" si="7"/>
        <v>8.61</v>
      </c>
      <c r="F180" s="130">
        <v>8</v>
      </c>
      <c r="G180" s="127">
        <v>34.44</v>
      </c>
      <c r="H180" s="50">
        <f t="shared" si="9"/>
        <v>8.1199999999999992</v>
      </c>
      <c r="I180" s="51">
        <f t="shared" si="8"/>
        <v>42.559999999999995</v>
      </c>
      <c r="K180" s="32"/>
    </row>
    <row r="181" spans="1:11" ht="26.4" x14ac:dyDescent="0.25">
      <c r="A181" s="48">
        <v>174</v>
      </c>
      <c r="B181" s="165" t="s">
        <v>63</v>
      </c>
      <c r="C181" s="78" t="s">
        <v>48</v>
      </c>
      <c r="D181" s="71">
        <v>1444</v>
      </c>
      <c r="E181" s="49">
        <f t="shared" si="7"/>
        <v>8.65</v>
      </c>
      <c r="F181" s="130">
        <v>8</v>
      </c>
      <c r="G181" s="127">
        <v>34.590000000000003</v>
      </c>
      <c r="H181" s="50">
        <f t="shared" si="9"/>
        <v>8.16</v>
      </c>
      <c r="I181" s="51">
        <f t="shared" si="8"/>
        <v>42.75</v>
      </c>
      <c r="K181" s="32"/>
    </row>
    <row r="182" spans="1:11" x14ac:dyDescent="0.25">
      <c r="A182" s="52">
        <v>175</v>
      </c>
      <c r="B182" s="165" t="s">
        <v>92</v>
      </c>
      <c r="C182" s="78" t="s">
        <v>95</v>
      </c>
      <c r="D182" s="71">
        <v>2107</v>
      </c>
      <c r="E182" s="49">
        <f t="shared" si="7"/>
        <v>12.62</v>
      </c>
      <c r="F182" s="130">
        <v>8</v>
      </c>
      <c r="G182" s="127">
        <v>50.47</v>
      </c>
      <c r="H182" s="50">
        <f t="shared" si="9"/>
        <v>11.91</v>
      </c>
      <c r="I182" s="51">
        <f t="shared" si="8"/>
        <v>62.379999999999995</v>
      </c>
      <c r="K182" s="32"/>
    </row>
    <row r="183" spans="1:11" ht="26.4" x14ac:dyDescent="0.25">
      <c r="A183" s="48">
        <v>176</v>
      </c>
      <c r="B183" s="165" t="s">
        <v>89</v>
      </c>
      <c r="C183" s="78" t="s">
        <v>50</v>
      </c>
      <c r="D183" s="71">
        <v>1586</v>
      </c>
      <c r="E183" s="49">
        <f t="shared" si="7"/>
        <v>9.5</v>
      </c>
      <c r="F183" s="130">
        <v>16</v>
      </c>
      <c r="G183" s="127">
        <v>75.98</v>
      </c>
      <c r="H183" s="50">
        <f t="shared" si="9"/>
        <v>17.920000000000002</v>
      </c>
      <c r="I183" s="51">
        <f t="shared" si="8"/>
        <v>93.9</v>
      </c>
      <c r="K183" s="32"/>
    </row>
    <row r="184" spans="1:11" ht="26.4" x14ac:dyDescent="0.25">
      <c r="A184" s="52">
        <v>177</v>
      </c>
      <c r="B184" s="165" t="s">
        <v>49</v>
      </c>
      <c r="C184" s="78" t="s">
        <v>46</v>
      </c>
      <c r="D184" s="71">
        <v>1387</v>
      </c>
      <c r="E184" s="49">
        <f t="shared" si="7"/>
        <v>8.31</v>
      </c>
      <c r="F184" s="130">
        <v>24</v>
      </c>
      <c r="G184" s="127">
        <v>99.66</v>
      </c>
      <c r="H184" s="50">
        <f t="shared" si="9"/>
        <v>23.51</v>
      </c>
      <c r="I184" s="51">
        <f t="shared" si="8"/>
        <v>123.17</v>
      </c>
      <c r="K184" s="32"/>
    </row>
    <row r="185" spans="1:11" ht="26.4" x14ac:dyDescent="0.25">
      <c r="A185" s="52">
        <v>178</v>
      </c>
      <c r="B185" s="165" t="s">
        <v>77</v>
      </c>
      <c r="C185" s="78" t="s">
        <v>46</v>
      </c>
      <c r="D185" s="71">
        <v>1367</v>
      </c>
      <c r="E185" s="49">
        <f t="shared" si="7"/>
        <v>8.19</v>
      </c>
      <c r="F185" s="130">
        <v>8</v>
      </c>
      <c r="G185" s="127">
        <v>32.74</v>
      </c>
      <c r="H185" s="50">
        <f t="shared" si="9"/>
        <v>7.72</v>
      </c>
      <c r="I185" s="51">
        <f t="shared" si="8"/>
        <v>40.46</v>
      </c>
      <c r="K185" s="32"/>
    </row>
    <row r="186" spans="1:11" ht="26.4" x14ac:dyDescent="0.25">
      <c r="A186" s="48">
        <v>179</v>
      </c>
      <c r="B186" s="165" t="s">
        <v>103</v>
      </c>
      <c r="C186" s="78" t="s">
        <v>48</v>
      </c>
      <c r="D186" s="71">
        <v>1239</v>
      </c>
      <c r="E186" s="49">
        <f t="shared" si="7"/>
        <v>7.42</v>
      </c>
      <c r="F186" s="130">
        <v>8</v>
      </c>
      <c r="G186" s="127">
        <v>29.68</v>
      </c>
      <c r="H186" s="50">
        <f t="shared" si="9"/>
        <v>7</v>
      </c>
      <c r="I186" s="51">
        <f t="shared" si="8"/>
        <v>36.68</v>
      </c>
      <c r="K186" s="32"/>
    </row>
    <row r="187" spans="1:11" ht="26.4" x14ac:dyDescent="0.25">
      <c r="A187" s="52">
        <v>180</v>
      </c>
      <c r="B187" s="165" t="s">
        <v>90</v>
      </c>
      <c r="C187" s="78" t="s">
        <v>46</v>
      </c>
      <c r="D187" s="71">
        <v>1243</v>
      </c>
      <c r="E187" s="49">
        <f t="shared" si="7"/>
        <v>7.44</v>
      </c>
      <c r="F187" s="130">
        <v>15</v>
      </c>
      <c r="G187" s="127">
        <v>55.82</v>
      </c>
      <c r="H187" s="50">
        <f t="shared" si="9"/>
        <v>13.17</v>
      </c>
      <c r="I187" s="51">
        <f t="shared" si="8"/>
        <v>68.989999999999995</v>
      </c>
      <c r="K187" s="32"/>
    </row>
    <row r="188" spans="1:11" ht="26.4" x14ac:dyDescent="0.25">
      <c r="A188" s="48">
        <v>181</v>
      </c>
      <c r="B188" s="165" t="s">
        <v>90</v>
      </c>
      <c r="C188" s="78" t="s">
        <v>46</v>
      </c>
      <c r="D188" s="71">
        <v>1203</v>
      </c>
      <c r="E188" s="49">
        <f t="shared" si="7"/>
        <v>7.2</v>
      </c>
      <c r="F188" s="130">
        <v>16</v>
      </c>
      <c r="G188" s="127">
        <v>57.63</v>
      </c>
      <c r="H188" s="50">
        <f t="shared" si="9"/>
        <v>13.59</v>
      </c>
      <c r="I188" s="51">
        <f t="shared" si="8"/>
        <v>71.22</v>
      </c>
      <c r="K188" s="32"/>
    </row>
    <row r="189" spans="1:11" ht="26.4" x14ac:dyDescent="0.25">
      <c r="A189" s="52">
        <v>182</v>
      </c>
      <c r="B189" s="165" t="s">
        <v>69</v>
      </c>
      <c r="C189" s="78" t="s">
        <v>48</v>
      </c>
      <c r="D189" s="71">
        <v>1215</v>
      </c>
      <c r="E189" s="49">
        <f t="shared" si="7"/>
        <v>7.28</v>
      </c>
      <c r="F189" s="130">
        <v>8</v>
      </c>
      <c r="G189" s="127">
        <v>29.1</v>
      </c>
      <c r="H189" s="50">
        <f t="shared" si="9"/>
        <v>6.86</v>
      </c>
      <c r="I189" s="51">
        <f t="shared" si="8"/>
        <v>35.96</v>
      </c>
      <c r="K189" s="32"/>
    </row>
    <row r="190" spans="1:11" ht="26.4" x14ac:dyDescent="0.25">
      <c r="A190" s="52">
        <v>183</v>
      </c>
      <c r="B190" s="165" t="s">
        <v>96</v>
      </c>
      <c r="C190" s="78" t="s">
        <v>48</v>
      </c>
      <c r="D190" s="71">
        <v>1418</v>
      </c>
      <c r="E190" s="49">
        <f t="shared" si="7"/>
        <v>8.49</v>
      </c>
      <c r="F190" s="130">
        <v>16</v>
      </c>
      <c r="G190" s="127">
        <v>67.930000000000007</v>
      </c>
      <c r="H190" s="50">
        <f t="shared" si="9"/>
        <v>16.02</v>
      </c>
      <c r="I190" s="51">
        <f t="shared" si="8"/>
        <v>83.95</v>
      </c>
      <c r="K190" s="32"/>
    </row>
    <row r="191" spans="1:11" ht="26.4" x14ac:dyDescent="0.25">
      <c r="A191" s="48">
        <v>184</v>
      </c>
      <c r="B191" s="165" t="s">
        <v>56</v>
      </c>
      <c r="C191" s="78" t="s">
        <v>48</v>
      </c>
      <c r="D191" s="71">
        <v>1392</v>
      </c>
      <c r="E191" s="49">
        <f t="shared" si="7"/>
        <v>8.34</v>
      </c>
      <c r="F191" s="130">
        <v>16</v>
      </c>
      <c r="G191" s="127">
        <v>66.680000000000007</v>
      </c>
      <c r="H191" s="50">
        <f t="shared" si="9"/>
        <v>15.73</v>
      </c>
      <c r="I191" s="51">
        <f t="shared" si="8"/>
        <v>82.410000000000011</v>
      </c>
      <c r="K191" s="32"/>
    </row>
    <row r="192" spans="1:11" ht="26.4" x14ac:dyDescent="0.25">
      <c r="A192" s="52">
        <v>185</v>
      </c>
      <c r="B192" s="165" t="s">
        <v>66</v>
      </c>
      <c r="C192" s="78" t="s">
        <v>48</v>
      </c>
      <c r="D192" s="71">
        <v>1235</v>
      </c>
      <c r="E192" s="49">
        <f t="shared" si="7"/>
        <v>7.4</v>
      </c>
      <c r="F192" s="130">
        <v>8</v>
      </c>
      <c r="G192" s="127">
        <v>29.58</v>
      </c>
      <c r="H192" s="50">
        <f t="shared" si="9"/>
        <v>6.98</v>
      </c>
      <c r="I192" s="51">
        <f t="shared" si="8"/>
        <v>36.56</v>
      </c>
      <c r="K192" s="32"/>
    </row>
    <row r="193" spans="1:11" ht="26.4" x14ac:dyDescent="0.25">
      <c r="A193" s="48">
        <v>186</v>
      </c>
      <c r="B193" s="165" t="s">
        <v>96</v>
      </c>
      <c r="C193" s="78" t="s">
        <v>46</v>
      </c>
      <c r="D193" s="71">
        <v>1347</v>
      </c>
      <c r="E193" s="49">
        <f t="shared" si="7"/>
        <v>8.07</v>
      </c>
      <c r="F193" s="130">
        <v>24</v>
      </c>
      <c r="G193" s="127">
        <v>96.79</v>
      </c>
      <c r="H193" s="50">
        <f t="shared" si="9"/>
        <v>22.83</v>
      </c>
      <c r="I193" s="51">
        <f t="shared" si="8"/>
        <v>119.62</v>
      </c>
      <c r="K193" s="32"/>
    </row>
    <row r="194" spans="1:11" ht="26.4" x14ac:dyDescent="0.25">
      <c r="A194" s="52">
        <v>187</v>
      </c>
      <c r="B194" s="165" t="s">
        <v>64</v>
      </c>
      <c r="C194" s="78" t="s">
        <v>48</v>
      </c>
      <c r="D194" s="71">
        <v>1215</v>
      </c>
      <c r="E194" s="49">
        <f t="shared" si="7"/>
        <v>7.28</v>
      </c>
      <c r="F194" s="130">
        <v>16</v>
      </c>
      <c r="G194" s="127">
        <v>58.2</v>
      </c>
      <c r="H194" s="50">
        <f t="shared" si="9"/>
        <v>13.73</v>
      </c>
      <c r="I194" s="51">
        <f t="shared" si="8"/>
        <v>71.930000000000007</v>
      </c>
      <c r="K194" s="32"/>
    </row>
    <row r="195" spans="1:11" ht="26.4" x14ac:dyDescent="0.25">
      <c r="A195" s="52">
        <v>188</v>
      </c>
      <c r="B195" s="165" t="s">
        <v>70</v>
      </c>
      <c r="C195" s="78" t="s">
        <v>46</v>
      </c>
      <c r="D195" s="71">
        <v>1242</v>
      </c>
      <c r="E195" s="49">
        <f t="shared" si="7"/>
        <v>7.44</v>
      </c>
      <c r="F195" s="130">
        <v>8</v>
      </c>
      <c r="G195" s="127">
        <v>29.75</v>
      </c>
      <c r="H195" s="50">
        <f t="shared" si="9"/>
        <v>7.02</v>
      </c>
      <c r="I195" s="51">
        <f t="shared" si="8"/>
        <v>36.769999999999996</v>
      </c>
      <c r="K195" s="32"/>
    </row>
    <row r="196" spans="1:11" ht="26.4" x14ac:dyDescent="0.25">
      <c r="A196" s="48">
        <v>189</v>
      </c>
      <c r="B196" s="165" t="s">
        <v>96</v>
      </c>
      <c r="C196" s="78" t="s">
        <v>46</v>
      </c>
      <c r="D196" s="71">
        <v>1387</v>
      </c>
      <c r="E196" s="49">
        <f t="shared" si="7"/>
        <v>8.31</v>
      </c>
      <c r="F196" s="130">
        <v>16</v>
      </c>
      <c r="G196" s="127">
        <v>66.44</v>
      </c>
      <c r="H196" s="50">
        <f t="shared" si="9"/>
        <v>15.67</v>
      </c>
      <c r="I196" s="51">
        <f t="shared" si="8"/>
        <v>82.11</v>
      </c>
      <c r="K196" s="32"/>
    </row>
    <row r="197" spans="1:11" ht="26.4" x14ac:dyDescent="0.25">
      <c r="A197" s="52">
        <v>190</v>
      </c>
      <c r="B197" s="165" t="s">
        <v>70</v>
      </c>
      <c r="C197" s="78" t="s">
        <v>46</v>
      </c>
      <c r="D197" s="71">
        <v>1262</v>
      </c>
      <c r="E197" s="49">
        <f t="shared" si="7"/>
        <v>7.56</v>
      </c>
      <c r="F197" s="130">
        <v>18</v>
      </c>
      <c r="G197" s="127">
        <v>68.010000000000005</v>
      </c>
      <c r="H197" s="50">
        <f t="shared" si="9"/>
        <v>16.04</v>
      </c>
      <c r="I197" s="51">
        <f t="shared" si="8"/>
        <v>84.050000000000011</v>
      </c>
      <c r="K197" s="32"/>
    </row>
    <row r="198" spans="1:11" ht="26.4" x14ac:dyDescent="0.25">
      <c r="A198" s="48">
        <v>191</v>
      </c>
      <c r="B198" s="165" t="s">
        <v>61</v>
      </c>
      <c r="C198" s="78" t="s">
        <v>48</v>
      </c>
      <c r="D198" s="71">
        <v>1235</v>
      </c>
      <c r="E198" s="49">
        <f t="shared" si="7"/>
        <v>7.4</v>
      </c>
      <c r="F198" s="130">
        <v>8</v>
      </c>
      <c r="G198" s="127">
        <v>29.58</v>
      </c>
      <c r="H198" s="50">
        <f t="shared" si="9"/>
        <v>6.98</v>
      </c>
      <c r="I198" s="51">
        <f t="shared" si="8"/>
        <v>36.56</v>
      </c>
      <c r="K198" s="32"/>
    </row>
    <row r="199" spans="1:11" ht="26.4" x14ac:dyDescent="0.25">
      <c r="A199" s="52">
        <v>192</v>
      </c>
      <c r="B199" s="165" t="s">
        <v>96</v>
      </c>
      <c r="C199" s="78" t="s">
        <v>46</v>
      </c>
      <c r="D199" s="71">
        <v>1372</v>
      </c>
      <c r="E199" s="49">
        <f t="shared" si="7"/>
        <v>8.2200000000000006</v>
      </c>
      <c r="F199" s="130">
        <v>24</v>
      </c>
      <c r="G199" s="127">
        <v>98.59</v>
      </c>
      <c r="H199" s="50">
        <f t="shared" si="9"/>
        <v>23.26</v>
      </c>
      <c r="I199" s="51">
        <f t="shared" si="8"/>
        <v>121.85000000000001</v>
      </c>
      <c r="K199" s="32"/>
    </row>
    <row r="200" spans="1:11" ht="26.4" x14ac:dyDescent="0.25">
      <c r="A200" s="52">
        <v>193</v>
      </c>
      <c r="B200" s="165" t="s">
        <v>104</v>
      </c>
      <c r="C200" s="78" t="s">
        <v>46</v>
      </c>
      <c r="D200" s="71">
        <v>1220</v>
      </c>
      <c r="E200" s="49">
        <f t="shared" ref="E200:E263" si="10">ROUND(D200/$E$4,2)</f>
        <v>7.31</v>
      </c>
      <c r="F200" s="130">
        <v>8</v>
      </c>
      <c r="G200" s="127">
        <v>29.22</v>
      </c>
      <c r="H200" s="50">
        <f t="shared" si="9"/>
        <v>6.89</v>
      </c>
      <c r="I200" s="51">
        <f t="shared" ref="I200:I263" si="11">G200+H200</f>
        <v>36.11</v>
      </c>
      <c r="K200" s="32"/>
    </row>
    <row r="201" spans="1:11" ht="26.4" x14ac:dyDescent="0.25">
      <c r="A201" s="48">
        <v>194</v>
      </c>
      <c r="B201" s="165" t="s">
        <v>64</v>
      </c>
      <c r="C201" s="78" t="s">
        <v>46</v>
      </c>
      <c r="D201" s="71">
        <v>1220</v>
      </c>
      <c r="E201" s="49">
        <f t="shared" si="10"/>
        <v>7.31</v>
      </c>
      <c r="F201" s="130">
        <v>8</v>
      </c>
      <c r="G201" s="127">
        <v>29.22</v>
      </c>
      <c r="H201" s="50">
        <f t="shared" si="9"/>
        <v>6.89</v>
      </c>
      <c r="I201" s="51">
        <f t="shared" si="11"/>
        <v>36.11</v>
      </c>
      <c r="K201" s="32"/>
    </row>
    <row r="202" spans="1:11" ht="26.4" x14ac:dyDescent="0.25">
      <c r="A202" s="52">
        <v>195</v>
      </c>
      <c r="B202" s="165" t="s">
        <v>53</v>
      </c>
      <c r="C202" s="78" t="s">
        <v>48</v>
      </c>
      <c r="D202" s="71">
        <v>1398</v>
      </c>
      <c r="E202" s="49">
        <f t="shared" si="10"/>
        <v>8.3699999999999992</v>
      </c>
      <c r="F202" s="130">
        <v>8</v>
      </c>
      <c r="G202" s="127">
        <v>33.479999999999997</v>
      </c>
      <c r="H202" s="50">
        <f t="shared" si="9"/>
        <v>7.9</v>
      </c>
      <c r="I202" s="51">
        <f t="shared" si="11"/>
        <v>41.379999999999995</v>
      </c>
      <c r="K202" s="32"/>
    </row>
    <row r="203" spans="1:11" ht="26.4" x14ac:dyDescent="0.25">
      <c r="A203" s="48">
        <v>196</v>
      </c>
      <c r="B203" s="165" t="s">
        <v>70</v>
      </c>
      <c r="C203" s="78" t="s">
        <v>46</v>
      </c>
      <c r="D203" s="71">
        <v>1200</v>
      </c>
      <c r="E203" s="49">
        <f t="shared" si="10"/>
        <v>7.19</v>
      </c>
      <c r="F203" s="130">
        <v>24</v>
      </c>
      <c r="G203" s="127">
        <v>86.23</v>
      </c>
      <c r="H203" s="50">
        <f t="shared" si="9"/>
        <v>20.34</v>
      </c>
      <c r="I203" s="51">
        <f t="shared" si="11"/>
        <v>106.57000000000001</v>
      </c>
      <c r="K203" s="32"/>
    </row>
    <row r="204" spans="1:11" ht="26.4" x14ac:dyDescent="0.25">
      <c r="A204" s="52">
        <v>197</v>
      </c>
      <c r="B204" s="165" t="s">
        <v>79</v>
      </c>
      <c r="C204" s="78" t="s">
        <v>46</v>
      </c>
      <c r="D204" s="71">
        <v>1200</v>
      </c>
      <c r="E204" s="49">
        <f t="shared" si="10"/>
        <v>7.19</v>
      </c>
      <c r="F204" s="130">
        <v>8</v>
      </c>
      <c r="G204" s="127">
        <v>28.74</v>
      </c>
      <c r="H204" s="50">
        <f t="shared" si="9"/>
        <v>6.78</v>
      </c>
      <c r="I204" s="51">
        <f t="shared" si="11"/>
        <v>35.519999999999996</v>
      </c>
      <c r="K204" s="32"/>
    </row>
    <row r="205" spans="1:11" ht="26.4" x14ac:dyDescent="0.25">
      <c r="A205" s="52">
        <v>198</v>
      </c>
      <c r="B205" s="165" t="s">
        <v>54</v>
      </c>
      <c r="C205" s="78" t="s">
        <v>46</v>
      </c>
      <c r="D205" s="71">
        <v>1220</v>
      </c>
      <c r="E205" s="49">
        <f t="shared" si="10"/>
        <v>7.31</v>
      </c>
      <c r="F205" s="130">
        <v>31</v>
      </c>
      <c r="G205" s="127">
        <v>113.23</v>
      </c>
      <c r="H205" s="50">
        <f t="shared" si="9"/>
        <v>26.71</v>
      </c>
      <c r="I205" s="51">
        <f t="shared" si="11"/>
        <v>139.94</v>
      </c>
      <c r="K205" s="32"/>
    </row>
    <row r="206" spans="1:11" ht="26.4" x14ac:dyDescent="0.25">
      <c r="A206" s="48">
        <v>199</v>
      </c>
      <c r="B206" s="165" t="s">
        <v>69</v>
      </c>
      <c r="C206" s="78" t="s">
        <v>46</v>
      </c>
      <c r="D206" s="71">
        <v>1223</v>
      </c>
      <c r="E206" s="49">
        <f t="shared" si="10"/>
        <v>7.32</v>
      </c>
      <c r="F206" s="130">
        <v>2</v>
      </c>
      <c r="G206" s="127">
        <v>7.32</v>
      </c>
      <c r="H206" s="50">
        <f t="shared" ref="H206:H289" si="12">ROUND(G206*0.2359,2)</f>
        <v>1.73</v>
      </c>
      <c r="I206" s="51">
        <f t="shared" si="11"/>
        <v>9.0500000000000007</v>
      </c>
      <c r="K206" s="32"/>
    </row>
    <row r="207" spans="1:11" ht="26.4" x14ac:dyDescent="0.25">
      <c r="A207" s="52">
        <v>200</v>
      </c>
      <c r="B207" s="165" t="s">
        <v>93</v>
      </c>
      <c r="C207" s="78" t="s">
        <v>46</v>
      </c>
      <c r="D207" s="71">
        <v>1372</v>
      </c>
      <c r="E207" s="49">
        <f t="shared" si="10"/>
        <v>8.2200000000000006</v>
      </c>
      <c r="F207" s="130">
        <v>16</v>
      </c>
      <c r="G207" s="127">
        <v>65.73</v>
      </c>
      <c r="H207" s="50">
        <f t="shared" si="12"/>
        <v>15.51</v>
      </c>
      <c r="I207" s="51">
        <f t="shared" si="11"/>
        <v>81.240000000000009</v>
      </c>
      <c r="K207" s="32"/>
    </row>
    <row r="208" spans="1:11" ht="26.4" x14ac:dyDescent="0.25">
      <c r="A208" s="48">
        <v>201</v>
      </c>
      <c r="B208" s="165" t="s">
        <v>89</v>
      </c>
      <c r="C208" s="78" t="s">
        <v>48</v>
      </c>
      <c r="D208" s="71">
        <v>1495</v>
      </c>
      <c r="E208" s="49">
        <f t="shared" si="10"/>
        <v>8.9499999999999993</v>
      </c>
      <c r="F208" s="130">
        <v>16</v>
      </c>
      <c r="G208" s="127">
        <v>71.62</v>
      </c>
      <c r="H208" s="50">
        <f t="shared" si="12"/>
        <v>16.899999999999999</v>
      </c>
      <c r="I208" s="51">
        <f t="shared" si="11"/>
        <v>88.52000000000001</v>
      </c>
      <c r="K208" s="32"/>
    </row>
    <row r="209" spans="1:11" ht="26.4" x14ac:dyDescent="0.25">
      <c r="A209" s="52">
        <v>202</v>
      </c>
      <c r="B209" s="165" t="s">
        <v>76</v>
      </c>
      <c r="C209" s="78" t="s">
        <v>46</v>
      </c>
      <c r="D209" s="71">
        <v>1200</v>
      </c>
      <c r="E209" s="49">
        <f t="shared" si="10"/>
        <v>7.19</v>
      </c>
      <c r="F209" s="130">
        <v>8</v>
      </c>
      <c r="G209" s="127">
        <v>28.74</v>
      </c>
      <c r="H209" s="50">
        <f t="shared" si="12"/>
        <v>6.78</v>
      </c>
      <c r="I209" s="51">
        <f t="shared" si="11"/>
        <v>35.519999999999996</v>
      </c>
      <c r="K209" s="32"/>
    </row>
    <row r="210" spans="1:11" ht="26.4" x14ac:dyDescent="0.25">
      <c r="A210" s="52">
        <v>203</v>
      </c>
      <c r="B210" s="165" t="s">
        <v>67</v>
      </c>
      <c r="C210" s="78" t="s">
        <v>46</v>
      </c>
      <c r="D210" s="71">
        <v>1200</v>
      </c>
      <c r="E210" s="49">
        <f t="shared" si="10"/>
        <v>7.19</v>
      </c>
      <c r="F210" s="130">
        <v>8</v>
      </c>
      <c r="G210" s="127">
        <v>28.74</v>
      </c>
      <c r="H210" s="50">
        <f t="shared" si="12"/>
        <v>6.78</v>
      </c>
      <c r="I210" s="51">
        <f t="shared" si="11"/>
        <v>35.519999999999996</v>
      </c>
      <c r="K210" s="32"/>
    </row>
    <row r="211" spans="1:11" ht="26.4" x14ac:dyDescent="0.25">
      <c r="A211" s="48">
        <v>204</v>
      </c>
      <c r="B211" s="165" t="s">
        <v>102</v>
      </c>
      <c r="C211" s="78" t="s">
        <v>50</v>
      </c>
      <c r="D211" s="71">
        <v>1239</v>
      </c>
      <c r="E211" s="49">
        <f t="shared" si="10"/>
        <v>7.42</v>
      </c>
      <c r="F211" s="130">
        <v>16</v>
      </c>
      <c r="G211" s="127">
        <v>59.35</v>
      </c>
      <c r="H211" s="50">
        <f t="shared" si="12"/>
        <v>14</v>
      </c>
      <c r="I211" s="51">
        <f t="shared" si="11"/>
        <v>73.349999999999994</v>
      </c>
      <c r="K211" s="32"/>
    </row>
    <row r="212" spans="1:11" ht="26.4" x14ac:dyDescent="0.25">
      <c r="A212" s="52">
        <v>205</v>
      </c>
      <c r="B212" s="165" t="s">
        <v>69</v>
      </c>
      <c r="C212" s="78" t="s">
        <v>48</v>
      </c>
      <c r="D212" s="71">
        <v>1239</v>
      </c>
      <c r="E212" s="49">
        <f t="shared" si="10"/>
        <v>7.42</v>
      </c>
      <c r="F212" s="130">
        <v>8</v>
      </c>
      <c r="G212" s="127">
        <v>29.68</v>
      </c>
      <c r="H212" s="50">
        <f t="shared" si="12"/>
        <v>7</v>
      </c>
      <c r="I212" s="51">
        <f t="shared" si="11"/>
        <v>36.68</v>
      </c>
      <c r="K212" s="32"/>
    </row>
    <row r="213" spans="1:11" ht="26.4" x14ac:dyDescent="0.25">
      <c r="A213" s="48">
        <v>206</v>
      </c>
      <c r="B213" s="165" t="s">
        <v>87</v>
      </c>
      <c r="C213" s="78" t="s">
        <v>48</v>
      </c>
      <c r="D213" s="71">
        <v>1398</v>
      </c>
      <c r="E213" s="49">
        <f t="shared" si="10"/>
        <v>8.3699999999999992</v>
      </c>
      <c r="F213" s="130">
        <v>16</v>
      </c>
      <c r="G213" s="127">
        <v>66.97</v>
      </c>
      <c r="H213" s="50">
        <f t="shared" si="12"/>
        <v>15.8</v>
      </c>
      <c r="I213" s="51">
        <f t="shared" si="11"/>
        <v>82.77</v>
      </c>
      <c r="K213" s="32"/>
    </row>
    <row r="214" spans="1:11" ht="26.4" x14ac:dyDescent="0.25">
      <c r="A214" s="52">
        <v>207</v>
      </c>
      <c r="B214" s="165" t="s">
        <v>60</v>
      </c>
      <c r="C214" s="78" t="s">
        <v>46</v>
      </c>
      <c r="D214" s="71">
        <v>1352</v>
      </c>
      <c r="E214" s="49">
        <f t="shared" si="10"/>
        <v>8.1</v>
      </c>
      <c r="F214" s="130">
        <v>8</v>
      </c>
      <c r="G214" s="127">
        <v>32.380000000000003</v>
      </c>
      <c r="H214" s="50">
        <f t="shared" si="12"/>
        <v>7.64</v>
      </c>
      <c r="I214" s="51">
        <f t="shared" si="11"/>
        <v>40.020000000000003</v>
      </c>
      <c r="K214" s="32"/>
    </row>
    <row r="215" spans="1:11" ht="26.4" x14ac:dyDescent="0.25">
      <c r="A215" s="52">
        <v>208</v>
      </c>
      <c r="B215" s="165" t="s">
        <v>60</v>
      </c>
      <c r="C215" s="78" t="s">
        <v>46</v>
      </c>
      <c r="D215" s="71">
        <v>1372</v>
      </c>
      <c r="E215" s="49">
        <f t="shared" si="10"/>
        <v>8.2200000000000006</v>
      </c>
      <c r="F215" s="130">
        <v>7</v>
      </c>
      <c r="G215" s="127">
        <v>28.76</v>
      </c>
      <c r="H215" s="50">
        <f t="shared" si="12"/>
        <v>6.78</v>
      </c>
      <c r="I215" s="51">
        <f t="shared" si="11"/>
        <v>35.54</v>
      </c>
      <c r="K215" s="32"/>
    </row>
    <row r="216" spans="1:11" ht="26.4" x14ac:dyDescent="0.25">
      <c r="A216" s="48">
        <v>209</v>
      </c>
      <c r="B216" s="165" t="s">
        <v>105</v>
      </c>
      <c r="C216" s="78" t="s">
        <v>48</v>
      </c>
      <c r="D216" s="71">
        <v>1195</v>
      </c>
      <c r="E216" s="49">
        <f t="shared" si="10"/>
        <v>7.16</v>
      </c>
      <c r="F216" s="130">
        <v>8</v>
      </c>
      <c r="G216" s="127">
        <v>28.62</v>
      </c>
      <c r="H216" s="50">
        <f t="shared" si="12"/>
        <v>6.75</v>
      </c>
      <c r="I216" s="51">
        <f t="shared" si="11"/>
        <v>35.370000000000005</v>
      </c>
      <c r="K216" s="32"/>
    </row>
    <row r="217" spans="1:11" ht="26.4" x14ac:dyDescent="0.25">
      <c r="A217" s="52">
        <v>210</v>
      </c>
      <c r="B217" s="165" t="s">
        <v>80</v>
      </c>
      <c r="C217" s="78" t="s">
        <v>46</v>
      </c>
      <c r="D217" s="71">
        <v>1180</v>
      </c>
      <c r="E217" s="49">
        <f t="shared" si="10"/>
        <v>7.07</v>
      </c>
      <c r="F217" s="130">
        <v>14</v>
      </c>
      <c r="G217" s="127">
        <v>49.46</v>
      </c>
      <c r="H217" s="50">
        <f t="shared" si="12"/>
        <v>11.67</v>
      </c>
      <c r="I217" s="51">
        <f t="shared" si="11"/>
        <v>61.13</v>
      </c>
      <c r="K217" s="32"/>
    </row>
    <row r="218" spans="1:11" ht="26.4" x14ac:dyDescent="0.25">
      <c r="A218" s="48">
        <v>211</v>
      </c>
      <c r="B218" s="165" t="s">
        <v>83</v>
      </c>
      <c r="C218" s="78" t="s">
        <v>46</v>
      </c>
      <c r="D218" s="71">
        <v>1352</v>
      </c>
      <c r="E218" s="49">
        <f t="shared" si="10"/>
        <v>8.1</v>
      </c>
      <c r="F218" s="130">
        <v>24</v>
      </c>
      <c r="G218" s="127">
        <v>97.15</v>
      </c>
      <c r="H218" s="50">
        <f t="shared" si="12"/>
        <v>22.92</v>
      </c>
      <c r="I218" s="51">
        <f t="shared" si="11"/>
        <v>120.07000000000001</v>
      </c>
      <c r="K218" s="32"/>
    </row>
    <row r="219" spans="1:11" ht="26.4" x14ac:dyDescent="0.25">
      <c r="A219" s="52">
        <v>212</v>
      </c>
      <c r="B219" s="165" t="s">
        <v>82</v>
      </c>
      <c r="C219" s="78" t="s">
        <v>46</v>
      </c>
      <c r="D219" s="71">
        <v>1203</v>
      </c>
      <c r="E219" s="49">
        <f t="shared" si="10"/>
        <v>7.2</v>
      </c>
      <c r="F219" s="130">
        <v>16</v>
      </c>
      <c r="G219" s="127">
        <v>57.63</v>
      </c>
      <c r="H219" s="50">
        <f t="shared" si="12"/>
        <v>13.59</v>
      </c>
      <c r="I219" s="51">
        <f t="shared" si="11"/>
        <v>71.22</v>
      </c>
      <c r="K219" s="32"/>
    </row>
    <row r="220" spans="1:11" ht="26.4" x14ac:dyDescent="0.25">
      <c r="A220" s="52">
        <v>213</v>
      </c>
      <c r="B220" s="165" t="s">
        <v>61</v>
      </c>
      <c r="C220" s="78" t="s">
        <v>46</v>
      </c>
      <c r="D220" s="71">
        <v>1180</v>
      </c>
      <c r="E220" s="49">
        <f t="shared" si="10"/>
        <v>7.07</v>
      </c>
      <c r="F220" s="130">
        <v>8</v>
      </c>
      <c r="G220" s="127">
        <v>28.26</v>
      </c>
      <c r="H220" s="50">
        <f>ROUNDUP(G220*0.2359,2)</f>
        <v>6.67</v>
      </c>
      <c r="I220" s="51">
        <f t="shared" si="11"/>
        <v>34.93</v>
      </c>
      <c r="K220" s="32"/>
    </row>
    <row r="221" spans="1:11" ht="26.4" x14ac:dyDescent="0.25">
      <c r="A221" s="48">
        <v>214</v>
      </c>
      <c r="B221" s="165" t="s">
        <v>104</v>
      </c>
      <c r="C221" s="78" t="s">
        <v>46</v>
      </c>
      <c r="D221" s="71">
        <v>1180</v>
      </c>
      <c r="E221" s="49">
        <f t="shared" si="10"/>
        <v>7.07</v>
      </c>
      <c r="F221" s="130">
        <v>8</v>
      </c>
      <c r="G221" s="127">
        <v>28.26</v>
      </c>
      <c r="H221" s="50">
        <f t="shared" si="12"/>
        <v>6.67</v>
      </c>
      <c r="I221" s="51">
        <f t="shared" si="11"/>
        <v>34.93</v>
      </c>
      <c r="K221" s="32"/>
    </row>
    <row r="222" spans="1:11" ht="26.4" x14ac:dyDescent="0.25">
      <c r="A222" s="52">
        <v>215</v>
      </c>
      <c r="B222" s="165" t="s">
        <v>87</v>
      </c>
      <c r="C222" s="78" t="s">
        <v>46</v>
      </c>
      <c r="D222" s="71">
        <v>1327</v>
      </c>
      <c r="E222" s="49">
        <f t="shared" si="10"/>
        <v>7.95</v>
      </c>
      <c r="F222" s="130">
        <v>8</v>
      </c>
      <c r="G222" s="127">
        <v>31.78</v>
      </c>
      <c r="H222" s="50">
        <f t="shared" si="12"/>
        <v>7.5</v>
      </c>
      <c r="I222" s="51">
        <f t="shared" si="11"/>
        <v>39.28</v>
      </c>
      <c r="K222" s="32"/>
    </row>
    <row r="223" spans="1:11" ht="26.4" x14ac:dyDescent="0.25">
      <c r="A223" s="48">
        <v>216</v>
      </c>
      <c r="B223" s="165" t="s">
        <v>67</v>
      </c>
      <c r="C223" s="78" t="s">
        <v>48</v>
      </c>
      <c r="D223" s="71">
        <v>1352</v>
      </c>
      <c r="E223" s="49">
        <f t="shared" si="10"/>
        <v>8.1</v>
      </c>
      <c r="F223" s="130">
        <v>24</v>
      </c>
      <c r="G223" s="127">
        <v>97.15</v>
      </c>
      <c r="H223" s="50">
        <f t="shared" si="12"/>
        <v>22.92</v>
      </c>
      <c r="I223" s="51">
        <f t="shared" si="11"/>
        <v>120.07000000000001</v>
      </c>
      <c r="K223" s="32"/>
    </row>
    <row r="224" spans="1:11" ht="26.4" x14ac:dyDescent="0.25">
      <c r="A224" s="52">
        <v>217</v>
      </c>
      <c r="B224" s="165" t="s">
        <v>86</v>
      </c>
      <c r="C224" s="78" t="s">
        <v>48</v>
      </c>
      <c r="D224" s="71">
        <v>1448</v>
      </c>
      <c r="E224" s="49">
        <f t="shared" si="10"/>
        <v>8.67</v>
      </c>
      <c r="F224" s="130">
        <v>8</v>
      </c>
      <c r="G224" s="127">
        <v>34.68</v>
      </c>
      <c r="H224" s="50">
        <f t="shared" si="12"/>
        <v>8.18</v>
      </c>
      <c r="I224" s="51">
        <f t="shared" si="11"/>
        <v>42.86</v>
      </c>
      <c r="K224" s="32"/>
    </row>
    <row r="225" spans="1:11" ht="26.4" x14ac:dyDescent="0.25">
      <c r="A225" s="52">
        <v>218</v>
      </c>
      <c r="B225" s="165" t="s">
        <v>90</v>
      </c>
      <c r="C225" s="78" t="s">
        <v>46</v>
      </c>
      <c r="D225" s="71">
        <v>1180</v>
      </c>
      <c r="E225" s="49">
        <f t="shared" si="10"/>
        <v>7.07</v>
      </c>
      <c r="F225" s="130">
        <v>10</v>
      </c>
      <c r="G225" s="127">
        <v>35.33</v>
      </c>
      <c r="H225" s="50">
        <f t="shared" si="12"/>
        <v>8.33</v>
      </c>
      <c r="I225" s="51">
        <f t="shared" si="11"/>
        <v>43.66</v>
      </c>
      <c r="K225" s="32"/>
    </row>
    <row r="226" spans="1:11" ht="26.4" x14ac:dyDescent="0.25">
      <c r="A226" s="48">
        <v>219</v>
      </c>
      <c r="B226" s="165" t="s">
        <v>49</v>
      </c>
      <c r="C226" s="78" t="s">
        <v>46</v>
      </c>
      <c r="D226" s="71">
        <v>1352</v>
      </c>
      <c r="E226" s="49">
        <f t="shared" si="10"/>
        <v>8.1</v>
      </c>
      <c r="F226" s="130">
        <v>6</v>
      </c>
      <c r="G226" s="127">
        <v>24.29</v>
      </c>
      <c r="H226" s="50">
        <f t="shared" si="12"/>
        <v>5.73</v>
      </c>
      <c r="I226" s="51">
        <f t="shared" si="11"/>
        <v>30.02</v>
      </c>
      <c r="K226" s="32"/>
    </row>
    <row r="227" spans="1:11" ht="26.4" x14ac:dyDescent="0.25">
      <c r="A227" s="52">
        <v>220</v>
      </c>
      <c r="B227" s="165" t="s">
        <v>93</v>
      </c>
      <c r="C227" s="78" t="s">
        <v>46</v>
      </c>
      <c r="D227" s="71">
        <v>1203</v>
      </c>
      <c r="E227" s="49">
        <f t="shared" si="10"/>
        <v>7.2</v>
      </c>
      <c r="F227" s="130">
        <v>26</v>
      </c>
      <c r="G227" s="127">
        <v>93.65</v>
      </c>
      <c r="H227" s="50">
        <f t="shared" si="12"/>
        <v>22.09</v>
      </c>
      <c r="I227" s="51">
        <f t="shared" si="11"/>
        <v>115.74000000000001</v>
      </c>
      <c r="K227" s="32"/>
    </row>
    <row r="228" spans="1:11" ht="26.4" x14ac:dyDescent="0.25">
      <c r="A228" s="48">
        <v>221</v>
      </c>
      <c r="B228" s="165" t="s">
        <v>60</v>
      </c>
      <c r="C228" s="78" t="s">
        <v>48</v>
      </c>
      <c r="D228" s="71">
        <v>1378</v>
      </c>
      <c r="E228" s="49">
        <f t="shared" si="10"/>
        <v>8.25</v>
      </c>
      <c r="F228" s="130">
        <v>16</v>
      </c>
      <c r="G228" s="127">
        <v>66.010000000000005</v>
      </c>
      <c r="H228" s="50">
        <f t="shared" si="12"/>
        <v>15.57</v>
      </c>
      <c r="I228" s="51">
        <f t="shared" si="11"/>
        <v>81.580000000000013</v>
      </c>
      <c r="K228" s="32"/>
    </row>
    <row r="229" spans="1:11" ht="26.4" x14ac:dyDescent="0.25">
      <c r="A229" s="52">
        <v>222</v>
      </c>
      <c r="B229" s="165" t="s">
        <v>86</v>
      </c>
      <c r="C229" s="78" t="s">
        <v>48</v>
      </c>
      <c r="D229" s="71">
        <v>1448</v>
      </c>
      <c r="E229" s="49">
        <f t="shared" si="10"/>
        <v>8.67</v>
      </c>
      <c r="F229" s="130">
        <v>8</v>
      </c>
      <c r="G229" s="127">
        <v>34.68</v>
      </c>
      <c r="H229" s="50">
        <f t="shared" si="12"/>
        <v>8.18</v>
      </c>
      <c r="I229" s="51">
        <f t="shared" si="11"/>
        <v>42.86</v>
      </c>
      <c r="K229" s="32"/>
    </row>
    <row r="230" spans="1:11" ht="26.4" x14ac:dyDescent="0.25">
      <c r="A230" s="52">
        <v>223</v>
      </c>
      <c r="B230" s="165" t="s">
        <v>64</v>
      </c>
      <c r="C230" s="78" t="s">
        <v>50</v>
      </c>
      <c r="D230" s="71">
        <v>1232</v>
      </c>
      <c r="E230" s="49">
        <f t="shared" si="10"/>
        <v>7.38</v>
      </c>
      <c r="F230" s="130">
        <v>16</v>
      </c>
      <c r="G230" s="127">
        <v>59.02</v>
      </c>
      <c r="H230" s="50">
        <f t="shared" si="12"/>
        <v>13.92</v>
      </c>
      <c r="I230" s="51">
        <f t="shared" si="11"/>
        <v>72.94</v>
      </c>
      <c r="K230" s="32"/>
    </row>
    <row r="231" spans="1:11" ht="26.4" x14ac:dyDescent="0.25">
      <c r="A231" s="48">
        <v>224</v>
      </c>
      <c r="B231" s="165" t="s">
        <v>69</v>
      </c>
      <c r="C231" s="78" t="s">
        <v>46</v>
      </c>
      <c r="D231" s="71">
        <v>1180</v>
      </c>
      <c r="E231" s="49">
        <f t="shared" si="10"/>
        <v>7.07</v>
      </c>
      <c r="F231" s="130">
        <v>16</v>
      </c>
      <c r="G231" s="127">
        <v>56.53</v>
      </c>
      <c r="H231" s="50">
        <f t="shared" si="12"/>
        <v>13.34</v>
      </c>
      <c r="I231" s="51">
        <f t="shared" si="11"/>
        <v>69.87</v>
      </c>
      <c r="K231" s="32"/>
    </row>
    <row r="232" spans="1:11" ht="26.4" x14ac:dyDescent="0.25">
      <c r="A232" s="52">
        <v>225</v>
      </c>
      <c r="B232" s="165" t="s">
        <v>56</v>
      </c>
      <c r="C232" s="78" t="s">
        <v>46</v>
      </c>
      <c r="D232" s="71">
        <v>1180</v>
      </c>
      <c r="E232" s="49">
        <f t="shared" si="10"/>
        <v>7.07</v>
      </c>
      <c r="F232" s="130">
        <v>8</v>
      </c>
      <c r="G232" s="127">
        <v>28.26</v>
      </c>
      <c r="H232" s="50">
        <f t="shared" si="12"/>
        <v>6.67</v>
      </c>
      <c r="I232" s="51">
        <f t="shared" si="11"/>
        <v>34.93</v>
      </c>
      <c r="K232" s="32"/>
    </row>
    <row r="233" spans="1:11" ht="26.4" x14ac:dyDescent="0.25">
      <c r="A233" s="48">
        <v>226</v>
      </c>
      <c r="B233" s="165" t="s">
        <v>45</v>
      </c>
      <c r="C233" s="78" t="s">
        <v>46</v>
      </c>
      <c r="D233" s="71">
        <v>1327</v>
      </c>
      <c r="E233" s="49">
        <f t="shared" si="10"/>
        <v>7.95</v>
      </c>
      <c r="F233" s="130">
        <v>8</v>
      </c>
      <c r="G233" s="127">
        <v>31.78</v>
      </c>
      <c r="H233" s="50">
        <f>ROUND(G233*0.2359,2)</f>
        <v>7.5</v>
      </c>
      <c r="I233" s="51">
        <f t="shared" si="11"/>
        <v>39.28</v>
      </c>
      <c r="K233" s="32"/>
    </row>
    <row r="234" spans="1:11" ht="26.4" x14ac:dyDescent="0.25">
      <c r="A234" s="52">
        <v>227</v>
      </c>
      <c r="B234" s="165" t="s">
        <v>70</v>
      </c>
      <c r="C234" s="78" t="s">
        <v>48</v>
      </c>
      <c r="D234" s="71">
        <v>1354</v>
      </c>
      <c r="E234" s="49">
        <f t="shared" si="10"/>
        <v>8.11</v>
      </c>
      <c r="F234" s="130">
        <v>8</v>
      </c>
      <c r="G234" s="127">
        <v>32.43</v>
      </c>
      <c r="H234" s="50">
        <f t="shared" si="12"/>
        <v>7.65</v>
      </c>
      <c r="I234" s="51">
        <f t="shared" si="11"/>
        <v>40.08</v>
      </c>
      <c r="K234" s="32"/>
    </row>
    <row r="235" spans="1:11" ht="26.4" x14ac:dyDescent="0.25">
      <c r="A235" s="52">
        <v>228</v>
      </c>
      <c r="B235" s="165" t="s">
        <v>77</v>
      </c>
      <c r="C235" s="78" t="s">
        <v>46</v>
      </c>
      <c r="D235" s="71">
        <v>1352</v>
      </c>
      <c r="E235" s="49">
        <f t="shared" si="10"/>
        <v>8.1</v>
      </c>
      <c r="F235" s="130">
        <v>8</v>
      </c>
      <c r="G235" s="127">
        <v>32.380000000000003</v>
      </c>
      <c r="H235" s="50">
        <f t="shared" si="12"/>
        <v>7.64</v>
      </c>
      <c r="I235" s="51">
        <f t="shared" si="11"/>
        <v>40.020000000000003</v>
      </c>
      <c r="K235" s="32"/>
    </row>
    <row r="236" spans="1:11" ht="26.4" x14ac:dyDescent="0.25">
      <c r="A236" s="48">
        <v>229</v>
      </c>
      <c r="B236" s="165" t="s">
        <v>104</v>
      </c>
      <c r="C236" s="78" t="s">
        <v>50</v>
      </c>
      <c r="D236" s="71">
        <v>1208</v>
      </c>
      <c r="E236" s="49">
        <f t="shared" si="10"/>
        <v>7.23</v>
      </c>
      <c r="F236" s="130">
        <v>16</v>
      </c>
      <c r="G236" s="127">
        <v>57.87</v>
      </c>
      <c r="H236" s="50">
        <f t="shared" si="12"/>
        <v>13.65</v>
      </c>
      <c r="I236" s="51">
        <f t="shared" si="11"/>
        <v>71.52</v>
      </c>
      <c r="K236" s="32"/>
    </row>
    <row r="237" spans="1:11" ht="26.4" x14ac:dyDescent="0.25">
      <c r="A237" s="52">
        <v>230</v>
      </c>
      <c r="B237" s="165" t="s">
        <v>82</v>
      </c>
      <c r="C237" s="78" t="s">
        <v>48</v>
      </c>
      <c r="D237" s="71">
        <v>1195</v>
      </c>
      <c r="E237" s="49">
        <f t="shared" si="10"/>
        <v>7.16</v>
      </c>
      <c r="F237" s="130">
        <v>16</v>
      </c>
      <c r="G237" s="127">
        <v>57.25</v>
      </c>
      <c r="H237" s="50">
        <f t="shared" si="12"/>
        <v>13.51</v>
      </c>
      <c r="I237" s="51">
        <f t="shared" si="11"/>
        <v>70.760000000000005</v>
      </c>
      <c r="K237" s="32"/>
    </row>
    <row r="238" spans="1:11" ht="26.4" x14ac:dyDescent="0.25">
      <c r="A238" s="48">
        <v>231</v>
      </c>
      <c r="B238" s="165" t="s">
        <v>75</v>
      </c>
      <c r="C238" s="78" t="s">
        <v>52</v>
      </c>
      <c r="D238" s="71">
        <v>1023</v>
      </c>
      <c r="E238" s="49">
        <f t="shared" si="10"/>
        <v>6.13</v>
      </c>
      <c r="F238" s="130">
        <v>8</v>
      </c>
      <c r="G238" s="127">
        <v>24.5</v>
      </c>
      <c r="H238" s="50">
        <f t="shared" si="12"/>
        <v>5.78</v>
      </c>
      <c r="I238" s="51">
        <f t="shared" si="11"/>
        <v>30.28</v>
      </c>
      <c r="K238" s="32"/>
    </row>
    <row r="239" spans="1:11" ht="26.4" x14ac:dyDescent="0.25">
      <c r="A239" s="52">
        <v>232</v>
      </c>
      <c r="B239" s="165" t="s">
        <v>105</v>
      </c>
      <c r="C239" s="78" t="s">
        <v>46</v>
      </c>
      <c r="D239" s="71">
        <v>1180</v>
      </c>
      <c r="E239" s="49">
        <f t="shared" si="10"/>
        <v>7.07</v>
      </c>
      <c r="F239" s="130">
        <v>8</v>
      </c>
      <c r="G239" s="127">
        <v>28.26</v>
      </c>
      <c r="H239" s="50">
        <f t="shared" si="12"/>
        <v>6.67</v>
      </c>
      <c r="I239" s="51">
        <f t="shared" si="11"/>
        <v>34.93</v>
      </c>
      <c r="K239" s="32"/>
    </row>
    <row r="240" spans="1:11" ht="26.4" x14ac:dyDescent="0.25">
      <c r="A240" s="52">
        <v>233</v>
      </c>
      <c r="B240" s="165" t="s">
        <v>103</v>
      </c>
      <c r="C240" s="78" t="s">
        <v>48</v>
      </c>
      <c r="D240" s="71">
        <v>1195</v>
      </c>
      <c r="E240" s="49">
        <f t="shared" si="10"/>
        <v>7.16</v>
      </c>
      <c r="F240" s="130">
        <v>8</v>
      </c>
      <c r="G240" s="127">
        <v>28.62</v>
      </c>
      <c r="H240" s="50">
        <f t="shared" si="12"/>
        <v>6.75</v>
      </c>
      <c r="I240" s="51">
        <f t="shared" si="11"/>
        <v>35.370000000000005</v>
      </c>
      <c r="K240" s="32"/>
    </row>
    <row r="241" spans="1:11" ht="26.4" x14ac:dyDescent="0.25">
      <c r="A241" s="48">
        <v>234</v>
      </c>
      <c r="B241" s="165" t="s">
        <v>56</v>
      </c>
      <c r="C241" s="78" t="s">
        <v>48</v>
      </c>
      <c r="D241" s="71">
        <v>1195</v>
      </c>
      <c r="E241" s="49">
        <f t="shared" si="10"/>
        <v>7.16</v>
      </c>
      <c r="F241" s="130">
        <v>16</v>
      </c>
      <c r="G241" s="127">
        <v>57.25</v>
      </c>
      <c r="H241" s="50">
        <f t="shared" si="12"/>
        <v>13.51</v>
      </c>
      <c r="I241" s="51">
        <f t="shared" si="11"/>
        <v>70.760000000000005</v>
      </c>
      <c r="K241" s="32"/>
    </row>
    <row r="242" spans="1:11" ht="26.4" x14ac:dyDescent="0.25">
      <c r="A242" s="52">
        <v>235</v>
      </c>
      <c r="B242" s="165" t="s">
        <v>47</v>
      </c>
      <c r="C242" s="78" t="s">
        <v>50</v>
      </c>
      <c r="D242" s="71">
        <v>1208</v>
      </c>
      <c r="E242" s="49">
        <f t="shared" si="10"/>
        <v>7.23</v>
      </c>
      <c r="F242" s="130">
        <v>16</v>
      </c>
      <c r="G242" s="127">
        <v>57.87</v>
      </c>
      <c r="H242" s="50">
        <f t="shared" si="12"/>
        <v>13.65</v>
      </c>
      <c r="I242" s="51">
        <f t="shared" si="11"/>
        <v>71.52</v>
      </c>
      <c r="K242" s="32"/>
    </row>
    <row r="243" spans="1:11" ht="26.4" x14ac:dyDescent="0.25">
      <c r="A243" s="48">
        <v>236</v>
      </c>
      <c r="B243" s="165" t="s">
        <v>47</v>
      </c>
      <c r="C243" s="78" t="s">
        <v>46</v>
      </c>
      <c r="D243" s="71">
        <v>1200</v>
      </c>
      <c r="E243" s="49">
        <f t="shared" si="10"/>
        <v>7.19</v>
      </c>
      <c r="F243" s="130">
        <v>8</v>
      </c>
      <c r="G243" s="127">
        <v>28.74</v>
      </c>
      <c r="H243" s="50">
        <f t="shared" si="12"/>
        <v>6.78</v>
      </c>
      <c r="I243" s="51">
        <f t="shared" si="11"/>
        <v>35.519999999999996</v>
      </c>
      <c r="K243" s="32"/>
    </row>
    <row r="244" spans="1:11" ht="26.4" x14ac:dyDescent="0.25">
      <c r="A244" s="52">
        <v>237</v>
      </c>
      <c r="B244" s="165" t="s">
        <v>78</v>
      </c>
      <c r="C244" s="78" t="s">
        <v>46</v>
      </c>
      <c r="D244" s="71">
        <v>1180</v>
      </c>
      <c r="E244" s="49">
        <f t="shared" si="10"/>
        <v>7.07</v>
      </c>
      <c r="F244" s="130">
        <v>16</v>
      </c>
      <c r="G244" s="127">
        <v>56.53</v>
      </c>
      <c r="H244" s="50">
        <f t="shared" si="12"/>
        <v>13.34</v>
      </c>
      <c r="I244" s="51">
        <f t="shared" si="11"/>
        <v>69.87</v>
      </c>
      <c r="K244" s="32"/>
    </row>
    <row r="245" spans="1:11" ht="26.4" x14ac:dyDescent="0.25">
      <c r="A245" s="52">
        <v>238</v>
      </c>
      <c r="B245" s="165" t="s">
        <v>80</v>
      </c>
      <c r="C245" s="78" t="s">
        <v>46</v>
      </c>
      <c r="D245" s="71">
        <v>1203</v>
      </c>
      <c r="E245" s="49">
        <f t="shared" si="10"/>
        <v>7.2</v>
      </c>
      <c r="F245" s="130">
        <v>30</v>
      </c>
      <c r="G245" s="127">
        <v>108.06</v>
      </c>
      <c r="H245" s="50">
        <f t="shared" si="12"/>
        <v>25.49</v>
      </c>
      <c r="I245" s="51">
        <f t="shared" si="11"/>
        <v>133.55000000000001</v>
      </c>
      <c r="K245" s="32"/>
    </row>
    <row r="246" spans="1:11" ht="26.4" x14ac:dyDescent="0.25">
      <c r="A246" s="48">
        <v>239</v>
      </c>
      <c r="B246" s="165" t="s">
        <v>53</v>
      </c>
      <c r="C246" s="78" t="s">
        <v>48</v>
      </c>
      <c r="D246" s="71">
        <v>1378</v>
      </c>
      <c r="E246" s="49">
        <f t="shared" si="10"/>
        <v>8.25</v>
      </c>
      <c r="F246" s="130">
        <v>8</v>
      </c>
      <c r="G246" s="127">
        <v>33</v>
      </c>
      <c r="H246" s="50">
        <f t="shared" si="12"/>
        <v>7.78</v>
      </c>
      <c r="I246" s="51">
        <f t="shared" si="11"/>
        <v>40.78</v>
      </c>
      <c r="K246" s="32"/>
    </row>
    <row r="247" spans="1:11" ht="26.4" x14ac:dyDescent="0.25">
      <c r="A247" s="52">
        <v>240</v>
      </c>
      <c r="B247" s="165" t="s">
        <v>51</v>
      </c>
      <c r="C247" s="78" t="s">
        <v>52</v>
      </c>
      <c r="D247" s="71">
        <v>1043</v>
      </c>
      <c r="E247" s="49">
        <f t="shared" si="10"/>
        <v>6.25</v>
      </c>
      <c r="F247" s="130">
        <v>16</v>
      </c>
      <c r="G247" s="127">
        <v>49.97</v>
      </c>
      <c r="H247" s="50">
        <f t="shared" si="12"/>
        <v>11.79</v>
      </c>
      <c r="I247" s="51">
        <f t="shared" si="11"/>
        <v>61.76</v>
      </c>
      <c r="K247" s="32"/>
    </row>
    <row r="248" spans="1:11" ht="26.4" x14ac:dyDescent="0.25">
      <c r="A248" s="48">
        <v>241</v>
      </c>
      <c r="B248" s="165" t="s">
        <v>53</v>
      </c>
      <c r="C248" s="78" t="s">
        <v>46</v>
      </c>
      <c r="D248" s="71">
        <v>1352</v>
      </c>
      <c r="E248" s="49">
        <f t="shared" si="10"/>
        <v>8.1</v>
      </c>
      <c r="F248" s="130">
        <v>8</v>
      </c>
      <c r="G248" s="127">
        <v>32.380000000000003</v>
      </c>
      <c r="H248" s="50">
        <f t="shared" si="12"/>
        <v>7.64</v>
      </c>
      <c r="I248" s="51">
        <f t="shared" si="11"/>
        <v>40.020000000000003</v>
      </c>
      <c r="K248" s="32"/>
    </row>
    <row r="249" spans="1:11" ht="26.4" x14ac:dyDescent="0.25">
      <c r="A249" s="52">
        <v>242</v>
      </c>
      <c r="B249" s="165" t="s">
        <v>82</v>
      </c>
      <c r="C249" s="78" t="s">
        <v>48</v>
      </c>
      <c r="D249" s="71">
        <v>1195</v>
      </c>
      <c r="E249" s="49">
        <f t="shared" si="10"/>
        <v>7.16</v>
      </c>
      <c r="F249" s="130">
        <v>16</v>
      </c>
      <c r="G249" s="127">
        <v>57.25</v>
      </c>
      <c r="H249" s="50">
        <f t="shared" si="12"/>
        <v>13.51</v>
      </c>
      <c r="I249" s="51">
        <f t="shared" si="11"/>
        <v>70.760000000000005</v>
      </c>
      <c r="K249" s="32"/>
    </row>
    <row r="250" spans="1:11" ht="39.6" x14ac:dyDescent="0.25">
      <c r="A250" s="52">
        <v>243</v>
      </c>
      <c r="B250" s="165" t="s">
        <v>73</v>
      </c>
      <c r="C250" s="78" t="s">
        <v>48</v>
      </c>
      <c r="D250" s="71">
        <v>1448</v>
      </c>
      <c r="E250" s="49">
        <f t="shared" si="10"/>
        <v>8.67</v>
      </c>
      <c r="F250" s="130">
        <v>8</v>
      </c>
      <c r="G250" s="127">
        <v>34.68</v>
      </c>
      <c r="H250" s="50">
        <f t="shared" si="12"/>
        <v>8.18</v>
      </c>
      <c r="I250" s="51">
        <f t="shared" si="11"/>
        <v>42.86</v>
      </c>
      <c r="K250" s="32"/>
    </row>
    <row r="251" spans="1:11" ht="26.4" x14ac:dyDescent="0.25">
      <c r="A251" s="48">
        <v>244</v>
      </c>
      <c r="B251" s="165" t="s">
        <v>60</v>
      </c>
      <c r="C251" s="78" t="s">
        <v>46</v>
      </c>
      <c r="D251" s="71">
        <v>1352</v>
      </c>
      <c r="E251" s="49">
        <f t="shared" si="10"/>
        <v>8.1</v>
      </c>
      <c r="F251" s="130">
        <v>16</v>
      </c>
      <c r="G251" s="127">
        <v>64.77</v>
      </c>
      <c r="H251" s="50">
        <f t="shared" si="12"/>
        <v>15.28</v>
      </c>
      <c r="I251" s="51">
        <f t="shared" si="11"/>
        <v>80.05</v>
      </c>
      <c r="K251" s="32"/>
    </row>
    <row r="252" spans="1:11" ht="26.4" x14ac:dyDescent="0.25">
      <c r="A252" s="52">
        <v>245</v>
      </c>
      <c r="B252" s="165" t="s">
        <v>60</v>
      </c>
      <c r="C252" s="78" t="s">
        <v>46</v>
      </c>
      <c r="D252" s="71">
        <v>1352</v>
      </c>
      <c r="E252" s="49">
        <f t="shared" si="10"/>
        <v>8.1</v>
      </c>
      <c r="F252" s="130">
        <v>24</v>
      </c>
      <c r="G252" s="127">
        <v>97.15</v>
      </c>
      <c r="H252" s="50">
        <f t="shared" si="12"/>
        <v>22.92</v>
      </c>
      <c r="I252" s="51">
        <f t="shared" si="11"/>
        <v>120.07000000000001</v>
      </c>
      <c r="K252" s="32"/>
    </row>
    <row r="253" spans="1:11" ht="26.4" x14ac:dyDescent="0.25">
      <c r="A253" s="48">
        <v>246</v>
      </c>
      <c r="B253" s="165" t="s">
        <v>96</v>
      </c>
      <c r="C253" s="78" t="s">
        <v>46</v>
      </c>
      <c r="D253" s="71">
        <v>1352</v>
      </c>
      <c r="E253" s="49">
        <f t="shared" si="10"/>
        <v>8.1</v>
      </c>
      <c r="F253" s="130">
        <v>16</v>
      </c>
      <c r="G253" s="127">
        <v>64.77</v>
      </c>
      <c r="H253" s="50">
        <f>ROUND(G253*0.2359,2)</f>
        <v>15.28</v>
      </c>
      <c r="I253" s="51">
        <f t="shared" si="11"/>
        <v>80.05</v>
      </c>
      <c r="K253" s="32"/>
    </row>
    <row r="254" spans="1:11" ht="26.4" x14ac:dyDescent="0.25">
      <c r="A254" s="52">
        <v>247</v>
      </c>
      <c r="B254" s="165" t="s">
        <v>53</v>
      </c>
      <c r="C254" s="78" t="s">
        <v>46</v>
      </c>
      <c r="D254" s="71">
        <v>1352</v>
      </c>
      <c r="E254" s="49">
        <f t="shared" si="10"/>
        <v>8.1</v>
      </c>
      <c r="F254" s="130">
        <v>8</v>
      </c>
      <c r="G254" s="127">
        <v>32.380000000000003</v>
      </c>
      <c r="H254" s="50">
        <f t="shared" si="12"/>
        <v>7.64</v>
      </c>
      <c r="I254" s="51">
        <f t="shared" si="11"/>
        <v>40.020000000000003</v>
      </c>
      <c r="K254" s="32"/>
    </row>
    <row r="255" spans="1:11" ht="26.4" x14ac:dyDescent="0.25">
      <c r="A255" s="52">
        <v>248</v>
      </c>
      <c r="B255" s="165" t="s">
        <v>55</v>
      </c>
      <c r="C255" s="78" t="s">
        <v>46</v>
      </c>
      <c r="D255" s="71">
        <v>1180</v>
      </c>
      <c r="E255" s="49">
        <f t="shared" si="10"/>
        <v>7.07</v>
      </c>
      <c r="F255" s="130">
        <v>8</v>
      </c>
      <c r="G255" s="127">
        <v>28.26</v>
      </c>
      <c r="H255" s="50">
        <f t="shared" si="12"/>
        <v>6.67</v>
      </c>
      <c r="I255" s="51">
        <f t="shared" si="11"/>
        <v>34.93</v>
      </c>
      <c r="K255" s="32"/>
    </row>
    <row r="256" spans="1:11" ht="26.4" x14ac:dyDescent="0.25">
      <c r="A256" s="48">
        <v>249</v>
      </c>
      <c r="B256" s="165" t="s">
        <v>76</v>
      </c>
      <c r="C256" s="78" t="s">
        <v>52</v>
      </c>
      <c r="D256" s="71">
        <v>1023</v>
      </c>
      <c r="E256" s="49">
        <f t="shared" si="10"/>
        <v>6.13</v>
      </c>
      <c r="F256" s="130">
        <v>8</v>
      </c>
      <c r="G256" s="127">
        <v>24.5</v>
      </c>
      <c r="H256" s="50">
        <f t="shared" si="12"/>
        <v>5.78</v>
      </c>
      <c r="I256" s="51">
        <f t="shared" si="11"/>
        <v>30.28</v>
      </c>
      <c r="K256" s="32"/>
    </row>
    <row r="257" spans="1:11" ht="26.4" x14ac:dyDescent="0.25">
      <c r="A257" s="52">
        <v>250</v>
      </c>
      <c r="B257" s="165" t="s">
        <v>77</v>
      </c>
      <c r="C257" s="78" t="s">
        <v>46</v>
      </c>
      <c r="D257" s="71">
        <v>1307</v>
      </c>
      <c r="E257" s="49">
        <f t="shared" si="10"/>
        <v>7.83</v>
      </c>
      <c r="F257" s="130">
        <v>8</v>
      </c>
      <c r="G257" s="127">
        <v>31.3</v>
      </c>
      <c r="H257" s="50">
        <f t="shared" si="12"/>
        <v>7.38</v>
      </c>
      <c r="I257" s="51">
        <f t="shared" si="11"/>
        <v>38.68</v>
      </c>
      <c r="K257" s="32"/>
    </row>
    <row r="258" spans="1:11" ht="26.4" x14ac:dyDescent="0.25">
      <c r="A258" s="52">
        <v>251</v>
      </c>
      <c r="B258" s="165" t="s">
        <v>70</v>
      </c>
      <c r="C258" s="78" t="s">
        <v>46</v>
      </c>
      <c r="D258" s="71">
        <v>1160</v>
      </c>
      <c r="E258" s="49">
        <f t="shared" si="10"/>
        <v>6.95</v>
      </c>
      <c r="F258" s="130">
        <v>16</v>
      </c>
      <c r="G258" s="127">
        <v>55.57</v>
      </c>
      <c r="H258" s="50">
        <f t="shared" si="12"/>
        <v>13.11</v>
      </c>
      <c r="I258" s="51">
        <f t="shared" si="11"/>
        <v>68.680000000000007</v>
      </c>
      <c r="K258" s="32"/>
    </row>
    <row r="259" spans="1:11" ht="26.4" x14ac:dyDescent="0.25">
      <c r="A259" s="48">
        <v>252</v>
      </c>
      <c r="B259" s="165" t="s">
        <v>64</v>
      </c>
      <c r="C259" s="78" t="s">
        <v>46</v>
      </c>
      <c r="D259" s="71">
        <v>1160</v>
      </c>
      <c r="E259" s="49">
        <f t="shared" si="10"/>
        <v>6.95</v>
      </c>
      <c r="F259" s="130">
        <v>8</v>
      </c>
      <c r="G259" s="127">
        <v>27.78</v>
      </c>
      <c r="H259" s="50">
        <f t="shared" si="12"/>
        <v>6.55</v>
      </c>
      <c r="I259" s="51">
        <f t="shared" si="11"/>
        <v>34.33</v>
      </c>
      <c r="K259" s="32"/>
    </row>
    <row r="260" spans="1:11" ht="26.4" x14ac:dyDescent="0.25">
      <c r="A260" s="52">
        <v>253</v>
      </c>
      <c r="B260" s="165" t="s">
        <v>106</v>
      </c>
      <c r="C260" s="78" t="s">
        <v>52</v>
      </c>
      <c r="D260" s="71">
        <v>1003</v>
      </c>
      <c r="E260" s="49">
        <f t="shared" si="10"/>
        <v>6.01</v>
      </c>
      <c r="F260" s="130">
        <v>8</v>
      </c>
      <c r="G260" s="127">
        <v>24.02</v>
      </c>
      <c r="H260" s="50">
        <f t="shared" si="12"/>
        <v>5.67</v>
      </c>
      <c r="I260" s="51">
        <f t="shared" si="11"/>
        <v>29.689999999999998</v>
      </c>
      <c r="K260" s="32"/>
    </row>
    <row r="261" spans="1:11" ht="26.4" x14ac:dyDescent="0.25">
      <c r="A261" s="52">
        <v>254</v>
      </c>
      <c r="B261" s="165" t="s">
        <v>59</v>
      </c>
      <c r="C261" s="78" t="s">
        <v>46</v>
      </c>
      <c r="D261" s="71">
        <v>1160</v>
      </c>
      <c r="E261" s="49">
        <f t="shared" si="10"/>
        <v>6.95</v>
      </c>
      <c r="F261" s="130">
        <v>16</v>
      </c>
      <c r="G261" s="127">
        <v>55.57</v>
      </c>
      <c r="H261" s="50">
        <f t="shared" si="12"/>
        <v>13.11</v>
      </c>
      <c r="I261" s="51">
        <f t="shared" si="11"/>
        <v>68.680000000000007</v>
      </c>
      <c r="K261" s="32"/>
    </row>
    <row r="262" spans="1:11" ht="26.4" x14ac:dyDescent="0.25">
      <c r="A262" s="48">
        <v>255</v>
      </c>
      <c r="B262" s="165" t="s">
        <v>59</v>
      </c>
      <c r="C262" s="78" t="s">
        <v>46</v>
      </c>
      <c r="D262" s="71">
        <v>1160</v>
      </c>
      <c r="E262" s="49">
        <f t="shared" si="10"/>
        <v>6.95</v>
      </c>
      <c r="F262" s="130">
        <v>16</v>
      </c>
      <c r="G262" s="127">
        <v>55.57</v>
      </c>
      <c r="H262" s="50">
        <f t="shared" si="12"/>
        <v>13.11</v>
      </c>
      <c r="I262" s="51">
        <f t="shared" si="11"/>
        <v>68.680000000000007</v>
      </c>
      <c r="K262" s="32"/>
    </row>
    <row r="263" spans="1:11" ht="26.4" x14ac:dyDescent="0.25">
      <c r="A263" s="52">
        <v>256</v>
      </c>
      <c r="B263" s="165" t="s">
        <v>79</v>
      </c>
      <c r="C263" s="78" t="s">
        <v>46</v>
      </c>
      <c r="D263" s="71">
        <v>1160</v>
      </c>
      <c r="E263" s="49">
        <f t="shared" si="10"/>
        <v>6.95</v>
      </c>
      <c r="F263" s="130">
        <v>8</v>
      </c>
      <c r="G263" s="127">
        <v>27.78</v>
      </c>
      <c r="H263" s="50">
        <f t="shared" si="12"/>
        <v>6.55</v>
      </c>
      <c r="I263" s="51">
        <f t="shared" si="11"/>
        <v>34.33</v>
      </c>
      <c r="K263" s="32"/>
    </row>
    <row r="264" spans="1:11" ht="26.4" x14ac:dyDescent="0.25">
      <c r="A264" s="52">
        <v>257</v>
      </c>
      <c r="B264" s="165" t="s">
        <v>62</v>
      </c>
      <c r="C264" s="78" t="s">
        <v>52</v>
      </c>
      <c r="D264" s="71">
        <v>1003</v>
      </c>
      <c r="E264" s="49">
        <f t="shared" ref="E264:E276" si="13">ROUND(D264/$E$4,2)</f>
        <v>6.01</v>
      </c>
      <c r="F264" s="130">
        <v>8</v>
      </c>
      <c r="G264" s="127">
        <v>24.02</v>
      </c>
      <c r="H264" s="50">
        <f t="shared" si="12"/>
        <v>5.67</v>
      </c>
      <c r="I264" s="51">
        <f t="shared" ref="I264:I276" si="14">G264+H264</f>
        <v>29.689999999999998</v>
      </c>
      <c r="K264" s="32"/>
    </row>
    <row r="265" spans="1:11" ht="26.4" x14ac:dyDescent="0.25">
      <c r="A265" s="48">
        <v>258</v>
      </c>
      <c r="B265" s="165" t="s">
        <v>104</v>
      </c>
      <c r="C265" s="78" t="s">
        <v>52</v>
      </c>
      <c r="D265" s="71">
        <v>1003</v>
      </c>
      <c r="E265" s="49">
        <f t="shared" si="13"/>
        <v>6.01</v>
      </c>
      <c r="F265" s="130">
        <v>8</v>
      </c>
      <c r="G265" s="127">
        <v>24.02</v>
      </c>
      <c r="H265" s="50">
        <f t="shared" si="12"/>
        <v>5.67</v>
      </c>
      <c r="I265" s="51">
        <f t="shared" si="14"/>
        <v>29.689999999999998</v>
      </c>
      <c r="K265" s="32"/>
    </row>
    <row r="266" spans="1:11" ht="26.4" x14ac:dyDescent="0.25">
      <c r="A266" s="52">
        <v>259</v>
      </c>
      <c r="B266" s="165" t="s">
        <v>87</v>
      </c>
      <c r="C266" s="78" t="s">
        <v>46</v>
      </c>
      <c r="D266" s="71">
        <v>1332</v>
      </c>
      <c r="E266" s="49">
        <f t="shared" si="13"/>
        <v>7.98</v>
      </c>
      <c r="F266" s="130">
        <v>16</v>
      </c>
      <c r="G266" s="127">
        <v>63.81</v>
      </c>
      <c r="H266" s="50">
        <f t="shared" si="12"/>
        <v>15.05</v>
      </c>
      <c r="I266" s="51">
        <f t="shared" si="14"/>
        <v>78.86</v>
      </c>
      <c r="K266" s="32"/>
    </row>
    <row r="267" spans="1:11" ht="26.4" x14ac:dyDescent="0.25">
      <c r="A267" s="52">
        <v>260</v>
      </c>
      <c r="B267" s="165" t="s">
        <v>51</v>
      </c>
      <c r="C267" s="78" t="s">
        <v>52</v>
      </c>
      <c r="D267" s="71">
        <v>1003</v>
      </c>
      <c r="E267" s="49">
        <f t="shared" si="13"/>
        <v>6.01</v>
      </c>
      <c r="F267" s="130">
        <v>8</v>
      </c>
      <c r="G267" s="127">
        <v>24.02</v>
      </c>
      <c r="H267" s="50">
        <f t="shared" si="12"/>
        <v>5.67</v>
      </c>
      <c r="I267" s="51">
        <f t="shared" si="14"/>
        <v>29.689999999999998</v>
      </c>
      <c r="K267" s="32"/>
    </row>
    <row r="268" spans="1:11" ht="26.4" x14ac:dyDescent="0.25">
      <c r="A268" s="48">
        <v>261</v>
      </c>
      <c r="B268" s="165" t="s">
        <v>87</v>
      </c>
      <c r="C268" s="78" t="s">
        <v>46</v>
      </c>
      <c r="D268" s="71">
        <v>1332</v>
      </c>
      <c r="E268" s="49">
        <f t="shared" si="13"/>
        <v>7.98</v>
      </c>
      <c r="F268" s="130">
        <v>8</v>
      </c>
      <c r="G268" s="127">
        <v>31.9</v>
      </c>
      <c r="H268" s="50">
        <f t="shared" si="12"/>
        <v>7.53</v>
      </c>
      <c r="I268" s="51">
        <f t="shared" si="14"/>
        <v>39.43</v>
      </c>
      <c r="K268" s="32"/>
    </row>
    <row r="269" spans="1:11" ht="26.4" x14ac:dyDescent="0.25">
      <c r="A269" s="52">
        <v>262</v>
      </c>
      <c r="B269" s="165" t="s">
        <v>53</v>
      </c>
      <c r="C269" s="78" t="s">
        <v>46</v>
      </c>
      <c r="D269" s="71">
        <v>1332</v>
      </c>
      <c r="E269" s="49">
        <f t="shared" si="13"/>
        <v>7.98</v>
      </c>
      <c r="F269" s="130">
        <v>8</v>
      </c>
      <c r="G269" s="127">
        <v>31.9</v>
      </c>
      <c r="H269" s="50">
        <f t="shared" si="12"/>
        <v>7.53</v>
      </c>
      <c r="I269" s="51">
        <f t="shared" si="14"/>
        <v>39.43</v>
      </c>
      <c r="K269" s="32"/>
    </row>
    <row r="270" spans="1:11" ht="26.4" x14ac:dyDescent="0.25">
      <c r="A270" s="52">
        <v>263</v>
      </c>
      <c r="B270" s="165" t="s">
        <v>62</v>
      </c>
      <c r="C270" s="78" t="s">
        <v>52</v>
      </c>
      <c r="D270" s="71">
        <v>1003</v>
      </c>
      <c r="E270" s="49">
        <f t="shared" si="13"/>
        <v>6.01</v>
      </c>
      <c r="F270" s="130">
        <v>8</v>
      </c>
      <c r="G270" s="127">
        <v>24.02</v>
      </c>
      <c r="H270" s="50">
        <f t="shared" si="12"/>
        <v>5.67</v>
      </c>
      <c r="I270" s="51">
        <f t="shared" si="14"/>
        <v>29.689999999999998</v>
      </c>
      <c r="K270" s="32"/>
    </row>
    <row r="271" spans="1:11" ht="26.4" x14ac:dyDescent="0.25">
      <c r="A271" s="48">
        <v>264</v>
      </c>
      <c r="B271" s="165" t="s">
        <v>84</v>
      </c>
      <c r="C271" s="78" t="s">
        <v>52</v>
      </c>
      <c r="D271" s="71">
        <v>1003</v>
      </c>
      <c r="E271" s="49">
        <f t="shared" si="13"/>
        <v>6.01</v>
      </c>
      <c r="F271" s="130">
        <v>24</v>
      </c>
      <c r="G271" s="127">
        <v>72.069999999999993</v>
      </c>
      <c r="H271" s="50">
        <f t="shared" si="12"/>
        <v>17</v>
      </c>
      <c r="I271" s="51">
        <f t="shared" si="14"/>
        <v>89.07</v>
      </c>
      <c r="K271" s="32"/>
    </row>
    <row r="272" spans="1:11" ht="26.4" x14ac:dyDescent="0.25">
      <c r="A272" s="52">
        <v>265</v>
      </c>
      <c r="B272" s="165" t="s">
        <v>80</v>
      </c>
      <c r="C272" s="78" t="s">
        <v>46</v>
      </c>
      <c r="D272" s="71">
        <v>1160</v>
      </c>
      <c r="E272" s="49">
        <f t="shared" si="13"/>
        <v>6.95</v>
      </c>
      <c r="F272" s="130">
        <v>8</v>
      </c>
      <c r="G272" s="127">
        <v>27.78</v>
      </c>
      <c r="H272" s="50">
        <f t="shared" si="12"/>
        <v>6.55</v>
      </c>
      <c r="I272" s="51">
        <f t="shared" si="14"/>
        <v>34.33</v>
      </c>
      <c r="K272" s="32"/>
    </row>
    <row r="273" spans="1:11" ht="26.4" x14ac:dyDescent="0.25">
      <c r="A273" s="52">
        <v>266</v>
      </c>
      <c r="B273" s="165" t="s">
        <v>84</v>
      </c>
      <c r="C273" s="78" t="s">
        <v>46</v>
      </c>
      <c r="D273" s="71">
        <v>1160</v>
      </c>
      <c r="E273" s="49">
        <f t="shared" si="13"/>
        <v>6.95</v>
      </c>
      <c r="F273" s="130">
        <v>8</v>
      </c>
      <c r="G273" s="127">
        <v>27.78</v>
      </c>
      <c r="H273" s="50">
        <f t="shared" si="12"/>
        <v>6.55</v>
      </c>
      <c r="I273" s="51">
        <f t="shared" si="14"/>
        <v>34.33</v>
      </c>
      <c r="K273" s="32"/>
    </row>
    <row r="274" spans="1:11" ht="26.4" x14ac:dyDescent="0.25">
      <c r="A274" s="48">
        <v>267</v>
      </c>
      <c r="B274" s="165" t="s">
        <v>93</v>
      </c>
      <c r="C274" s="78" t="s">
        <v>46</v>
      </c>
      <c r="D274" s="71">
        <v>1183</v>
      </c>
      <c r="E274" s="49">
        <f t="shared" si="13"/>
        <v>7.08</v>
      </c>
      <c r="F274" s="130">
        <v>16</v>
      </c>
      <c r="G274" s="127">
        <v>56.67</v>
      </c>
      <c r="H274" s="50">
        <f t="shared" si="12"/>
        <v>13.37</v>
      </c>
      <c r="I274" s="51">
        <f t="shared" si="14"/>
        <v>70.040000000000006</v>
      </c>
      <c r="K274" s="32"/>
    </row>
    <row r="275" spans="1:11" ht="26.4" x14ac:dyDescent="0.25">
      <c r="A275" s="52">
        <v>268</v>
      </c>
      <c r="B275" s="165" t="s">
        <v>102</v>
      </c>
      <c r="C275" s="78" t="s">
        <v>46</v>
      </c>
      <c r="D275" s="71">
        <v>1183</v>
      </c>
      <c r="E275" s="49">
        <f t="shared" si="13"/>
        <v>7.08</v>
      </c>
      <c r="F275" s="130">
        <v>22</v>
      </c>
      <c r="G275" s="127">
        <v>77.92</v>
      </c>
      <c r="H275" s="50">
        <f t="shared" si="12"/>
        <v>18.38</v>
      </c>
      <c r="I275" s="51">
        <f t="shared" si="14"/>
        <v>96.3</v>
      </c>
      <c r="K275" s="32"/>
    </row>
    <row r="276" spans="1:11" ht="26.4" x14ac:dyDescent="0.25">
      <c r="A276" s="53">
        <v>269</v>
      </c>
      <c r="B276" s="166" t="s">
        <v>53</v>
      </c>
      <c r="C276" s="167" t="s">
        <v>46</v>
      </c>
      <c r="D276" s="72">
        <v>1312</v>
      </c>
      <c r="E276" s="54">
        <f t="shared" si="13"/>
        <v>7.86</v>
      </c>
      <c r="F276" s="131">
        <v>8</v>
      </c>
      <c r="G276" s="128">
        <v>31.42</v>
      </c>
      <c r="H276" s="55">
        <f t="shared" si="12"/>
        <v>7.41</v>
      </c>
      <c r="I276" s="56">
        <f t="shared" si="14"/>
        <v>38.83</v>
      </c>
      <c r="K276" s="32"/>
    </row>
    <row r="277" spans="1:11" ht="18" customHeight="1" x14ac:dyDescent="0.3">
      <c r="A277" s="74"/>
      <c r="B277" s="168" t="s">
        <v>107</v>
      </c>
      <c r="C277" s="57"/>
      <c r="D277" s="58"/>
      <c r="E277" s="59"/>
      <c r="F277" s="132"/>
      <c r="G277" s="60"/>
      <c r="H277" s="59"/>
      <c r="I277" s="61"/>
      <c r="K277" s="32"/>
    </row>
    <row r="278" spans="1:11" x14ac:dyDescent="0.25">
      <c r="A278" s="62">
        <v>270</v>
      </c>
      <c r="B278" s="169" t="s">
        <v>108</v>
      </c>
      <c r="C278" s="170" t="s">
        <v>52</v>
      </c>
      <c r="D278" s="73">
        <v>1303</v>
      </c>
      <c r="E278" s="63">
        <f t="shared" ref="E278:E303" si="15">ROUND(D278/$E$4,2)</f>
        <v>7.8</v>
      </c>
      <c r="F278" s="133">
        <v>24</v>
      </c>
      <c r="G278" s="129">
        <v>93.62</v>
      </c>
      <c r="H278" s="64">
        <f>ROUNDUP(G278*0.2359,2)</f>
        <v>22.09</v>
      </c>
      <c r="I278" s="65">
        <f t="shared" ref="I278:I303" si="16">G278+H278</f>
        <v>115.71000000000001</v>
      </c>
      <c r="K278" s="32"/>
    </row>
    <row r="279" spans="1:11" ht="26.4" x14ac:dyDescent="0.25">
      <c r="A279" s="48">
        <v>271</v>
      </c>
      <c r="B279" s="165" t="s">
        <v>109</v>
      </c>
      <c r="C279" s="78" t="s">
        <v>52</v>
      </c>
      <c r="D279" s="71">
        <v>1200</v>
      </c>
      <c r="E279" s="49">
        <f t="shared" si="15"/>
        <v>7.19</v>
      </c>
      <c r="F279" s="130">
        <v>49</v>
      </c>
      <c r="G279" s="127">
        <v>176.06</v>
      </c>
      <c r="H279" s="50">
        <f t="shared" si="12"/>
        <v>41.53</v>
      </c>
      <c r="I279" s="51">
        <f t="shared" si="16"/>
        <v>217.59</v>
      </c>
      <c r="K279" s="32"/>
    </row>
    <row r="280" spans="1:11" x14ac:dyDescent="0.25">
      <c r="A280" s="62">
        <v>272</v>
      </c>
      <c r="B280" s="165" t="s">
        <v>110</v>
      </c>
      <c r="C280" s="78" t="s">
        <v>52</v>
      </c>
      <c r="D280" s="71">
        <v>1303</v>
      </c>
      <c r="E280" s="49">
        <f t="shared" si="15"/>
        <v>7.8</v>
      </c>
      <c r="F280" s="130">
        <v>56</v>
      </c>
      <c r="G280" s="127">
        <v>218.46</v>
      </c>
      <c r="H280" s="50">
        <f t="shared" si="12"/>
        <v>51.53</v>
      </c>
      <c r="I280" s="51">
        <f t="shared" si="16"/>
        <v>269.99</v>
      </c>
      <c r="K280" s="32"/>
    </row>
    <row r="281" spans="1:11" ht="26.4" x14ac:dyDescent="0.25">
      <c r="A281" s="48">
        <v>273</v>
      </c>
      <c r="B281" s="165" t="s">
        <v>109</v>
      </c>
      <c r="C281" s="78" t="s">
        <v>111</v>
      </c>
      <c r="D281" s="71">
        <v>1526</v>
      </c>
      <c r="E281" s="49">
        <f t="shared" si="15"/>
        <v>9.14</v>
      </c>
      <c r="F281" s="130">
        <v>56</v>
      </c>
      <c r="G281" s="127">
        <v>255.86</v>
      </c>
      <c r="H281" s="50">
        <f t="shared" si="12"/>
        <v>60.36</v>
      </c>
      <c r="I281" s="51">
        <f t="shared" si="16"/>
        <v>316.22000000000003</v>
      </c>
      <c r="K281" s="32"/>
    </row>
    <row r="282" spans="1:11" x14ac:dyDescent="0.25">
      <c r="A282" s="62">
        <v>274</v>
      </c>
      <c r="B282" s="165" t="s">
        <v>108</v>
      </c>
      <c r="C282" s="78" t="s">
        <v>52</v>
      </c>
      <c r="D282" s="71">
        <v>1303</v>
      </c>
      <c r="E282" s="49">
        <f t="shared" si="15"/>
        <v>7.8</v>
      </c>
      <c r="F282" s="130">
        <v>24</v>
      </c>
      <c r="G282" s="127">
        <v>93.62</v>
      </c>
      <c r="H282" s="50">
        <f>ROUNDUP(G282*0.2359,2)</f>
        <v>22.09</v>
      </c>
      <c r="I282" s="51">
        <f t="shared" si="16"/>
        <v>115.71000000000001</v>
      </c>
      <c r="K282" s="32"/>
    </row>
    <row r="283" spans="1:11" ht="26.4" x14ac:dyDescent="0.25">
      <c r="A283" s="48">
        <v>275</v>
      </c>
      <c r="B283" s="165" t="s">
        <v>109</v>
      </c>
      <c r="C283" s="78" t="s">
        <v>52</v>
      </c>
      <c r="D283" s="71">
        <v>1223</v>
      </c>
      <c r="E283" s="49">
        <f t="shared" si="15"/>
        <v>7.32</v>
      </c>
      <c r="F283" s="130">
        <v>56</v>
      </c>
      <c r="G283" s="127">
        <v>205.04</v>
      </c>
      <c r="H283" s="50">
        <f t="shared" si="12"/>
        <v>48.37</v>
      </c>
      <c r="I283" s="51">
        <f t="shared" si="16"/>
        <v>253.41</v>
      </c>
      <c r="K283" s="32"/>
    </row>
    <row r="284" spans="1:11" ht="26.4" x14ac:dyDescent="0.25">
      <c r="A284" s="62">
        <v>276</v>
      </c>
      <c r="B284" s="165" t="s">
        <v>109</v>
      </c>
      <c r="C284" s="78" t="s">
        <v>52</v>
      </c>
      <c r="D284" s="71">
        <v>1223</v>
      </c>
      <c r="E284" s="49">
        <f t="shared" si="15"/>
        <v>7.32</v>
      </c>
      <c r="F284" s="130">
        <v>49</v>
      </c>
      <c r="G284" s="127">
        <v>179.41</v>
      </c>
      <c r="H284" s="50">
        <f>ROUNDDOWN(G284*0.2359,2)</f>
        <v>42.32</v>
      </c>
      <c r="I284" s="51">
        <f t="shared" si="16"/>
        <v>221.73</v>
      </c>
      <c r="K284" s="32"/>
    </row>
    <row r="285" spans="1:11" x14ac:dyDescent="0.25">
      <c r="A285" s="48">
        <v>277</v>
      </c>
      <c r="B285" s="165" t="s">
        <v>108</v>
      </c>
      <c r="C285" s="78" t="s">
        <v>52</v>
      </c>
      <c r="D285" s="71">
        <v>1257</v>
      </c>
      <c r="E285" s="49">
        <f t="shared" si="15"/>
        <v>7.53</v>
      </c>
      <c r="F285" s="130">
        <v>24</v>
      </c>
      <c r="G285" s="127">
        <v>90.32</v>
      </c>
      <c r="H285" s="50">
        <f t="shared" si="12"/>
        <v>21.31</v>
      </c>
      <c r="I285" s="51">
        <f t="shared" si="16"/>
        <v>111.63</v>
      </c>
      <c r="K285" s="32"/>
    </row>
    <row r="286" spans="1:11" x14ac:dyDescent="0.25">
      <c r="A286" s="62">
        <v>278</v>
      </c>
      <c r="B286" s="165" t="s">
        <v>112</v>
      </c>
      <c r="C286" s="78" t="s">
        <v>52</v>
      </c>
      <c r="D286" s="71">
        <v>1303</v>
      </c>
      <c r="E286" s="49">
        <f t="shared" si="15"/>
        <v>7.8</v>
      </c>
      <c r="F286" s="130">
        <v>24</v>
      </c>
      <c r="G286" s="127">
        <v>93.62</v>
      </c>
      <c r="H286" s="50">
        <f t="shared" si="12"/>
        <v>22.08</v>
      </c>
      <c r="I286" s="51">
        <f t="shared" si="16"/>
        <v>115.7</v>
      </c>
      <c r="K286" s="32"/>
    </row>
    <row r="287" spans="1:11" x14ac:dyDescent="0.25">
      <c r="A287" s="48">
        <v>279</v>
      </c>
      <c r="B287" s="165" t="s">
        <v>108</v>
      </c>
      <c r="C287" s="78" t="s">
        <v>113</v>
      </c>
      <c r="D287" s="71">
        <v>1414</v>
      </c>
      <c r="E287" s="49">
        <f t="shared" si="15"/>
        <v>8.4700000000000006</v>
      </c>
      <c r="F287" s="130">
        <v>24</v>
      </c>
      <c r="G287" s="127">
        <v>101.6</v>
      </c>
      <c r="H287" s="50">
        <f t="shared" si="12"/>
        <v>23.97</v>
      </c>
      <c r="I287" s="51">
        <f t="shared" si="16"/>
        <v>125.57</v>
      </c>
      <c r="K287" s="32"/>
    </row>
    <row r="288" spans="1:11" x14ac:dyDescent="0.25">
      <c r="A288" s="62">
        <v>280</v>
      </c>
      <c r="B288" s="165" t="s">
        <v>108</v>
      </c>
      <c r="C288" s="78" t="s">
        <v>52</v>
      </c>
      <c r="D288" s="71">
        <v>1257</v>
      </c>
      <c r="E288" s="49">
        <f t="shared" si="15"/>
        <v>7.53</v>
      </c>
      <c r="F288" s="130">
        <v>24</v>
      </c>
      <c r="G288" s="127">
        <v>90.32</v>
      </c>
      <c r="H288" s="50">
        <f t="shared" si="12"/>
        <v>21.31</v>
      </c>
      <c r="I288" s="51">
        <f t="shared" si="16"/>
        <v>111.63</v>
      </c>
      <c r="K288" s="32"/>
    </row>
    <row r="289" spans="1:11" ht="39.6" x14ac:dyDescent="0.25">
      <c r="A289" s="48">
        <v>281</v>
      </c>
      <c r="B289" s="165" t="s">
        <v>114</v>
      </c>
      <c r="C289" s="78" t="s">
        <v>46</v>
      </c>
      <c r="D289" s="71">
        <v>1471</v>
      </c>
      <c r="E289" s="49">
        <f t="shared" si="15"/>
        <v>8.81</v>
      </c>
      <c r="F289" s="130">
        <v>56</v>
      </c>
      <c r="G289" s="127">
        <v>246.62</v>
      </c>
      <c r="H289" s="50">
        <f t="shared" si="12"/>
        <v>58.18</v>
      </c>
      <c r="I289" s="51">
        <f t="shared" si="16"/>
        <v>304.8</v>
      </c>
      <c r="K289" s="32"/>
    </row>
    <row r="290" spans="1:11" x14ac:dyDescent="0.25">
      <c r="A290" s="62">
        <v>282</v>
      </c>
      <c r="B290" s="165" t="s">
        <v>108</v>
      </c>
      <c r="C290" s="78" t="s">
        <v>52</v>
      </c>
      <c r="D290" s="71">
        <v>1303</v>
      </c>
      <c r="E290" s="49">
        <f t="shared" si="15"/>
        <v>7.8</v>
      </c>
      <c r="F290" s="130">
        <v>24</v>
      </c>
      <c r="G290" s="127">
        <v>93.62</v>
      </c>
      <c r="H290" s="50">
        <f>ROUNDUP(G290*0.2359,2)</f>
        <v>22.09</v>
      </c>
      <c r="I290" s="51">
        <f t="shared" si="16"/>
        <v>115.71000000000001</v>
      </c>
      <c r="K290" s="32"/>
    </row>
    <row r="291" spans="1:11" x14ac:dyDescent="0.25">
      <c r="A291" s="48">
        <v>283</v>
      </c>
      <c r="B291" s="165" t="s">
        <v>108</v>
      </c>
      <c r="C291" s="78" t="s">
        <v>52</v>
      </c>
      <c r="D291" s="71">
        <v>1303</v>
      </c>
      <c r="E291" s="49">
        <f t="shared" si="15"/>
        <v>7.8</v>
      </c>
      <c r="F291" s="130">
        <v>24</v>
      </c>
      <c r="G291" s="127">
        <v>93.62</v>
      </c>
      <c r="H291" s="50">
        <f>ROUNDUP(G291*0.2359,2)</f>
        <v>22.09</v>
      </c>
      <c r="I291" s="51">
        <f t="shared" si="16"/>
        <v>115.71000000000001</v>
      </c>
      <c r="K291" s="32"/>
    </row>
    <row r="292" spans="1:11" x14ac:dyDescent="0.25">
      <c r="A292" s="62">
        <v>284</v>
      </c>
      <c r="B292" s="165" t="s">
        <v>112</v>
      </c>
      <c r="C292" s="78" t="s">
        <v>52</v>
      </c>
      <c r="D292" s="71">
        <v>1280</v>
      </c>
      <c r="E292" s="49">
        <f t="shared" si="15"/>
        <v>7.66</v>
      </c>
      <c r="F292" s="130">
        <v>56</v>
      </c>
      <c r="G292" s="127">
        <v>214.62</v>
      </c>
      <c r="H292" s="50">
        <f t="shared" ref="H292:H303" si="17">ROUND(G292*0.2359,2)</f>
        <v>50.63</v>
      </c>
      <c r="I292" s="51">
        <f t="shared" si="16"/>
        <v>265.25</v>
      </c>
      <c r="K292" s="32"/>
    </row>
    <row r="293" spans="1:11" x14ac:dyDescent="0.25">
      <c r="A293" s="48">
        <v>285</v>
      </c>
      <c r="B293" s="165" t="s">
        <v>108</v>
      </c>
      <c r="C293" s="78" t="s">
        <v>52</v>
      </c>
      <c r="D293" s="71">
        <v>1257</v>
      </c>
      <c r="E293" s="49">
        <f t="shared" si="15"/>
        <v>7.53</v>
      </c>
      <c r="F293" s="130">
        <v>24</v>
      </c>
      <c r="G293" s="127">
        <v>90.32</v>
      </c>
      <c r="H293" s="50">
        <f t="shared" si="17"/>
        <v>21.31</v>
      </c>
      <c r="I293" s="51">
        <f t="shared" si="16"/>
        <v>111.63</v>
      </c>
      <c r="K293" s="32"/>
    </row>
    <row r="294" spans="1:11" ht="26.4" x14ac:dyDescent="0.25">
      <c r="A294" s="62">
        <v>286</v>
      </c>
      <c r="B294" s="165" t="s">
        <v>109</v>
      </c>
      <c r="C294" s="78" t="s">
        <v>52</v>
      </c>
      <c r="D294" s="71">
        <v>1177</v>
      </c>
      <c r="E294" s="49">
        <f t="shared" si="15"/>
        <v>7.05</v>
      </c>
      <c r="F294" s="130">
        <v>49</v>
      </c>
      <c r="G294" s="127">
        <v>172.68</v>
      </c>
      <c r="H294" s="50">
        <f>ROUNDDOWN(G294*0.2359,2)</f>
        <v>40.729999999999997</v>
      </c>
      <c r="I294" s="51">
        <f t="shared" si="16"/>
        <v>213.41</v>
      </c>
      <c r="K294" s="32"/>
    </row>
    <row r="295" spans="1:11" ht="14.25" customHeight="1" x14ac:dyDescent="0.25">
      <c r="A295" s="48">
        <v>287</v>
      </c>
      <c r="B295" s="165" t="s">
        <v>109</v>
      </c>
      <c r="C295" s="78" t="s">
        <v>52</v>
      </c>
      <c r="D295" s="71">
        <v>1177</v>
      </c>
      <c r="E295" s="49">
        <f t="shared" si="15"/>
        <v>7.05</v>
      </c>
      <c r="F295" s="130">
        <v>56</v>
      </c>
      <c r="G295" s="127">
        <v>197.34</v>
      </c>
      <c r="H295" s="50">
        <f t="shared" si="17"/>
        <v>46.55</v>
      </c>
      <c r="I295" s="51">
        <f t="shared" si="16"/>
        <v>243.89</v>
      </c>
      <c r="K295" s="32"/>
    </row>
    <row r="296" spans="1:11" ht="14.25" customHeight="1" x14ac:dyDescent="0.25">
      <c r="A296" s="62">
        <v>288</v>
      </c>
      <c r="B296" s="165" t="s">
        <v>109</v>
      </c>
      <c r="C296" s="78" t="s">
        <v>52</v>
      </c>
      <c r="D296" s="71">
        <v>1177</v>
      </c>
      <c r="E296" s="49">
        <f t="shared" si="15"/>
        <v>7.05</v>
      </c>
      <c r="F296" s="130">
        <v>49</v>
      </c>
      <c r="G296" s="127">
        <v>172.68</v>
      </c>
      <c r="H296" s="50">
        <f>ROUNDDOWN(G296*0.2359,2)</f>
        <v>40.729999999999997</v>
      </c>
      <c r="I296" s="51">
        <f t="shared" si="16"/>
        <v>213.41</v>
      </c>
      <c r="K296" s="32"/>
    </row>
    <row r="297" spans="1:11" ht="26.4" x14ac:dyDescent="0.25">
      <c r="A297" s="48">
        <v>289</v>
      </c>
      <c r="B297" s="165" t="s">
        <v>109</v>
      </c>
      <c r="C297" s="78" t="s">
        <v>52</v>
      </c>
      <c r="D297" s="71">
        <v>1177</v>
      </c>
      <c r="E297" s="49">
        <f t="shared" si="15"/>
        <v>7.05</v>
      </c>
      <c r="F297" s="130">
        <v>56</v>
      </c>
      <c r="G297" s="127">
        <v>197.34</v>
      </c>
      <c r="H297" s="50">
        <f t="shared" si="17"/>
        <v>46.55</v>
      </c>
      <c r="I297" s="51">
        <f t="shared" si="16"/>
        <v>243.89</v>
      </c>
      <c r="K297" s="32"/>
    </row>
    <row r="298" spans="1:11" x14ac:dyDescent="0.25">
      <c r="A298" s="62">
        <v>290</v>
      </c>
      <c r="B298" s="165" t="s">
        <v>112</v>
      </c>
      <c r="C298" s="78" t="s">
        <v>52</v>
      </c>
      <c r="D298" s="71">
        <v>1234</v>
      </c>
      <c r="E298" s="49">
        <f t="shared" si="15"/>
        <v>7.39</v>
      </c>
      <c r="F298" s="130">
        <v>56</v>
      </c>
      <c r="G298" s="127">
        <v>206.89</v>
      </c>
      <c r="H298" s="50">
        <f t="shared" si="17"/>
        <v>48.81</v>
      </c>
      <c r="I298" s="51">
        <f t="shared" si="16"/>
        <v>255.7</v>
      </c>
      <c r="K298" s="32"/>
    </row>
    <row r="299" spans="1:11" x14ac:dyDescent="0.25">
      <c r="A299" s="48">
        <v>291</v>
      </c>
      <c r="B299" s="165" t="s">
        <v>108</v>
      </c>
      <c r="C299" s="78" t="s">
        <v>52</v>
      </c>
      <c r="D299" s="71">
        <v>1234</v>
      </c>
      <c r="E299" s="49">
        <f t="shared" si="15"/>
        <v>7.39</v>
      </c>
      <c r="F299" s="130">
        <v>24</v>
      </c>
      <c r="G299" s="127">
        <v>88.67</v>
      </c>
      <c r="H299" s="50">
        <f>ROUNDUP(G299*0.2359,2)</f>
        <v>20.92</v>
      </c>
      <c r="I299" s="51">
        <f t="shared" si="16"/>
        <v>109.59</v>
      </c>
      <c r="K299" s="32"/>
    </row>
    <row r="300" spans="1:11" ht="26.4" x14ac:dyDescent="0.25">
      <c r="A300" s="62">
        <v>292</v>
      </c>
      <c r="B300" s="165" t="s">
        <v>109</v>
      </c>
      <c r="C300" s="78" t="s">
        <v>52</v>
      </c>
      <c r="D300" s="71">
        <v>1177</v>
      </c>
      <c r="E300" s="49">
        <f t="shared" si="15"/>
        <v>7.05</v>
      </c>
      <c r="F300" s="130">
        <v>48</v>
      </c>
      <c r="G300" s="127">
        <v>169.15</v>
      </c>
      <c r="H300" s="50">
        <f t="shared" si="17"/>
        <v>39.9</v>
      </c>
      <c r="I300" s="51">
        <f t="shared" si="16"/>
        <v>209.05</v>
      </c>
      <c r="K300" s="32"/>
    </row>
    <row r="301" spans="1:11" x14ac:dyDescent="0.25">
      <c r="A301" s="48">
        <v>293</v>
      </c>
      <c r="B301" s="165" t="s">
        <v>108</v>
      </c>
      <c r="C301" s="78" t="s">
        <v>52</v>
      </c>
      <c r="D301" s="71">
        <v>1234</v>
      </c>
      <c r="E301" s="49">
        <f t="shared" si="15"/>
        <v>7.39</v>
      </c>
      <c r="F301" s="130">
        <v>24</v>
      </c>
      <c r="G301" s="127">
        <v>88.67</v>
      </c>
      <c r="H301" s="50">
        <f t="shared" si="17"/>
        <v>20.92</v>
      </c>
      <c r="I301" s="51">
        <f t="shared" si="16"/>
        <v>109.59</v>
      </c>
      <c r="K301" s="32"/>
    </row>
    <row r="302" spans="1:11" x14ac:dyDescent="0.25">
      <c r="A302" s="62">
        <v>294</v>
      </c>
      <c r="B302" s="165" t="s">
        <v>112</v>
      </c>
      <c r="C302" s="78" t="s">
        <v>52</v>
      </c>
      <c r="D302" s="71">
        <v>1234</v>
      </c>
      <c r="E302" s="49">
        <f t="shared" si="15"/>
        <v>7.39</v>
      </c>
      <c r="F302" s="130">
        <v>24</v>
      </c>
      <c r="G302" s="127">
        <v>88.67</v>
      </c>
      <c r="H302" s="50">
        <f t="shared" si="17"/>
        <v>20.92</v>
      </c>
      <c r="I302" s="51">
        <f t="shared" si="16"/>
        <v>109.59</v>
      </c>
      <c r="K302" s="32"/>
    </row>
    <row r="303" spans="1:11" x14ac:dyDescent="0.25">
      <c r="A303" s="48">
        <v>295</v>
      </c>
      <c r="B303" s="165" t="s">
        <v>108</v>
      </c>
      <c r="C303" s="78" t="s">
        <v>52</v>
      </c>
      <c r="D303" s="71">
        <v>1211</v>
      </c>
      <c r="E303" s="49">
        <f t="shared" si="15"/>
        <v>7.25</v>
      </c>
      <c r="F303" s="130">
        <v>24</v>
      </c>
      <c r="G303" s="127">
        <v>87.01</v>
      </c>
      <c r="H303" s="50">
        <f t="shared" si="17"/>
        <v>20.53</v>
      </c>
      <c r="I303" s="51">
        <f t="shared" si="16"/>
        <v>107.54</v>
      </c>
      <c r="K303" s="32"/>
    </row>
  </sheetData>
  <mergeCells count="2">
    <mergeCell ref="A3:I3"/>
    <mergeCell ref="A6:E6"/>
  </mergeCells>
  <pageMargins left="0.70866141732283472" right="0.70866141732283472" top="0.74803149606299213" bottom="0.74803149606299213" header="0.31496062992125984" footer="0.31496062992125984"/>
  <pageSetup paperSize="9" scale="55" fitToHeight="0" orientation="portrait" r:id="rId1"/>
  <headerFooter>
    <oddFooter>&amp;C&amp;P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L491"/>
  <sheetViews>
    <sheetView zoomScale="85" zoomScaleNormal="85" zoomScaleSheetLayoutView="100" workbookViewId="0">
      <selection activeCell="F4" sqref="F4"/>
    </sheetView>
  </sheetViews>
  <sheetFormatPr defaultColWidth="9.109375" defaultRowHeight="13.2" x14ac:dyDescent="0.3"/>
  <cols>
    <col min="1" max="1" width="6.33203125" style="24" customWidth="1"/>
    <col min="2" max="2" width="48.88671875" style="25" customWidth="1"/>
    <col min="3" max="3" width="22" style="26" customWidth="1"/>
    <col min="4" max="7" width="12.5546875" style="24" customWidth="1"/>
    <col min="8" max="8" width="12.5546875" style="27" customWidth="1"/>
    <col min="9" max="10" width="12.5546875" style="24" customWidth="1"/>
    <col min="11" max="16384" width="9.109375" style="28"/>
  </cols>
  <sheetData>
    <row r="1" spans="1:12" ht="13.8" x14ac:dyDescent="0.3">
      <c r="G1" s="29"/>
      <c r="H1" s="75"/>
      <c r="I1" s="29"/>
      <c r="J1" s="162" t="s">
        <v>177</v>
      </c>
    </row>
    <row r="2" spans="1:12" s="32" customFormat="1" ht="17.399999999999999" x14ac:dyDescent="0.3">
      <c r="A2" s="163" t="s">
        <v>176</v>
      </c>
      <c r="B2" s="30"/>
      <c r="C2" s="31"/>
      <c r="D2" s="29"/>
      <c r="E2" s="29"/>
      <c r="F2" s="29"/>
      <c r="G2" s="70"/>
      <c r="H2" s="70"/>
      <c r="I2" s="70"/>
      <c r="J2" s="70"/>
    </row>
    <row r="3" spans="1:12" s="32" customFormat="1" ht="48" customHeight="1" x14ac:dyDescent="0.3">
      <c r="A3" s="196" t="s">
        <v>120</v>
      </c>
      <c r="B3" s="196"/>
      <c r="C3" s="196"/>
      <c r="D3" s="196"/>
      <c r="E3" s="196"/>
      <c r="F3" s="196"/>
      <c r="G3" s="196"/>
      <c r="H3" s="196"/>
      <c r="I3" s="196"/>
      <c r="J3" s="196"/>
    </row>
    <row r="4" spans="1:12" s="32" customFormat="1" ht="15.6" x14ac:dyDescent="0.3">
      <c r="A4" s="33"/>
      <c r="B4" s="33"/>
      <c r="C4" s="33"/>
      <c r="D4" s="33"/>
      <c r="E4" s="76"/>
      <c r="F4" s="67">
        <v>167</v>
      </c>
      <c r="G4" s="68"/>
      <c r="H4" s="69"/>
      <c r="I4" s="69"/>
      <c r="J4" s="84"/>
    </row>
    <row r="5" spans="1:12" s="24" customFormat="1" ht="66.75" customHeight="1" x14ac:dyDescent="0.3">
      <c r="A5" s="34" t="s">
        <v>33</v>
      </c>
      <c r="B5" s="98" t="s">
        <v>34</v>
      </c>
      <c r="C5" s="98" t="s">
        <v>35</v>
      </c>
      <c r="D5" s="98" t="s">
        <v>36</v>
      </c>
      <c r="E5" s="98" t="s">
        <v>115</v>
      </c>
      <c r="F5" s="98" t="s">
        <v>37</v>
      </c>
      <c r="G5" s="87" t="s">
        <v>38</v>
      </c>
      <c r="H5" s="134" t="s">
        <v>116</v>
      </c>
      <c r="I5" s="34" t="s">
        <v>40</v>
      </c>
      <c r="J5" s="98" t="s">
        <v>3</v>
      </c>
    </row>
    <row r="6" spans="1:12" s="41" customFormat="1" ht="21.75" customHeight="1" x14ac:dyDescent="0.3">
      <c r="A6" s="198" t="s">
        <v>41</v>
      </c>
      <c r="B6" s="198"/>
      <c r="C6" s="198"/>
      <c r="D6" s="198"/>
      <c r="E6" s="198"/>
      <c r="F6" s="198"/>
      <c r="G6" s="77">
        <f>SUM(G8:G500)</f>
        <v>14319.5</v>
      </c>
      <c r="H6" s="77">
        <f t="shared" ref="H6:J6" si="0">SUM(H8:H500)</f>
        <v>24560.890000000007</v>
      </c>
      <c r="I6" s="77">
        <f t="shared" si="0"/>
        <v>5793.1200000000017</v>
      </c>
      <c r="J6" s="77">
        <f t="shared" si="0"/>
        <v>30354.009999999958</v>
      </c>
    </row>
    <row r="7" spans="1:12" s="47" customFormat="1" ht="22.5" customHeight="1" x14ac:dyDescent="0.3">
      <c r="A7" s="136"/>
      <c r="B7" s="137" t="s">
        <v>42</v>
      </c>
      <c r="C7" s="138"/>
      <c r="D7" s="139"/>
      <c r="E7" s="139"/>
      <c r="F7" s="139"/>
      <c r="G7" s="139"/>
      <c r="H7" s="140"/>
      <c r="I7" s="140"/>
      <c r="J7" s="140"/>
    </row>
    <row r="8" spans="1:12" s="32" customFormat="1" ht="41.25" customHeight="1" x14ac:dyDescent="0.3">
      <c r="A8" s="48">
        <v>1</v>
      </c>
      <c r="B8" s="135" t="s">
        <v>43</v>
      </c>
      <c r="C8" s="78" t="s">
        <v>44</v>
      </c>
      <c r="D8" s="79">
        <v>1937</v>
      </c>
      <c r="E8" s="79" t="s">
        <v>117</v>
      </c>
      <c r="F8" s="80">
        <f>ROUND(D8/$F$4,3)</f>
        <v>11.599</v>
      </c>
      <c r="G8" s="51">
        <v>24</v>
      </c>
      <c r="H8" s="51">
        <v>55.68</v>
      </c>
      <c r="I8" s="51">
        <f t="shared" ref="I8:I70" si="1">ROUND(H8*23.59%,2)</f>
        <v>13.13</v>
      </c>
      <c r="J8" s="51">
        <f t="shared" ref="J8:J71" si="2">H8+I8</f>
        <v>68.81</v>
      </c>
      <c r="L8" s="172"/>
    </row>
    <row r="9" spans="1:12" s="32" customFormat="1" ht="33" customHeight="1" x14ac:dyDescent="0.3">
      <c r="A9" s="48">
        <v>2</v>
      </c>
      <c r="B9" s="81" t="s">
        <v>45</v>
      </c>
      <c r="C9" s="78" t="s">
        <v>46</v>
      </c>
      <c r="D9" s="79">
        <v>1387</v>
      </c>
      <c r="E9" s="79" t="s">
        <v>117</v>
      </c>
      <c r="F9" s="80">
        <f t="shared" ref="F9:F72" si="3">ROUND(D9/$F$4,3)</f>
        <v>8.3049999999999997</v>
      </c>
      <c r="G9" s="49">
        <v>24</v>
      </c>
      <c r="H9" s="51">
        <v>39.86</v>
      </c>
      <c r="I9" s="51">
        <f t="shared" si="1"/>
        <v>9.4</v>
      </c>
      <c r="J9" s="51">
        <f t="shared" si="2"/>
        <v>49.26</v>
      </c>
      <c r="L9" s="172"/>
    </row>
    <row r="10" spans="1:12" ht="33" customHeight="1" x14ac:dyDescent="0.3">
      <c r="A10" s="48">
        <v>3</v>
      </c>
      <c r="B10" s="82" t="s">
        <v>47</v>
      </c>
      <c r="C10" s="83" t="s">
        <v>48</v>
      </c>
      <c r="D10" s="79">
        <v>1412</v>
      </c>
      <c r="E10" s="52" t="s">
        <v>117</v>
      </c>
      <c r="F10" s="80">
        <f t="shared" si="3"/>
        <v>8.4550000000000001</v>
      </c>
      <c r="G10" s="49">
        <v>48</v>
      </c>
      <c r="H10" s="51">
        <v>81.17</v>
      </c>
      <c r="I10" s="51">
        <f t="shared" si="1"/>
        <v>19.149999999999999</v>
      </c>
      <c r="J10" s="51">
        <f t="shared" si="2"/>
        <v>100.32</v>
      </c>
      <c r="L10" s="172"/>
    </row>
    <row r="11" spans="1:12" ht="33" customHeight="1" x14ac:dyDescent="0.3">
      <c r="A11" s="48">
        <v>4</v>
      </c>
      <c r="B11" s="82" t="s">
        <v>49</v>
      </c>
      <c r="C11" s="83" t="s">
        <v>50</v>
      </c>
      <c r="D11" s="79">
        <v>1774</v>
      </c>
      <c r="E11" s="52" t="s">
        <v>117</v>
      </c>
      <c r="F11" s="80">
        <f t="shared" si="3"/>
        <v>10.622999999999999</v>
      </c>
      <c r="G11" s="49">
        <v>48</v>
      </c>
      <c r="H11" s="51">
        <v>101.98</v>
      </c>
      <c r="I11" s="51">
        <f t="shared" si="1"/>
        <v>24.06</v>
      </c>
      <c r="J11" s="51">
        <f t="shared" si="2"/>
        <v>126.04</v>
      </c>
      <c r="L11" s="172"/>
    </row>
    <row r="12" spans="1:12" ht="26.4" x14ac:dyDescent="0.3">
      <c r="A12" s="48">
        <v>5</v>
      </c>
      <c r="B12" s="82" t="s">
        <v>51</v>
      </c>
      <c r="C12" s="83" t="s">
        <v>46</v>
      </c>
      <c r="D12" s="79">
        <v>1220</v>
      </c>
      <c r="E12" s="52" t="s">
        <v>117</v>
      </c>
      <c r="F12" s="80">
        <f t="shared" si="3"/>
        <v>7.3049999999999997</v>
      </c>
      <c r="G12" s="49">
        <v>38</v>
      </c>
      <c r="H12" s="49">
        <v>55.52</v>
      </c>
      <c r="I12" s="51">
        <f t="shared" si="1"/>
        <v>13.1</v>
      </c>
      <c r="J12" s="51">
        <f t="shared" si="2"/>
        <v>68.62</v>
      </c>
      <c r="L12" s="172"/>
    </row>
    <row r="13" spans="1:12" ht="26.4" x14ac:dyDescent="0.3">
      <c r="A13" s="48">
        <v>6</v>
      </c>
      <c r="B13" s="82" t="s">
        <v>51</v>
      </c>
      <c r="C13" s="83" t="s">
        <v>52</v>
      </c>
      <c r="D13" s="79">
        <v>1083</v>
      </c>
      <c r="E13" s="52" t="s">
        <v>117</v>
      </c>
      <c r="F13" s="80">
        <f t="shared" si="3"/>
        <v>6.4850000000000003</v>
      </c>
      <c r="G13" s="49">
        <v>26</v>
      </c>
      <c r="H13" s="49">
        <v>33.72</v>
      </c>
      <c r="I13" s="51">
        <f t="shared" si="1"/>
        <v>7.95</v>
      </c>
      <c r="J13" s="51">
        <f t="shared" si="2"/>
        <v>41.67</v>
      </c>
      <c r="L13" s="172"/>
    </row>
    <row r="14" spans="1:12" ht="26.4" x14ac:dyDescent="0.3">
      <c r="A14" s="48">
        <v>7</v>
      </c>
      <c r="B14" s="82" t="s">
        <v>53</v>
      </c>
      <c r="C14" s="83" t="s">
        <v>46</v>
      </c>
      <c r="D14" s="79">
        <v>1387</v>
      </c>
      <c r="E14" s="52" t="s">
        <v>117</v>
      </c>
      <c r="F14" s="80">
        <f t="shared" si="3"/>
        <v>8.3049999999999997</v>
      </c>
      <c r="G14" s="49">
        <v>13</v>
      </c>
      <c r="H14" s="49">
        <v>21.59</v>
      </c>
      <c r="I14" s="51">
        <f t="shared" si="1"/>
        <v>5.09</v>
      </c>
      <c r="J14" s="51">
        <f t="shared" si="2"/>
        <v>26.68</v>
      </c>
      <c r="L14" s="172"/>
    </row>
    <row r="15" spans="1:12" ht="26.4" x14ac:dyDescent="0.3">
      <c r="A15" s="48">
        <v>8</v>
      </c>
      <c r="B15" s="82" t="s">
        <v>54</v>
      </c>
      <c r="C15" s="83" t="s">
        <v>46</v>
      </c>
      <c r="D15" s="79">
        <v>1220</v>
      </c>
      <c r="E15" s="52" t="s">
        <v>117</v>
      </c>
      <c r="F15" s="80">
        <f t="shared" si="3"/>
        <v>7.3049999999999997</v>
      </c>
      <c r="G15" s="49">
        <v>24</v>
      </c>
      <c r="H15" s="49">
        <v>35.06</v>
      </c>
      <c r="I15" s="51">
        <f t="shared" si="1"/>
        <v>8.27</v>
      </c>
      <c r="J15" s="51">
        <f t="shared" si="2"/>
        <v>43.33</v>
      </c>
      <c r="L15" s="172"/>
    </row>
    <row r="16" spans="1:12" ht="26.4" x14ac:dyDescent="0.3">
      <c r="A16" s="48">
        <v>9</v>
      </c>
      <c r="B16" s="82" t="s">
        <v>93</v>
      </c>
      <c r="C16" s="83" t="s">
        <v>48</v>
      </c>
      <c r="D16" s="79">
        <v>1279</v>
      </c>
      <c r="E16" s="52" t="s">
        <v>117</v>
      </c>
      <c r="F16" s="80">
        <f t="shared" si="3"/>
        <v>7.6589999999999998</v>
      </c>
      <c r="G16" s="49">
        <v>12</v>
      </c>
      <c r="H16" s="49">
        <v>18.38</v>
      </c>
      <c r="I16" s="51">
        <f t="shared" si="1"/>
        <v>4.34</v>
      </c>
      <c r="J16" s="51">
        <f t="shared" si="2"/>
        <v>22.72</v>
      </c>
      <c r="L16" s="172"/>
    </row>
    <row r="17" spans="1:12" ht="26.4" x14ac:dyDescent="0.3">
      <c r="A17" s="48">
        <v>10</v>
      </c>
      <c r="B17" s="82" t="s">
        <v>55</v>
      </c>
      <c r="C17" s="83" t="s">
        <v>48</v>
      </c>
      <c r="D17" s="79">
        <v>1279</v>
      </c>
      <c r="E17" s="52" t="s">
        <v>117</v>
      </c>
      <c r="F17" s="80">
        <f t="shared" si="3"/>
        <v>7.6589999999999998</v>
      </c>
      <c r="G17" s="49">
        <v>12</v>
      </c>
      <c r="H17" s="49">
        <v>18.38</v>
      </c>
      <c r="I17" s="51">
        <f t="shared" si="1"/>
        <v>4.34</v>
      </c>
      <c r="J17" s="51">
        <f t="shared" si="2"/>
        <v>22.72</v>
      </c>
      <c r="L17" s="172"/>
    </row>
    <row r="18" spans="1:12" ht="26.4" x14ac:dyDescent="0.3">
      <c r="A18" s="48">
        <v>11</v>
      </c>
      <c r="B18" s="82" t="s">
        <v>56</v>
      </c>
      <c r="C18" s="83" t="s">
        <v>46</v>
      </c>
      <c r="D18" s="79">
        <v>1220</v>
      </c>
      <c r="E18" s="52" t="s">
        <v>117</v>
      </c>
      <c r="F18" s="80">
        <f t="shared" si="3"/>
        <v>7.3049999999999997</v>
      </c>
      <c r="G18" s="49">
        <v>35.5</v>
      </c>
      <c r="H18" s="49">
        <v>51.87</v>
      </c>
      <c r="I18" s="51">
        <f>ROUND(H18*23.59%,2)</f>
        <v>12.24</v>
      </c>
      <c r="J18" s="51">
        <f t="shared" si="2"/>
        <v>64.11</v>
      </c>
      <c r="L18" s="172"/>
    </row>
    <row r="19" spans="1:12" ht="26.4" x14ac:dyDescent="0.3">
      <c r="A19" s="48">
        <v>12</v>
      </c>
      <c r="B19" s="82" t="s">
        <v>56</v>
      </c>
      <c r="C19" s="83" t="s">
        <v>46</v>
      </c>
      <c r="D19" s="79">
        <v>1220</v>
      </c>
      <c r="E19" s="52" t="s">
        <v>118</v>
      </c>
      <c r="F19" s="80">
        <f t="shared" si="3"/>
        <v>7.3049999999999997</v>
      </c>
      <c r="G19" s="49">
        <v>0.5</v>
      </c>
      <c r="H19" s="49">
        <v>1.83</v>
      </c>
      <c r="I19" s="51">
        <f t="shared" si="1"/>
        <v>0.43</v>
      </c>
      <c r="J19" s="51">
        <f t="shared" si="2"/>
        <v>2.2600000000000002</v>
      </c>
      <c r="L19" s="172"/>
    </row>
    <row r="20" spans="1:12" ht="26.4" x14ac:dyDescent="0.3">
      <c r="A20" s="48">
        <v>13</v>
      </c>
      <c r="B20" s="82" t="s">
        <v>78</v>
      </c>
      <c r="C20" s="83" t="s">
        <v>46</v>
      </c>
      <c r="D20" s="79">
        <v>1240</v>
      </c>
      <c r="E20" s="52" t="s">
        <v>117</v>
      </c>
      <c r="F20" s="80">
        <f t="shared" si="3"/>
        <v>7.4249999999999998</v>
      </c>
      <c r="G20" s="49">
        <v>13</v>
      </c>
      <c r="H20" s="49">
        <v>19.309999999999999</v>
      </c>
      <c r="I20" s="51">
        <f t="shared" si="1"/>
        <v>4.5599999999999996</v>
      </c>
      <c r="J20" s="51">
        <f t="shared" si="2"/>
        <v>23.869999999999997</v>
      </c>
      <c r="L20" s="172"/>
    </row>
    <row r="21" spans="1:12" x14ac:dyDescent="0.3">
      <c r="A21" s="48">
        <v>14</v>
      </c>
      <c r="B21" s="82" t="s">
        <v>57</v>
      </c>
      <c r="C21" s="83" t="s">
        <v>46</v>
      </c>
      <c r="D21" s="79">
        <v>1196</v>
      </c>
      <c r="E21" s="52" t="s">
        <v>117</v>
      </c>
      <c r="F21" s="80">
        <f t="shared" si="3"/>
        <v>7.1619999999999999</v>
      </c>
      <c r="G21" s="49">
        <v>12</v>
      </c>
      <c r="H21" s="49">
        <v>17.190000000000001</v>
      </c>
      <c r="I21" s="51">
        <f t="shared" si="1"/>
        <v>4.0599999999999996</v>
      </c>
      <c r="J21" s="51">
        <f t="shared" si="2"/>
        <v>21.25</v>
      </c>
      <c r="L21" s="172"/>
    </row>
    <row r="22" spans="1:12" ht="26.4" x14ac:dyDescent="0.3">
      <c r="A22" s="48">
        <v>15</v>
      </c>
      <c r="B22" s="82" t="s">
        <v>58</v>
      </c>
      <c r="C22" s="83" t="s">
        <v>48</v>
      </c>
      <c r="D22" s="79">
        <v>1468</v>
      </c>
      <c r="E22" s="52" t="s">
        <v>117</v>
      </c>
      <c r="F22" s="80">
        <f t="shared" si="3"/>
        <v>8.7899999999999991</v>
      </c>
      <c r="G22" s="49">
        <v>24</v>
      </c>
      <c r="H22" s="49">
        <v>42.19</v>
      </c>
      <c r="I22" s="51">
        <f t="shared" si="1"/>
        <v>9.9499999999999993</v>
      </c>
      <c r="J22" s="51">
        <f t="shared" si="2"/>
        <v>52.14</v>
      </c>
      <c r="L22" s="172"/>
    </row>
    <row r="23" spans="1:12" ht="26.4" x14ac:dyDescent="0.3">
      <c r="A23" s="48">
        <v>16</v>
      </c>
      <c r="B23" s="82" t="s">
        <v>59</v>
      </c>
      <c r="C23" s="83" t="s">
        <v>48</v>
      </c>
      <c r="D23" s="79">
        <v>1255</v>
      </c>
      <c r="E23" s="52" t="s">
        <v>117</v>
      </c>
      <c r="F23" s="80">
        <f t="shared" si="3"/>
        <v>7.5149999999999997</v>
      </c>
      <c r="G23" s="49">
        <v>51</v>
      </c>
      <c r="H23" s="49">
        <v>76.650000000000006</v>
      </c>
      <c r="I23" s="51">
        <f t="shared" si="1"/>
        <v>18.079999999999998</v>
      </c>
      <c r="J23" s="51">
        <f t="shared" si="2"/>
        <v>94.73</v>
      </c>
      <c r="L23" s="172"/>
    </row>
    <row r="24" spans="1:12" ht="26.4" x14ac:dyDescent="0.3">
      <c r="A24" s="48">
        <v>17</v>
      </c>
      <c r="B24" s="82" t="s">
        <v>60</v>
      </c>
      <c r="C24" s="83" t="s">
        <v>48</v>
      </c>
      <c r="D24" s="79">
        <v>1438</v>
      </c>
      <c r="E24" s="52" t="s">
        <v>117</v>
      </c>
      <c r="F24" s="80">
        <f t="shared" si="3"/>
        <v>8.6110000000000007</v>
      </c>
      <c r="G24" s="49">
        <v>38.5</v>
      </c>
      <c r="H24" s="49">
        <v>66.3</v>
      </c>
      <c r="I24" s="51">
        <f>ROUNDDOWN(H24*23.59%,2)-0.01</f>
        <v>15.63</v>
      </c>
      <c r="J24" s="51">
        <f t="shared" si="2"/>
        <v>81.929999999999993</v>
      </c>
      <c r="L24" s="172"/>
    </row>
    <row r="25" spans="1:12" ht="26.4" x14ac:dyDescent="0.3">
      <c r="A25" s="48">
        <v>18</v>
      </c>
      <c r="B25" s="82" t="s">
        <v>60</v>
      </c>
      <c r="C25" s="83" t="s">
        <v>48</v>
      </c>
      <c r="D25" s="79">
        <v>1438</v>
      </c>
      <c r="E25" s="52" t="s">
        <v>118</v>
      </c>
      <c r="F25" s="80">
        <f t="shared" si="3"/>
        <v>8.6110000000000007</v>
      </c>
      <c r="G25" s="49">
        <v>0.5</v>
      </c>
      <c r="H25" s="49">
        <v>2.15</v>
      </c>
      <c r="I25" s="51">
        <f t="shared" si="1"/>
        <v>0.51</v>
      </c>
      <c r="J25" s="51">
        <f t="shared" si="2"/>
        <v>2.66</v>
      </c>
      <c r="L25" s="172"/>
    </row>
    <row r="26" spans="1:12" ht="26.4" x14ac:dyDescent="0.3">
      <c r="A26" s="48">
        <v>19</v>
      </c>
      <c r="B26" s="82" t="s">
        <v>61</v>
      </c>
      <c r="C26" s="83" t="s">
        <v>50</v>
      </c>
      <c r="D26" s="79">
        <v>1542</v>
      </c>
      <c r="E26" s="52" t="s">
        <v>117</v>
      </c>
      <c r="F26" s="80">
        <f t="shared" si="3"/>
        <v>9.234</v>
      </c>
      <c r="G26" s="49">
        <v>10.5</v>
      </c>
      <c r="H26" s="49">
        <v>19.39</v>
      </c>
      <c r="I26" s="51">
        <f t="shared" si="1"/>
        <v>4.57</v>
      </c>
      <c r="J26" s="51">
        <f t="shared" si="2"/>
        <v>23.96</v>
      </c>
      <c r="L26" s="172"/>
    </row>
    <row r="27" spans="1:12" ht="26.4" x14ac:dyDescent="0.3">
      <c r="A27" s="48">
        <v>20</v>
      </c>
      <c r="B27" s="82" t="s">
        <v>79</v>
      </c>
      <c r="C27" s="83" t="s">
        <v>48</v>
      </c>
      <c r="D27" s="79">
        <v>1255</v>
      </c>
      <c r="E27" s="52" t="s">
        <v>117</v>
      </c>
      <c r="F27" s="80">
        <f t="shared" si="3"/>
        <v>7.5149999999999997</v>
      </c>
      <c r="G27" s="49">
        <v>26</v>
      </c>
      <c r="H27" s="49">
        <v>39.08</v>
      </c>
      <c r="I27" s="51">
        <f t="shared" si="1"/>
        <v>9.2200000000000006</v>
      </c>
      <c r="J27" s="51">
        <f t="shared" si="2"/>
        <v>48.3</v>
      </c>
      <c r="L27" s="172"/>
    </row>
    <row r="28" spans="1:12" ht="26.4" x14ac:dyDescent="0.3">
      <c r="A28" s="48">
        <v>21</v>
      </c>
      <c r="B28" s="82" t="s">
        <v>62</v>
      </c>
      <c r="C28" s="83" t="s">
        <v>52</v>
      </c>
      <c r="D28" s="79">
        <v>1083</v>
      </c>
      <c r="E28" s="52" t="s">
        <v>117</v>
      </c>
      <c r="F28" s="80">
        <f t="shared" si="3"/>
        <v>6.4850000000000003</v>
      </c>
      <c r="G28" s="49">
        <v>37</v>
      </c>
      <c r="H28" s="49">
        <v>47.99</v>
      </c>
      <c r="I28" s="51">
        <f t="shared" si="1"/>
        <v>11.32</v>
      </c>
      <c r="J28" s="51">
        <f t="shared" si="2"/>
        <v>59.31</v>
      </c>
      <c r="L28" s="172"/>
    </row>
    <row r="29" spans="1:12" ht="26.4" x14ac:dyDescent="0.3">
      <c r="A29" s="48">
        <v>22</v>
      </c>
      <c r="B29" s="82" t="s">
        <v>62</v>
      </c>
      <c r="C29" s="83" t="s">
        <v>52</v>
      </c>
      <c r="D29" s="79">
        <v>1083</v>
      </c>
      <c r="E29" s="52" t="s">
        <v>118</v>
      </c>
      <c r="F29" s="80">
        <f t="shared" si="3"/>
        <v>6.4850000000000003</v>
      </c>
      <c r="G29" s="49">
        <v>0.5</v>
      </c>
      <c r="H29" s="49">
        <v>1.62</v>
      </c>
      <c r="I29" s="51">
        <f t="shared" si="1"/>
        <v>0.38</v>
      </c>
      <c r="J29" s="51">
        <f t="shared" si="2"/>
        <v>2</v>
      </c>
      <c r="L29" s="172"/>
    </row>
    <row r="30" spans="1:12" ht="26.4" x14ac:dyDescent="0.3">
      <c r="A30" s="48">
        <v>23</v>
      </c>
      <c r="B30" s="82" t="s">
        <v>45</v>
      </c>
      <c r="C30" s="83" t="s">
        <v>50</v>
      </c>
      <c r="D30" s="79">
        <v>1937</v>
      </c>
      <c r="E30" s="52" t="s">
        <v>117</v>
      </c>
      <c r="F30" s="80">
        <f t="shared" si="3"/>
        <v>11.599</v>
      </c>
      <c r="G30" s="49">
        <v>48</v>
      </c>
      <c r="H30" s="49">
        <v>111.35</v>
      </c>
      <c r="I30" s="51">
        <f t="shared" si="1"/>
        <v>26.27</v>
      </c>
      <c r="J30" s="51">
        <f t="shared" si="2"/>
        <v>137.62</v>
      </c>
      <c r="L30" s="172"/>
    </row>
    <row r="31" spans="1:12" ht="26.4" x14ac:dyDescent="0.3">
      <c r="A31" s="48">
        <v>24</v>
      </c>
      <c r="B31" s="82" t="s">
        <v>45</v>
      </c>
      <c r="C31" s="83" t="s">
        <v>50</v>
      </c>
      <c r="D31" s="79">
        <v>1937</v>
      </c>
      <c r="E31" s="52" t="s">
        <v>118</v>
      </c>
      <c r="F31" s="80">
        <f t="shared" si="3"/>
        <v>11.599</v>
      </c>
      <c r="G31" s="49">
        <v>1.5</v>
      </c>
      <c r="H31" s="49">
        <v>8.6999999999999993</v>
      </c>
      <c r="I31" s="51">
        <f>ROUNDUP(H31*23.59%,2)-0.01</f>
        <v>2.0499999999999998</v>
      </c>
      <c r="J31" s="51">
        <f t="shared" si="2"/>
        <v>10.75</v>
      </c>
      <c r="L31" s="172"/>
    </row>
    <row r="32" spans="1:12" ht="26.4" x14ac:dyDescent="0.3">
      <c r="A32" s="48">
        <v>25</v>
      </c>
      <c r="B32" s="82" t="s">
        <v>63</v>
      </c>
      <c r="C32" s="83" t="s">
        <v>50</v>
      </c>
      <c r="D32" s="79">
        <v>1468</v>
      </c>
      <c r="E32" s="52" t="s">
        <v>117</v>
      </c>
      <c r="F32" s="80">
        <f t="shared" si="3"/>
        <v>8.7899999999999991</v>
      </c>
      <c r="G32" s="49">
        <v>36</v>
      </c>
      <c r="H32" s="49">
        <v>63.29</v>
      </c>
      <c r="I32" s="51">
        <f t="shared" si="1"/>
        <v>14.93</v>
      </c>
      <c r="J32" s="51">
        <f t="shared" si="2"/>
        <v>78.22</v>
      </c>
      <c r="L32" s="172"/>
    </row>
    <row r="33" spans="1:12" ht="26.4" x14ac:dyDescent="0.3">
      <c r="A33" s="48">
        <v>26</v>
      </c>
      <c r="B33" s="82" t="s">
        <v>61</v>
      </c>
      <c r="C33" s="83" t="s">
        <v>46</v>
      </c>
      <c r="D33" s="79">
        <v>1240</v>
      </c>
      <c r="E33" s="52" t="s">
        <v>117</v>
      </c>
      <c r="F33" s="80">
        <f t="shared" si="3"/>
        <v>7.4249999999999998</v>
      </c>
      <c r="G33" s="49">
        <v>22</v>
      </c>
      <c r="H33" s="49">
        <v>32.67</v>
      </c>
      <c r="I33" s="51">
        <f t="shared" si="1"/>
        <v>7.71</v>
      </c>
      <c r="J33" s="51">
        <f t="shared" si="2"/>
        <v>40.380000000000003</v>
      </c>
      <c r="L33" s="172"/>
    </row>
    <row r="34" spans="1:12" ht="26.4" x14ac:dyDescent="0.3">
      <c r="A34" s="48">
        <v>27</v>
      </c>
      <c r="B34" s="82" t="s">
        <v>64</v>
      </c>
      <c r="C34" s="83" t="s">
        <v>48</v>
      </c>
      <c r="D34" s="79">
        <v>1255</v>
      </c>
      <c r="E34" s="52" t="s">
        <v>117</v>
      </c>
      <c r="F34" s="80">
        <f t="shared" si="3"/>
        <v>7.5149999999999997</v>
      </c>
      <c r="G34" s="49">
        <v>62</v>
      </c>
      <c r="H34" s="49">
        <v>93.19</v>
      </c>
      <c r="I34" s="51">
        <f>ROUNDDOWN(H34*23.59%,2)-0.01</f>
        <v>21.97</v>
      </c>
      <c r="J34" s="51">
        <f t="shared" si="2"/>
        <v>115.16</v>
      </c>
      <c r="L34" s="172"/>
    </row>
    <row r="35" spans="1:12" ht="26.4" x14ac:dyDescent="0.3">
      <c r="A35" s="48">
        <v>28</v>
      </c>
      <c r="B35" s="82" t="s">
        <v>65</v>
      </c>
      <c r="C35" s="83" t="s">
        <v>50</v>
      </c>
      <c r="D35" s="79">
        <v>1872</v>
      </c>
      <c r="E35" s="52" t="s">
        <v>117</v>
      </c>
      <c r="F35" s="80">
        <f t="shared" si="3"/>
        <v>11.21</v>
      </c>
      <c r="G35" s="49">
        <v>39</v>
      </c>
      <c r="H35" s="49">
        <v>87.44</v>
      </c>
      <c r="I35" s="51">
        <f t="shared" si="1"/>
        <v>20.63</v>
      </c>
      <c r="J35" s="51">
        <f t="shared" si="2"/>
        <v>108.07</v>
      </c>
      <c r="L35" s="172"/>
    </row>
    <row r="36" spans="1:12" ht="26.4" x14ac:dyDescent="0.3">
      <c r="A36" s="48">
        <v>29</v>
      </c>
      <c r="B36" s="82" t="s">
        <v>66</v>
      </c>
      <c r="C36" s="83" t="s">
        <v>50</v>
      </c>
      <c r="D36" s="79">
        <v>1448</v>
      </c>
      <c r="E36" s="52" t="s">
        <v>117</v>
      </c>
      <c r="F36" s="80">
        <f t="shared" si="3"/>
        <v>8.6709999999999994</v>
      </c>
      <c r="G36" s="49">
        <v>32.5</v>
      </c>
      <c r="H36" s="49">
        <v>56.36</v>
      </c>
      <c r="I36" s="51">
        <f t="shared" si="1"/>
        <v>13.3</v>
      </c>
      <c r="J36" s="51">
        <f t="shared" si="2"/>
        <v>69.66</v>
      </c>
      <c r="L36" s="172"/>
    </row>
    <row r="37" spans="1:12" ht="26.4" x14ac:dyDescent="0.3">
      <c r="A37" s="48">
        <v>30</v>
      </c>
      <c r="B37" s="82" t="s">
        <v>66</v>
      </c>
      <c r="C37" s="83" t="s">
        <v>48</v>
      </c>
      <c r="D37" s="79">
        <v>1239</v>
      </c>
      <c r="E37" s="52" t="s">
        <v>117</v>
      </c>
      <c r="F37" s="80">
        <f t="shared" si="3"/>
        <v>7.4189999999999996</v>
      </c>
      <c r="G37" s="49">
        <v>37</v>
      </c>
      <c r="H37" s="49">
        <v>54.9</v>
      </c>
      <c r="I37" s="51">
        <f t="shared" si="1"/>
        <v>12.95</v>
      </c>
      <c r="J37" s="51">
        <f t="shared" si="2"/>
        <v>67.849999999999994</v>
      </c>
      <c r="L37" s="172"/>
    </row>
    <row r="38" spans="1:12" ht="26.4" x14ac:dyDescent="0.3">
      <c r="A38" s="48">
        <v>31</v>
      </c>
      <c r="B38" s="82" t="s">
        <v>67</v>
      </c>
      <c r="C38" s="83" t="s">
        <v>46</v>
      </c>
      <c r="D38" s="79">
        <v>1903</v>
      </c>
      <c r="E38" s="52" t="s">
        <v>117</v>
      </c>
      <c r="F38" s="80">
        <f t="shared" si="3"/>
        <v>11.395</v>
      </c>
      <c r="G38" s="49">
        <v>12</v>
      </c>
      <c r="H38" s="49">
        <v>27.35</v>
      </c>
      <c r="I38" s="51">
        <f t="shared" si="1"/>
        <v>6.45</v>
      </c>
      <c r="J38" s="51">
        <f t="shared" si="2"/>
        <v>33.800000000000004</v>
      </c>
      <c r="L38" s="172"/>
    </row>
    <row r="39" spans="1:12" ht="26.4" x14ac:dyDescent="0.3">
      <c r="A39" s="48">
        <v>32</v>
      </c>
      <c r="B39" s="82" t="s">
        <v>68</v>
      </c>
      <c r="C39" s="83" t="s">
        <v>46</v>
      </c>
      <c r="D39" s="79">
        <v>1532</v>
      </c>
      <c r="E39" s="52" t="s">
        <v>117</v>
      </c>
      <c r="F39" s="80">
        <f t="shared" si="3"/>
        <v>9.1739999999999995</v>
      </c>
      <c r="G39" s="49">
        <v>22.5</v>
      </c>
      <c r="H39" s="49">
        <v>41.28</v>
      </c>
      <c r="I39" s="51">
        <f>ROUND(H39*23.59%,2)</f>
        <v>9.74</v>
      </c>
      <c r="J39" s="51">
        <f t="shared" si="2"/>
        <v>51.02</v>
      </c>
      <c r="L39" s="172"/>
    </row>
    <row r="40" spans="1:12" ht="26.4" x14ac:dyDescent="0.3">
      <c r="A40" s="48">
        <v>33</v>
      </c>
      <c r="B40" s="82" t="s">
        <v>68</v>
      </c>
      <c r="C40" s="83" t="s">
        <v>46</v>
      </c>
      <c r="D40" s="79">
        <v>1532</v>
      </c>
      <c r="E40" s="52" t="s">
        <v>118</v>
      </c>
      <c r="F40" s="80">
        <f t="shared" si="3"/>
        <v>9.1739999999999995</v>
      </c>
      <c r="G40" s="49">
        <v>0.5</v>
      </c>
      <c r="H40" s="49">
        <v>2.29</v>
      </c>
      <c r="I40" s="51">
        <f t="shared" si="1"/>
        <v>0.54</v>
      </c>
      <c r="J40" s="51">
        <f t="shared" si="2"/>
        <v>2.83</v>
      </c>
      <c r="L40" s="172"/>
    </row>
    <row r="41" spans="1:12" ht="26.4" x14ac:dyDescent="0.3">
      <c r="A41" s="48">
        <v>34</v>
      </c>
      <c r="B41" s="82" t="s">
        <v>104</v>
      </c>
      <c r="C41" s="83" t="s">
        <v>46</v>
      </c>
      <c r="D41" s="79">
        <v>1296</v>
      </c>
      <c r="E41" s="52" t="s">
        <v>117</v>
      </c>
      <c r="F41" s="80">
        <f t="shared" si="3"/>
        <v>7.76</v>
      </c>
      <c r="G41" s="49">
        <v>50</v>
      </c>
      <c r="H41" s="49">
        <v>77.599999999999994</v>
      </c>
      <c r="I41" s="51">
        <f t="shared" si="1"/>
        <v>18.309999999999999</v>
      </c>
      <c r="J41" s="51">
        <f t="shared" si="2"/>
        <v>95.91</v>
      </c>
      <c r="L41" s="172"/>
    </row>
    <row r="42" spans="1:12" ht="26.4" x14ac:dyDescent="0.3">
      <c r="A42" s="48">
        <v>35</v>
      </c>
      <c r="B42" s="82" t="s">
        <v>69</v>
      </c>
      <c r="C42" s="83" t="s">
        <v>46</v>
      </c>
      <c r="D42" s="79">
        <v>1263</v>
      </c>
      <c r="E42" s="52" t="s">
        <v>117</v>
      </c>
      <c r="F42" s="80">
        <f t="shared" si="3"/>
        <v>7.5629999999999997</v>
      </c>
      <c r="G42" s="49">
        <v>12</v>
      </c>
      <c r="H42" s="49">
        <v>18.149999999999999</v>
      </c>
      <c r="I42" s="51">
        <f t="shared" si="1"/>
        <v>4.28</v>
      </c>
      <c r="J42" s="51">
        <f t="shared" si="2"/>
        <v>22.43</v>
      </c>
      <c r="L42" s="172"/>
    </row>
    <row r="43" spans="1:12" x14ac:dyDescent="0.3">
      <c r="A43" s="48">
        <v>36</v>
      </c>
      <c r="B43" s="82" t="s">
        <v>57</v>
      </c>
      <c r="C43" s="83" t="s">
        <v>48</v>
      </c>
      <c r="D43" s="79">
        <v>1240</v>
      </c>
      <c r="E43" s="52" t="s">
        <v>117</v>
      </c>
      <c r="F43" s="80">
        <f t="shared" si="3"/>
        <v>7.4249999999999998</v>
      </c>
      <c r="G43" s="49">
        <v>52</v>
      </c>
      <c r="H43" s="49">
        <v>77.22</v>
      </c>
      <c r="I43" s="51">
        <f t="shared" si="1"/>
        <v>18.22</v>
      </c>
      <c r="J43" s="51">
        <f t="shared" si="2"/>
        <v>95.44</v>
      </c>
      <c r="L43" s="172"/>
    </row>
    <row r="44" spans="1:12" ht="26.4" x14ac:dyDescent="0.3">
      <c r="A44" s="48">
        <v>37</v>
      </c>
      <c r="B44" s="82" t="s">
        <v>54</v>
      </c>
      <c r="C44" s="83" t="s">
        <v>46</v>
      </c>
      <c r="D44" s="79">
        <v>1240</v>
      </c>
      <c r="E44" s="52" t="s">
        <v>117</v>
      </c>
      <c r="F44" s="80">
        <f t="shared" si="3"/>
        <v>7.4249999999999998</v>
      </c>
      <c r="G44" s="49">
        <v>48</v>
      </c>
      <c r="H44" s="49">
        <v>71.28</v>
      </c>
      <c r="I44" s="51">
        <f>ROUNDDOWN(H44*23.59%,2)-0.01</f>
        <v>16.799999999999997</v>
      </c>
      <c r="J44" s="51">
        <f t="shared" si="2"/>
        <v>88.08</v>
      </c>
      <c r="L44" s="172"/>
    </row>
    <row r="45" spans="1:12" ht="26.4" x14ac:dyDescent="0.3">
      <c r="A45" s="48">
        <v>38</v>
      </c>
      <c r="B45" s="82" t="s">
        <v>60</v>
      </c>
      <c r="C45" s="83" t="s">
        <v>46</v>
      </c>
      <c r="D45" s="79">
        <v>1392</v>
      </c>
      <c r="E45" s="52" t="s">
        <v>117</v>
      </c>
      <c r="F45" s="80">
        <f t="shared" si="3"/>
        <v>8.3350000000000009</v>
      </c>
      <c r="G45" s="49">
        <v>13</v>
      </c>
      <c r="H45" s="49">
        <v>21.67</v>
      </c>
      <c r="I45" s="51">
        <f t="shared" si="1"/>
        <v>5.1100000000000003</v>
      </c>
      <c r="J45" s="51">
        <f t="shared" si="2"/>
        <v>26.78</v>
      </c>
      <c r="L45" s="172"/>
    </row>
    <row r="46" spans="1:12" ht="26.4" x14ac:dyDescent="0.3">
      <c r="A46" s="48">
        <v>39</v>
      </c>
      <c r="B46" s="82" t="s">
        <v>99</v>
      </c>
      <c r="C46" s="83" t="s">
        <v>50</v>
      </c>
      <c r="D46" s="79">
        <v>1486</v>
      </c>
      <c r="E46" s="52" t="s">
        <v>117</v>
      </c>
      <c r="F46" s="80">
        <f t="shared" si="3"/>
        <v>8.8979999999999997</v>
      </c>
      <c r="G46" s="49">
        <v>24</v>
      </c>
      <c r="H46" s="49">
        <v>42.71</v>
      </c>
      <c r="I46" s="51">
        <f t="shared" si="1"/>
        <v>10.08</v>
      </c>
      <c r="J46" s="51">
        <f t="shared" si="2"/>
        <v>52.79</v>
      </c>
      <c r="L46" s="172"/>
    </row>
    <row r="47" spans="1:12" ht="26.4" x14ac:dyDescent="0.3">
      <c r="A47" s="48">
        <v>40</v>
      </c>
      <c r="B47" s="82" t="s">
        <v>70</v>
      </c>
      <c r="C47" s="83" t="s">
        <v>71</v>
      </c>
      <c r="D47" s="79">
        <v>1474</v>
      </c>
      <c r="E47" s="52" t="s">
        <v>117</v>
      </c>
      <c r="F47" s="80">
        <f t="shared" si="3"/>
        <v>8.8260000000000005</v>
      </c>
      <c r="G47" s="49">
        <v>4</v>
      </c>
      <c r="H47" s="49">
        <v>7.06</v>
      </c>
      <c r="I47" s="51">
        <f t="shared" si="1"/>
        <v>1.67</v>
      </c>
      <c r="J47" s="51">
        <f t="shared" si="2"/>
        <v>8.73</v>
      </c>
      <c r="L47" s="172"/>
    </row>
    <row r="48" spans="1:12" x14ac:dyDescent="0.3">
      <c r="A48" s="48">
        <v>41</v>
      </c>
      <c r="B48" s="82" t="s">
        <v>57</v>
      </c>
      <c r="C48" s="83" t="s">
        <v>46</v>
      </c>
      <c r="D48" s="79">
        <v>1176</v>
      </c>
      <c r="E48" s="52" t="s">
        <v>117</v>
      </c>
      <c r="F48" s="80">
        <f t="shared" si="3"/>
        <v>7.0419999999999998</v>
      </c>
      <c r="G48" s="49">
        <v>22</v>
      </c>
      <c r="H48" s="49">
        <v>30.98</v>
      </c>
      <c r="I48" s="51">
        <f t="shared" si="1"/>
        <v>7.31</v>
      </c>
      <c r="J48" s="51">
        <f t="shared" si="2"/>
        <v>38.29</v>
      </c>
      <c r="L48" s="172"/>
    </row>
    <row r="49" spans="1:12" x14ac:dyDescent="0.3">
      <c r="A49" s="48">
        <v>42</v>
      </c>
      <c r="B49" s="82" t="s">
        <v>72</v>
      </c>
      <c r="C49" s="83" t="s">
        <v>48</v>
      </c>
      <c r="D49" s="79">
        <v>1313</v>
      </c>
      <c r="E49" s="52" t="s">
        <v>117</v>
      </c>
      <c r="F49" s="80">
        <f t="shared" si="3"/>
        <v>7.8620000000000001</v>
      </c>
      <c r="G49" s="49">
        <v>39</v>
      </c>
      <c r="H49" s="49">
        <v>61.32</v>
      </c>
      <c r="I49" s="51">
        <f t="shared" si="1"/>
        <v>14.47</v>
      </c>
      <c r="J49" s="51">
        <f t="shared" si="2"/>
        <v>75.790000000000006</v>
      </c>
      <c r="L49" s="172"/>
    </row>
    <row r="50" spans="1:12" ht="26.4" x14ac:dyDescent="0.3">
      <c r="A50" s="48">
        <v>43</v>
      </c>
      <c r="B50" s="82" t="s">
        <v>55</v>
      </c>
      <c r="C50" s="83" t="s">
        <v>52</v>
      </c>
      <c r="D50" s="79">
        <v>1083</v>
      </c>
      <c r="E50" s="52" t="s">
        <v>117</v>
      </c>
      <c r="F50" s="80">
        <f t="shared" si="3"/>
        <v>6.4850000000000003</v>
      </c>
      <c r="G50" s="49">
        <v>48</v>
      </c>
      <c r="H50" s="49">
        <v>62.26</v>
      </c>
      <c r="I50" s="51">
        <f t="shared" si="1"/>
        <v>14.69</v>
      </c>
      <c r="J50" s="51">
        <f t="shared" si="2"/>
        <v>76.95</v>
      </c>
      <c r="L50" s="172"/>
    </row>
    <row r="51" spans="1:12" ht="26.4" x14ac:dyDescent="0.3">
      <c r="A51" s="48">
        <v>44</v>
      </c>
      <c r="B51" s="82" t="s">
        <v>49</v>
      </c>
      <c r="C51" s="83" t="s">
        <v>48</v>
      </c>
      <c r="D51" s="79">
        <v>1438</v>
      </c>
      <c r="E51" s="52" t="s">
        <v>117</v>
      </c>
      <c r="F51" s="80">
        <f t="shared" si="3"/>
        <v>8.6110000000000007</v>
      </c>
      <c r="G51" s="49">
        <v>72</v>
      </c>
      <c r="H51" s="49">
        <v>124</v>
      </c>
      <c r="I51" s="51">
        <f t="shared" si="1"/>
        <v>29.25</v>
      </c>
      <c r="J51" s="51">
        <f t="shared" si="2"/>
        <v>153.25</v>
      </c>
      <c r="L51" s="172"/>
    </row>
    <row r="52" spans="1:12" ht="26.4" x14ac:dyDescent="0.3">
      <c r="A52" s="48">
        <v>45</v>
      </c>
      <c r="B52" s="82" t="s">
        <v>56</v>
      </c>
      <c r="C52" s="83" t="s">
        <v>46</v>
      </c>
      <c r="D52" s="79">
        <v>1240</v>
      </c>
      <c r="E52" s="52" t="s">
        <v>117</v>
      </c>
      <c r="F52" s="80">
        <f t="shared" si="3"/>
        <v>7.4249999999999998</v>
      </c>
      <c r="G52" s="49">
        <v>12</v>
      </c>
      <c r="H52" s="49">
        <v>17.82</v>
      </c>
      <c r="I52" s="51">
        <f t="shared" si="1"/>
        <v>4.2</v>
      </c>
      <c r="J52" s="51">
        <f t="shared" si="2"/>
        <v>22.02</v>
      </c>
      <c r="L52" s="172"/>
    </row>
    <row r="53" spans="1:12" ht="26.4" x14ac:dyDescent="0.3">
      <c r="A53" s="48">
        <v>46</v>
      </c>
      <c r="B53" s="82" t="s">
        <v>69</v>
      </c>
      <c r="C53" s="83" t="s">
        <v>46</v>
      </c>
      <c r="D53" s="79">
        <v>1240</v>
      </c>
      <c r="E53" s="52" t="s">
        <v>117</v>
      </c>
      <c r="F53" s="80">
        <f t="shared" si="3"/>
        <v>7.4249999999999998</v>
      </c>
      <c r="G53" s="49">
        <v>12</v>
      </c>
      <c r="H53" s="49">
        <v>17.82</v>
      </c>
      <c r="I53" s="51">
        <f>ROUNDUP(H53*23.59%,2)-0.01</f>
        <v>4.2</v>
      </c>
      <c r="J53" s="51">
        <f t="shared" si="2"/>
        <v>22.02</v>
      </c>
      <c r="L53" s="172"/>
    </row>
    <row r="54" spans="1:12" ht="26.4" x14ac:dyDescent="0.3">
      <c r="A54" s="48">
        <v>47</v>
      </c>
      <c r="B54" s="82" t="s">
        <v>79</v>
      </c>
      <c r="C54" s="83" t="s">
        <v>46</v>
      </c>
      <c r="D54" s="79">
        <v>1220</v>
      </c>
      <c r="E54" s="52" t="s">
        <v>117</v>
      </c>
      <c r="F54" s="80">
        <f t="shared" si="3"/>
        <v>7.3049999999999997</v>
      </c>
      <c r="G54" s="49">
        <v>13</v>
      </c>
      <c r="H54" s="49">
        <v>18.989999999999998</v>
      </c>
      <c r="I54" s="51">
        <f t="shared" si="1"/>
        <v>4.4800000000000004</v>
      </c>
      <c r="J54" s="51">
        <f t="shared" si="2"/>
        <v>23.47</v>
      </c>
      <c r="L54" s="172"/>
    </row>
    <row r="55" spans="1:12" ht="39.6" x14ac:dyDescent="0.3">
      <c r="A55" s="48">
        <v>48</v>
      </c>
      <c r="B55" s="82" t="s">
        <v>73</v>
      </c>
      <c r="C55" s="83" t="s">
        <v>48</v>
      </c>
      <c r="D55" s="79">
        <v>1488</v>
      </c>
      <c r="E55" s="52" t="s">
        <v>117</v>
      </c>
      <c r="F55" s="80">
        <f t="shared" si="3"/>
        <v>8.91</v>
      </c>
      <c r="G55" s="49">
        <v>24</v>
      </c>
      <c r="H55" s="49">
        <v>42.77</v>
      </c>
      <c r="I55" s="51">
        <f t="shared" si="1"/>
        <v>10.09</v>
      </c>
      <c r="J55" s="51">
        <f t="shared" si="2"/>
        <v>52.86</v>
      </c>
      <c r="L55" s="172"/>
    </row>
    <row r="56" spans="1:12" ht="26.4" x14ac:dyDescent="0.3">
      <c r="A56" s="48">
        <v>49</v>
      </c>
      <c r="B56" s="82" t="s">
        <v>74</v>
      </c>
      <c r="C56" s="83" t="s">
        <v>48</v>
      </c>
      <c r="D56" s="79">
        <v>1279</v>
      </c>
      <c r="E56" s="52" t="s">
        <v>117</v>
      </c>
      <c r="F56" s="80">
        <f t="shared" si="3"/>
        <v>7.6589999999999998</v>
      </c>
      <c r="G56" s="49">
        <v>50</v>
      </c>
      <c r="H56" s="49">
        <v>76.59</v>
      </c>
      <c r="I56" s="51">
        <f t="shared" si="1"/>
        <v>18.07</v>
      </c>
      <c r="J56" s="51">
        <f t="shared" si="2"/>
        <v>94.66</v>
      </c>
      <c r="L56" s="172"/>
    </row>
    <row r="57" spans="1:12" ht="26.4" x14ac:dyDescent="0.3">
      <c r="A57" s="48">
        <v>50</v>
      </c>
      <c r="B57" s="82" t="s">
        <v>75</v>
      </c>
      <c r="C57" s="83" t="s">
        <v>46</v>
      </c>
      <c r="D57" s="79">
        <v>1220</v>
      </c>
      <c r="E57" s="52" t="s">
        <v>117</v>
      </c>
      <c r="F57" s="80">
        <f t="shared" si="3"/>
        <v>7.3049999999999997</v>
      </c>
      <c r="G57" s="49">
        <v>36.5</v>
      </c>
      <c r="H57" s="49">
        <v>53.33</v>
      </c>
      <c r="I57" s="51">
        <f t="shared" si="1"/>
        <v>12.58</v>
      </c>
      <c r="J57" s="51">
        <f t="shared" si="2"/>
        <v>65.91</v>
      </c>
      <c r="L57" s="172"/>
    </row>
    <row r="58" spans="1:12" ht="26.4" x14ac:dyDescent="0.3">
      <c r="A58" s="48">
        <v>51</v>
      </c>
      <c r="B58" s="82" t="s">
        <v>75</v>
      </c>
      <c r="C58" s="83" t="s">
        <v>46</v>
      </c>
      <c r="D58" s="79">
        <v>1220</v>
      </c>
      <c r="E58" s="52" t="s">
        <v>118</v>
      </c>
      <c r="F58" s="80">
        <f t="shared" si="3"/>
        <v>7.3049999999999997</v>
      </c>
      <c r="G58" s="49">
        <v>0.5</v>
      </c>
      <c r="H58" s="49">
        <v>1.83</v>
      </c>
      <c r="I58" s="51">
        <f t="shared" si="1"/>
        <v>0.43</v>
      </c>
      <c r="J58" s="51">
        <f t="shared" si="2"/>
        <v>2.2600000000000002</v>
      </c>
      <c r="L58" s="172"/>
    </row>
    <row r="59" spans="1:12" ht="26.4" x14ac:dyDescent="0.3">
      <c r="A59" s="48">
        <v>52</v>
      </c>
      <c r="B59" s="82" t="s">
        <v>74</v>
      </c>
      <c r="C59" s="83" t="s">
        <v>50</v>
      </c>
      <c r="D59" s="79">
        <v>1448</v>
      </c>
      <c r="E59" s="52" t="s">
        <v>117</v>
      </c>
      <c r="F59" s="80">
        <f t="shared" si="3"/>
        <v>8.6709999999999994</v>
      </c>
      <c r="G59" s="49">
        <v>24</v>
      </c>
      <c r="H59" s="49">
        <v>41.62</v>
      </c>
      <c r="I59" s="51">
        <f t="shared" si="1"/>
        <v>9.82</v>
      </c>
      <c r="J59" s="51">
        <f t="shared" si="2"/>
        <v>51.44</v>
      </c>
      <c r="L59" s="172"/>
    </row>
    <row r="60" spans="1:12" ht="26.4" x14ac:dyDescent="0.3">
      <c r="A60" s="48">
        <v>53</v>
      </c>
      <c r="B60" s="82" t="s">
        <v>66</v>
      </c>
      <c r="C60" s="83" t="s">
        <v>46</v>
      </c>
      <c r="D60" s="79">
        <v>1240</v>
      </c>
      <c r="E60" s="52" t="s">
        <v>117</v>
      </c>
      <c r="F60" s="80">
        <f t="shared" si="3"/>
        <v>7.4249999999999998</v>
      </c>
      <c r="G60" s="49">
        <v>25</v>
      </c>
      <c r="H60" s="49">
        <v>37.130000000000003</v>
      </c>
      <c r="I60" s="51">
        <f t="shared" si="1"/>
        <v>8.76</v>
      </c>
      <c r="J60" s="51">
        <f t="shared" si="2"/>
        <v>45.89</v>
      </c>
      <c r="L60" s="172"/>
    </row>
    <row r="61" spans="1:12" ht="26.4" x14ac:dyDescent="0.3">
      <c r="A61" s="48">
        <v>54</v>
      </c>
      <c r="B61" s="82" t="s">
        <v>76</v>
      </c>
      <c r="C61" s="83" t="s">
        <v>46</v>
      </c>
      <c r="D61" s="79">
        <v>1240</v>
      </c>
      <c r="E61" s="52" t="s">
        <v>117</v>
      </c>
      <c r="F61" s="80">
        <f t="shared" si="3"/>
        <v>7.4249999999999998</v>
      </c>
      <c r="G61" s="49">
        <v>24</v>
      </c>
      <c r="H61" s="49">
        <v>35.64</v>
      </c>
      <c r="I61" s="51">
        <f t="shared" si="1"/>
        <v>8.41</v>
      </c>
      <c r="J61" s="51">
        <f t="shared" si="2"/>
        <v>44.05</v>
      </c>
      <c r="L61" s="172"/>
    </row>
    <row r="62" spans="1:12" ht="26.4" x14ac:dyDescent="0.3">
      <c r="A62" s="48">
        <v>55</v>
      </c>
      <c r="B62" s="82" t="s">
        <v>105</v>
      </c>
      <c r="C62" s="83" t="s">
        <v>52</v>
      </c>
      <c r="D62" s="79">
        <v>1123</v>
      </c>
      <c r="E62" s="52" t="s">
        <v>117</v>
      </c>
      <c r="F62" s="80">
        <f t="shared" si="3"/>
        <v>6.7249999999999996</v>
      </c>
      <c r="G62" s="49">
        <v>26</v>
      </c>
      <c r="H62" s="49">
        <v>34.97</v>
      </c>
      <c r="I62" s="51">
        <f t="shared" si="1"/>
        <v>8.25</v>
      </c>
      <c r="J62" s="51">
        <f t="shared" si="2"/>
        <v>43.22</v>
      </c>
      <c r="L62" s="172"/>
    </row>
    <row r="63" spans="1:12" ht="26.4" x14ac:dyDescent="0.3">
      <c r="A63" s="48">
        <v>56</v>
      </c>
      <c r="B63" s="82" t="s">
        <v>74</v>
      </c>
      <c r="C63" s="83" t="s">
        <v>52</v>
      </c>
      <c r="D63" s="79">
        <v>1083</v>
      </c>
      <c r="E63" s="52" t="s">
        <v>117</v>
      </c>
      <c r="F63" s="80">
        <f t="shared" si="3"/>
        <v>6.4850000000000003</v>
      </c>
      <c r="G63" s="49">
        <v>36</v>
      </c>
      <c r="H63" s="49">
        <v>46.69</v>
      </c>
      <c r="I63" s="51">
        <f t="shared" si="1"/>
        <v>11.01</v>
      </c>
      <c r="J63" s="51">
        <f t="shared" si="2"/>
        <v>57.699999999999996</v>
      </c>
      <c r="L63" s="172"/>
    </row>
    <row r="64" spans="1:12" ht="26.4" x14ac:dyDescent="0.3">
      <c r="A64" s="48">
        <v>57</v>
      </c>
      <c r="B64" s="82" t="s">
        <v>77</v>
      </c>
      <c r="C64" s="83" t="s">
        <v>46</v>
      </c>
      <c r="D64" s="79">
        <v>1412</v>
      </c>
      <c r="E64" s="52" t="s">
        <v>117</v>
      </c>
      <c r="F64" s="80">
        <f t="shared" si="3"/>
        <v>8.4550000000000001</v>
      </c>
      <c r="G64" s="49">
        <v>38</v>
      </c>
      <c r="H64" s="49">
        <v>64.260000000000005</v>
      </c>
      <c r="I64" s="51">
        <f t="shared" si="1"/>
        <v>15.16</v>
      </c>
      <c r="J64" s="51">
        <f t="shared" si="2"/>
        <v>79.42</v>
      </c>
      <c r="L64" s="172"/>
    </row>
    <row r="65" spans="1:12" ht="26.4" x14ac:dyDescent="0.3">
      <c r="A65" s="48">
        <v>58</v>
      </c>
      <c r="B65" s="82" t="s">
        <v>69</v>
      </c>
      <c r="C65" s="83" t="s">
        <v>46</v>
      </c>
      <c r="D65" s="79">
        <v>1367</v>
      </c>
      <c r="E65" s="52" t="s">
        <v>117</v>
      </c>
      <c r="F65" s="80">
        <f t="shared" si="3"/>
        <v>8.1859999999999999</v>
      </c>
      <c r="G65" s="49">
        <v>3.5</v>
      </c>
      <c r="H65" s="49">
        <v>5.73</v>
      </c>
      <c r="I65" s="51">
        <f t="shared" si="1"/>
        <v>1.35</v>
      </c>
      <c r="J65" s="51">
        <f t="shared" si="2"/>
        <v>7.08</v>
      </c>
      <c r="L65" s="172"/>
    </row>
    <row r="66" spans="1:12" ht="26.4" x14ac:dyDescent="0.3">
      <c r="A66" s="48">
        <v>59</v>
      </c>
      <c r="B66" s="82" t="s">
        <v>78</v>
      </c>
      <c r="C66" s="83" t="s">
        <v>48</v>
      </c>
      <c r="D66" s="79">
        <v>1255</v>
      </c>
      <c r="E66" s="52" t="s">
        <v>118</v>
      </c>
      <c r="F66" s="80">
        <f t="shared" si="3"/>
        <v>7.5149999999999997</v>
      </c>
      <c r="G66" s="49">
        <v>1</v>
      </c>
      <c r="H66" s="49">
        <v>3.76</v>
      </c>
      <c r="I66" s="51">
        <f t="shared" si="1"/>
        <v>0.89</v>
      </c>
      <c r="J66" s="51">
        <f t="shared" si="2"/>
        <v>4.6499999999999995</v>
      </c>
      <c r="L66" s="172"/>
    </row>
    <row r="67" spans="1:12" ht="26.4" x14ac:dyDescent="0.3">
      <c r="A67" s="48">
        <v>60</v>
      </c>
      <c r="B67" s="82" t="s">
        <v>78</v>
      </c>
      <c r="C67" s="83" t="s">
        <v>48</v>
      </c>
      <c r="D67" s="79">
        <v>1255</v>
      </c>
      <c r="E67" s="52" t="s">
        <v>117</v>
      </c>
      <c r="F67" s="80">
        <f t="shared" si="3"/>
        <v>7.5149999999999997</v>
      </c>
      <c r="G67" s="49">
        <v>28</v>
      </c>
      <c r="H67" s="49">
        <v>42.08</v>
      </c>
      <c r="I67" s="51">
        <f t="shared" si="1"/>
        <v>9.93</v>
      </c>
      <c r="J67" s="51">
        <f t="shared" si="2"/>
        <v>52.01</v>
      </c>
      <c r="L67" s="172"/>
    </row>
    <row r="68" spans="1:12" x14ac:dyDescent="0.3">
      <c r="A68" s="48">
        <v>61</v>
      </c>
      <c r="B68" s="82" t="s">
        <v>72</v>
      </c>
      <c r="C68" s="83" t="s">
        <v>50</v>
      </c>
      <c r="D68" s="79">
        <v>1313</v>
      </c>
      <c r="E68" s="52" t="s">
        <v>117</v>
      </c>
      <c r="F68" s="80">
        <f t="shared" si="3"/>
        <v>7.8620000000000001</v>
      </c>
      <c r="G68" s="49">
        <v>26</v>
      </c>
      <c r="H68" s="49">
        <v>40.880000000000003</v>
      </c>
      <c r="I68" s="51">
        <f t="shared" si="1"/>
        <v>9.64</v>
      </c>
      <c r="J68" s="51">
        <f t="shared" si="2"/>
        <v>50.52</v>
      </c>
      <c r="L68" s="172"/>
    </row>
    <row r="69" spans="1:12" ht="26.4" x14ac:dyDescent="0.3">
      <c r="A69" s="48">
        <v>62</v>
      </c>
      <c r="B69" s="82" t="s">
        <v>78</v>
      </c>
      <c r="C69" s="83" t="s">
        <v>48</v>
      </c>
      <c r="D69" s="79">
        <v>1235</v>
      </c>
      <c r="E69" s="52" t="s">
        <v>117</v>
      </c>
      <c r="F69" s="80">
        <f t="shared" si="3"/>
        <v>7.3949999999999996</v>
      </c>
      <c r="G69" s="49">
        <v>40.5</v>
      </c>
      <c r="H69" s="49">
        <v>59.9</v>
      </c>
      <c r="I69" s="51">
        <f t="shared" si="1"/>
        <v>14.13</v>
      </c>
      <c r="J69" s="51">
        <f t="shared" si="2"/>
        <v>74.03</v>
      </c>
      <c r="L69" s="172"/>
    </row>
    <row r="70" spans="1:12" ht="26.4" x14ac:dyDescent="0.3">
      <c r="A70" s="48">
        <v>63</v>
      </c>
      <c r="B70" s="82" t="s">
        <v>78</v>
      </c>
      <c r="C70" s="83" t="s">
        <v>48</v>
      </c>
      <c r="D70" s="79">
        <v>1235</v>
      </c>
      <c r="E70" s="52" t="s">
        <v>118</v>
      </c>
      <c r="F70" s="80">
        <f t="shared" si="3"/>
        <v>7.3949999999999996</v>
      </c>
      <c r="G70" s="49">
        <v>1.5</v>
      </c>
      <c r="H70" s="49">
        <v>5.55</v>
      </c>
      <c r="I70" s="51">
        <f t="shared" si="1"/>
        <v>1.31</v>
      </c>
      <c r="J70" s="51">
        <f t="shared" si="2"/>
        <v>6.8599999999999994</v>
      </c>
      <c r="L70" s="172"/>
    </row>
    <row r="71" spans="1:12" ht="26.4" x14ac:dyDescent="0.3">
      <c r="A71" s="48">
        <v>64</v>
      </c>
      <c r="B71" s="82" t="s">
        <v>65</v>
      </c>
      <c r="C71" s="83" t="s">
        <v>46</v>
      </c>
      <c r="D71" s="79">
        <v>1392</v>
      </c>
      <c r="E71" s="52" t="s">
        <v>117</v>
      </c>
      <c r="F71" s="80">
        <f t="shared" si="3"/>
        <v>8.3350000000000009</v>
      </c>
      <c r="G71" s="49">
        <v>47.5</v>
      </c>
      <c r="H71" s="49">
        <v>79.180000000000007</v>
      </c>
      <c r="I71" s="51">
        <f>ROUNDDOWN(H71*23.59%,2)</f>
        <v>18.670000000000002</v>
      </c>
      <c r="J71" s="51">
        <f t="shared" si="2"/>
        <v>97.850000000000009</v>
      </c>
      <c r="L71" s="172"/>
    </row>
    <row r="72" spans="1:12" ht="26.4" x14ac:dyDescent="0.3">
      <c r="A72" s="48">
        <v>65</v>
      </c>
      <c r="B72" s="82" t="s">
        <v>79</v>
      </c>
      <c r="C72" s="83" t="s">
        <v>48</v>
      </c>
      <c r="D72" s="79">
        <v>1235</v>
      </c>
      <c r="E72" s="52" t="s">
        <v>117</v>
      </c>
      <c r="F72" s="80">
        <f t="shared" si="3"/>
        <v>7.3949999999999996</v>
      </c>
      <c r="G72" s="49">
        <v>26</v>
      </c>
      <c r="H72" s="49">
        <v>38.450000000000003</v>
      </c>
      <c r="I72" s="51">
        <f t="shared" ref="I72:I135" si="4">ROUND(H72*23.59%,2)</f>
        <v>9.07</v>
      </c>
      <c r="J72" s="51">
        <f t="shared" ref="J72:J135" si="5">H72+I72</f>
        <v>47.52</v>
      </c>
      <c r="L72" s="172"/>
    </row>
    <row r="73" spans="1:12" ht="26.4" x14ac:dyDescent="0.3">
      <c r="A73" s="48">
        <v>66</v>
      </c>
      <c r="B73" s="82" t="s">
        <v>80</v>
      </c>
      <c r="C73" s="83" t="s">
        <v>48</v>
      </c>
      <c r="D73" s="79">
        <v>1279</v>
      </c>
      <c r="E73" s="52" t="s">
        <v>117</v>
      </c>
      <c r="F73" s="80">
        <f t="shared" ref="F73:F136" si="6">ROUND(D73/$F$4,3)</f>
        <v>7.6589999999999998</v>
      </c>
      <c r="G73" s="49">
        <v>24</v>
      </c>
      <c r="H73" s="49">
        <v>36.76</v>
      </c>
      <c r="I73" s="51">
        <f t="shared" si="4"/>
        <v>8.67</v>
      </c>
      <c r="J73" s="51">
        <f t="shared" si="5"/>
        <v>45.43</v>
      </c>
      <c r="L73" s="172"/>
    </row>
    <row r="74" spans="1:12" ht="26.4" x14ac:dyDescent="0.3">
      <c r="A74" s="48">
        <v>67</v>
      </c>
      <c r="B74" s="82" t="s">
        <v>79</v>
      </c>
      <c r="C74" s="83" t="s">
        <v>46</v>
      </c>
      <c r="D74" s="79">
        <v>1263</v>
      </c>
      <c r="E74" s="52" t="s">
        <v>117</v>
      </c>
      <c r="F74" s="80">
        <f t="shared" si="6"/>
        <v>7.5629999999999997</v>
      </c>
      <c r="G74" s="49">
        <v>13</v>
      </c>
      <c r="H74" s="49">
        <v>19.66</v>
      </c>
      <c r="I74" s="51">
        <f t="shared" si="4"/>
        <v>4.6399999999999997</v>
      </c>
      <c r="J74" s="51">
        <f t="shared" si="5"/>
        <v>24.3</v>
      </c>
      <c r="L74" s="172"/>
    </row>
    <row r="75" spans="1:12" ht="26.4" x14ac:dyDescent="0.3">
      <c r="A75" s="48">
        <v>68</v>
      </c>
      <c r="B75" s="82" t="s">
        <v>69</v>
      </c>
      <c r="C75" s="83" t="s">
        <v>48</v>
      </c>
      <c r="D75" s="79">
        <v>1235</v>
      </c>
      <c r="E75" s="52" t="s">
        <v>117</v>
      </c>
      <c r="F75" s="80">
        <f t="shared" si="6"/>
        <v>7.3949999999999996</v>
      </c>
      <c r="G75" s="49">
        <v>48</v>
      </c>
      <c r="H75" s="49">
        <v>70.989999999999995</v>
      </c>
      <c r="I75" s="51">
        <f t="shared" si="4"/>
        <v>16.75</v>
      </c>
      <c r="J75" s="51">
        <f t="shared" si="5"/>
        <v>87.74</v>
      </c>
      <c r="L75" s="172"/>
    </row>
    <row r="76" spans="1:12" ht="26.4" x14ac:dyDescent="0.3">
      <c r="A76" s="48">
        <v>69</v>
      </c>
      <c r="B76" s="82" t="s">
        <v>106</v>
      </c>
      <c r="C76" s="83" t="s">
        <v>48</v>
      </c>
      <c r="D76" s="79">
        <v>1255</v>
      </c>
      <c r="E76" s="52" t="s">
        <v>117</v>
      </c>
      <c r="F76" s="80">
        <f t="shared" si="6"/>
        <v>7.5149999999999997</v>
      </c>
      <c r="G76" s="49">
        <v>37</v>
      </c>
      <c r="H76" s="49">
        <v>55.61</v>
      </c>
      <c r="I76" s="51">
        <f t="shared" si="4"/>
        <v>13.12</v>
      </c>
      <c r="J76" s="51">
        <f t="shared" si="5"/>
        <v>68.73</v>
      </c>
      <c r="L76" s="172"/>
    </row>
    <row r="77" spans="1:12" ht="26.4" x14ac:dyDescent="0.3">
      <c r="A77" s="48">
        <v>70</v>
      </c>
      <c r="B77" s="82" t="s">
        <v>79</v>
      </c>
      <c r="C77" s="83" t="s">
        <v>46</v>
      </c>
      <c r="D77" s="79">
        <v>1240</v>
      </c>
      <c r="E77" s="52" t="s">
        <v>117</v>
      </c>
      <c r="F77" s="80">
        <f t="shared" si="6"/>
        <v>7.4249999999999998</v>
      </c>
      <c r="G77" s="49">
        <v>25</v>
      </c>
      <c r="H77" s="49">
        <v>37.130000000000003</v>
      </c>
      <c r="I77" s="51">
        <f t="shared" si="4"/>
        <v>8.76</v>
      </c>
      <c r="J77" s="51">
        <f t="shared" si="5"/>
        <v>45.89</v>
      </c>
      <c r="L77" s="172"/>
    </row>
    <row r="78" spans="1:12" ht="39.6" x14ac:dyDescent="0.3">
      <c r="A78" s="48">
        <v>71</v>
      </c>
      <c r="B78" s="82" t="s">
        <v>73</v>
      </c>
      <c r="C78" s="83" t="s">
        <v>48</v>
      </c>
      <c r="D78" s="79">
        <v>1488</v>
      </c>
      <c r="E78" s="52" t="s">
        <v>117</v>
      </c>
      <c r="F78" s="80">
        <f t="shared" si="6"/>
        <v>8.91</v>
      </c>
      <c r="G78" s="49">
        <v>28</v>
      </c>
      <c r="H78" s="49">
        <v>49.9</v>
      </c>
      <c r="I78" s="51">
        <f t="shared" si="4"/>
        <v>11.77</v>
      </c>
      <c r="J78" s="51">
        <f t="shared" si="5"/>
        <v>61.67</v>
      </c>
      <c r="L78" s="172"/>
    </row>
    <row r="79" spans="1:12" ht="39.6" x14ac:dyDescent="0.3">
      <c r="A79" s="48">
        <v>72</v>
      </c>
      <c r="B79" s="82" t="s">
        <v>43</v>
      </c>
      <c r="C79" s="83" t="s">
        <v>81</v>
      </c>
      <c r="D79" s="79">
        <v>1903</v>
      </c>
      <c r="E79" s="52" t="s">
        <v>117</v>
      </c>
      <c r="F79" s="80">
        <f t="shared" si="6"/>
        <v>11.395</v>
      </c>
      <c r="G79" s="49">
        <v>12</v>
      </c>
      <c r="H79" s="49">
        <v>27.35</v>
      </c>
      <c r="I79" s="51">
        <f t="shared" si="4"/>
        <v>6.45</v>
      </c>
      <c r="J79" s="51">
        <f t="shared" si="5"/>
        <v>33.800000000000004</v>
      </c>
      <c r="L79" s="172"/>
    </row>
    <row r="80" spans="1:12" ht="26.4" x14ac:dyDescent="0.3">
      <c r="A80" s="48">
        <v>73</v>
      </c>
      <c r="B80" s="82" t="s">
        <v>76</v>
      </c>
      <c r="C80" s="83" t="s">
        <v>48</v>
      </c>
      <c r="D80" s="79">
        <v>1279</v>
      </c>
      <c r="E80" s="52" t="s">
        <v>117</v>
      </c>
      <c r="F80" s="80">
        <f t="shared" si="6"/>
        <v>7.6589999999999998</v>
      </c>
      <c r="G80" s="49">
        <v>24</v>
      </c>
      <c r="H80" s="49">
        <v>36.76</v>
      </c>
      <c r="I80" s="51">
        <f t="shared" si="4"/>
        <v>8.67</v>
      </c>
      <c r="J80" s="51">
        <f t="shared" si="5"/>
        <v>45.43</v>
      </c>
      <c r="L80" s="172"/>
    </row>
    <row r="81" spans="1:12" ht="26.4" x14ac:dyDescent="0.3">
      <c r="A81" s="48">
        <v>74</v>
      </c>
      <c r="B81" s="82" t="s">
        <v>106</v>
      </c>
      <c r="C81" s="83" t="s">
        <v>50</v>
      </c>
      <c r="D81" s="79">
        <v>1268</v>
      </c>
      <c r="E81" s="52" t="s">
        <v>118</v>
      </c>
      <c r="F81" s="80">
        <f t="shared" si="6"/>
        <v>7.593</v>
      </c>
      <c r="G81" s="49">
        <v>1</v>
      </c>
      <c r="H81" s="49">
        <v>3.8</v>
      </c>
      <c r="I81" s="51">
        <f t="shared" si="4"/>
        <v>0.9</v>
      </c>
      <c r="J81" s="51">
        <f t="shared" si="5"/>
        <v>4.7</v>
      </c>
      <c r="L81" s="172"/>
    </row>
    <row r="82" spans="1:12" ht="26.4" x14ac:dyDescent="0.3">
      <c r="A82" s="48">
        <v>75</v>
      </c>
      <c r="B82" s="82" t="s">
        <v>106</v>
      </c>
      <c r="C82" s="83" t="s">
        <v>50</v>
      </c>
      <c r="D82" s="79">
        <v>1268</v>
      </c>
      <c r="E82" s="52" t="s">
        <v>117</v>
      </c>
      <c r="F82" s="80">
        <f t="shared" si="6"/>
        <v>7.593</v>
      </c>
      <c r="G82" s="49">
        <v>37</v>
      </c>
      <c r="H82" s="49">
        <v>56.19</v>
      </c>
      <c r="I82" s="51">
        <f t="shared" si="4"/>
        <v>13.26</v>
      </c>
      <c r="J82" s="51">
        <f t="shared" si="5"/>
        <v>69.45</v>
      </c>
      <c r="L82" s="172"/>
    </row>
    <row r="83" spans="1:12" ht="26.4" x14ac:dyDescent="0.3">
      <c r="A83" s="48">
        <v>76</v>
      </c>
      <c r="B83" s="82" t="s">
        <v>54</v>
      </c>
      <c r="C83" s="83" t="s">
        <v>48</v>
      </c>
      <c r="D83" s="79">
        <v>1255</v>
      </c>
      <c r="E83" s="52" t="s">
        <v>117</v>
      </c>
      <c r="F83" s="80">
        <f t="shared" si="6"/>
        <v>7.5149999999999997</v>
      </c>
      <c r="G83" s="49">
        <v>36</v>
      </c>
      <c r="H83" s="49">
        <v>54.11</v>
      </c>
      <c r="I83" s="51">
        <f t="shared" si="4"/>
        <v>12.76</v>
      </c>
      <c r="J83" s="51">
        <f t="shared" si="5"/>
        <v>66.87</v>
      </c>
      <c r="L83" s="172"/>
    </row>
    <row r="84" spans="1:12" ht="26.4" x14ac:dyDescent="0.3">
      <c r="A84" s="48">
        <v>77</v>
      </c>
      <c r="B84" s="82" t="s">
        <v>75</v>
      </c>
      <c r="C84" s="83" t="s">
        <v>48</v>
      </c>
      <c r="D84" s="79">
        <v>1464</v>
      </c>
      <c r="E84" s="52" t="s">
        <v>117</v>
      </c>
      <c r="F84" s="80">
        <f t="shared" si="6"/>
        <v>8.766</v>
      </c>
      <c r="G84" s="49">
        <v>39</v>
      </c>
      <c r="H84" s="49">
        <v>68.37</v>
      </c>
      <c r="I84" s="51">
        <f t="shared" si="4"/>
        <v>16.13</v>
      </c>
      <c r="J84" s="51">
        <f t="shared" si="5"/>
        <v>84.5</v>
      </c>
      <c r="L84" s="172"/>
    </row>
    <row r="85" spans="1:12" ht="26.4" x14ac:dyDescent="0.3">
      <c r="A85" s="48">
        <v>78</v>
      </c>
      <c r="B85" s="82" t="s">
        <v>75</v>
      </c>
      <c r="C85" s="83" t="s">
        <v>48</v>
      </c>
      <c r="D85" s="79">
        <v>1464</v>
      </c>
      <c r="E85" s="52" t="s">
        <v>118</v>
      </c>
      <c r="F85" s="80">
        <f t="shared" si="6"/>
        <v>8.766</v>
      </c>
      <c r="G85" s="49">
        <v>1</v>
      </c>
      <c r="H85" s="49">
        <v>4.38</v>
      </c>
      <c r="I85" s="51">
        <f t="shared" si="4"/>
        <v>1.03</v>
      </c>
      <c r="J85" s="51">
        <f t="shared" si="5"/>
        <v>5.41</v>
      </c>
      <c r="L85" s="172"/>
    </row>
    <row r="86" spans="1:12" ht="26.4" x14ac:dyDescent="0.3">
      <c r="A86" s="48">
        <v>79</v>
      </c>
      <c r="B86" s="82" t="s">
        <v>106</v>
      </c>
      <c r="C86" s="83" t="s">
        <v>48</v>
      </c>
      <c r="D86" s="79">
        <v>1235</v>
      </c>
      <c r="E86" s="52" t="s">
        <v>117</v>
      </c>
      <c r="F86" s="80">
        <f t="shared" si="6"/>
        <v>7.3949999999999996</v>
      </c>
      <c r="G86" s="49">
        <v>38</v>
      </c>
      <c r="H86" s="49">
        <v>56.2</v>
      </c>
      <c r="I86" s="51">
        <f>ROUND(H86*23.59%,2)</f>
        <v>13.26</v>
      </c>
      <c r="J86" s="51">
        <f t="shared" si="5"/>
        <v>69.460000000000008</v>
      </c>
      <c r="L86" s="172"/>
    </row>
    <row r="87" spans="1:12" ht="26.4" x14ac:dyDescent="0.3">
      <c r="A87" s="48">
        <v>80</v>
      </c>
      <c r="B87" s="82" t="s">
        <v>47</v>
      </c>
      <c r="C87" s="83" t="s">
        <v>48</v>
      </c>
      <c r="D87" s="79">
        <v>1255</v>
      </c>
      <c r="E87" s="52" t="s">
        <v>117</v>
      </c>
      <c r="F87" s="80">
        <f t="shared" si="6"/>
        <v>7.5149999999999997</v>
      </c>
      <c r="G87" s="49">
        <v>12</v>
      </c>
      <c r="H87" s="49">
        <v>18.04</v>
      </c>
      <c r="I87" s="51">
        <f t="shared" si="4"/>
        <v>4.26</v>
      </c>
      <c r="J87" s="51">
        <f t="shared" si="5"/>
        <v>22.299999999999997</v>
      </c>
      <c r="L87" s="172"/>
    </row>
    <row r="88" spans="1:12" ht="26.4" x14ac:dyDescent="0.3">
      <c r="A88" s="48">
        <v>81</v>
      </c>
      <c r="B88" s="82" t="s">
        <v>82</v>
      </c>
      <c r="C88" s="83" t="s">
        <v>50</v>
      </c>
      <c r="D88" s="79">
        <v>1412</v>
      </c>
      <c r="E88" s="52" t="s">
        <v>117</v>
      </c>
      <c r="F88" s="80">
        <f t="shared" si="6"/>
        <v>8.4550000000000001</v>
      </c>
      <c r="G88" s="49">
        <v>24</v>
      </c>
      <c r="H88" s="49">
        <v>40.58</v>
      </c>
      <c r="I88" s="51">
        <f t="shared" si="4"/>
        <v>9.57</v>
      </c>
      <c r="J88" s="51">
        <f t="shared" si="5"/>
        <v>50.15</v>
      </c>
      <c r="L88" s="172"/>
    </row>
    <row r="89" spans="1:12" ht="26.4" x14ac:dyDescent="0.3">
      <c r="A89" s="48">
        <v>82</v>
      </c>
      <c r="B89" s="82" t="s">
        <v>86</v>
      </c>
      <c r="C89" s="83" t="s">
        <v>48</v>
      </c>
      <c r="D89" s="79">
        <v>1508</v>
      </c>
      <c r="E89" s="52" t="s">
        <v>117</v>
      </c>
      <c r="F89" s="80">
        <f t="shared" si="6"/>
        <v>9.0299999999999994</v>
      </c>
      <c r="G89" s="49">
        <v>24</v>
      </c>
      <c r="H89" s="49">
        <v>43.34</v>
      </c>
      <c r="I89" s="51">
        <f t="shared" si="4"/>
        <v>10.220000000000001</v>
      </c>
      <c r="J89" s="51">
        <f t="shared" si="5"/>
        <v>53.56</v>
      </c>
      <c r="L89" s="172"/>
    </row>
    <row r="90" spans="1:12" ht="26.4" x14ac:dyDescent="0.3">
      <c r="A90" s="48">
        <v>83</v>
      </c>
      <c r="B90" s="82" t="s">
        <v>74</v>
      </c>
      <c r="C90" s="83" t="s">
        <v>48</v>
      </c>
      <c r="D90" s="79">
        <v>1279</v>
      </c>
      <c r="E90" s="52" t="s">
        <v>118</v>
      </c>
      <c r="F90" s="80">
        <f t="shared" si="6"/>
        <v>7.6589999999999998</v>
      </c>
      <c r="G90" s="49">
        <v>0.5</v>
      </c>
      <c r="H90" s="49">
        <v>1.91</v>
      </c>
      <c r="I90" s="51">
        <f t="shared" si="4"/>
        <v>0.45</v>
      </c>
      <c r="J90" s="51">
        <f t="shared" si="5"/>
        <v>2.36</v>
      </c>
      <c r="L90" s="172"/>
    </row>
    <row r="91" spans="1:12" ht="26.4" x14ac:dyDescent="0.3">
      <c r="A91" s="48">
        <v>84</v>
      </c>
      <c r="B91" s="82" t="s">
        <v>74</v>
      </c>
      <c r="C91" s="83" t="s">
        <v>48</v>
      </c>
      <c r="D91" s="79">
        <v>1279</v>
      </c>
      <c r="E91" s="52" t="s">
        <v>117</v>
      </c>
      <c r="F91" s="80">
        <f t="shared" si="6"/>
        <v>7.6589999999999998</v>
      </c>
      <c r="G91" s="49">
        <v>46.5</v>
      </c>
      <c r="H91" s="49">
        <v>71.23</v>
      </c>
      <c r="I91" s="51">
        <f t="shared" si="4"/>
        <v>16.8</v>
      </c>
      <c r="J91" s="51">
        <f t="shared" si="5"/>
        <v>88.03</v>
      </c>
      <c r="L91" s="172"/>
    </row>
    <row r="92" spans="1:12" ht="26.4" x14ac:dyDescent="0.3">
      <c r="A92" s="48">
        <v>85</v>
      </c>
      <c r="B92" s="82" t="s">
        <v>83</v>
      </c>
      <c r="C92" s="83" t="s">
        <v>46</v>
      </c>
      <c r="D92" s="79">
        <v>1507</v>
      </c>
      <c r="E92" s="52" t="s">
        <v>117</v>
      </c>
      <c r="F92" s="80">
        <f t="shared" si="6"/>
        <v>9.0239999999999991</v>
      </c>
      <c r="G92" s="49">
        <v>53</v>
      </c>
      <c r="H92" s="49">
        <v>95.65</v>
      </c>
      <c r="I92" s="51">
        <f t="shared" si="4"/>
        <v>22.56</v>
      </c>
      <c r="J92" s="51">
        <f t="shared" si="5"/>
        <v>118.21000000000001</v>
      </c>
      <c r="L92" s="172"/>
    </row>
    <row r="93" spans="1:12" ht="39.6" x14ac:dyDescent="0.3">
      <c r="A93" s="48">
        <v>86</v>
      </c>
      <c r="B93" s="82" t="s">
        <v>100</v>
      </c>
      <c r="C93" s="83" t="s">
        <v>48</v>
      </c>
      <c r="D93" s="79">
        <v>1309</v>
      </c>
      <c r="E93" s="52" t="s">
        <v>117</v>
      </c>
      <c r="F93" s="80">
        <f t="shared" si="6"/>
        <v>7.8380000000000001</v>
      </c>
      <c r="G93" s="49">
        <v>11</v>
      </c>
      <c r="H93" s="49">
        <v>17.239999999999998</v>
      </c>
      <c r="I93" s="51">
        <f t="shared" si="4"/>
        <v>4.07</v>
      </c>
      <c r="J93" s="51">
        <f t="shared" si="5"/>
        <v>21.31</v>
      </c>
      <c r="L93" s="172"/>
    </row>
    <row r="94" spans="1:12" ht="39.6" x14ac:dyDescent="0.3">
      <c r="A94" s="48">
        <v>87</v>
      </c>
      <c r="B94" s="82" t="s">
        <v>100</v>
      </c>
      <c r="C94" s="83" t="s">
        <v>48</v>
      </c>
      <c r="D94" s="79">
        <v>1309</v>
      </c>
      <c r="E94" s="52" t="s">
        <v>118</v>
      </c>
      <c r="F94" s="80">
        <f t="shared" si="6"/>
        <v>7.8380000000000001</v>
      </c>
      <c r="G94" s="49">
        <v>1</v>
      </c>
      <c r="H94" s="49">
        <v>3.92</v>
      </c>
      <c r="I94" s="51">
        <f t="shared" si="4"/>
        <v>0.92</v>
      </c>
      <c r="J94" s="51">
        <f t="shared" si="5"/>
        <v>4.84</v>
      </c>
      <c r="L94" s="172"/>
    </row>
    <row r="95" spans="1:12" x14ac:dyDescent="0.3">
      <c r="A95" s="48">
        <v>88</v>
      </c>
      <c r="B95" s="82" t="s">
        <v>108</v>
      </c>
      <c r="C95" s="83" t="s">
        <v>52</v>
      </c>
      <c r="D95" s="79">
        <v>1303</v>
      </c>
      <c r="E95" s="52" t="s">
        <v>118</v>
      </c>
      <c r="F95" s="80">
        <f t="shared" si="6"/>
        <v>7.8019999999999996</v>
      </c>
      <c r="G95" s="49">
        <v>37</v>
      </c>
      <c r="H95" s="49">
        <v>144.34</v>
      </c>
      <c r="I95" s="51">
        <f t="shared" si="4"/>
        <v>34.049999999999997</v>
      </c>
      <c r="J95" s="51">
        <f t="shared" si="5"/>
        <v>178.39</v>
      </c>
      <c r="L95" s="172"/>
    </row>
    <row r="96" spans="1:12" x14ac:dyDescent="0.3">
      <c r="A96" s="48">
        <v>89</v>
      </c>
      <c r="B96" s="82" t="s">
        <v>108</v>
      </c>
      <c r="C96" s="83" t="s">
        <v>52</v>
      </c>
      <c r="D96" s="79">
        <v>1303</v>
      </c>
      <c r="E96" s="52" t="s">
        <v>117</v>
      </c>
      <c r="F96" s="80">
        <f t="shared" si="6"/>
        <v>7.8019999999999996</v>
      </c>
      <c r="G96" s="49">
        <v>35</v>
      </c>
      <c r="H96" s="49">
        <v>54.61</v>
      </c>
      <c r="I96" s="51">
        <f t="shared" si="4"/>
        <v>12.88</v>
      </c>
      <c r="J96" s="51">
        <f t="shared" si="5"/>
        <v>67.489999999999995</v>
      </c>
      <c r="L96" s="172"/>
    </row>
    <row r="97" spans="1:12" ht="26.4" x14ac:dyDescent="0.3">
      <c r="A97" s="48">
        <v>90</v>
      </c>
      <c r="B97" s="82" t="s">
        <v>83</v>
      </c>
      <c r="C97" s="83" t="s">
        <v>46</v>
      </c>
      <c r="D97" s="79">
        <v>1412</v>
      </c>
      <c r="E97" s="52" t="s">
        <v>117</v>
      </c>
      <c r="F97" s="80">
        <f t="shared" si="6"/>
        <v>8.4550000000000001</v>
      </c>
      <c r="G97" s="49">
        <v>23</v>
      </c>
      <c r="H97" s="49">
        <v>38.89</v>
      </c>
      <c r="I97" s="51">
        <f t="shared" si="4"/>
        <v>9.17</v>
      </c>
      <c r="J97" s="51">
        <f t="shared" si="5"/>
        <v>48.06</v>
      </c>
      <c r="L97" s="172"/>
    </row>
    <row r="98" spans="1:12" ht="26.4" x14ac:dyDescent="0.3">
      <c r="A98" s="48">
        <v>91</v>
      </c>
      <c r="B98" s="82" t="s">
        <v>105</v>
      </c>
      <c r="C98" s="83" t="s">
        <v>48</v>
      </c>
      <c r="D98" s="79">
        <v>1235</v>
      </c>
      <c r="E98" s="52" t="s">
        <v>117</v>
      </c>
      <c r="F98" s="80">
        <f t="shared" si="6"/>
        <v>7.3949999999999996</v>
      </c>
      <c r="G98" s="49">
        <v>36</v>
      </c>
      <c r="H98" s="49">
        <v>53.24</v>
      </c>
      <c r="I98" s="51">
        <f t="shared" si="4"/>
        <v>12.56</v>
      </c>
      <c r="J98" s="51">
        <f t="shared" si="5"/>
        <v>65.8</v>
      </c>
      <c r="L98" s="172"/>
    </row>
    <row r="99" spans="1:12" ht="26.4" x14ac:dyDescent="0.3">
      <c r="A99" s="48">
        <v>92</v>
      </c>
      <c r="B99" s="82" t="s">
        <v>94</v>
      </c>
      <c r="C99" s="83" t="s">
        <v>48</v>
      </c>
      <c r="D99" s="79">
        <v>1255</v>
      </c>
      <c r="E99" s="52" t="s">
        <v>117</v>
      </c>
      <c r="F99" s="80">
        <f t="shared" si="6"/>
        <v>7.5149999999999997</v>
      </c>
      <c r="G99" s="49">
        <v>38</v>
      </c>
      <c r="H99" s="49">
        <v>57.11</v>
      </c>
      <c r="I99" s="51">
        <f t="shared" si="4"/>
        <v>13.47</v>
      </c>
      <c r="J99" s="51">
        <f t="shared" si="5"/>
        <v>70.58</v>
      </c>
      <c r="L99" s="172"/>
    </row>
    <row r="100" spans="1:12" ht="26.4" x14ac:dyDescent="0.3">
      <c r="A100" s="48">
        <v>93</v>
      </c>
      <c r="B100" s="82" t="s">
        <v>69</v>
      </c>
      <c r="C100" s="83" t="s">
        <v>48</v>
      </c>
      <c r="D100" s="79">
        <v>1255</v>
      </c>
      <c r="E100" s="52" t="s">
        <v>117</v>
      </c>
      <c r="F100" s="80">
        <f t="shared" si="6"/>
        <v>7.5149999999999997</v>
      </c>
      <c r="G100" s="49">
        <v>12</v>
      </c>
      <c r="H100" s="49">
        <v>18.04</v>
      </c>
      <c r="I100" s="51">
        <f t="shared" si="4"/>
        <v>4.26</v>
      </c>
      <c r="J100" s="51">
        <f t="shared" si="5"/>
        <v>22.299999999999997</v>
      </c>
      <c r="L100" s="172"/>
    </row>
    <row r="101" spans="1:12" ht="26.4" x14ac:dyDescent="0.3">
      <c r="A101" s="48">
        <v>94</v>
      </c>
      <c r="B101" s="82" t="s">
        <v>109</v>
      </c>
      <c r="C101" s="83" t="s">
        <v>52</v>
      </c>
      <c r="D101" s="79">
        <v>1200</v>
      </c>
      <c r="E101" s="52" t="s">
        <v>117</v>
      </c>
      <c r="F101" s="80">
        <f t="shared" si="6"/>
        <v>7.1859999999999999</v>
      </c>
      <c r="G101" s="49">
        <v>96</v>
      </c>
      <c r="H101" s="49">
        <v>137.97</v>
      </c>
      <c r="I101" s="51">
        <f t="shared" si="4"/>
        <v>32.549999999999997</v>
      </c>
      <c r="J101" s="51">
        <f t="shared" si="5"/>
        <v>170.51999999999998</v>
      </c>
      <c r="L101" s="172"/>
    </row>
    <row r="102" spans="1:12" ht="26.4" x14ac:dyDescent="0.3">
      <c r="A102" s="48">
        <v>95</v>
      </c>
      <c r="B102" s="82" t="s">
        <v>109</v>
      </c>
      <c r="C102" s="83" t="s">
        <v>52</v>
      </c>
      <c r="D102" s="79">
        <v>1200</v>
      </c>
      <c r="E102" s="52" t="s">
        <v>118</v>
      </c>
      <c r="F102" s="80">
        <f t="shared" si="6"/>
        <v>7.1859999999999999</v>
      </c>
      <c r="G102" s="49">
        <v>60</v>
      </c>
      <c r="H102" s="49">
        <v>215.58</v>
      </c>
      <c r="I102" s="51">
        <f t="shared" si="4"/>
        <v>50.86</v>
      </c>
      <c r="J102" s="51">
        <f t="shared" si="5"/>
        <v>266.44</v>
      </c>
      <c r="L102" s="172"/>
    </row>
    <row r="103" spans="1:12" ht="26.4" x14ac:dyDescent="0.3">
      <c r="A103" s="48">
        <v>96</v>
      </c>
      <c r="B103" s="82" t="s">
        <v>77</v>
      </c>
      <c r="C103" s="83" t="s">
        <v>50</v>
      </c>
      <c r="D103" s="79">
        <v>1508</v>
      </c>
      <c r="E103" s="52" t="s">
        <v>117</v>
      </c>
      <c r="F103" s="80">
        <f t="shared" si="6"/>
        <v>9.0299999999999994</v>
      </c>
      <c r="G103" s="49">
        <v>12</v>
      </c>
      <c r="H103" s="49">
        <v>21.67</v>
      </c>
      <c r="I103" s="51">
        <f t="shared" si="4"/>
        <v>5.1100000000000003</v>
      </c>
      <c r="J103" s="51">
        <f t="shared" si="5"/>
        <v>26.78</v>
      </c>
      <c r="L103" s="172"/>
    </row>
    <row r="104" spans="1:12" ht="26.4" x14ac:dyDescent="0.3">
      <c r="A104" s="48">
        <v>97</v>
      </c>
      <c r="B104" s="82" t="s">
        <v>70</v>
      </c>
      <c r="C104" s="83" t="s">
        <v>52</v>
      </c>
      <c r="D104" s="79">
        <v>1123</v>
      </c>
      <c r="E104" s="52" t="s">
        <v>117</v>
      </c>
      <c r="F104" s="80">
        <f t="shared" si="6"/>
        <v>6.7249999999999996</v>
      </c>
      <c r="G104" s="49">
        <v>65</v>
      </c>
      <c r="H104" s="49">
        <v>87.43</v>
      </c>
      <c r="I104" s="51">
        <f t="shared" si="4"/>
        <v>20.62</v>
      </c>
      <c r="J104" s="51">
        <f t="shared" si="5"/>
        <v>108.05000000000001</v>
      </c>
      <c r="L104" s="172"/>
    </row>
    <row r="105" spans="1:12" ht="26.4" x14ac:dyDescent="0.3">
      <c r="A105" s="48">
        <v>98</v>
      </c>
      <c r="B105" s="82" t="s">
        <v>88</v>
      </c>
      <c r="C105" s="83" t="s">
        <v>48</v>
      </c>
      <c r="D105" s="79">
        <v>1279</v>
      </c>
      <c r="E105" s="52" t="s">
        <v>117</v>
      </c>
      <c r="F105" s="80">
        <f t="shared" si="6"/>
        <v>7.6589999999999998</v>
      </c>
      <c r="G105" s="49">
        <v>12</v>
      </c>
      <c r="H105" s="49">
        <v>18.38</v>
      </c>
      <c r="I105" s="51">
        <f t="shared" si="4"/>
        <v>4.34</v>
      </c>
      <c r="J105" s="51">
        <f t="shared" si="5"/>
        <v>22.72</v>
      </c>
      <c r="L105" s="172"/>
    </row>
    <row r="106" spans="1:12" ht="26.4" x14ac:dyDescent="0.3">
      <c r="A106" s="48">
        <v>99</v>
      </c>
      <c r="B106" s="82" t="s">
        <v>84</v>
      </c>
      <c r="C106" s="83" t="s">
        <v>48</v>
      </c>
      <c r="D106" s="79">
        <v>1235</v>
      </c>
      <c r="E106" s="52" t="s">
        <v>117</v>
      </c>
      <c r="F106" s="80">
        <f t="shared" si="6"/>
        <v>7.3949999999999996</v>
      </c>
      <c r="G106" s="49">
        <v>37</v>
      </c>
      <c r="H106" s="49">
        <v>54.72</v>
      </c>
      <c r="I106" s="51">
        <f t="shared" si="4"/>
        <v>12.91</v>
      </c>
      <c r="J106" s="51">
        <f t="shared" si="5"/>
        <v>67.63</v>
      </c>
      <c r="L106" s="172"/>
    </row>
    <row r="107" spans="1:12" ht="26.4" x14ac:dyDescent="0.3">
      <c r="A107" s="48">
        <v>100</v>
      </c>
      <c r="B107" s="82" t="s">
        <v>89</v>
      </c>
      <c r="C107" s="83" t="s">
        <v>48</v>
      </c>
      <c r="D107" s="79">
        <v>1488</v>
      </c>
      <c r="E107" s="52" t="s">
        <v>117</v>
      </c>
      <c r="F107" s="80">
        <f t="shared" si="6"/>
        <v>8.91</v>
      </c>
      <c r="G107" s="49">
        <v>24</v>
      </c>
      <c r="H107" s="49">
        <v>42.77</v>
      </c>
      <c r="I107" s="51">
        <f t="shared" si="4"/>
        <v>10.09</v>
      </c>
      <c r="J107" s="51">
        <f t="shared" si="5"/>
        <v>52.86</v>
      </c>
      <c r="L107" s="172"/>
    </row>
    <row r="108" spans="1:12" ht="26.4" x14ac:dyDescent="0.3">
      <c r="A108" s="48">
        <v>101</v>
      </c>
      <c r="B108" s="82" t="s">
        <v>56</v>
      </c>
      <c r="C108" s="83" t="s">
        <v>46</v>
      </c>
      <c r="D108" s="79">
        <v>1263</v>
      </c>
      <c r="E108" s="52" t="s">
        <v>117</v>
      </c>
      <c r="F108" s="80">
        <f t="shared" si="6"/>
        <v>7.5629999999999997</v>
      </c>
      <c r="G108" s="49">
        <v>57</v>
      </c>
      <c r="H108" s="49">
        <v>86.22</v>
      </c>
      <c r="I108" s="51">
        <f t="shared" si="4"/>
        <v>20.34</v>
      </c>
      <c r="J108" s="51">
        <f t="shared" si="5"/>
        <v>106.56</v>
      </c>
      <c r="L108" s="172"/>
    </row>
    <row r="109" spans="1:12" ht="26.4" x14ac:dyDescent="0.3">
      <c r="A109" s="48">
        <v>102</v>
      </c>
      <c r="B109" s="82" t="s">
        <v>66</v>
      </c>
      <c r="C109" s="83" t="s">
        <v>46</v>
      </c>
      <c r="D109" s="79">
        <v>1243</v>
      </c>
      <c r="E109" s="52" t="s">
        <v>117</v>
      </c>
      <c r="F109" s="80">
        <f t="shared" si="6"/>
        <v>7.4429999999999996</v>
      </c>
      <c r="G109" s="49">
        <v>39</v>
      </c>
      <c r="H109" s="49">
        <v>58.06</v>
      </c>
      <c r="I109" s="51">
        <f t="shared" si="4"/>
        <v>13.7</v>
      </c>
      <c r="J109" s="51">
        <f t="shared" si="5"/>
        <v>71.760000000000005</v>
      </c>
      <c r="L109" s="172"/>
    </row>
    <row r="110" spans="1:12" ht="26.4" x14ac:dyDescent="0.3">
      <c r="A110" s="48">
        <v>103</v>
      </c>
      <c r="B110" s="82" t="s">
        <v>55</v>
      </c>
      <c r="C110" s="83" t="s">
        <v>48</v>
      </c>
      <c r="D110" s="79">
        <v>1375</v>
      </c>
      <c r="E110" s="52" t="s">
        <v>117</v>
      </c>
      <c r="F110" s="80">
        <f t="shared" si="6"/>
        <v>8.234</v>
      </c>
      <c r="G110" s="49">
        <v>12</v>
      </c>
      <c r="H110" s="49">
        <v>19.760000000000002</v>
      </c>
      <c r="I110" s="51">
        <f>ROUNDDOWN(H110*21.94%,2)</f>
        <v>4.33</v>
      </c>
      <c r="J110" s="51">
        <f t="shared" si="5"/>
        <v>24.090000000000003</v>
      </c>
      <c r="L110" s="172"/>
    </row>
    <row r="111" spans="1:12" ht="26.4" x14ac:dyDescent="0.3">
      <c r="A111" s="48">
        <v>104</v>
      </c>
      <c r="B111" s="82" t="s">
        <v>103</v>
      </c>
      <c r="C111" s="83" t="s">
        <v>50</v>
      </c>
      <c r="D111" s="79">
        <v>1396</v>
      </c>
      <c r="E111" s="52" t="s">
        <v>118</v>
      </c>
      <c r="F111" s="80">
        <f t="shared" si="6"/>
        <v>8.359</v>
      </c>
      <c r="G111" s="49">
        <v>0.5</v>
      </c>
      <c r="H111" s="49">
        <v>2.09</v>
      </c>
      <c r="I111" s="51">
        <f t="shared" si="4"/>
        <v>0.49</v>
      </c>
      <c r="J111" s="51">
        <f t="shared" si="5"/>
        <v>2.58</v>
      </c>
      <c r="L111" s="172"/>
    </row>
    <row r="112" spans="1:12" ht="26.4" x14ac:dyDescent="0.3">
      <c r="A112" s="48">
        <v>105</v>
      </c>
      <c r="B112" s="82" t="s">
        <v>103</v>
      </c>
      <c r="C112" s="83" t="s">
        <v>50</v>
      </c>
      <c r="D112" s="79">
        <v>1396</v>
      </c>
      <c r="E112" s="52" t="s">
        <v>117</v>
      </c>
      <c r="F112" s="80">
        <f t="shared" si="6"/>
        <v>8.359</v>
      </c>
      <c r="G112" s="49">
        <v>23.5</v>
      </c>
      <c r="H112" s="49">
        <v>39.29</v>
      </c>
      <c r="I112" s="51">
        <f t="shared" si="4"/>
        <v>9.27</v>
      </c>
      <c r="J112" s="51">
        <f t="shared" si="5"/>
        <v>48.56</v>
      </c>
      <c r="L112" s="172"/>
    </row>
    <row r="113" spans="1:12" ht="26.4" x14ac:dyDescent="0.3">
      <c r="A113" s="48">
        <v>106</v>
      </c>
      <c r="B113" s="82" t="s">
        <v>78</v>
      </c>
      <c r="C113" s="83" t="s">
        <v>48</v>
      </c>
      <c r="D113" s="79">
        <v>1239</v>
      </c>
      <c r="E113" s="52" t="s">
        <v>117</v>
      </c>
      <c r="F113" s="80">
        <f t="shared" si="6"/>
        <v>7.4189999999999996</v>
      </c>
      <c r="G113" s="49">
        <v>40</v>
      </c>
      <c r="H113" s="49">
        <v>59.35</v>
      </c>
      <c r="I113" s="51">
        <f t="shared" si="4"/>
        <v>14</v>
      </c>
      <c r="J113" s="51">
        <f t="shared" si="5"/>
        <v>73.349999999999994</v>
      </c>
      <c r="L113" s="172"/>
    </row>
    <row r="114" spans="1:12" ht="26.4" x14ac:dyDescent="0.3">
      <c r="A114" s="48">
        <v>107</v>
      </c>
      <c r="B114" s="82" t="s">
        <v>78</v>
      </c>
      <c r="C114" s="83" t="s">
        <v>48</v>
      </c>
      <c r="D114" s="79">
        <v>1239</v>
      </c>
      <c r="E114" s="52" t="s">
        <v>118</v>
      </c>
      <c r="F114" s="80">
        <f t="shared" si="6"/>
        <v>7.4189999999999996</v>
      </c>
      <c r="G114" s="49">
        <v>0.5</v>
      </c>
      <c r="H114" s="49">
        <v>1.85</v>
      </c>
      <c r="I114" s="51">
        <f t="shared" si="4"/>
        <v>0.44</v>
      </c>
      <c r="J114" s="51">
        <f t="shared" si="5"/>
        <v>2.29</v>
      </c>
      <c r="L114" s="172"/>
    </row>
    <row r="115" spans="1:12" ht="26.4" x14ac:dyDescent="0.3">
      <c r="A115" s="48">
        <v>108</v>
      </c>
      <c r="B115" s="82" t="s">
        <v>80</v>
      </c>
      <c r="C115" s="83" t="s">
        <v>50</v>
      </c>
      <c r="D115" s="79">
        <v>1422</v>
      </c>
      <c r="E115" s="52" t="s">
        <v>117</v>
      </c>
      <c r="F115" s="80">
        <f t="shared" si="6"/>
        <v>8.5150000000000006</v>
      </c>
      <c r="G115" s="49">
        <v>24</v>
      </c>
      <c r="H115" s="49">
        <v>40.869999999999997</v>
      </c>
      <c r="I115" s="51">
        <f t="shared" si="4"/>
        <v>9.64</v>
      </c>
      <c r="J115" s="51">
        <f t="shared" si="5"/>
        <v>50.51</v>
      </c>
      <c r="L115" s="172"/>
    </row>
    <row r="116" spans="1:12" ht="26.4" x14ac:dyDescent="0.3">
      <c r="A116" s="48">
        <v>109</v>
      </c>
      <c r="B116" s="82" t="s">
        <v>105</v>
      </c>
      <c r="C116" s="83" t="s">
        <v>52</v>
      </c>
      <c r="D116" s="79">
        <v>1063</v>
      </c>
      <c r="E116" s="52" t="s">
        <v>117</v>
      </c>
      <c r="F116" s="80">
        <f t="shared" si="6"/>
        <v>6.3650000000000002</v>
      </c>
      <c r="G116" s="49">
        <v>13</v>
      </c>
      <c r="H116" s="49">
        <v>16.55</v>
      </c>
      <c r="I116" s="51">
        <f t="shared" si="4"/>
        <v>3.9</v>
      </c>
      <c r="J116" s="51">
        <f t="shared" si="5"/>
        <v>20.45</v>
      </c>
      <c r="L116" s="172"/>
    </row>
    <row r="117" spans="1:12" x14ac:dyDescent="0.3">
      <c r="A117" s="48">
        <v>110</v>
      </c>
      <c r="B117" s="82" t="s">
        <v>110</v>
      </c>
      <c r="C117" s="83" t="s">
        <v>52</v>
      </c>
      <c r="D117" s="79">
        <v>1303</v>
      </c>
      <c r="E117" s="52" t="s">
        <v>117</v>
      </c>
      <c r="F117" s="80">
        <f t="shared" si="6"/>
        <v>7.8019999999999996</v>
      </c>
      <c r="G117" s="49">
        <v>130</v>
      </c>
      <c r="H117" s="49">
        <v>202.85</v>
      </c>
      <c r="I117" s="51">
        <f t="shared" si="4"/>
        <v>47.85</v>
      </c>
      <c r="J117" s="51">
        <f t="shared" si="5"/>
        <v>250.7</v>
      </c>
      <c r="L117" s="172"/>
    </row>
    <row r="118" spans="1:12" x14ac:dyDescent="0.3">
      <c r="A118" s="48">
        <v>111</v>
      </c>
      <c r="B118" s="82" t="s">
        <v>110</v>
      </c>
      <c r="C118" s="83" t="s">
        <v>52</v>
      </c>
      <c r="D118" s="79">
        <v>1303</v>
      </c>
      <c r="E118" s="52" t="s">
        <v>118</v>
      </c>
      <c r="F118" s="80">
        <f t="shared" si="6"/>
        <v>7.8019999999999996</v>
      </c>
      <c r="G118" s="49">
        <v>38</v>
      </c>
      <c r="H118" s="49">
        <v>148.24</v>
      </c>
      <c r="I118" s="51">
        <f t="shared" si="4"/>
        <v>34.97</v>
      </c>
      <c r="J118" s="51">
        <f t="shared" si="5"/>
        <v>183.21</v>
      </c>
      <c r="L118" s="172"/>
    </row>
    <row r="119" spans="1:12" ht="26.4" x14ac:dyDescent="0.3">
      <c r="A119" s="48">
        <v>112</v>
      </c>
      <c r="B119" s="82" t="s">
        <v>61</v>
      </c>
      <c r="C119" s="83" t="s">
        <v>46</v>
      </c>
      <c r="D119" s="79">
        <v>1220</v>
      </c>
      <c r="E119" s="52" t="s">
        <v>117</v>
      </c>
      <c r="F119" s="80">
        <f t="shared" si="6"/>
        <v>7.3049999999999997</v>
      </c>
      <c r="G119" s="49">
        <v>12</v>
      </c>
      <c r="H119" s="49">
        <v>17.53</v>
      </c>
      <c r="I119" s="51">
        <f t="shared" si="4"/>
        <v>4.1399999999999997</v>
      </c>
      <c r="J119" s="51">
        <f t="shared" si="5"/>
        <v>21.67</v>
      </c>
      <c r="L119" s="172"/>
    </row>
    <row r="120" spans="1:12" x14ac:dyDescent="0.3">
      <c r="A120" s="48">
        <v>113</v>
      </c>
      <c r="B120" s="82" t="s">
        <v>57</v>
      </c>
      <c r="C120" s="83" t="s">
        <v>46</v>
      </c>
      <c r="D120" s="79">
        <v>1176</v>
      </c>
      <c r="E120" s="52" t="s">
        <v>117</v>
      </c>
      <c r="F120" s="80">
        <f t="shared" si="6"/>
        <v>7.0419999999999998</v>
      </c>
      <c r="G120" s="49">
        <v>11</v>
      </c>
      <c r="H120" s="49">
        <v>15.49</v>
      </c>
      <c r="I120" s="51">
        <f t="shared" si="4"/>
        <v>3.65</v>
      </c>
      <c r="J120" s="51">
        <f t="shared" si="5"/>
        <v>19.14</v>
      </c>
      <c r="L120" s="172"/>
    </row>
    <row r="121" spans="1:12" x14ac:dyDescent="0.3">
      <c r="A121" s="48">
        <v>114</v>
      </c>
      <c r="B121" s="82" t="s">
        <v>57</v>
      </c>
      <c r="C121" s="83" t="s">
        <v>46</v>
      </c>
      <c r="D121" s="79">
        <v>1176</v>
      </c>
      <c r="E121" s="52" t="s">
        <v>118</v>
      </c>
      <c r="F121" s="80">
        <f t="shared" si="6"/>
        <v>7.0419999999999998</v>
      </c>
      <c r="G121" s="49">
        <v>1</v>
      </c>
      <c r="H121" s="49">
        <v>3.52</v>
      </c>
      <c r="I121" s="51">
        <f t="shared" si="4"/>
        <v>0.83</v>
      </c>
      <c r="J121" s="51">
        <f t="shared" si="5"/>
        <v>4.3499999999999996</v>
      </c>
      <c r="L121" s="172"/>
    </row>
    <row r="122" spans="1:12" ht="26.4" x14ac:dyDescent="0.3">
      <c r="A122" s="48">
        <v>115</v>
      </c>
      <c r="B122" s="82" t="s">
        <v>79</v>
      </c>
      <c r="C122" s="83" t="s">
        <v>46</v>
      </c>
      <c r="D122" s="79">
        <v>1263</v>
      </c>
      <c r="E122" s="52" t="s">
        <v>117</v>
      </c>
      <c r="F122" s="80">
        <f t="shared" si="6"/>
        <v>7.5629999999999997</v>
      </c>
      <c r="G122" s="49">
        <v>13</v>
      </c>
      <c r="H122" s="49">
        <v>19.66</v>
      </c>
      <c r="I122" s="51">
        <f t="shared" si="4"/>
        <v>4.6399999999999997</v>
      </c>
      <c r="J122" s="51">
        <f t="shared" si="5"/>
        <v>24.3</v>
      </c>
      <c r="L122" s="172"/>
    </row>
    <row r="123" spans="1:12" ht="26.4" x14ac:dyDescent="0.3">
      <c r="A123" s="48">
        <v>116</v>
      </c>
      <c r="B123" s="82" t="s">
        <v>60</v>
      </c>
      <c r="C123" s="83" t="s">
        <v>50</v>
      </c>
      <c r="D123" s="79">
        <v>1655</v>
      </c>
      <c r="E123" s="52" t="s">
        <v>117</v>
      </c>
      <c r="F123" s="80">
        <f t="shared" si="6"/>
        <v>9.91</v>
      </c>
      <c r="G123" s="49">
        <v>30</v>
      </c>
      <c r="H123" s="49">
        <v>59.46</v>
      </c>
      <c r="I123" s="51">
        <f t="shared" si="4"/>
        <v>14.03</v>
      </c>
      <c r="J123" s="51">
        <f t="shared" si="5"/>
        <v>73.489999999999995</v>
      </c>
      <c r="L123" s="172"/>
    </row>
    <row r="124" spans="1:12" ht="26.4" x14ac:dyDescent="0.3">
      <c r="A124" s="48">
        <v>117</v>
      </c>
      <c r="B124" s="82" t="s">
        <v>65</v>
      </c>
      <c r="C124" s="83" t="s">
        <v>46</v>
      </c>
      <c r="D124" s="79">
        <v>1392</v>
      </c>
      <c r="E124" s="52" t="s">
        <v>117</v>
      </c>
      <c r="F124" s="80">
        <f t="shared" si="6"/>
        <v>8.3350000000000009</v>
      </c>
      <c r="G124" s="49">
        <v>39</v>
      </c>
      <c r="H124" s="49">
        <v>65.010000000000005</v>
      </c>
      <c r="I124" s="51">
        <f t="shared" si="4"/>
        <v>15.34</v>
      </c>
      <c r="J124" s="51">
        <f t="shared" si="5"/>
        <v>80.350000000000009</v>
      </c>
      <c r="L124" s="172"/>
    </row>
    <row r="125" spans="1:12" ht="26.4" x14ac:dyDescent="0.3">
      <c r="A125" s="48">
        <v>118</v>
      </c>
      <c r="B125" s="82" t="s">
        <v>70</v>
      </c>
      <c r="C125" s="83" t="s">
        <v>48</v>
      </c>
      <c r="D125" s="79">
        <v>1376</v>
      </c>
      <c r="E125" s="52" t="s">
        <v>117</v>
      </c>
      <c r="F125" s="80">
        <f t="shared" si="6"/>
        <v>8.24</v>
      </c>
      <c r="G125" s="49">
        <v>52</v>
      </c>
      <c r="H125" s="49">
        <v>85.7</v>
      </c>
      <c r="I125" s="51">
        <f t="shared" si="4"/>
        <v>20.22</v>
      </c>
      <c r="J125" s="51">
        <f t="shared" si="5"/>
        <v>105.92</v>
      </c>
      <c r="L125" s="172"/>
    </row>
    <row r="126" spans="1:12" ht="26.4" x14ac:dyDescent="0.3">
      <c r="A126" s="48">
        <v>119</v>
      </c>
      <c r="B126" s="82" t="s">
        <v>86</v>
      </c>
      <c r="C126" s="83" t="s">
        <v>48</v>
      </c>
      <c r="D126" s="79">
        <v>1535</v>
      </c>
      <c r="E126" s="52" t="s">
        <v>117</v>
      </c>
      <c r="F126" s="80">
        <f t="shared" si="6"/>
        <v>9.1920000000000002</v>
      </c>
      <c r="G126" s="49">
        <v>12</v>
      </c>
      <c r="H126" s="49">
        <v>22.06</v>
      </c>
      <c r="I126" s="51">
        <f t="shared" si="4"/>
        <v>5.2</v>
      </c>
      <c r="J126" s="51">
        <f t="shared" si="5"/>
        <v>27.259999999999998</v>
      </c>
      <c r="L126" s="172"/>
    </row>
    <row r="127" spans="1:12" ht="26.4" x14ac:dyDescent="0.3">
      <c r="A127" s="48">
        <v>120</v>
      </c>
      <c r="B127" s="82" t="s">
        <v>59</v>
      </c>
      <c r="C127" s="83" t="s">
        <v>46</v>
      </c>
      <c r="D127" s="79">
        <v>1240</v>
      </c>
      <c r="E127" s="52" t="s">
        <v>117</v>
      </c>
      <c r="F127" s="80">
        <f t="shared" si="6"/>
        <v>7.4249999999999998</v>
      </c>
      <c r="G127" s="49">
        <v>11</v>
      </c>
      <c r="H127" s="49">
        <v>16.34</v>
      </c>
      <c r="I127" s="51">
        <f t="shared" si="4"/>
        <v>3.85</v>
      </c>
      <c r="J127" s="51">
        <f t="shared" si="5"/>
        <v>20.190000000000001</v>
      </c>
      <c r="L127" s="172"/>
    </row>
    <row r="128" spans="1:12" ht="26.4" x14ac:dyDescent="0.3">
      <c r="A128" s="48">
        <v>121</v>
      </c>
      <c r="B128" s="82" t="s">
        <v>65</v>
      </c>
      <c r="C128" s="83" t="s">
        <v>46</v>
      </c>
      <c r="D128" s="79">
        <v>1367</v>
      </c>
      <c r="E128" s="52" t="s">
        <v>117</v>
      </c>
      <c r="F128" s="80">
        <f t="shared" si="6"/>
        <v>8.1859999999999999</v>
      </c>
      <c r="G128" s="49">
        <v>36</v>
      </c>
      <c r="H128" s="49">
        <v>58.94</v>
      </c>
      <c r="I128" s="51">
        <f t="shared" si="4"/>
        <v>13.9</v>
      </c>
      <c r="J128" s="51">
        <f t="shared" si="5"/>
        <v>72.84</v>
      </c>
      <c r="L128" s="172"/>
    </row>
    <row r="129" spans="1:12" ht="26.4" x14ac:dyDescent="0.3">
      <c r="A129" s="48">
        <v>122</v>
      </c>
      <c r="B129" s="82" t="s">
        <v>104</v>
      </c>
      <c r="C129" s="83" t="s">
        <v>46</v>
      </c>
      <c r="D129" s="79">
        <v>1220</v>
      </c>
      <c r="E129" s="52" t="s">
        <v>117</v>
      </c>
      <c r="F129" s="80">
        <f t="shared" si="6"/>
        <v>7.3049999999999997</v>
      </c>
      <c r="G129" s="49">
        <v>37</v>
      </c>
      <c r="H129" s="49">
        <v>54.06</v>
      </c>
      <c r="I129" s="51">
        <f t="shared" si="4"/>
        <v>12.75</v>
      </c>
      <c r="J129" s="51">
        <f t="shared" si="5"/>
        <v>66.81</v>
      </c>
      <c r="L129" s="172"/>
    </row>
    <row r="130" spans="1:12" ht="26.4" x14ac:dyDescent="0.3">
      <c r="A130" s="48">
        <v>123</v>
      </c>
      <c r="B130" s="82" t="s">
        <v>66</v>
      </c>
      <c r="C130" s="83" t="s">
        <v>46</v>
      </c>
      <c r="D130" s="79">
        <v>1263</v>
      </c>
      <c r="E130" s="52" t="s">
        <v>117</v>
      </c>
      <c r="F130" s="80">
        <f t="shared" si="6"/>
        <v>7.5629999999999997</v>
      </c>
      <c r="G130" s="49">
        <v>38</v>
      </c>
      <c r="H130" s="49">
        <v>57.48</v>
      </c>
      <c r="I130" s="51">
        <f t="shared" si="4"/>
        <v>13.56</v>
      </c>
      <c r="J130" s="51">
        <f t="shared" si="5"/>
        <v>71.039999999999992</v>
      </c>
      <c r="L130" s="172"/>
    </row>
    <row r="131" spans="1:12" ht="26.4" x14ac:dyDescent="0.3">
      <c r="A131" s="48">
        <v>124</v>
      </c>
      <c r="B131" s="82" t="s">
        <v>54</v>
      </c>
      <c r="C131" s="83" t="s">
        <v>50</v>
      </c>
      <c r="D131" s="79">
        <v>1268</v>
      </c>
      <c r="E131" s="52" t="s">
        <v>117</v>
      </c>
      <c r="F131" s="80">
        <f t="shared" si="6"/>
        <v>7.593</v>
      </c>
      <c r="G131" s="49">
        <v>12</v>
      </c>
      <c r="H131" s="49">
        <v>18.22</v>
      </c>
      <c r="I131" s="51">
        <f t="shared" si="4"/>
        <v>4.3</v>
      </c>
      <c r="J131" s="51">
        <f t="shared" si="5"/>
        <v>22.52</v>
      </c>
      <c r="L131" s="172"/>
    </row>
    <row r="132" spans="1:12" ht="26.4" x14ac:dyDescent="0.3">
      <c r="A132" s="48">
        <v>125</v>
      </c>
      <c r="B132" s="82" t="s">
        <v>63</v>
      </c>
      <c r="C132" s="83" t="s">
        <v>46</v>
      </c>
      <c r="D132" s="79">
        <v>1412</v>
      </c>
      <c r="E132" s="52" t="s">
        <v>117</v>
      </c>
      <c r="F132" s="80">
        <f t="shared" si="6"/>
        <v>8.4550000000000001</v>
      </c>
      <c r="G132" s="49">
        <v>26</v>
      </c>
      <c r="H132" s="49">
        <v>43.97</v>
      </c>
      <c r="I132" s="51">
        <f t="shared" si="4"/>
        <v>10.37</v>
      </c>
      <c r="J132" s="51">
        <f t="shared" si="5"/>
        <v>54.339999999999996</v>
      </c>
      <c r="L132" s="172"/>
    </row>
    <row r="133" spans="1:12" ht="26.4" x14ac:dyDescent="0.3">
      <c r="A133" s="48">
        <v>126</v>
      </c>
      <c r="B133" s="82" t="s">
        <v>82</v>
      </c>
      <c r="C133" s="83" t="s">
        <v>46</v>
      </c>
      <c r="D133" s="79">
        <v>1220</v>
      </c>
      <c r="E133" s="52" t="s">
        <v>117</v>
      </c>
      <c r="F133" s="80">
        <f t="shared" si="6"/>
        <v>7.3049999999999997</v>
      </c>
      <c r="G133" s="49">
        <v>37</v>
      </c>
      <c r="H133" s="49">
        <v>54.06</v>
      </c>
      <c r="I133" s="51">
        <f t="shared" si="4"/>
        <v>12.75</v>
      </c>
      <c r="J133" s="51">
        <f t="shared" si="5"/>
        <v>66.81</v>
      </c>
      <c r="L133" s="172"/>
    </row>
    <row r="134" spans="1:12" ht="26.4" x14ac:dyDescent="0.3">
      <c r="A134" s="48">
        <v>127</v>
      </c>
      <c r="B134" s="82" t="s">
        <v>82</v>
      </c>
      <c r="C134" s="83" t="s">
        <v>46</v>
      </c>
      <c r="D134" s="79">
        <v>1220</v>
      </c>
      <c r="E134" s="52" t="s">
        <v>118</v>
      </c>
      <c r="F134" s="80">
        <f t="shared" si="6"/>
        <v>7.3049999999999997</v>
      </c>
      <c r="G134" s="49">
        <v>1</v>
      </c>
      <c r="H134" s="49">
        <v>3.65</v>
      </c>
      <c r="I134" s="51">
        <f t="shared" si="4"/>
        <v>0.86</v>
      </c>
      <c r="J134" s="51">
        <f t="shared" si="5"/>
        <v>4.51</v>
      </c>
      <c r="L134" s="172"/>
    </row>
    <row r="135" spans="1:12" ht="26.4" x14ac:dyDescent="0.3">
      <c r="A135" s="48">
        <v>128</v>
      </c>
      <c r="B135" s="82" t="s">
        <v>85</v>
      </c>
      <c r="C135" s="83" t="s">
        <v>48</v>
      </c>
      <c r="D135" s="79">
        <v>1268</v>
      </c>
      <c r="E135" s="52" t="s">
        <v>117</v>
      </c>
      <c r="F135" s="80">
        <f t="shared" si="6"/>
        <v>7.593</v>
      </c>
      <c r="G135" s="49">
        <v>72</v>
      </c>
      <c r="H135" s="49">
        <v>109.34</v>
      </c>
      <c r="I135" s="51">
        <f t="shared" si="4"/>
        <v>25.79</v>
      </c>
      <c r="J135" s="51">
        <f t="shared" si="5"/>
        <v>135.13</v>
      </c>
      <c r="L135" s="172"/>
    </row>
    <row r="136" spans="1:12" ht="26.4" x14ac:dyDescent="0.3">
      <c r="A136" s="48">
        <v>129</v>
      </c>
      <c r="B136" s="82" t="s">
        <v>56</v>
      </c>
      <c r="C136" s="83" t="s">
        <v>46</v>
      </c>
      <c r="D136" s="79">
        <v>1220</v>
      </c>
      <c r="E136" s="52" t="s">
        <v>117</v>
      </c>
      <c r="F136" s="80">
        <f t="shared" si="6"/>
        <v>7.3049999999999997</v>
      </c>
      <c r="G136" s="49">
        <v>36</v>
      </c>
      <c r="H136" s="49">
        <v>52.6</v>
      </c>
      <c r="I136" s="51">
        <f t="shared" ref="I136:I198" si="7">ROUND(H136*23.59%,2)</f>
        <v>12.41</v>
      </c>
      <c r="J136" s="51">
        <f t="shared" ref="J136:J199" si="8">H136+I136</f>
        <v>65.010000000000005</v>
      </c>
      <c r="L136" s="172"/>
    </row>
    <row r="137" spans="1:12" ht="26.4" x14ac:dyDescent="0.3">
      <c r="A137" s="48">
        <v>130</v>
      </c>
      <c r="B137" s="82" t="s">
        <v>45</v>
      </c>
      <c r="C137" s="83" t="s">
        <v>48</v>
      </c>
      <c r="D137" s="79">
        <v>1464</v>
      </c>
      <c r="E137" s="52" t="s">
        <v>117</v>
      </c>
      <c r="F137" s="80">
        <f t="shared" ref="F137:F200" si="9">ROUND(D137/$F$4,3)</f>
        <v>8.766</v>
      </c>
      <c r="G137" s="49">
        <v>37</v>
      </c>
      <c r="H137" s="49">
        <v>64.87</v>
      </c>
      <c r="I137" s="51">
        <f t="shared" si="7"/>
        <v>15.3</v>
      </c>
      <c r="J137" s="51">
        <f t="shared" si="8"/>
        <v>80.17</v>
      </c>
      <c r="L137" s="172"/>
    </row>
    <row r="138" spans="1:12" ht="26.4" x14ac:dyDescent="0.3">
      <c r="A138" s="48">
        <v>131</v>
      </c>
      <c r="B138" s="82" t="s">
        <v>86</v>
      </c>
      <c r="C138" s="83" t="s">
        <v>48</v>
      </c>
      <c r="D138" s="79">
        <v>1515</v>
      </c>
      <c r="E138" s="52" t="s">
        <v>117</v>
      </c>
      <c r="F138" s="80">
        <f t="shared" si="9"/>
        <v>9.0719999999999992</v>
      </c>
      <c r="G138" s="49">
        <v>24</v>
      </c>
      <c r="H138" s="49">
        <v>43.55</v>
      </c>
      <c r="I138" s="51">
        <f t="shared" si="7"/>
        <v>10.27</v>
      </c>
      <c r="J138" s="51">
        <f t="shared" si="8"/>
        <v>53.819999999999993</v>
      </c>
      <c r="L138" s="172"/>
    </row>
    <row r="139" spans="1:12" ht="26.4" x14ac:dyDescent="0.3">
      <c r="A139" s="48">
        <v>132</v>
      </c>
      <c r="B139" s="82" t="s">
        <v>59</v>
      </c>
      <c r="C139" s="83" t="s">
        <v>46</v>
      </c>
      <c r="D139" s="79">
        <v>1243</v>
      </c>
      <c r="E139" s="52" t="s">
        <v>117</v>
      </c>
      <c r="F139" s="80">
        <f t="shared" si="9"/>
        <v>7.4429999999999996</v>
      </c>
      <c r="G139" s="49">
        <v>13</v>
      </c>
      <c r="H139" s="49">
        <v>19.350000000000001</v>
      </c>
      <c r="I139" s="51">
        <f t="shared" si="7"/>
        <v>4.5599999999999996</v>
      </c>
      <c r="J139" s="51">
        <f t="shared" si="8"/>
        <v>23.91</v>
      </c>
      <c r="L139" s="172"/>
    </row>
    <row r="140" spans="1:12" ht="26.4" x14ac:dyDescent="0.3">
      <c r="A140" s="48">
        <v>133</v>
      </c>
      <c r="B140" s="82" t="s">
        <v>59</v>
      </c>
      <c r="C140" s="83" t="s">
        <v>46</v>
      </c>
      <c r="D140" s="79">
        <v>1263</v>
      </c>
      <c r="E140" s="52" t="s">
        <v>117</v>
      </c>
      <c r="F140" s="80">
        <f t="shared" si="9"/>
        <v>7.5629999999999997</v>
      </c>
      <c r="G140" s="49">
        <v>7.5</v>
      </c>
      <c r="H140" s="49">
        <v>11.34</v>
      </c>
      <c r="I140" s="51">
        <f t="shared" si="7"/>
        <v>2.68</v>
      </c>
      <c r="J140" s="51">
        <f t="shared" si="8"/>
        <v>14.02</v>
      </c>
      <c r="L140" s="172"/>
    </row>
    <row r="141" spans="1:12" ht="26.4" x14ac:dyDescent="0.3">
      <c r="A141" s="48">
        <v>134</v>
      </c>
      <c r="B141" s="82" t="s">
        <v>83</v>
      </c>
      <c r="C141" s="83" t="s">
        <v>46</v>
      </c>
      <c r="D141" s="79">
        <v>1412</v>
      </c>
      <c r="E141" s="52" t="s">
        <v>117</v>
      </c>
      <c r="F141" s="80">
        <f t="shared" si="9"/>
        <v>8.4550000000000001</v>
      </c>
      <c r="G141" s="49">
        <v>11</v>
      </c>
      <c r="H141" s="49">
        <v>18.600000000000001</v>
      </c>
      <c r="I141" s="51">
        <f t="shared" si="7"/>
        <v>4.3899999999999997</v>
      </c>
      <c r="J141" s="51">
        <f t="shared" si="8"/>
        <v>22.990000000000002</v>
      </c>
      <c r="L141" s="172"/>
    </row>
    <row r="142" spans="1:12" ht="26.4" x14ac:dyDescent="0.3">
      <c r="A142" s="48">
        <v>135</v>
      </c>
      <c r="B142" s="82" t="s">
        <v>60</v>
      </c>
      <c r="C142" s="83" t="s">
        <v>48</v>
      </c>
      <c r="D142" s="79">
        <v>1464</v>
      </c>
      <c r="E142" s="52" t="s">
        <v>117</v>
      </c>
      <c r="F142" s="80">
        <f t="shared" si="9"/>
        <v>8.766</v>
      </c>
      <c r="G142" s="49">
        <v>40</v>
      </c>
      <c r="H142" s="49">
        <v>70.13</v>
      </c>
      <c r="I142" s="51">
        <f t="shared" si="7"/>
        <v>16.54</v>
      </c>
      <c r="J142" s="51">
        <f t="shared" si="8"/>
        <v>86.669999999999987</v>
      </c>
      <c r="L142" s="172"/>
    </row>
    <row r="143" spans="1:12" ht="26.4" x14ac:dyDescent="0.3">
      <c r="A143" s="48">
        <v>136</v>
      </c>
      <c r="B143" s="82" t="s">
        <v>64</v>
      </c>
      <c r="C143" s="83" t="s">
        <v>46</v>
      </c>
      <c r="D143" s="79">
        <v>1240</v>
      </c>
      <c r="E143" s="52" t="s">
        <v>117</v>
      </c>
      <c r="F143" s="80">
        <f t="shared" si="9"/>
        <v>7.4249999999999998</v>
      </c>
      <c r="G143" s="49">
        <v>12</v>
      </c>
      <c r="H143" s="49">
        <v>17.82</v>
      </c>
      <c r="I143" s="51">
        <f t="shared" si="7"/>
        <v>4.2</v>
      </c>
      <c r="J143" s="51">
        <f t="shared" si="8"/>
        <v>22.02</v>
      </c>
      <c r="L143" s="172"/>
    </row>
    <row r="144" spans="1:12" ht="26.4" x14ac:dyDescent="0.3">
      <c r="A144" s="48">
        <v>137</v>
      </c>
      <c r="B144" s="82" t="s">
        <v>106</v>
      </c>
      <c r="C144" s="83" t="s">
        <v>46</v>
      </c>
      <c r="D144" s="79">
        <v>1220</v>
      </c>
      <c r="E144" s="52" t="s">
        <v>117</v>
      </c>
      <c r="F144" s="80">
        <f t="shared" si="9"/>
        <v>7.3049999999999997</v>
      </c>
      <c r="G144" s="49">
        <v>39</v>
      </c>
      <c r="H144" s="49">
        <v>56.98</v>
      </c>
      <c r="I144" s="51">
        <f t="shared" si="7"/>
        <v>13.44</v>
      </c>
      <c r="J144" s="51">
        <f t="shared" si="8"/>
        <v>70.42</v>
      </c>
      <c r="L144" s="172"/>
    </row>
    <row r="145" spans="1:12" ht="26.4" x14ac:dyDescent="0.3">
      <c r="A145" s="48">
        <v>138</v>
      </c>
      <c r="B145" s="82" t="s">
        <v>51</v>
      </c>
      <c r="C145" s="83" t="s">
        <v>52</v>
      </c>
      <c r="D145" s="79">
        <v>1063</v>
      </c>
      <c r="E145" s="52" t="s">
        <v>117</v>
      </c>
      <c r="F145" s="80">
        <f t="shared" si="9"/>
        <v>6.3650000000000002</v>
      </c>
      <c r="G145" s="49">
        <v>38</v>
      </c>
      <c r="H145" s="49">
        <v>48.37</v>
      </c>
      <c r="I145" s="51">
        <f t="shared" si="7"/>
        <v>11.41</v>
      </c>
      <c r="J145" s="51">
        <f t="shared" si="8"/>
        <v>59.78</v>
      </c>
      <c r="L145" s="172"/>
    </row>
    <row r="146" spans="1:12" ht="26.4" x14ac:dyDescent="0.3">
      <c r="A146" s="48">
        <v>139</v>
      </c>
      <c r="B146" s="82" t="s">
        <v>65</v>
      </c>
      <c r="C146" s="83" t="s">
        <v>48</v>
      </c>
      <c r="D146" s="79">
        <v>1438</v>
      </c>
      <c r="E146" s="52" t="s">
        <v>117</v>
      </c>
      <c r="F146" s="80">
        <f t="shared" si="9"/>
        <v>8.6110000000000007</v>
      </c>
      <c r="G146" s="49">
        <v>50.5</v>
      </c>
      <c r="H146" s="49">
        <v>86.97</v>
      </c>
      <c r="I146" s="51">
        <f t="shared" si="7"/>
        <v>20.52</v>
      </c>
      <c r="J146" s="51">
        <f t="shared" si="8"/>
        <v>107.49</v>
      </c>
      <c r="L146" s="172"/>
    </row>
    <row r="147" spans="1:12" ht="26.4" x14ac:dyDescent="0.3">
      <c r="A147" s="48">
        <v>140</v>
      </c>
      <c r="B147" s="82" t="s">
        <v>86</v>
      </c>
      <c r="C147" s="83" t="s">
        <v>48</v>
      </c>
      <c r="D147" s="79">
        <v>1535</v>
      </c>
      <c r="E147" s="52" t="s">
        <v>117</v>
      </c>
      <c r="F147" s="80">
        <f t="shared" si="9"/>
        <v>9.1920000000000002</v>
      </c>
      <c r="G147" s="49">
        <v>24</v>
      </c>
      <c r="H147" s="49">
        <v>44.12</v>
      </c>
      <c r="I147" s="51">
        <f t="shared" si="7"/>
        <v>10.41</v>
      </c>
      <c r="J147" s="51">
        <f t="shared" si="8"/>
        <v>54.53</v>
      </c>
      <c r="L147" s="172"/>
    </row>
    <row r="148" spans="1:12" ht="26.4" x14ac:dyDescent="0.3">
      <c r="A148" s="48">
        <v>141</v>
      </c>
      <c r="B148" s="82" t="s">
        <v>87</v>
      </c>
      <c r="C148" s="83" t="s">
        <v>48</v>
      </c>
      <c r="D148" s="79">
        <v>1418</v>
      </c>
      <c r="E148" s="52" t="s">
        <v>117</v>
      </c>
      <c r="F148" s="80">
        <f t="shared" si="9"/>
        <v>8.4909999999999997</v>
      </c>
      <c r="G148" s="49">
        <v>38</v>
      </c>
      <c r="H148" s="49">
        <v>64.53</v>
      </c>
      <c r="I148" s="51">
        <f t="shared" si="7"/>
        <v>15.22</v>
      </c>
      <c r="J148" s="51">
        <f t="shared" si="8"/>
        <v>79.75</v>
      </c>
      <c r="L148" s="172"/>
    </row>
    <row r="149" spans="1:12" ht="26.4" x14ac:dyDescent="0.3">
      <c r="A149" s="48">
        <v>142</v>
      </c>
      <c r="B149" s="82" t="s">
        <v>63</v>
      </c>
      <c r="C149" s="83" t="s">
        <v>46</v>
      </c>
      <c r="D149" s="79">
        <v>1412</v>
      </c>
      <c r="E149" s="52" t="s">
        <v>117</v>
      </c>
      <c r="F149" s="80">
        <f t="shared" si="9"/>
        <v>8.4550000000000001</v>
      </c>
      <c r="G149" s="49">
        <v>38</v>
      </c>
      <c r="H149" s="49">
        <v>64.260000000000005</v>
      </c>
      <c r="I149" s="51">
        <f t="shared" si="7"/>
        <v>15.16</v>
      </c>
      <c r="J149" s="51">
        <f t="shared" si="8"/>
        <v>79.42</v>
      </c>
      <c r="L149" s="172"/>
    </row>
    <row r="150" spans="1:12" ht="26.4" x14ac:dyDescent="0.3">
      <c r="A150" s="48">
        <v>143</v>
      </c>
      <c r="B150" s="82" t="s">
        <v>63</v>
      </c>
      <c r="C150" s="83" t="s">
        <v>46</v>
      </c>
      <c r="D150" s="79">
        <v>1412</v>
      </c>
      <c r="E150" s="52" t="s">
        <v>118</v>
      </c>
      <c r="F150" s="80">
        <f t="shared" si="9"/>
        <v>8.4550000000000001</v>
      </c>
      <c r="G150" s="49">
        <v>1</v>
      </c>
      <c r="H150" s="49">
        <v>4.2300000000000004</v>
      </c>
      <c r="I150" s="51">
        <f t="shared" si="7"/>
        <v>1</v>
      </c>
      <c r="J150" s="51">
        <f t="shared" si="8"/>
        <v>5.23</v>
      </c>
      <c r="L150" s="172"/>
    </row>
    <row r="151" spans="1:12" ht="26.4" x14ac:dyDescent="0.3">
      <c r="A151" s="48">
        <v>144</v>
      </c>
      <c r="B151" s="82" t="s">
        <v>88</v>
      </c>
      <c r="C151" s="83" t="s">
        <v>46</v>
      </c>
      <c r="D151" s="79">
        <v>1220</v>
      </c>
      <c r="E151" s="52" t="s">
        <v>117</v>
      </c>
      <c r="F151" s="80">
        <f t="shared" si="9"/>
        <v>7.3049999999999997</v>
      </c>
      <c r="G151" s="49">
        <v>12</v>
      </c>
      <c r="H151" s="49">
        <v>17.53</v>
      </c>
      <c r="I151" s="51">
        <f t="shared" si="7"/>
        <v>4.1399999999999997</v>
      </c>
      <c r="J151" s="51">
        <f t="shared" si="8"/>
        <v>21.67</v>
      </c>
      <c r="L151" s="172"/>
    </row>
    <row r="152" spans="1:12" ht="26.4" x14ac:dyDescent="0.3">
      <c r="A152" s="48">
        <v>145</v>
      </c>
      <c r="B152" s="82" t="s">
        <v>89</v>
      </c>
      <c r="C152" s="83" t="s">
        <v>50</v>
      </c>
      <c r="D152" s="79">
        <v>1594</v>
      </c>
      <c r="E152" s="52" t="s">
        <v>117</v>
      </c>
      <c r="F152" s="80">
        <f t="shared" si="9"/>
        <v>9.5449999999999999</v>
      </c>
      <c r="G152" s="49">
        <v>35.5</v>
      </c>
      <c r="H152" s="49">
        <v>67.77</v>
      </c>
      <c r="I152" s="51">
        <f t="shared" si="7"/>
        <v>15.99</v>
      </c>
      <c r="J152" s="51">
        <f t="shared" si="8"/>
        <v>83.759999999999991</v>
      </c>
      <c r="L152" s="172"/>
    </row>
    <row r="153" spans="1:12" ht="26.4" x14ac:dyDescent="0.3">
      <c r="A153" s="48">
        <v>146</v>
      </c>
      <c r="B153" s="82" t="s">
        <v>89</v>
      </c>
      <c r="C153" s="83" t="s">
        <v>50</v>
      </c>
      <c r="D153" s="79">
        <v>1594</v>
      </c>
      <c r="E153" s="52" t="s">
        <v>118</v>
      </c>
      <c r="F153" s="80">
        <f t="shared" si="9"/>
        <v>9.5449999999999999</v>
      </c>
      <c r="G153" s="49">
        <v>0.5</v>
      </c>
      <c r="H153" s="49">
        <v>2.39</v>
      </c>
      <c r="I153" s="51">
        <f t="shared" si="7"/>
        <v>0.56000000000000005</v>
      </c>
      <c r="J153" s="51">
        <f t="shared" si="8"/>
        <v>2.95</v>
      </c>
      <c r="L153" s="172"/>
    </row>
    <row r="154" spans="1:12" ht="26.4" x14ac:dyDescent="0.3">
      <c r="A154" s="48">
        <v>147</v>
      </c>
      <c r="B154" s="82" t="s">
        <v>62</v>
      </c>
      <c r="C154" s="83" t="s">
        <v>52</v>
      </c>
      <c r="D154" s="79">
        <v>1063</v>
      </c>
      <c r="E154" s="52" t="s">
        <v>117</v>
      </c>
      <c r="F154" s="80">
        <f t="shared" si="9"/>
        <v>6.3650000000000002</v>
      </c>
      <c r="G154" s="49">
        <v>26</v>
      </c>
      <c r="H154" s="49">
        <v>33.1</v>
      </c>
      <c r="I154" s="51">
        <f t="shared" si="7"/>
        <v>7.81</v>
      </c>
      <c r="J154" s="51">
        <f t="shared" si="8"/>
        <v>40.910000000000004</v>
      </c>
      <c r="L154" s="172"/>
    </row>
    <row r="155" spans="1:12" ht="26.4" x14ac:dyDescent="0.3">
      <c r="A155" s="48">
        <v>148</v>
      </c>
      <c r="B155" s="82" t="s">
        <v>56</v>
      </c>
      <c r="C155" s="83" t="s">
        <v>46</v>
      </c>
      <c r="D155" s="79">
        <v>1220</v>
      </c>
      <c r="E155" s="52" t="s">
        <v>117</v>
      </c>
      <c r="F155" s="80">
        <f t="shared" si="9"/>
        <v>7.3049999999999997</v>
      </c>
      <c r="G155" s="49">
        <v>24</v>
      </c>
      <c r="H155" s="49">
        <v>35.06</v>
      </c>
      <c r="I155" s="51">
        <f t="shared" si="7"/>
        <v>8.27</v>
      </c>
      <c r="J155" s="51">
        <f t="shared" si="8"/>
        <v>43.33</v>
      </c>
      <c r="L155" s="172"/>
    </row>
    <row r="156" spans="1:12" ht="26.4" x14ac:dyDescent="0.3">
      <c r="A156" s="48">
        <v>149</v>
      </c>
      <c r="B156" s="82" t="s">
        <v>88</v>
      </c>
      <c r="C156" s="83" t="s">
        <v>46</v>
      </c>
      <c r="D156" s="79">
        <v>1200</v>
      </c>
      <c r="E156" s="52" t="s">
        <v>117</v>
      </c>
      <c r="F156" s="80">
        <f t="shared" si="9"/>
        <v>7.1859999999999999</v>
      </c>
      <c r="G156" s="49">
        <v>12</v>
      </c>
      <c r="H156" s="49">
        <v>17.25</v>
      </c>
      <c r="I156" s="51">
        <f t="shared" si="7"/>
        <v>4.07</v>
      </c>
      <c r="J156" s="51">
        <f t="shared" si="8"/>
        <v>21.32</v>
      </c>
      <c r="L156" s="172"/>
    </row>
    <row r="157" spans="1:12" ht="26.4" x14ac:dyDescent="0.3">
      <c r="A157" s="48">
        <v>150</v>
      </c>
      <c r="B157" s="82" t="s">
        <v>109</v>
      </c>
      <c r="C157" s="83" t="s">
        <v>111</v>
      </c>
      <c r="D157" s="79">
        <v>1526</v>
      </c>
      <c r="E157" s="52" t="s">
        <v>117</v>
      </c>
      <c r="F157" s="80">
        <f t="shared" si="9"/>
        <v>9.1379999999999999</v>
      </c>
      <c r="G157" s="49">
        <v>123</v>
      </c>
      <c r="H157" s="49">
        <v>224.79</v>
      </c>
      <c r="I157" s="51">
        <f t="shared" si="7"/>
        <v>53.03</v>
      </c>
      <c r="J157" s="51">
        <f t="shared" si="8"/>
        <v>277.82</v>
      </c>
      <c r="L157" s="172"/>
    </row>
    <row r="158" spans="1:12" ht="26.4" x14ac:dyDescent="0.3">
      <c r="A158" s="48">
        <v>151</v>
      </c>
      <c r="B158" s="82" t="s">
        <v>109</v>
      </c>
      <c r="C158" s="83" t="s">
        <v>111</v>
      </c>
      <c r="D158" s="79">
        <v>1526</v>
      </c>
      <c r="E158" s="52" t="s">
        <v>118</v>
      </c>
      <c r="F158" s="80">
        <f t="shared" si="9"/>
        <v>9.1379999999999999</v>
      </c>
      <c r="G158" s="49">
        <v>46</v>
      </c>
      <c r="H158" s="49">
        <v>210.17</v>
      </c>
      <c r="I158" s="51">
        <f t="shared" si="7"/>
        <v>49.58</v>
      </c>
      <c r="J158" s="51">
        <f t="shared" si="8"/>
        <v>259.75</v>
      </c>
      <c r="L158" s="172"/>
    </row>
    <row r="159" spans="1:12" ht="26.4" x14ac:dyDescent="0.3">
      <c r="A159" s="48">
        <v>152</v>
      </c>
      <c r="B159" s="82" t="s">
        <v>84</v>
      </c>
      <c r="C159" s="83" t="s">
        <v>46</v>
      </c>
      <c r="D159" s="79">
        <v>1220</v>
      </c>
      <c r="E159" s="52" t="s">
        <v>117</v>
      </c>
      <c r="F159" s="80">
        <f t="shared" si="9"/>
        <v>7.3049999999999997</v>
      </c>
      <c r="G159" s="49">
        <v>38</v>
      </c>
      <c r="H159" s="49">
        <v>55.52</v>
      </c>
      <c r="I159" s="51">
        <f t="shared" si="7"/>
        <v>13.1</v>
      </c>
      <c r="J159" s="51">
        <f t="shared" si="8"/>
        <v>68.62</v>
      </c>
      <c r="L159" s="172"/>
    </row>
    <row r="160" spans="1:12" ht="26.4" x14ac:dyDescent="0.3">
      <c r="A160" s="48">
        <v>153</v>
      </c>
      <c r="B160" s="82" t="s">
        <v>84</v>
      </c>
      <c r="C160" s="83" t="s">
        <v>46</v>
      </c>
      <c r="D160" s="79">
        <v>1220</v>
      </c>
      <c r="E160" s="52" t="s">
        <v>118</v>
      </c>
      <c r="F160" s="80">
        <f t="shared" si="9"/>
        <v>7.3049999999999997</v>
      </c>
      <c r="G160" s="49">
        <v>1</v>
      </c>
      <c r="H160" s="49">
        <v>3.65</v>
      </c>
      <c r="I160" s="51">
        <f t="shared" si="7"/>
        <v>0.86</v>
      </c>
      <c r="J160" s="51">
        <f t="shared" si="8"/>
        <v>4.51</v>
      </c>
      <c r="L160" s="172"/>
    </row>
    <row r="161" spans="1:12" ht="26.4" x14ac:dyDescent="0.3">
      <c r="A161" s="48">
        <v>154</v>
      </c>
      <c r="B161" s="82" t="s">
        <v>68</v>
      </c>
      <c r="C161" s="83" t="s">
        <v>48</v>
      </c>
      <c r="D161" s="79">
        <v>1444</v>
      </c>
      <c r="E161" s="52" t="s">
        <v>117</v>
      </c>
      <c r="F161" s="80">
        <f t="shared" si="9"/>
        <v>8.6470000000000002</v>
      </c>
      <c r="G161" s="49">
        <v>24</v>
      </c>
      <c r="H161" s="49">
        <v>41.51</v>
      </c>
      <c r="I161" s="51">
        <f t="shared" si="7"/>
        <v>9.7899999999999991</v>
      </c>
      <c r="J161" s="51">
        <f t="shared" si="8"/>
        <v>51.3</v>
      </c>
      <c r="L161" s="172"/>
    </row>
    <row r="162" spans="1:12" ht="26.4" x14ac:dyDescent="0.3">
      <c r="A162" s="48">
        <v>155</v>
      </c>
      <c r="B162" s="82" t="s">
        <v>53</v>
      </c>
      <c r="C162" s="83" t="s">
        <v>46</v>
      </c>
      <c r="D162" s="79">
        <v>1392</v>
      </c>
      <c r="E162" s="52" t="s">
        <v>117</v>
      </c>
      <c r="F162" s="80">
        <f t="shared" si="9"/>
        <v>8.3350000000000009</v>
      </c>
      <c r="G162" s="49">
        <v>26</v>
      </c>
      <c r="H162" s="49">
        <v>43.34</v>
      </c>
      <c r="I162" s="51">
        <f t="shared" si="7"/>
        <v>10.220000000000001</v>
      </c>
      <c r="J162" s="51">
        <f t="shared" si="8"/>
        <v>53.56</v>
      </c>
      <c r="L162" s="172"/>
    </row>
    <row r="163" spans="1:12" ht="26.4" x14ac:dyDescent="0.3">
      <c r="A163" s="48">
        <v>156</v>
      </c>
      <c r="B163" s="82" t="s">
        <v>78</v>
      </c>
      <c r="C163" s="83" t="s">
        <v>46</v>
      </c>
      <c r="D163" s="79">
        <v>1259</v>
      </c>
      <c r="E163" s="52" t="s">
        <v>117</v>
      </c>
      <c r="F163" s="80">
        <f t="shared" si="9"/>
        <v>7.5389999999999997</v>
      </c>
      <c r="G163" s="49">
        <v>36</v>
      </c>
      <c r="H163" s="49">
        <v>54.28</v>
      </c>
      <c r="I163" s="51">
        <f t="shared" si="7"/>
        <v>12.8</v>
      </c>
      <c r="J163" s="51">
        <f t="shared" si="8"/>
        <v>67.08</v>
      </c>
      <c r="L163" s="172"/>
    </row>
    <row r="164" spans="1:12" ht="26.4" x14ac:dyDescent="0.3">
      <c r="A164" s="48">
        <v>157</v>
      </c>
      <c r="B164" s="82" t="s">
        <v>53</v>
      </c>
      <c r="C164" s="83" t="s">
        <v>50</v>
      </c>
      <c r="D164" s="79">
        <v>1762</v>
      </c>
      <c r="E164" s="52" t="s">
        <v>117</v>
      </c>
      <c r="F164" s="80">
        <f t="shared" si="9"/>
        <v>10.551</v>
      </c>
      <c r="G164" s="49">
        <v>13</v>
      </c>
      <c r="H164" s="49">
        <v>27.43</v>
      </c>
      <c r="I164" s="51">
        <f t="shared" si="7"/>
        <v>6.47</v>
      </c>
      <c r="J164" s="51">
        <f t="shared" si="8"/>
        <v>33.9</v>
      </c>
      <c r="L164" s="172"/>
    </row>
    <row r="165" spans="1:12" ht="26.4" x14ac:dyDescent="0.3">
      <c r="A165" s="48">
        <v>158</v>
      </c>
      <c r="B165" s="82" t="s">
        <v>83</v>
      </c>
      <c r="C165" s="83" t="s">
        <v>48</v>
      </c>
      <c r="D165" s="79">
        <v>1438</v>
      </c>
      <c r="E165" s="52" t="s">
        <v>117</v>
      </c>
      <c r="F165" s="80">
        <f t="shared" si="9"/>
        <v>8.6110000000000007</v>
      </c>
      <c r="G165" s="49">
        <v>27</v>
      </c>
      <c r="H165" s="49">
        <v>46.5</v>
      </c>
      <c r="I165" s="51">
        <f t="shared" si="7"/>
        <v>10.97</v>
      </c>
      <c r="J165" s="51">
        <f t="shared" si="8"/>
        <v>57.47</v>
      </c>
      <c r="L165" s="172"/>
    </row>
    <row r="166" spans="1:12" ht="26.4" x14ac:dyDescent="0.3">
      <c r="A166" s="48">
        <v>159</v>
      </c>
      <c r="B166" s="82" t="s">
        <v>79</v>
      </c>
      <c r="C166" s="83" t="s">
        <v>48</v>
      </c>
      <c r="D166" s="79">
        <v>1235</v>
      </c>
      <c r="E166" s="52" t="s">
        <v>117</v>
      </c>
      <c r="F166" s="80">
        <f t="shared" si="9"/>
        <v>7.3949999999999996</v>
      </c>
      <c r="G166" s="49">
        <v>26</v>
      </c>
      <c r="H166" s="49">
        <v>38.450000000000003</v>
      </c>
      <c r="I166" s="51">
        <f t="shared" si="7"/>
        <v>9.07</v>
      </c>
      <c r="J166" s="51">
        <f t="shared" si="8"/>
        <v>47.52</v>
      </c>
      <c r="L166" s="172"/>
    </row>
    <row r="167" spans="1:12" ht="26.4" x14ac:dyDescent="0.3">
      <c r="A167" s="48">
        <v>160</v>
      </c>
      <c r="B167" s="82" t="s">
        <v>83</v>
      </c>
      <c r="C167" s="83" t="s">
        <v>48</v>
      </c>
      <c r="D167" s="79">
        <v>1464</v>
      </c>
      <c r="E167" s="52" t="s">
        <v>117</v>
      </c>
      <c r="F167" s="80">
        <f t="shared" si="9"/>
        <v>8.766</v>
      </c>
      <c r="G167" s="49">
        <v>24</v>
      </c>
      <c r="H167" s="49">
        <v>42.08</v>
      </c>
      <c r="I167" s="51">
        <f t="shared" si="7"/>
        <v>9.93</v>
      </c>
      <c r="J167" s="51">
        <f t="shared" si="8"/>
        <v>52.01</v>
      </c>
      <c r="L167" s="172"/>
    </row>
    <row r="168" spans="1:12" ht="26.4" x14ac:dyDescent="0.3">
      <c r="A168" s="48">
        <v>161</v>
      </c>
      <c r="B168" s="82" t="s">
        <v>87</v>
      </c>
      <c r="C168" s="83" t="s">
        <v>46</v>
      </c>
      <c r="D168" s="79">
        <v>1412</v>
      </c>
      <c r="E168" s="52" t="s">
        <v>117</v>
      </c>
      <c r="F168" s="80">
        <f t="shared" si="9"/>
        <v>8.4550000000000001</v>
      </c>
      <c r="G168" s="49">
        <v>9.5</v>
      </c>
      <c r="H168" s="49">
        <v>16.059999999999999</v>
      </c>
      <c r="I168" s="51">
        <f t="shared" si="7"/>
        <v>3.79</v>
      </c>
      <c r="J168" s="51">
        <f t="shared" si="8"/>
        <v>19.849999999999998</v>
      </c>
      <c r="L168" s="172"/>
    </row>
    <row r="169" spans="1:12" ht="26.4" x14ac:dyDescent="0.3">
      <c r="A169" s="48">
        <v>162</v>
      </c>
      <c r="B169" s="82" t="s">
        <v>87</v>
      </c>
      <c r="C169" s="83" t="s">
        <v>46</v>
      </c>
      <c r="D169" s="79">
        <v>1412</v>
      </c>
      <c r="E169" s="52" t="s">
        <v>118</v>
      </c>
      <c r="F169" s="80">
        <f t="shared" si="9"/>
        <v>8.4550000000000001</v>
      </c>
      <c r="G169" s="49">
        <v>1</v>
      </c>
      <c r="H169" s="49">
        <v>4.2300000000000004</v>
      </c>
      <c r="I169" s="51">
        <f t="shared" si="7"/>
        <v>1</v>
      </c>
      <c r="J169" s="51">
        <f t="shared" si="8"/>
        <v>5.23</v>
      </c>
      <c r="L169" s="172"/>
    </row>
    <row r="170" spans="1:12" ht="26.4" x14ac:dyDescent="0.3">
      <c r="A170" s="48">
        <v>163</v>
      </c>
      <c r="B170" s="82" t="s">
        <v>90</v>
      </c>
      <c r="C170" s="83" t="s">
        <v>48</v>
      </c>
      <c r="D170" s="79">
        <v>1235</v>
      </c>
      <c r="E170" s="52" t="s">
        <v>118</v>
      </c>
      <c r="F170" s="80">
        <f t="shared" si="9"/>
        <v>7.3949999999999996</v>
      </c>
      <c r="G170" s="49">
        <v>0.5</v>
      </c>
      <c r="H170" s="49">
        <v>1.85</v>
      </c>
      <c r="I170" s="51">
        <f t="shared" si="7"/>
        <v>0.44</v>
      </c>
      <c r="J170" s="51">
        <f t="shared" si="8"/>
        <v>2.29</v>
      </c>
      <c r="L170" s="172"/>
    </row>
    <row r="171" spans="1:12" ht="26.4" x14ac:dyDescent="0.3">
      <c r="A171" s="48">
        <v>164</v>
      </c>
      <c r="B171" s="82" t="s">
        <v>90</v>
      </c>
      <c r="C171" s="83" t="s">
        <v>48</v>
      </c>
      <c r="D171" s="79">
        <v>1235</v>
      </c>
      <c r="E171" s="52" t="s">
        <v>117</v>
      </c>
      <c r="F171" s="80">
        <f t="shared" si="9"/>
        <v>7.3949999999999996</v>
      </c>
      <c r="G171" s="49">
        <v>49.5</v>
      </c>
      <c r="H171" s="49">
        <v>73.209999999999994</v>
      </c>
      <c r="I171" s="51">
        <f t="shared" si="7"/>
        <v>17.27</v>
      </c>
      <c r="J171" s="51">
        <f t="shared" si="8"/>
        <v>90.47999999999999</v>
      </c>
      <c r="L171" s="172"/>
    </row>
    <row r="172" spans="1:12" ht="26.4" x14ac:dyDescent="0.3">
      <c r="A172" s="48">
        <v>165</v>
      </c>
      <c r="B172" s="82" t="s">
        <v>66</v>
      </c>
      <c r="C172" s="83" t="s">
        <v>48</v>
      </c>
      <c r="D172" s="79">
        <v>1255</v>
      </c>
      <c r="E172" s="52" t="s">
        <v>117</v>
      </c>
      <c r="F172" s="80">
        <f t="shared" si="9"/>
        <v>7.5149999999999997</v>
      </c>
      <c r="G172" s="49">
        <v>24</v>
      </c>
      <c r="H172" s="49">
        <v>36.07</v>
      </c>
      <c r="I172" s="51">
        <f t="shared" si="7"/>
        <v>8.51</v>
      </c>
      <c r="J172" s="51">
        <f t="shared" si="8"/>
        <v>44.58</v>
      </c>
      <c r="L172" s="172"/>
    </row>
    <row r="173" spans="1:12" ht="26.4" x14ac:dyDescent="0.3">
      <c r="A173" s="48">
        <v>166</v>
      </c>
      <c r="B173" s="82" t="s">
        <v>80</v>
      </c>
      <c r="C173" s="83" t="s">
        <v>46</v>
      </c>
      <c r="D173" s="79">
        <v>1243</v>
      </c>
      <c r="E173" s="52" t="s">
        <v>117</v>
      </c>
      <c r="F173" s="80">
        <f t="shared" si="9"/>
        <v>7.4429999999999996</v>
      </c>
      <c r="G173" s="49">
        <v>24</v>
      </c>
      <c r="H173" s="49">
        <v>35.729999999999997</v>
      </c>
      <c r="I173" s="51">
        <f t="shared" si="7"/>
        <v>8.43</v>
      </c>
      <c r="J173" s="51">
        <f t="shared" si="8"/>
        <v>44.16</v>
      </c>
      <c r="L173" s="172"/>
    </row>
    <row r="174" spans="1:12" x14ac:dyDescent="0.3">
      <c r="A174" s="48">
        <v>167</v>
      </c>
      <c r="B174" s="82" t="s">
        <v>57</v>
      </c>
      <c r="C174" s="83" t="s">
        <v>48</v>
      </c>
      <c r="D174" s="79">
        <v>1360</v>
      </c>
      <c r="E174" s="52" t="s">
        <v>117</v>
      </c>
      <c r="F174" s="80">
        <f t="shared" si="9"/>
        <v>8.1440000000000001</v>
      </c>
      <c r="G174" s="49">
        <v>23</v>
      </c>
      <c r="H174" s="49">
        <v>37.46</v>
      </c>
      <c r="I174" s="51">
        <f t="shared" si="7"/>
        <v>8.84</v>
      </c>
      <c r="J174" s="51">
        <f t="shared" si="8"/>
        <v>46.3</v>
      </c>
      <c r="L174" s="172"/>
    </row>
    <row r="175" spans="1:12" ht="26.4" x14ac:dyDescent="0.3">
      <c r="A175" s="48">
        <v>168</v>
      </c>
      <c r="B175" s="82" t="s">
        <v>83</v>
      </c>
      <c r="C175" s="83" t="s">
        <v>46</v>
      </c>
      <c r="D175" s="79">
        <v>1412</v>
      </c>
      <c r="E175" s="52" t="s">
        <v>117</v>
      </c>
      <c r="F175" s="80">
        <f t="shared" si="9"/>
        <v>8.4550000000000001</v>
      </c>
      <c r="G175" s="49">
        <v>14</v>
      </c>
      <c r="H175" s="49">
        <v>23.67</v>
      </c>
      <c r="I175" s="51">
        <f t="shared" si="7"/>
        <v>5.58</v>
      </c>
      <c r="J175" s="51">
        <f t="shared" si="8"/>
        <v>29.25</v>
      </c>
      <c r="L175" s="172"/>
    </row>
    <row r="176" spans="1:12" ht="26.4" x14ac:dyDescent="0.3">
      <c r="A176" s="48">
        <v>169</v>
      </c>
      <c r="B176" s="82" t="s">
        <v>91</v>
      </c>
      <c r="C176" s="83" t="s">
        <v>46</v>
      </c>
      <c r="D176" s="79">
        <v>1220</v>
      </c>
      <c r="E176" s="52" t="s">
        <v>117</v>
      </c>
      <c r="F176" s="80">
        <f t="shared" si="9"/>
        <v>7.3049999999999997</v>
      </c>
      <c r="G176" s="49">
        <v>48</v>
      </c>
      <c r="H176" s="49">
        <v>70.13</v>
      </c>
      <c r="I176" s="51">
        <f t="shared" si="7"/>
        <v>16.54</v>
      </c>
      <c r="J176" s="51">
        <f t="shared" si="8"/>
        <v>86.669999999999987</v>
      </c>
      <c r="L176" s="172"/>
    </row>
    <row r="177" spans="1:12" ht="26.4" x14ac:dyDescent="0.3">
      <c r="A177" s="48">
        <v>170</v>
      </c>
      <c r="B177" s="82" t="s">
        <v>53</v>
      </c>
      <c r="C177" s="83" t="s">
        <v>48</v>
      </c>
      <c r="D177" s="79">
        <v>1444</v>
      </c>
      <c r="E177" s="52" t="s">
        <v>117</v>
      </c>
      <c r="F177" s="80">
        <f t="shared" si="9"/>
        <v>8.6470000000000002</v>
      </c>
      <c r="G177" s="49">
        <v>13</v>
      </c>
      <c r="H177" s="49">
        <v>22.48</v>
      </c>
      <c r="I177" s="51">
        <f t="shared" si="7"/>
        <v>5.3</v>
      </c>
      <c r="J177" s="51">
        <f t="shared" si="8"/>
        <v>27.78</v>
      </c>
      <c r="L177" s="172"/>
    </row>
    <row r="178" spans="1:12" ht="39.6" x14ac:dyDescent="0.3">
      <c r="A178" s="48">
        <v>171</v>
      </c>
      <c r="B178" s="82" t="s">
        <v>73</v>
      </c>
      <c r="C178" s="83" t="s">
        <v>46</v>
      </c>
      <c r="D178" s="79">
        <v>1367</v>
      </c>
      <c r="E178" s="52" t="s">
        <v>117</v>
      </c>
      <c r="F178" s="80">
        <f t="shared" si="9"/>
        <v>8.1859999999999999</v>
      </c>
      <c r="G178" s="49">
        <v>12</v>
      </c>
      <c r="H178" s="49">
        <v>19.649999999999999</v>
      </c>
      <c r="I178" s="51">
        <f t="shared" si="7"/>
        <v>4.6399999999999997</v>
      </c>
      <c r="J178" s="51">
        <f t="shared" si="8"/>
        <v>24.29</v>
      </c>
      <c r="L178" s="172"/>
    </row>
    <row r="179" spans="1:12" ht="39.6" x14ac:dyDescent="0.3">
      <c r="A179" s="48">
        <v>172</v>
      </c>
      <c r="B179" s="82" t="s">
        <v>92</v>
      </c>
      <c r="C179" s="83" t="s">
        <v>81</v>
      </c>
      <c r="D179" s="79">
        <v>1937</v>
      </c>
      <c r="E179" s="52" t="s">
        <v>117</v>
      </c>
      <c r="F179" s="80">
        <f t="shared" si="9"/>
        <v>11.599</v>
      </c>
      <c r="G179" s="49">
        <v>24</v>
      </c>
      <c r="H179" s="49">
        <v>55.68</v>
      </c>
      <c r="I179" s="51">
        <f t="shared" si="7"/>
        <v>13.13</v>
      </c>
      <c r="J179" s="51">
        <f t="shared" si="8"/>
        <v>68.81</v>
      </c>
      <c r="L179" s="172"/>
    </row>
    <row r="180" spans="1:12" ht="26.4" x14ac:dyDescent="0.3">
      <c r="A180" s="48">
        <v>173</v>
      </c>
      <c r="B180" s="82" t="s">
        <v>90</v>
      </c>
      <c r="C180" s="83" t="s">
        <v>46</v>
      </c>
      <c r="D180" s="79">
        <v>1263</v>
      </c>
      <c r="E180" s="52" t="s">
        <v>117</v>
      </c>
      <c r="F180" s="80">
        <f t="shared" si="9"/>
        <v>7.5629999999999997</v>
      </c>
      <c r="G180" s="49">
        <v>58.5</v>
      </c>
      <c r="H180" s="49">
        <v>88.49</v>
      </c>
      <c r="I180" s="51">
        <f t="shared" si="7"/>
        <v>20.87</v>
      </c>
      <c r="J180" s="51">
        <f t="shared" si="8"/>
        <v>109.36</v>
      </c>
      <c r="L180" s="172"/>
    </row>
    <row r="181" spans="1:12" ht="26.4" x14ac:dyDescent="0.3">
      <c r="A181" s="48">
        <v>174</v>
      </c>
      <c r="B181" s="82" t="s">
        <v>90</v>
      </c>
      <c r="C181" s="83" t="s">
        <v>46</v>
      </c>
      <c r="D181" s="79">
        <v>1263</v>
      </c>
      <c r="E181" s="52" t="s">
        <v>118</v>
      </c>
      <c r="F181" s="80">
        <f t="shared" si="9"/>
        <v>7.5629999999999997</v>
      </c>
      <c r="G181" s="49">
        <v>0.5</v>
      </c>
      <c r="H181" s="49">
        <v>1.89</v>
      </c>
      <c r="I181" s="51">
        <f t="shared" si="7"/>
        <v>0.45</v>
      </c>
      <c r="J181" s="51">
        <f t="shared" si="8"/>
        <v>2.34</v>
      </c>
      <c r="L181" s="172"/>
    </row>
    <row r="182" spans="1:12" ht="26.4" x14ac:dyDescent="0.3">
      <c r="A182" s="48">
        <v>175</v>
      </c>
      <c r="B182" s="82" t="s">
        <v>45</v>
      </c>
      <c r="C182" s="83" t="s">
        <v>46</v>
      </c>
      <c r="D182" s="79">
        <v>1438</v>
      </c>
      <c r="E182" s="52" t="s">
        <v>117</v>
      </c>
      <c r="F182" s="80">
        <f t="shared" si="9"/>
        <v>8.6110000000000007</v>
      </c>
      <c r="G182" s="49">
        <v>26</v>
      </c>
      <c r="H182" s="49">
        <v>44.78</v>
      </c>
      <c r="I182" s="51">
        <f t="shared" si="7"/>
        <v>10.56</v>
      </c>
      <c r="J182" s="51">
        <f t="shared" si="8"/>
        <v>55.34</v>
      </c>
      <c r="L182" s="172"/>
    </row>
    <row r="183" spans="1:12" x14ac:dyDescent="0.3">
      <c r="A183" s="48">
        <v>176</v>
      </c>
      <c r="B183" s="82" t="s">
        <v>108</v>
      </c>
      <c r="C183" s="83" t="s">
        <v>52</v>
      </c>
      <c r="D183" s="79">
        <v>1303</v>
      </c>
      <c r="E183" s="52" t="s">
        <v>117</v>
      </c>
      <c r="F183" s="80">
        <f t="shared" si="9"/>
        <v>7.8019999999999996</v>
      </c>
      <c r="G183" s="49">
        <v>35</v>
      </c>
      <c r="H183" s="49">
        <v>54.61</v>
      </c>
      <c r="I183" s="51">
        <f t="shared" si="7"/>
        <v>12.88</v>
      </c>
      <c r="J183" s="51">
        <f t="shared" si="8"/>
        <v>67.489999999999995</v>
      </c>
      <c r="L183" s="172"/>
    </row>
    <row r="184" spans="1:12" x14ac:dyDescent="0.3">
      <c r="A184" s="48">
        <v>177</v>
      </c>
      <c r="B184" s="82" t="s">
        <v>108</v>
      </c>
      <c r="C184" s="83" t="s">
        <v>52</v>
      </c>
      <c r="D184" s="79">
        <v>1303</v>
      </c>
      <c r="E184" s="52" t="s">
        <v>118</v>
      </c>
      <c r="F184" s="80">
        <f t="shared" si="9"/>
        <v>7.8019999999999996</v>
      </c>
      <c r="G184" s="49">
        <v>37</v>
      </c>
      <c r="H184" s="49">
        <v>144.34</v>
      </c>
      <c r="I184" s="51">
        <f t="shared" si="7"/>
        <v>34.049999999999997</v>
      </c>
      <c r="J184" s="51">
        <f t="shared" si="8"/>
        <v>178.39</v>
      </c>
      <c r="L184" s="172"/>
    </row>
    <row r="185" spans="1:12" ht="26.4" x14ac:dyDescent="0.3">
      <c r="A185" s="48">
        <v>178</v>
      </c>
      <c r="B185" s="82" t="s">
        <v>78</v>
      </c>
      <c r="C185" s="83" t="s">
        <v>46</v>
      </c>
      <c r="D185" s="79">
        <v>1240</v>
      </c>
      <c r="E185" s="52" t="s">
        <v>117</v>
      </c>
      <c r="F185" s="80">
        <f t="shared" si="9"/>
        <v>7.4249999999999998</v>
      </c>
      <c r="G185" s="49">
        <v>13.5</v>
      </c>
      <c r="H185" s="49">
        <v>20.05</v>
      </c>
      <c r="I185" s="51">
        <f t="shared" si="7"/>
        <v>4.7300000000000004</v>
      </c>
      <c r="J185" s="51">
        <f t="shared" si="8"/>
        <v>24.78</v>
      </c>
      <c r="L185" s="172"/>
    </row>
    <row r="186" spans="1:12" ht="26.4" x14ac:dyDescent="0.3">
      <c r="A186" s="48">
        <v>179</v>
      </c>
      <c r="B186" s="82" t="s">
        <v>54</v>
      </c>
      <c r="C186" s="83" t="s">
        <v>46</v>
      </c>
      <c r="D186" s="79">
        <v>1220</v>
      </c>
      <c r="E186" s="52" t="s">
        <v>117</v>
      </c>
      <c r="F186" s="80">
        <f t="shared" si="9"/>
        <v>7.3049999999999997</v>
      </c>
      <c r="G186" s="49">
        <v>24</v>
      </c>
      <c r="H186" s="49">
        <v>35.06</v>
      </c>
      <c r="I186" s="51">
        <f t="shared" si="7"/>
        <v>8.27</v>
      </c>
      <c r="J186" s="51">
        <f t="shared" si="8"/>
        <v>43.33</v>
      </c>
      <c r="L186" s="172"/>
    </row>
    <row r="187" spans="1:12" ht="26.4" x14ac:dyDescent="0.3">
      <c r="A187" s="48">
        <v>180</v>
      </c>
      <c r="B187" s="82" t="s">
        <v>86</v>
      </c>
      <c r="C187" s="83" t="s">
        <v>50</v>
      </c>
      <c r="D187" s="79">
        <v>1706</v>
      </c>
      <c r="E187" s="52" t="s">
        <v>117</v>
      </c>
      <c r="F187" s="80">
        <f t="shared" si="9"/>
        <v>10.215999999999999</v>
      </c>
      <c r="G187" s="49">
        <v>24</v>
      </c>
      <c r="H187" s="49">
        <v>49.04</v>
      </c>
      <c r="I187" s="51">
        <f t="shared" si="7"/>
        <v>11.57</v>
      </c>
      <c r="J187" s="51">
        <f t="shared" si="8"/>
        <v>60.61</v>
      </c>
      <c r="L187" s="172"/>
    </row>
    <row r="188" spans="1:12" ht="26.4" x14ac:dyDescent="0.3">
      <c r="A188" s="48">
        <v>181</v>
      </c>
      <c r="B188" s="82" t="s">
        <v>83</v>
      </c>
      <c r="C188" s="83" t="s">
        <v>46</v>
      </c>
      <c r="D188" s="79">
        <v>1412</v>
      </c>
      <c r="E188" s="52" t="s">
        <v>117</v>
      </c>
      <c r="F188" s="80">
        <f t="shared" si="9"/>
        <v>8.4550000000000001</v>
      </c>
      <c r="G188" s="49">
        <v>42</v>
      </c>
      <c r="H188" s="49">
        <v>71.02</v>
      </c>
      <c r="I188" s="51">
        <f t="shared" si="7"/>
        <v>16.75</v>
      </c>
      <c r="J188" s="51">
        <f t="shared" si="8"/>
        <v>87.77</v>
      </c>
      <c r="L188" s="172"/>
    </row>
    <row r="189" spans="1:12" ht="26.4" x14ac:dyDescent="0.3">
      <c r="A189" s="48">
        <v>182</v>
      </c>
      <c r="B189" s="82" t="s">
        <v>94</v>
      </c>
      <c r="C189" s="83" t="s">
        <v>46</v>
      </c>
      <c r="D189" s="79">
        <v>1263</v>
      </c>
      <c r="E189" s="52" t="s">
        <v>117</v>
      </c>
      <c r="F189" s="80">
        <f t="shared" si="9"/>
        <v>7.5629999999999997</v>
      </c>
      <c r="G189" s="49">
        <v>13</v>
      </c>
      <c r="H189" s="49">
        <v>19.66</v>
      </c>
      <c r="I189" s="51">
        <f t="shared" si="7"/>
        <v>4.6399999999999997</v>
      </c>
      <c r="J189" s="51">
        <f t="shared" si="8"/>
        <v>24.3</v>
      </c>
      <c r="L189" s="172"/>
    </row>
    <row r="190" spans="1:12" ht="26.4" x14ac:dyDescent="0.3">
      <c r="A190" s="48">
        <v>183</v>
      </c>
      <c r="B190" s="82" t="s">
        <v>85</v>
      </c>
      <c r="C190" s="83" t="s">
        <v>48</v>
      </c>
      <c r="D190" s="79">
        <v>1268</v>
      </c>
      <c r="E190" s="52" t="s">
        <v>117</v>
      </c>
      <c r="F190" s="80">
        <f t="shared" si="9"/>
        <v>7.593</v>
      </c>
      <c r="G190" s="49">
        <v>48</v>
      </c>
      <c r="H190" s="49">
        <v>72.89</v>
      </c>
      <c r="I190" s="51">
        <f t="shared" si="7"/>
        <v>17.190000000000001</v>
      </c>
      <c r="J190" s="51">
        <f t="shared" si="8"/>
        <v>90.08</v>
      </c>
      <c r="L190" s="172"/>
    </row>
    <row r="191" spans="1:12" ht="39.6" x14ac:dyDescent="0.3">
      <c r="A191" s="48">
        <v>184</v>
      </c>
      <c r="B191" s="82" t="s">
        <v>92</v>
      </c>
      <c r="C191" s="83" t="s">
        <v>44</v>
      </c>
      <c r="D191" s="79">
        <v>1883</v>
      </c>
      <c r="E191" s="52" t="s">
        <v>117</v>
      </c>
      <c r="F191" s="80">
        <f t="shared" si="9"/>
        <v>11.275</v>
      </c>
      <c r="G191" s="49">
        <v>24</v>
      </c>
      <c r="H191" s="49">
        <v>54.12</v>
      </c>
      <c r="I191" s="51">
        <f t="shared" si="7"/>
        <v>12.77</v>
      </c>
      <c r="J191" s="51">
        <f t="shared" si="8"/>
        <v>66.89</v>
      </c>
      <c r="L191" s="172"/>
    </row>
    <row r="192" spans="1:12" ht="26.4" x14ac:dyDescent="0.3">
      <c r="A192" s="48">
        <v>185</v>
      </c>
      <c r="B192" s="82" t="s">
        <v>106</v>
      </c>
      <c r="C192" s="83" t="s">
        <v>48</v>
      </c>
      <c r="D192" s="79">
        <v>1215</v>
      </c>
      <c r="E192" s="52" t="s">
        <v>117</v>
      </c>
      <c r="F192" s="80">
        <f t="shared" si="9"/>
        <v>7.2750000000000004</v>
      </c>
      <c r="G192" s="49">
        <v>26</v>
      </c>
      <c r="H192" s="49">
        <v>37.83</v>
      </c>
      <c r="I192" s="51">
        <f t="shared" si="7"/>
        <v>8.92</v>
      </c>
      <c r="J192" s="51">
        <f t="shared" si="8"/>
        <v>46.75</v>
      </c>
      <c r="L192" s="172"/>
    </row>
    <row r="193" spans="1:12" ht="26.4" x14ac:dyDescent="0.3">
      <c r="A193" s="48">
        <v>186</v>
      </c>
      <c r="B193" s="82" t="s">
        <v>62</v>
      </c>
      <c r="C193" s="83" t="s">
        <v>50</v>
      </c>
      <c r="D193" s="79">
        <v>1272</v>
      </c>
      <c r="E193" s="52" t="s">
        <v>117</v>
      </c>
      <c r="F193" s="80">
        <f t="shared" si="9"/>
        <v>7.617</v>
      </c>
      <c r="G193" s="49">
        <v>26.5</v>
      </c>
      <c r="H193" s="49">
        <v>40.369999999999997</v>
      </c>
      <c r="I193" s="51">
        <f t="shared" si="7"/>
        <v>9.52</v>
      </c>
      <c r="J193" s="51">
        <f t="shared" si="8"/>
        <v>49.89</v>
      </c>
      <c r="L193" s="172"/>
    </row>
    <row r="194" spans="1:12" ht="26.4" x14ac:dyDescent="0.3">
      <c r="A194" s="48">
        <v>187</v>
      </c>
      <c r="B194" s="82" t="s">
        <v>68</v>
      </c>
      <c r="C194" s="83" t="s">
        <v>46</v>
      </c>
      <c r="D194" s="79">
        <v>1392</v>
      </c>
      <c r="E194" s="52" t="s">
        <v>117</v>
      </c>
      <c r="F194" s="80">
        <f t="shared" si="9"/>
        <v>8.3350000000000009</v>
      </c>
      <c r="G194" s="49">
        <v>36</v>
      </c>
      <c r="H194" s="49">
        <v>60.01</v>
      </c>
      <c r="I194" s="51">
        <f t="shared" si="7"/>
        <v>14.16</v>
      </c>
      <c r="J194" s="51">
        <f t="shared" si="8"/>
        <v>74.17</v>
      </c>
      <c r="L194" s="172"/>
    </row>
    <row r="195" spans="1:12" ht="26.4" x14ac:dyDescent="0.3">
      <c r="A195" s="48">
        <v>188</v>
      </c>
      <c r="B195" s="82" t="s">
        <v>96</v>
      </c>
      <c r="C195" s="83" t="s">
        <v>48</v>
      </c>
      <c r="D195" s="79">
        <v>1418</v>
      </c>
      <c r="E195" s="52" t="s">
        <v>117</v>
      </c>
      <c r="F195" s="80">
        <f t="shared" si="9"/>
        <v>8.4909999999999997</v>
      </c>
      <c r="G195" s="49">
        <v>13</v>
      </c>
      <c r="H195" s="49">
        <v>22.08</v>
      </c>
      <c r="I195" s="51">
        <f t="shared" si="7"/>
        <v>5.21</v>
      </c>
      <c r="J195" s="51">
        <f t="shared" si="8"/>
        <v>27.29</v>
      </c>
      <c r="L195" s="172"/>
    </row>
    <row r="196" spans="1:12" ht="26.4" x14ac:dyDescent="0.3">
      <c r="A196" s="48">
        <v>189</v>
      </c>
      <c r="B196" s="82" t="s">
        <v>109</v>
      </c>
      <c r="C196" s="83" t="s">
        <v>52</v>
      </c>
      <c r="D196" s="79">
        <v>1223</v>
      </c>
      <c r="E196" s="52" t="s">
        <v>117</v>
      </c>
      <c r="F196" s="80">
        <f t="shared" si="9"/>
        <v>7.3230000000000004</v>
      </c>
      <c r="G196" s="49">
        <v>126</v>
      </c>
      <c r="H196" s="49">
        <v>184.54</v>
      </c>
      <c r="I196" s="51">
        <f t="shared" si="7"/>
        <v>43.53</v>
      </c>
      <c r="J196" s="51">
        <f t="shared" si="8"/>
        <v>228.07</v>
      </c>
      <c r="L196" s="172"/>
    </row>
    <row r="197" spans="1:12" ht="26.4" x14ac:dyDescent="0.3">
      <c r="A197" s="48">
        <v>190</v>
      </c>
      <c r="B197" s="82" t="s">
        <v>109</v>
      </c>
      <c r="C197" s="83" t="s">
        <v>52</v>
      </c>
      <c r="D197" s="79">
        <v>1223</v>
      </c>
      <c r="E197" s="52" t="s">
        <v>118</v>
      </c>
      <c r="F197" s="80">
        <f t="shared" si="9"/>
        <v>7.3230000000000004</v>
      </c>
      <c r="G197" s="49">
        <v>43</v>
      </c>
      <c r="H197" s="49">
        <v>157.44</v>
      </c>
      <c r="I197" s="51">
        <f t="shared" si="7"/>
        <v>37.14</v>
      </c>
      <c r="J197" s="51">
        <f t="shared" si="8"/>
        <v>194.57999999999998</v>
      </c>
      <c r="L197" s="172"/>
    </row>
    <row r="198" spans="1:12" ht="26.4" x14ac:dyDescent="0.3">
      <c r="A198" s="48">
        <v>191</v>
      </c>
      <c r="B198" s="82" t="s">
        <v>62</v>
      </c>
      <c r="C198" s="83" t="s">
        <v>52</v>
      </c>
      <c r="D198" s="79">
        <v>1063</v>
      </c>
      <c r="E198" s="52" t="s">
        <v>117</v>
      </c>
      <c r="F198" s="80">
        <f t="shared" si="9"/>
        <v>6.3650000000000002</v>
      </c>
      <c r="G198" s="49">
        <v>13</v>
      </c>
      <c r="H198" s="49">
        <v>16.55</v>
      </c>
      <c r="I198" s="51">
        <f t="shared" si="7"/>
        <v>3.9</v>
      </c>
      <c r="J198" s="51">
        <f t="shared" si="8"/>
        <v>20.45</v>
      </c>
      <c r="L198" s="172"/>
    </row>
    <row r="199" spans="1:12" ht="26.4" x14ac:dyDescent="0.3">
      <c r="A199" s="48">
        <v>192</v>
      </c>
      <c r="B199" s="82" t="s">
        <v>85</v>
      </c>
      <c r="C199" s="83" t="s">
        <v>50</v>
      </c>
      <c r="D199" s="79">
        <v>1279</v>
      </c>
      <c r="E199" s="52" t="s">
        <v>117</v>
      </c>
      <c r="F199" s="80">
        <f t="shared" si="9"/>
        <v>7.6589999999999998</v>
      </c>
      <c r="G199" s="49">
        <v>48</v>
      </c>
      <c r="H199" s="49">
        <v>73.53</v>
      </c>
      <c r="I199" s="51">
        <f>ROUND(H199*23.59%,2)</f>
        <v>17.350000000000001</v>
      </c>
      <c r="J199" s="51">
        <f t="shared" si="8"/>
        <v>90.88</v>
      </c>
      <c r="L199" s="172"/>
    </row>
    <row r="200" spans="1:12" ht="26.4" x14ac:dyDescent="0.3">
      <c r="A200" s="48">
        <v>193</v>
      </c>
      <c r="B200" s="82" t="s">
        <v>79</v>
      </c>
      <c r="C200" s="83" t="s">
        <v>50</v>
      </c>
      <c r="D200" s="79">
        <v>1838</v>
      </c>
      <c r="E200" s="52" t="s">
        <v>117</v>
      </c>
      <c r="F200" s="80">
        <f t="shared" si="9"/>
        <v>11.006</v>
      </c>
      <c r="G200" s="49">
        <v>25</v>
      </c>
      <c r="H200" s="49">
        <v>55.03</v>
      </c>
      <c r="I200" s="51">
        <f t="shared" ref="I200:I263" si="10">ROUND(H200*23.59%,2)</f>
        <v>12.98</v>
      </c>
      <c r="J200" s="51">
        <f t="shared" ref="J200:J263" si="11">H200+I200</f>
        <v>68.010000000000005</v>
      </c>
      <c r="L200" s="172"/>
    </row>
    <row r="201" spans="1:12" ht="26.4" x14ac:dyDescent="0.3">
      <c r="A201" s="48">
        <v>194</v>
      </c>
      <c r="B201" s="82" t="s">
        <v>65</v>
      </c>
      <c r="C201" s="83" t="s">
        <v>46</v>
      </c>
      <c r="D201" s="79">
        <v>1438</v>
      </c>
      <c r="E201" s="52" t="s">
        <v>117</v>
      </c>
      <c r="F201" s="80">
        <f t="shared" ref="F201:F264" si="12">ROUND(D201/$F$4,3)</f>
        <v>8.6110000000000007</v>
      </c>
      <c r="G201" s="49">
        <v>47.5</v>
      </c>
      <c r="H201" s="49">
        <v>81.8</v>
      </c>
      <c r="I201" s="51">
        <f t="shared" si="10"/>
        <v>19.3</v>
      </c>
      <c r="J201" s="51">
        <f t="shared" si="11"/>
        <v>101.1</v>
      </c>
      <c r="L201" s="172"/>
    </row>
    <row r="202" spans="1:12" ht="26.4" x14ac:dyDescent="0.3">
      <c r="A202" s="48">
        <v>195</v>
      </c>
      <c r="B202" s="82" t="s">
        <v>51</v>
      </c>
      <c r="C202" s="83" t="s">
        <v>52</v>
      </c>
      <c r="D202" s="79">
        <v>1083</v>
      </c>
      <c r="E202" s="52" t="s">
        <v>117</v>
      </c>
      <c r="F202" s="80">
        <f t="shared" si="12"/>
        <v>6.4850000000000003</v>
      </c>
      <c r="G202" s="49">
        <v>39</v>
      </c>
      <c r="H202" s="49">
        <v>50.58</v>
      </c>
      <c r="I202" s="51">
        <f t="shared" si="10"/>
        <v>11.93</v>
      </c>
      <c r="J202" s="51">
        <f t="shared" si="11"/>
        <v>62.51</v>
      </c>
      <c r="L202" s="172"/>
    </row>
    <row r="203" spans="1:12" ht="39.6" x14ac:dyDescent="0.3">
      <c r="A203" s="48">
        <v>196</v>
      </c>
      <c r="B203" s="82" t="s">
        <v>73</v>
      </c>
      <c r="C203" s="83" t="s">
        <v>50</v>
      </c>
      <c r="D203" s="79">
        <v>1614</v>
      </c>
      <c r="E203" s="52" t="s">
        <v>117</v>
      </c>
      <c r="F203" s="80">
        <f t="shared" si="12"/>
        <v>9.6649999999999991</v>
      </c>
      <c r="G203" s="49">
        <v>24</v>
      </c>
      <c r="H203" s="49">
        <v>46.39</v>
      </c>
      <c r="I203" s="51">
        <f t="shared" si="10"/>
        <v>10.94</v>
      </c>
      <c r="J203" s="51">
        <f t="shared" si="11"/>
        <v>57.33</v>
      </c>
      <c r="L203" s="172"/>
    </row>
    <row r="204" spans="1:12" ht="26.4" x14ac:dyDescent="0.3">
      <c r="A204" s="48">
        <v>197</v>
      </c>
      <c r="B204" s="82" t="s">
        <v>49</v>
      </c>
      <c r="C204" s="83" t="s">
        <v>46</v>
      </c>
      <c r="D204" s="79">
        <v>1412</v>
      </c>
      <c r="E204" s="52" t="s">
        <v>117</v>
      </c>
      <c r="F204" s="80">
        <f t="shared" si="12"/>
        <v>8.4550000000000001</v>
      </c>
      <c r="G204" s="49">
        <v>48</v>
      </c>
      <c r="H204" s="49">
        <v>81.17</v>
      </c>
      <c r="I204" s="51">
        <f t="shared" si="10"/>
        <v>19.149999999999999</v>
      </c>
      <c r="J204" s="51">
        <f t="shared" si="11"/>
        <v>100.32</v>
      </c>
      <c r="L204" s="172"/>
    </row>
    <row r="205" spans="1:12" ht="26.4" x14ac:dyDescent="0.3">
      <c r="A205" s="48">
        <v>198</v>
      </c>
      <c r="B205" s="82" t="s">
        <v>94</v>
      </c>
      <c r="C205" s="83" t="s">
        <v>50</v>
      </c>
      <c r="D205" s="79">
        <v>1228</v>
      </c>
      <c r="E205" s="52" t="s">
        <v>117</v>
      </c>
      <c r="F205" s="80">
        <f t="shared" si="12"/>
        <v>7.3529999999999998</v>
      </c>
      <c r="G205" s="49">
        <v>36</v>
      </c>
      <c r="H205" s="49">
        <v>52.94</v>
      </c>
      <c r="I205" s="51">
        <f t="shared" si="10"/>
        <v>12.49</v>
      </c>
      <c r="J205" s="51">
        <f t="shared" si="11"/>
        <v>65.429999999999993</v>
      </c>
      <c r="L205" s="172"/>
    </row>
    <row r="206" spans="1:12" ht="26.4" x14ac:dyDescent="0.3">
      <c r="A206" s="48">
        <v>199</v>
      </c>
      <c r="B206" s="82" t="s">
        <v>70</v>
      </c>
      <c r="C206" s="83" t="s">
        <v>46</v>
      </c>
      <c r="D206" s="79">
        <v>1262</v>
      </c>
      <c r="E206" s="52" t="s">
        <v>117</v>
      </c>
      <c r="F206" s="80">
        <f t="shared" si="12"/>
        <v>7.5570000000000004</v>
      </c>
      <c r="G206" s="49">
        <v>13</v>
      </c>
      <c r="H206" s="49">
        <v>19.649999999999999</v>
      </c>
      <c r="I206" s="51">
        <f t="shared" si="10"/>
        <v>4.6399999999999997</v>
      </c>
      <c r="J206" s="51">
        <f t="shared" si="11"/>
        <v>24.29</v>
      </c>
      <c r="L206" s="172"/>
    </row>
    <row r="207" spans="1:12" ht="26.4" x14ac:dyDescent="0.3">
      <c r="A207" s="48">
        <v>200</v>
      </c>
      <c r="B207" s="82" t="s">
        <v>51</v>
      </c>
      <c r="C207" s="83" t="s">
        <v>52</v>
      </c>
      <c r="D207" s="79">
        <v>1083</v>
      </c>
      <c r="E207" s="52" t="s">
        <v>117</v>
      </c>
      <c r="F207" s="80">
        <f t="shared" si="12"/>
        <v>6.4850000000000003</v>
      </c>
      <c r="G207" s="49">
        <v>13</v>
      </c>
      <c r="H207" s="49">
        <v>16.86</v>
      </c>
      <c r="I207" s="51">
        <f t="shared" si="10"/>
        <v>3.98</v>
      </c>
      <c r="J207" s="51">
        <f t="shared" si="11"/>
        <v>20.84</v>
      </c>
      <c r="L207" s="172"/>
    </row>
    <row r="208" spans="1:12" ht="39.6" x14ac:dyDescent="0.3">
      <c r="A208" s="48">
        <v>201</v>
      </c>
      <c r="B208" s="82" t="s">
        <v>73</v>
      </c>
      <c r="C208" s="83" t="s">
        <v>48</v>
      </c>
      <c r="D208" s="79">
        <v>1515</v>
      </c>
      <c r="E208" s="52" t="s">
        <v>117</v>
      </c>
      <c r="F208" s="80">
        <f t="shared" si="12"/>
        <v>9.0719999999999992</v>
      </c>
      <c r="G208" s="49">
        <v>23</v>
      </c>
      <c r="H208" s="49">
        <v>41.73</v>
      </c>
      <c r="I208" s="51">
        <f t="shared" si="10"/>
        <v>9.84</v>
      </c>
      <c r="J208" s="51">
        <f t="shared" si="11"/>
        <v>51.569999999999993</v>
      </c>
      <c r="L208" s="172"/>
    </row>
    <row r="209" spans="1:12" ht="39.6" x14ac:dyDescent="0.3">
      <c r="A209" s="48">
        <v>202</v>
      </c>
      <c r="B209" s="82" t="s">
        <v>73</v>
      </c>
      <c r="C209" s="83" t="s">
        <v>48</v>
      </c>
      <c r="D209" s="79">
        <v>1515</v>
      </c>
      <c r="E209" s="52" t="s">
        <v>118</v>
      </c>
      <c r="F209" s="80">
        <f t="shared" si="12"/>
        <v>9.0719999999999992</v>
      </c>
      <c r="G209" s="49">
        <v>1</v>
      </c>
      <c r="H209" s="49">
        <v>4.54</v>
      </c>
      <c r="I209" s="51">
        <f t="shared" si="10"/>
        <v>1.07</v>
      </c>
      <c r="J209" s="51">
        <f t="shared" si="11"/>
        <v>5.61</v>
      </c>
      <c r="L209" s="172"/>
    </row>
    <row r="210" spans="1:12" ht="26.4" x14ac:dyDescent="0.3">
      <c r="A210" s="48">
        <v>203</v>
      </c>
      <c r="B210" s="82" t="s">
        <v>109</v>
      </c>
      <c r="C210" s="83" t="s">
        <v>52</v>
      </c>
      <c r="D210" s="79">
        <v>1223</v>
      </c>
      <c r="E210" s="52" t="s">
        <v>117</v>
      </c>
      <c r="F210" s="80">
        <f t="shared" si="12"/>
        <v>7.3230000000000004</v>
      </c>
      <c r="G210" s="49">
        <v>96</v>
      </c>
      <c r="H210" s="49">
        <v>140.6</v>
      </c>
      <c r="I210" s="51">
        <f t="shared" si="10"/>
        <v>33.17</v>
      </c>
      <c r="J210" s="51">
        <f t="shared" si="11"/>
        <v>173.76999999999998</v>
      </c>
      <c r="L210" s="172"/>
    </row>
    <row r="211" spans="1:12" ht="26.4" x14ac:dyDescent="0.3">
      <c r="A211" s="48">
        <v>204</v>
      </c>
      <c r="B211" s="82" t="s">
        <v>109</v>
      </c>
      <c r="C211" s="83" t="s">
        <v>52</v>
      </c>
      <c r="D211" s="79">
        <v>1223</v>
      </c>
      <c r="E211" s="52" t="s">
        <v>118</v>
      </c>
      <c r="F211" s="80">
        <f t="shared" si="12"/>
        <v>7.3230000000000004</v>
      </c>
      <c r="G211" s="49">
        <v>60</v>
      </c>
      <c r="H211" s="49">
        <v>219.69</v>
      </c>
      <c r="I211" s="51">
        <f t="shared" si="10"/>
        <v>51.82</v>
      </c>
      <c r="J211" s="51">
        <f t="shared" si="11"/>
        <v>271.51</v>
      </c>
      <c r="L211" s="172"/>
    </row>
    <row r="212" spans="1:12" ht="26.4" x14ac:dyDescent="0.3">
      <c r="A212" s="48">
        <v>205</v>
      </c>
      <c r="B212" s="82" t="s">
        <v>59</v>
      </c>
      <c r="C212" s="83" t="s">
        <v>50</v>
      </c>
      <c r="D212" s="79">
        <v>1255</v>
      </c>
      <c r="E212" s="52" t="s">
        <v>117</v>
      </c>
      <c r="F212" s="80">
        <f t="shared" si="12"/>
        <v>7.5149999999999997</v>
      </c>
      <c r="G212" s="49">
        <v>50.5</v>
      </c>
      <c r="H212" s="49">
        <v>75.900000000000006</v>
      </c>
      <c r="I212" s="51">
        <f t="shared" si="10"/>
        <v>17.899999999999999</v>
      </c>
      <c r="J212" s="51">
        <f t="shared" si="11"/>
        <v>93.800000000000011</v>
      </c>
      <c r="L212" s="172"/>
    </row>
    <row r="213" spans="1:12" ht="26.4" x14ac:dyDescent="0.3">
      <c r="A213" s="48">
        <v>206</v>
      </c>
      <c r="B213" s="82" t="s">
        <v>47</v>
      </c>
      <c r="C213" s="83" t="s">
        <v>48</v>
      </c>
      <c r="D213" s="79">
        <v>1255</v>
      </c>
      <c r="E213" s="52" t="s">
        <v>117</v>
      </c>
      <c r="F213" s="80">
        <f t="shared" si="12"/>
        <v>7.5149999999999997</v>
      </c>
      <c r="G213" s="49">
        <v>24</v>
      </c>
      <c r="H213" s="49">
        <v>36.07</v>
      </c>
      <c r="I213" s="51">
        <f t="shared" si="10"/>
        <v>8.51</v>
      </c>
      <c r="J213" s="51">
        <f t="shared" si="11"/>
        <v>44.58</v>
      </c>
      <c r="L213" s="172"/>
    </row>
    <row r="214" spans="1:12" ht="26.4" x14ac:dyDescent="0.3">
      <c r="A214" s="48">
        <v>207</v>
      </c>
      <c r="B214" s="82" t="s">
        <v>53</v>
      </c>
      <c r="C214" s="83" t="s">
        <v>46</v>
      </c>
      <c r="D214" s="79">
        <v>1392</v>
      </c>
      <c r="E214" s="52" t="s">
        <v>117</v>
      </c>
      <c r="F214" s="80">
        <f t="shared" si="12"/>
        <v>8.3350000000000009</v>
      </c>
      <c r="G214" s="49">
        <v>27</v>
      </c>
      <c r="H214" s="49">
        <v>45.01</v>
      </c>
      <c r="I214" s="51">
        <f t="shared" si="10"/>
        <v>10.62</v>
      </c>
      <c r="J214" s="51">
        <f t="shared" si="11"/>
        <v>55.629999999999995</v>
      </c>
      <c r="L214" s="172"/>
    </row>
    <row r="215" spans="1:12" ht="26.4" x14ac:dyDescent="0.3">
      <c r="A215" s="48">
        <v>208</v>
      </c>
      <c r="B215" s="82" t="s">
        <v>69</v>
      </c>
      <c r="C215" s="83" t="s">
        <v>46</v>
      </c>
      <c r="D215" s="79">
        <v>1263</v>
      </c>
      <c r="E215" s="52" t="s">
        <v>117</v>
      </c>
      <c r="F215" s="80">
        <f t="shared" si="12"/>
        <v>7.5629999999999997</v>
      </c>
      <c r="G215" s="49">
        <v>24</v>
      </c>
      <c r="H215" s="49">
        <v>36.299999999999997</v>
      </c>
      <c r="I215" s="51">
        <f t="shared" si="10"/>
        <v>8.56</v>
      </c>
      <c r="J215" s="51">
        <f t="shared" si="11"/>
        <v>44.86</v>
      </c>
      <c r="L215" s="172"/>
    </row>
    <row r="216" spans="1:12" ht="26.4" x14ac:dyDescent="0.3">
      <c r="A216" s="48">
        <v>209</v>
      </c>
      <c r="B216" s="82" t="s">
        <v>55</v>
      </c>
      <c r="C216" s="83" t="s">
        <v>46</v>
      </c>
      <c r="D216" s="79">
        <v>1220</v>
      </c>
      <c r="E216" s="52" t="s">
        <v>117</v>
      </c>
      <c r="F216" s="80">
        <f t="shared" si="12"/>
        <v>7.3049999999999997</v>
      </c>
      <c r="G216" s="49">
        <v>24</v>
      </c>
      <c r="H216" s="49">
        <v>35.06</v>
      </c>
      <c r="I216" s="51">
        <f t="shared" si="10"/>
        <v>8.27</v>
      </c>
      <c r="J216" s="51">
        <f t="shared" si="11"/>
        <v>43.33</v>
      </c>
      <c r="L216" s="172"/>
    </row>
    <row r="217" spans="1:12" ht="26.4" x14ac:dyDescent="0.3">
      <c r="A217" s="48">
        <v>210</v>
      </c>
      <c r="B217" s="82" t="s">
        <v>78</v>
      </c>
      <c r="C217" s="83" t="s">
        <v>48</v>
      </c>
      <c r="D217" s="79">
        <v>1235</v>
      </c>
      <c r="E217" s="52" t="s">
        <v>117</v>
      </c>
      <c r="F217" s="80">
        <f t="shared" si="12"/>
        <v>7.3949999999999996</v>
      </c>
      <c r="G217" s="49">
        <v>24</v>
      </c>
      <c r="H217" s="49">
        <v>35.5</v>
      </c>
      <c r="I217" s="51">
        <f t="shared" si="10"/>
        <v>8.3699999999999992</v>
      </c>
      <c r="J217" s="51">
        <f t="shared" si="11"/>
        <v>43.87</v>
      </c>
      <c r="L217" s="172"/>
    </row>
    <row r="218" spans="1:12" ht="26.4" x14ac:dyDescent="0.3">
      <c r="A218" s="48">
        <v>211</v>
      </c>
      <c r="B218" s="82" t="s">
        <v>51</v>
      </c>
      <c r="C218" s="83" t="s">
        <v>52</v>
      </c>
      <c r="D218" s="79">
        <v>1384</v>
      </c>
      <c r="E218" s="52" t="s">
        <v>117</v>
      </c>
      <c r="F218" s="80">
        <f t="shared" si="12"/>
        <v>8.2870000000000008</v>
      </c>
      <c r="G218" s="49">
        <v>26.5</v>
      </c>
      <c r="H218" s="49">
        <v>43.92</v>
      </c>
      <c r="I218" s="51">
        <f t="shared" si="10"/>
        <v>10.36</v>
      </c>
      <c r="J218" s="51">
        <f t="shared" si="11"/>
        <v>54.28</v>
      </c>
      <c r="L218" s="172"/>
    </row>
    <row r="219" spans="1:12" x14ac:dyDescent="0.3">
      <c r="A219" s="48">
        <v>212</v>
      </c>
      <c r="B219" s="82" t="s">
        <v>57</v>
      </c>
      <c r="C219" s="83" t="s">
        <v>50</v>
      </c>
      <c r="D219" s="79">
        <v>1279</v>
      </c>
      <c r="E219" s="52" t="s">
        <v>117</v>
      </c>
      <c r="F219" s="80">
        <f t="shared" si="12"/>
        <v>7.6589999999999998</v>
      </c>
      <c r="G219" s="49">
        <v>48</v>
      </c>
      <c r="H219" s="49">
        <v>73.53</v>
      </c>
      <c r="I219" s="51">
        <f t="shared" si="10"/>
        <v>17.350000000000001</v>
      </c>
      <c r="J219" s="51">
        <f t="shared" si="11"/>
        <v>90.88</v>
      </c>
      <c r="L219" s="172"/>
    </row>
    <row r="220" spans="1:12" ht="26.4" x14ac:dyDescent="0.3">
      <c r="A220" s="48">
        <v>213</v>
      </c>
      <c r="B220" s="82" t="s">
        <v>80</v>
      </c>
      <c r="C220" s="83" t="s">
        <v>46</v>
      </c>
      <c r="D220" s="79">
        <v>1220</v>
      </c>
      <c r="E220" s="52" t="s">
        <v>117</v>
      </c>
      <c r="F220" s="80">
        <f t="shared" si="12"/>
        <v>7.3049999999999997</v>
      </c>
      <c r="G220" s="49">
        <v>44</v>
      </c>
      <c r="H220" s="49">
        <v>64.28</v>
      </c>
      <c r="I220" s="51">
        <f t="shared" si="10"/>
        <v>15.16</v>
      </c>
      <c r="J220" s="51">
        <f t="shared" si="11"/>
        <v>79.44</v>
      </c>
      <c r="L220" s="172"/>
    </row>
    <row r="221" spans="1:12" ht="26.4" x14ac:dyDescent="0.3">
      <c r="A221" s="48">
        <v>214</v>
      </c>
      <c r="B221" s="82" t="s">
        <v>106</v>
      </c>
      <c r="C221" s="83" t="s">
        <v>46</v>
      </c>
      <c r="D221" s="79">
        <v>1240</v>
      </c>
      <c r="E221" s="52" t="s">
        <v>117</v>
      </c>
      <c r="F221" s="80">
        <f t="shared" si="12"/>
        <v>7.4249999999999998</v>
      </c>
      <c r="G221" s="49">
        <v>38</v>
      </c>
      <c r="H221" s="49">
        <v>56.43</v>
      </c>
      <c r="I221" s="51">
        <f t="shared" si="10"/>
        <v>13.31</v>
      </c>
      <c r="J221" s="51">
        <f t="shared" si="11"/>
        <v>69.739999999999995</v>
      </c>
      <c r="L221" s="172"/>
    </row>
    <row r="222" spans="1:12" x14ac:dyDescent="0.3">
      <c r="A222" s="48">
        <v>215</v>
      </c>
      <c r="B222" s="82" t="s">
        <v>43</v>
      </c>
      <c r="C222" s="83" t="s">
        <v>95</v>
      </c>
      <c r="D222" s="79">
        <v>2107</v>
      </c>
      <c r="E222" s="52" t="s">
        <v>117</v>
      </c>
      <c r="F222" s="80">
        <f t="shared" si="12"/>
        <v>12.617000000000001</v>
      </c>
      <c r="G222" s="49">
        <v>11</v>
      </c>
      <c r="H222" s="49">
        <v>27.76</v>
      </c>
      <c r="I222" s="51">
        <f t="shared" si="10"/>
        <v>6.55</v>
      </c>
      <c r="J222" s="51">
        <f t="shared" si="11"/>
        <v>34.31</v>
      </c>
      <c r="L222" s="172"/>
    </row>
    <row r="223" spans="1:12" x14ac:dyDescent="0.3">
      <c r="A223" s="48">
        <v>216</v>
      </c>
      <c r="B223" s="82" t="s">
        <v>43</v>
      </c>
      <c r="C223" s="83" t="s">
        <v>95</v>
      </c>
      <c r="D223" s="79">
        <v>2107</v>
      </c>
      <c r="E223" s="52" t="s">
        <v>118</v>
      </c>
      <c r="F223" s="80">
        <f t="shared" si="12"/>
        <v>12.617000000000001</v>
      </c>
      <c r="G223" s="49">
        <v>2</v>
      </c>
      <c r="H223" s="49">
        <v>12.62</v>
      </c>
      <c r="I223" s="51">
        <f t="shared" si="10"/>
        <v>2.98</v>
      </c>
      <c r="J223" s="51">
        <f t="shared" si="11"/>
        <v>15.6</v>
      </c>
      <c r="L223" s="172"/>
    </row>
    <row r="224" spans="1:12" ht="26.4" x14ac:dyDescent="0.3">
      <c r="A224" s="48">
        <v>217</v>
      </c>
      <c r="B224" s="82" t="s">
        <v>67</v>
      </c>
      <c r="C224" s="83" t="s">
        <v>48</v>
      </c>
      <c r="D224" s="79">
        <v>1372</v>
      </c>
      <c r="E224" s="52" t="s">
        <v>117</v>
      </c>
      <c r="F224" s="80">
        <f t="shared" si="12"/>
        <v>8.2159999999999993</v>
      </c>
      <c r="G224" s="49">
        <v>34</v>
      </c>
      <c r="H224" s="49">
        <v>55.87</v>
      </c>
      <c r="I224" s="51">
        <f t="shared" si="10"/>
        <v>13.18</v>
      </c>
      <c r="J224" s="51">
        <f t="shared" si="11"/>
        <v>69.05</v>
      </c>
      <c r="L224" s="172"/>
    </row>
    <row r="225" spans="1:12" ht="26.4" x14ac:dyDescent="0.3">
      <c r="A225" s="48">
        <v>218</v>
      </c>
      <c r="B225" s="82" t="s">
        <v>76</v>
      </c>
      <c r="C225" s="83" t="s">
        <v>48</v>
      </c>
      <c r="D225" s="79">
        <v>1418</v>
      </c>
      <c r="E225" s="52" t="s">
        <v>117</v>
      </c>
      <c r="F225" s="80">
        <f t="shared" si="12"/>
        <v>8.4909999999999997</v>
      </c>
      <c r="G225" s="49">
        <v>48</v>
      </c>
      <c r="H225" s="49">
        <v>81.510000000000005</v>
      </c>
      <c r="I225" s="51">
        <f t="shared" si="10"/>
        <v>19.23</v>
      </c>
      <c r="J225" s="51">
        <f t="shared" si="11"/>
        <v>100.74000000000001</v>
      </c>
      <c r="L225" s="172"/>
    </row>
    <row r="226" spans="1:12" ht="26.4" x14ac:dyDescent="0.3">
      <c r="A226" s="48">
        <v>219</v>
      </c>
      <c r="B226" s="82" t="s">
        <v>66</v>
      </c>
      <c r="C226" s="83" t="s">
        <v>46</v>
      </c>
      <c r="D226" s="79">
        <v>1243</v>
      </c>
      <c r="E226" s="52" t="s">
        <v>117</v>
      </c>
      <c r="F226" s="80">
        <f t="shared" si="12"/>
        <v>7.4429999999999996</v>
      </c>
      <c r="G226" s="49">
        <v>36</v>
      </c>
      <c r="H226" s="49">
        <v>53.59</v>
      </c>
      <c r="I226" s="51">
        <f t="shared" si="10"/>
        <v>12.64</v>
      </c>
      <c r="J226" s="51">
        <f t="shared" si="11"/>
        <v>66.23</v>
      </c>
      <c r="L226" s="172"/>
    </row>
    <row r="227" spans="1:12" ht="26.4" x14ac:dyDescent="0.3">
      <c r="A227" s="48">
        <v>220</v>
      </c>
      <c r="B227" s="82" t="s">
        <v>83</v>
      </c>
      <c r="C227" s="83" t="s">
        <v>50</v>
      </c>
      <c r="D227" s="79">
        <v>1838</v>
      </c>
      <c r="E227" s="52" t="s">
        <v>117</v>
      </c>
      <c r="F227" s="80">
        <f t="shared" si="12"/>
        <v>11.006</v>
      </c>
      <c r="G227" s="49">
        <v>29.5</v>
      </c>
      <c r="H227" s="49">
        <v>64.94</v>
      </c>
      <c r="I227" s="51">
        <f t="shared" si="10"/>
        <v>15.32</v>
      </c>
      <c r="J227" s="51">
        <f t="shared" si="11"/>
        <v>80.259999999999991</v>
      </c>
      <c r="L227" s="172"/>
    </row>
    <row r="228" spans="1:12" ht="26.4" x14ac:dyDescent="0.3">
      <c r="A228" s="48">
        <v>221</v>
      </c>
      <c r="B228" s="82" t="s">
        <v>83</v>
      </c>
      <c r="C228" s="83" t="s">
        <v>50</v>
      </c>
      <c r="D228" s="79">
        <v>1838</v>
      </c>
      <c r="E228" s="52" t="s">
        <v>118</v>
      </c>
      <c r="F228" s="80">
        <f t="shared" si="12"/>
        <v>11.006</v>
      </c>
      <c r="G228" s="49">
        <v>0.5</v>
      </c>
      <c r="H228" s="49">
        <v>2.75</v>
      </c>
      <c r="I228" s="51">
        <f t="shared" si="10"/>
        <v>0.65</v>
      </c>
      <c r="J228" s="51">
        <f t="shared" si="11"/>
        <v>3.4</v>
      </c>
      <c r="L228" s="172"/>
    </row>
    <row r="229" spans="1:12" ht="26.4" x14ac:dyDescent="0.3">
      <c r="A229" s="48">
        <v>222</v>
      </c>
      <c r="B229" s="82" t="s">
        <v>96</v>
      </c>
      <c r="C229" s="83" t="s">
        <v>48</v>
      </c>
      <c r="D229" s="79">
        <v>1584</v>
      </c>
      <c r="E229" s="52" t="s">
        <v>117</v>
      </c>
      <c r="F229" s="80">
        <f t="shared" si="12"/>
        <v>9.4849999999999994</v>
      </c>
      <c r="G229" s="49">
        <v>13</v>
      </c>
      <c r="H229" s="49">
        <v>24.66</v>
      </c>
      <c r="I229" s="51">
        <f>ROUND(H229*21.94%,2)</f>
        <v>5.41</v>
      </c>
      <c r="J229" s="51">
        <f t="shared" si="11"/>
        <v>30.07</v>
      </c>
      <c r="L229" s="172"/>
    </row>
    <row r="230" spans="1:12" ht="26.4" x14ac:dyDescent="0.3">
      <c r="A230" s="48">
        <v>223</v>
      </c>
      <c r="B230" s="82" t="s">
        <v>59</v>
      </c>
      <c r="C230" s="83" t="s">
        <v>48</v>
      </c>
      <c r="D230" s="79">
        <v>1235</v>
      </c>
      <c r="E230" s="52" t="s">
        <v>117</v>
      </c>
      <c r="F230" s="80">
        <f t="shared" si="12"/>
        <v>7.3949999999999996</v>
      </c>
      <c r="G230" s="49">
        <v>26</v>
      </c>
      <c r="H230" s="49">
        <v>38.450000000000003</v>
      </c>
      <c r="I230" s="51">
        <f t="shared" si="10"/>
        <v>9.07</v>
      </c>
      <c r="J230" s="51">
        <f t="shared" si="11"/>
        <v>47.52</v>
      </c>
      <c r="L230" s="172"/>
    </row>
    <row r="231" spans="1:12" ht="26.4" x14ac:dyDescent="0.3">
      <c r="A231" s="48">
        <v>224</v>
      </c>
      <c r="B231" s="82" t="s">
        <v>93</v>
      </c>
      <c r="C231" s="83" t="s">
        <v>48</v>
      </c>
      <c r="D231" s="79">
        <v>1448</v>
      </c>
      <c r="E231" s="52" t="s">
        <v>117</v>
      </c>
      <c r="F231" s="80">
        <f t="shared" si="12"/>
        <v>8.6709999999999994</v>
      </c>
      <c r="G231" s="49">
        <v>24</v>
      </c>
      <c r="H231" s="49">
        <v>41.62</v>
      </c>
      <c r="I231" s="51">
        <f t="shared" si="10"/>
        <v>9.82</v>
      </c>
      <c r="J231" s="51">
        <f t="shared" si="11"/>
        <v>51.44</v>
      </c>
      <c r="L231" s="172"/>
    </row>
    <row r="232" spans="1:12" ht="26.4" x14ac:dyDescent="0.3">
      <c r="A232" s="48">
        <v>225</v>
      </c>
      <c r="B232" s="82" t="s">
        <v>86</v>
      </c>
      <c r="C232" s="83" t="s">
        <v>48</v>
      </c>
      <c r="D232" s="79">
        <v>1535</v>
      </c>
      <c r="E232" s="52" t="s">
        <v>117</v>
      </c>
      <c r="F232" s="80">
        <f t="shared" si="12"/>
        <v>9.1920000000000002</v>
      </c>
      <c r="G232" s="49">
        <v>12</v>
      </c>
      <c r="H232" s="49">
        <v>22.06</v>
      </c>
      <c r="I232" s="51">
        <f t="shared" si="10"/>
        <v>5.2</v>
      </c>
      <c r="J232" s="51">
        <f t="shared" si="11"/>
        <v>27.259999999999998</v>
      </c>
      <c r="L232" s="172"/>
    </row>
    <row r="233" spans="1:12" ht="26.4" x14ac:dyDescent="0.3">
      <c r="A233" s="48">
        <v>226</v>
      </c>
      <c r="B233" s="82" t="s">
        <v>59</v>
      </c>
      <c r="C233" s="83" t="s">
        <v>46</v>
      </c>
      <c r="D233" s="79">
        <v>1240</v>
      </c>
      <c r="E233" s="52" t="s">
        <v>117</v>
      </c>
      <c r="F233" s="80">
        <f t="shared" si="12"/>
        <v>7.4249999999999998</v>
      </c>
      <c r="G233" s="49">
        <v>37</v>
      </c>
      <c r="H233" s="49">
        <v>54.95</v>
      </c>
      <c r="I233" s="51">
        <f t="shared" si="10"/>
        <v>12.96</v>
      </c>
      <c r="J233" s="51">
        <f t="shared" si="11"/>
        <v>67.91</v>
      </c>
      <c r="L233" s="172"/>
    </row>
    <row r="234" spans="1:12" ht="26.4" x14ac:dyDescent="0.3">
      <c r="A234" s="48">
        <v>227</v>
      </c>
      <c r="B234" s="82" t="s">
        <v>59</v>
      </c>
      <c r="C234" s="83" t="s">
        <v>46</v>
      </c>
      <c r="D234" s="79">
        <v>1240</v>
      </c>
      <c r="E234" s="52" t="s">
        <v>118</v>
      </c>
      <c r="F234" s="80">
        <f t="shared" si="12"/>
        <v>7.4249999999999998</v>
      </c>
      <c r="G234" s="49">
        <v>0.5</v>
      </c>
      <c r="H234" s="49">
        <v>1.86</v>
      </c>
      <c r="I234" s="51">
        <f t="shared" si="10"/>
        <v>0.44</v>
      </c>
      <c r="J234" s="51">
        <f t="shared" si="11"/>
        <v>2.3000000000000003</v>
      </c>
      <c r="L234" s="172"/>
    </row>
    <row r="235" spans="1:12" ht="26.4" x14ac:dyDescent="0.3">
      <c r="A235" s="48">
        <v>228</v>
      </c>
      <c r="B235" s="82" t="s">
        <v>55</v>
      </c>
      <c r="C235" s="83" t="s">
        <v>46</v>
      </c>
      <c r="D235" s="79">
        <v>1220</v>
      </c>
      <c r="E235" s="52" t="s">
        <v>117</v>
      </c>
      <c r="F235" s="80">
        <f t="shared" si="12"/>
        <v>7.3049999999999997</v>
      </c>
      <c r="G235" s="49">
        <v>11.5</v>
      </c>
      <c r="H235" s="49">
        <v>16.8</v>
      </c>
      <c r="I235" s="51">
        <f t="shared" si="10"/>
        <v>3.96</v>
      </c>
      <c r="J235" s="51">
        <f t="shared" si="11"/>
        <v>20.76</v>
      </c>
      <c r="L235" s="172"/>
    </row>
    <row r="236" spans="1:12" ht="26.4" x14ac:dyDescent="0.3">
      <c r="A236" s="48">
        <v>229</v>
      </c>
      <c r="B236" s="82" t="s">
        <v>55</v>
      </c>
      <c r="C236" s="83" t="s">
        <v>46</v>
      </c>
      <c r="D236" s="79">
        <v>1220</v>
      </c>
      <c r="E236" s="52" t="s">
        <v>118</v>
      </c>
      <c r="F236" s="80">
        <f t="shared" si="12"/>
        <v>7.3049999999999997</v>
      </c>
      <c r="G236" s="49">
        <v>0.5</v>
      </c>
      <c r="H236" s="49">
        <v>1.83</v>
      </c>
      <c r="I236" s="51">
        <f t="shared" si="10"/>
        <v>0.43</v>
      </c>
      <c r="J236" s="51">
        <f t="shared" si="11"/>
        <v>2.2600000000000002</v>
      </c>
      <c r="L236" s="172"/>
    </row>
    <row r="237" spans="1:12" ht="26.4" x14ac:dyDescent="0.3">
      <c r="A237" s="48">
        <v>230</v>
      </c>
      <c r="B237" s="82" t="s">
        <v>89</v>
      </c>
      <c r="C237" s="83" t="s">
        <v>48</v>
      </c>
      <c r="D237" s="79">
        <v>1488</v>
      </c>
      <c r="E237" s="52" t="s">
        <v>117</v>
      </c>
      <c r="F237" s="80">
        <f t="shared" si="12"/>
        <v>8.91</v>
      </c>
      <c r="G237" s="49">
        <v>36</v>
      </c>
      <c r="H237" s="49">
        <v>64.150000000000006</v>
      </c>
      <c r="I237" s="51">
        <f t="shared" si="10"/>
        <v>15.13</v>
      </c>
      <c r="J237" s="51">
        <f t="shared" si="11"/>
        <v>79.28</v>
      </c>
      <c r="L237" s="172"/>
    </row>
    <row r="238" spans="1:12" ht="26.4" x14ac:dyDescent="0.3">
      <c r="A238" s="48">
        <v>231</v>
      </c>
      <c r="B238" s="82" t="s">
        <v>53</v>
      </c>
      <c r="C238" s="83" t="s">
        <v>48</v>
      </c>
      <c r="D238" s="79">
        <v>1464</v>
      </c>
      <c r="E238" s="52" t="s">
        <v>117</v>
      </c>
      <c r="F238" s="80">
        <f t="shared" si="12"/>
        <v>8.766</v>
      </c>
      <c r="G238" s="49">
        <v>38</v>
      </c>
      <c r="H238" s="49">
        <v>66.62</v>
      </c>
      <c r="I238" s="51">
        <f t="shared" si="10"/>
        <v>15.72</v>
      </c>
      <c r="J238" s="51">
        <f t="shared" si="11"/>
        <v>82.34</v>
      </c>
      <c r="L238" s="172"/>
    </row>
    <row r="239" spans="1:12" ht="26.4" x14ac:dyDescent="0.3">
      <c r="A239" s="48">
        <v>232</v>
      </c>
      <c r="B239" s="82" t="s">
        <v>94</v>
      </c>
      <c r="C239" s="83" t="s">
        <v>52</v>
      </c>
      <c r="D239" s="79">
        <v>1083</v>
      </c>
      <c r="E239" s="52" t="s">
        <v>117</v>
      </c>
      <c r="F239" s="80">
        <f t="shared" si="12"/>
        <v>6.4850000000000003</v>
      </c>
      <c r="G239" s="49">
        <v>38</v>
      </c>
      <c r="H239" s="49">
        <v>49.29</v>
      </c>
      <c r="I239" s="51">
        <f t="shared" si="10"/>
        <v>11.63</v>
      </c>
      <c r="J239" s="51">
        <f t="shared" si="11"/>
        <v>60.92</v>
      </c>
      <c r="L239" s="172"/>
    </row>
    <row r="240" spans="1:12" ht="26.4" x14ac:dyDescent="0.3">
      <c r="A240" s="48">
        <v>233</v>
      </c>
      <c r="B240" s="82" t="s">
        <v>70</v>
      </c>
      <c r="C240" s="83" t="s">
        <v>52</v>
      </c>
      <c r="D240" s="79">
        <v>1123</v>
      </c>
      <c r="E240" s="52" t="s">
        <v>117</v>
      </c>
      <c r="F240" s="80">
        <f t="shared" si="12"/>
        <v>6.7249999999999996</v>
      </c>
      <c r="G240" s="49">
        <v>51</v>
      </c>
      <c r="H240" s="49">
        <v>68.599999999999994</v>
      </c>
      <c r="I240" s="51">
        <f t="shared" si="10"/>
        <v>16.18</v>
      </c>
      <c r="J240" s="51">
        <f t="shared" si="11"/>
        <v>84.78</v>
      </c>
      <c r="L240" s="172"/>
    </row>
    <row r="241" spans="1:12" ht="26.4" x14ac:dyDescent="0.3">
      <c r="A241" s="48">
        <v>234</v>
      </c>
      <c r="B241" s="82" t="s">
        <v>78</v>
      </c>
      <c r="C241" s="83" t="s">
        <v>50</v>
      </c>
      <c r="D241" s="79">
        <v>1239</v>
      </c>
      <c r="E241" s="52" t="s">
        <v>117</v>
      </c>
      <c r="F241" s="80">
        <f t="shared" si="12"/>
        <v>7.4189999999999996</v>
      </c>
      <c r="G241" s="49">
        <v>41</v>
      </c>
      <c r="H241" s="49">
        <v>60.84</v>
      </c>
      <c r="I241" s="51">
        <f t="shared" si="10"/>
        <v>14.35</v>
      </c>
      <c r="J241" s="51">
        <f t="shared" si="11"/>
        <v>75.19</v>
      </c>
      <c r="L241" s="172"/>
    </row>
    <row r="242" spans="1:12" ht="26.4" x14ac:dyDescent="0.3">
      <c r="A242" s="48">
        <v>235</v>
      </c>
      <c r="B242" s="82" t="s">
        <v>63</v>
      </c>
      <c r="C242" s="83" t="s">
        <v>46</v>
      </c>
      <c r="D242" s="79">
        <v>1412</v>
      </c>
      <c r="E242" s="52" t="s">
        <v>117</v>
      </c>
      <c r="F242" s="80">
        <f t="shared" si="12"/>
        <v>8.4550000000000001</v>
      </c>
      <c r="G242" s="49">
        <v>24.5</v>
      </c>
      <c r="H242" s="49">
        <v>41.43</v>
      </c>
      <c r="I242" s="51">
        <f t="shared" si="10"/>
        <v>9.77</v>
      </c>
      <c r="J242" s="51">
        <f t="shared" si="11"/>
        <v>51.2</v>
      </c>
      <c r="L242" s="172"/>
    </row>
    <row r="243" spans="1:12" ht="26.4" x14ac:dyDescent="0.3">
      <c r="A243" s="48">
        <v>236</v>
      </c>
      <c r="B243" s="82" t="s">
        <v>77</v>
      </c>
      <c r="C243" s="83" t="s">
        <v>48</v>
      </c>
      <c r="D243" s="79">
        <v>1464</v>
      </c>
      <c r="E243" s="52" t="s">
        <v>117</v>
      </c>
      <c r="F243" s="80">
        <f t="shared" si="12"/>
        <v>8.766</v>
      </c>
      <c r="G243" s="49">
        <v>37</v>
      </c>
      <c r="H243" s="49">
        <v>64.87</v>
      </c>
      <c r="I243" s="51">
        <f t="shared" si="10"/>
        <v>15.3</v>
      </c>
      <c r="J243" s="51">
        <f t="shared" si="11"/>
        <v>80.17</v>
      </c>
      <c r="L243" s="172"/>
    </row>
    <row r="244" spans="1:12" ht="26.4" x14ac:dyDescent="0.3">
      <c r="A244" s="48">
        <v>237</v>
      </c>
      <c r="B244" s="82" t="s">
        <v>59</v>
      </c>
      <c r="C244" s="83" t="s">
        <v>48</v>
      </c>
      <c r="D244" s="79">
        <v>1279</v>
      </c>
      <c r="E244" s="52" t="s">
        <v>117</v>
      </c>
      <c r="F244" s="80">
        <f t="shared" si="12"/>
        <v>7.6589999999999998</v>
      </c>
      <c r="G244" s="49">
        <v>28.5</v>
      </c>
      <c r="H244" s="49">
        <v>43.66</v>
      </c>
      <c r="I244" s="51">
        <f t="shared" si="10"/>
        <v>10.3</v>
      </c>
      <c r="J244" s="51">
        <f t="shared" si="11"/>
        <v>53.959999999999994</v>
      </c>
      <c r="L244" s="172"/>
    </row>
    <row r="245" spans="1:12" ht="26.4" x14ac:dyDescent="0.3">
      <c r="A245" s="48">
        <v>238</v>
      </c>
      <c r="B245" s="82" t="s">
        <v>93</v>
      </c>
      <c r="C245" s="83" t="s">
        <v>50</v>
      </c>
      <c r="D245" s="79">
        <v>1474</v>
      </c>
      <c r="E245" s="52" t="s">
        <v>117</v>
      </c>
      <c r="F245" s="80">
        <f t="shared" si="12"/>
        <v>8.8260000000000005</v>
      </c>
      <c r="G245" s="49">
        <v>35</v>
      </c>
      <c r="H245" s="49">
        <v>61.78</v>
      </c>
      <c r="I245" s="51">
        <f t="shared" si="10"/>
        <v>14.57</v>
      </c>
      <c r="J245" s="51">
        <f t="shared" si="11"/>
        <v>76.349999999999994</v>
      </c>
      <c r="L245" s="172"/>
    </row>
    <row r="246" spans="1:12" ht="26.4" x14ac:dyDescent="0.3">
      <c r="A246" s="48">
        <v>239</v>
      </c>
      <c r="B246" s="82" t="s">
        <v>80</v>
      </c>
      <c r="C246" s="83" t="s">
        <v>48</v>
      </c>
      <c r="D246" s="79">
        <v>1235</v>
      </c>
      <c r="E246" s="52" t="s">
        <v>117</v>
      </c>
      <c r="F246" s="80">
        <f t="shared" si="12"/>
        <v>7.3949999999999996</v>
      </c>
      <c r="G246" s="49">
        <v>24</v>
      </c>
      <c r="H246" s="49">
        <v>35.5</v>
      </c>
      <c r="I246" s="51">
        <f t="shared" si="10"/>
        <v>8.3699999999999992</v>
      </c>
      <c r="J246" s="51">
        <f t="shared" si="11"/>
        <v>43.87</v>
      </c>
      <c r="L246" s="172"/>
    </row>
    <row r="247" spans="1:12" ht="26.4" x14ac:dyDescent="0.3">
      <c r="A247" s="48">
        <v>240</v>
      </c>
      <c r="B247" s="82" t="s">
        <v>74</v>
      </c>
      <c r="C247" s="83" t="s">
        <v>52</v>
      </c>
      <c r="D247" s="79">
        <v>1083</v>
      </c>
      <c r="E247" s="52" t="s">
        <v>117</v>
      </c>
      <c r="F247" s="80">
        <f t="shared" si="12"/>
        <v>6.4850000000000003</v>
      </c>
      <c r="G247" s="49">
        <v>38</v>
      </c>
      <c r="H247" s="49">
        <v>49.29</v>
      </c>
      <c r="I247" s="51">
        <f t="shared" si="10"/>
        <v>11.63</v>
      </c>
      <c r="J247" s="51">
        <f t="shared" si="11"/>
        <v>60.92</v>
      </c>
      <c r="L247" s="172"/>
    </row>
    <row r="248" spans="1:12" ht="26.4" x14ac:dyDescent="0.3">
      <c r="A248" s="48">
        <v>241</v>
      </c>
      <c r="B248" s="82" t="s">
        <v>63</v>
      </c>
      <c r="C248" s="83" t="s">
        <v>46</v>
      </c>
      <c r="D248" s="79">
        <v>1418</v>
      </c>
      <c r="E248" s="52" t="s">
        <v>117</v>
      </c>
      <c r="F248" s="80">
        <f t="shared" si="12"/>
        <v>8.4909999999999997</v>
      </c>
      <c r="G248" s="49">
        <v>59</v>
      </c>
      <c r="H248" s="49">
        <v>100.19</v>
      </c>
      <c r="I248" s="51">
        <f t="shared" si="10"/>
        <v>23.63</v>
      </c>
      <c r="J248" s="51">
        <f t="shared" si="11"/>
        <v>123.82</v>
      </c>
      <c r="L248" s="172"/>
    </row>
    <row r="249" spans="1:12" ht="26.4" x14ac:dyDescent="0.3">
      <c r="A249" s="48">
        <v>242</v>
      </c>
      <c r="B249" s="82" t="s">
        <v>66</v>
      </c>
      <c r="C249" s="83" t="s">
        <v>48</v>
      </c>
      <c r="D249" s="79">
        <v>1279</v>
      </c>
      <c r="E249" s="52" t="s">
        <v>117</v>
      </c>
      <c r="F249" s="80">
        <f t="shared" si="12"/>
        <v>7.6589999999999998</v>
      </c>
      <c r="G249" s="49">
        <v>36</v>
      </c>
      <c r="H249" s="49">
        <v>55.14</v>
      </c>
      <c r="I249" s="51">
        <f t="shared" si="10"/>
        <v>13.01</v>
      </c>
      <c r="J249" s="51">
        <f t="shared" si="11"/>
        <v>68.150000000000006</v>
      </c>
      <c r="L249" s="172"/>
    </row>
    <row r="250" spans="1:12" ht="26.4" x14ac:dyDescent="0.3">
      <c r="A250" s="48">
        <v>243</v>
      </c>
      <c r="B250" s="82" t="s">
        <v>63</v>
      </c>
      <c r="C250" s="83" t="s">
        <v>48</v>
      </c>
      <c r="D250" s="79">
        <v>1464</v>
      </c>
      <c r="E250" s="52" t="s">
        <v>117</v>
      </c>
      <c r="F250" s="80">
        <f t="shared" si="12"/>
        <v>8.766</v>
      </c>
      <c r="G250" s="49">
        <v>34.5</v>
      </c>
      <c r="H250" s="49">
        <v>60.49</v>
      </c>
      <c r="I250" s="51">
        <f t="shared" si="10"/>
        <v>14.27</v>
      </c>
      <c r="J250" s="51">
        <f t="shared" si="11"/>
        <v>74.760000000000005</v>
      </c>
      <c r="L250" s="172"/>
    </row>
    <row r="251" spans="1:12" ht="26.4" x14ac:dyDescent="0.3">
      <c r="A251" s="48">
        <v>244</v>
      </c>
      <c r="B251" s="82" t="s">
        <v>60</v>
      </c>
      <c r="C251" s="83" t="s">
        <v>48</v>
      </c>
      <c r="D251" s="79">
        <v>1464</v>
      </c>
      <c r="E251" s="52" t="s">
        <v>117</v>
      </c>
      <c r="F251" s="80">
        <f t="shared" si="12"/>
        <v>8.766</v>
      </c>
      <c r="G251" s="49">
        <v>29</v>
      </c>
      <c r="H251" s="49">
        <v>50.84</v>
      </c>
      <c r="I251" s="51">
        <f t="shared" si="10"/>
        <v>11.99</v>
      </c>
      <c r="J251" s="51">
        <f t="shared" si="11"/>
        <v>62.830000000000005</v>
      </c>
      <c r="L251" s="172"/>
    </row>
    <row r="252" spans="1:12" ht="26.4" x14ac:dyDescent="0.3">
      <c r="A252" s="48">
        <v>245</v>
      </c>
      <c r="B252" s="82" t="s">
        <v>63</v>
      </c>
      <c r="C252" s="83" t="s">
        <v>46</v>
      </c>
      <c r="D252" s="79">
        <v>1392</v>
      </c>
      <c r="E252" s="52" t="s">
        <v>118</v>
      </c>
      <c r="F252" s="80">
        <f t="shared" si="12"/>
        <v>8.3350000000000009</v>
      </c>
      <c r="G252" s="49">
        <v>1.5</v>
      </c>
      <c r="H252" s="49">
        <v>6.25</v>
      </c>
      <c r="I252" s="51">
        <f t="shared" si="10"/>
        <v>1.47</v>
      </c>
      <c r="J252" s="51">
        <f t="shared" si="11"/>
        <v>7.72</v>
      </c>
      <c r="L252" s="172"/>
    </row>
    <row r="253" spans="1:12" ht="26.4" x14ac:dyDescent="0.3">
      <c r="A253" s="48">
        <v>246</v>
      </c>
      <c r="B253" s="82" t="s">
        <v>63</v>
      </c>
      <c r="C253" s="83" t="s">
        <v>46</v>
      </c>
      <c r="D253" s="79">
        <v>1392</v>
      </c>
      <c r="E253" s="52" t="s">
        <v>117</v>
      </c>
      <c r="F253" s="80">
        <f t="shared" si="12"/>
        <v>8.3350000000000009</v>
      </c>
      <c r="G253" s="49">
        <v>44.5</v>
      </c>
      <c r="H253" s="49">
        <v>74.180000000000007</v>
      </c>
      <c r="I253" s="51">
        <f t="shared" si="10"/>
        <v>17.5</v>
      </c>
      <c r="J253" s="51">
        <f t="shared" si="11"/>
        <v>91.68</v>
      </c>
      <c r="L253" s="172"/>
    </row>
    <row r="254" spans="1:12" ht="26.4" x14ac:dyDescent="0.3">
      <c r="A254" s="48">
        <v>247</v>
      </c>
      <c r="B254" s="82" t="s">
        <v>89</v>
      </c>
      <c r="C254" s="83" t="s">
        <v>119</v>
      </c>
      <c r="D254" s="79">
        <v>1892</v>
      </c>
      <c r="E254" s="52" t="s">
        <v>117</v>
      </c>
      <c r="F254" s="80">
        <f t="shared" si="12"/>
        <v>11.329000000000001</v>
      </c>
      <c r="G254" s="49">
        <v>24</v>
      </c>
      <c r="H254" s="49">
        <v>54.38</v>
      </c>
      <c r="I254" s="51">
        <f t="shared" si="10"/>
        <v>12.83</v>
      </c>
      <c r="J254" s="51">
        <f t="shared" si="11"/>
        <v>67.210000000000008</v>
      </c>
      <c r="L254" s="172"/>
    </row>
    <row r="255" spans="1:12" ht="26.4" x14ac:dyDescent="0.3">
      <c r="A255" s="48">
        <v>248</v>
      </c>
      <c r="B255" s="82" t="s">
        <v>66</v>
      </c>
      <c r="C255" s="83" t="s">
        <v>46</v>
      </c>
      <c r="D255" s="79">
        <v>1240</v>
      </c>
      <c r="E255" s="52" t="s">
        <v>117</v>
      </c>
      <c r="F255" s="80">
        <f t="shared" si="12"/>
        <v>7.4249999999999998</v>
      </c>
      <c r="G255" s="49">
        <v>24</v>
      </c>
      <c r="H255" s="49">
        <v>35.64</v>
      </c>
      <c r="I255" s="51">
        <f t="shared" si="10"/>
        <v>8.41</v>
      </c>
      <c r="J255" s="51">
        <f t="shared" si="11"/>
        <v>44.05</v>
      </c>
      <c r="L255" s="172"/>
    </row>
    <row r="256" spans="1:12" ht="26.4" x14ac:dyDescent="0.3">
      <c r="A256" s="48">
        <v>249</v>
      </c>
      <c r="B256" s="82" t="s">
        <v>62</v>
      </c>
      <c r="C256" s="83" t="s">
        <v>52</v>
      </c>
      <c r="D256" s="79">
        <v>1083</v>
      </c>
      <c r="E256" s="52" t="s">
        <v>117</v>
      </c>
      <c r="F256" s="80">
        <f t="shared" si="12"/>
        <v>6.4850000000000003</v>
      </c>
      <c r="G256" s="49">
        <v>26</v>
      </c>
      <c r="H256" s="49">
        <v>33.72</v>
      </c>
      <c r="I256" s="51">
        <f t="shared" si="10"/>
        <v>7.95</v>
      </c>
      <c r="J256" s="51">
        <f t="shared" si="11"/>
        <v>41.67</v>
      </c>
      <c r="L256" s="172"/>
    </row>
    <row r="257" spans="1:12" ht="26.4" x14ac:dyDescent="0.3">
      <c r="A257" s="48">
        <v>250</v>
      </c>
      <c r="B257" s="82" t="s">
        <v>68</v>
      </c>
      <c r="C257" s="83" t="s">
        <v>50</v>
      </c>
      <c r="D257" s="79">
        <v>1794</v>
      </c>
      <c r="E257" s="52" t="s">
        <v>117</v>
      </c>
      <c r="F257" s="80">
        <f t="shared" si="12"/>
        <v>10.743</v>
      </c>
      <c r="G257" s="49">
        <v>44.5</v>
      </c>
      <c r="H257" s="49">
        <v>95.61</v>
      </c>
      <c r="I257" s="51">
        <f t="shared" si="10"/>
        <v>22.55</v>
      </c>
      <c r="J257" s="51">
        <f t="shared" si="11"/>
        <v>118.16</v>
      </c>
      <c r="L257" s="172"/>
    </row>
    <row r="258" spans="1:12" ht="26.4" x14ac:dyDescent="0.3">
      <c r="A258" s="48">
        <v>251</v>
      </c>
      <c r="B258" s="82" t="s">
        <v>97</v>
      </c>
      <c r="C258" s="83" t="s">
        <v>98</v>
      </c>
      <c r="D258" s="79">
        <v>1701</v>
      </c>
      <c r="E258" s="52" t="s">
        <v>117</v>
      </c>
      <c r="F258" s="80">
        <f t="shared" si="12"/>
        <v>10.186</v>
      </c>
      <c r="G258" s="49">
        <v>13</v>
      </c>
      <c r="H258" s="49">
        <v>26.48</v>
      </c>
      <c r="I258" s="51">
        <f t="shared" si="10"/>
        <v>6.25</v>
      </c>
      <c r="J258" s="51">
        <f t="shared" si="11"/>
        <v>32.730000000000004</v>
      </c>
      <c r="L258" s="172"/>
    </row>
    <row r="259" spans="1:12" x14ac:dyDescent="0.3">
      <c r="A259" s="48">
        <v>252</v>
      </c>
      <c r="B259" s="82" t="s">
        <v>108</v>
      </c>
      <c r="C259" s="83" t="s">
        <v>52</v>
      </c>
      <c r="D259" s="79">
        <v>1257</v>
      </c>
      <c r="E259" s="52" t="s">
        <v>117</v>
      </c>
      <c r="F259" s="80">
        <f t="shared" si="12"/>
        <v>7.5270000000000001</v>
      </c>
      <c r="G259" s="49">
        <v>35</v>
      </c>
      <c r="H259" s="49">
        <v>52.69</v>
      </c>
      <c r="I259" s="51">
        <f t="shared" si="10"/>
        <v>12.43</v>
      </c>
      <c r="J259" s="51">
        <f t="shared" si="11"/>
        <v>65.12</v>
      </c>
      <c r="L259" s="172"/>
    </row>
    <row r="260" spans="1:12" x14ac:dyDescent="0.3">
      <c r="A260" s="48">
        <v>253</v>
      </c>
      <c r="B260" s="82" t="s">
        <v>108</v>
      </c>
      <c r="C260" s="83" t="s">
        <v>52</v>
      </c>
      <c r="D260" s="79">
        <v>1257</v>
      </c>
      <c r="E260" s="52" t="s">
        <v>118</v>
      </c>
      <c r="F260" s="80">
        <f t="shared" si="12"/>
        <v>7.5270000000000001</v>
      </c>
      <c r="G260" s="49">
        <v>37</v>
      </c>
      <c r="H260" s="49">
        <v>139.25</v>
      </c>
      <c r="I260" s="51">
        <f t="shared" si="10"/>
        <v>32.85</v>
      </c>
      <c r="J260" s="51">
        <f t="shared" si="11"/>
        <v>172.1</v>
      </c>
      <c r="L260" s="172"/>
    </row>
    <row r="261" spans="1:12" x14ac:dyDescent="0.3">
      <c r="A261" s="48">
        <v>254</v>
      </c>
      <c r="B261" s="82" t="s">
        <v>112</v>
      </c>
      <c r="C261" s="83" t="s">
        <v>52</v>
      </c>
      <c r="D261" s="79">
        <v>1303</v>
      </c>
      <c r="E261" s="52" t="s">
        <v>117</v>
      </c>
      <c r="F261" s="80">
        <f t="shared" si="12"/>
        <v>7.8019999999999996</v>
      </c>
      <c r="G261" s="49">
        <v>49</v>
      </c>
      <c r="H261" s="49">
        <v>76.459999999999994</v>
      </c>
      <c r="I261" s="51">
        <f t="shared" si="10"/>
        <v>18.04</v>
      </c>
      <c r="J261" s="51">
        <f t="shared" si="11"/>
        <v>94.5</v>
      </c>
      <c r="L261" s="172"/>
    </row>
    <row r="262" spans="1:12" x14ac:dyDescent="0.3">
      <c r="A262" s="48">
        <v>255</v>
      </c>
      <c r="B262" s="82" t="s">
        <v>112</v>
      </c>
      <c r="C262" s="83" t="s">
        <v>52</v>
      </c>
      <c r="D262" s="79">
        <v>1303</v>
      </c>
      <c r="E262" s="52" t="s">
        <v>118</v>
      </c>
      <c r="F262" s="80">
        <f t="shared" si="12"/>
        <v>7.8019999999999996</v>
      </c>
      <c r="G262" s="49">
        <v>23</v>
      </c>
      <c r="H262" s="49">
        <v>89.72</v>
      </c>
      <c r="I262" s="51">
        <f t="shared" si="10"/>
        <v>21.16</v>
      </c>
      <c r="J262" s="51">
        <f t="shared" si="11"/>
        <v>110.88</v>
      </c>
      <c r="L262" s="172"/>
    </row>
    <row r="263" spans="1:12" x14ac:dyDescent="0.3">
      <c r="A263" s="48">
        <v>256</v>
      </c>
      <c r="B263" s="82" t="s">
        <v>108</v>
      </c>
      <c r="C263" s="83" t="s">
        <v>113</v>
      </c>
      <c r="D263" s="79">
        <v>1414</v>
      </c>
      <c r="E263" s="52" t="s">
        <v>117</v>
      </c>
      <c r="F263" s="80">
        <f t="shared" si="12"/>
        <v>8.4670000000000005</v>
      </c>
      <c r="G263" s="49">
        <v>43</v>
      </c>
      <c r="H263" s="49">
        <v>72.819999999999993</v>
      </c>
      <c r="I263" s="51">
        <f t="shared" si="10"/>
        <v>17.18</v>
      </c>
      <c r="J263" s="51">
        <f t="shared" si="11"/>
        <v>90</v>
      </c>
      <c r="L263" s="172"/>
    </row>
    <row r="264" spans="1:12" x14ac:dyDescent="0.3">
      <c r="A264" s="48">
        <v>257</v>
      </c>
      <c r="B264" s="82" t="s">
        <v>108</v>
      </c>
      <c r="C264" s="83" t="s">
        <v>113</v>
      </c>
      <c r="D264" s="79">
        <v>1414</v>
      </c>
      <c r="E264" s="52" t="s">
        <v>118</v>
      </c>
      <c r="F264" s="80">
        <f t="shared" si="12"/>
        <v>8.4670000000000005</v>
      </c>
      <c r="G264" s="49">
        <v>29</v>
      </c>
      <c r="H264" s="49">
        <v>122.77</v>
      </c>
      <c r="I264" s="51">
        <f t="shared" ref="I264:I327" si="13">ROUND(H264*23.59%,2)</f>
        <v>28.96</v>
      </c>
      <c r="J264" s="51">
        <f t="shared" ref="J264:J327" si="14">H264+I264</f>
        <v>151.72999999999999</v>
      </c>
      <c r="L264" s="172"/>
    </row>
    <row r="265" spans="1:12" x14ac:dyDescent="0.3">
      <c r="A265" s="48">
        <v>258</v>
      </c>
      <c r="B265" s="82" t="s">
        <v>108</v>
      </c>
      <c r="C265" s="83" t="s">
        <v>52</v>
      </c>
      <c r="D265" s="79">
        <v>1257</v>
      </c>
      <c r="E265" s="52" t="s">
        <v>117</v>
      </c>
      <c r="F265" s="80">
        <f t="shared" ref="F265:F328" si="15">ROUND(D265/$F$4,3)</f>
        <v>7.5270000000000001</v>
      </c>
      <c r="G265" s="49">
        <v>43</v>
      </c>
      <c r="H265" s="49">
        <v>64.73</v>
      </c>
      <c r="I265" s="51">
        <f t="shared" si="13"/>
        <v>15.27</v>
      </c>
      <c r="J265" s="51">
        <f t="shared" si="14"/>
        <v>80</v>
      </c>
      <c r="L265" s="172"/>
    </row>
    <row r="266" spans="1:12" x14ac:dyDescent="0.3">
      <c r="A266" s="48">
        <v>259</v>
      </c>
      <c r="B266" s="82" t="s">
        <v>108</v>
      </c>
      <c r="C266" s="83" t="s">
        <v>52</v>
      </c>
      <c r="D266" s="79">
        <v>1257</v>
      </c>
      <c r="E266" s="52" t="s">
        <v>118</v>
      </c>
      <c r="F266" s="80">
        <f t="shared" si="15"/>
        <v>7.5270000000000001</v>
      </c>
      <c r="G266" s="49">
        <v>29</v>
      </c>
      <c r="H266" s="49">
        <v>109.14</v>
      </c>
      <c r="I266" s="51">
        <f t="shared" si="13"/>
        <v>25.75</v>
      </c>
      <c r="J266" s="51">
        <f t="shared" si="14"/>
        <v>134.88999999999999</v>
      </c>
      <c r="L266" s="172"/>
    </row>
    <row r="267" spans="1:12" x14ac:dyDescent="0.3">
      <c r="A267" s="48">
        <v>260</v>
      </c>
      <c r="B267" s="82" t="s">
        <v>72</v>
      </c>
      <c r="C267" s="83" t="s">
        <v>48</v>
      </c>
      <c r="D267" s="79">
        <v>1259</v>
      </c>
      <c r="E267" s="52" t="s">
        <v>117</v>
      </c>
      <c r="F267" s="80">
        <f t="shared" si="15"/>
        <v>7.5389999999999997</v>
      </c>
      <c r="G267" s="49">
        <v>39</v>
      </c>
      <c r="H267" s="49">
        <v>58.8</v>
      </c>
      <c r="I267" s="51">
        <f t="shared" si="13"/>
        <v>13.87</v>
      </c>
      <c r="J267" s="51">
        <f t="shared" si="14"/>
        <v>72.67</v>
      </c>
      <c r="L267" s="172"/>
    </row>
    <row r="268" spans="1:12" ht="26.4" x14ac:dyDescent="0.3">
      <c r="A268" s="48">
        <v>261</v>
      </c>
      <c r="B268" s="82" t="s">
        <v>94</v>
      </c>
      <c r="C268" s="83" t="s">
        <v>48</v>
      </c>
      <c r="D268" s="79">
        <v>1235</v>
      </c>
      <c r="E268" s="52" t="s">
        <v>117</v>
      </c>
      <c r="F268" s="80">
        <f t="shared" si="15"/>
        <v>7.3949999999999996</v>
      </c>
      <c r="G268" s="49">
        <v>26</v>
      </c>
      <c r="H268" s="49">
        <v>38.450000000000003</v>
      </c>
      <c r="I268" s="51">
        <f t="shared" si="13"/>
        <v>9.07</v>
      </c>
      <c r="J268" s="51">
        <f t="shared" si="14"/>
        <v>47.52</v>
      </c>
      <c r="L268" s="172"/>
    </row>
    <row r="269" spans="1:12" ht="26.4" x14ac:dyDescent="0.3">
      <c r="A269" s="48">
        <v>262</v>
      </c>
      <c r="B269" s="82" t="s">
        <v>69</v>
      </c>
      <c r="C269" s="83" t="s">
        <v>50</v>
      </c>
      <c r="D269" s="79">
        <v>1255</v>
      </c>
      <c r="E269" s="52" t="s">
        <v>117</v>
      </c>
      <c r="F269" s="80">
        <f t="shared" si="15"/>
        <v>7.5149999999999997</v>
      </c>
      <c r="G269" s="49">
        <v>34.5</v>
      </c>
      <c r="H269" s="49">
        <v>51.85</v>
      </c>
      <c r="I269" s="51">
        <f t="shared" si="13"/>
        <v>12.23</v>
      </c>
      <c r="J269" s="51">
        <f t="shared" si="14"/>
        <v>64.08</v>
      </c>
      <c r="L269" s="172"/>
    </row>
    <row r="270" spans="1:12" ht="26.4" x14ac:dyDescent="0.3">
      <c r="A270" s="48">
        <v>263</v>
      </c>
      <c r="B270" s="82" t="s">
        <v>63</v>
      </c>
      <c r="C270" s="83" t="s">
        <v>46</v>
      </c>
      <c r="D270" s="79">
        <v>1367</v>
      </c>
      <c r="E270" s="52" t="s">
        <v>117</v>
      </c>
      <c r="F270" s="80">
        <f t="shared" si="15"/>
        <v>8.1859999999999999</v>
      </c>
      <c r="G270" s="49">
        <v>26</v>
      </c>
      <c r="H270" s="49">
        <v>42.57</v>
      </c>
      <c r="I270" s="51">
        <f t="shared" si="13"/>
        <v>10.039999999999999</v>
      </c>
      <c r="J270" s="51">
        <f t="shared" si="14"/>
        <v>52.61</v>
      </c>
      <c r="L270" s="172"/>
    </row>
    <row r="271" spans="1:12" ht="26.4" x14ac:dyDescent="0.3">
      <c r="A271" s="48">
        <v>264</v>
      </c>
      <c r="B271" s="82" t="s">
        <v>61</v>
      </c>
      <c r="C271" s="83" t="s">
        <v>46</v>
      </c>
      <c r="D271" s="79">
        <v>1220</v>
      </c>
      <c r="E271" s="52" t="s">
        <v>117</v>
      </c>
      <c r="F271" s="80">
        <f t="shared" si="15"/>
        <v>7.3049999999999997</v>
      </c>
      <c r="G271" s="49">
        <v>35</v>
      </c>
      <c r="H271" s="49">
        <v>51.14</v>
      </c>
      <c r="I271" s="51">
        <f t="shared" si="13"/>
        <v>12.06</v>
      </c>
      <c r="J271" s="51">
        <f t="shared" si="14"/>
        <v>63.2</v>
      </c>
      <c r="L271" s="172"/>
    </row>
    <row r="272" spans="1:12" ht="26.4" x14ac:dyDescent="0.3">
      <c r="A272" s="48">
        <v>265</v>
      </c>
      <c r="B272" s="82" t="s">
        <v>79</v>
      </c>
      <c r="C272" s="83" t="s">
        <v>48</v>
      </c>
      <c r="D272" s="79">
        <v>1235</v>
      </c>
      <c r="E272" s="52" t="s">
        <v>117</v>
      </c>
      <c r="F272" s="80">
        <f t="shared" si="15"/>
        <v>7.3949999999999996</v>
      </c>
      <c r="G272" s="49">
        <v>26</v>
      </c>
      <c r="H272" s="49">
        <v>38.450000000000003</v>
      </c>
      <c r="I272" s="51">
        <f t="shared" si="13"/>
        <v>9.07</v>
      </c>
      <c r="J272" s="51">
        <f t="shared" si="14"/>
        <v>47.52</v>
      </c>
      <c r="L272" s="172"/>
    </row>
    <row r="273" spans="1:12" ht="26.4" x14ac:dyDescent="0.3">
      <c r="A273" s="48">
        <v>266</v>
      </c>
      <c r="B273" s="82" t="s">
        <v>91</v>
      </c>
      <c r="C273" s="83" t="s">
        <v>50</v>
      </c>
      <c r="D273" s="79">
        <v>1248</v>
      </c>
      <c r="E273" s="52" t="s">
        <v>117</v>
      </c>
      <c r="F273" s="80">
        <f t="shared" si="15"/>
        <v>7.4729999999999999</v>
      </c>
      <c r="G273" s="49">
        <v>12</v>
      </c>
      <c r="H273" s="49">
        <v>17.940000000000001</v>
      </c>
      <c r="I273" s="51">
        <f t="shared" si="13"/>
        <v>4.2300000000000004</v>
      </c>
      <c r="J273" s="51">
        <f t="shared" si="14"/>
        <v>22.17</v>
      </c>
      <c r="L273" s="172"/>
    </row>
    <row r="274" spans="1:12" ht="26.4" x14ac:dyDescent="0.3">
      <c r="A274" s="48">
        <v>267</v>
      </c>
      <c r="B274" s="82" t="s">
        <v>76</v>
      </c>
      <c r="C274" s="83" t="s">
        <v>50</v>
      </c>
      <c r="D274" s="79">
        <v>1327</v>
      </c>
      <c r="E274" s="52" t="s">
        <v>117</v>
      </c>
      <c r="F274" s="80">
        <f t="shared" si="15"/>
        <v>7.9459999999999997</v>
      </c>
      <c r="G274" s="49">
        <v>72</v>
      </c>
      <c r="H274" s="49">
        <v>114.42</v>
      </c>
      <c r="I274" s="51">
        <f t="shared" si="13"/>
        <v>26.99</v>
      </c>
      <c r="J274" s="51">
        <f t="shared" si="14"/>
        <v>141.41</v>
      </c>
      <c r="L274" s="172"/>
    </row>
    <row r="275" spans="1:12" ht="26.4" x14ac:dyDescent="0.3">
      <c r="A275" s="48">
        <v>268</v>
      </c>
      <c r="B275" s="82" t="s">
        <v>76</v>
      </c>
      <c r="C275" s="83" t="s">
        <v>50</v>
      </c>
      <c r="D275" s="79">
        <v>1327</v>
      </c>
      <c r="E275" s="52" t="s">
        <v>118</v>
      </c>
      <c r="F275" s="80">
        <f t="shared" si="15"/>
        <v>7.9459999999999997</v>
      </c>
      <c r="G275" s="49">
        <v>1.5</v>
      </c>
      <c r="H275" s="49">
        <v>5.96</v>
      </c>
      <c r="I275" s="51">
        <f t="shared" si="13"/>
        <v>1.41</v>
      </c>
      <c r="J275" s="51">
        <f t="shared" si="14"/>
        <v>7.37</v>
      </c>
      <c r="L275" s="172"/>
    </row>
    <row r="276" spans="1:12" ht="39.6" x14ac:dyDescent="0.3">
      <c r="A276" s="48">
        <v>269</v>
      </c>
      <c r="B276" s="82" t="s">
        <v>114</v>
      </c>
      <c r="C276" s="83" t="s">
        <v>46</v>
      </c>
      <c r="D276" s="79">
        <v>1471</v>
      </c>
      <c r="E276" s="52" t="s">
        <v>117</v>
      </c>
      <c r="F276" s="80">
        <f t="shared" si="15"/>
        <v>8.8079999999999998</v>
      </c>
      <c r="G276" s="49">
        <v>130</v>
      </c>
      <c r="H276" s="49">
        <v>229.01</v>
      </c>
      <c r="I276" s="51">
        <f t="shared" si="13"/>
        <v>54.02</v>
      </c>
      <c r="J276" s="51">
        <f t="shared" si="14"/>
        <v>283.02999999999997</v>
      </c>
      <c r="L276" s="172"/>
    </row>
    <row r="277" spans="1:12" ht="39.6" x14ac:dyDescent="0.3">
      <c r="A277" s="48">
        <v>270</v>
      </c>
      <c r="B277" s="82" t="s">
        <v>114</v>
      </c>
      <c r="C277" s="83" t="s">
        <v>46</v>
      </c>
      <c r="D277" s="79">
        <v>1471</v>
      </c>
      <c r="E277" s="52" t="s">
        <v>118</v>
      </c>
      <c r="F277" s="80">
        <f t="shared" si="15"/>
        <v>8.8079999999999998</v>
      </c>
      <c r="G277" s="49">
        <v>38</v>
      </c>
      <c r="H277" s="49">
        <v>167.35</v>
      </c>
      <c r="I277" s="51">
        <f t="shared" si="13"/>
        <v>39.479999999999997</v>
      </c>
      <c r="J277" s="51">
        <f t="shared" si="14"/>
        <v>206.82999999999998</v>
      </c>
      <c r="L277" s="172"/>
    </row>
    <row r="278" spans="1:12" ht="26.4" x14ac:dyDescent="0.3">
      <c r="A278" s="48">
        <v>271</v>
      </c>
      <c r="B278" s="82" t="s">
        <v>78</v>
      </c>
      <c r="C278" s="83" t="s">
        <v>46</v>
      </c>
      <c r="D278" s="79">
        <v>1240</v>
      </c>
      <c r="E278" s="52" t="s">
        <v>117</v>
      </c>
      <c r="F278" s="80">
        <f t="shared" si="15"/>
        <v>7.4249999999999998</v>
      </c>
      <c r="G278" s="49">
        <v>53.5</v>
      </c>
      <c r="H278" s="49">
        <v>79.45</v>
      </c>
      <c r="I278" s="51">
        <f t="shared" si="13"/>
        <v>18.739999999999998</v>
      </c>
      <c r="J278" s="51">
        <f t="shared" si="14"/>
        <v>98.19</v>
      </c>
      <c r="L278" s="172"/>
    </row>
    <row r="279" spans="1:12" ht="26.4" x14ac:dyDescent="0.3">
      <c r="A279" s="48">
        <v>272</v>
      </c>
      <c r="B279" s="82" t="s">
        <v>78</v>
      </c>
      <c r="C279" s="83" t="s">
        <v>46</v>
      </c>
      <c r="D279" s="79">
        <v>1240</v>
      </c>
      <c r="E279" s="52" t="s">
        <v>118</v>
      </c>
      <c r="F279" s="80">
        <f t="shared" si="15"/>
        <v>7.4249999999999998</v>
      </c>
      <c r="G279" s="49">
        <v>1.5</v>
      </c>
      <c r="H279" s="49">
        <v>5.57</v>
      </c>
      <c r="I279" s="51">
        <f t="shared" si="13"/>
        <v>1.31</v>
      </c>
      <c r="J279" s="51">
        <f t="shared" si="14"/>
        <v>6.8800000000000008</v>
      </c>
      <c r="L279" s="172"/>
    </row>
    <row r="280" spans="1:12" ht="26.4" x14ac:dyDescent="0.3">
      <c r="A280" s="48">
        <v>273</v>
      </c>
      <c r="B280" s="82" t="s">
        <v>54</v>
      </c>
      <c r="C280" s="83" t="s">
        <v>46</v>
      </c>
      <c r="D280" s="79">
        <v>1240</v>
      </c>
      <c r="E280" s="52" t="s">
        <v>118</v>
      </c>
      <c r="F280" s="80">
        <f t="shared" si="15"/>
        <v>7.4249999999999998</v>
      </c>
      <c r="G280" s="49">
        <v>2.5</v>
      </c>
      <c r="H280" s="49">
        <v>9.2799999999999994</v>
      </c>
      <c r="I280" s="51">
        <f t="shared" si="13"/>
        <v>2.19</v>
      </c>
      <c r="J280" s="51">
        <f t="shared" si="14"/>
        <v>11.469999999999999</v>
      </c>
      <c r="L280" s="172"/>
    </row>
    <row r="281" spans="1:12" ht="26.4" x14ac:dyDescent="0.3">
      <c r="A281" s="48">
        <v>274</v>
      </c>
      <c r="B281" s="82" t="s">
        <v>54</v>
      </c>
      <c r="C281" s="83" t="s">
        <v>46</v>
      </c>
      <c r="D281" s="79">
        <v>1240</v>
      </c>
      <c r="E281" s="52" t="s">
        <v>117</v>
      </c>
      <c r="F281" s="80">
        <f t="shared" si="15"/>
        <v>7.4249999999999998</v>
      </c>
      <c r="G281" s="49">
        <v>45.5</v>
      </c>
      <c r="H281" s="49">
        <v>67.569999999999993</v>
      </c>
      <c r="I281" s="51">
        <f t="shared" si="13"/>
        <v>15.94</v>
      </c>
      <c r="J281" s="51">
        <f t="shared" si="14"/>
        <v>83.509999999999991</v>
      </c>
      <c r="L281" s="172"/>
    </row>
    <row r="282" spans="1:12" ht="26.4" x14ac:dyDescent="0.3">
      <c r="A282" s="48">
        <v>275</v>
      </c>
      <c r="B282" s="82" t="s">
        <v>55</v>
      </c>
      <c r="C282" s="83" t="s">
        <v>46</v>
      </c>
      <c r="D282" s="79">
        <v>1200</v>
      </c>
      <c r="E282" s="52" t="s">
        <v>117</v>
      </c>
      <c r="F282" s="80">
        <f t="shared" si="15"/>
        <v>7.1859999999999999</v>
      </c>
      <c r="G282" s="49">
        <v>36</v>
      </c>
      <c r="H282" s="49">
        <v>51.74</v>
      </c>
      <c r="I282" s="51">
        <f t="shared" si="13"/>
        <v>12.21</v>
      </c>
      <c r="J282" s="51">
        <f t="shared" si="14"/>
        <v>63.95</v>
      </c>
      <c r="L282" s="172"/>
    </row>
    <row r="283" spans="1:12" ht="26.4" x14ac:dyDescent="0.3">
      <c r="A283" s="48">
        <v>276</v>
      </c>
      <c r="B283" s="82" t="s">
        <v>55</v>
      </c>
      <c r="C283" s="83" t="s">
        <v>46</v>
      </c>
      <c r="D283" s="79">
        <v>1263</v>
      </c>
      <c r="E283" s="52" t="s">
        <v>118</v>
      </c>
      <c r="F283" s="80">
        <f t="shared" si="15"/>
        <v>7.5629999999999997</v>
      </c>
      <c r="G283" s="49">
        <v>0.5</v>
      </c>
      <c r="H283" s="49">
        <v>1.89</v>
      </c>
      <c r="I283" s="51">
        <f t="shared" si="13"/>
        <v>0.45</v>
      </c>
      <c r="J283" s="51">
        <f t="shared" si="14"/>
        <v>2.34</v>
      </c>
      <c r="L283" s="172"/>
    </row>
    <row r="284" spans="1:12" ht="26.4" x14ac:dyDescent="0.3">
      <c r="A284" s="48">
        <v>277</v>
      </c>
      <c r="B284" s="82" t="s">
        <v>55</v>
      </c>
      <c r="C284" s="83" t="s">
        <v>46</v>
      </c>
      <c r="D284" s="79">
        <v>1263</v>
      </c>
      <c r="E284" s="52" t="s">
        <v>117</v>
      </c>
      <c r="F284" s="80">
        <f t="shared" si="15"/>
        <v>7.5629999999999997</v>
      </c>
      <c r="G284" s="49">
        <v>35.5</v>
      </c>
      <c r="H284" s="49">
        <v>53.7</v>
      </c>
      <c r="I284" s="51">
        <f t="shared" si="13"/>
        <v>12.67</v>
      </c>
      <c r="J284" s="51">
        <f t="shared" si="14"/>
        <v>66.37</v>
      </c>
      <c r="L284" s="172"/>
    </row>
    <row r="285" spans="1:12" ht="26.4" x14ac:dyDescent="0.3">
      <c r="A285" s="48">
        <v>278</v>
      </c>
      <c r="B285" s="82" t="s">
        <v>70</v>
      </c>
      <c r="C285" s="83" t="s">
        <v>50</v>
      </c>
      <c r="D285" s="79">
        <v>1339</v>
      </c>
      <c r="E285" s="52" t="s">
        <v>117</v>
      </c>
      <c r="F285" s="80">
        <f t="shared" si="15"/>
        <v>8.0180000000000007</v>
      </c>
      <c r="G285" s="49">
        <v>13</v>
      </c>
      <c r="H285" s="49">
        <v>20.85</v>
      </c>
      <c r="I285" s="51">
        <f t="shared" si="13"/>
        <v>4.92</v>
      </c>
      <c r="J285" s="51">
        <f t="shared" si="14"/>
        <v>25.770000000000003</v>
      </c>
      <c r="L285" s="172"/>
    </row>
    <row r="286" spans="1:12" ht="26.4" x14ac:dyDescent="0.3">
      <c r="A286" s="48">
        <v>279</v>
      </c>
      <c r="B286" s="82" t="s">
        <v>87</v>
      </c>
      <c r="C286" s="83" t="s">
        <v>46</v>
      </c>
      <c r="D286" s="79">
        <v>1327</v>
      </c>
      <c r="E286" s="52" t="s">
        <v>118</v>
      </c>
      <c r="F286" s="80">
        <f t="shared" si="15"/>
        <v>7.9459999999999997</v>
      </c>
      <c r="G286" s="49">
        <v>1</v>
      </c>
      <c r="H286" s="49">
        <v>3.97</v>
      </c>
      <c r="I286" s="51">
        <f t="shared" si="13"/>
        <v>0.94</v>
      </c>
      <c r="J286" s="51">
        <f t="shared" si="14"/>
        <v>4.91</v>
      </c>
      <c r="L286" s="172"/>
    </row>
    <row r="287" spans="1:12" ht="26.4" x14ac:dyDescent="0.3">
      <c r="A287" s="48">
        <v>280</v>
      </c>
      <c r="B287" s="82" t="s">
        <v>87</v>
      </c>
      <c r="C287" s="83" t="s">
        <v>46</v>
      </c>
      <c r="D287" s="79">
        <v>1327</v>
      </c>
      <c r="E287" s="52" t="s">
        <v>117</v>
      </c>
      <c r="F287" s="80">
        <f t="shared" si="15"/>
        <v>7.9459999999999997</v>
      </c>
      <c r="G287" s="49">
        <v>36.5</v>
      </c>
      <c r="H287" s="49">
        <v>58.01</v>
      </c>
      <c r="I287" s="51">
        <f t="shared" si="13"/>
        <v>13.68</v>
      </c>
      <c r="J287" s="51">
        <f t="shared" si="14"/>
        <v>71.69</v>
      </c>
      <c r="L287" s="172"/>
    </row>
    <row r="288" spans="1:12" ht="26.4" x14ac:dyDescent="0.3">
      <c r="A288" s="48">
        <v>281</v>
      </c>
      <c r="B288" s="82" t="s">
        <v>99</v>
      </c>
      <c r="C288" s="83" t="s">
        <v>48</v>
      </c>
      <c r="D288" s="79">
        <v>1410</v>
      </c>
      <c r="E288" s="52" t="s">
        <v>117</v>
      </c>
      <c r="F288" s="80">
        <f t="shared" si="15"/>
        <v>8.4429999999999996</v>
      </c>
      <c r="G288" s="49">
        <v>48</v>
      </c>
      <c r="H288" s="49">
        <v>81.05</v>
      </c>
      <c r="I288" s="51">
        <f t="shared" si="13"/>
        <v>19.12</v>
      </c>
      <c r="J288" s="51">
        <f t="shared" si="14"/>
        <v>100.17</v>
      </c>
      <c r="L288" s="172"/>
    </row>
    <row r="289" spans="1:12" ht="26.4" x14ac:dyDescent="0.3">
      <c r="A289" s="48">
        <v>282</v>
      </c>
      <c r="B289" s="82" t="s">
        <v>83</v>
      </c>
      <c r="C289" s="83" t="s">
        <v>48</v>
      </c>
      <c r="D289" s="79">
        <v>1398</v>
      </c>
      <c r="E289" s="52" t="s">
        <v>117</v>
      </c>
      <c r="F289" s="80">
        <f t="shared" si="15"/>
        <v>8.3710000000000004</v>
      </c>
      <c r="G289" s="49">
        <v>41</v>
      </c>
      <c r="H289" s="49">
        <v>68.64</v>
      </c>
      <c r="I289" s="51">
        <f t="shared" si="13"/>
        <v>16.190000000000001</v>
      </c>
      <c r="J289" s="51">
        <f t="shared" si="14"/>
        <v>84.83</v>
      </c>
      <c r="L289" s="172"/>
    </row>
    <row r="290" spans="1:12" ht="39.6" x14ac:dyDescent="0.3">
      <c r="A290" s="48">
        <v>283</v>
      </c>
      <c r="B290" s="82" t="s">
        <v>100</v>
      </c>
      <c r="C290" s="83" t="s">
        <v>101</v>
      </c>
      <c r="D290" s="79">
        <v>1322</v>
      </c>
      <c r="E290" s="52" t="s">
        <v>117</v>
      </c>
      <c r="F290" s="80">
        <f t="shared" si="15"/>
        <v>7.9160000000000004</v>
      </c>
      <c r="G290" s="49">
        <v>36</v>
      </c>
      <c r="H290" s="49">
        <v>57</v>
      </c>
      <c r="I290" s="51">
        <f t="shared" si="13"/>
        <v>13.45</v>
      </c>
      <c r="J290" s="51">
        <f t="shared" si="14"/>
        <v>70.45</v>
      </c>
      <c r="L290" s="172"/>
    </row>
    <row r="291" spans="1:12" ht="26.4" x14ac:dyDescent="0.3">
      <c r="A291" s="48">
        <v>284</v>
      </c>
      <c r="B291" s="82" t="s">
        <v>80</v>
      </c>
      <c r="C291" s="83" t="s">
        <v>46</v>
      </c>
      <c r="D291" s="79">
        <v>1240</v>
      </c>
      <c r="E291" s="52" t="s">
        <v>117</v>
      </c>
      <c r="F291" s="80">
        <f t="shared" si="15"/>
        <v>7.4249999999999998</v>
      </c>
      <c r="G291" s="49">
        <v>12</v>
      </c>
      <c r="H291" s="49">
        <v>17.82</v>
      </c>
      <c r="I291" s="51">
        <f t="shared" si="13"/>
        <v>4.2</v>
      </c>
      <c r="J291" s="51">
        <f t="shared" si="14"/>
        <v>22.02</v>
      </c>
      <c r="L291" s="172"/>
    </row>
    <row r="292" spans="1:12" ht="26.4" x14ac:dyDescent="0.3">
      <c r="A292" s="48">
        <v>285</v>
      </c>
      <c r="B292" s="82" t="s">
        <v>60</v>
      </c>
      <c r="C292" s="83" t="s">
        <v>46</v>
      </c>
      <c r="D292" s="79">
        <v>1392</v>
      </c>
      <c r="E292" s="52" t="s">
        <v>117</v>
      </c>
      <c r="F292" s="80">
        <f t="shared" si="15"/>
        <v>8.3350000000000009</v>
      </c>
      <c r="G292" s="49">
        <v>28</v>
      </c>
      <c r="H292" s="49">
        <v>46.68</v>
      </c>
      <c r="I292" s="51">
        <f t="shared" si="13"/>
        <v>11.01</v>
      </c>
      <c r="J292" s="51">
        <f t="shared" si="14"/>
        <v>57.69</v>
      </c>
      <c r="L292" s="172"/>
    </row>
    <row r="293" spans="1:12" ht="26.4" x14ac:dyDescent="0.3">
      <c r="A293" s="48">
        <v>286</v>
      </c>
      <c r="B293" s="82" t="s">
        <v>80</v>
      </c>
      <c r="C293" s="83" t="s">
        <v>46</v>
      </c>
      <c r="D293" s="79">
        <v>1223</v>
      </c>
      <c r="E293" s="52" t="s">
        <v>117</v>
      </c>
      <c r="F293" s="80">
        <f t="shared" si="15"/>
        <v>7.3230000000000004</v>
      </c>
      <c r="G293" s="49">
        <v>36</v>
      </c>
      <c r="H293" s="49">
        <v>52.73</v>
      </c>
      <c r="I293" s="51">
        <f t="shared" si="13"/>
        <v>12.44</v>
      </c>
      <c r="J293" s="51">
        <f t="shared" si="14"/>
        <v>65.17</v>
      </c>
      <c r="L293" s="172"/>
    </row>
    <row r="294" spans="1:12" ht="26.4" x14ac:dyDescent="0.3">
      <c r="A294" s="48">
        <v>287</v>
      </c>
      <c r="B294" s="82" t="s">
        <v>87</v>
      </c>
      <c r="C294" s="83" t="s">
        <v>48</v>
      </c>
      <c r="D294" s="79">
        <v>1464</v>
      </c>
      <c r="E294" s="52" t="s">
        <v>117</v>
      </c>
      <c r="F294" s="80">
        <f t="shared" si="15"/>
        <v>8.766</v>
      </c>
      <c r="G294" s="49">
        <v>39.5</v>
      </c>
      <c r="H294" s="49">
        <v>69.25</v>
      </c>
      <c r="I294" s="51">
        <f t="shared" si="13"/>
        <v>16.34</v>
      </c>
      <c r="J294" s="51">
        <f t="shared" si="14"/>
        <v>85.59</v>
      </c>
      <c r="L294" s="172"/>
    </row>
    <row r="295" spans="1:12" ht="26.4" x14ac:dyDescent="0.3">
      <c r="A295" s="48">
        <v>288</v>
      </c>
      <c r="B295" s="82" t="s">
        <v>65</v>
      </c>
      <c r="C295" s="83" t="s">
        <v>48</v>
      </c>
      <c r="D295" s="79">
        <v>1418</v>
      </c>
      <c r="E295" s="52" t="s">
        <v>117</v>
      </c>
      <c r="F295" s="80">
        <f t="shared" si="15"/>
        <v>8.4909999999999997</v>
      </c>
      <c r="G295" s="49">
        <v>42.5</v>
      </c>
      <c r="H295" s="49">
        <v>72.17</v>
      </c>
      <c r="I295" s="51">
        <f t="shared" si="13"/>
        <v>17.02</v>
      </c>
      <c r="J295" s="51">
        <f t="shared" si="14"/>
        <v>89.19</v>
      </c>
      <c r="L295" s="172"/>
    </row>
    <row r="296" spans="1:12" ht="26.4" x14ac:dyDescent="0.3">
      <c r="A296" s="48">
        <v>289</v>
      </c>
      <c r="B296" s="82" t="s">
        <v>59</v>
      </c>
      <c r="C296" s="83" t="s">
        <v>48</v>
      </c>
      <c r="D296" s="79">
        <v>1235</v>
      </c>
      <c r="E296" s="52" t="s">
        <v>117</v>
      </c>
      <c r="F296" s="80">
        <f t="shared" si="15"/>
        <v>7.3949999999999996</v>
      </c>
      <c r="G296" s="49">
        <v>52</v>
      </c>
      <c r="H296" s="49">
        <v>76.91</v>
      </c>
      <c r="I296" s="51">
        <f t="shared" si="13"/>
        <v>18.14</v>
      </c>
      <c r="J296" s="51">
        <f t="shared" si="14"/>
        <v>95.05</v>
      </c>
      <c r="L296" s="172"/>
    </row>
    <row r="297" spans="1:12" ht="26.4" x14ac:dyDescent="0.3">
      <c r="A297" s="48">
        <v>290</v>
      </c>
      <c r="B297" s="82" t="s">
        <v>59</v>
      </c>
      <c r="C297" s="83" t="s">
        <v>48</v>
      </c>
      <c r="D297" s="79">
        <v>1235</v>
      </c>
      <c r="E297" s="52" t="s">
        <v>118</v>
      </c>
      <c r="F297" s="80">
        <f t="shared" si="15"/>
        <v>7.3949999999999996</v>
      </c>
      <c r="G297" s="49">
        <v>1.5</v>
      </c>
      <c r="H297" s="49">
        <v>5.55</v>
      </c>
      <c r="I297" s="51">
        <f t="shared" si="13"/>
        <v>1.31</v>
      </c>
      <c r="J297" s="51">
        <f t="shared" si="14"/>
        <v>6.8599999999999994</v>
      </c>
      <c r="L297" s="172"/>
    </row>
    <row r="298" spans="1:12" ht="26.4" x14ac:dyDescent="0.3">
      <c r="A298" s="48">
        <v>291</v>
      </c>
      <c r="B298" s="82" t="s">
        <v>67</v>
      </c>
      <c r="C298" s="83" t="s">
        <v>46</v>
      </c>
      <c r="D298" s="79">
        <v>1464</v>
      </c>
      <c r="E298" s="52" t="s">
        <v>117</v>
      </c>
      <c r="F298" s="80">
        <f t="shared" si="15"/>
        <v>8.766</v>
      </c>
      <c r="G298" s="49">
        <v>23.5</v>
      </c>
      <c r="H298" s="49">
        <v>41.2</v>
      </c>
      <c r="I298" s="51">
        <f t="shared" si="13"/>
        <v>9.7200000000000006</v>
      </c>
      <c r="J298" s="51">
        <f t="shared" si="14"/>
        <v>50.92</v>
      </c>
      <c r="L298" s="172"/>
    </row>
    <row r="299" spans="1:12" x14ac:dyDescent="0.3">
      <c r="A299" s="48">
        <v>292</v>
      </c>
      <c r="B299" s="82" t="s">
        <v>57</v>
      </c>
      <c r="C299" s="83" t="s">
        <v>46</v>
      </c>
      <c r="D299" s="79">
        <v>1220</v>
      </c>
      <c r="E299" s="52" t="s">
        <v>117</v>
      </c>
      <c r="F299" s="80">
        <f t="shared" si="15"/>
        <v>7.3049999999999997</v>
      </c>
      <c r="G299" s="49">
        <v>36</v>
      </c>
      <c r="H299" s="49">
        <v>52.6</v>
      </c>
      <c r="I299" s="51">
        <f t="shared" si="13"/>
        <v>12.41</v>
      </c>
      <c r="J299" s="51">
        <f t="shared" si="14"/>
        <v>65.010000000000005</v>
      </c>
      <c r="L299" s="172"/>
    </row>
    <row r="300" spans="1:12" ht="26.4" x14ac:dyDescent="0.3">
      <c r="A300" s="48">
        <v>293</v>
      </c>
      <c r="B300" s="82" t="s">
        <v>102</v>
      </c>
      <c r="C300" s="83" t="s">
        <v>46</v>
      </c>
      <c r="D300" s="79">
        <v>1220</v>
      </c>
      <c r="E300" s="52" t="s">
        <v>117</v>
      </c>
      <c r="F300" s="80">
        <f t="shared" si="15"/>
        <v>7.3049999999999997</v>
      </c>
      <c r="G300" s="49">
        <v>48</v>
      </c>
      <c r="H300" s="49">
        <v>70.13</v>
      </c>
      <c r="I300" s="51">
        <f t="shared" si="13"/>
        <v>16.54</v>
      </c>
      <c r="J300" s="51">
        <f t="shared" si="14"/>
        <v>86.669999999999987</v>
      </c>
      <c r="L300" s="172"/>
    </row>
    <row r="301" spans="1:12" ht="26.4" x14ac:dyDescent="0.3">
      <c r="A301" s="48">
        <v>294</v>
      </c>
      <c r="B301" s="82" t="s">
        <v>82</v>
      </c>
      <c r="C301" s="83" t="s">
        <v>46</v>
      </c>
      <c r="D301" s="79">
        <v>1240</v>
      </c>
      <c r="E301" s="52" t="s">
        <v>117</v>
      </c>
      <c r="F301" s="80">
        <f t="shared" si="15"/>
        <v>7.4249999999999998</v>
      </c>
      <c r="G301" s="49">
        <v>58</v>
      </c>
      <c r="H301" s="49">
        <v>86.13</v>
      </c>
      <c r="I301" s="51">
        <f t="shared" si="13"/>
        <v>20.32</v>
      </c>
      <c r="J301" s="51">
        <f t="shared" si="14"/>
        <v>106.44999999999999</v>
      </c>
      <c r="L301" s="172"/>
    </row>
    <row r="302" spans="1:12" ht="26.4" x14ac:dyDescent="0.3">
      <c r="A302" s="48">
        <v>295</v>
      </c>
      <c r="B302" s="82" t="s">
        <v>106</v>
      </c>
      <c r="C302" s="83" t="s">
        <v>46</v>
      </c>
      <c r="D302" s="79">
        <v>1180</v>
      </c>
      <c r="E302" s="52" t="s">
        <v>117</v>
      </c>
      <c r="F302" s="80">
        <f t="shared" si="15"/>
        <v>7.0659999999999998</v>
      </c>
      <c r="G302" s="49">
        <v>38</v>
      </c>
      <c r="H302" s="49">
        <v>53.7</v>
      </c>
      <c r="I302" s="51">
        <f t="shared" si="13"/>
        <v>12.67</v>
      </c>
      <c r="J302" s="51">
        <f t="shared" si="14"/>
        <v>66.37</v>
      </c>
      <c r="L302" s="172"/>
    </row>
    <row r="303" spans="1:12" x14ac:dyDescent="0.3">
      <c r="A303" s="48">
        <v>296</v>
      </c>
      <c r="B303" s="82" t="s">
        <v>72</v>
      </c>
      <c r="C303" s="83" t="s">
        <v>48</v>
      </c>
      <c r="D303" s="79">
        <v>1252</v>
      </c>
      <c r="E303" s="52" t="s">
        <v>117</v>
      </c>
      <c r="F303" s="80">
        <f t="shared" si="15"/>
        <v>7.4969999999999999</v>
      </c>
      <c r="G303" s="49">
        <v>39</v>
      </c>
      <c r="H303" s="49">
        <v>58.48</v>
      </c>
      <c r="I303" s="51">
        <f t="shared" si="13"/>
        <v>13.8</v>
      </c>
      <c r="J303" s="51">
        <f t="shared" si="14"/>
        <v>72.28</v>
      </c>
      <c r="L303" s="172"/>
    </row>
    <row r="304" spans="1:12" x14ac:dyDescent="0.3">
      <c r="A304" s="48">
        <v>297</v>
      </c>
      <c r="B304" s="82" t="s">
        <v>108</v>
      </c>
      <c r="C304" s="83" t="s">
        <v>52</v>
      </c>
      <c r="D304" s="79">
        <v>1303</v>
      </c>
      <c r="E304" s="52" t="s">
        <v>117</v>
      </c>
      <c r="F304" s="80">
        <f t="shared" si="15"/>
        <v>7.8019999999999996</v>
      </c>
      <c r="G304" s="49">
        <v>43</v>
      </c>
      <c r="H304" s="49">
        <v>67.099999999999994</v>
      </c>
      <c r="I304" s="51">
        <f t="shared" si="13"/>
        <v>15.83</v>
      </c>
      <c r="J304" s="51">
        <f t="shared" si="14"/>
        <v>82.929999999999993</v>
      </c>
      <c r="L304" s="172"/>
    </row>
    <row r="305" spans="1:12" x14ac:dyDescent="0.3">
      <c r="A305" s="48">
        <v>298</v>
      </c>
      <c r="B305" s="82" t="s">
        <v>108</v>
      </c>
      <c r="C305" s="83" t="s">
        <v>52</v>
      </c>
      <c r="D305" s="79">
        <v>1303</v>
      </c>
      <c r="E305" s="52" t="s">
        <v>118</v>
      </c>
      <c r="F305" s="80">
        <f t="shared" si="15"/>
        <v>7.8019999999999996</v>
      </c>
      <c r="G305" s="49">
        <v>29</v>
      </c>
      <c r="H305" s="49">
        <v>113.13</v>
      </c>
      <c r="I305" s="51">
        <f t="shared" si="13"/>
        <v>26.69</v>
      </c>
      <c r="J305" s="51">
        <f t="shared" si="14"/>
        <v>139.82</v>
      </c>
      <c r="L305" s="172"/>
    </row>
    <row r="306" spans="1:12" ht="26.4" x14ac:dyDescent="0.3">
      <c r="A306" s="48">
        <v>299</v>
      </c>
      <c r="B306" s="82" t="s">
        <v>59</v>
      </c>
      <c r="C306" s="83" t="s">
        <v>46</v>
      </c>
      <c r="D306" s="79">
        <v>1263</v>
      </c>
      <c r="E306" s="52" t="s">
        <v>117</v>
      </c>
      <c r="F306" s="80">
        <f t="shared" si="15"/>
        <v>7.5629999999999997</v>
      </c>
      <c r="G306" s="49">
        <v>38.5</v>
      </c>
      <c r="H306" s="49">
        <v>58.24</v>
      </c>
      <c r="I306" s="51">
        <f t="shared" si="13"/>
        <v>13.74</v>
      </c>
      <c r="J306" s="51">
        <f t="shared" si="14"/>
        <v>71.98</v>
      </c>
      <c r="L306" s="172"/>
    </row>
    <row r="307" spans="1:12" ht="26.4" x14ac:dyDescent="0.3">
      <c r="A307" s="48">
        <v>300</v>
      </c>
      <c r="B307" s="82" t="s">
        <v>51</v>
      </c>
      <c r="C307" s="83" t="s">
        <v>50</v>
      </c>
      <c r="D307" s="79">
        <v>1268</v>
      </c>
      <c r="E307" s="52" t="s">
        <v>117</v>
      </c>
      <c r="F307" s="80">
        <f t="shared" si="15"/>
        <v>7.593</v>
      </c>
      <c r="G307" s="49">
        <v>38</v>
      </c>
      <c r="H307" s="49">
        <v>57.71</v>
      </c>
      <c r="I307" s="51">
        <f t="shared" si="13"/>
        <v>13.61</v>
      </c>
      <c r="J307" s="51">
        <f t="shared" si="14"/>
        <v>71.319999999999993</v>
      </c>
      <c r="L307" s="172"/>
    </row>
    <row r="308" spans="1:12" ht="26.4" x14ac:dyDescent="0.3">
      <c r="A308" s="48">
        <v>301</v>
      </c>
      <c r="B308" s="82" t="s">
        <v>59</v>
      </c>
      <c r="C308" s="83" t="s">
        <v>46</v>
      </c>
      <c r="D308" s="79">
        <v>1223</v>
      </c>
      <c r="E308" s="52" t="s">
        <v>117</v>
      </c>
      <c r="F308" s="80">
        <f t="shared" si="15"/>
        <v>7.3230000000000004</v>
      </c>
      <c r="G308" s="49">
        <v>11</v>
      </c>
      <c r="H308" s="49">
        <v>16.11</v>
      </c>
      <c r="I308" s="51">
        <f t="shared" si="13"/>
        <v>3.8</v>
      </c>
      <c r="J308" s="51">
        <f t="shared" si="14"/>
        <v>19.91</v>
      </c>
      <c r="L308" s="172"/>
    </row>
    <row r="309" spans="1:12" ht="26.4" x14ac:dyDescent="0.3">
      <c r="A309" s="48">
        <v>302</v>
      </c>
      <c r="B309" s="82" t="s">
        <v>94</v>
      </c>
      <c r="C309" s="83" t="s">
        <v>48</v>
      </c>
      <c r="D309" s="79">
        <v>1215</v>
      </c>
      <c r="E309" s="52" t="s">
        <v>117</v>
      </c>
      <c r="F309" s="80">
        <f t="shared" si="15"/>
        <v>7.2750000000000004</v>
      </c>
      <c r="G309" s="49">
        <v>49</v>
      </c>
      <c r="H309" s="49">
        <v>71.3</v>
      </c>
      <c r="I309" s="51">
        <f t="shared" si="13"/>
        <v>16.82</v>
      </c>
      <c r="J309" s="51">
        <f t="shared" si="14"/>
        <v>88.12</v>
      </c>
      <c r="L309" s="172"/>
    </row>
    <row r="310" spans="1:12" ht="26.4" x14ac:dyDescent="0.3">
      <c r="A310" s="48">
        <v>303</v>
      </c>
      <c r="B310" s="82" t="s">
        <v>94</v>
      </c>
      <c r="C310" s="83" t="s">
        <v>48</v>
      </c>
      <c r="D310" s="79">
        <v>1215</v>
      </c>
      <c r="E310" s="52" t="s">
        <v>118</v>
      </c>
      <c r="F310" s="80">
        <f t="shared" si="15"/>
        <v>7.2750000000000004</v>
      </c>
      <c r="G310" s="49">
        <v>1</v>
      </c>
      <c r="H310" s="49">
        <v>3.64</v>
      </c>
      <c r="I310" s="51">
        <f t="shared" si="13"/>
        <v>0.86</v>
      </c>
      <c r="J310" s="51">
        <f t="shared" si="14"/>
        <v>4.5</v>
      </c>
      <c r="L310" s="172"/>
    </row>
    <row r="311" spans="1:12" ht="26.4" x14ac:dyDescent="0.3">
      <c r="A311" s="48">
        <v>304</v>
      </c>
      <c r="B311" s="82" t="s">
        <v>67</v>
      </c>
      <c r="C311" s="83" t="s">
        <v>50</v>
      </c>
      <c r="D311" s="79">
        <v>1438</v>
      </c>
      <c r="E311" s="52" t="s">
        <v>117</v>
      </c>
      <c r="F311" s="80">
        <f t="shared" si="15"/>
        <v>8.6110000000000007</v>
      </c>
      <c r="G311" s="49">
        <v>23</v>
      </c>
      <c r="H311" s="49">
        <v>39.61</v>
      </c>
      <c r="I311" s="51">
        <f t="shared" si="13"/>
        <v>9.34</v>
      </c>
      <c r="J311" s="51">
        <f t="shared" si="14"/>
        <v>48.95</v>
      </c>
      <c r="L311" s="172"/>
    </row>
    <row r="312" spans="1:12" ht="26.4" x14ac:dyDescent="0.3">
      <c r="A312" s="48">
        <v>305</v>
      </c>
      <c r="B312" s="82" t="s">
        <v>63</v>
      </c>
      <c r="C312" s="83" t="s">
        <v>48</v>
      </c>
      <c r="D312" s="79">
        <v>1444</v>
      </c>
      <c r="E312" s="52" t="s">
        <v>117</v>
      </c>
      <c r="F312" s="80">
        <f t="shared" si="15"/>
        <v>8.6470000000000002</v>
      </c>
      <c r="G312" s="49">
        <v>52</v>
      </c>
      <c r="H312" s="49">
        <v>89.93</v>
      </c>
      <c r="I312" s="51">
        <f t="shared" si="13"/>
        <v>21.21</v>
      </c>
      <c r="J312" s="51">
        <f t="shared" si="14"/>
        <v>111.14000000000001</v>
      </c>
      <c r="L312" s="172"/>
    </row>
    <row r="313" spans="1:12" x14ac:dyDescent="0.3">
      <c r="A313" s="48">
        <v>306</v>
      </c>
      <c r="B313" s="82" t="s">
        <v>92</v>
      </c>
      <c r="C313" s="83" t="s">
        <v>95</v>
      </c>
      <c r="D313" s="79">
        <v>2107</v>
      </c>
      <c r="E313" s="52" t="s">
        <v>117</v>
      </c>
      <c r="F313" s="80">
        <f t="shared" si="15"/>
        <v>12.617000000000001</v>
      </c>
      <c r="G313" s="49">
        <v>12</v>
      </c>
      <c r="H313" s="49">
        <v>30.28</v>
      </c>
      <c r="I313" s="51">
        <f t="shared" si="13"/>
        <v>7.14</v>
      </c>
      <c r="J313" s="51">
        <f t="shared" si="14"/>
        <v>37.42</v>
      </c>
      <c r="L313" s="172"/>
    </row>
    <row r="314" spans="1:12" ht="26.4" x14ac:dyDescent="0.3">
      <c r="A314" s="48">
        <v>307</v>
      </c>
      <c r="B314" s="82" t="s">
        <v>89</v>
      </c>
      <c r="C314" s="83" t="s">
        <v>50</v>
      </c>
      <c r="D314" s="79">
        <v>1586</v>
      </c>
      <c r="E314" s="52" t="s">
        <v>117</v>
      </c>
      <c r="F314" s="80">
        <f t="shared" si="15"/>
        <v>9.4969999999999999</v>
      </c>
      <c r="G314" s="49">
        <v>36</v>
      </c>
      <c r="H314" s="49">
        <v>68.38</v>
      </c>
      <c r="I314" s="51">
        <f t="shared" si="13"/>
        <v>16.13</v>
      </c>
      <c r="J314" s="51">
        <f t="shared" si="14"/>
        <v>84.509999999999991</v>
      </c>
      <c r="L314" s="172"/>
    </row>
    <row r="315" spans="1:12" ht="26.4" x14ac:dyDescent="0.3">
      <c r="A315" s="48">
        <v>308</v>
      </c>
      <c r="B315" s="82" t="s">
        <v>49</v>
      </c>
      <c r="C315" s="83" t="s">
        <v>46</v>
      </c>
      <c r="D315" s="79">
        <v>1387</v>
      </c>
      <c r="E315" s="52" t="s">
        <v>117</v>
      </c>
      <c r="F315" s="80">
        <f t="shared" si="15"/>
        <v>8.3049999999999997</v>
      </c>
      <c r="G315" s="49">
        <v>72</v>
      </c>
      <c r="H315" s="49">
        <v>119.59</v>
      </c>
      <c r="I315" s="51">
        <f t="shared" si="13"/>
        <v>28.21</v>
      </c>
      <c r="J315" s="51">
        <f t="shared" si="14"/>
        <v>147.80000000000001</v>
      </c>
      <c r="L315" s="172"/>
    </row>
    <row r="316" spans="1:12" ht="26.4" x14ac:dyDescent="0.3">
      <c r="A316" s="48">
        <v>309</v>
      </c>
      <c r="B316" s="82" t="s">
        <v>56</v>
      </c>
      <c r="C316" s="83" t="s">
        <v>46</v>
      </c>
      <c r="D316" s="79">
        <v>1263</v>
      </c>
      <c r="E316" s="52" t="s">
        <v>117</v>
      </c>
      <c r="F316" s="80">
        <f t="shared" si="15"/>
        <v>7.5629999999999997</v>
      </c>
      <c r="G316" s="49">
        <v>12</v>
      </c>
      <c r="H316" s="49">
        <v>18.149999999999999</v>
      </c>
      <c r="I316" s="51">
        <f t="shared" si="13"/>
        <v>4.28</v>
      </c>
      <c r="J316" s="51">
        <f t="shared" si="14"/>
        <v>22.43</v>
      </c>
      <c r="L316" s="172"/>
    </row>
    <row r="317" spans="1:12" ht="26.4" x14ac:dyDescent="0.3">
      <c r="A317" s="48">
        <v>310</v>
      </c>
      <c r="B317" s="82" t="s">
        <v>77</v>
      </c>
      <c r="C317" s="83" t="s">
        <v>46</v>
      </c>
      <c r="D317" s="79">
        <v>1367</v>
      </c>
      <c r="E317" s="52" t="s">
        <v>117</v>
      </c>
      <c r="F317" s="80">
        <f t="shared" si="15"/>
        <v>8.1859999999999999</v>
      </c>
      <c r="G317" s="49">
        <v>12</v>
      </c>
      <c r="H317" s="49">
        <v>19.649999999999999</v>
      </c>
      <c r="I317" s="51">
        <f t="shared" si="13"/>
        <v>4.6399999999999997</v>
      </c>
      <c r="J317" s="51">
        <f t="shared" si="14"/>
        <v>24.29</v>
      </c>
      <c r="L317" s="172"/>
    </row>
    <row r="318" spans="1:12" ht="26.4" x14ac:dyDescent="0.3">
      <c r="A318" s="48">
        <v>311</v>
      </c>
      <c r="B318" s="82" t="s">
        <v>103</v>
      </c>
      <c r="C318" s="83" t="s">
        <v>48</v>
      </c>
      <c r="D318" s="79">
        <v>1239</v>
      </c>
      <c r="E318" s="52" t="s">
        <v>117</v>
      </c>
      <c r="F318" s="80">
        <f t="shared" si="15"/>
        <v>7.4189999999999996</v>
      </c>
      <c r="G318" s="49">
        <v>12</v>
      </c>
      <c r="H318" s="49">
        <v>17.809999999999999</v>
      </c>
      <c r="I318" s="51">
        <f t="shared" si="13"/>
        <v>4.2</v>
      </c>
      <c r="J318" s="51">
        <f t="shared" si="14"/>
        <v>22.009999999999998</v>
      </c>
      <c r="L318" s="172"/>
    </row>
    <row r="319" spans="1:12" ht="26.4" x14ac:dyDescent="0.3">
      <c r="A319" s="48">
        <v>312</v>
      </c>
      <c r="B319" s="82" t="s">
        <v>90</v>
      </c>
      <c r="C319" s="83" t="s">
        <v>46</v>
      </c>
      <c r="D319" s="79">
        <v>1243</v>
      </c>
      <c r="E319" s="52" t="s">
        <v>117</v>
      </c>
      <c r="F319" s="80">
        <f t="shared" si="15"/>
        <v>7.4429999999999996</v>
      </c>
      <c r="G319" s="49">
        <v>25</v>
      </c>
      <c r="H319" s="49">
        <v>37.22</v>
      </c>
      <c r="I319" s="51">
        <f t="shared" si="13"/>
        <v>8.7799999999999994</v>
      </c>
      <c r="J319" s="51">
        <f t="shared" si="14"/>
        <v>46</v>
      </c>
      <c r="L319" s="172"/>
    </row>
    <row r="320" spans="1:12" ht="26.4" x14ac:dyDescent="0.3">
      <c r="A320" s="48">
        <v>313</v>
      </c>
      <c r="B320" s="82" t="s">
        <v>90</v>
      </c>
      <c r="C320" s="83" t="s">
        <v>46</v>
      </c>
      <c r="D320" s="79">
        <v>1203</v>
      </c>
      <c r="E320" s="52" t="s">
        <v>117</v>
      </c>
      <c r="F320" s="80">
        <f t="shared" si="15"/>
        <v>7.2039999999999997</v>
      </c>
      <c r="G320" s="49">
        <v>26</v>
      </c>
      <c r="H320" s="49">
        <v>37.46</v>
      </c>
      <c r="I320" s="51">
        <f t="shared" si="13"/>
        <v>8.84</v>
      </c>
      <c r="J320" s="51">
        <f t="shared" si="14"/>
        <v>46.3</v>
      </c>
      <c r="L320" s="172"/>
    </row>
    <row r="321" spans="1:12" ht="26.4" x14ac:dyDescent="0.3">
      <c r="A321" s="48">
        <v>314</v>
      </c>
      <c r="B321" s="82" t="s">
        <v>90</v>
      </c>
      <c r="C321" s="83" t="s">
        <v>46</v>
      </c>
      <c r="D321" s="79">
        <v>1203</v>
      </c>
      <c r="E321" s="52" t="s">
        <v>118</v>
      </c>
      <c r="F321" s="80">
        <f t="shared" si="15"/>
        <v>7.2039999999999997</v>
      </c>
      <c r="G321" s="49">
        <v>1</v>
      </c>
      <c r="H321" s="49">
        <v>3.6</v>
      </c>
      <c r="I321" s="51">
        <f t="shared" si="13"/>
        <v>0.85</v>
      </c>
      <c r="J321" s="51">
        <f t="shared" si="14"/>
        <v>4.45</v>
      </c>
      <c r="L321" s="172"/>
    </row>
    <row r="322" spans="1:12" ht="26.4" x14ac:dyDescent="0.3">
      <c r="A322" s="48">
        <v>315</v>
      </c>
      <c r="B322" s="82" t="s">
        <v>69</v>
      </c>
      <c r="C322" s="83" t="s">
        <v>48</v>
      </c>
      <c r="D322" s="79">
        <v>1215</v>
      </c>
      <c r="E322" s="52" t="s">
        <v>117</v>
      </c>
      <c r="F322" s="80">
        <f t="shared" si="15"/>
        <v>7.2750000000000004</v>
      </c>
      <c r="G322" s="49">
        <v>12</v>
      </c>
      <c r="H322" s="49">
        <v>17.46</v>
      </c>
      <c r="I322" s="51">
        <f t="shared" si="13"/>
        <v>4.12</v>
      </c>
      <c r="J322" s="51">
        <f t="shared" si="14"/>
        <v>21.580000000000002</v>
      </c>
      <c r="L322" s="172"/>
    </row>
    <row r="323" spans="1:12" ht="26.4" x14ac:dyDescent="0.3">
      <c r="A323" s="48">
        <v>316</v>
      </c>
      <c r="B323" s="82" t="s">
        <v>96</v>
      </c>
      <c r="C323" s="83" t="s">
        <v>48</v>
      </c>
      <c r="D323" s="79">
        <v>1418</v>
      </c>
      <c r="E323" s="52" t="s">
        <v>117</v>
      </c>
      <c r="F323" s="80">
        <f t="shared" si="15"/>
        <v>8.4909999999999997</v>
      </c>
      <c r="G323" s="49">
        <v>49</v>
      </c>
      <c r="H323" s="49">
        <v>83.21</v>
      </c>
      <c r="I323" s="51">
        <f t="shared" si="13"/>
        <v>19.63</v>
      </c>
      <c r="J323" s="51">
        <f t="shared" si="14"/>
        <v>102.83999999999999</v>
      </c>
      <c r="L323" s="172"/>
    </row>
    <row r="324" spans="1:12" ht="26.4" x14ac:dyDescent="0.3">
      <c r="A324" s="48">
        <v>317</v>
      </c>
      <c r="B324" s="82" t="s">
        <v>56</v>
      </c>
      <c r="C324" s="83" t="s">
        <v>48</v>
      </c>
      <c r="D324" s="79">
        <v>1392</v>
      </c>
      <c r="E324" s="52" t="s">
        <v>117</v>
      </c>
      <c r="F324" s="80">
        <f t="shared" si="15"/>
        <v>8.3350000000000009</v>
      </c>
      <c r="G324" s="49">
        <v>22</v>
      </c>
      <c r="H324" s="49">
        <v>36.67</v>
      </c>
      <c r="I324" s="51">
        <f t="shared" si="13"/>
        <v>8.65</v>
      </c>
      <c r="J324" s="51">
        <f t="shared" si="14"/>
        <v>45.32</v>
      </c>
      <c r="L324" s="172"/>
    </row>
    <row r="325" spans="1:12" x14ac:dyDescent="0.3">
      <c r="A325" s="48">
        <v>318</v>
      </c>
      <c r="B325" s="82" t="s">
        <v>108</v>
      </c>
      <c r="C325" s="83" t="s">
        <v>52</v>
      </c>
      <c r="D325" s="79">
        <v>1303</v>
      </c>
      <c r="E325" s="52" t="s">
        <v>118</v>
      </c>
      <c r="F325" s="80">
        <f t="shared" si="15"/>
        <v>7.8019999999999996</v>
      </c>
      <c r="G325" s="49">
        <v>37</v>
      </c>
      <c r="H325" s="49">
        <v>144.34</v>
      </c>
      <c r="I325" s="51">
        <f t="shared" si="13"/>
        <v>34.049999999999997</v>
      </c>
      <c r="J325" s="51">
        <f t="shared" si="14"/>
        <v>178.39</v>
      </c>
      <c r="L325" s="172"/>
    </row>
    <row r="326" spans="1:12" x14ac:dyDescent="0.3">
      <c r="A326" s="48">
        <v>319</v>
      </c>
      <c r="B326" s="82" t="s">
        <v>108</v>
      </c>
      <c r="C326" s="83" t="s">
        <v>52</v>
      </c>
      <c r="D326" s="79">
        <v>1303</v>
      </c>
      <c r="E326" s="52" t="s">
        <v>117</v>
      </c>
      <c r="F326" s="80">
        <f t="shared" si="15"/>
        <v>7.8019999999999996</v>
      </c>
      <c r="G326" s="49">
        <v>35</v>
      </c>
      <c r="H326" s="49">
        <v>54.61</v>
      </c>
      <c r="I326" s="51">
        <f t="shared" si="13"/>
        <v>12.88</v>
      </c>
      <c r="J326" s="51">
        <f t="shared" si="14"/>
        <v>67.489999999999995</v>
      </c>
      <c r="L326" s="172"/>
    </row>
    <row r="327" spans="1:12" ht="26.4" x14ac:dyDescent="0.3">
      <c r="A327" s="48">
        <v>320</v>
      </c>
      <c r="B327" s="82" t="s">
        <v>79</v>
      </c>
      <c r="C327" s="83" t="s">
        <v>46</v>
      </c>
      <c r="D327" s="79">
        <v>1200</v>
      </c>
      <c r="E327" s="52" t="s">
        <v>117</v>
      </c>
      <c r="F327" s="80">
        <f t="shared" si="15"/>
        <v>7.1859999999999999</v>
      </c>
      <c r="G327" s="49">
        <v>13</v>
      </c>
      <c r="H327" s="49">
        <v>18.68</v>
      </c>
      <c r="I327" s="51">
        <f t="shared" si="13"/>
        <v>4.41</v>
      </c>
      <c r="J327" s="51">
        <f t="shared" si="14"/>
        <v>23.09</v>
      </c>
      <c r="L327" s="172"/>
    </row>
    <row r="328" spans="1:12" ht="26.4" x14ac:dyDescent="0.3">
      <c r="A328" s="48">
        <v>321</v>
      </c>
      <c r="B328" s="82" t="s">
        <v>66</v>
      </c>
      <c r="C328" s="83" t="s">
        <v>48</v>
      </c>
      <c r="D328" s="79">
        <v>1235</v>
      </c>
      <c r="E328" s="52" t="s">
        <v>117</v>
      </c>
      <c r="F328" s="80">
        <f t="shared" si="15"/>
        <v>7.3949999999999996</v>
      </c>
      <c r="G328" s="49">
        <v>26</v>
      </c>
      <c r="H328" s="49">
        <v>38.450000000000003</v>
      </c>
      <c r="I328" s="51">
        <f t="shared" ref="I328:I391" si="16">ROUND(H328*23.59%,2)</f>
        <v>9.07</v>
      </c>
      <c r="J328" s="51">
        <f t="shared" ref="J328:J391" si="17">H328+I328</f>
        <v>47.52</v>
      </c>
      <c r="L328" s="172"/>
    </row>
    <row r="329" spans="1:12" ht="26.4" x14ac:dyDescent="0.3">
      <c r="A329" s="48">
        <v>322</v>
      </c>
      <c r="B329" s="82" t="s">
        <v>96</v>
      </c>
      <c r="C329" s="83" t="s">
        <v>46</v>
      </c>
      <c r="D329" s="79">
        <v>1347</v>
      </c>
      <c r="E329" s="52" t="s">
        <v>117</v>
      </c>
      <c r="F329" s="80">
        <f t="shared" ref="F329:F392" si="18">ROUND(D329/$F$4,3)</f>
        <v>8.0660000000000007</v>
      </c>
      <c r="G329" s="49">
        <v>39</v>
      </c>
      <c r="H329" s="49">
        <v>62.91</v>
      </c>
      <c r="I329" s="51">
        <f t="shared" si="16"/>
        <v>14.84</v>
      </c>
      <c r="J329" s="51">
        <f t="shared" si="17"/>
        <v>77.75</v>
      </c>
      <c r="L329" s="172"/>
    </row>
    <row r="330" spans="1:12" ht="26.4" x14ac:dyDescent="0.3">
      <c r="A330" s="48">
        <v>323</v>
      </c>
      <c r="B330" s="82" t="s">
        <v>64</v>
      </c>
      <c r="C330" s="83" t="s">
        <v>48</v>
      </c>
      <c r="D330" s="79">
        <v>1215</v>
      </c>
      <c r="E330" s="52" t="s">
        <v>117</v>
      </c>
      <c r="F330" s="80">
        <f t="shared" si="18"/>
        <v>7.2750000000000004</v>
      </c>
      <c r="G330" s="49">
        <v>24</v>
      </c>
      <c r="H330" s="49">
        <v>34.92</v>
      </c>
      <c r="I330" s="51">
        <f t="shared" si="16"/>
        <v>8.24</v>
      </c>
      <c r="J330" s="51">
        <f t="shared" si="17"/>
        <v>43.160000000000004</v>
      </c>
      <c r="L330" s="172"/>
    </row>
    <row r="331" spans="1:12" ht="26.4" x14ac:dyDescent="0.3">
      <c r="A331" s="48">
        <v>324</v>
      </c>
      <c r="B331" s="82" t="s">
        <v>70</v>
      </c>
      <c r="C331" s="83" t="s">
        <v>46</v>
      </c>
      <c r="D331" s="79">
        <v>1242</v>
      </c>
      <c r="E331" s="52" t="s">
        <v>117</v>
      </c>
      <c r="F331" s="80">
        <f t="shared" si="18"/>
        <v>7.4370000000000003</v>
      </c>
      <c r="G331" s="49">
        <v>13</v>
      </c>
      <c r="H331" s="49">
        <v>19.34</v>
      </c>
      <c r="I331" s="51">
        <f t="shared" si="16"/>
        <v>4.5599999999999996</v>
      </c>
      <c r="J331" s="51">
        <f t="shared" si="17"/>
        <v>23.9</v>
      </c>
      <c r="L331" s="172"/>
    </row>
    <row r="332" spans="1:12" ht="26.4" x14ac:dyDescent="0.3">
      <c r="A332" s="48">
        <v>325</v>
      </c>
      <c r="B332" s="82" t="s">
        <v>62</v>
      </c>
      <c r="C332" s="83" t="s">
        <v>52</v>
      </c>
      <c r="D332" s="79">
        <v>1043</v>
      </c>
      <c r="E332" s="52" t="s">
        <v>117</v>
      </c>
      <c r="F332" s="80">
        <f t="shared" si="18"/>
        <v>6.2460000000000004</v>
      </c>
      <c r="G332" s="49">
        <v>26</v>
      </c>
      <c r="H332" s="49">
        <v>32.479999999999997</v>
      </c>
      <c r="I332" s="51">
        <f t="shared" si="16"/>
        <v>7.66</v>
      </c>
      <c r="J332" s="51">
        <f t="shared" si="17"/>
        <v>40.14</v>
      </c>
      <c r="L332" s="172"/>
    </row>
    <row r="333" spans="1:12" ht="26.4" x14ac:dyDescent="0.3">
      <c r="A333" s="48">
        <v>326</v>
      </c>
      <c r="B333" s="82" t="s">
        <v>70</v>
      </c>
      <c r="C333" s="83" t="s">
        <v>46</v>
      </c>
      <c r="D333" s="79">
        <v>1242</v>
      </c>
      <c r="E333" s="52" t="s">
        <v>117</v>
      </c>
      <c r="F333" s="80">
        <f t="shared" si="18"/>
        <v>7.4370000000000003</v>
      </c>
      <c r="G333" s="49">
        <v>53</v>
      </c>
      <c r="H333" s="49">
        <v>78.83</v>
      </c>
      <c r="I333" s="51">
        <f t="shared" si="16"/>
        <v>18.600000000000001</v>
      </c>
      <c r="J333" s="51">
        <f t="shared" si="17"/>
        <v>97.43</v>
      </c>
      <c r="L333" s="172"/>
    </row>
    <row r="334" spans="1:12" ht="26.4" x14ac:dyDescent="0.3">
      <c r="A334" s="48">
        <v>327</v>
      </c>
      <c r="B334" s="82" t="s">
        <v>51</v>
      </c>
      <c r="C334" s="83" t="s">
        <v>52</v>
      </c>
      <c r="D334" s="79">
        <v>1063</v>
      </c>
      <c r="E334" s="52" t="s">
        <v>117</v>
      </c>
      <c r="F334" s="80">
        <f t="shared" si="18"/>
        <v>6.3650000000000002</v>
      </c>
      <c r="G334" s="49">
        <v>25</v>
      </c>
      <c r="H334" s="49">
        <v>31.83</v>
      </c>
      <c r="I334" s="51">
        <f t="shared" si="16"/>
        <v>7.51</v>
      </c>
      <c r="J334" s="51">
        <f t="shared" si="17"/>
        <v>39.339999999999996</v>
      </c>
      <c r="L334" s="172"/>
    </row>
    <row r="335" spans="1:12" ht="26.4" x14ac:dyDescent="0.3">
      <c r="A335" s="48">
        <v>328</v>
      </c>
      <c r="B335" s="82" t="s">
        <v>96</v>
      </c>
      <c r="C335" s="83" t="s">
        <v>46</v>
      </c>
      <c r="D335" s="79">
        <v>1387</v>
      </c>
      <c r="E335" s="52" t="s">
        <v>117</v>
      </c>
      <c r="F335" s="80">
        <f t="shared" si="18"/>
        <v>8.3049999999999997</v>
      </c>
      <c r="G335" s="49">
        <v>26</v>
      </c>
      <c r="H335" s="49">
        <v>43.19</v>
      </c>
      <c r="I335" s="51">
        <f t="shared" si="16"/>
        <v>10.19</v>
      </c>
      <c r="J335" s="51">
        <f t="shared" si="17"/>
        <v>53.379999999999995</v>
      </c>
      <c r="L335" s="172"/>
    </row>
    <row r="336" spans="1:12" ht="26.4" x14ac:dyDescent="0.3">
      <c r="A336" s="48">
        <v>329</v>
      </c>
      <c r="B336" s="82" t="s">
        <v>88</v>
      </c>
      <c r="C336" s="83" t="s">
        <v>52</v>
      </c>
      <c r="D336" s="79">
        <v>1043</v>
      </c>
      <c r="E336" s="52" t="s">
        <v>117</v>
      </c>
      <c r="F336" s="80">
        <f t="shared" si="18"/>
        <v>6.2460000000000004</v>
      </c>
      <c r="G336" s="49">
        <v>12</v>
      </c>
      <c r="H336" s="49">
        <v>14.99</v>
      </c>
      <c r="I336" s="51">
        <f t="shared" si="16"/>
        <v>3.54</v>
      </c>
      <c r="J336" s="51">
        <f t="shared" si="17"/>
        <v>18.53</v>
      </c>
      <c r="L336" s="172"/>
    </row>
    <row r="337" spans="1:12" ht="26.4" x14ac:dyDescent="0.3">
      <c r="A337" s="48">
        <v>330</v>
      </c>
      <c r="B337" s="82" t="s">
        <v>70</v>
      </c>
      <c r="C337" s="83" t="s">
        <v>46</v>
      </c>
      <c r="D337" s="79">
        <v>1262</v>
      </c>
      <c r="E337" s="52" t="s">
        <v>118</v>
      </c>
      <c r="F337" s="80">
        <f t="shared" si="18"/>
        <v>7.5570000000000004</v>
      </c>
      <c r="G337" s="49">
        <v>1</v>
      </c>
      <c r="H337" s="49">
        <v>3.78</v>
      </c>
      <c r="I337" s="51">
        <f t="shared" si="16"/>
        <v>0.89</v>
      </c>
      <c r="J337" s="51">
        <f t="shared" si="17"/>
        <v>4.67</v>
      </c>
      <c r="L337" s="172"/>
    </row>
    <row r="338" spans="1:12" ht="26.4" x14ac:dyDescent="0.3">
      <c r="A338" s="48">
        <v>331</v>
      </c>
      <c r="B338" s="82" t="s">
        <v>70</v>
      </c>
      <c r="C338" s="83" t="s">
        <v>46</v>
      </c>
      <c r="D338" s="79">
        <v>1262</v>
      </c>
      <c r="E338" s="52" t="s">
        <v>117</v>
      </c>
      <c r="F338" s="80">
        <f t="shared" si="18"/>
        <v>7.5570000000000004</v>
      </c>
      <c r="G338" s="49">
        <v>78.5</v>
      </c>
      <c r="H338" s="49">
        <v>118.64</v>
      </c>
      <c r="I338" s="51">
        <f t="shared" si="16"/>
        <v>27.99</v>
      </c>
      <c r="J338" s="51">
        <f t="shared" si="17"/>
        <v>146.63</v>
      </c>
      <c r="L338" s="172"/>
    </row>
    <row r="339" spans="1:12" ht="26.4" x14ac:dyDescent="0.3">
      <c r="A339" s="48">
        <v>332</v>
      </c>
      <c r="B339" s="82" t="s">
        <v>61</v>
      </c>
      <c r="C339" s="83" t="s">
        <v>48</v>
      </c>
      <c r="D339" s="79">
        <v>1235</v>
      </c>
      <c r="E339" s="52" t="s">
        <v>117</v>
      </c>
      <c r="F339" s="80">
        <f t="shared" si="18"/>
        <v>7.3949999999999996</v>
      </c>
      <c r="G339" s="49">
        <v>12</v>
      </c>
      <c r="H339" s="49">
        <v>17.75</v>
      </c>
      <c r="I339" s="51">
        <f t="shared" si="16"/>
        <v>4.1900000000000004</v>
      </c>
      <c r="J339" s="51">
        <f t="shared" si="17"/>
        <v>21.94</v>
      </c>
      <c r="L339" s="172"/>
    </row>
    <row r="340" spans="1:12" ht="26.4" x14ac:dyDescent="0.3">
      <c r="A340" s="48">
        <v>333</v>
      </c>
      <c r="B340" s="82" t="s">
        <v>91</v>
      </c>
      <c r="C340" s="83" t="s">
        <v>46</v>
      </c>
      <c r="D340" s="79">
        <v>1240</v>
      </c>
      <c r="E340" s="52" t="s">
        <v>117</v>
      </c>
      <c r="F340" s="80">
        <f t="shared" si="18"/>
        <v>7.4249999999999998</v>
      </c>
      <c r="G340" s="49">
        <v>24</v>
      </c>
      <c r="H340" s="49">
        <v>35.64</v>
      </c>
      <c r="I340" s="51">
        <f t="shared" si="16"/>
        <v>8.41</v>
      </c>
      <c r="J340" s="51">
        <f t="shared" si="17"/>
        <v>44.05</v>
      </c>
      <c r="L340" s="172"/>
    </row>
    <row r="341" spans="1:12" x14ac:dyDescent="0.3">
      <c r="A341" s="48">
        <v>334</v>
      </c>
      <c r="B341" s="82" t="s">
        <v>112</v>
      </c>
      <c r="C341" s="83" t="s">
        <v>52</v>
      </c>
      <c r="D341" s="79">
        <v>1280</v>
      </c>
      <c r="E341" s="52" t="s">
        <v>117</v>
      </c>
      <c r="F341" s="80">
        <f t="shared" si="18"/>
        <v>7.665</v>
      </c>
      <c r="G341" s="49">
        <v>130</v>
      </c>
      <c r="H341" s="49">
        <v>199.29</v>
      </c>
      <c r="I341" s="51">
        <f t="shared" si="16"/>
        <v>47.01</v>
      </c>
      <c r="J341" s="51">
        <f t="shared" si="17"/>
        <v>246.29999999999998</v>
      </c>
      <c r="L341" s="172"/>
    </row>
    <row r="342" spans="1:12" x14ac:dyDescent="0.3">
      <c r="A342" s="48">
        <v>335</v>
      </c>
      <c r="B342" s="82" t="s">
        <v>112</v>
      </c>
      <c r="C342" s="83" t="s">
        <v>52</v>
      </c>
      <c r="D342" s="79">
        <v>1280</v>
      </c>
      <c r="E342" s="52" t="s">
        <v>118</v>
      </c>
      <c r="F342" s="80">
        <f t="shared" si="18"/>
        <v>7.665</v>
      </c>
      <c r="G342" s="49">
        <v>38</v>
      </c>
      <c r="H342" s="49">
        <v>145.63999999999999</v>
      </c>
      <c r="I342" s="51">
        <f t="shared" si="16"/>
        <v>34.36</v>
      </c>
      <c r="J342" s="51">
        <f t="shared" si="17"/>
        <v>180</v>
      </c>
      <c r="L342" s="172"/>
    </row>
    <row r="343" spans="1:12" ht="26.4" x14ac:dyDescent="0.3">
      <c r="A343" s="48">
        <v>336</v>
      </c>
      <c r="B343" s="82" t="s">
        <v>96</v>
      </c>
      <c r="C343" s="83" t="s">
        <v>46</v>
      </c>
      <c r="D343" s="79">
        <v>1372</v>
      </c>
      <c r="E343" s="52" t="s">
        <v>117</v>
      </c>
      <c r="F343" s="80">
        <f t="shared" si="18"/>
        <v>8.2159999999999993</v>
      </c>
      <c r="G343" s="49">
        <v>36</v>
      </c>
      <c r="H343" s="49">
        <v>59.16</v>
      </c>
      <c r="I343" s="51">
        <f t="shared" si="16"/>
        <v>13.96</v>
      </c>
      <c r="J343" s="51">
        <f t="shared" si="17"/>
        <v>73.12</v>
      </c>
      <c r="L343" s="172"/>
    </row>
    <row r="344" spans="1:12" ht="26.4" x14ac:dyDescent="0.3">
      <c r="A344" s="48">
        <v>337</v>
      </c>
      <c r="B344" s="82" t="s">
        <v>104</v>
      </c>
      <c r="C344" s="83" t="s">
        <v>46</v>
      </c>
      <c r="D344" s="79">
        <v>1220</v>
      </c>
      <c r="E344" s="52" t="s">
        <v>117</v>
      </c>
      <c r="F344" s="80">
        <f t="shared" si="18"/>
        <v>7.3049999999999997</v>
      </c>
      <c r="G344" s="49">
        <v>13</v>
      </c>
      <c r="H344" s="49">
        <v>18.989999999999998</v>
      </c>
      <c r="I344" s="51">
        <f t="shared" si="16"/>
        <v>4.4800000000000004</v>
      </c>
      <c r="J344" s="51">
        <f t="shared" si="17"/>
        <v>23.47</v>
      </c>
      <c r="L344" s="172"/>
    </row>
    <row r="345" spans="1:12" ht="26.4" x14ac:dyDescent="0.3">
      <c r="A345" s="48">
        <v>338</v>
      </c>
      <c r="B345" s="82" t="s">
        <v>65</v>
      </c>
      <c r="C345" s="83" t="s">
        <v>46</v>
      </c>
      <c r="D345" s="79">
        <v>1332</v>
      </c>
      <c r="E345" s="52" t="s">
        <v>117</v>
      </c>
      <c r="F345" s="80">
        <f t="shared" si="18"/>
        <v>7.976</v>
      </c>
      <c r="G345" s="49">
        <v>13</v>
      </c>
      <c r="H345" s="49">
        <v>20.74</v>
      </c>
      <c r="I345" s="51">
        <f t="shared" si="16"/>
        <v>4.8899999999999997</v>
      </c>
      <c r="J345" s="51">
        <f t="shared" si="17"/>
        <v>25.63</v>
      </c>
      <c r="L345" s="172"/>
    </row>
    <row r="346" spans="1:12" ht="26.4" x14ac:dyDescent="0.3">
      <c r="A346" s="48">
        <v>339</v>
      </c>
      <c r="B346" s="82" t="s">
        <v>64</v>
      </c>
      <c r="C346" s="83" t="s">
        <v>46</v>
      </c>
      <c r="D346" s="79">
        <v>1220</v>
      </c>
      <c r="E346" s="52" t="s">
        <v>117</v>
      </c>
      <c r="F346" s="80">
        <f t="shared" si="18"/>
        <v>7.3049999999999997</v>
      </c>
      <c r="G346" s="49">
        <v>36</v>
      </c>
      <c r="H346" s="49">
        <v>52.6</v>
      </c>
      <c r="I346" s="51">
        <f t="shared" si="16"/>
        <v>12.41</v>
      </c>
      <c r="J346" s="51">
        <f t="shared" si="17"/>
        <v>65.010000000000005</v>
      </c>
      <c r="L346" s="172"/>
    </row>
    <row r="347" spans="1:12" ht="26.4" x14ac:dyDescent="0.3">
      <c r="A347" s="48">
        <v>340</v>
      </c>
      <c r="B347" s="82" t="s">
        <v>64</v>
      </c>
      <c r="C347" s="83" t="s">
        <v>46</v>
      </c>
      <c r="D347" s="79">
        <v>1200</v>
      </c>
      <c r="E347" s="52" t="s">
        <v>117</v>
      </c>
      <c r="F347" s="80">
        <f t="shared" si="18"/>
        <v>7.1859999999999999</v>
      </c>
      <c r="G347" s="49">
        <v>12</v>
      </c>
      <c r="H347" s="49">
        <v>17.25</v>
      </c>
      <c r="I347" s="51">
        <f t="shared" si="16"/>
        <v>4.07</v>
      </c>
      <c r="J347" s="51">
        <f t="shared" si="17"/>
        <v>21.32</v>
      </c>
      <c r="L347" s="172"/>
    </row>
    <row r="348" spans="1:12" ht="26.4" x14ac:dyDescent="0.3">
      <c r="A348" s="48">
        <v>341</v>
      </c>
      <c r="B348" s="82" t="s">
        <v>59</v>
      </c>
      <c r="C348" s="83" t="s">
        <v>48</v>
      </c>
      <c r="D348" s="79">
        <v>1215</v>
      </c>
      <c r="E348" s="52" t="s">
        <v>117</v>
      </c>
      <c r="F348" s="80">
        <f t="shared" si="18"/>
        <v>7.2750000000000004</v>
      </c>
      <c r="G348" s="49">
        <v>26.5</v>
      </c>
      <c r="H348" s="49">
        <v>38.56</v>
      </c>
      <c r="I348" s="51">
        <f t="shared" si="16"/>
        <v>9.1</v>
      </c>
      <c r="J348" s="51">
        <f t="shared" si="17"/>
        <v>47.660000000000004</v>
      </c>
      <c r="L348" s="172"/>
    </row>
    <row r="349" spans="1:12" ht="26.4" x14ac:dyDescent="0.3">
      <c r="A349" s="48">
        <v>342</v>
      </c>
      <c r="B349" s="82" t="s">
        <v>53</v>
      </c>
      <c r="C349" s="83" t="s">
        <v>48</v>
      </c>
      <c r="D349" s="79">
        <v>1398</v>
      </c>
      <c r="E349" s="52" t="s">
        <v>118</v>
      </c>
      <c r="F349" s="80">
        <f t="shared" si="18"/>
        <v>8.3710000000000004</v>
      </c>
      <c r="G349" s="49">
        <v>1</v>
      </c>
      <c r="H349" s="49">
        <v>4.1900000000000004</v>
      </c>
      <c r="I349" s="51">
        <f t="shared" si="16"/>
        <v>0.99</v>
      </c>
      <c r="J349" s="51">
        <f t="shared" si="17"/>
        <v>5.1800000000000006</v>
      </c>
      <c r="L349" s="172"/>
    </row>
    <row r="350" spans="1:12" ht="26.4" x14ac:dyDescent="0.3">
      <c r="A350" s="48">
        <v>343</v>
      </c>
      <c r="B350" s="82" t="s">
        <v>53</v>
      </c>
      <c r="C350" s="83" t="s">
        <v>48</v>
      </c>
      <c r="D350" s="79">
        <v>1398</v>
      </c>
      <c r="E350" s="52" t="s">
        <v>117</v>
      </c>
      <c r="F350" s="80">
        <f t="shared" si="18"/>
        <v>8.3710000000000004</v>
      </c>
      <c r="G350" s="49">
        <v>19</v>
      </c>
      <c r="H350" s="49">
        <v>31.81</v>
      </c>
      <c r="I350" s="51">
        <f t="shared" si="16"/>
        <v>7.5</v>
      </c>
      <c r="J350" s="51">
        <f t="shared" si="17"/>
        <v>39.31</v>
      </c>
      <c r="L350" s="172"/>
    </row>
    <row r="351" spans="1:12" ht="26.4" x14ac:dyDescent="0.3">
      <c r="A351" s="48">
        <v>344</v>
      </c>
      <c r="B351" s="82" t="s">
        <v>70</v>
      </c>
      <c r="C351" s="83" t="s">
        <v>46</v>
      </c>
      <c r="D351" s="79">
        <v>1200</v>
      </c>
      <c r="E351" s="52" t="s">
        <v>117</v>
      </c>
      <c r="F351" s="80">
        <f t="shared" si="18"/>
        <v>7.1859999999999999</v>
      </c>
      <c r="G351" s="49">
        <v>38</v>
      </c>
      <c r="H351" s="49">
        <v>54.61</v>
      </c>
      <c r="I351" s="51">
        <f t="shared" si="16"/>
        <v>12.88</v>
      </c>
      <c r="J351" s="51">
        <f t="shared" si="17"/>
        <v>67.489999999999995</v>
      </c>
      <c r="L351" s="172"/>
    </row>
    <row r="352" spans="1:12" ht="26.4" x14ac:dyDescent="0.3">
      <c r="A352" s="48">
        <v>345</v>
      </c>
      <c r="B352" s="82" t="s">
        <v>54</v>
      </c>
      <c r="C352" s="83" t="s">
        <v>46</v>
      </c>
      <c r="D352" s="79">
        <v>1200</v>
      </c>
      <c r="E352" s="52" t="s">
        <v>117</v>
      </c>
      <c r="F352" s="80">
        <f t="shared" si="18"/>
        <v>7.1859999999999999</v>
      </c>
      <c r="G352" s="49">
        <v>24</v>
      </c>
      <c r="H352" s="49">
        <v>34.49</v>
      </c>
      <c r="I352" s="51">
        <f t="shared" si="16"/>
        <v>8.14</v>
      </c>
      <c r="J352" s="51">
        <f t="shared" si="17"/>
        <v>42.63</v>
      </c>
      <c r="L352" s="172"/>
    </row>
    <row r="353" spans="1:12" ht="26.4" x14ac:dyDescent="0.3">
      <c r="A353" s="48">
        <v>346</v>
      </c>
      <c r="B353" s="82" t="s">
        <v>88</v>
      </c>
      <c r="C353" s="83" t="s">
        <v>46</v>
      </c>
      <c r="D353" s="79">
        <v>1200</v>
      </c>
      <c r="E353" s="52" t="s">
        <v>117</v>
      </c>
      <c r="F353" s="80">
        <f t="shared" si="18"/>
        <v>7.1859999999999999</v>
      </c>
      <c r="G353" s="49">
        <v>12</v>
      </c>
      <c r="H353" s="49">
        <v>17.25</v>
      </c>
      <c r="I353" s="51">
        <f t="shared" si="16"/>
        <v>4.07</v>
      </c>
      <c r="J353" s="51">
        <f t="shared" si="17"/>
        <v>21.32</v>
      </c>
      <c r="L353" s="172"/>
    </row>
    <row r="354" spans="1:12" ht="26.4" x14ac:dyDescent="0.3">
      <c r="A354" s="48">
        <v>347</v>
      </c>
      <c r="B354" s="82" t="s">
        <v>89</v>
      </c>
      <c r="C354" s="83" t="s">
        <v>48</v>
      </c>
      <c r="D354" s="79">
        <v>1468</v>
      </c>
      <c r="E354" s="52" t="s">
        <v>117</v>
      </c>
      <c r="F354" s="80">
        <f t="shared" si="18"/>
        <v>8.7899999999999991</v>
      </c>
      <c r="G354" s="49">
        <v>36</v>
      </c>
      <c r="H354" s="49">
        <v>63.29</v>
      </c>
      <c r="I354" s="51">
        <f t="shared" si="16"/>
        <v>14.93</v>
      </c>
      <c r="J354" s="51">
        <f t="shared" si="17"/>
        <v>78.22</v>
      </c>
      <c r="L354" s="172"/>
    </row>
    <row r="355" spans="1:12" ht="26.4" x14ac:dyDescent="0.3">
      <c r="A355" s="48">
        <v>348</v>
      </c>
      <c r="B355" s="82" t="s">
        <v>104</v>
      </c>
      <c r="C355" s="83" t="s">
        <v>46</v>
      </c>
      <c r="D355" s="79">
        <v>1200</v>
      </c>
      <c r="E355" s="52" t="s">
        <v>117</v>
      </c>
      <c r="F355" s="80">
        <f t="shared" si="18"/>
        <v>7.1859999999999999</v>
      </c>
      <c r="G355" s="49">
        <v>25</v>
      </c>
      <c r="H355" s="49">
        <v>35.93</v>
      </c>
      <c r="I355" s="51">
        <f t="shared" si="16"/>
        <v>8.48</v>
      </c>
      <c r="J355" s="51">
        <f t="shared" si="17"/>
        <v>44.41</v>
      </c>
      <c r="L355" s="172"/>
    </row>
    <row r="356" spans="1:12" ht="26.4" x14ac:dyDescent="0.3">
      <c r="A356" s="48">
        <v>349</v>
      </c>
      <c r="B356" s="82" t="s">
        <v>79</v>
      </c>
      <c r="C356" s="83" t="s">
        <v>46</v>
      </c>
      <c r="D356" s="79">
        <v>1200</v>
      </c>
      <c r="E356" s="52" t="s">
        <v>117</v>
      </c>
      <c r="F356" s="80">
        <f t="shared" si="18"/>
        <v>7.1859999999999999</v>
      </c>
      <c r="G356" s="49">
        <v>26</v>
      </c>
      <c r="H356" s="49">
        <v>37.369999999999997</v>
      </c>
      <c r="I356" s="51">
        <f t="shared" si="16"/>
        <v>8.82</v>
      </c>
      <c r="J356" s="51">
        <f t="shared" si="17"/>
        <v>46.19</v>
      </c>
      <c r="L356" s="172"/>
    </row>
    <row r="357" spans="1:12" ht="26.4" x14ac:dyDescent="0.3">
      <c r="A357" s="48">
        <v>350</v>
      </c>
      <c r="B357" s="82" t="s">
        <v>54</v>
      </c>
      <c r="C357" s="83" t="s">
        <v>46</v>
      </c>
      <c r="D357" s="79">
        <v>1220</v>
      </c>
      <c r="E357" s="52" t="s">
        <v>117</v>
      </c>
      <c r="F357" s="80">
        <f t="shared" si="18"/>
        <v>7.3049999999999997</v>
      </c>
      <c r="G357" s="49">
        <v>48</v>
      </c>
      <c r="H357" s="49">
        <v>70.13</v>
      </c>
      <c r="I357" s="51">
        <f t="shared" si="16"/>
        <v>16.54</v>
      </c>
      <c r="J357" s="51">
        <f t="shared" si="17"/>
        <v>86.669999999999987</v>
      </c>
      <c r="L357" s="172"/>
    </row>
    <row r="358" spans="1:12" ht="26.4" x14ac:dyDescent="0.3">
      <c r="A358" s="48">
        <v>351</v>
      </c>
      <c r="B358" s="82" t="s">
        <v>69</v>
      </c>
      <c r="C358" s="83" t="s">
        <v>46</v>
      </c>
      <c r="D358" s="79">
        <v>1223</v>
      </c>
      <c r="E358" s="52" t="s">
        <v>117</v>
      </c>
      <c r="F358" s="80">
        <f t="shared" si="18"/>
        <v>7.3230000000000004</v>
      </c>
      <c r="G358" s="49">
        <v>3.5</v>
      </c>
      <c r="H358" s="49">
        <v>5.13</v>
      </c>
      <c r="I358" s="51">
        <f t="shared" si="16"/>
        <v>1.21</v>
      </c>
      <c r="J358" s="51">
        <f t="shared" si="17"/>
        <v>6.34</v>
      </c>
      <c r="L358" s="172"/>
    </row>
    <row r="359" spans="1:12" ht="26.4" x14ac:dyDescent="0.3">
      <c r="A359" s="48">
        <v>352</v>
      </c>
      <c r="B359" s="82" t="s">
        <v>93</v>
      </c>
      <c r="C359" s="83" t="s">
        <v>46</v>
      </c>
      <c r="D359" s="79">
        <v>1372</v>
      </c>
      <c r="E359" s="52" t="s">
        <v>117</v>
      </c>
      <c r="F359" s="80">
        <f t="shared" si="18"/>
        <v>8.2159999999999993</v>
      </c>
      <c r="G359" s="49">
        <v>24</v>
      </c>
      <c r="H359" s="49">
        <v>39.44</v>
      </c>
      <c r="I359" s="51">
        <f t="shared" si="16"/>
        <v>9.3000000000000007</v>
      </c>
      <c r="J359" s="51">
        <f t="shared" si="17"/>
        <v>48.739999999999995</v>
      </c>
      <c r="L359" s="172"/>
    </row>
    <row r="360" spans="1:12" ht="26.4" x14ac:dyDescent="0.3">
      <c r="A360" s="48">
        <v>353</v>
      </c>
      <c r="B360" s="82" t="s">
        <v>89</v>
      </c>
      <c r="C360" s="83" t="s">
        <v>48</v>
      </c>
      <c r="D360" s="79">
        <v>1495</v>
      </c>
      <c r="E360" s="52" t="s">
        <v>117</v>
      </c>
      <c r="F360" s="80">
        <f t="shared" si="18"/>
        <v>8.952</v>
      </c>
      <c r="G360" s="49">
        <v>24</v>
      </c>
      <c r="H360" s="49">
        <v>42.97</v>
      </c>
      <c r="I360" s="51">
        <f t="shared" si="16"/>
        <v>10.14</v>
      </c>
      <c r="J360" s="51">
        <f t="shared" si="17"/>
        <v>53.11</v>
      </c>
      <c r="L360" s="172"/>
    </row>
    <row r="361" spans="1:12" ht="26.4" x14ac:dyDescent="0.3">
      <c r="A361" s="48">
        <v>354</v>
      </c>
      <c r="B361" s="82" t="s">
        <v>76</v>
      </c>
      <c r="C361" s="83" t="s">
        <v>46</v>
      </c>
      <c r="D361" s="79">
        <v>1200</v>
      </c>
      <c r="E361" s="52" t="s">
        <v>117</v>
      </c>
      <c r="F361" s="80">
        <f t="shared" si="18"/>
        <v>7.1859999999999999</v>
      </c>
      <c r="G361" s="49">
        <v>48</v>
      </c>
      <c r="H361" s="49">
        <v>68.989999999999995</v>
      </c>
      <c r="I361" s="51">
        <f t="shared" si="16"/>
        <v>16.27</v>
      </c>
      <c r="J361" s="51">
        <f t="shared" si="17"/>
        <v>85.259999999999991</v>
      </c>
      <c r="L361" s="172"/>
    </row>
    <row r="362" spans="1:12" x14ac:dyDescent="0.3">
      <c r="A362" s="48">
        <v>355</v>
      </c>
      <c r="B362" s="82" t="s">
        <v>108</v>
      </c>
      <c r="C362" s="83" t="s">
        <v>52</v>
      </c>
      <c r="D362" s="79">
        <v>1257</v>
      </c>
      <c r="E362" s="52" t="s">
        <v>117</v>
      </c>
      <c r="F362" s="80">
        <f t="shared" si="18"/>
        <v>7.5270000000000001</v>
      </c>
      <c r="G362" s="49">
        <v>49</v>
      </c>
      <c r="H362" s="49">
        <v>73.760000000000005</v>
      </c>
      <c r="I362" s="51">
        <f t="shared" si="16"/>
        <v>17.399999999999999</v>
      </c>
      <c r="J362" s="51">
        <f t="shared" si="17"/>
        <v>91.16</v>
      </c>
      <c r="L362" s="172"/>
    </row>
    <row r="363" spans="1:12" x14ac:dyDescent="0.3">
      <c r="A363" s="48">
        <v>356</v>
      </c>
      <c r="B363" s="82" t="s">
        <v>108</v>
      </c>
      <c r="C363" s="83" t="s">
        <v>52</v>
      </c>
      <c r="D363" s="79">
        <v>1257</v>
      </c>
      <c r="E363" s="52" t="s">
        <v>118</v>
      </c>
      <c r="F363" s="80">
        <f t="shared" si="18"/>
        <v>7.5270000000000001</v>
      </c>
      <c r="G363" s="49">
        <v>23</v>
      </c>
      <c r="H363" s="49">
        <v>86.56</v>
      </c>
      <c r="I363" s="51">
        <f t="shared" si="16"/>
        <v>20.420000000000002</v>
      </c>
      <c r="J363" s="51">
        <f t="shared" si="17"/>
        <v>106.98</v>
      </c>
      <c r="L363" s="172"/>
    </row>
    <row r="364" spans="1:12" ht="26.4" x14ac:dyDescent="0.3">
      <c r="A364" s="48">
        <v>357</v>
      </c>
      <c r="B364" s="82" t="s">
        <v>67</v>
      </c>
      <c r="C364" s="83" t="s">
        <v>46</v>
      </c>
      <c r="D364" s="79">
        <v>1200</v>
      </c>
      <c r="E364" s="52" t="s">
        <v>117</v>
      </c>
      <c r="F364" s="80">
        <f t="shared" si="18"/>
        <v>7.1859999999999999</v>
      </c>
      <c r="G364" s="49">
        <v>11</v>
      </c>
      <c r="H364" s="49">
        <v>15.81</v>
      </c>
      <c r="I364" s="51">
        <f t="shared" si="16"/>
        <v>3.73</v>
      </c>
      <c r="J364" s="51">
        <f t="shared" si="17"/>
        <v>19.54</v>
      </c>
      <c r="L364" s="172"/>
    </row>
    <row r="365" spans="1:12" ht="26.4" x14ac:dyDescent="0.3">
      <c r="A365" s="48">
        <v>358</v>
      </c>
      <c r="B365" s="82" t="s">
        <v>102</v>
      </c>
      <c r="C365" s="83" t="s">
        <v>50</v>
      </c>
      <c r="D365" s="79">
        <v>1239</v>
      </c>
      <c r="E365" s="52" t="s">
        <v>117</v>
      </c>
      <c r="F365" s="80">
        <f t="shared" si="18"/>
        <v>7.4189999999999996</v>
      </c>
      <c r="G365" s="49">
        <v>48</v>
      </c>
      <c r="H365" s="49">
        <v>71.22</v>
      </c>
      <c r="I365" s="51">
        <f t="shared" si="16"/>
        <v>16.8</v>
      </c>
      <c r="J365" s="51">
        <f t="shared" si="17"/>
        <v>88.02</v>
      </c>
      <c r="L365" s="172"/>
    </row>
    <row r="366" spans="1:12" ht="26.4" x14ac:dyDescent="0.3">
      <c r="A366" s="48">
        <v>359</v>
      </c>
      <c r="B366" s="82" t="s">
        <v>87</v>
      </c>
      <c r="C366" s="83" t="s">
        <v>46</v>
      </c>
      <c r="D366" s="79">
        <v>1392</v>
      </c>
      <c r="E366" s="52" t="s">
        <v>117</v>
      </c>
      <c r="F366" s="80">
        <f t="shared" si="18"/>
        <v>8.3350000000000009</v>
      </c>
      <c r="G366" s="49">
        <v>13</v>
      </c>
      <c r="H366" s="49">
        <v>21.67</v>
      </c>
      <c r="I366" s="51">
        <f t="shared" si="16"/>
        <v>5.1100000000000003</v>
      </c>
      <c r="J366" s="51">
        <f t="shared" si="17"/>
        <v>26.78</v>
      </c>
      <c r="L366" s="172"/>
    </row>
    <row r="367" spans="1:12" ht="39.6" x14ac:dyDescent="0.3">
      <c r="A367" s="48">
        <v>360</v>
      </c>
      <c r="B367" s="82" t="s">
        <v>73</v>
      </c>
      <c r="C367" s="83" t="s">
        <v>48</v>
      </c>
      <c r="D367" s="79">
        <v>1495</v>
      </c>
      <c r="E367" s="52" t="s">
        <v>117</v>
      </c>
      <c r="F367" s="80">
        <f t="shared" si="18"/>
        <v>8.952</v>
      </c>
      <c r="G367" s="49">
        <v>12</v>
      </c>
      <c r="H367" s="49">
        <v>21.48</v>
      </c>
      <c r="I367" s="51">
        <f t="shared" si="16"/>
        <v>5.07</v>
      </c>
      <c r="J367" s="51">
        <f t="shared" si="17"/>
        <v>26.55</v>
      </c>
      <c r="L367" s="172"/>
    </row>
    <row r="368" spans="1:12" ht="26.4" x14ac:dyDescent="0.3">
      <c r="A368" s="48">
        <v>361</v>
      </c>
      <c r="B368" s="82" t="s">
        <v>69</v>
      </c>
      <c r="C368" s="83" t="s">
        <v>48</v>
      </c>
      <c r="D368" s="79">
        <v>1239</v>
      </c>
      <c r="E368" s="52" t="s">
        <v>117</v>
      </c>
      <c r="F368" s="80">
        <f t="shared" si="18"/>
        <v>7.4189999999999996</v>
      </c>
      <c r="G368" s="49">
        <v>25</v>
      </c>
      <c r="H368" s="49">
        <v>37.1</v>
      </c>
      <c r="I368" s="51">
        <f t="shared" si="16"/>
        <v>8.75</v>
      </c>
      <c r="J368" s="51">
        <f t="shared" si="17"/>
        <v>45.85</v>
      </c>
      <c r="L368" s="172"/>
    </row>
    <row r="369" spans="1:12" ht="26.4" x14ac:dyDescent="0.3">
      <c r="A369" s="48">
        <v>362</v>
      </c>
      <c r="B369" s="82" t="s">
        <v>87</v>
      </c>
      <c r="C369" s="83" t="s">
        <v>48</v>
      </c>
      <c r="D369" s="79">
        <v>1398</v>
      </c>
      <c r="E369" s="52" t="s">
        <v>117</v>
      </c>
      <c r="F369" s="80">
        <f t="shared" si="18"/>
        <v>8.3710000000000004</v>
      </c>
      <c r="G369" s="49">
        <v>34</v>
      </c>
      <c r="H369" s="49">
        <v>56.92</v>
      </c>
      <c r="I369" s="51">
        <f t="shared" si="16"/>
        <v>13.43</v>
      </c>
      <c r="J369" s="51">
        <f t="shared" si="17"/>
        <v>70.349999999999994</v>
      </c>
      <c r="L369" s="172"/>
    </row>
    <row r="370" spans="1:12" ht="26.4" x14ac:dyDescent="0.3">
      <c r="A370" s="48">
        <v>363</v>
      </c>
      <c r="B370" s="82" t="s">
        <v>60</v>
      </c>
      <c r="C370" s="83" t="s">
        <v>46</v>
      </c>
      <c r="D370" s="79">
        <v>1372</v>
      </c>
      <c r="E370" s="52" t="s">
        <v>118</v>
      </c>
      <c r="F370" s="80">
        <f t="shared" si="18"/>
        <v>8.2159999999999993</v>
      </c>
      <c r="G370" s="49">
        <v>1</v>
      </c>
      <c r="H370" s="49">
        <v>4.1100000000000003</v>
      </c>
      <c r="I370" s="51">
        <f t="shared" si="16"/>
        <v>0.97</v>
      </c>
      <c r="J370" s="51">
        <f t="shared" si="17"/>
        <v>5.08</v>
      </c>
      <c r="L370" s="172"/>
    </row>
    <row r="371" spans="1:12" ht="26.4" x14ac:dyDescent="0.3">
      <c r="A371" s="48">
        <v>364</v>
      </c>
      <c r="B371" s="82" t="s">
        <v>60</v>
      </c>
      <c r="C371" s="83" t="s">
        <v>46</v>
      </c>
      <c r="D371" s="79">
        <v>1372</v>
      </c>
      <c r="E371" s="52" t="s">
        <v>117</v>
      </c>
      <c r="F371" s="80">
        <f t="shared" si="18"/>
        <v>8.2159999999999993</v>
      </c>
      <c r="G371" s="49">
        <v>38</v>
      </c>
      <c r="H371" s="49">
        <v>62.44</v>
      </c>
      <c r="I371" s="51">
        <f t="shared" si="16"/>
        <v>14.73</v>
      </c>
      <c r="J371" s="51">
        <f t="shared" si="17"/>
        <v>77.17</v>
      </c>
      <c r="L371" s="172"/>
    </row>
    <row r="372" spans="1:12" ht="26.4" x14ac:dyDescent="0.3">
      <c r="A372" s="48">
        <v>365</v>
      </c>
      <c r="B372" s="82" t="s">
        <v>105</v>
      </c>
      <c r="C372" s="83" t="s">
        <v>48</v>
      </c>
      <c r="D372" s="79">
        <v>1195</v>
      </c>
      <c r="E372" s="52" t="s">
        <v>117</v>
      </c>
      <c r="F372" s="80">
        <f t="shared" si="18"/>
        <v>7.1559999999999997</v>
      </c>
      <c r="G372" s="49">
        <v>37</v>
      </c>
      <c r="H372" s="49">
        <v>52.95</v>
      </c>
      <c r="I372" s="51">
        <f t="shared" si="16"/>
        <v>12.49</v>
      </c>
      <c r="J372" s="51">
        <f t="shared" si="17"/>
        <v>65.44</v>
      </c>
      <c r="L372" s="172"/>
    </row>
    <row r="373" spans="1:12" ht="26.4" x14ac:dyDescent="0.3">
      <c r="A373" s="48">
        <v>366</v>
      </c>
      <c r="B373" s="82" t="s">
        <v>109</v>
      </c>
      <c r="C373" s="83" t="s">
        <v>52</v>
      </c>
      <c r="D373" s="79">
        <v>1177</v>
      </c>
      <c r="E373" s="52" t="s">
        <v>118</v>
      </c>
      <c r="F373" s="80">
        <f t="shared" si="18"/>
        <v>7.048</v>
      </c>
      <c r="G373" s="49">
        <v>60</v>
      </c>
      <c r="H373" s="49">
        <v>211.44</v>
      </c>
      <c r="I373" s="51">
        <f t="shared" si="16"/>
        <v>49.88</v>
      </c>
      <c r="J373" s="51">
        <f t="shared" si="17"/>
        <v>261.32</v>
      </c>
      <c r="L373" s="172"/>
    </row>
    <row r="374" spans="1:12" ht="26.4" x14ac:dyDescent="0.3">
      <c r="A374" s="48">
        <v>367</v>
      </c>
      <c r="B374" s="82" t="s">
        <v>109</v>
      </c>
      <c r="C374" s="83" t="s">
        <v>52</v>
      </c>
      <c r="D374" s="79">
        <v>1177</v>
      </c>
      <c r="E374" s="52" t="s">
        <v>117</v>
      </c>
      <c r="F374" s="80">
        <f t="shared" si="18"/>
        <v>7.048</v>
      </c>
      <c r="G374" s="49">
        <v>96</v>
      </c>
      <c r="H374" s="49">
        <v>135.32</v>
      </c>
      <c r="I374" s="51">
        <f t="shared" si="16"/>
        <v>31.92</v>
      </c>
      <c r="J374" s="51">
        <f t="shared" si="17"/>
        <v>167.24</v>
      </c>
      <c r="L374" s="172"/>
    </row>
    <row r="375" spans="1:12" ht="26.4" x14ac:dyDescent="0.3">
      <c r="A375" s="48">
        <v>368</v>
      </c>
      <c r="B375" s="82" t="s">
        <v>80</v>
      </c>
      <c r="C375" s="83" t="s">
        <v>46</v>
      </c>
      <c r="D375" s="79">
        <v>1180</v>
      </c>
      <c r="E375" s="52" t="s">
        <v>117</v>
      </c>
      <c r="F375" s="80">
        <f t="shared" si="18"/>
        <v>7.0659999999999998</v>
      </c>
      <c r="G375" s="49">
        <v>32</v>
      </c>
      <c r="H375" s="49">
        <v>45.22</v>
      </c>
      <c r="I375" s="51">
        <f t="shared" si="16"/>
        <v>10.67</v>
      </c>
      <c r="J375" s="51">
        <f t="shared" si="17"/>
        <v>55.89</v>
      </c>
      <c r="L375" s="172"/>
    </row>
    <row r="376" spans="1:12" ht="26.4" x14ac:dyDescent="0.3">
      <c r="A376" s="48">
        <v>369</v>
      </c>
      <c r="B376" s="82" t="s">
        <v>109</v>
      </c>
      <c r="C376" s="83" t="s">
        <v>52</v>
      </c>
      <c r="D376" s="79">
        <v>1177</v>
      </c>
      <c r="E376" s="52" t="s">
        <v>118</v>
      </c>
      <c r="F376" s="80">
        <f t="shared" si="18"/>
        <v>7.048</v>
      </c>
      <c r="G376" s="49">
        <v>43</v>
      </c>
      <c r="H376" s="49">
        <v>151.53</v>
      </c>
      <c r="I376" s="51">
        <f t="shared" si="16"/>
        <v>35.75</v>
      </c>
      <c r="J376" s="51">
        <f t="shared" si="17"/>
        <v>187.28</v>
      </c>
      <c r="L376" s="172"/>
    </row>
    <row r="377" spans="1:12" ht="26.4" x14ac:dyDescent="0.3">
      <c r="A377" s="48">
        <v>370</v>
      </c>
      <c r="B377" s="82" t="s">
        <v>109</v>
      </c>
      <c r="C377" s="83" t="s">
        <v>52</v>
      </c>
      <c r="D377" s="79">
        <v>1177</v>
      </c>
      <c r="E377" s="52" t="s">
        <v>117</v>
      </c>
      <c r="F377" s="80">
        <f t="shared" si="18"/>
        <v>7.048</v>
      </c>
      <c r="G377" s="49">
        <v>126</v>
      </c>
      <c r="H377" s="49">
        <v>177.61</v>
      </c>
      <c r="I377" s="51">
        <f t="shared" si="16"/>
        <v>41.9</v>
      </c>
      <c r="J377" s="51">
        <f t="shared" si="17"/>
        <v>219.51000000000002</v>
      </c>
      <c r="L377" s="172"/>
    </row>
    <row r="378" spans="1:12" ht="26.4" x14ac:dyDescent="0.3">
      <c r="A378" s="48">
        <v>371</v>
      </c>
      <c r="B378" s="82" t="s">
        <v>83</v>
      </c>
      <c r="C378" s="83" t="s">
        <v>46</v>
      </c>
      <c r="D378" s="79">
        <v>1352</v>
      </c>
      <c r="E378" s="52" t="s">
        <v>117</v>
      </c>
      <c r="F378" s="80">
        <f t="shared" si="18"/>
        <v>8.0960000000000001</v>
      </c>
      <c r="G378" s="49">
        <v>44</v>
      </c>
      <c r="H378" s="49">
        <v>71.239999999999995</v>
      </c>
      <c r="I378" s="51">
        <f t="shared" si="16"/>
        <v>16.809999999999999</v>
      </c>
      <c r="J378" s="51">
        <f t="shared" si="17"/>
        <v>88.05</v>
      </c>
      <c r="L378" s="172"/>
    </row>
    <row r="379" spans="1:12" ht="26.4" x14ac:dyDescent="0.3">
      <c r="A379" s="48">
        <v>372</v>
      </c>
      <c r="B379" s="82" t="s">
        <v>82</v>
      </c>
      <c r="C379" s="83" t="s">
        <v>46</v>
      </c>
      <c r="D379" s="79">
        <v>1203</v>
      </c>
      <c r="E379" s="52" t="s">
        <v>117</v>
      </c>
      <c r="F379" s="80">
        <f t="shared" si="18"/>
        <v>7.2039999999999997</v>
      </c>
      <c r="G379" s="49">
        <v>26</v>
      </c>
      <c r="H379" s="49">
        <v>37.46</v>
      </c>
      <c r="I379" s="51">
        <f t="shared" si="16"/>
        <v>8.84</v>
      </c>
      <c r="J379" s="51">
        <f t="shared" si="17"/>
        <v>46.3</v>
      </c>
      <c r="L379" s="172"/>
    </row>
    <row r="380" spans="1:12" ht="26.4" x14ac:dyDescent="0.3">
      <c r="A380" s="48">
        <v>373</v>
      </c>
      <c r="B380" s="82" t="s">
        <v>61</v>
      </c>
      <c r="C380" s="83" t="s">
        <v>46</v>
      </c>
      <c r="D380" s="79">
        <v>1180</v>
      </c>
      <c r="E380" s="52" t="s">
        <v>117</v>
      </c>
      <c r="F380" s="80">
        <f t="shared" si="18"/>
        <v>7.0659999999999998</v>
      </c>
      <c r="G380" s="49">
        <v>12</v>
      </c>
      <c r="H380" s="49">
        <v>16.96</v>
      </c>
      <c r="I380" s="51">
        <f t="shared" si="16"/>
        <v>4</v>
      </c>
      <c r="J380" s="51">
        <f t="shared" si="17"/>
        <v>20.96</v>
      </c>
      <c r="L380" s="172"/>
    </row>
    <row r="381" spans="1:12" ht="26.4" x14ac:dyDescent="0.3">
      <c r="A381" s="48">
        <v>374</v>
      </c>
      <c r="B381" s="82" t="s">
        <v>104</v>
      </c>
      <c r="C381" s="83" t="s">
        <v>46</v>
      </c>
      <c r="D381" s="79">
        <v>1180</v>
      </c>
      <c r="E381" s="52" t="s">
        <v>117</v>
      </c>
      <c r="F381" s="80">
        <f t="shared" si="18"/>
        <v>7.0659999999999998</v>
      </c>
      <c r="G381" s="49">
        <v>51</v>
      </c>
      <c r="H381" s="49">
        <v>72.069999999999993</v>
      </c>
      <c r="I381" s="51">
        <f t="shared" si="16"/>
        <v>17</v>
      </c>
      <c r="J381" s="51">
        <f t="shared" si="17"/>
        <v>89.07</v>
      </c>
      <c r="L381" s="172"/>
    </row>
    <row r="382" spans="1:12" ht="26.4" x14ac:dyDescent="0.3">
      <c r="A382" s="48">
        <v>375</v>
      </c>
      <c r="B382" s="82" t="s">
        <v>109</v>
      </c>
      <c r="C382" s="83" t="s">
        <v>52</v>
      </c>
      <c r="D382" s="79">
        <v>1177</v>
      </c>
      <c r="E382" s="52" t="s">
        <v>118</v>
      </c>
      <c r="F382" s="80">
        <f t="shared" si="18"/>
        <v>7.048</v>
      </c>
      <c r="G382" s="49">
        <v>60</v>
      </c>
      <c r="H382" s="49">
        <v>211.44</v>
      </c>
      <c r="I382" s="51">
        <f t="shared" si="16"/>
        <v>49.88</v>
      </c>
      <c r="J382" s="51">
        <f t="shared" si="17"/>
        <v>261.32</v>
      </c>
      <c r="L382" s="172"/>
    </row>
    <row r="383" spans="1:12" ht="26.4" x14ac:dyDescent="0.3">
      <c r="A383" s="48">
        <v>376</v>
      </c>
      <c r="B383" s="82" t="s">
        <v>109</v>
      </c>
      <c r="C383" s="83" t="s">
        <v>52</v>
      </c>
      <c r="D383" s="79">
        <v>1177</v>
      </c>
      <c r="E383" s="52" t="s">
        <v>117</v>
      </c>
      <c r="F383" s="80">
        <f t="shared" si="18"/>
        <v>7.048</v>
      </c>
      <c r="G383" s="49">
        <v>96</v>
      </c>
      <c r="H383" s="49">
        <v>135.32</v>
      </c>
      <c r="I383" s="51">
        <f t="shared" si="16"/>
        <v>31.92</v>
      </c>
      <c r="J383" s="51">
        <f t="shared" si="17"/>
        <v>167.24</v>
      </c>
      <c r="L383" s="172"/>
    </row>
    <row r="384" spans="1:12" ht="26.4" x14ac:dyDescent="0.3">
      <c r="A384" s="48">
        <v>377</v>
      </c>
      <c r="B384" s="82" t="s">
        <v>87</v>
      </c>
      <c r="C384" s="83" t="s">
        <v>46</v>
      </c>
      <c r="D384" s="79">
        <v>1327</v>
      </c>
      <c r="E384" s="52" t="s">
        <v>117</v>
      </c>
      <c r="F384" s="80">
        <f t="shared" si="18"/>
        <v>7.9459999999999997</v>
      </c>
      <c r="G384" s="49">
        <v>38</v>
      </c>
      <c r="H384" s="49">
        <v>60.39</v>
      </c>
      <c r="I384" s="51">
        <f t="shared" si="16"/>
        <v>14.25</v>
      </c>
      <c r="J384" s="51">
        <f t="shared" si="17"/>
        <v>74.64</v>
      </c>
      <c r="L384" s="172"/>
    </row>
    <row r="385" spans="1:12" ht="26.4" x14ac:dyDescent="0.3">
      <c r="A385" s="48">
        <v>378</v>
      </c>
      <c r="B385" s="82" t="s">
        <v>67</v>
      </c>
      <c r="C385" s="83" t="s">
        <v>48</v>
      </c>
      <c r="D385" s="79">
        <v>1352</v>
      </c>
      <c r="E385" s="52" t="s">
        <v>117</v>
      </c>
      <c r="F385" s="80">
        <f t="shared" si="18"/>
        <v>8.0960000000000001</v>
      </c>
      <c r="G385" s="49">
        <v>34.5</v>
      </c>
      <c r="H385" s="49">
        <v>55.86</v>
      </c>
      <c r="I385" s="51">
        <f t="shared" si="16"/>
        <v>13.18</v>
      </c>
      <c r="J385" s="51">
        <f t="shared" si="17"/>
        <v>69.039999999999992</v>
      </c>
      <c r="L385" s="172"/>
    </row>
    <row r="386" spans="1:12" ht="26.4" x14ac:dyDescent="0.3">
      <c r="A386" s="48">
        <v>379</v>
      </c>
      <c r="B386" s="82" t="s">
        <v>94</v>
      </c>
      <c r="C386" s="83" t="s">
        <v>46</v>
      </c>
      <c r="D386" s="79">
        <v>1180</v>
      </c>
      <c r="E386" s="52" t="s">
        <v>117</v>
      </c>
      <c r="F386" s="80">
        <f t="shared" si="18"/>
        <v>7.0659999999999998</v>
      </c>
      <c r="G386" s="49">
        <v>26</v>
      </c>
      <c r="H386" s="49">
        <v>36.74</v>
      </c>
      <c r="I386" s="51">
        <f t="shared" si="16"/>
        <v>8.67</v>
      </c>
      <c r="J386" s="51">
        <f t="shared" si="17"/>
        <v>45.410000000000004</v>
      </c>
      <c r="L386" s="172"/>
    </row>
    <row r="387" spans="1:12" ht="26.4" x14ac:dyDescent="0.3">
      <c r="A387" s="48">
        <v>380</v>
      </c>
      <c r="B387" s="82" t="s">
        <v>86</v>
      </c>
      <c r="C387" s="83" t="s">
        <v>48</v>
      </c>
      <c r="D387" s="79">
        <v>1448</v>
      </c>
      <c r="E387" s="52" t="s">
        <v>117</v>
      </c>
      <c r="F387" s="80">
        <f t="shared" si="18"/>
        <v>8.6709999999999994</v>
      </c>
      <c r="G387" s="49">
        <v>12</v>
      </c>
      <c r="H387" s="49">
        <v>20.81</v>
      </c>
      <c r="I387" s="51">
        <f t="shared" si="16"/>
        <v>4.91</v>
      </c>
      <c r="J387" s="51">
        <f t="shared" si="17"/>
        <v>25.72</v>
      </c>
      <c r="L387" s="172"/>
    </row>
    <row r="388" spans="1:12" ht="26.4" x14ac:dyDescent="0.3">
      <c r="A388" s="48">
        <v>381</v>
      </c>
      <c r="B388" s="82" t="s">
        <v>94</v>
      </c>
      <c r="C388" s="83" t="s">
        <v>46</v>
      </c>
      <c r="D388" s="79">
        <v>1180</v>
      </c>
      <c r="E388" s="52" t="s">
        <v>117</v>
      </c>
      <c r="F388" s="80">
        <f t="shared" si="18"/>
        <v>7.0659999999999998</v>
      </c>
      <c r="G388" s="49">
        <v>23</v>
      </c>
      <c r="H388" s="49">
        <v>32.5</v>
      </c>
      <c r="I388" s="51">
        <f t="shared" si="16"/>
        <v>7.67</v>
      </c>
      <c r="J388" s="51">
        <f t="shared" si="17"/>
        <v>40.17</v>
      </c>
      <c r="L388" s="172"/>
    </row>
    <row r="389" spans="1:12" ht="26.4" x14ac:dyDescent="0.3">
      <c r="A389" s="48">
        <v>382</v>
      </c>
      <c r="B389" s="82" t="s">
        <v>109</v>
      </c>
      <c r="C389" s="83" t="s">
        <v>52</v>
      </c>
      <c r="D389" s="79">
        <v>1177</v>
      </c>
      <c r="E389" s="52" t="s">
        <v>117</v>
      </c>
      <c r="F389" s="80">
        <f t="shared" si="18"/>
        <v>7.048</v>
      </c>
      <c r="G389" s="49">
        <v>126</v>
      </c>
      <c r="H389" s="49">
        <v>177.61</v>
      </c>
      <c r="I389" s="51">
        <f t="shared" si="16"/>
        <v>41.9</v>
      </c>
      <c r="J389" s="51">
        <f t="shared" si="17"/>
        <v>219.51000000000002</v>
      </c>
      <c r="L389" s="172"/>
    </row>
    <row r="390" spans="1:12" ht="26.4" x14ac:dyDescent="0.3">
      <c r="A390" s="48">
        <v>383</v>
      </c>
      <c r="B390" s="82" t="s">
        <v>109</v>
      </c>
      <c r="C390" s="83" t="s">
        <v>52</v>
      </c>
      <c r="D390" s="79">
        <v>1177</v>
      </c>
      <c r="E390" s="52" t="s">
        <v>118</v>
      </c>
      <c r="F390" s="80">
        <f t="shared" si="18"/>
        <v>7.048</v>
      </c>
      <c r="G390" s="49">
        <v>43</v>
      </c>
      <c r="H390" s="49">
        <v>151.53</v>
      </c>
      <c r="I390" s="51">
        <f t="shared" si="16"/>
        <v>35.75</v>
      </c>
      <c r="J390" s="51">
        <f t="shared" si="17"/>
        <v>187.28</v>
      </c>
      <c r="L390" s="172"/>
    </row>
    <row r="391" spans="1:12" ht="26.4" x14ac:dyDescent="0.3">
      <c r="A391" s="48">
        <v>384</v>
      </c>
      <c r="B391" s="82" t="s">
        <v>90</v>
      </c>
      <c r="C391" s="83" t="s">
        <v>46</v>
      </c>
      <c r="D391" s="79">
        <v>1180</v>
      </c>
      <c r="E391" s="52" t="s">
        <v>117</v>
      </c>
      <c r="F391" s="80">
        <f t="shared" si="18"/>
        <v>7.0659999999999998</v>
      </c>
      <c r="G391" s="49">
        <v>16</v>
      </c>
      <c r="H391" s="49">
        <v>22.61</v>
      </c>
      <c r="I391" s="51">
        <f t="shared" si="16"/>
        <v>5.33</v>
      </c>
      <c r="J391" s="51">
        <f t="shared" si="17"/>
        <v>27.939999999999998</v>
      </c>
      <c r="L391" s="172"/>
    </row>
    <row r="392" spans="1:12" ht="26.4" x14ac:dyDescent="0.3">
      <c r="A392" s="48">
        <v>385</v>
      </c>
      <c r="B392" s="82" t="s">
        <v>93</v>
      </c>
      <c r="C392" s="83" t="s">
        <v>46</v>
      </c>
      <c r="D392" s="79">
        <v>1203</v>
      </c>
      <c r="E392" s="52" t="s">
        <v>117</v>
      </c>
      <c r="F392" s="80">
        <f t="shared" si="18"/>
        <v>7.2039999999999997</v>
      </c>
      <c r="G392" s="49">
        <v>41</v>
      </c>
      <c r="H392" s="49">
        <v>59.07</v>
      </c>
      <c r="I392" s="51">
        <f t="shared" ref="I392:I412" si="19">ROUND(H392*23.59%,2)</f>
        <v>13.93</v>
      </c>
      <c r="J392" s="51">
        <f t="shared" ref="J392:J455" si="20">H392+I392</f>
        <v>73</v>
      </c>
      <c r="L392" s="172"/>
    </row>
    <row r="393" spans="1:12" ht="26.4" x14ac:dyDescent="0.3">
      <c r="A393" s="48">
        <v>386</v>
      </c>
      <c r="B393" s="82" t="s">
        <v>60</v>
      </c>
      <c r="C393" s="83" t="s">
        <v>48</v>
      </c>
      <c r="D393" s="79">
        <v>1378</v>
      </c>
      <c r="E393" s="52" t="s">
        <v>117</v>
      </c>
      <c r="F393" s="80">
        <f t="shared" ref="F393:F403" si="21">ROUND(D393/$F$4,3)</f>
        <v>8.2509999999999994</v>
      </c>
      <c r="G393" s="49">
        <v>27</v>
      </c>
      <c r="H393" s="49">
        <v>44.56</v>
      </c>
      <c r="I393" s="51">
        <f t="shared" si="19"/>
        <v>10.51</v>
      </c>
      <c r="J393" s="51">
        <f t="shared" si="20"/>
        <v>55.07</v>
      </c>
      <c r="L393" s="172"/>
    </row>
    <row r="394" spans="1:12" ht="26.4" x14ac:dyDescent="0.3">
      <c r="A394" s="48">
        <v>387</v>
      </c>
      <c r="B394" s="82" t="s">
        <v>86</v>
      </c>
      <c r="C394" s="83" t="s">
        <v>48</v>
      </c>
      <c r="D394" s="79">
        <v>1448</v>
      </c>
      <c r="E394" s="52" t="s">
        <v>117</v>
      </c>
      <c r="F394" s="80">
        <f t="shared" si="21"/>
        <v>8.6709999999999994</v>
      </c>
      <c r="G394" s="49">
        <v>24</v>
      </c>
      <c r="H394" s="49">
        <v>41.62</v>
      </c>
      <c r="I394" s="51">
        <f t="shared" si="19"/>
        <v>9.82</v>
      </c>
      <c r="J394" s="51">
        <f t="shared" si="20"/>
        <v>51.44</v>
      </c>
      <c r="L394" s="172"/>
    </row>
    <row r="395" spans="1:12" ht="26.4" x14ac:dyDescent="0.3">
      <c r="A395" s="48">
        <v>388</v>
      </c>
      <c r="B395" s="82" t="s">
        <v>64</v>
      </c>
      <c r="C395" s="83" t="s">
        <v>50</v>
      </c>
      <c r="D395" s="79">
        <v>1232</v>
      </c>
      <c r="E395" s="52" t="s">
        <v>117</v>
      </c>
      <c r="F395" s="80">
        <f t="shared" si="21"/>
        <v>7.3769999999999998</v>
      </c>
      <c r="G395" s="49">
        <v>24</v>
      </c>
      <c r="H395" s="49">
        <v>35.409999999999997</v>
      </c>
      <c r="I395" s="51">
        <f t="shared" si="19"/>
        <v>8.35</v>
      </c>
      <c r="J395" s="51">
        <f t="shared" si="20"/>
        <v>43.76</v>
      </c>
      <c r="L395" s="172"/>
    </row>
    <row r="396" spans="1:12" ht="26.4" x14ac:dyDescent="0.3">
      <c r="A396" s="48">
        <v>389</v>
      </c>
      <c r="B396" s="82" t="s">
        <v>51</v>
      </c>
      <c r="C396" s="83" t="s">
        <v>52</v>
      </c>
      <c r="D396" s="79">
        <v>1023</v>
      </c>
      <c r="E396" s="52" t="s">
        <v>117</v>
      </c>
      <c r="F396" s="80">
        <f t="shared" si="21"/>
        <v>6.1260000000000003</v>
      </c>
      <c r="G396" s="49">
        <v>26</v>
      </c>
      <c r="H396" s="49">
        <v>31.86</v>
      </c>
      <c r="I396" s="51">
        <f t="shared" si="19"/>
        <v>7.52</v>
      </c>
      <c r="J396" s="51">
        <f t="shared" si="20"/>
        <v>39.379999999999995</v>
      </c>
      <c r="L396" s="172"/>
    </row>
    <row r="397" spans="1:12" x14ac:dyDescent="0.3">
      <c r="A397" s="48">
        <v>390</v>
      </c>
      <c r="B397" s="82" t="s">
        <v>112</v>
      </c>
      <c r="C397" s="83" t="s">
        <v>52</v>
      </c>
      <c r="D397" s="79">
        <v>1234</v>
      </c>
      <c r="E397" s="52" t="s">
        <v>117</v>
      </c>
      <c r="F397" s="80">
        <f t="shared" si="21"/>
        <v>7.3890000000000002</v>
      </c>
      <c r="G397" s="49">
        <v>130</v>
      </c>
      <c r="H397" s="49">
        <v>192.11</v>
      </c>
      <c r="I397" s="51">
        <f t="shared" si="19"/>
        <v>45.32</v>
      </c>
      <c r="J397" s="51">
        <f t="shared" si="20"/>
        <v>237.43</v>
      </c>
      <c r="L397" s="172"/>
    </row>
    <row r="398" spans="1:12" x14ac:dyDescent="0.3">
      <c r="A398" s="48">
        <v>391</v>
      </c>
      <c r="B398" s="82" t="s">
        <v>112</v>
      </c>
      <c r="C398" s="83" t="s">
        <v>52</v>
      </c>
      <c r="D398" s="79">
        <v>1234</v>
      </c>
      <c r="E398" s="52" t="s">
        <v>118</v>
      </c>
      <c r="F398" s="80">
        <f t="shared" si="21"/>
        <v>7.3890000000000002</v>
      </c>
      <c r="G398" s="49">
        <v>38</v>
      </c>
      <c r="H398" s="49">
        <v>140.38999999999999</v>
      </c>
      <c r="I398" s="51">
        <f t="shared" si="19"/>
        <v>33.119999999999997</v>
      </c>
      <c r="J398" s="51">
        <f t="shared" si="20"/>
        <v>173.51</v>
      </c>
      <c r="L398" s="172"/>
    </row>
    <row r="399" spans="1:12" ht="26.4" x14ac:dyDescent="0.3">
      <c r="A399" s="48">
        <v>392</v>
      </c>
      <c r="B399" s="82" t="s">
        <v>69</v>
      </c>
      <c r="C399" s="83" t="s">
        <v>46</v>
      </c>
      <c r="D399" s="79">
        <v>1180</v>
      </c>
      <c r="E399" s="52" t="s">
        <v>117</v>
      </c>
      <c r="F399" s="80">
        <f t="shared" si="21"/>
        <v>7.0659999999999998</v>
      </c>
      <c r="G399" s="49">
        <v>24</v>
      </c>
      <c r="H399" s="49">
        <v>33.92</v>
      </c>
      <c r="I399" s="51">
        <f t="shared" si="19"/>
        <v>8</v>
      </c>
      <c r="J399" s="51">
        <f t="shared" si="20"/>
        <v>41.92</v>
      </c>
      <c r="L399" s="172"/>
    </row>
    <row r="400" spans="1:12" ht="26.4" x14ac:dyDescent="0.3">
      <c r="A400" s="48">
        <v>393</v>
      </c>
      <c r="B400" s="82" t="s">
        <v>94</v>
      </c>
      <c r="C400" s="83" t="s">
        <v>46</v>
      </c>
      <c r="D400" s="79">
        <v>1180</v>
      </c>
      <c r="E400" s="52" t="s">
        <v>117</v>
      </c>
      <c r="F400" s="80">
        <f t="shared" si="21"/>
        <v>7.0659999999999998</v>
      </c>
      <c r="G400" s="49">
        <v>13</v>
      </c>
      <c r="H400" s="49">
        <v>18.37</v>
      </c>
      <c r="I400" s="51">
        <f t="shared" si="19"/>
        <v>4.33</v>
      </c>
      <c r="J400" s="51">
        <f t="shared" si="20"/>
        <v>22.700000000000003</v>
      </c>
      <c r="L400" s="172"/>
    </row>
    <row r="401" spans="1:12" ht="26.4" x14ac:dyDescent="0.3">
      <c r="A401" s="48">
        <v>394</v>
      </c>
      <c r="B401" s="82" t="s">
        <v>91</v>
      </c>
      <c r="C401" s="83" t="s">
        <v>52</v>
      </c>
      <c r="D401" s="79">
        <v>1023</v>
      </c>
      <c r="E401" s="52" t="s">
        <v>117</v>
      </c>
      <c r="F401" s="80">
        <f t="shared" si="21"/>
        <v>6.1260000000000003</v>
      </c>
      <c r="G401" s="49">
        <v>12</v>
      </c>
      <c r="H401" s="49">
        <v>14.7</v>
      </c>
      <c r="I401" s="51">
        <f t="shared" si="19"/>
        <v>3.47</v>
      </c>
      <c r="J401" s="51">
        <f t="shared" si="20"/>
        <v>18.169999999999998</v>
      </c>
      <c r="L401" s="172"/>
    </row>
    <row r="402" spans="1:12" ht="26.4" x14ac:dyDescent="0.3">
      <c r="A402" s="48">
        <v>395</v>
      </c>
      <c r="B402" s="82" t="s">
        <v>56</v>
      </c>
      <c r="C402" s="83" t="s">
        <v>46</v>
      </c>
      <c r="D402" s="79">
        <v>1180</v>
      </c>
      <c r="E402" s="52" t="s">
        <v>117</v>
      </c>
      <c r="F402" s="80">
        <f t="shared" si="21"/>
        <v>7.0659999999999998</v>
      </c>
      <c r="G402" s="49">
        <v>22.5</v>
      </c>
      <c r="H402" s="49">
        <v>31.8</v>
      </c>
      <c r="I402" s="51">
        <f t="shared" si="19"/>
        <v>7.5</v>
      </c>
      <c r="J402" s="51">
        <f t="shared" si="20"/>
        <v>39.299999999999997</v>
      </c>
      <c r="L402" s="172"/>
    </row>
    <row r="403" spans="1:12" ht="26.4" x14ac:dyDescent="0.3">
      <c r="A403" s="48">
        <v>396</v>
      </c>
      <c r="B403" s="82" t="s">
        <v>56</v>
      </c>
      <c r="C403" s="83" t="s">
        <v>46</v>
      </c>
      <c r="D403" s="79">
        <v>1180</v>
      </c>
      <c r="E403" s="52" t="s">
        <v>118</v>
      </c>
      <c r="F403" s="80">
        <f t="shared" si="21"/>
        <v>7.0659999999999998</v>
      </c>
      <c r="G403" s="49">
        <v>0.5</v>
      </c>
      <c r="H403" s="49">
        <v>1.77</v>
      </c>
      <c r="I403" s="51">
        <f t="shared" si="19"/>
        <v>0.42</v>
      </c>
      <c r="J403" s="51">
        <f t="shared" si="20"/>
        <v>2.19</v>
      </c>
      <c r="L403" s="172"/>
    </row>
    <row r="404" spans="1:12" ht="22.5" customHeight="1" x14ac:dyDescent="0.3">
      <c r="A404" s="48">
        <v>397</v>
      </c>
      <c r="B404" s="141" t="s">
        <v>45</v>
      </c>
      <c r="C404" s="142" t="s">
        <v>46</v>
      </c>
      <c r="D404" s="143">
        <v>1327</v>
      </c>
      <c r="E404" s="143" t="s">
        <v>117</v>
      </c>
      <c r="F404" s="143"/>
      <c r="G404" s="51">
        <v>25</v>
      </c>
      <c r="H404" s="51">
        <v>39.729999999999997</v>
      </c>
      <c r="I404" s="51">
        <f t="shared" si="19"/>
        <v>9.3699999999999992</v>
      </c>
      <c r="J404" s="51">
        <f t="shared" si="20"/>
        <v>49.099999999999994</v>
      </c>
      <c r="L404" s="172"/>
    </row>
    <row r="405" spans="1:12" ht="26.4" x14ac:dyDescent="0.3">
      <c r="A405" s="48">
        <v>398</v>
      </c>
      <c r="B405" s="82" t="s">
        <v>45</v>
      </c>
      <c r="C405" s="83" t="s">
        <v>46</v>
      </c>
      <c r="D405" s="79">
        <v>1327</v>
      </c>
      <c r="E405" s="52" t="s">
        <v>118</v>
      </c>
      <c r="F405" s="80">
        <f t="shared" ref="F405:F468" si="22">ROUND(D405/$F$4,3)</f>
        <v>7.9459999999999997</v>
      </c>
      <c r="G405" s="49">
        <v>2</v>
      </c>
      <c r="H405" s="49">
        <v>7.95</v>
      </c>
      <c r="I405" s="51">
        <f t="shared" si="19"/>
        <v>1.88</v>
      </c>
      <c r="J405" s="51">
        <f t="shared" si="20"/>
        <v>9.83</v>
      </c>
      <c r="L405" s="172"/>
    </row>
    <row r="406" spans="1:12" x14ac:dyDescent="0.3">
      <c r="A406" s="48">
        <v>399</v>
      </c>
      <c r="B406" s="82" t="s">
        <v>108</v>
      </c>
      <c r="C406" s="83" t="s">
        <v>52</v>
      </c>
      <c r="D406" s="79">
        <v>1234</v>
      </c>
      <c r="E406" s="52" t="s">
        <v>117</v>
      </c>
      <c r="F406" s="80">
        <f t="shared" si="22"/>
        <v>7.3890000000000002</v>
      </c>
      <c r="G406" s="49">
        <v>43</v>
      </c>
      <c r="H406" s="49">
        <v>63.55</v>
      </c>
      <c r="I406" s="51">
        <f t="shared" si="19"/>
        <v>14.99</v>
      </c>
      <c r="J406" s="51">
        <f t="shared" si="20"/>
        <v>78.539999999999992</v>
      </c>
      <c r="L406" s="172"/>
    </row>
    <row r="407" spans="1:12" x14ac:dyDescent="0.3">
      <c r="A407" s="48">
        <v>400</v>
      </c>
      <c r="B407" s="82" t="s">
        <v>108</v>
      </c>
      <c r="C407" s="83" t="s">
        <v>52</v>
      </c>
      <c r="D407" s="79">
        <v>1234</v>
      </c>
      <c r="E407" s="52" t="s">
        <v>118</v>
      </c>
      <c r="F407" s="80">
        <f t="shared" si="22"/>
        <v>7.3890000000000002</v>
      </c>
      <c r="G407" s="49">
        <v>29</v>
      </c>
      <c r="H407" s="49">
        <v>107.14</v>
      </c>
      <c r="I407" s="51">
        <f t="shared" si="19"/>
        <v>25.27</v>
      </c>
      <c r="J407" s="51">
        <f t="shared" si="20"/>
        <v>132.41</v>
      </c>
      <c r="L407" s="172"/>
    </row>
    <row r="408" spans="1:12" ht="26.4" x14ac:dyDescent="0.3">
      <c r="A408" s="48">
        <v>401</v>
      </c>
      <c r="B408" s="82" t="s">
        <v>109</v>
      </c>
      <c r="C408" s="83" t="s">
        <v>52</v>
      </c>
      <c r="D408" s="79">
        <v>1177</v>
      </c>
      <c r="E408" s="52" t="s">
        <v>117</v>
      </c>
      <c r="F408" s="80">
        <f t="shared" si="22"/>
        <v>7.048</v>
      </c>
      <c r="G408" s="49">
        <v>108.5</v>
      </c>
      <c r="H408" s="49">
        <v>152.94</v>
      </c>
      <c r="I408" s="51">
        <f t="shared" si="19"/>
        <v>36.08</v>
      </c>
      <c r="J408" s="51">
        <f t="shared" si="20"/>
        <v>189.01999999999998</v>
      </c>
      <c r="L408" s="172"/>
    </row>
    <row r="409" spans="1:12" ht="26.4" x14ac:dyDescent="0.3">
      <c r="A409" s="48">
        <v>402</v>
      </c>
      <c r="B409" s="82" t="s">
        <v>109</v>
      </c>
      <c r="C409" s="83" t="s">
        <v>52</v>
      </c>
      <c r="D409" s="79">
        <v>1177</v>
      </c>
      <c r="E409" s="52" t="s">
        <v>118</v>
      </c>
      <c r="F409" s="80">
        <f t="shared" si="22"/>
        <v>7.048</v>
      </c>
      <c r="G409" s="49">
        <v>35.5</v>
      </c>
      <c r="H409" s="49">
        <v>125.1</v>
      </c>
      <c r="I409" s="51">
        <f t="shared" si="19"/>
        <v>29.51</v>
      </c>
      <c r="J409" s="51">
        <f t="shared" si="20"/>
        <v>154.60999999999999</v>
      </c>
      <c r="L409" s="172"/>
    </row>
    <row r="410" spans="1:12" ht="26.4" x14ac:dyDescent="0.3">
      <c r="A410" s="48">
        <v>403</v>
      </c>
      <c r="B410" s="82" t="s">
        <v>70</v>
      </c>
      <c r="C410" s="83" t="s">
        <v>48</v>
      </c>
      <c r="D410" s="79">
        <v>1354</v>
      </c>
      <c r="E410" s="52" t="s">
        <v>117</v>
      </c>
      <c r="F410" s="80">
        <f t="shared" si="22"/>
        <v>8.1080000000000005</v>
      </c>
      <c r="G410" s="49">
        <v>39</v>
      </c>
      <c r="H410" s="49">
        <v>63.24</v>
      </c>
      <c r="I410" s="51">
        <f t="shared" si="19"/>
        <v>14.92</v>
      </c>
      <c r="J410" s="51">
        <f t="shared" si="20"/>
        <v>78.16</v>
      </c>
      <c r="L410" s="172"/>
    </row>
    <row r="411" spans="1:12" ht="26.4" x14ac:dyDescent="0.3">
      <c r="A411" s="48">
        <v>404</v>
      </c>
      <c r="B411" s="82" t="s">
        <v>77</v>
      </c>
      <c r="C411" s="83" t="s">
        <v>46</v>
      </c>
      <c r="D411" s="79">
        <v>1352</v>
      </c>
      <c r="E411" s="52" t="s">
        <v>117</v>
      </c>
      <c r="F411" s="80">
        <f t="shared" si="22"/>
        <v>8.0960000000000001</v>
      </c>
      <c r="G411" s="49">
        <v>35</v>
      </c>
      <c r="H411" s="49">
        <v>56.67</v>
      </c>
      <c r="I411" s="51">
        <f t="shared" si="19"/>
        <v>13.37</v>
      </c>
      <c r="J411" s="51">
        <f t="shared" si="20"/>
        <v>70.040000000000006</v>
      </c>
      <c r="L411" s="172"/>
    </row>
    <row r="412" spans="1:12" ht="26.4" x14ac:dyDescent="0.3">
      <c r="A412" s="48">
        <v>405</v>
      </c>
      <c r="B412" s="82" t="s">
        <v>104</v>
      </c>
      <c r="C412" s="83" t="s">
        <v>50</v>
      </c>
      <c r="D412" s="79">
        <v>1208</v>
      </c>
      <c r="E412" s="52" t="s">
        <v>117</v>
      </c>
      <c r="F412" s="80">
        <f t="shared" si="22"/>
        <v>7.234</v>
      </c>
      <c r="G412" s="49">
        <v>13</v>
      </c>
      <c r="H412" s="49">
        <v>18.809999999999999</v>
      </c>
      <c r="I412" s="51">
        <f t="shared" si="19"/>
        <v>4.4400000000000004</v>
      </c>
      <c r="J412" s="51">
        <f t="shared" si="20"/>
        <v>23.25</v>
      </c>
      <c r="L412" s="172"/>
    </row>
    <row r="413" spans="1:12" ht="26.4" x14ac:dyDescent="0.3">
      <c r="A413" s="48">
        <v>406</v>
      </c>
      <c r="B413" s="82" t="s">
        <v>106</v>
      </c>
      <c r="C413" s="83" t="s">
        <v>46</v>
      </c>
      <c r="D413" s="79">
        <v>1180</v>
      </c>
      <c r="E413" s="52" t="s">
        <v>117</v>
      </c>
      <c r="F413" s="80">
        <f t="shared" si="22"/>
        <v>7.0659999999999998</v>
      </c>
      <c r="G413" s="49">
        <v>26</v>
      </c>
      <c r="H413" s="49">
        <v>36.74</v>
      </c>
      <c r="I413" s="51">
        <f>ROUND(H413*23.59%,2)</f>
        <v>8.67</v>
      </c>
      <c r="J413" s="51">
        <f t="shared" si="20"/>
        <v>45.410000000000004</v>
      </c>
      <c r="L413" s="172"/>
    </row>
    <row r="414" spans="1:12" ht="26.4" x14ac:dyDescent="0.3">
      <c r="A414" s="48">
        <v>407</v>
      </c>
      <c r="B414" s="82" t="s">
        <v>70</v>
      </c>
      <c r="C414" s="83" t="s">
        <v>46</v>
      </c>
      <c r="D414" s="79">
        <v>1180</v>
      </c>
      <c r="E414" s="52" t="s">
        <v>117</v>
      </c>
      <c r="F414" s="80">
        <f t="shared" si="22"/>
        <v>7.0659999999999998</v>
      </c>
      <c r="G414" s="49">
        <v>26</v>
      </c>
      <c r="H414" s="49">
        <v>36.74</v>
      </c>
      <c r="I414" s="51">
        <f>ROUND(H414*23.59%,2)</f>
        <v>8.67</v>
      </c>
      <c r="J414" s="51">
        <f t="shared" si="20"/>
        <v>45.410000000000004</v>
      </c>
      <c r="L414" s="172"/>
    </row>
    <row r="415" spans="1:12" ht="26.4" x14ac:dyDescent="0.3">
      <c r="A415" s="48">
        <v>408</v>
      </c>
      <c r="B415" s="82" t="s">
        <v>82</v>
      </c>
      <c r="C415" s="83" t="s">
        <v>48</v>
      </c>
      <c r="D415" s="79">
        <v>1195</v>
      </c>
      <c r="E415" s="52" t="s">
        <v>117</v>
      </c>
      <c r="F415" s="80">
        <f t="shared" si="22"/>
        <v>7.1559999999999997</v>
      </c>
      <c r="G415" s="49">
        <v>26</v>
      </c>
      <c r="H415" s="49">
        <v>37.21</v>
      </c>
      <c r="I415" s="51">
        <f>ROUNDUP(H415*23.59%,2)</f>
        <v>8.7799999999999994</v>
      </c>
      <c r="J415" s="51">
        <f t="shared" si="20"/>
        <v>45.99</v>
      </c>
      <c r="L415" s="172"/>
    </row>
    <row r="416" spans="1:12" ht="26.4" x14ac:dyDescent="0.3">
      <c r="A416" s="48">
        <v>409</v>
      </c>
      <c r="B416" s="82" t="s">
        <v>75</v>
      </c>
      <c r="C416" s="83" t="s">
        <v>52</v>
      </c>
      <c r="D416" s="79">
        <v>1023</v>
      </c>
      <c r="E416" s="52" t="s">
        <v>117</v>
      </c>
      <c r="F416" s="80">
        <f t="shared" si="22"/>
        <v>6.1260000000000003</v>
      </c>
      <c r="G416" s="49">
        <v>13</v>
      </c>
      <c r="H416" s="49">
        <v>15.93</v>
      </c>
      <c r="I416" s="51">
        <f t="shared" ref="I416:I479" si="23">ROUND(H416*23.59%,2)</f>
        <v>3.76</v>
      </c>
      <c r="J416" s="51">
        <f t="shared" si="20"/>
        <v>19.689999999999998</v>
      </c>
      <c r="L416" s="172"/>
    </row>
    <row r="417" spans="1:12" ht="26.4" x14ac:dyDescent="0.3">
      <c r="A417" s="48">
        <v>410</v>
      </c>
      <c r="B417" s="82" t="s">
        <v>105</v>
      </c>
      <c r="C417" s="83" t="s">
        <v>46</v>
      </c>
      <c r="D417" s="79">
        <v>1180</v>
      </c>
      <c r="E417" s="52" t="s">
        <v>117</v>
      </c>
      <c r="F417" s="80">
        <f t="shared" si="22"/>
        <v>7.0659999999999998</v>
      </c>
      <c r="G417" s="49">
        <v>49</v>
      </c>
      <c r="H417" s="49">
        <v>69.25</v>
      </c>
      <c r="I417" s="51">
        <f t="shared" si="23"/>
        <v>16.34</v>
      </c>
      <c r="J417" s="51">
        <f t="shared" si="20"/>
        <v>85.59</v>
      </c>
      <c r="L417" s="172"/>
    </row>
    <row r="418" spans="1:12" ht="26.4" x14ac:dyDescent="0.3">
      <c r="A418" s="48">
        <v>411</v>
      </c>
      <c r="B418" s="82" t="s">
        <v>103</v>
      </c>
      <c r="C418" s="83" t="s">
        <v>48</v>
      </c>
      <c r="D418" s="79">
        <v>1195</v>
      </c>
      <c r="E418" s="52" t="s">
        <v>117</v>
      </c>
      <c r="F418" s="80">
        <f t="shared" si="22"/>
        <v>7.1559999999999997</v>
      </c>
      <c r="G418" s="49">
        <v>13</v>
      </c>
      <c r="H418" s="49">
        <v>18.61</v>
      </c>
      <c r="I418" s="51">
        <f t="shared" si="23"/>
        <v>4.3899999999999997</v>
      </c>
      <c r="J418" s="51">
        <f t="shared" si="20"/>
        <v>23</v>
      </c>
      <c r="L418" s="172"/>
    </row>
    <row r="419" spans="1:12" ht="26.4" x14ac:dyDescent="0.3">
      <c r="A419" s="48">
        <v>412</v>
      </c>
      <c r="B419" s="82" t="s">
        <v>104</v>
      </c>
      <c r="C419" s="83" t="s">
        <v>48</v>
      </c>
      <c r="D419" s="79">
        <v>1352</v>
      </c>
      <c r="E419" s="52" t="s">
        <v>117</v>
      </c>
      <c r="F419" s="80">
        <f t="shared" si="22"/>
        <v>8.0960000000000001</v>
      </c>
      <c r="G419" s="49">
        <v>13</v>
      </c>
      <c r="H419" s="49">
        <v>21.05</v>
      </c>
      <c r="I419" s="51">
        <f t="shared" si="23"/>
        <v>4.97</v>
      </c>
      <c r="J419" s="51">
        <f t="shared" si="20"/>
        <v>26.02</v>
      </c>
      <c r="L419" s="172"/>
    </row>
    <row r="420" spans="1:12" ht="26.4" x14ac:dyDescent="0.3">
      <c r="A420" s="48">
        <v>413</v>
      </c>
      <c r="B420" s="82" t="s">
        <v>56</v>
      </c>
      <c r="C420" s="83" t="s">
        <v>48</v>
      </c>
      <c r="D420" s="79">
        <v>1195</v>
      </c>
      <c r="E420" s="52" t="s">
        <v>117</v>
      </c>
      <c r="F420" s="80">
        <f t="shared" si="22"/>
        <v>7.1559999999999997</v>
      </c>
      <c r="G420" s="49">
        <v>48</v>
      </c>
      <c r="H420" s="49">
        <v>68.7</v>
      </c>
      <c r="I420" s="51">
        <f t="shared" si="23"/>
        <v>16.21</v>
      </c>
      <c r="J420" s="51">
        <f t="shared" si="20"/>
        <v>84.91</v>
      </c>
      <c r="L420" s="172"/>
    </row>
    <row r="421" spans="1:12" ht="26.4" x14ac:dyDescent="0.3">
      <c r="A421" s="48">
        <v>414</v>
      </c>
      <c r="B421" s="82" t="s">
        <v>104</v>
      </c>
      <c r="C421" s="83" t="s">
        <v>48</v>
      </c>
      <c r="D421" s="79">
        <v>1195</v>
      </c>
      <c r="E421" s="52" t="s">
        <v>117</v>
      </c>
      <c r="F421" s="80">
        <f t="shared" si="22"/>
        <v>7.1559999999999997</v>
      </c>
      <c r="G421" s="49">
        <v>26</v>
      </c>
      <c r="H421" s="49">
        <v>37.21</v>
      </c>
      <c r="I421" s="51">
        <f t="shared" si="23"/>
        <v>8.7799999999999994</v>
      </c>
      <c r="J421" s="51">
        <f t="shared" si="20"/>
        <v>45.99</v>
      </c>
      <c r="L421" s="172"/>
    </row>
    <row r="422" spans="1:12" x14ac:dyDescent="0.3">
      <c r="A422" s="48">
        <v>415</v>
      </c>
      <c r="B422" s="82" t="s">
        <v>108</v>
      </c>
      <c r="C422" s="83" t="s">
        <v>52</v>
      </c>
      <c r="D422" s="79">
        <v>1234</v>
      </c>
      <c r="E422" s="52" t="s">
        <v>117</v>
      </c>
      <c r="F422" s="80">
        <f t="shared" si="22"/>
        <v>7.3890000000000002</v>
      </c>
      <c r="G422" s="49">
        <v>43</v>
      </c>
      <c r="H422" s="49">
        <v>63.55</v>
      </c>
      <c r="I422" s="51">
        <f t="shared" si="23"/>
        <v>14.99</v>
      </c>
      <c r="J422" s="51">
        <f t="shared" si="20"/>
        <v>78.539999999999992</v>
      </c>
      <c r="L422" s="172"/>
    </row>
    <row r="423" spans="1:12" x14ac:dyDescent="0.3">
      <c r="A423" s="48">
        <v>416</v>
      </c>
      <c r="B423" s="82" t="s">
        <v>108</v>
      </c>
      <c r="C423" s="83" t="s">
        <v>52</v>
      </c>
      <c r="D423" s="79">
        <v>1234</v>
      </c>
      <c r="E423" s="52" t="s">
        <v>118</v>
      </c>
      <c r="F423" s="80">
        <f t="shared" si="22"/>
        <v>7.3890000000000002</v>
      </c>
      <c r="G423" s="49">
        <v>29</v>
      </c>
      <c r="H423" s="49">
        <v>107.14</v>
      </c>
      <c r="I423" s="51">
        <f t="shared" si="23"/>
        <v>25.27</v>
      </c>
      <c r="J423" s="51">
        <f t="shared" si="20"/>
        <v>132.41</v>
      </c>
      <c r="L423" s="172"/>
    </row>
    <row r="424" spans="1:12" ht="26.4" x14ac:dyDescent="0.3">
      <c r="A424" s="48">
        <v>417</v>
      </c>
      <c r="B424" s="82" t="s">
        <v>47</v>
      </c>
      <c r="C424" s="83" t="s">
        <v>50</v>
      </c>
      <c r="D424" s="79">
        <v>1208</v>
      </c>
      <c r="E424" s="52" t="s">
        <v>117</v>
      </c>
      <c r="F424" s="80">
        <f t="shared" si="22"/>
        <v>7.234</v>
      </c>
      <c r="G424" s="49">
        <v>24</v>
      </c>
      <c r="H424" s="49">
        <v>34.72</v>
      </c>
      <c r="I424" s="51">
        <f t="shared" si="23"/>
        <v>8.19</v>
      </c>
      <c r="J424" s="51">
        <f t="shared" si="20"/>
        <v>42.91</v>
      </c>
      <c r="L424" s="172"/>
    </row>
    <row r="425" spans="1:12" ht="26.4" x14ac:dyDescent="0.3">
      <c r="A425" s="48">
        <v>418</v>
      </c>
      <c r="B425" s="82" t="s">
        <v>61</v>
      </c>
      <c r="C425" s="83" t="s">
        <v>46</v>
      </c>
      <c r="D425" s="79">
        <v>1200</v>
      </c>
      <c r="E425" s="52" t="s">
        <v>117</v>
      </c>
      <c r="F425" s="80">
        <f t="shared" si="22"/>
        <v>7.1859999999999999</v>
      </c>
      <c r="G425" s="49">
        <v>35</v>
      </c>
      <c r="H425" s="49">
        <v>50.3</v>
      </c>
      <c r="I425" s="51">
        <f t="shared" si="23"/>
        <v>11.87</v>
      </c>
      <c r="J425" s="51">
        <f t="shared" si="20"/>
        <v>62.169999999999995</v>
      </c>
      <c r="L425" s="172"/>
    </row>
    <row r="426" spans="1:12" ht="26.4" x14ac:dyDescent="0.3">
      <c r="A426" s="48">
        <v>419</v>
      </c>
      <c r="B426" s="82" t="s">
        <v>47</v>
      </c>
      <c r="C426" s="83" t="s">
        <v>46</v>
      </c>
      <c r="D426" s="79">
        <v>1200</v>
      </c>
      <c r="E426" s="52" t="s">
        <v>117</v>
      </c>
      <c r="F426" s="80">
        <f t="shared" si="22"/>
        <v>7.1859999999999999</v>
      </c>
      <c r="G426" s="49">
        <v>24</v>
      </c>
      <c r="H426" s="49">
        <v>34.49</v>
      </c>
      <c r="I426" s="51">
        <f t="shared" si="23"/>
        <v>8.14</v>
      </c>
      <c r="J426" s="51">
        <f t="shared" si="20"/>
        <v>42.63</v>
      </c>
      <c r="L426" s="172"/>
    </row>
    <row r="427" spans="1:12" ht="26.4" x14ac:dyDescent="0.3">
      <c r="A427" s="48">
        <v>420</v>
      </c>
      <c r="B427" s="82" t="s">
        <v>94</v>
      </c>
      <c r="C427" s="83" t="s">
        <v>48</v>
      </c>
      <c r="D427" s="79">
        <v>1219</v>
      </c>
      <c r="E427" s="52" t="s">
        <v>117</v>
      </c>
      <c r="F427" s="80">
        <f t="shared" si="22"/>
        <v>7.2990000000000004</v>
      </c>
      <c r="G427" s="49">
        <v>26</v>
      </c>
      <c r="H427" s="49">
        <v>37.950000000000003</v>
      </c>
      <c r="I427" s="51">
        <f t="shared" si="23"/>
        <v>8.9499999999999993</v>
      </c>
      <c r="J427" s="51">
        <f t="shared" si="20"/>
        <v>46.900000000000006</v>
      </c>
      <c r="L427" s="172"/>
    </row>
    <row r="428" spans="1:12" ht="26.4" x14ac:dyDescent="0.3">
      <c r="A428" s="48">
        <v>421</v>
      </c>
      <c r="B428" s="82" t="s">
        <v>94</v>
      </c>
      <c r="C428" s="83" t="s">
        <v>46</v>
      </c>
      <c r="D428" s="79">
        <v>1203</v>
      </c>
      <c r="E428" s="52" t="s">
        <v>117</v>
      </c>
      <c r="F428" s="80">
        <f t="shared" si="22"/>
        <v>7.2039999999999997</v>
      </c>
      <c r="G428" s="49">
        <v>36</v>
      </c>
      <c r="H428" s="49">
        <v>51.87</v>
      </c>
      <c r="I428" s="51">
        <f t="shared" si="23"/>
        <v>12.24</v>
      </c>
      <c r="J428" s="51">
        <f t="shared" si="20"/>
        <v>64.11</v>
      </c>
      <c r="L428" s="172"/>
    </row>
    <row r="429" spans="1:12" ht="26.4" x14ac:dyDescent="0.3">
      <c r="A429" s="48">
        <v>422</v>
      </c>
      <c r="B429" s="82" t="s">
        <v>78</v>
      </c>
      <c r="C429" s="83" t="s">
        <v>46</v>
      </c>
      <c r="D429" s="79">
        <v>1180</v>
      </c>
      <c r="E429" s="52" t="s">
        <v>117</v>
      </c>
      <c r="F429" s="80">
        <f t="shared" si="22"/>
        <v>7.0659999999999998</v>
      </c>
      <c r="G429" s="49">
        <v>53</v>
      </c>
      <c r="H429" s="49">
        <v>74.900000000000006</v>
      </c>
      <c r="I429" s="51">
        <f t="shared" si="23"/>
        <v>17.670000000000002</v>
      </c>
      <c r="J429" s="51">
        <f t="shared" si="20"/>
        <v>92.570000000000007</v>
      </c>
      <c r="L429" s="172"/>
    </row>
    <row r="430" spans="1:12" ht="26.4" x14ac:dyDescent="0.3">
      <c r="A430" s="48">
        <v>423</v>
      </c>
      <c r="B430" s="82" t="s">
        <v>80</v>
      </c>
      <c r="C430" s="83" t="s">
        <v>46</v>
      </c>
      <c r="D430" s="79">
        <v>1203</v>
      </c>
      <c r="E430" s="52" t="s">
        <v>117</v>
      </c>
      <c r="F430" s="80">
        <f t="shared" si="22"/>
        <v>7.2039999999999997</v>
      </c>
      <c r="G430" s="49">
        <v>44</v>
      </c>
      <c r="H430" s="49">
        <v>63.4</v>
      </c>
      <c r="I430" s="51">
        <f t="shared" si="23"/>
        <v>14.96</v>
      </c>
      <c r="J430" s="51">
        <f t="shared" si="20"/>
        <v>78.36</v>
      </c>
      <c r="L430" s="172"/>
    </row>
    <row r="431" spans="1:12" ht="26.4" x14ac:dyDescent="0.3">
      <c r="A431" s="48">
        <v>424</v>
      </c>
      <c r="B431" s="82" t="s">
        <v>53</v>
      </c>
      <c r="C431" s="83" t="s">
        <v>48</v>
      </c>
      <c r="D431" s="79">
        <v>1378</v>
      </c>
      <c r="E431" s="52" t="s">
        <v>117</v>
      </c>
      <c r="F431" s="80">
        <f t="shared" si="22"/>
        <v>8.2509999999999994</v>
      </c>
      <c r="G431" s="49">
        <v>20</v>
      </c>
      <c r="H431" s="49">
        <v>33</v>
      </c>
      <c r="I431" s="51">
        <f t="shared" si="23"/>
        <v>7.78</v>
      </c>
      <c r="J431" s="51">
        <f t="shared" si="20"/>
        <v>40.78</v>
      </c>
      <c r="L431" s="172"/>
    </row>
    <row r="432" spans="1:12" ht="26.4" x14ac:dyDescent="0.3">
      <c r="A432" s="48">
        <v>425</v>
      </c>
      <c r="B432" s="82" t="s">
        <v>91</v>
      </c>
      <c r="C432" s="83" t="s">
        <v>46</v>
      </c>
      <c r="D432" s="79">
        <v>1180</v>
      </c>
      <c r="E432" s="52" t="s">
        <v>117</v>
      </c>
      <c r="F432" s="80">
        <f t="shared" si="22"/>
        <v>7.0659999999999998</v>
      </c>
      <c r="G432" s="49">
        <v>24</v>
      </c>
      <c r="H432" s="49">
        <v>33.92</v>
      </c>
      <c r="I432" s="51">
        <f t="shared" si="23"/>
        <v>8</v>
      </c>
      <c r="J432" s="51">
        <f t="shared" si="20"/>
        <v>41.92</v>
      </c>
      <c r="L432" s="172"/>
    </row>
    <row r="433" spans="1:12" ht="26.4" x14ac:dyDescent="0.3">
      <c r="A433" s="48">
        <v>426</v>
      </c>
      <c r="B433" s="82" t="s">
        <v>51</v>
      </c>
      <c r="C433" s="83" t="s">
        <v>52</v>
      </c>
      <c r="D433" s="79">
        <v>1043</v>
      </c>
      <c r="E433" s="52" t="s">
        <v>117</v>
      </c>
      <c r="F433" s="80">
        <f t="shared" si="22"/>
        <v>6.2460000000000004</v>
      </c>
      <c r="G433" s="49">
        <v>26</v>
      </c>
      <c r="H433" s="49">
        <v>32.479999999999997</v>
      </c>
      <c r="I433" s="51">
        <f t="shared" si="23"/>
        <v>7.66</v>
      </c>
      <c r="J433" s="51">
        <f t="shared" si="20"/>
        <v>40.14</v>
      </c>
      <c r="L433" s="172"/>
    </row>
    <row r="434" spans="1:12" ht="26.4" x14ac:dyDescent="0.3">
      <c r="A434" s="48">
        <v>427</v>
      </c>
      <c r="B434" s="82" t="s">
        <v>66</v>
      </c>
      <c r="C434" s="83" t="s">
        <v>46</v>
      </c>
      <c r="D434" s="79">
        <v>1223</v>
      </c>
      <c r="E434" s="52" t="s">
        <v>117</v>
      </c>
      <c r="F434" s="80">
        <f t="shared" si="22"/>
        <v>7.3230000000000004</v>
      </c>
      <c r="G434" s="49">
        <v>13</v>
      </c>
      <c r="H434" s="49">
        <v>19.04</v>
      </c>
      <c r="I434" s="51">
        <f t="shared" si="23"/>
        <v>4.49</v>
      </c>
      <c r="J434" s="51">
        <f t="shared" si="20"/>
        <v>23.53</v>
      </c>
      <c r="L434" s="172"/>
    </row>
    <row r="435" spans="1:12" ht="26.4" x14ac:dyDescent="0.3">
      <c r="A435" s="48">
        <v>428</v>
      </c>
      <c r="B435" s="82" t="s">
        <v>103</v>
      </c>
      <c r="C435" s="83" t="s">
        <v>46</v>
      </c>
      <c r="D435" s="79">
        <v>1203</v>
      </c>
      <c r="E435" s="52" t="s">
        <v>117</v>
      </c>
      <c r="F435" s="80">
        <f t="shared" si="22"/>
        <v>7.2039999999999997</v>
      </c>
      <c r="G435" s="49">
        <v>26</v>
      </c>
      <c r="H435" s="49">
        <v>37.46</v>
      </c>
      <c r="I435" s="51">
        <f t="shared" si="23"/>
        <v>8.84</v>
      </c>
      <c r="J435" s="51">
        <f t="shared" si="20"/>
        <v>46.3</v>
      </c>
      <c r="L435" s="172"/>
    </row>
    <row r="436" spans="1:12" ht="26.4" x14ac:dyDescent="0.3">
      <c r="A436" s="48">
        <v>429</v>
      </c>
      <c r="B436" s="82" t="s">
        <v>53</v>
      </c>
      <c r="C436" s="83" t="s">
        <v>46</v>
      </c>
      <c r="D436" s="79">
        <v>1352</v>
      </c>
      <c r="E436" s="52" t="s">
        <v>117</v>
      </c>
      <c r="F436" s="80">
        <f t="shared" si="22"/>
        <v>8.0960000000000001</v>
      </c>
      <c r="G436" s="49">
        <v>27</v>
      </c>
      <c r="H436" s="49">
        <v>43.72</v>
      </c>
      <c r="I436" s="51">
        <f t="shared" si="23"/>
        <v>10.31</v>
      </c>
      <c r="J436" s="51">
        <f t="shared" si="20"/>
        <v>54.03</v>
      </c>
      <c r="L436" s="172"/>
    </row>
    <row r="437" spans="1:12" ht="26.4" x14ac:dyDescent="0.3">
      <c r="A437" s="48">
        <v>430</v>
      </c>
      <c r="B437" s="82" t="s">
        <v>82</v>
      </c>
      <c r="C437" s="83" t="s">
        <v>48</v>
      </c>
      <c r="D437" s="79">
        <v>1195</v>
      </c>
      <c r="E437" s="52" t="s">
        <v>117</v>
      </c>
      <c r="F437" s="80">
        <f t="shared" si="22"/>
        <v>7.1559999999999997</v>
      </c>
      <c r="G437" s="49">
        <v>25</v>
      </c>
      <c r="H437" s="49">
        <v>35.78</v>
      </c>
      <c r="I437" s="51">
        <f t="shared" si="23"/>
        <v>8.44</v>
      </c>
      <c r="J437" s="51">
        <f t="shared" si="20"/>
        <v>44.22</v>
      </c>
      <c r="L437" s="172"/>
    </row>
    <row r="438" spans="1:12" ht="26.4" x14ac:dyDescent="0.3">
      <c r="A438" s="48">
        <v>431</v>
      </c>
      <c r="B438" s="82" t="s">
        <v>82</v>
      </c>
      <c r="C438" s="83" t="s">
        <v>48</v>
      </c>
      <c r="D438" s="79">
        <v>1195</v>
      </c>
      <c r="E438" s="52" t="s">
        <v>118</v>
      </c>
      <c r="F438" s="80">
        <f t="shared" si="22"/>
        <v>7.1559999999999997</v>
      </c>
      <c r="G438" s="49">
        <v>1</v>
      </c>
      <c r="H438" s="49">
        <v>3.58</v>
      </c>
      <c r="I438" s="51">
        <f t="shared" si="23"/>
        <v>0.84</v>
      </c>
      <c r="J438" s="51">
        <f t="shared" si="20"/>
        <v>4.42</v>
      </c>
      <c r="L438" s="172"/>
    </row>
    <row r="439" spans="1:12" ht="26.4" x14ac:dyDescent="0.3">
      <c r="A439" s="48">
        <v>432</v>
      </c>
      <c r="B439" s="82" t="s">
        <v>63</v>
      </c>
      <c r="C439" s="83" t="s">
        <v>48</v>
      </c>
      <c r="D439" s="79">
        <v>1378</v>
      </c>
      <c r="E439" s="52" t="s">
        <v>117</v>
      </c>
      <c r="F439" s="80">
        <f t="shared" si="22"/>
        <v>8.2509999999999994</v>
      </c>
      <c r="G439" s="49">
        <v>24.5</v>
      </c>
      <c r="H439" s="49">
        <v>40.43</v>
      </c>
      <c r="I439" s="51">
        <f t="shared" si="23"/>
        <v>9.5399999999999991</v>
      </c>
      <c r="J439" s="51">
        <f t="shared" si="20"/>
        <v>49.97</v>
      </c>
      <c r="L439" s="172"/>
    </row>
    <row r="440" spans="1:12" ht="39.6" x14ac:dyDescent="0.3">
      <c r="A440" s="48">
        <v>433</v>
      </c>
      <c r="B440" s="82" t="s">
        <v>73</v>
      </c>
      <c r="C440" s="83" t="s">
        <v>48</v>
      </c>
      <c r="D440" s="79">
        <v>1448</v>
      </c>
      <c r="E440" s="52" t="s">
        <v>117</v>
      </c>
      <c r="F440" s="80">
        <f t="shared" si="22"/>
        <v>8.6709999999999994</v>
      </c>
      <c r="G440" s="49">
        <v>23</v>
      </c>
      <c r="H440" s="49">
        <v>39.89</v>
      </c>
      <c r="I440" s="51">
        <f t="shared" si="23"/>
        <v>9.41</v>
      </c>
      <c r="J440" s="51">
        <f t="shared" si="20"/>
        <v>49.3</v>
      </c>
      <c r="L440" s="172"/>
    </row>
    <row r="441" spans="1:12" ht="39.6" x14ac:dyDescent="0.3">
      <c r="A441" s="48">
        <v>434</v>
      </c>
      <c r="B441" s="82" t="s">
        <v>73</v>
      </c>
      <c r="C441" s="83" t="s">
        <v>48</v>
      </c>
      <c r="D441" s="79">
        <v>1448</v>
      </c>
      <c r="E441" s="52" t="s">
        <v>118</v>
      </c>
      <c r="F441" s="80">
        <f t="shared" si="22"/>
        <v>8.6709999999999994</v>
      </c>
      <c r="G441" s="49">
        <v>1</v>
      </c>
      <c r="H441" s="49">
        <v>4.34</v>
      </c>
      <c r="I441" s="51">
        <f t="shared" si="23"/>
        <v>1.02</v>
      </c>
      <c r="J441" s="51">
        <f t="shared" si="20"/>
        <v>5.3599999999999994</v>
      </c>
      <c r="L441" s="172"/>
    </row>
    <row r="442" spans="1:12" ht="26.4" x14ac:dyDescent="0.3">
      <c r="A442" s="48">
        <v>435</v>
      </c>
      <c r="B442" s="82" t="s">
        <v>60</v>
      </c>
      <c r="C442" s="83" t="s">
        <v>46</v>
      </c>
      <c r="D442" s="79">
        <v>1352</v>
      </c>
      <c r="E442" s="52" t="s">
        <v>117</v>
      </c>
      <c r="F442" s="80">
        <f t="shared" si="22"/>
        <v>8.0960000000000001</v>
      </c>
      <c r="G442" s="49">
        <v>28</v>
      </c>
      <c r="H442" s="49">
        <v>45.34</v>
      </c>
      <c r="I442" s="51">
        <f t="shared" si="23"/>
        <v>10.7</v>
      </c>
      <c r="J442" s="51">
        <f t="shared" si="20"/>
        <v>56.040000000000006</v>
      </c>
      <c r="L442" s="172"/>
    </row>
    <row r="443" spans="1:12" ht="26.4" x14ac:dyDescent="0.3">
      <c r="A443" s="48">
        <v>436</v>
      </c>
      <c r="B443" s="82" t="s">
        <v>60</v>
      </c>
      <c r="C443" s="83" t="s">
        <v>46</v>
      </c>
      <c r="D443" s="79">
        <v>1352</v>
      </c>
      <c r="E443" s="52" t="s">
        <v>117</v>
      </c>
      <c r="F443" s="80">
        <f t="shared" si="22"/>
        <v>8.0960000000000001</v>
      </c>
      <c r="G443" s="49">
        <v>39.5</v>
      </c>
      <c r="H443" s="49">
        <v>63.96</v>
      </c>
      <c r="I443" s="51">
        <f t="shared" si="23"/>
        <v>15.09</v>
      </c>
      <c r="J443" s="51">
        <f t="shared" si="20"/>
        <v>79.05</v>
      </c>
      <c r="L443" s="172"/>
    </row>
    <row r="444" spans="1:12" ht="26.4" x14ac:dyDescent="0.3">
      <c r="A444" s="48">
        <v>437</v>
      </c>
      <c r="B444" s="82" t="s">
        <v>60</v>
      </c>
      <c r="C444" s="83" t="s">
        <v>46</v>
      </c>
      <c r="D444" s="79">
        <v>1352</v>
      </c>
      <c r="E444" s="52" t="s">
        <v>118</v>
      </c>
      <c r="F444" s="80">
        <f t="shared" si="22"/>
        <v>8.0960000000000001</v>
      </c>
      <c r="G444" s="49">
        <v>1.5</v>
      </c>
      <c r="H444" s="49">
        <v>6.07</v>
      </c>
      <c r="I444" s="51">
        <f t="shared" si="23"/>
        <v>1.43</v>
      </c>
      <c r="J444" s="51">
        <f t="shared" si="20"/>
        <v>7.5</v>
      </c>
      <c r="L444" s="172"/>
    </row>
    <row r="445" spans="1:12" ht="26.4" x14ac:dyDescent="0.3">
      <c r="A445" s="48">
        <v>438</v>
      </c>
      <c r="B445" s="82" t="s">
        <v>96</v>
      </c>
      <c r="C445" s="83" t="s">
        <v>46</v>
      </c>
      <c r="D445" s="79">
        <v>1352</v>
      </c>
      <c r="E445" s="52" t="s">
        <v>117</v>
      </c>
      <c r="F445" s="80">
        <f t="shared" si="22"/>
        <v>8.0960000000000001</v>
      </c>
      <c r="G445" s="49">
        <v>37.5</v>
      </c>
      <c r="H445" s="49">
        <v>60.72</v>
      </c>
      <c r="I445" s="51">
        <f t="shared" si="23"/>
        <v>14.32</v>
      </c>
      <c r="J445" s="51">
        <f t="shared" si="20"/>
        <v>75.039999999999992</v>
      </c>
      <c r="L445" s="172"/>
    </row>
    <row r="446" spans="1:12" ht="26.4" x14ac:dyDescent="0.3">
      <c r="A446" s="48">
        <v>439</v>
      </c>
      <c r="B446" s="82" t="s">
        <v>64</v>
      </c>
      <c r="C446" s="83" t="s">
        <v>46</v>
      </c>
      <c r="D446" s="79">
        <v>1180</v>
      </c>
      <c r="E446" s="52" t="s">
        <v>117</v>
      </c>
      <c r="F446" s="80">
        <f t="shared" si="22"/>
        <v>7.0659999999999998</v>
      </c>
      <c r="G446" s="49">
        <v>24</v>
      </c>
      <c r="H446" s="49">
        <v>33.92</v>
      </c>
      <c r="I446" s="51">
        <f t="shared" si="23"/>
        <v>8</v>
      </c>
      <c r="J446" s="51">
        <f t="shared" si="20"/>
        <v>41.92</v>
      </c>
      <c r="L446" s="172"/>
    </row>
    <row r="447" spans="1:12" ht="26.4" x14ac:dyDescent="0.3">
      <c r="A447" s="48">
        <v>440</v>
      </c>
      <c r="B447" s="82" t="s">
        <v>53</v>
      </c>
      <c r="C447" s="83" t="s">
        <v>46</v>
      </c>
      <c r="D447" s="79">
        <v>1352</v>
      </c>
      <c r="E447" s="52" t="s">
        <v>117</v>
      </c>
      <c r="F447" s="80">
        <f t="shared" si="22"/>
        <v>8.0960000000000001</v>
      </c>
      <c r="G447" s="49">
        <v>27</v>
      </c>
      <c r="H447" s="49">
        <v>43.72</v>
      </c>
      <c r="I447" s="51">
        <f t="shared" si="23"/>
        <v>10.31</v>
      </c>
      <c r="J447" s="51">
        <f t="shared" si="20"/>
        <v>54.03</v>
      </c>
      <c r="L447" s="172"/>
    </row>
    <row r="448" spans="1:12" ht="26.4" x14ac:dyDescent="0.3">
      <c r="A448" s="48">
        <v>441</v>
      </c>
      <c r="B448" s="82" t="s">
        <v>47</v>
      </c>
      <c r="C448" s="83" t="s">
        <v>46</v>
      </c>
      <c r="D448" s="79">
        <v>1180</v>
      </c>
      <c r="E448" s="52" t="s">
        <v>117</v>
      </c>
      <c r="F448" s="80">
        <f t="shared" si="22"/>
        <v>7.0659999999999998</v>
      </c>
      <c r="G448" s="49">
        <v>12</v>
      </c>
      <c r="H448" s="49">
        <v>16.96</v>
      </c>
      <c r="I448" s="51">
        <f t="shared" si="23"/>
        <v>4</v>
      </c>
      <c r="J448" s="51">
        <f t="shared" si="20"/>
        <v>20.96</v>
      </c>
      <c r="L448" s="172"/>
    </row>
    <row r="449" spans="1:12" x14ac:dyDescent="0.3">
      <c r="A449" s="48">
        <v>442</v>
      </c>
      <c r="B449" s="82" t="s">
        <v>112</v>
      </c>
      <c r="C449" s="83" t="s">
        <v>52</v>
      </c>
      <c r="D449" s="79">
        <v>1234</v>
      </c>
      <c r="E449" s="52" t="s">
        <v>117</v>
      </c>
      <c r="F449" s="80">
        <f t="shared" si="22"/>
        <v>7.3890000000000002</v>
      </c>
      <c r="G449" s="49">
        <v>49</v>
      </c>
      <c r="H449" s="49">
        <v>72.41</v>
      </c>
      <c r="I449" s="51">
        <f t="shared" si="23"/>
        <v>17.079999999999998</v>
      </c>
      <c r="J449" s="51">
        <f t="shared" si="20"/>
        <v>89.49</v>
      </c>
      <c r="L449" s="172"/>
    </row>
    <row r="450" spans="1:12" x14ac:dyDescent="0.3">
      <c r="A450" s="48">
        <v>443</v>
      </c>
      <c r="B450" s="82" t="s">
        <v>112</v>
      </c>
      <c r="C450" s="83" t="s">
        <v>52</v>
      </c>
      <c r="D450" s="79">
        <v>1234</v>
      </c>
      <c r="E450" s="52" t="s">
        <v>118</v>
      </c>
      <c r="F450" s="80">
        <f t="shared" si="22"/>
        <v>7.3890000000000002</v>
      </c>
      <c r="G450" s="49">
        <v>23</v>
      </c>
      <c r="H450" s="49">
        <v>84.97</v>
      </c>
      <c r="I450" s="51">
        <f t="shared" si="23"/>
        <v>20.04</v>
      </c>
      <c r="J450" s="51">
        <f t="shared" si="20"/>
        <v>105.00999999999999</v>
      </c>
      <c r="L450" s="172"/>
    </row>
    <row r="451" spans="1:12" ht="26.4" x14ac:dyDescent="0.3">
      <c r="A451" s="48">
        <v>444</v>
      </c>
      <c r="B451" s="82" t="s">
        <v>104</v>
      </c>
      <c r="C451" s="83" t="s">
        <v>46</v>
      </c>
      <c r="D451" s="79">
        <v>1180</v>
      </c>
      <c r="E451" s="52" t="s">
        <v>117</v>
      </c>
      <c r="F451" s="80">
        <f t="shared" si="22"/>
        <v>7.0659999999999998</v>
      </c>
      <c r="G451" s="49">
        <v>26</v>
      </c>
      <c r="H451" s="49">
        <v>36.74</v>
      </c>
      <c r="I451" s="51">
        <f t="shared" si="23"/>
        <v>8.67</v>
      </c>
      <c r="J451" s="51">
        <f t="shared" si="20"/>
        <v>45.410000000000004</v>
      </c>
      <c r="L451" s="172"/>
    </row>
    <row r="452" spans="1:12" ht="26.4" x14ac:dyDescent="0.3">
      <c r="A452" s="48">
        <v>445</v>
      </c>
      <c r="B452" s="82" t="s">
        <v>66</v>
      </c>
      <c r="C452" s="83" t="s">
        <v>46</v>
      </c>
      <c r="D452" s="79">
        <v>1180</v>
      </c>
      <c r="E452" s="52" t="s">
        <v>117</v>
      </c>
      <c r="F452" s="80">
        <f t="shared" si="22"/>
        <v>7.0659999999999998</v>
      </c>
      <c r="G452" s="49">
        <v>25</v>
      </c>
      <c r="H452" s="49">
        <v>35.33</v>
      </c>
      <c r="I452" s="51">
        <f t="shared" si="23"/>
        <v>8.33</v>
      </c>
      <c r="J452" s="51">
        <f t="shared" si="20"/>
        <v>43.66</v>
      </c>
      <c r="L452" s="172"/>
    </row>
    <row r="453" spans="1:12" ht="26.4" x14ac:dyDescent="0.3">
      <c r="A453" s="48">
        <v>446</v>
      </c>
      <c r="B453" s="82" t="s">
        <v>94</v>
      </c>
      <c r="C453" s="83" t="s">
        <v>46</v>
      </c>
      <c r="D453" s="79">
        <v>1180</v>
      </c>
      <c r="E453" s="52" t="s">
        <v>117</v>
      </c>
      <c r="F453" s="80">
        <f t="shared" si="22"/>
        <v>7.0659999999999998</v>
      </c>
      <c r="G453" s="49">
        <v>37</v>
      </c>
      <c r="H453" s="49">
        <v>52.29</v>
      </c>
      <c r="I453" s="51">
        <f t="shared" si="23"/>
        <v>12.34</v>
      </c>
      <c r="J453" s="51">
        <f t="shared" si="20"/>
        <v>64.63</v>
      </c>
      <c r="L453" s="172"/>
    </row>
    <row r="454" spans="1:12" ht="26.4" x14ac:dyDescent="0.3">
      <c r="A454" s="48">
        <v>447</v>
      </c>
      <c r="B454" s="82" t="s">
        <v>55</v>
      </c>
      <c r="C454" s="83" t="s">
        <v>46</v>
      </c>
      <c r="D454" s="79">
        <v>1180</v>
      </c>
      <c r="E454" s="52" t="s">
        <v>117</v>
      </c>
      <c r="F454" s="80">
        <f t="shared" si="22"/>
        <v>7.0659999999999998</v>
      </c>
      <c r="G454" s="49">
        <v>12</v>
      </c>
      <c r="H454" s="49">
        <v>16.96</v>
      </c>
      <c r="I454" s="51">
        <f t="shared" si="23"/>
        <v>4</v>
      </c>
      <c r="J454" s="51">
        <f t="shared" si="20"/>
        <v>20.96</v>
      </c>
      <c r="L454" s="172"/>
    </row>
    <row r="455" spans="1:12" ht="26.4" x14ac:dyDescent="0.3">
      <c r="A455" s="48">
        <v>448</v>
      </c>
      <c r="B455" s="82" t="s">
        <v>80</v>
      </c>
      <c r="C455" s="83" t="s">
        <v>46</v>
      </c>
      <c r="D455" s="79">
        <v>1180</v>
      </c>
      <c r="E455" s="52" t="s">
        <v>117</v>
      </c>
      <c r="F455" s="80">
        <f t="shared" si="22"/>
        <v>7.0659999999999998</v>
      </c>
      <c r="G455" s="49">
        <v>14</v>
      </c>
      <c r="H455" s="49">
        <v>19.78</v>
      </c>
      <c r="I455" s="51">
        <f t="shared" si="23"/>
        <v>4.67</v>
      </c>
      <c r="J455" s="51">
        <f t="shared" si="20"/>
        <v>24.450000000000003</v>
      </c>
      <c r="L455" s="172"/>
    </row>
    <row r="456" spans="1:12" ht="26.4" x14ac:dyDescent="0.3">
      <c r="A456" s="48">
        <v>449</v>
      </c>
      <c r="B456" s="82" t="s">
        <v>76</v>
      </c>
      <c r="C456" s="83" t="s">
        <v>52</v>
      </c>
      <c r="D456" s="79">
        <v>1023</v>
      </c>
      <c r="E456" s="52" t="s">
        <v>117</v>
      </c>
      <c r="F456" s="80">
        <f t="shared" si="22"/>
        <v>6.1260000000000003</v>
      </c>
      <c r="G456" s="49">
        <v>24</v>
      </c>
      <c r="H456" s="49">
        <v>29.4</v>
      </c>
      <c r="I456" s="51">
        <f t="shared" si="23"/>
        <v>6.94</v>
      </c>
      <c r="J456" s="51">
        <f t="shared" ref="J456:J490" si="24">H456+I456</f>
        <v>36.339999999999996</v>
      </c>
      <c r="L456" s="172"/>
    </row>
    <row r="457" spans="1:12" ht="26.4" x14ac:dyDescent="0.3">
      <c r="A457" s="48">
        <v>450</v>
      </c>
      <c r="B457" s="82" t="s">
        <v>77</v>
      </c>
      <c r="C457" s="83" t="s">
        <v>46</v>
      </c>
      <c r="D457" s="79">
        <v>1307</v>
      </c>
      <c r="E457" s="52" t="s">
        <v>118</v>
      </c>
      <c r="F457" s="80">
        <f t="shared" si="22"/>
        <v>7.8259999999999996</v>
      </c>
      <c r="G457" s="52">
        <v>1</v>
      </c>
      <c r="H457" s="49">
        <v>3.91</v>
      </c>
      <c r="I457" s="51">
        <f t="shared" si="23"/>
        <v>0.92</v>
      </c>
      <c r="J457" s="51">
        <f t="shared" si="24"/>
        <v>4.83</v>
      </c>
      <c r="L457" s="172"/>
    </row>
    <row r="458" spans="1:12" ht="26.4" x14ac:dyDescent="0.3">
      <c r="A458" s="48">
        <v>451</v>
      </c>
      <c r="B458" s="82" t="s">
        <v>77</v>
      </c>
      <c r="C458" s="83" t="s">
        <v>46</v>
      </c>
      <c r="D458" s="79">
        <v>1307</v>
      </c>
      <c r="E458" s="52" t="s">
        <v>117</v>
      </c>
      <c r="F458" s="80">
        <f t="shared" si="22"/>
        <v>7.8259999999999996</v>
      </c>
      <c r="G458" s="52">
        <v>35.5</v>
      </c>
      <c r="H458" s="49">
        <v>55.56</v>
      </c>
      <c r="I458" s="51">
        <f t="shared" si="23"/>
        <v>13.11</v>
      </c>
      <c r="J458" s="51">
        <f t="shared" si="24"/>
        <v>68.67</v>
      </c>
      <c r="L458" s="172"/>
    </row>
    <row r="459" spans="1:12" ht="26.4" x14ac:dyDescent="0.3">
      <c r="A459" s="48">
        <v>452</v>
      </c>
      <c r="B459" s="82" t="s">
        <v>70</v>
      </c>
      <c r="C459" s="83" t="s">
        <v>46</v>
      </c>
      <c r="D459" s="79">
        <v>1160</v>
      </c>
      <c r="E459" s="52" t="s">
        <v>117</v>
      </c>
      <c r="F459" s="80">
        <f t="shared" si="22"/>
        <v>6.9459999999999997</v>
      </c>
      <c r="G459" s="52">
        <v>25</v>
      </c>
      <c r="H459" s="49">
        <v>34.729999999999997</v>
      </c>
      <c r="I459" s="51">
        <f t="shared" si="23"/>
        <v>8.19</v>
      </c>
      <c r="J459" s="51">
        <f t="shared" si="24"/>
        <v>42.919999999999995</v>
      </c>
      <c r="L459" s="172"/>
    </row>
    <row r="460" spans="1:12" ht="26.4" x14ac:dyDescent="0.3">
      <c r="A460" s="48">
        <v>453</v>
      </c>
      <c r="B460" s="82" t="s">
        <v>64</v>
      </c>
      <c r="C460" s="83" t="s">
        <v>46</v>
      </c>
      <c r="D460" s="79">
        <v>1160</v>
      </c>
      <c r="E460" s="52" t="s">
        <v>117</v>
      </c>
      <c r="F460" s="80">
        <f t="shared" si="22"/>
        <v>6.9459999999999997</v>
      </c>
      <c r="G460" s="52">
        <v>12</v>
      </c>
      <c r="H460" s="49">
        <v>16.670000000000002</v>
      </c>
      <c r="I460" s="51">
        <f t="shared" si="23"/>
        <v>3.93</v>
      </c>
      <c r="J460" s="51">
        <f t="shared" si="24"/>
        <v>20.6</v>
      </c>
      <c r="L460" s="172"/>
    </row>
    <row r="461" spans="1:12" ht="26.4" x14ac:dyDescent="0.3">
      <c r="A461" s="48">
        <v>454</v>
      </c>
      <c r="B461" s="82" t="s">
        <v>106</v>
      </c>
      <c r="C461" s="83" t="s">
        <v>52</v>
      </c>
      <c r="D461" s="79">
        <v>1003</v>
      </c>
      <c r="E461" s="52" t="s">
        <v>117</v>
      </c>
      <c r="F461" s="80">
        <f t="shared" si="22"/>
        <v>6.0060000000000002</v>
      </c>
      <c r="G461" s="52">
        <v>26</v>
      </c>
      <c r="H461" s="49">
        <v>31.23</v>
      </c>
      <c r="I461" s="51">
        <f t="shared" si="23"/>
        <v>7.37</v>
      </c>
      <c r="J461" s="51">
        <f t="shared" si="24"/>
        <v>38.6</v>
      </c>
      <c r="L461" s="172"/>
    </row>
    <row r="462" spans="1:12" ht="26.4" x14ac:dyDescent="0.3">
      <c r="A462" s="48">
        <v>455</v>
      </c>
      <c r="B462" s="82" t="s">
        <v>59</v>
      </c>
      <c r="C462" s="83" t="s">
        <v>46</v>
      </c>
      <c r="D462" s="79">
        <v>1160</v>
      </c>
      <c r="E462" s="52" t="s">
        <v>117</v>
      </c>
      <c r="F462" s="80">
        <f t="shared" si="22"/>
        <v>6.9459999999999997</v>
      </c>
      <c r="G462" s="52">
        <v>36</v>
      </c>
      <c r="H462" s="49">
        <v>50.01</v>
      </c>
      <c r="I462" s="51">
        <f t="shared" si="23"/>
        <v>11.8</v>
      </c>
      <c r="J462" s="51">
        <f t="shared" si="24"/>
        <v>61.81</v>
      </c>
      <c r="L462" s="172"/>
    </row>
    <row r="463" spans="1:12" ht="26.4" x14ac:dyDescent="0.3">
      <c r="A463" s="48">
        <v>456</v>
      </c>
      <c r="B463" s="82" t="s">
        <v>70</v>
      </c>
      <c r="C463" s="83" t="s">
        <v>52</v>
      </c>
      <c r="D463" s="79">
        <v>1043</v>
      </c>
      <c r="E463" s="52" t="s">
        <v>117</v>
      </c>
      <c r="F463" s="80">
        <f t="shared" si="22"/>
        <v>6.2460000000000004</v>
      </c>
      <c r="G463" s="52">
        <v>39</v>
      </c>
      <c r="H463" s="49">
        <v>48.72</v>
      </c>
      <c r="I463" s="51">
        <f t="shared" si="23"/>
        <v>11.49</v>
      </c>
      <c r="J463" s="51">
        <f t="shared" si="24"/>
        <v>60.21</v>
      </c>
      <c r="L463" s="172"/>
    </row>
    <row r="464" spans="1:12" ht="26.4" x14ac:dyDescent="0.3">
      <c r="A464" s="48">
        <v>457</v>
      </c>
      <c r="B464" s="82" t="s">
        <v>59</v>
      </c>
      <c r="C464" s="83" t="s">
        <v>46</v>
      </c>
      <c r="D464" s="79">
        <v>1160</v>
      </c>
      <c r="E464" s="52" t="s">
        <v>117</v>
      </c>
      <c r="F464" s="80">
        <f t="shared" si="22"/>
        <v>6.9459999999999997</v>
      </c>
      <c r="G464" s="52">
        <v>34</v>
      </c>
      <c r="H464" s="49">
        <v>47.23</v>
      </c>
      <c r="I464" s="51">
        <f t="shared" si="23"/>
        <v>11.14</v>
      </c>
      <c r="J464" s="51">
        <f t="shared" si="24"/>
        <v>58.37</v>
      </c>
      <c r="L464" s="172"/>
    </row>
    <row r="465" spans="1:12" ht="26.4" x14ac:dyDescent="0.3">
      <c r="A465" s="48">
        <v>458</v>
      </c>
      <c r="B465" s="82" t="s">
        <v>60</v>
      </c>
      <c r="C465" s="83" t="s">
        <v>46</v>
      </c>
      <c r="D465" s="79">
        <v>1307</v>
      </c>
      <c r="E465" s="52" t="s">
        <v>117</v>
      </c>
      <c r="F465" s="80">
        <f t="shared" si="22"/>
        <v>7.8259999999999996</v>
      </c>
      <c r="G465" s="52">
        <v>13</v>
      </c>
      <c r="H465" s="49">
        <v>20.350000000000001</v>
      </c>
      <c r="I465" s="51">
        <f t="shared" si="23"/>
        <v>4.8</v>
      </c>
      <c r="J465" s="51">
        <f t="shared" si="24"/>
        <v>25.150000000000002</v>
      </c>
      <c r="L465" s="172"/>
    </row>
    <row r="466" spans="1:12" ht="26.4" x14ac:dyDescent="0.3">
      <c r="A466" s="48">
        <v>459</v>
      </c>
      <c r="B466" s="82" t="s">
        <v>79</v>
      </c>
      <c r="C466" s="83" t="s">
        <v>46</v>
      </c>
      <c r="D466" s="79">
        <v>1160</v>
      </c>
      <c r="E466" s="52" t="s">
        <v>117</v>
      </c>
      <c r="F466" s="80">
        <f t="shared" si="22"/>
        <v>6.9459999999999997</v>
      </c>
      <c r="G466" s="52">
        <v>26</v>
      </c>
      <c r="H466" s="49">
        <v>36.119999999999997</v>
      </c>
      <c r="I466" s="51">
        <f t="shared" si="23"/>
        <v>8.52</v>
      </c>
      <c r="J466" s="51">
        <f t="shared" si="24"/>
        <v>44.64</v>
      </c>
      <c r="L466" s="172"/>
    </row>
    <row r="467" spans="1:12" ht="26.4" x14ac:dyDescent="0.3">
      <c r="A467" s="48">
        <v>460</v>
      </c>
      <c r="B467" s="82" t="s">
        <v>62</v>
      </c>
      <c r="C467" s="83" t="s">
        <v>52</v>
      </c>
      <c r="D467" s="79">
        <v>1003</v>
      </c>
      <c r="E467" s="52" t="s">
        <v>117</v>
      </c>
      <c r="F467" s="80">
        <f t="shared" si="22"/>
        <v>6.0060000000000002</v>
      </c>
      <c r="G467" s="52">
        <v>13</v>
      </c>
      <c r="H467" s="49">
        <v>15.62</v>
      </c>
      <c r="I467" s="51">
        <f t="shared" si="23"/>
        <v>3.68</v>
      </c>
      <c r="J467" s="51">
        <f t="shared" si="24"/>
        <v>19.3</v>
      </c>
      <c r="L467" s="172"/>
    </row>
    <row r="468" spans="1:12" ht="26.4" x14ac:dyDescent="0.3">
      <c r="A468" s="48">
        <v>461</v>
      </c>
      <c r="B468" s="82" t="s">
        <v>104</v>
      </c>
      <c r="C468" s="83" t="s">
        <v>52</v>
      </c>
      <c r="D468" s="79">
        <v>1003</v>
      </c>
      <c r="E468" s="52" t="s">
        <v>117</v>
      </c>
      <c r="F468" s="80">
        <f t="shared" si="22"/>
        <v>6.0060000000000002</v>
      </c>
      <c r="G468" s="52">
        <v>13</v>
      </c>
      <c r="H468" s="49">
        <v>15.62</v>
      </c>
      <c r="I468" s="51">
        <f t="shared" si="23"/>
        <v>3.68</v>
      </c>
      <c r="J468" s="51">
        <f t="shared" si="24"/>
        <v>19.3</v>
      </c>
      <c r="L468" s="172"/>
    </row>
    <row r="469" spans="1:12" ht="26.4" x14ac:dyDescent="0.3">
      <c r="A469" s="48">
        <v>462</v>
      </c>
      <c r="B469" s="82" t="s">
        <v>55</v>
      </c>
      <c r="C469" s="83" t="s">
        <v>52</v>
      </c>
      <c r="D469" s="79">
        <v>1003</v>
      </c>
      <c r="E469" s="52" t="s">
        <v>117</v>
      </c>
      <c r="F469" s="80">
        <f t="shared" ref="F469:F490" si="25">ROUND(D469/$F$4,3)</f>
        <v>6.0060000000000002</v>
      </c>
      <c r="G469" s="52">
        <v>12</v>
      </c>
      <c r="H469" s="49">
        <v>14.41</v>
      </c>
      <c r="I469" s="51">
        <f t="shared" si="23"/>
        <v>3.4</v>
      </c>
      <c r="J469" s="51">
        <f t="shared" si="24"/>
        <v>17.809999999999999</v>
      </c>
      <c r="L469" s="172"/>
    </row>
    <row r="470" spans="1:12" ht="26.4" x14ac:dyDescent="0.3">
      <c r="A470" s="48">
        <v>463</v>
      </c>
      <c r="B470" s="82" t="s">
        <v>87</v>
      </c>
      <c r="C470" s="83" t="s">
        <v>46</v>
      </c>
      <c r="D470" s="79">
        <v>1332</v>
      </c>
      <c r="E470" s="52" t="s">
        <v>117</v>
      </c>
      <c r="F470" s="80">
        <f t="shared" si="25"/>
        <v>7.976</v>
      </c>
      <c r="G470" s="52">
        <v>23</v>
      </c>
      <c r="H470" s="49">
        <v>36.69</v>
      </c>
      <c r="I470" s="51">
        <f t="shared" si="23"/>
        <v>8.66</v>
      </c>
      <c r="J470" s="51">
        <f t="shared" si="24"/>
        <v>45.349999999999994</v>
      </c>
      <c r="L470" s="172"/>
    </row>
    <row r="471" spans="1:12" ht="26.4" x14ac:dyDescent="0.3">
      <c r="A471" s="48">
        <v>464</v>
      </c>
      <c r="B471" s="82" t="s">
        <v>74</v>
      </c>
      <c r="C471" s="83" t="s">
        <v>52</v>
      </c>
      <c r="D471" s="79">
        <v>1003</v>
      </c>
      <c r="E471" s="52" t="s">
        <v>117</v>
      </c>
      <c r="F471" s="80">
        <f t="shared" si="25"/>
        <v>6.0060000000000002</v>
      </c>
      <c r="G471" s="52">
        <v>13</v>
      </c>
      <c r="H471" s="49">
        <v>15.62</v>
      </c>
      <c r="I471" s="51">
        <f t="shared" si="23"/>
        <v>3.68</v>
      </c>
      <c r="J471" s="51">
        <f t="shared" si="24"/>
        <v>19.3</v>
      </c>
      <c r="L471" s="172"/>
    </row>
    <row r="472" spans="1:12" ht="26.4" x14ac:dyDescent="0.3">
      <c r="A472" s="48">
        <v>465</v>
      </c>
      <c r="B472" s="82" t="s">
        <v>51</v>
      </c>
      <c r="C472" s="83" t="s">
        <v>52</v>
      </c>
      <c r="D472" s="79">
        <v>1003</v>
      </c>
      <c r="E472" s="52" t="s">
        <v>117</v>
      </c>
      <c r="F472" s="80">
        <f t="shared" si="25"/>
        <v>6.0060000000000002</v>
      </c>
      <c r="G472" s="52">
        <v>26</v>
      </c>
      <c r="H472" s="49">
        <v>31.23</v>
      </c>
      <c r="I472" s="51">
        <f t="shared" si="23"/>
        <v>7.37</v>
      </c>
      <c r="J472" s="51">
        <f t="shared" si="24"/>
        <v>38.6</v>
      </c>
      <c r="L472" s="172"/>
    </row>
    <row r="473" spans="1:12" ht="26.4" x14ac:dyDescent="0.3">
      <c r="A473" s="48">
        <v>466</v>
      </c>
      <c r="B473" s="82" t="s">
        <v>87</v>
      </c>
      <c r="C473" s="83" t="s">
        <v>46</v>
      </c>
      <c r="D473" s="79">
        <v>1332</v>
      </c>
      <c r="E473" s="52" t="s">
        <v>117</v>
      </c>
      <c r="F473" s="80">
        <f t="shared" si="25"/>
        <v>7.976</v>
      </c>
      <c r="G473" s="52">
        <v>50.5</v>
      </c>
      <c r="H473" s="49">
        <v>80.56</v>
      </c>
      <c r="I473" s="51">
        <f t="shared" si="23"/>
        <v>19</v>
      </c>
      <c r="J473" s="51">
        <f t="shared" si="24"/>
        <v>99.56</v>
      </c>
      <c r="L473" s="172"/>
    </row>
    <row r="474" spans="1:12" ht="26.4" x14ac:dyDescent="0.3">
      <c r="A474" s="48">
        <v>467</v>
      </c>
      <c r="B474" s="82" t="s">
        <v>69</v>
      </c>
      <c r="C474" s="83" t="s">
        <v>46</v>
      </c>
      <c r="D474" s="79">
        <v>1183</v>
      </c>
      <c r="E474" s="52" t="s">
        <v>117</v>
      </c>
      <c r="F474" s="80">
        <f t="shared" si="25"/>
        <v>7.0839999999999996</v>
      </c>
      <c r="G474" s="52">
        <v>36</v>
      </c>
      <c r="H474" s="49">
        <v>51</v>
      </c>
      <c r="I474" s="51">
        <f t="shared" si="23"/>
        <v>12.03</v>
      </c>
      <c r="J474" s="51">
        <f t="shared" si="24"/>
        <v>63.03</v>
      </c>
      <c r="L474" s="172"/>
    </row>
    <row r="475" spans="1:12" ht="26.4" x14ac:dyDescent="0.3">
      <c r="A475" s="48">
        <v>468</v>
      </c>
      <c r="B475" s="82" t="s">
        <v>66</v>
      </c>
      <c r="C475" s="83" t="s">
        <v>46</v>
      </c>
      <c r="D475" s="79">
        <v>1160</v>
      </c>
      <c r="E475" s="52" t="s">
        <v>117</v>
      </c>
      <c r="F475" s="80">
        <f t="shared" si="25"/>
        <v>6.9459999999999997</v>
      </c>
      <c r="G475" s="52">
        <v>12</v>
      </c>
      <c r="H475" s="49">
        <v>16.670000000000002</v>
      </c>
      <c r="I475" s="51">
        <f t="shared" si="23"/>
        <v>3.93</v>
      </c>
      <c r="J475" s="51">
        <f t="shared" si="24"/>
        <v>20.6</v>
      </c>
      <c r="L475" s="172"/>
    </row>
    <row r="476" spans="1:12" ht="26.4" x14ac:dyDescent="0.3">
      <c r="A476" s="48">
        <v>469</v>
      </c>
      <c r="B476" s="82" t="s">
        <v>54</v>
      </c>
      <c r="C476" s="83" t="s">
        <v>52</v>
      </c>
      <c r="D476" s="79">
        <v>1003</v>
      </c>
      <c r="E476" s="52" t="s">
        <v>117</v>
      </c>
      <c r="F476" s="80">
        <f t="shared" si="25"/>
        <v>6.0060000000000002</v>
      </c>
      <c r="G476" s="52">
        <v>46.5</v>
      </c>
      <c r="H476" s="49">
        <v>55.86</v>
      </c>
      <c r="I476" s="51">
        <f t="shared" si="23"/>
        <v>13.18</v>
      </c>
      <c r="J476" s="51">
        <f t="shared" si="24"/>
        <v>69.039999999999992</v>
      </c>
      <c r="L476" s="172"/>
    </row>
    <row r="477" spans="1:12" ht="26.4" x14ac:dyDescent="0.3">
      <c r="A477" s="48">
        <v>470</v>
      </c>
      <c r="B477" s="82" t="s">
        <v>54</v>
      </c>
      <c r="C477" s="83" t="s">
        <v>52</v>
      </c>
      <c r="D477" s="79">
        <v>1003</v>
      </c>
      <c r="E477" s="52" t="s">
        <v>118</v>
      </c>
      <c r="F477" s="80">
        <f t="shared" si="25"/>
        <v>6.0060000000000002</v>
      </c>
      <c r="G477" s="52">
        <v>1.5</v>
      </c>
      <c r="H477" s="49">
        <v>4.5</v>
      </c>
      <c r="I477" s="51">
        <f t="shared" si="23"/>
        <v>1.06</v>
      </c>
      <c r="J477" s="51">
        <f t="shared" si="24"/>
        <v>5.5600000000000005</v>
      </c>
      <c r="L477" s="172"/>
    </row>
    <row r="478" spans="1:12" ht="26.4" x14ac:dyDescent="0.3">
      <c r="A478" s="48">
        <v>471</v>
      </c>
      <c r="B478" s="82" t="s">
        <v>105</v>
      </c>
      <c r="C478" s="83" t="s">
        <v>52</v>
      </c>
      <c r="D478" s="79">
        <v>1003</v>
      </c>
      <c r="E478" s="52" t="s">
        <v>117</v>
      </c>
      <c r="F478" s="80">
        <f t="shared" si="25"/>
        <v>6.0060000000000002</v>
      </c>
      <c r="G478" s="52">
        <v>25</v>
      </c>
      <c r="H478" s="49">
        <v>30.03</v>
      </c>
      <c r="I478" s="51">
        <f t="shared" si="23"/>
        <v>7.08</v>
      </c>
      <c r="J478" s="51">
        <f t="shared" si="24"/>
        <v>37.11</v>
      </c>
      <c r="L478" s="172"/>
    </row>
    <row r="479" spans="1:12" ht="26.4" x14ac:dyDescent="0.3">
      <c r="A479" s="48">
        <v>472</v>
      </c>
      <c r="B479" s="82" t="s">
        <v>105</v>
      </c>
      <c r="C479" s="83" t="s">
        <v>48</v>
      </c>
      <c r="D479" s="79">
        <v>1199</v>
      </c>
      <c r="E479" s="52" t="s">
        <v>117</v>
      </c>
      <c r="F479" s="80">
        <f t="shared" si="25"/>
        <v>7.18</v>
      </c>
      <c r="G479" s="52">
        <v>26</v>
      </c>
      <c r="H479" s="49">
        <v>37.340000000000003</v>
      </c>
      <c r="I479" s="51">
        <f t="shared" si="23"/>
        <v>8.81</v>
      </c>
      <c r="J479" s="51">
        <f t="shared" si="24"/>
        <v>46.150000000000006</v>
      </c>
      <c r="L479" s="172"/>
    </row>
    <row r="480" spans="1:12" ht="26.4" x14ac:dyDescent="0.3">
      <c r="A480" s="48">
        <v>473</v>
      </c>
      <c r="B480" s="82" t="s">
        <v>62</v>
      </c>
      <c r="C480" s="83" t="s">
        <v>52</v>
      </c>
      <c r="D480" s="79">
        <v>1003</v>
      </c>
      <c r="E480" s="52" t="s">
        <v>117</v>
      </c>
      <c r="F480" s="80">
        <f t="shared" si="25"/>
        <v>6.0060000000000002</v>
      </c>
      <c r="G480" s="52">
        <v>38</v>
      </c>
      <c r="H480" s="49">
        <v>45.65</v>
      </c>
      <c r="I480" s="51">
        <f t="shared" ref="I480:I490" si="26">ROUND(H480*23.59%,2)</f>
        <v>10.77</v>
      </c>
      <c r="J480" s="51">
        <f t="shared" si="24"/>
        <v>56.42</v>
      </c>
      <c r="L480" s="172"/>
    </row>
    <row r="481" spans="1:12" ht="26.4" x14ac:dyDescent="0.3">
      <c r="A481" s="48">
        <v>474</v>
      </c>
      <c r="B481" s="82" t="s">
        <v>84</v>
      </c>
      <c r="C481" s="83" t="s">
        <v>52</v>
      </c>
      <c r="D481" s="79">
        <v>1003</v>
      </c>
      <c r="E481" s="52" t="s">
        <v>117</v>
      </c>
      <c r="F481" s="80">
        <f t="shared" si="25"/>
        <v>6.0060000000000002</v>
      </c>
      <c r="G481" s="52">
        <v>36</v>
      </c>
      <c r="H481" s="49">
        <v>43.24</v>
      </c>
      <c r="I481" s="51">
        <f t="shared" si="26"/>
        <v>10.199999999999999</v>
      </c>
      <c r="J481" s="51">
        <f t="shared" si="24"/>
        <v>53.44</v>
      </c>
      <c r="L481" s="172"/>
    </row>
    <row r="482" spans="1:12" ht="26.4" x14ac:dyDescent="0.3">
      <c r="A482" s="48">
        <v>475</v>
      </c>
      <c r="B482" s="82" t="s">
        <v>80</v>
      </c>
      <c r="C482" s="83" t="s">
        <v>46</v>
      </c>
      <c r="D482" s="79">
        <v>1160</v>
      </c>
      <c r="E482" s="52" t="s">
        <v>117</v>
      </c>
      <c r="F482" s="80">
        <f t="shared" si="25"/>
        <v>6.9459999999999997</v>
      </c>
      <c r="G482" s="52">
        <v>12</v>
      </c>
      <c r="H482" s="49">
        <v>16.670000000000002</v>
      </c>
      <c r="I482" s="51">
        <f t="shared" si="26"/>
        <v>3.93</v>
      </c>
      <c r="J482" s="51">
        <f t="shared" si="24"/>
        <v>20.6</v>
      </c>
      <c r="L482" s="172"/>
    </row>
    <row r="483" spans="1:12" ht="26.4" x14ac:dyDescent="0.3">
      <c r="A483" s="48">
        <v>476</v>
      </c>
      <c r="B483" s="82" t="s">
        <v>84</v>
      </c>
      <c r="C483" s="83" t="s">
        <v>46</v>
      </c>
      <c r="D483" s="79">
        <v>1160</v>
      </c>
      <c r="E483" s="52" t="s">
        <v>117</v>
      </c>
      <c r="F483" s="80">
        <f t="shared" si="25"/>
        <v>6.9459999999999997</v>
      </c>
      <c r="G483" s="52">
        <v>24</v>
      </c>
      <c r="H483" s="49">
        <v>33.340000000000003</v>
      </c>
      <c r="I483" s="51">
        <f t="shared" si="26"/>
        <v>7.86</v>
      </c>
      <c r="J483" s="51">
        <f t="shared" si="24"/>
        <v>41.2</v>
      </c>
      <c r="L483" s="172"/>
    </row>
    <row r="484" spans="1:12" ht="26.4" x14ac:dyDescent="0.3">
      <c r="A484" s="48">
        <v>477</v>
      </c>
      <c r="B484" s="82" t="s">
        <v>93</v>
      </c>
      <c r="C484" s="83" t="s">
        <v>46</v>
      </c>
      <c r="D484" s="79">
        <v>1183</v>
      </c>
      <c r="E484" s="52" t="s">
        <v>117</v>
      </c>
      <c r="F484" s="80">
        <f t="shared" si="25"/>
        <v>7.0839999999999996</v>
      </c>
      <c r="G484" s="52">
        <v>24</v>
      </c>
      <c r="H484" s="49">
        <v>34</v>
      </c>
      <c r="I484" s="51">
        <f t="shared" si="26"/>
        <v>8.02</v>
      </c>
      <c r="J484" s="51">
        <f t="shared" si="24"/>
        <v>42.019999999999996</v>
      </c>
      <c r="L484" s="172"/>
    </row>
    <row r="485" spans="1:12" ht="26.4" x14ac:dyDescent="0.3">
      <c r="A485" s="48">
        <v>478</v>
      </c>
      <c r="B485" s="82" t="s">
        <v>76</v>
      </c>
      <c r="C485" s="83" t="s">
        <v>46</v>
      </c>
      <c r="D485" s="79">
        <v>1160</v>
      </c>
      <c r="E485" s="52" t="s">
        <v>117</v>
      </c>
      <c r="F485" s="80">
        <f t="shared" si="25"/>
        <v>6.9459999999999997</v>
      </c>
      <c r="G485" s="52">
        <v>24</v>
      </c>
      <c r="H485" s="49">
        <v>33.340000000000003</v>
      </c>
      <c r="I485" s="51">
        <f t="shared" si="26"/>
        <v>7.86</v>
      </c>
      <c r="J485" s="51">
        <f t="shared" si="24"/>
        <v>41.2</v>
      </c>
      <c r="L485" s="172"/>
    </row>
    <row r="486" spans="1:12" ht="26.4" x14ac:dyDescent="0.3">
      <c r="A486" s="48">
        <v>479</v>
      </c>
      <c r="B486" s="82" t="s">
        <v>78</v>
      </c>
      <c r="C486" s="83" t="s">
        <v>46</v>
      </c>
      <c r="D486" s="79">
        <v>1183</v>
      </c>
      <c r="E486" s="52" t="s">
        <v>117</v>
      </c>
      <c r="F486" s="80">
        <f t="shared" si="25"/>
        <v>7.0839999999999996</v>
      </c>
      <c r="G486" s="52">
        <v>39.5</v>
      </c>
      <c r="H486" s="49">
        <v>55.96</v>
      </c>
      <c r="I486" s="51">
        <f t="shared" si="26"/>
        <v>13.2</v>
      </c>
      <c r="J486" s="51">
        <f t="shared" si="24"/>
        <v>69.16</v>
      </c>
      <c r="L486" s="172"/>
    </row>
    <row r="487" spans="1:12" ht="26.4" x14ac:dyDescent="0.3">
      <c r="A487" s="48">
        <v>480</v>
      </c>
      <c r="B487" s="82" t="s">
        <v>102</v>
      </c>
      <c r="C487" s="83" t="s">
        <v>46</v>
      </c>
      <c r="D487" s="79">
        <v>1183</v>
      </c>
      <c r="E487" s="52" t="s">
        <v>117</v>
      </c>
      <c r="F487" s="80">
        <f t="shared" si="25"/>
        <v>7.0839999999999996</v>
      </c>
      <c r="G487" s="52">
        <v>48</v>
      </c>
      <c r="H487" s="49">
        <v>68.010000000000005</v>
      </c>
      <c r="I487" s="51">
        <f t="shared" si="26"/>
        <v>16.04</v>
      </c>
      <c r="J487" s="51">
        <f t="shared" si="24"/>
        <v>84.050000000000011</v>
      </c>
      <c r="L487" s="172"/>
    </row>
    <row r="488" spans="1:12" x14ac:dyDescent="0.3">
      <c r="A488" s="48">
        <v>481</v>
      </c>
      <c r="B488" s="82" t="s">
        <v>108</v>
      </c>
      <c r="C488" s="83" t="s">
        <v>52</v>
      </c>
      <c r="D488" s="79">
        <v>1211</v>
      </c>
      <c r="E488" s="52" t="s">
        <v>117</v>
      </c>
      <c r="F488" s="80">
        <f t="shared" si="25"/>
        <v>7.2510000000000003</v>
      </c>
      <c r="G488" s="52">
        <v>49</v>
      </c>
      <c r="H488" s="49">
        <v>71.06</v>
      </c>
      <c r="I488" s="51">
        <f t="shared" si="26"/>
        <v>16.760000000000002</v>
      </c>
      <c r="J488" s="51">
        <f t="shared" si="24"/>
        <v>87.820000000000007</v>
      </c>
      <c r="L488" s="172"/>
    </row>
    <row r="489" spans="1:12" x14ac:dyDescent="0.3">
      <c r="A489" s="48">
        <v>482</v>
      </c>
      <c r="B489" s="82" t="s">
        <v>108</v>
      </c>
      <c r="C489" s="83" t="s">
        <v>52</v>
      </c>
      <c r="D489" s="79">
        <v>1211</v>
      </c>
      <c r="E489" s="52" t="s">
        <v>118</v>
      </c>
      <c r="F489" s="80">
        <f t="shared" si="25"/>
        <v>7.2510000000000003</v>
      </c>
      <c r="G489" s="52">
        <v>23</v>
      </c>
      <c r="H489" s="49">
        <v>83.39</v>
      </c>
      <c r="I489" s="51">
        <f t="shared" si="26"/>
        <v>19.670000000000002</v>
      </c>
      <c r="J489" s="51">
        <f t="shared" si="24"/>
        <v>103.06</v>
      </c>
      <c r="L489" s="172"/>
    </row>
    <row r="490" spans="1:12" ht="26.4" x14ac:dyDescent="0.3">
      <c r="A490" s="48">
        <v>483</v>
      </c>
      <c r="B490" s="82" t="s">
        <v>53</v>
      </c>
      <c r="C490" s="83" t="s">
        <v>46</v>
      </c>
      <c r="D490" s="79">
        <v>1312</v>
      </c>
      <c r="E490" s="52" t="s">
        <v>117</v>
      </c>
      <c r="F490" s="80">
        <f t="shared" si="25"/>
        <v>7.8559999999999999</v>
      </c>
      <c r="G490" s="52">
        <v>20</v>
      </c>
      <c r="H490" s="49">
        <v>31.42</v>
      </c>
      <c r="I490" s="51">
        <f t="shared" si="26"/>
        <v>7.41</v>
      </c>
      <c r="J490" s="51">
        <f t="shared" si="24"/>
        <v>38.83</v>
      </c>
      <c r="L490" s="172"/>
    </row>
    <row r="491" spans="1:12" x14ac:dyDescent="0.3">
      <c r="L491" s="172"/>
    </row>
  </sheetData>
  <mergeCells count="2">
    <mergeCell ref="A3:J3"/>
    <mergeCell ref="A6:F6"/>
  </mergeCells>
  <pageMargins left="0.70866141732283472" right="0.70866141732283472" top="0.74803149606299213" bottom="0.74803149606299213" header="0.31496062992125984" footer="0.31496062992125984"/>
  <pageSetup paperSize="9" scale="52" fitToHeight="0" orientation="portrait" verticalDpi="0" r:id="rId1"/>
  <headerFooter>
    <oddFooter>&amp;C&amp;P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G59"/>
  <sheetViews>
    <sheetView zoomScale="85" zoomScaleNormal="85" zoomScaleSheetLayoutView="85" workbookViewId="0">
      <selection activeCell="G6" sqref="G6"/>
    </sheetView>
  </sheetViews>
  <sheetFormatPr defaultColWidth="9.109375" defaultRowHeight="13.2" x14ac:dyDescent="0.25"/>
  <cols>
    <col min="1" max="1" width="6.33203125" style="24" customWidth="1"/>
    <col min="2" max="2" width="57" style="25" customWidth="1"/>
    <col min="3" max="3" width="16.88671875" style="24" customWidth="1"/>
    <col min="4" max="4" width="11.88671875" style="24" customWidth="1"/>
    <col min="5" max="5" width="9.33203125" style="27" customWidth="1"/>
    <col min="6" max="6" width="11.109375" style="24" customWidth="1"/>
    <col min="7" max="7" width="12" style="24" customWidth="1"/>
    <col min="8" max="16384" width="9.109375" style="85"/>
  </cols>
  <sheetData>
    <row r="1" spans="1:7" ht="13.8" x14ac:dyDescent="0.25">
      <c r="G1" s="162" t="s">
        <v>178</v>
      </c>
    </row>
    <row r="2" spans="1:7" s="86" customFormat="1" ht="17.399999999999999" x14ac:dyDescent="0.25">
      <c r="A2" s="163" t="s">
        <v>176</v>
      </c>
      <c r="B2" s="30"/>
      <c r="C2" s="29"/>
      <c r="D2" s="29"/>
      <c r="E2" s="75"/>
      <c r="F2" s="29"/>
      <c r="G2" s="29"/>
    </row>
    <row r="3" spans="1:7" s="86" customFormat="1" ht="48" customHeight="1" x14ac:dyDescent="0.25">
      <c r="A3" s="196" t="s">
        <v>182</v>
      </c>
      <c r="B3" s="196"/>
      <c r="C3" s="196"/>
      <c r="D3" s="196"/>
      <c r="E3" s="196"/>
      <c r="F3" s="196"/>
      <c r="G3" s="196"/>
    </row>
    <row r="4" spans="1:7" s="86" customFormat="1" ht="15.6" x14ac:dyDescent="0.25">
      <c r="A4" s="33"/>
      <c r="B4" s="33"/>
      <c r="C4" s="33"/>
      <c r="D4" s="76"/>
      <c r="E4" s="33"/>
      <c r="F4" s="33"/>
      <c r="G4" s="33"/>
    </row>
    <row r="5" spans="1:7" s="66" customFormat="1" ht="66.75" customHeight="1" x14ac:dyDescent="0.25">
      <c r="A5" s="34" t="s">
        <v>33</v>
      </c>
      <c r="B5" s="35" t="s">
        <v>34</v>
      </c>
      <c r="C5" s="35" t="s">
        <v>35</v>
      </c>
      <c r="D5" s="87" t="s">
        <v>122</v>
      </c>
      <c r="E5" s="87" t="s">
        <v>123</v>
      </c>
      <c r="F5" s="88" t="s">
        <v>124</v>
      </c>
      <c r="G5" s="35" t="s">
        <v>125</v>
      </c>
    </row>
    <row r="6" spans="1:7" s="90" customFormat="1" ht="21.75" customHeight="1" x14ac:dyDescent="0.25">
      <c r="A6" s="212" t="s">
        <v>126</v>
      </c>
      <c r="B6" s="213"/>
      <c r="C6" s="213"/>
      <c r="D6" s="213"/>
      <c r="E6" s="213"/>
      <c r="F6" s="214"/>
      <c r="G6" s="89">
        <f>SUM(G7:G65)</f>
        <v>1551.2000000000003</v>
      </c>
    </row>
    <row r="7" spans="1:7" s="47" customFormat="1" ht="15.75" customHeight="1" x14ac:dyDescent="0.3">
      <c r="A7" s="91"/>
      <c r="B7" s="92" t="s">
        <v>127</v>
      </c>
      <c r="C7" s="93"/>
      <c r="D7" s="94"/>
      <c r="E7" s="95"/>
      <c r="F7" s="95"/>
      <c r="G7" s="96"/>
    </row>
    <row r="8" spans="1:7" s="32" customFormat="1" ht="12.9" customHeight="1" x14ac:dyDescent="0.3">
      <c r="A8" s="199">
        <v>1</v>
      </c>
      <c r="B8" s="201" t="s">
        <v>128</v>
      </c>
      <c r="C8" s="206" t="s">
        <v>111</v>
      </c>
      <c r="D8" s="208" t="s">
        <v>129</v>
      </c>
      <c r="E8" s="97">
        <v>2</v>
      </c>
      <c r="F8" s="50">
        <v>8</v>
      </c>
      <c r="G8" s="51">
        <f>ROUND(E8*F8,2)</f>
        <v>16</v>
      </c>
    </row>
    <row r="9" spans="1:7" s="32" customFormat="1" ht="12.9" customHeight="1" x14ac:dyDescent="0.3">
      <c r="A9" s="200"/>
      <c r="B9" s="202"/>
      <c r="C9" s="207"/>
      <c r="D9" s="211"/>
      <c r="E9" s="97">
        <v>23</v>
      </c>
      <c r="F9" s="50">
        <v>2.4</v>
      </c>
      <c r="G9" s="51">
        <f>ROUND(E9*F9,2)</f>
        <v>55.2</v>
      </c>
    </row>
    <row r="10" spans="1:7" s="32" customFormat="1" ht="12.9" customHeight="1" x14ac:dyDescent="0.3">
      <c r="A10" s="199">
        <v>2</v>
      </c>
      <c r="B10" s="201" t="s">
        <v>128</v>
      </c>
      <c r="C10" s="206" t="s">
        <v>130</v>
      </c>
      <c r="D10" s="208" t="s">
        <v>129</v>
      </c>
      <c r="E10" s="97">
        <v>2</v>
      </c>
      <c r="F10" s="50">
        <v>8</v>
      </c>
      <c r="G10" s="51">
        <f t="shared" ref="G10:G59" si="0">ROUND(E10*F10,2)</f>
        <v>16</v>
      </c>
    </row>
    <row r="11" spans="1:7" s="32" customFormat="1" x14ac:dyDescent="0.3">
      <c r="A11" s="200"/>
      <c r="B11" s="202"/>
      <c r="C11" s="207"/>
      <c r="D11" s="211"/>
      <c r="E11" s="97">
        <v>23</v>
      </c>
      <c r="F11" s="50">
        <v>2.4</v>
      </c>
      <c r="G11" s="51">
        <f t="shared" si="0"/>
        <v>55.2</v>
      </c>
    </row>
    <row r="12" spans="1:7" s="32" customFormat="1" ht="12.75" customHeight="1" x14ac:dyDescent="0.3">
      <c r="A12" s="199">
        <v>3</v>
      </c>
      <c r="B12" s="201" t="s">
        <v>128</v>
      </c>
      <c r="C12" s="206" t="s">
        <v>52</v>
      </c>
      <c r="D12" s="208" t="s">
        <v>129</v>
      </c>
      <c r="E12" s="97">
        <v>2</v>
      </c>
      <c r="F12" s="50">
        <v>8</v>
      </c>
      <c r="G12" s="51">
        <f t="shared" si="0"/>
        <v>16</v>
      </c>
    </row>
    <row r="13" spans="1:7" s="32" customFormat="1" x14ac:dyDescent="0.3">
      <c r="A13" s="200"/>
      <c r="B13" s="202"/>
      <c r="C13" s="207"/>
      <c r="D13" s="211"/>
      <c r="E13" s="97">
        <v>23</v>
      </c>
      <c r="F13" s="50">
        <v>2.4</v>
      </c>
      <c r="G13" s="51">
        <f t="shared" si="0"/>
        <v>55.2</v>
      </c>
    </row>
    <row r="14" spans="1:7" s="32" customFormat="1" ht="12.9" customHeight="1" x14ac:dyDescent="0.3">
      <c r="A14" s="199">
        <v>4</v>
      </c>
      <c r="B14" s="201" t="s">
        <v>128</v>
      </c>
      <c r="C14" s="206" t="s">
        <v>52</v>
      </c>
      <c r="D14" s="208" t="s">
        <v>129</v>
      </c>
      <c r="E14" s="97">
        <v>2</v>
      </c>
      <c r="F14" s="50">
        <v>8</v>
      </c>
      <c r="G14" s="51">
        <f t="shared" si="0"/>
        <v>16</v>
      </c>
    </row>
    <row r="15" spans="1:7" s="32" customFormat="1" ht="12.9" customHeight="1" x14ac:dyDescent="0.3">
      <c r="A15" s="200"/>
      <c r="B15" s="202"/>
      <c r="C15" s="207"/>
      <c r="D15" s="211"/>
      <c r="E15" s="97">
        <v>23</v>
      </c>
      <c r="F15" s="50">
        <v>2.4</v>
      </c>
      <c r="G15" s="51">
        <f t="shared" si="0"/>
        <v>55.2</v>
      </c>
    </row>
    <row r="16" spans="1:7" s="32" customFormat="1" ht="12.75" customHeight="1" x14ac:dyDescent="0.3">
      <c r="A16" s="199">
        <v>5</v>
      </c>
      <c r="B16" s="201" t="s">
        <v>128</v>
      </c>
      <c r="C16" s="206" t="s">
        <v>52</v>
      </c>
      <c r="D16" s="208" t="s">
        <v>129</v>
      </c>
      <c r="E16" s="97">
        <v>2</v>
      </c>
      <c r="F16" s="50">
        <v>8</v>
      </c>
      <c r="G16" s="51">
        <f t="shared" si="0"/>
        <v>16</v>
      </c>
    </row>
    <row r="17" spans="1:7" s="32" customFormat="1" x14ac:dyDescent="0.3">
      <c r="A17" s="200"/>
      <c r="B17" s="202"/>
      <c r="C17" s="207"/>
      <c r="D17" s="211"/>
      <c r="E17" s="97">
        <v>23</v>
      </c>
      <c r="F17" s="50">
        <v>2.4</v>
      </c>
      <c r="G17" s="51">
        <f t="shared" si="0"/>
        <v>55.2</v>
      </c>
    </row>
    <row r="18" spans="1:7" s="32" customFormat="1" ht="12.75" customHeight="1" x14ac:dyDescent="0.3">
      <c r="A18" s="199">
        <v>6</v>
      </c>
      <c r="B18" s="201" t="s">
        <v>128</v>
      </c>
      <c r="C18" s="206" t="s">
        <v>52</v>
      </c>
      <c r="D18" s="208" t="s">
        <v>129</v>
      </c>
      <c r="E18" s="97">
        <v>2</v>
      </c>
      <c r="F18" s="50">
        <v>8</v>
      </c>
      <c r="G18" s="51">
        <f t="shared" si="0"/>
        <v>16</v>
      </c>
    </row>
    <row r="19" spans="1:7" s="32" customFormat="1" x14ac:dyDescent="0.3">
      <c r="A19" s="200"/>
      <c r="B19" s="202"/>
      <c r="C19" s="207"/>
      <c r="D19" s="211"/>
      <c r="E19" s="97">
        <v>22</v>
      </c>
      <c r="F19" s="50">
        <v>2.4</v>
      </c>
      <c r="G19" s="51">
        <f t="shared" si="0"/>
        <v>52.8</v>
      </c>
    </row>
    <row r="20" spans="1:7" s="32" customFormat="1" ht="12.75" customHeight="1" x14ac:dyDescent="0.3">
      <c r="A20" s="199">
        <v>7</v>
      </c>
      <c r="B20" s="201" t="s">
        <v>128</v>
      </c>
      <c r="C20" s="206" t="s">
        <v>52</v>
      </c>
      <c r="D20" s="208" t="s">
        <v>129</v>
      </c>
      <c r="E20" s="97">
        <v>2</v>
      </c>
      <c r="F20" s="50">
        <v>8</v>
      </c>
      <c r="G20" s="51">
        <f t="shared" si="0"/>
        <v>16</v>
      </c>
    </row>
    <row r="21" spans="1:7" s="32" customFormat="1" x14ac:dyDescent="0.3">
      <c r="A21" s="200"/>
      <c r="B21" s="202"/>
      <c r="C21" s="207"/>
      <c r="D21" s="211"/>
      <c r="E21" s="97">
        <v>23</v>
      </c>
      <c r="F21" s="50">
        <v>2.4</v>
      </c>
      <c r="G21" s="51">
        <f t="shared" si="0"/>
        <v>55.2</v>
      </c>
    </row>
    <row r="22" spans="1:7" s="32" customFormat="1" ht="12.75" customHeight="1" x14ac:dyDescent="0.3">
      <c r="A22" s="199">
        <v>8</v>
      </c>
      <c r="B22" s="201" t="s">
        <v>128</v>
      </c>
      <c r="C22" s="206" t="s">
        <v>52</v>
      </c>
      <c r="D22" s="208" t="s">
        <v>129</v>
      </c>
      <c r="E22" s="97">
        <v>2</v>
      </c>
      <c r="F22" s="50">
        <v>8</v>
      </c>
      <c r="G22" s="51">
        <f t="shared" si="0"/>
        <v>16</v>
      </c>
    </row>
    <row r="23" spans="1:7" s="32" customFormat="1" x14ac:dyDescent="0.3">
      <c r="A23" s="200"/>
      <c r="B23" s="202"/>
      <c r="C23" s="207"/>
      <c r="D23" s="211"/>
      <c r="E23" s="97">
        <v>23</v>
      </c>
      <c r="F23" s="50">
        <v>2.4</v>
      </c>
      <c r="G23" s="51">
        <f t="shared" si="0"/>
        <v>55.2</v>
      </c>
    </row>
    <row r="24" spans="1:7" s="32" customFormat="1" ht="12.75" customHeight="1" x14ac:dyDescent="0.3">
      <c r="A24" s="199">
        <v>9</v>
      </c>
      <c r="B24" s="201" t="s">
        <v>128</v>
      </c>
      <c r="C24" s="206" t="s">
        <v>52</v>
      </c>
      <c r="D24" s="208" t="s">
        <v>129</v>
      </c>
      <c r="E24" s="97">
        <v>2</v>
      </c>
      <c r="F24" s="50">
        <v>8</v>
      </c>
      <c r="G24" s="51">
        <f t="shared" si="0"/>
        <v>16</v>
      </c>
    </row>
    <row r="25" spans="1:7" s="32" customFormat="1" x14ac:dyDescent="0.3">
      <c r="A25" s="200"/>
      <c r="B25" s="202"/>
      <c r="C25" s="207"/>
      <c r="D25" s="211"/>
      <c r="E25" s="97">
        <v>23</v>
      </c>
      <c r="F25" s="50">
        <v>2.4</v>
      </c>
      <c r="G25" s="51">
        <f t="shared" si="0"/>
        <v>55.2</v>
      </c>
    </row>
    <row r="26" spans="1:7" s="32" customFormat="1" ht="12.75" customHeight="1" x14ac:dyDescent="0.3">
      <c r="A26" s="199">
        <v>10</v>
      </c>
      <c r="B26" s="201" t="s">
        <v>128</v>
      </c>
      <c r="C26" s="206" t="s">
        <v>52</v>
      </c>
      <c r="D26" s="208" t="s">
        <v>129</v>
      </c>
      <c r="E26" s="97">
        <v>2</v>
      </c>
      <c r="F26" s="50">
        <v>8</v>
      </c>
      <c r="G26" s="51">
        <f t="shared" si="0"/>
        <v>16</v>
      </c>
    </row>
    <row r="27" spans="1:7" s="32" customFormat="1" x14ac:dyDescent="0.3">
      <c r="A27" s="200"/>
      <c r="B27" s="202"/>
      <c r="C27" s="207"/>
      <c r="D27" s="211"/>
      <c r="E27" s="97">
        <v>23</v>
      </c>
      <c r="F27" s="50">
        <v>2.4</v>
      </c>
      <c r="G27" s="51">
        <f t="shared" si="0"/>
        <v>55.2</v>
      </c>
    </row>
    <row r="28" spans="1:7" s="32" customFormat="1" ht="12.75" customHeight="1" x14ac:dyDescent="0.3">
      <c r="A28" s="199">
        <v>11</v>
      </c>
      <c r="B28" s="201" t="s">
        <v>128</v>
      </c>
      <c r="C28" s="206" t="s">
        <v>52</v>
      </c>
      <c r="D28" s="208" t="s">
        <v>129</v>
      </c>
      <c r="E28" s="97">
        <v>2</v>
      </c>
      <c r="F28" s="50">
        <v>8</v>
      </c>
      <c r="G28" s="51">
        <f t="shared" si="0"/>
        <v>16</v>
      </c>
    </row>
    <row r="29" spans="1:7" s="32" customFormat="1" x14ac:dyDescent="0.3">
      <c r="A29" s="200"/>
      <c r="B29" s="202"/>
      <c r="C29" s="207"/>
      <c r="D29" s="211"/>
      <c r="E29" s="97">
        <v>23</v>
      </c>
      <c r="F29" s="50">
        <v>2.4</v>
      </c>
      <c r="G29" s="51">
        <f t="shared" si="0"/>
        <v>55.2</v>
      </c>
    </row>
    <row r="30" spans="1:7" ht="11.25" customHeight="1" x14ac:dyDescent="0.25">
      <c r="A30" s="199">
        <v>12</v>
      </c>
      <c r="B30" s="201" t="s">
        <v>128</v>
      </c>
      <c r="C30" s="206" t="s">
        <v>52</v>
      </c>
      <c r="D30" s="208" t="s">
        <v>131</v>
      </c>
      <c r="E30" s="97">
        <v>2</v>
      </c>
      <c r="F30" s="50">
        <v>8</v>
      </c>
      <c r="G30" s="51">
        <f t="shared" si="0"/>
        <v>16</v>
      </c>
    </row>
    <row r="31" spans="1:7" x14ac:dyDescent="0.25">
      <c r="A31" s="200"/>
      <c r="B31" s="202"/>
      <c r="C31" s="207"/>
      <c r="D31" s="209"/>
      <c r="E31" s="97">
        <v>24</v>
      </c>
      <c r="F31" s="50">
        <v>2.4</v>
      </c>
      <c r="G31" s="51">
        <f t="shared" si="0"/>
        <v>57.6</v>
      </c>
    </row>
    <row r="32" spans="1:7" ht="12.9" customHeight="1" x14ac:dyDescent="0.25">
      <c r="A32" s="199">
        <v>13</v>
      </c>
      <c r="B32" s="201" t="s">
        <v>128</v>
      </c>
      <c r="C32" s="203" t="s">
        <v>52</v>
      </c>
      <c r="D32" s="210" t="s">
        <v>129</v>
      </c>
      <c r="E32" s="97">
        <v>2</v>
      </c>
      <c r="F32" s="50">
        <v>8</v>
      </c>
      <c r="G32" s="51">
        <f t="shared" si="0"/>
        <v>16</v>
      </c>
    </row>
    <row r="33" spans="1:7" x14ac:dyDescent="0.25">
      <c r="A33" s="200"/>
      <c r="B33" s="202"/>
      <c r="C33" s="203"/>
      <c r="D33" s="209"/>
      <c r="E33" s="97">
        <v>23</v>
      </c>
      <c r="F33" s="50">
        <v>2.4</v>
      </c>
      <c r="G33" s="51">
        <f t="shared" si="0"/>
        <v>55.2</v>
      </c>
    </row>
    <row r="34" spans="1:7" ht="12.9" customHeight="1" x14ac:dyDescent="0.25">
      <c r="A34" s="199">
        <v>14</v>
      </c>
      <c r="B34" s="201" t="s">
        <v>132</v>
      </c>
      <c r="C34" s="203" t="s">
        <v>52</v>
      </c>
      <c r="D34" s="204" t="s">
        <v>133</v>
      </c>
      <c r="E34" s="79">
        <v>2</v>
      </c>
      <c r="F34" s="50">
        <v>8</v>
      </c>
      <c r="G34" s="51">
        <f t="shared" si="0"/>
        <v>16</v>
      </c>
    </row>
    <row r="35" spans="1:7" x14ac:dyDescent="0.25">
      <c r="A35" s="200"/>
      <c r="B35" s="202"/>
      <c r="C35" s="203"/>
      <c r="D35" s="205"/>
      <c r="E35" s="79">
        <v>14</v>
      </c>
      <c r="F35" s="50">
        <v>2.4</v>
      </c>
      <c r="G35" s="51">
        <f t="shared" si="0"/>
        <v>33.6</v>
      </c>
    </row>
    <row r="36" spans="1:7" x14ac:dyDescent="0.25">
      <c r="A36" s="199">
        <v>15</v>
      </c>
      <c r="B36" s="201" t="s">
        <v>132</v>
      </c>
      <c r="C36" s="203" t="s">
        <v>52</v>
      </c>
      <c r="D36" s="204" t="s">
        <v>133</v>
      </c>
      <c r="E36" s="79">
        <v>2</v>
      </c>
      <c r="F36" s="50">
        <v>8</v>
      </c>
      <c r="G36" s="51">
        <f t="shared" si="0"/>
        <v>16</v>
      </c>
    </row>
    <row r="37" spans="1:7" x14ac:dyDescent="0.25">
      <c r="A37" s="200"/>
      <c r="B37" s="202"/>
      <c r="C37" s="203"/>
      <c r="D37" s="205"/>
      <c r="E37" s="79">
        <v>14</v>
      </c>
      <c r="F37" s="50">
        <v>2.4</v>
      </c>
      <c r="G37" s="51">
        <f t="shared" si="0"/>
        <v>33.6</v>
      </c>
    </row>
    <row r="38" spans="1:7" x14ac:dyDescent="0.25">
      <c r="A38" s="199">
        <v>16</v>
      </c>
      <c r="B38" s="201" t="s">
        <v>132</v>
      </c>
      <c r="C38" s="203" t="s">
        <v>52</v>
      </c>
      <c r="D38" s="204" t="s">
        <v>134</v>
      </c>
      <c r="E38" s="79">
        <v>2</v>
      </c>
      <c r="F38" s="50">
        <v>8</v>
      </c>
      <c r="G38" s="51">
        <f t="shared" si="0"/>
        <v>16</v>
      </c>
    </row>
    <row r="39" spans="1:7" x14ac:dyDescent="0.25">
      <c r="A39" s="200"/>
      <c r="B39" s="202"/>
      <c r="C39" s="203"/>
      <c r="D39" s="205"/>
      <c r="E39" s="79">
        <v>13</v>
      </c>
      <c r="F39" s="50">
        <v>2.4</v>
      </c>
      <c r="G39" s="51">
        <f t="shared" si="0"/>
        <v>31.2</v>
      </c>
    </row>
    <row r="40" spans="1:7" x14ac:dyDescent="0.25">
      <c r="A40" s="199">
        <v>17</v>
      </c>
      <c r="B40" s="201" t="s">
        <v>135</v>
      </c>
      <c r="C40" s="203" t="s">
        <v>52</v>
      </c>
      <c r="D40" s="204" t="s">
        <v>134</v>
      </c>
      <c r="E40" s="79">
        <v>2</v>
      </c>
      <c r="F40" s="50">
        <v>8</v>
      </c>
      <c r="G40" s="51">
        <f t="shared" si="0"/>
        <v>16</v>
      </c>
    </row>
    <row r="41" spans="1:7" x14ac:dyDescent="0.25">
      <c r="A41" s="200"/>
      <c r="B41" s="202"/>
      <c r="C41" s="203"/>
      <c r="D41" s="205"/>
      <c r="E41" s="79">
        <v>13</v>
      </c>
      <c r="F41" s="50">
        <v>2.4</v>
      </c>
      <c r="G41" s="51">
        <f t="shared" si="0"/>
        <v>31.2</v>
      </c>
    </row>
    <row r="42" spans="1:7" x14ac:dyDescent="0.25">
      <c r="A42" s="199">
        <v>18</v>
      </c>
      <c r="B42" s="201" t="s">
        <v>132</v>
      </c>
      <c r="C42" s="203" t="s">
        <v>52</v>
      </c>
      <c r="D42" s="204" t="s">
        <v>134</v>
      </c>
      <c r="E42" s="79">
        <v>2</v>
      </c>
      <c r="F42" s="50">
        <v>8</v>
      </c>
      <c r="G42" s="51">
        <f t="shared" si="0"/>
        <v>16</v>
      </c>
    </row>
    <row r="43" spans="1:7" x14ac:dyDescent="0.25">
      <c r="A43" s="200"/>
      <c r="B43" s="202"/>
      <c r="C43" s="203"/>
      <c r="D43" s="205"/>
      <c r="E43" s="79">
        <v>13</v>
      </c>
      <c r="F43" s="50">
        <v>2.4</v>
      </c>
      <c r="G43" s="51">
        <f t="shared" si="0"/>
        <v>31.2</v>
      </c>
    </row>
    <row r="44" spans="1:7" x14ac:dyDescent="0.25">
      <c r="A44" s="199">
        <v>19</v>
      </c>
      <c r="B44" s="201" t="s">
        <v>132</v>
      </c>
      <c r="C44" s="203" t="s">
        <v>52</v>
      </c>
      <c r="D44" s="204" t="s">
        <v>134</v>
      </c>
      <c r="E44" s="79">
        <v>2</v>
      </c>
      <c r="F44" s="50">
        <v>8</v>
      </c>
      <c r="G44" s="51">
        <f t="shared" si="0"/>
        <v>16</v>
      </c>
    </row>
    <row r="45" spans="1:7" x14ac:dyDescent="0.25">
      <c r="A45" s="200"/>
      <c r="B45" s="202"/>
      <c r="C45" s="203"/>
      <c r="D45" s="205"/>
      <c r="E45" s="79">
        <v>13</v>
      </c>
      <c r="F45" s="50">
        <v>2.4</v>
      </c>
      <c r="G45" s="51">
        <f t="shared" si="0"/>
        <v>31.2</v>
      </c>
    </row>
    <row r="46" spans="1:7" x14ac:dyDescent="0.25">
      <c r="A46" s="199">
        <v>20</v>
      </c>
      <c r="B46" s="201" t="s">
        <v>132</v>
      </c>
      <c r="C46" s="203" t="s">
        <v>52</v>
      </c>
      <c r="D46" s="204" t="s">
        <v>134</v>
      </c>
      <c r="E46" s="79">
        <v>2</v>
      </c>
      <c r="F46" s="50">
        <v>8</v>
      </c>
      <c r="G46" s="51">
        <f t="shared" si="0"/>
        <v>16</v>
      </c>
    </row>
    <row r="47" spans="1:7" x14ac:dyDescent="0.25">
      <c r="A47" s="200"/>
      <c r="B47" s="202"/>
      <c r="C47" s="203"/>
      <c r="D47" s="205"/>
      <c r="E47" s="79">
        <v>13</v>
      </c>
      <c r="F47" s="50">
        <v>2.4</v>
      </c>
      <c r="G47" s="51">
        <f t="shared" si="0"/>
        <v>31.2</v>
      </c>
    </row>
    <row r="48" spans="1:7" x14ac:dyDescent="0.25">
      <c r="A48" s="199">
        <v>21</v>
      </c>
      <c r="B48" s="201" t="s">
        <v>132</v>
      </c>
      <c r="C48" s="203" t="s">
        <v>52</v>
      </c>
      <c r="D48" s="204" t="s">
        <v>133</v>
      </c>
      <c r="E48" s="79">
        <v>2</v>
      </c>
      <c r="F48" s="50">
        <v>8</v>
      </c>
      <c r="G48" s="51">
        <f t="shared" si="0"/>
        <v>16</v>
      </c>
    </row>
    <row r="49" spans="1:7" x14ac:dyDescent="0.25">
      <c r="A49" s="200"/>
      <c r="B49" s="202"/>
      <c r="C49" s="203"/>
      <c r="D49" s="205"/>
      <c r="E49" s="79">
        <v>14</v>
      </c>
      <c r="F49" s="50">
        <v>2.4</v>
      </c>
      <c r="G49" s="51">
        <f t="shared" si="0"/>
        <v>33.6</v>
      </c>
    </row>
    <row r="50" spans="1:7" x14ac:dyDescent="0.25">
      <c r="A50" s="199">
        <v>22</v>
      </c>
      <c r="B50" s="201" t="s">
        <v>132</v>
      </c>
      <c r="C50" s="203" t="s">
        <v>52</v>
      </c>
      <c r="D50" s="204" t="s">
        <v>133</v>
      </c>
      <c r="E50" s="79">
        <v>2</v>
      </c>
      <c r="F50" s="50">
        <v>8</v>
      </c>
      <c r="G50" s="51">
        <f t="shared" si="0"/>
        <v>16</v>
      </c>
    </row>
    <row r="51" spans="1:7" x14ac:dyDescent="0.25">
      <c r="A51" s="200"/>
      <c r="B51" s="202"/>
      <c r="C51" s="203"/>
      <c r="D51" s="205"/>
      <c r="E51" s="79">
        <v>14</v>
      </c>
      <c r="F51" s="50">
        <v>2.4</v>
      </c>
      <c r="G51" s="51">
        <f t="shared" si="0"/>
        <v>33.6</v>
      </c>
    </row>
    <row r="52" spans="1:7" x14ac:dyDescent="0.25">
      <c r="A52" s="199">
        <v>23</v>
      </c>
      <c r="B52" s="201" t="s">
        <v>135</v>
      </c>
      <c r="C52" s="203" t="s">
        <v>52</v>
      </c>
      <c r="D52" s="204" t="s">
        <v>134</v>
      </c>
      <c r="E52" s="79">
        <v>2</v>
      </c>
      <c r="F52" s="50">
        <v>8</v>
      </c>
      <c r="G52" s="51">
        <f t="shared" si="0"/>
        <v>16</v>
      </c>
    </row>
    <row r="53" spans="1:7" x14ac:dyDescent="0.25">
      <c r="A53" s="200"/>
      <c r="B53" s="202"/>
      <c r="C53" s="203"/>
      <c r="D53" s="205"/>
      <c r="E53" s="79">
        <v>13</v>
      </c>
      <c r="F53" s="50">
        <v>2.4</v>
      </c>
      <c r="G53" s="51">
        <f t="shared" si="0"/>
        <v>31.2</v>
      </c>
    </row>
    <row r="54" spans="1:7" x14ac:dyDescent="0.25">
      <c r="A54" s="199">
        <v>24</v>
      </c>
      <c r="B54" s="201" t="s">
        <v>132</v>
      </c>
      <c r="C54" s="203" t="s">
        <v>52</v>
      </c>
      <c r="D54" s="204" t="s">
        <v>133</v>
      </c>
      <c r="E54" s="79">
        <v>2</v>
      </c>
      <c r="F54" s="50">
        <v>8</v>
      </c>
      <c r="G54" s="51">
        <f t="shared" si="0"/>
        <v>16</v>
      </c>
    </row>
    <row r="55" spans="1:7" x14ac:dyDescent="0.25">
      <c r="A55" s="200"/>
      <c r="B55" s="202"/>
      <c r="C55" s="203"/>
      <c r="D55" s="205"/>
      <c r="E55" s="79">
        <v>14</v>
      </c>
      <c r="F55" s="50">
        <v>2.4</v>
      </c>
      <c r="G55" s="51">
        <f t="shared" si="0"/>
        <v>33.6</v>
      </c>
    </row>
    <row r="56" spans="1:7" x14ac:dyDescent="0.25">
      <c r="A56" s="199">
        <v>25</v>
      </c>
      <c r="B56" s="201" t="s">
        <v>132</v>
      </c>
      <c r="C56" s="203" t="s">
        <v>52</v>
      </c>
      <c r="D56" s="204" t="s">
        <v>134</v>
      </c>
      <c r="E56" s="79">
        <v>2</v>
      </c>
      <c r="F56" s="50">
        <v>8</v>
      </c>
      <c r="G56" s="51">
        <f t="shared" si="0"/>
        <v>16</v>
      </c>
    </row>
    <row r="57" spans="1:7" x14ac:dyDescent="0.25">
      <c r="A57" s="200"/>
      <c r="B57" s="202"/>
      <c r="C57" s="203"/>
      <c r="D57" s="205"/>
      <c r="E57" s="79">
        <v>13</v>
      </c>
      <c r="F57" s="50">
        <v>2.4</v>
      </c>
      <c r="G57" s="51">
        <f t="shared" si="0"/>
        <v>31.2</v>
      </c>
    </row>
    <row r="58" spans="1:7" x14ac:dyDescent="0.25">
      <c r="A58" s="199">
        <v>26</v>
      </c>
      <c r="B58" s="201" t="s">
        <v>132</v>
      </c>
      <c r="C58" s="203" t="s">
        <v>52</v>
      </c>
      <c r="D58" s="204" t="s">
        <v>134</v>
      </c>
      <c r="E58" s="79">
        <v>2</v>
      </c>
      <c r="F58" s="50">
        <v>8</v>
      </c>
      <c r="G58" s="51">
        <f t="shared" si="0"/>
        <v>16</v>
      </c>
    </row>
    <row r="59" spans="1:7" x14ac:dyDescent="0.25">
      <c r="A59" s="200"/>
      <c r="B59" s="202"/>
      <c r="C59" s="203"/>
      <c r="D59" s="205"/>
      <c r="E59" s="79">
        <v>13</v>
      </c>
      <c r="F59" s="50">
        <v>2.4</v>
      </c>
      <c r="G59" s="51">
        <f t="shared" si="0"/>
        <v>31.2</v>
      </c>
    </row>
  </sheetData>
  <mergeCells count="106">
    <mergeCell ref="A10:A11"/>
    <mergeCell ref="B10:B11"/>
    <mergeCell ref="C10:C11"/>
    <mergeCell ref="D10:D11"/>
    <mergeCell ref="A12:A13"/>
    <mergeCell ref="B12:B13"/>
    <mergeCell ref="C12:C13"/>
    <mergeCell ref="D12:D13"/>
    <mergeCell ref="A3:G3"/>
    <mergeCell ref="A6:F6"/>
    <mergeCell ref="A8:A9"/>
    <mergeCell ref="B8:B9"/>
    <mergeCell ref="C8:C9"/>
    <mergeCell ref="D8:D9"/>
    <mergeCell ref="A18:A19"/>
    <mergeCell ref="B18:B19"/>
    <mergeCell ref="C18:C19"/>
    <mergeCell ref="D18:D19"/>
    <mergeCell ref="A20:A21"/>
    <mergeCell ref="B20:B21"/>
    <mergeCell ref="C20:C21"/>
    <mergeCell ref="D20:D21"/>
    <mergeCell ref="A14:A15"/>
    <mergeCell ref="B14:B15"/>
    <mergeCell ref="C14:C15"/>
    <mergeCell ref="D14:D15"/>
    <mergeCell ref="A16:A17"/>
    <mergeCell ref="B16:B17"/>
    <mergeCell ref="C16:C17"/>
    <mergeCell ref="D16:D17"/>
    <mergeCell ref="A26:A27"/>
    <mergeCell ref="B26:B27"/>
    <mergeCell ref="C26:C27"/>
    <mergeCell ref="D26:D27"/>
    <mergeCell ref="A28:A29"/>
    <mergeCell ref="B28:B29"/>
    <mergeCell ref="C28:C29"/>
    <mergeCell ref="D28:D29"/>
    <mergeCell ref="A22:A23"/>
    <mergeCell ref="B22:B23"/>
    <mergeCell ref="C22:C23"/>
    <mergeCell ref="D22:D23"/>
    <mergeCell ref="A24:A25"/>
    <mergeCell ref="B24:B25"/>
    <mergeCell ref="C24:C25"/>
    <mergeCell ref="D24:D25"/>
    <mergeCell ref="A34:A35"/>
    <mergeCell ref="B34:B35"/>
    <mergeCell ref="C34:C35"/>
    <mergeCell ref="D34:D35"/>
    <mergeCell ref="A36:A37"/>
    <mergeCell ref="B36:B37"/>
    <mergeCell ref="C36:C37"/>
    <mergeCell ref="D36:D37"/>
    <mergeCell ref="A30:A31"/>
    <mergeCell ref="B30:B31"/>
    <mergeCell ref="C30:C31"/>
    <mergeCell ref="D30:D31"/>
    <mergeCell ref="A32:A33"/>
    <mergeCell ref="B32:B33"/>
    <mergeCell ref="C32:C33"/>
    <mergeCell ref="D32:D33"/>
    <mergeCell ref="A42:A43"/>
    <mergeCell ref="B42:B43"/>
    <mergeCell ref="C42:C43"/>
    <mergeCell ref="D42:D43"/>
    <mergeCell ref="A44:A45"/>
    <mergeCell ref="B44:B45"/>
    <mergeCell ref="C44:C45"/>
    <mergeCell ref="D44:D45"/>
    <mergeCell ref="A38:A39"/>
    <mergeCell ref="B38:B39"/>
    <mergeCell ref="C38:C39"/>
    <mergeCell ref="D38:D39"/>
    <mergeCell ref="A40:A41"/>
    <mergeCell ref="B40:B41"/>
    <mergeCell ref="C40:C41"/>
    <mergeCell ref="D40:D41"/>
    <mergeCell ref="A50:A51"/>
    <mergeCell ref="B50:B51"/>
    <mergeCell ref="C50:C51"/>
    <mergeCell ref="D50:D51"/>
    <mergeCell ref="A52:A53"/>
    <mergeCell ref="B52:B53"/>
    <mergeCell ref="C52:C53"/>
    <mergeCell ref="D52:D53"/>
    <mergeCell ref="A46:A47"/>
    <mergeCell ref="B46:B47"/>
    <mergeCell ref="C46:C47"/>
    <mergeCell ref="D46:D47"/>
    <mergeCell ref="A48:A49"/>
    <mergeCell ref="B48:B49"/>
    <mergeCell ref="C48:C49"/>
    <mergeCell ref="D48:D49"/>
    <mergeCell ref="A58:A59"/>
    <mergeCell ref="B58:B59"/>
    <mergeCell ref="C58:C59"/>
    <mergeCell ref="D58:D59"/>
    <mergeCell ref="A54:A55"/>
    <mergeCell ref="B54:B55"/>
    <mergeCell ref="C54:C55"/>
    <mergeCell ref="D54:D55"/>
    <mergeCell ref="A56:A57"/>
    <mergeCell ref="B56:B57"/>
    <mergeCell ref="C56:C57"/>
    <mergeCell ref="D56:D57"/>
  </mergeCells>
  <pageMargins left="0.70866141732283472" right="0.70866141732283472" top="0.74803149606299213" bottom="0.74803149606299213" header="0.31496062992125984" footer="0.31496062992125984"/>
  <pageSetup paperSize="9" scale="70" fitToHeight="0" orientation="portrait" r:id="rId1"/>
  <headerFooter>
    <oddFooter>&amp;C&amp;P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F30"/>
  <sheetViews>
    <sheetView zoomScale="70" zoomScaleNormal="70" workbookViewId="0">
      <pane xSplit="2" ySplit="7" topLeftCell="C8" activePane="bottomRight" state="frozen"/>
      <selection pane="topRight" activeCell="C1" sqref="C1"/>
      <selection pane="bottomLeft" activeCell="A7" sqref="A7"/>
      <selection pane="bottomRight" activeCell="I7" sqref="I7"/>
    </sheetView>
  </sheetViews>
  <sheetFormatPr defaultColWidth="12.5546875" defaultRowHeight="13.8" x14ac:dyDescent="0.3"/>
  <cols>
    <col min="1" max="1" width="5.88671875" style="99" customWidth="1"/>
    <col min="2" max="2" width="25.109375" style="100" customWidth="1"/>
    <col min="3" max="3" width="15.88671875" style="99" customWidth="1"/>
    <col min="4" max="4" width="16.6640625" style="100" customWidth="1"/>
    <col min="5" max="5" width="17" style="100" customWidth="1"/>
    <col min="6" max="6" width="15.109375" style="100" customWidth="1"/>
    <col min="7" max="16384" width="12.5546875" style="100"/>
  </cols>
  <sheetData>
    <row r="1" spans="1:6" ht="21" customHeight="1" x14ac:dyDescent="0.3">
      <c r="F1" s="162" t="s">
        <v>179</v>
      </c>
    </row>
    <row r="2" spans="1:6" ht="21" customHeight="1" x14ac:dyDescent="0.3">
      <c r="A2" s="163" t="s">
        <v>176</v>
      </c>
      <c r="F2" s="105"/>
    </row>
    <row r="3" spans="1:6" ht="61.5" customHeight="1" x14ac:dyDescent="0.3">
      <c r="A3" s="216" t="s">
        <v>137</v>
      </c>
      <c r="B3" s="216"/>
      <c r="C3" s="216"/>
      <c r="D3" s="216"/>
      <c r="E3" s="216"/>
      <c r="F3" s="216"/>
    </row>
    <row r="5" spans="1:6" s="99" customFormat="1" ht="51.75" customHeight="1" x14ac:dyDescent="0.3">
      <c r="A5" s="173" t="s">
        <v>138</v>
      </c>
      <c r="B5" s="173" t="s">
        <v>139</v>
      </c>
      <c r="C5" s="173" t="s">
        <v>140</v>
      </c>
      <c r="D5" s="173" t="s">
        <v>141</v>
      </c>
      <c r="E5" s="173" t="s">
        <v>142</v>
      </c>
      <c r="F5" s="173" t="s">
        <v>143</v>
      </c>
    </row>
    <row r="6" spans="1:6" s="99" customFormat="1" ht="21.75" customHeight="1" x14ac:dyDescent="0.3">
      <c r="A6" s="217" t="s">
        <v>144</v>
      </c>
      <c r="B6" s="217"/>
      <c r="C6" s="101">
        <f>ROUNDUP(SUM(C8:C30),2)</f>
        <v>102</v>
      </c>
      <c r="D6" s="102">
        <f>ROUNDUP(SUM(D8:D30),2)</f>
        <v>91973</v>
      </c>
      <c r="E6" s="103">
        <f>ROUNDUP(SUM(E8:E30),2)</f>
        <v>7719.48</v>
      </c>
      <c r="F6" s="103">
        <f>ROUNDUP(SUM(F8:F30),2)</f>
        <v>11313.55</v>
      </c>
    </row>
    <row r="7" spans="1:6" s="99" customFormat="1" x14ac:dyDescent="0.3">
      <c r="A7" s="215" t="s">
        <v>127</v>
      </c>
      <c r="B7" s="215"/>
      <c r="C7" s="215"/>
      <c r="D7" s="174"/>
      <c r="E7" s="174"/>
      <c r="F7" s="174"/>
    </row>
    <row r="8" spans="1:6" s="104" customFormat="1" x14ac:dyDescent="0.3">
      <c r="A8" s="175">
        <v>1</v>
      </c>
      <c r="B8" s="176" t="s">
        <v>145</v>
      </c>
      <c r="C8" s="175">
        <v>2</v>
      </c>
      <c r="D8" s="177">
        <v>2390</v>
      </c>
      <c r="E8" s="178">
        <v>266.47000000000003</v>
      </c>
      <c r="F8" s="178">
        <v>395.01</v>
      </c>
    </row>
    <row r="9" spans="1:6" s="104" customFormat="1" x14ac:dyDescent="0.3">
      <c r="A9" s="175">
        <v>2</v>
      </c>
      <c r="B9" s="176" t="s">
        <v>148</v>
      </c>
      <c r="C9" s="175">
        <v>1</v>
      </c>
      <c r="D9" s="177">
        <v>1860</v>
      </c>
      <c r="E9" s="178">
        <v>226.55</v>
      </c>
      <c r="F9" s="178">
        <v>348.94</v>
      </c>
    </row>
    <row r="10" spans="1:6" s="104" customFormat="1" x14ac:dyDescent="0.3">
      <c r="A10" s="175">
        <v>3</v>
      </c>
      <c r="B10" s="176" t="s">
        <v>149</v>
      </c>
      <c r="C10" s="175">
        <v>1</v>
      </c>
      <c r="D10" s="177">
        <v>632</v>
      </c>
      <c r="E10" s="178">
        <v>71.61</v>
      </c>
      <c r="F10" s="178">
        <v>109.77</v>
      </c>
    </row>
    <row r="11" spans="1:6" x14ac:dyDescent="0.3">
      <c r="A11" s="215" t="s">
        <v>150</v>
      </c>
      <c r="B11" s="215"/>
      <c r="C11" s="215"/>
      <c r="D11" s="174"/>
      <c r="E11" s="174"/>
      <c r="F11" s="174"/>
    </row>
    <row r="12" spans="1:6" x14ac:dyDescent="0.3">
      <c r="A12" s="173">
        <v>4</v>
      </c>
      <c r="B12" s="179" t="s">
        <v>151</v>
      </c>
      <c r="C12" s="173">
        <v>1</v>
      </c>
      <c r="D12" s="180">
        <v>999</v>
      </c>
      <c r="E12" s="181">
        <v>105.89</v>
      </c>
      <c r="F12" s="181">
        <v>154.6</v>
      </c>
    </row>
    <row r="13" spans="1:6" x14ac:dyDescent="0.3">
      <c r="A13" s="173">
        <v>5</v>
      </c>
      <c r="B13" s="179" t="s">
        <v>152</v>
      </c>
      <c r="C13" s="173">
        <v>1</v>
      </c>
      <c r="D13" s="180">
        <v>150</v>
      </c>
      <c r="E13" s="181">
        <v>15.3</v>
      </c>
      <c r="F13" s="181">
        <v>22.34</v>
      </c>
    </row>
    <row r="14" spans="1:6" x14ac:dyDescent="0.3">
      <c r="A14" s="173">
        <v>6</v>
      </c>
      <c r="B14" s="179" t="s">
        <v>153</v>
      </c>
      <c r="C14" s="173">
        <v>13</v>
      </c>
      <c r="D14" s="180">
        <v>4654</v>
      </c>
      <c r="E14" s="181">
        <v>308.58999999999997</v>
      </c>
      <c r="F14" s="181">
        <v>456.91</v>
      </c>
    </row>
    <row r="15" spans="1:6" x14ac:dyDescent="0.3">
      <c r="A15" s="173">
        <v>7</v>
      </c>
      <c r="B15" s="179" t="s">
        <v>146</v>
      </c>
      <c r="C15" s="173">
        <v>39</v>
      </c>
      <c r="D15" s="180">
        <v>50621</v>
      </c>
      <c r="E15" s="181">
        <v>3795.7</v>
      </c>
      <c r="F15" s="181">
        <v>5541.75</v>
      </c>
    </row>
    <row r="16" spans="1:6" x14ac:dyDescent="0.3">
      <c r="A16" s="173">
        <v>8</v>
      </c>
      <c r="B16" s="179" t="s">
        <v>154</v>
      </c>
      <c r="C16" s="173">
        <v>2</v>
      </c>
      <c r="D16" s="180">
        <v>851</v>
      </c>
      <c r="E16" s="181">
        <v>54.13</v>
      </c>
      <c r="F16" s="181">
        <v>79.03</v>
      </c>
    </row>
    <row r="17" spans="1:6" x14ac:dyDescent="0.3">
      <c r="A17" s="173">
        <v>9</v>
      </c>
      <c r="B17" s="179" t="s">
        <v>155</v>
      </c>
      <c r="C17" s="173">
        <v>6</v>
      </c>
      <c r="D17" s="180">
        <v>1322</v>
      </c>
      <c r="E17" s="181">
        <v>89.08</v>
      </c>
      <c r="F17" s="181">
        <v>130.07</v>
      </c>
    </row>
    <row r="18" spans="1:6" x14ac:dyDescent="0.3">
      <c r="A18" s="173">
        <v>10</v>
      </c>
      <c r="B18" s="179" t="s">
        <v>156</v>
      </c>
      <c r="C18" s="173">
        <v>4</v>
      </c>
      <c r="D18" s="180">
        <v>4420</v>
      </c>
      <c r="E18" s="181">
        <v>346.64</v>
      </c>
      <c r="F18" s="181">
        <v>506.11</v>
      </c>
    </row>
    <row r="19" spans="1:6" x14ac:dyDescent="0.3">
      <c r="A19" s="173">
        <v>11</v>
      </c>
      <c r="B19" s="179" t="s">
        <v>157</v>
      </c>
      <c r="C19" s="173">
        <v>2</v>
      </c>
      <c r="D19" s="180">
        <v>837</v>
      </c>
      <c r="E19" s="181">
        <v>65.33</v>
      </c>
      <c r="F19" s="181">
        <v>95.38</v>
      </c>
    </row>
    <row r="20" spans="1:6" x14ac:dyDescent="0.3">
      <c r="A20" s="173">
        <v>12</v>
      </c>
      <c r="B20" s="179" t="s">
        <v>158</v>
      </c>
      <c r="C20" s="173">
        <v>2</v>
      </c>
      <c r="D20" s="180">
        <v>344</v>
      </c>
      <c r="E20" s="181">
        <v>38.9</v>
      </c>
      <c r="F20" s="181">
        <v>56.79</v>
      </c>
    </row>
    <row r="21" spans="1:6" x14ac:dyDescent="0.3">
      <c r="A21" s="173">
        <v>13</v>
      </c>
      <c r="B21" s="179" t="s">
        <v>159</v>
      </c>
      <c r="C21" s="173">
        <v>2</v>
      </c>
      <c r="D21" s="180">
        <v>1958</v>
      </c>
      <c r="E21" s="181">
        <v>189.21</v>
      </c>
      <c r="F21" s="181">
        <v>276.25</v>
      </c>
    </row>
    <row r="22" spans="1:6" x14ac:dyDescent="0.3">
      <c r="A22" s="173">
        <v>14</v>
      </c>
      <c r="B22" s="179" t="s">
        <v>160</v>
      </c>
      <c r="C22" s="173">
        <v>3</v>
      </c>
      <c r="D22" s="180">
        <v>715</v>
      </c>
      <c r="E22" s="181">
        <v>46.5</v>
      </c>
      <c r="F22" s="181">
        <v>67.900000000000006</v>
      </c>
    </row>
    <row r="23" spans="1:6" x14ac:dyDescent="0.3">
      <c r="A23" s="173">
        <v>15</v>
      </c>
      <c r="B23" s="179" t="s">
        <v>161</v>
      </c>
      <c r="C23" s="173">
        <v>3</v>
      </c>
      <c r="D23" s="180">
        <v>1250</v>
      </c>
      <c r="E23" s="181">
        <v>132.26</v>
      </c>
      <c r="F23" s="181">
        <v>197.06</v>
      </c>
    </row>
    <row r="24" spans="1:6" x14ac:dyDescent="0.3">
      <c r="A24" s="173">
        <v>16</v>
      </c>
      <c r="B24" s="179" t="s">
        <v>162</v>
      </c>
      <c r="C24" s="173">
        <v>2</v>
      </c>
      <c r="D24" s="180">
        <v>565</v>
      </c>
      <c r="E24" s="181">
        <v>34.020000000000003</v>
      </c>
      <c r="F24" s="181">
        <v>50.69</v>
      </c>
    </row>
    <row r="25" spans="1:6" x14ac:dyDescent="0.3">
      <c r="A25" s="173">
        <v>17</v>
      </c>
      <c r="B25" s="179" t="s">
        <v>163</v>
      </c>
      <c r="C25" s="173">
        <v>3</v>
      </c>
      <c r="D25" s="180">
        <v>2353</v>
      </c>
      <c r="E25" s="181">
        <v>182.63</v>
      </c>
      <c r="F25" s="181">
        <v>272.12</v>
      </c>
    </row>
    <row r="26" spans="1:6" x14ac:dyDescent="0.25">
      <c r="A26" s="173">
        <v>18</v>
      </c>
      <c r="B26" s="182" t="s">
        <v>164</v>
      </c>
      <c r="C26" s="173">
        <v>11</v>
      </c>
      <c r="D26" s="180">
        <v>8726</v>
      </c>
      <c r="E26" s="181">
        <v>909.59</v>
      </c>
      <c r="F26" s="181">
        <v>1328.03</v>
      </c>
    </row>
    <row r="27" spans="1:6" x14ac:dyDescent="0.3">
      <c r="A27" s="173">
        <v>19</v>
      </c>
      <c r="B27" s="179" t="s">
        <v>165</v>
      </c>
      <c r="C27" s="173">
        <v>1</v>
      </c>
      <c r="D27" s="180">
        <v>1069</v>
      </c>
      <c r="E27" s="181">
        <v>151.66999999999999</v>
      </c>
      <c r="F27" s="181">
        <v>225.99</v>
      </c>
    </row>
    <row r="28" spans="1:6" x14ac:dyDescent="0.3">
      <c r="A28" s="215" t="s">
        <v>166</v>
      </c>
      <c r="B28" s="215"/>
      <c r="C28" s="215"/>
      <c r="D28" s="174"/>
      <c r="E28" s="174"/>
      <c r="F28" s="174"/>
    </row>
    <row r="29" spans="1:6" x14ac:dyDescent="0.3">
      <c r="A29" s="173">
        <v>20</v>
      </c>
      <c r="B29" s="179" t="s">
        <v>147</v>
      </c>
      <c r="C29" s="173">
        <v>2</v>
      </c>
      <c r="D29" s="180">
        <v>2242</v>
      </c>
      <c r="E29" s="181">
        <v>210.82</v>
      </c>
      <c r="F29" s="181">
        <v>298.16000000000003</v>
      </c>
    </row>
    <row r="30" spans="1:6" x14ac:dyDescent="0.3">
      <c r="A30" s="173">
        <v>21</v>
      </c>
      <c r="B30" s="179" t="s">
        <v>158</v>
      </c>
      <c r="C30" s="173">
        <v>1</v>
      </c>
      <c r="D30" s="180">
        <v>4015</v>
      </c>
      <c r="E30" s="181">
        <v>478.59</v>
      </c>
      <c r="F30" s="181">
        <v>700.65</v>
      </c>
    </row>
  </sheetData>
  <mergeCells count="5">
    <mergeCell ref="A28:C28"/>
    <mergeCell ref="A3:F3"/>
    <mergeCell ref="A6:B6"/>
    <mergeCell ref="A7:C7"/>
    <mergeCell ref="A11:C11"/>
  </mergeCells>
  <pageMargins left="0.70866141732283472" right="0.70866141732283472" top="0.74803149606299213" bottom="0.74803149606299213" header="0.31496062992125984" footer="0.31496062992125984"/>
  <pageSetup paperSize="9" scale="39" fitToHeight="0" orientation="portrait" verticalDpi="0" r:id="rId1"/>
  <headerFooter>
    <oddFooter>&amp;C&amp;P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9</vt:i4>
      </vt:variant>
    </vt:vector>
  </HeadingPairs>
  <TitlesOfParts>
    <vt:vector size="14" baseType="lpstr">
      <vt:lpstr>VP_marts</vt:lpstr>
      <vt:lpstr>1.tabula</vt:lpstr>
      <vt:lpstr>2.tabula</vt:lpstr>
      <vt:lpstr>3.tabula</vt:lpstr>
      <vt:lpstr>4.tabula</vt:lpstr>
      <vt:lpstr>'1.tabula'!Print_Area</vt:lpstr>
      <vt:lpstr>'2.tabula'!Print_Area</vt:lpstr>
      <vt:lpstr>'3.tabula'!Print_Area</vt:lpstr>
      <vt:lpstr>VP_marts!Print_Area</vt:lpstr>
      <vt:lpstr>'1.tabula'!Print_Titles</vt:lpstr>
      <vt:lpstr>'2.tabula'!Print_Titles</vt:lpstr>
      <vt:lpstr>'3.tabula'!Print_Titles</vt:lpstr>
      <vt:lpstr>'4.tabula'!Print_Titles</vt:lpstr>
      <vt:lpstr>VP_marts!Print_Titles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Inga Ošiņa</dc:creator>
  <cp:lastModifiedBy>Inga Ošiņa</cp:lastModifiedBy>
  <cp:lastPrinted>2023-06-07T06:46:22Z</cp:lastPrinted>
  <dcterms:created xsi:type="dcterms:W3CDTF">2021-01-18T07:02:06Z</dcterms:created>
  <dcterms:modified xsi:type="dcterms:W3CDTF">2023-06-20T12:33:08Z</dcterms:modified>
</cp:coreProperties>
</file>