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B57B3431-D5F5-4653-8A3A-115F738F744D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VRK jan_apr" sheetId="26" r:id="rId1"/>
    <sheet name="1.tabula" sheetId="25" r:id="rId2"/>
    <sheet name="2.tabula" sheetId="27" r:id="rId3"/>
    <sheet name="3.tabula" sheetId="28" r:id="rId4"/>
  </sheets>
  <definedNames>
    <definedName name="_xlnm.Print_Titles" localSheetId="1">'1.tabula'!$6:$6</definedName>
    <definedName name="_xlnm.Print_Titles" localSheetId="2">'2.tabula'!$6:$6</definedName>
    <definedName name="_xlnm.Print_Titles" localSheetId="3">'3.tabula'!$6:$6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28" l="1"/>
  <c r="K7" i="28"/>
  <c r="J7" i="28"/>
  <c r="H7" i="28"/>
  <c r="I16" i="27" l="1"/>
  <c r="J16" i="27" s="1"/>
  <c r="I15" i="27"/>
  <c r="J15" i="27" s="1"/>
  <c r="I14" i="27"/>
  <c r="J14" i="27" s="1"/>
  <c r="I13" i="27"/>
  <c r="J13" i="27" s="1"/>
  <c r="I12" i="27"/>
  <c r="J12" i="27" s="1"/>
  <c r="I11" i="27"/>
  <c r="J11" i="27" s="1"/>
  <c r="I10" i="27"/>
  <c r="J10" i="27" s="1"/>
  <c r="I9" i="27"/>
  <c r="J9" i="27" s="1"/>
  <c r="I8" i="27"/>
  <c r="J8" i="27" s="1"/>
  <c r="H7" i="27"/>
  <c r="K9" i="27" l="1"/>
  <c r="L9" i="27" s="1"/>
  <c r="K10" i="27"/>
  <c r="L10" i="27" s="1"/>
  <c r="K14" i="27"/>
  <c r="L14" i="27" s="1"/>
  <c r="K11" i="27"/>
  <c r="L11" i="27" s="1"/>
  <c r="K13" i="27"/>
  <c r="L13" i="27" s="1"/>
  <c r="K15" i="27"/>
  <c r="L15" i="27" s="1"/>
  <c r="K12" i="27"/>
  <c r="L12" i="27" s="1"/>
  <c r="K8" i="27"/>
  <c r="K7" i="27" s="1"/>
  <c r="J7" i="27"/>
  <c r="K16" i="27"/>
  <c r="L16" i="27" s="1"/>
  <c r="L8" i="27" l="1"/>
  <c r="L7" i="27" s="1"/>
  <c r="D17" i="26" l="1"/>
  <c r="D25" i="26" l="1"/>
  <c r="D26" i="26" s="1"/>
  <c r="D16" i="26"/>
  <c r="H7" i="25"/>
  <c r="I15" i="25"/>
  <c r="J15" i="25" s="1"/>
  <c r="I14" i="25"/>
  <c r="J14" i="25" s="1"/>
  <c r="I13" i="25"/>
  <c r="J13" i="25" s="1"/>
  <c r="I12" i="25"/>
  <c r="J12" i="25" s="1"/>
  <c r="I11" i="25"/>
  <c r="J11" i="25" s="1"/>
  <c r="I10" i="25"/>
  <c r="J10" i="25" s="1"/>
  <c r="I9" i="25"/>
  <c r="J9" i="25" s="1"/>
  <c r="I8" i="25"/>
  <c r="J8" i="25" s="1"/>
  <c r="J7" i="25" s="1"/>
  <c r="D12" i="26" l="1"/>
  <c r="D24" i="26"/>
  <c r="D23" i="26" s="1"/>
  <c r="D13" i="26"/>
  <c r="D15" i="26"/>
  <c r="K10" i="25"/>
  <c r="L10" i="25" s="1"/>
  <c r="K13" i="25"/>
  <c r="L13" i="25" s="1"/>
  <c r="K8" i="25"/>
  <c r="K11" i="25"/>
  <c r="L11" i="25" s="1"/>
  <c r="K14" i="25"/>
  <c r="L14" i="25" s="1"/>
  <c r="K9" i="25"/>
  <c r="L9" i="25" s="1"/>
  <c r="K12" i="25"/>
  <c r="L12" i="25" s="1"/>
  <c r="K15" i="25"/>
  <c r="L15" i="25" s="1"/>
  <c r="D11" i="26" l="1"/>
  <c r="D10" i="26"/>
  <c r="L8" i="25"/>
  <c r="L7" i="25" s="1"/>
  <c r="K7" i="25"/>
</calcChain>
</file>

<file path=xl/sharedStrings.xml><?xml version="1.0" encoding="utf-8"?>
<sst xmlns="http://schemas.openxmlformats.org/spreadsheetml/2006/main" count="147" uniqueCount="55">
  <si>
    <t>Struktūrvienība</t>
  </si>
  <si>
    <t>Mēneš-alga</t>
  </si>
  <si>
    <t xml:space="preserve">Stundas likme </t>
  </si>
  <si>
    <t>Amats</t>
  </si>
  <si>
    <t>Nr.</t>
  </si>
  <si>
    <t>Pārvalde</t>
  </si>
  <si>
    <t>Tabeles Nr.</t>
  </si>
  <si>
    <t>Piemaksas apmērs</t>
  </si>
  <si>
    <t>Atlīdzība (EKK1000)</t>
  </si>
  <si>
    <t xml:space="preserve">Iesaistes stundas </t>
  </si>
  <si>
    <t>Piemaksas apmērs 50%, 20% vai 10% no stundas likmes (EKK1145)</t>
  </si>
  <si>
    <t>VSAOI 23,59% (EKK1210)</t>
  </si>
  <si>
    <t>Valsts robežsardzes koledža</t>
  </si>
  <si>
    <t>Piemaksa par darbu paaugstināta riska un slodzes apstākļos amatpersonām laika periodā no 2023.gada 1. janvāra līdz 31. janvārim</t>
  </si>
  <si>
    <t>VALSTS ROBEŽSARDZES KOLEDŽA (VRK)</t>
  </si>
  <si>
    <t>VRK PROFESIONĀLĀS IZGLĪTĪBAS DIENESTA TREŠĀ MĀCĪBU ROTA</t>
  </si>
  <si>
    <t>kadets</t>
  </si>
  <si>
    <t>33114</t>
  </si>
  <si>
    <t>VRK PROFESIONĀLĀS IZGLĪTĪBAS DIENESTA OTRĀ MĀCĪBU ROTA</t>
  </si>
  <si>
    <t>38462</t>
  </si>
  <si>
    <t>38467</t>
  </si>
  <si>
    <t>38458</t>
  </si>
  <si>
    <t>38459</t>
  </si>
  <si>
    <t>38460</t>
  </si>
  <si>
    <t>38456</t>
  </si>
  <si>
    <t>38457</t>
  </si>
  <si>
    <t>Kods</t>
  </si>
  <si>
    <t>Koda nosaukums</t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</si>
  <si>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</si>
  <si>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</si>
  <si>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</si>
  <si>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Atlīdzība</t>
  </si>
  <si>
    <t>1)    Izdevumi saistībā ar rīkojuma Nr. 518 izpildei nepieciešamo pasākumu īstenošanu</t>
  </si>
  <si>
    <t>Atalgojums</t>
  </si>
  <si>
    <t>Piemaksa par darbu īpašos apstākļos, speciālās piemaksas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</si>
  <si>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</si>
  <si>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</si>
  <si>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</si>
  <si>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</si>
  <si>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</si>
  <si>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10.pielikums</t>
  </si>
  <si>
    <t xml:space="preserve">Valsts robežsardzes koledžas izdevumi saistībā ar situāciju uz Latvijas Republikas - Baltkrievijas Republikas valsts robežas no 2023. gada 1. janvāra līdz 30. aprīlim </t>
  </si>
  <si>
    <t>Piemaksa par darbu paaugstināta riska un slodzes apstākļos amatpersonām laika periodā no 2023.gada 1. februāra līdz 28. februārim</t>
  </si>
  <si>
    <t>Piemaksa par darbu paaugstināta riska un slodzes apstākļos amatpersonām laika periodā no 2023.gada 1. aprīļa līdz 30. aprīlim</t>
  </si>
  <si>
    <t>34363</t>
  </si>
  <si>
    <t>10.pielikuma 1.tabula</t>
  </si>
  <si>
    <t>10.pielikuma 2.tabula</t>
  </si>
  <si>
    <t>10.pielikuma 3.tabula</t>
  </si>
  <si>
    <t xml:space="preserve">Detalizēts aprēķins par laika periodu no 2023. gada 1. janvāra līdz 31. janvārim 1.tabulā.
Iesaistītas 8 amatpersona, iesaistes laiks - 316 stundas. </t>
  </si>
  <si>
    <t xml:space="preserve">Detalizēts aprēķins par laika periodu no 2023. gada 1. februāra līdz 28. februārim 2.tabulā.
Iesaistītas 9 amatpersona, iesaistes laiks - 182 stundas. </t>
  </si>
  <si>
    <t xml:space="preserve">Detalizēts aprēķins par laika periodu no 2023. gada 1. aprīļa līdz 30. aprīlim 3.tabulā.
Iesaistītas 1 amatpersona, iesaistes laiks - 1,5 stundas. </t>
  </si>
  <si>
    <r>
      <t xml:space="preserve">413,42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=34,44 </t>
    </r>
    <r>
      <rPr>
        <i/>
        <sz val="11"/>
        <color theme="1"/>
        <rFont val="Times New Roman"/>
        <family val="1"/>
        <charset val="186"/>
      </rPr>
      <t>euro</t>
    </r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</si>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</sst>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8">
    <xf numFmtId="0" fontId="0" fillId="0" borderId="0"/>
    <xf numFmtId="0" fontId="18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5" fillId="0" borderId="0"/>
    <xf numFmtId="0" fontId="14" fillId="0" borderId="0"/>
    <xf numFmtId="0" fontId="21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0" fontId="10" fillId="0" borderId="0"/>
    <xf numFmtId="0" fontId="10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6" fillId="0" borderId="0"/>
    <xf numFmtId="0" fontId="5" fillId="0" borderId="0"/>
    <xf numFmtId="0" fontId="19" fillId="0" borderId="0"/>
    <xf numFmtId="0" fontId="4" fillId="0" borderId="0"/>
    <xf numFmtId="9" fontId="4" fillId="0" borderId="0" applyFont="0" applyFill="0" applyBorder="0" applyAlignment="0" applyProtection="0"/>
    <xf numFmtId="0" fontId="27" fillId="0" borderId="0"/>
    <xf numFmtId="9" fontId="19" fillId="0" borderId="0" applyFont="0" applyFill="0" applyBorder="0" applyAlignment="0" applyProtection="0"/>
    <xf numFmtId="0" fontId="3" fillId="0" borderId="0"/>
    <xf numFmtId="9" fontId="19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0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9" fillId="0" borderId="0"/>
    <xf numFmtId="0" fontId="2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1" fontId="20" fillId="2" borderId="0" xfId="0" applyNumberFormat="1" applyFont="1" applyFill="1" applyAlignment="1">
      <alignment horizontal="right"/>
    </xf>
    <xf numFmtId="0" fontId="20" fillId="2" borderId="0" xfId="0" applyFont="1" applyFill="1" applyAlignment="1">
      <alignment horizontal="right"/>
    </xf>
    <xf numFmtId="0" fontId="4" fillId="0" borderId="0" xfId="52"/>
    <xf numFmtId="0" fontId="27" fillId="0" borderId="0" xfId="54" applyFill="1" applyAlignment="1">
      <alignment vertical="top"/>
    </xf>
    <xf numFmtId="0" fontId="27" fillId="0" borderId="0" xfId="54" applyFill="1" applyAlignment="1">
      <alignment vertical="top" wrapText="1"/>
    </xf>
    <xf numFmtId="2" fontId="27" fillId="0" borderId="0" xfId="54" applyNumberFormat="1" applyFill="1" applyAlignment="1">
      <alignment vertical="top"/>
    </xf>
    <xf numFmtId="4" fontId="28" fillId="3" borderId="1" xfId="56" applyNumberFormat="1" applyFont="1" applyFill="1" applyBorder="1" applyAlignment="1">
      <alignment horizontal="center" vertical="center" wrapText="1"/>
    </xf>
    <xf numFmtId="2" fontId="25" fillId="2" borderId="1" xfId="55" applyNumberFormat="1" applyFont="1" applyFill="1" applyBorder="1" applyAlignment="1">
      <alignment horizontal="center" vertical="top" wrapText="1"/>
    </xf>
    <xf numFmtId="0" fontId="26" fillId="0" borderId="0" xfId="0" applyFont="1" applyAlignment="1">
      <alignment vertical="center"/>
    </xf>
    <xf numFmtId="0" fontId="24" fillId="0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0" fontId="25" fillId="3" borderId="1" xfId="0" applyFont="1" applyFill="1" applyBorder="1" applyAlignment="1">
      <alignment vertical="top" wrapText="1"/>
    </xf>
    <xf numFmtId="9" fontId="25" fillId="3" borderId="1" xfId="57" applyFont="1" applyFill="1" applyBorder="1" applyAlignment="1">
      <alignment vertical="top" wrapText="1"/>
    </xf>
    <xf numFmtId="2" fontId="25" fillId="3" borderId="1" xfId="57" applyNumberFormat="1" applyFont="1" applyFill="1" applyBorder="1" applyAlignment="1">
      <alignment vertical="top" wrapText="1"/>
    </xf>
    <xf numFmtId="0" fontId="25" fillId="2" borderId="1" xfId="0" applyFont="1" applyFill="1" applyBorder="1" applyAlignment="1">
      <alignment horizontal="center" vertical="top" wrapText="1"/>
    </xf>
    <xf numFmtId="9" fontId="25" fillId="2" borderId="1" xfId="57" applyFont="1" applyFill="1" applyBorder="1" applyAlignment="1">
      <alignment horizontal="center" vertical="top" wrapText="1"/>
    </xf>
    <xf numFmtId="2" fontId="25" fillId="2" borderId="1" xfId="57" applyNumberFormat="1" applyFont="1" applyFill="1" applyBorder="1" applyAlignment="1">
      <alignment horizontal="center" vertical="top" wrapText="1"/>
    </xf>
    <xf numFmtId="164" fontId="25" fillId="2" borderId="1" xfId="57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vertical="top"/>
    </xf>
    <xf numFmtId="0" fontId="24" fillId="0" borderId="0" xfId="59" applyFont="1" applyAlignment="1">
      <alignment vertical="top"/>
    </xf>
    <xf numFmtId="0" fontId="24" fillId="0" borderId="0" xfId="59" applyFont="1" applyAlignment="1">
      <alignment vertical="top" wrapText="1"/>
    </xf>
    <xf numFmtId="2" fontId="24" fillId="0" borderId="0" xfId="59" applyNumberFormat="1" applyFont="1" applyAlignment="1">
      <alignment vertical="top"/>
    </xf>
    <xf numFmtId="0" fontId="24" fillId="0" borderId="0" xfId="59" applyFont="1"/>
    <xf numFmtId="4" fontId="24" fillId="0" borderId="0" xfId="59" applyNumberFormat="1" applyFont="1"/>
    <xf numFmtId="165" fontId="24" fillId="0" borderId="2" xfId="1" applyNumberFormat="1" applyFont="1" applyFill="1" applyBorder="1" applyAlignment="1">
      <alignment wrapText="1"/>
    </xf>
    <xf numFmtId="2" fontId="24" fillId="0" borderId="2" xfId="1" applyNumberFormat="1" applyFont="1" applyFill="1" applyBorder="1" applyAlignment="1">
      <alignment wrapText="1"/>
    </xf>
    <xf numFmtId="0" fontId="24" fillId="0" borderId="2" xfId="1" applyFont="1" applyFill="1" applyBorder="1" applyAlignment="1">
      <alignment wrapText="1"/>
    </xf>
    <xf numFmtId="9" fontId="24" fillId="0" borderId="2" xfId="55" applyFont="1" applyFill="1" applyBorder="1" applyAlignment="1">
      <alignment horizontal="center" wrapText="1"/>
    </xf>
    <xf numFmtId="0" fontId="24" fillId="0" borderId="2" xfId="1" applyFont="1" applyBorder="1" applyAlignment="1">
      <alignment wrapText="1"/>
    </xf>
    <xf numFmtId="0" fontId="1" fillId="0" borderId="0" xfId="113" applyAlignment="1">
      <alignment vertical="center"/>
    </xf>
    <xf numFmtId="0" fontId="34" fillId="0" borderId="1" xfId="113" applyFont="1" applyBorder="1" applyAlignment="1">
      <alignment horizontal="center" vertical="center"/>
    </xf>
    <xf numFmtId="3" fontId="34" fillId="0" borderId="1" xfId="113" applyNumberFormat="1" applyFont="1" applyBorder="1" applyAlignment="1">
      <alignment horizontal="center" vertical="center" wrapText="1"/>
    </xf>
    <xf numFmtId="0" fontId="36" fillId="2" borderId="1" xfId="113" applyFont="1" applyFill="1" applyBorder="1" applyAlignment="1">
      <alignment horizontal="center" vertical="center"/>
    </xf>
    <xf numFmtId="0" fontId="36" fillId="2" borderId="1" xfId="113" applyFont="1" applyFill="1" applyBorder="1" applyAlignment="1">
      <alignment vertical="center"/>
    </xf>
    <xf numFmtId="0" fontId="34" fillId="2" borderId="1" xfId="113" applyFont="1" applyFill="1" applyBorder="1" applyAlignment="1">
      <alignment horizontal="center" vertical="center"/>
    </xf>
    <xf numFmtId="4" fontId="36" fillId="2" borderId="1" xfId="113" applyNumberFormat="1" applyFont="1" applyFill="1" applyBorder="1" applyAlignment="1">
      <alignment horizontal="center" vertical="center" wrapText="1"/>
    </xf>
    <xf numFmtId="0" fontId="24" fillId="2" borderId="1" xfId="113" applyFont="1" applyFill="1" applyBorder="1" applyAlignment="1">
      <alignment vertical="center" wrapText="1"/>
    </xf>
    <xf numFmtId="4" fontId="36" fillId="2" borderId="1" xfId="113" applyNumberFormat="1" applyFont="1" applyFill="1" applyBorder="1" applyAlignment="1">
      <alignment horizontal="right" vertical="center"/>
    </xf>
    <xf numFmtId="0" fontId="36" fillId="2" borderId="4" xfId="113" applyFont="1" applyFill="1" applyBorder="1" applyAlignment="1">
      <alignment horizontal="center" vertical="center"/>
    </xf>
    <xf numFmtId="0" fontId="36" fillId="2" borderId="4" xfId="113" applyFont="1" applyFill="1" applyBorder="1" applyAlignment="1">
      <alignment horizontal="center" vertical="center" wrapText="1"/>
    </xf>
    <xf numFmtId="0" fontId="36" fillId="2" borderId="1" xfId="113" applyFont="1" applyFill="1" applyBorder="1" applyAlignment="1">
      <alignment vertical="center" wrapText="1"/>
    </xf>
    <xf numFmtId="0" fontId="1" fillId="0" borderId="0" xfId="113" applyFont="1" applyAlignment="1">
      <alignment vertical="center"/>
    </xf>
    <xf numFmtId="0" fontId="32" fillId="0" borderId="0" xfId="1" applyFont="1" applyFill="1" applyAlignment="1">
      <alignment vertical="top"/>
    </xf>
    <xf numFmtId="0" fontId="32" fillId="0" borderId="1" xfId="1" applyFont="1" applyFill="1" applyBorder="1" applyAlignment="1">
      <alignment horizontal="left" vertical="top" wrapText="1"/>
    </xf>
    <xf numFmtId="0" fontId="24" fillId="0" borderId="0" xfId="111" applyFont="1" applyFill="1" applyAlignment="1">
      <alignment vertical="top"/>
    </xf>
    <xf numFmtId="0" fontId="24" fillId="0" borderId="0" xfId="111" applyFont="1" applyFill="1" applyAlignment="1">
      <alignment vertical="top" wrapText="1"/>
    </xf>
    <xf numFmtId="0" fontId="32" fillId="0" borderId="0" xfId="107" applyFont="1"/>
    <xf numFmtId="0" fontId="32" fillId="0" borderId="0" xfId="107" applyFont="1" applyAlignment="1">
      <alignment horizontal="right"/>
    </xf>
    <xf numFmtId="0" fontId="1" fillId="0" borderId="0" xfId="116"/>
    <xf numFmtId="2" fontId="19" fillId="0" borderId="0" xfId="109" applyNumberFormat="1" applyFill="1" applyAlignment="1">
      <alignment vertical="top"/>
    </xf>
    <xf numFmtId="0" fontId="24" fillId="0" borderId="0" xfId="111" applyFont="1"/>
    <xf numFmtId="0" fontId="19" fillId="0" borderId="0" xfId="109" applyFill="1" applyAlignment="1">
      <alignment vertical="top" wrapText="1"/>
    </xf>
    <xf numFmtId="0" fontId="19" fillId="0" borderId="0" xfId="109" applyFill="1" applyAlignment="1">
      <alignment vertical="top"/>
    </xf>
    <xf numFmtId="4" fontId="28" fillId="3" borderId="1" xfId="117" applyNumberFormat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vertical="top" wrapText="1"/>
    </xf>
    <xf numFmtId="0" fontId="24" fillId="0" borderId="1" xfId="111" applyFont="1" applyBorder="1" applyAlignment="1">
      <alignment vertical="top" wrapText="1"/>
    </xf>
    <xf numFmtId="9" fontId="24" fillId="0" borderId="1" xfId="55" applyFont="1" applyFill="1" applyBorder="1" applyAlignment="1">
      <alignment horizontal="center" vertical="top" wrapText="1"/>
    </xf>
    <xf numFmtId="2" fontId="24" fillId="0" borderId="1" xfId="1" applyNumberFormat="1" applyFont="1" applyFill="1" applyBorder="1" applyAlignment="1">
      <alignment vertical="top" wrapText="1"/>
    </xf>
    <xf numFmtId="165" fontId="24" fillId="0" borderId="1" xfId="1" applyNumberFormat="1" applyFont="1" applyFill="1" applyBorder="1" applyAlignment="1">
      <alignment vertical="top" wrapText="1"/>
    </xf>
    <xf numFmtId="4" fontId="24" fillId="0" borderId="0" xfId="111" applyNumberFormat="1" applyFont="1"/>
    <xf numFmtId="0" fontId="24" fillId="0" borderId="0" xfId="111" applyFont="1" applyAlignment="1">
      <alignment vertical="top"/>
    </xf>
    <xf numFmtId="0" fontId="24" fillId="0" borderId="0" xfId="111" applyFont="1" applyAlignment="1">
      <alignment vertical="top" wrapText="1"/>
    </xf>
    <xf numFmtId="2" fontId="24" fillId="0" borderId="0" xfId="111" applyNumberFormat="1" applyFont="1" applyAlignment="1">
      <alignment vertical="top"/>
    </xf>
    <xf numFmtId="0" fontId="24" fillId="0" borderId="1" xfId="0" applyFont="1" applyFill="1" applyBorder="1" applyAlignment="1">
      <alignment vertical="top"/>
    </xf>
    <xf numFmtId="49" fontId="24" fillId="0" borderId="1" xfId="0" applyNumberFormat="1" applyFont="1" applyFill="1" applyBorder="1" applyAlignment="1">
      <alignment horizontal="left" vertical="top" wrapText="1"/>
    </xf>
    <xf numFmtId="49" fontId="24" fillId="0" borderId="1" xfId="0" applyNumberFormat="1" applyFont="1" applyFill="1" applyBorder="1" applyAlignment="1">
      <alignment horizontal="left" vertical="top"/>
    </xf>
    <xf numFmtId="49" fontId="28" fillId="4" borderId="1" xfId="1" applyNumberFormat="1" applyFont="1" applyFill="1" applyBorder="1" applyAlignment="1">
      <alignment horizontal="left" vertical="top"/>
    </xf>
    <xf numFmtId="49" fontId="28" fillId="4" borderId="1" xfId="1" applyNumberFormat="1" applyFont="1" applyFill="1" applyBorder="1" applyAlignment="1">
      <alignment horizontal="left" vertical="top" wrapText="1"/>
    </xf>
    <xf numFmtId="0" fontId="32" fillId="4" borderId="1" xfId="1" applyFont="1" applyFill="1" applyBorder="1" applyAlignment="1">
      <alignment horizontal="left" vertical="top" wrapText="1"/>
    </xf>
    <xf numFmtId="3" fontId="37" fillId="4" borderId="1" xfId="1" applyNumberFormat="1" applyFont="1" applyFill="1" applyBorder="1" applyAlignment="1">
      <alignment vertical="top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4" fontId="32" fillId="2" borderId="1" xfId="1" applyNumberFormat="1" applyFont="1" applyFill="1" applyBorder="1" applyAlignment="1">
      <alignment vertical="top"/>
    </xf>
    <xf numFmtId="0" fontId="20" fillId="0" borderId="1" xfId="0" applyFont="1" applyFill="1" applyBorder="1" applyAlignment="1">
      <alignment vertical="center" wrapText="1"/>
    </xf>
    <xf numFmtId="0" fontId="36" fillId="2" borderId="1" xfId="61" applyFont="1" applyFill="1" applyBorder="1" applyAlignment="1">
      <alignment vertical="center" wrapText="1"/>
    </xf>
    <xf numFmtId="2" fontId="32" fillId="0" borderId="1" xfId="61" applyNumberFormat="1" applyFont="1" applyBorder="1" applyAlignment="1">
      <alignment vertical="center"/>
    </xf>
    <xf numFmtId="0" fontId="34" fillId="4" borderId="1" xfId="113" applyFont="1" applyFill="1" applyBorder="1" applyAlignment="1">
      <alignment vertical="center"/>
    </xf>
    <xf numFmtId="3" fontId="34" fillId="4" borderId="1" xfId="113" applyNumberFormat="1" applyFont="1" applyFill="1" applyBorder="1" applyAlignment="1">
      <alignment horizontal="center" vertical="center" wrapText="1"/>
    </xf>
    <xf numFmtId="0" fontId="34" fillId="4" borderId="1" xfId="113" applyFont="1" applyFill="1" applyBorder="1" applyAlignment="1">
      <alignment horizontal="left" vertical="center"/>
    </xf>
    <xf numFmtId="0" fontId="34" fillId="4" borderId="1" xfId="113" applyFont="1" applyFill="1" applyBorder="1" applyAlignment="1">
      <alignment horizontal="center" vertical="center"/>
    </xf>
    <xf numFmtId="0" fontId="33" fillId="5" borderId="1" xfId="67" applyFont="1" applyFill="1" applyBorder="1" applyAlignment="1">
      <alignment vertical="center"/>
    </xf>
    <xf numFmtId="0" fontId="34" fillId="5" borderId="1" xfId="67" applyFont="1" applyFill="1" applyBorder="1" applyAlignment="1">
      <alignment horizontal="center" vertical="center"/>
    </xf>
    <xf numFmtId="3" fontId="34" fillId="5" borderId="1" xfId="67" applyNumberFormat="1" applyFont="1" applyFill="1" applyBorder="1" applyAlignment="1">
      <alignment horizontal="center" vertical="center" wrapText="1"/>
    </xf>
    <xf numFmtId="0" fontId="34" fillId="4" borderId="1" xfId="61" applyFont="1" applyFill="1" applyBorder="1" applyAlignment="1">
      <alignment horizontal="left" vertical="center"/>
    </xf>
    <xf numFmtId="0" fontId="34" fillId="4" borderId="1" xfId="61" applyFont="1" applyFill="1" applyBorder="1" applyAlignment="1">
      <alignment vertical="center"/>
    </xf>
    <xf numFmtId="0" fontId="34" fillId="4" borderId="1" xfId="61" applyFont="1" applyFill="1" applyBorder="1" applyAlignment="1">
      <alignment horizontal="center" vertical="center"/>
    </xf>
    <xf numFmtId="3" fontId="34" fillId="4" borderId="1" xfId="61" applyNumberFormat="1" applyFont="1" applyFill="1" applyBorder="1" applyAlignment="1">
      <alignment horizontal="center" vertical="center" wrapText="1"/>
    </xf>
    <xf numFmtId="0" fontId="32" fillId="0" borderId="1" xfId="61" applyFont="1" applyBorder="1" applyAlignment="1">
      <alignment vertical="center"/>
    </xf>
    <xf numFmtId="4" fontId="32" fillId="0" borderId="1" xfId="61" applyNumberFormat="1" applyFont="1" applyBorder="1" applyAlignment="1">
      <alignment vertical="center"/>
    </xf>
    <xf numFmtId="0" fontId="36" fillId="2" borderId="3" xfId="113" applyFont="1" applyFill="1" applyBorder="1" applyAlignment="1">
      <alignment horizontal="center" vertical="center"/>
    </xf>
    <xf numFmtId="0" fontId="36" fillId="2" borderId="4" xfId="113" applyFont="1" applyFill="1" applyBorder="1" applyAlignment="1">
      <alignment horizontal="center" vertical="center"/>
    </xf>
    <xf numFmtId="0" fontId="36" fillId="2" borderId="3" xfId="113" applyFont="1" applyFill="1" applyBorder="1" applyAlignment="1">
      <alignment horizontal="center" vertical="center" wrapText="1"/>
    </xf>
    <xf numFmtId="0" fontId="36" fillId="2" borderId="4" xfId="113" applyFont="1" applyFill="1" applyBorder="1" applyAlignment="1">
      <alignment horizontal="center" vertical="center" wrapText="1"/>
    </xf>
    <xf numFmtId="0" fontId="37" fillId="4" borderId="1" xfId="1" applyFont="1" applyFill="1" applyBorder="1" applyAlignment="1">
      <alignment horizontal="left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9" fillId="0" borderId="0" xfId="109" applyFont="1" applyAlignment="1">
      <alignment horizontal="center" vertical="top" wrapText="1"/>
    </xf>
  </cellXfs>
  <cellStyles count="118">
    <cellStyle name="Normal" xfId="0" builtinId="0"/>
    <cellStyle name="Normal 10" xfId="4" xr:uid="{00000000-0005-0000-0000-000001000000}"/>
    <cellStyle name="Normal 10 2" xfId="62" xr:uid="{00000000-0005-0000-0000-000001000000}"/>
    <cellStyle name="Normal 11" xfId="5" xr:uid="{00000000-0005-0000-0000-000002000000}"/>
    <cellStyle name="Normal 11 10" xfId="41" xr:uid="{00000000-0005-0000-0000-000003000000}"/>
    <cellStyle name="Normal 11 10 2" xfId="98" xr:uid="{00000000-0005-0000-0000-000003000000}"/>
    <cellStyle name="Normal 11 11" xfId="47" xr:uid="{00000000-0005-0000-0000-000004000000}"/>
    <cellStyle name="Normal 11 11 2" xfId="104" xr:uid="{00000000-0005-0000-0000-000004000000}"/>
    <cellStyle name="Normal 11 12" xfId="63" xr:uid="{00000000-0005-0000-0000-000002000000}"/>
    <cellStyle name="Normal 11 2" xfId="7" xr:uid="{00000000-0005-0000-0000-000005000000}"/>
    <cellStyle name="Normal 11 2 2" xfId="65" xr:uid="{00000000-0005-0000-0000-000005000000}"/>
    <cellStyle name="Normal 11 3" xfId="8" xr:uid="{00000000-0005-0000-0000-000006000000}"/>
    <cellStyle name="Normal 11 3 2" xfId="66" xr:uid="{00000000-0005-0000-0000-000006000000}"/>
    <cellStyle name="Normal 11 4" xfId="12" xr:uid="{00000000-0005-0000-0000-000007000000}"/>
    <cellStyle name="Normal 11 4 2" xfId="70" xr:uid="{00000000-0005-0000-0000-000007000000}"/>
    <cellStyle name="Normal 11 5" xfId="16" xr:uid="{00000000-0005-0000-0000-000008000000}"/>
    <cellStyle name="Normal 11 5 2" xfId="74" xr:uid="{00000000-0005-0000-0000-000008000000}"/>
    <cellStyle name="Normal 11 6" xfId="20" xr:uid="{00000000-0005-0000-0000-000009000000}"/>
    <cellStyle name="Normal 11 6 2" xfId="78" xr:uid="{00000000-0005-0000-0000-000009000000}"/>
    <cellStyle name="Normal 11 7" xfId="26" xr:uid="{00000000-0005-0000-0000-00000A000000}"/>
    <cellStyle name="Normal 11 7 2" xfId="84" xr:uid="{00000000-0005-0000-0000-00000A000000}"/>
    <cellStyle name="Normal 11 8" xfId="28" xr:uid="{00000000-0005-0000-0000-00000B000000}"/>
    <cellStyle name="Normal 11 8 2" xfId="85" xr:uid="{00000000-0005-0000-0000-00000B000000}"/>
    <cellStyle name="Normal 11 9" xfId="36" xr:uid="{00000000-0005-0000-0000-00000C000000}"/>
    <cellStyle name="Normal 11 9 2" xfId="93" xr:uid="{00000000-0005-0000-0000-00000C000000}"/>
    <cellStyle name="Normal 12" xfId="9" xr:uid="{00000000-0005-0000-0000-00000D000000}"/>
    <cellStyle name="Normal 12 10" xfId="56" xr:uid="{00000000-0005-0000-0000-00000E000000}"/>
    <cellStyle name="Normal 12 10 2" xfId="110" xr:uid="{00000000-0005-0000-0000-00000E000000}"/>
    <cellStyle name="Normal 12 10 3" xfId="117" xr:uid="{AEBA74A3-DBC6-4B3F-B803-136C3C0F192B}"/>
    <cellStyle name="Normal 12 11" xfId="114" xr:uid="{65AB7CE3-D6E1-4986-AC94-0C55FFA672B9}"/>
    <cellStyle name="Normal 12 2" xfId="13" xr:uid="{00000000-0005-0000-0000-00000F000000}"/>
    <cellStyle name="Normal 12 2 2" xfId="71" xr:uid="{00000000-0005-0000-0000-00000F000000}"/>
    <cellStyle name="Normal 12 3" xfId="19" xr:uid="{00000000-0005-0000-0000-000010000000}"/>
    <cellStyle name="Normal 12 3 2" xfId="77" xr:uid="{00000000-0005-0000-0000-000010000000}"/>
    <cellStyle name="Normal 12 4" xfId="21" xr:uid="{00000000-0005-0000-0000-000011000000}"/>
    <cellStyle name="Normal 12 4 2" xfId="79" xr:uid="{00000000-0005-0000-0000-000011000000}"/>
    <cellStyle name="Normal 12 5" xfId="29" xr:uid="{00000000-0005-0000-0000-000012000000}"/>
    <cellStyle name="Normal 12 5 2" xfId="86" xr:uid="{00000000-0005-0000-0000-000012000000}"/>
    <cellStyle name="Normal 12 6" xfId="30" xr:uid="{00000000-0005-0000-0000-000013000000}"/>
    <cellStyle name="Normal 12 6 2" xfId="87" xr:uid="{00000000-0005-0000-0000-000013000000}"/>
    <cellStyle name="Normal 12 7" xfId="40" xr:uid="{00000000-0005-0000-0000-000014000000}"/>
    <cellStyle name="Normal 12 7 2" xfId="97" xr:uid="{00000000-0005-0000-0000-000014000000}"/>
    <cellStyle name="Normal 12 8" xfId="46" xr:uid="{00000000-0005-0000-0000-000015000000}"/>
    <cellStyle name="Normal 12 8 2" xfId="103" xr:uid="{00000000-0005-0000-0000-000015000000}"/>
    <cellStyle name="Normal 12 9" xfId="67" xr:uid="{00000000-0005-0000-0000-00000D000000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75" xr:uid="{00000000-0005-0000-0000-000018000000}"/>
    <cellStyle name="Normal 14 3" xfId="24" xr:uid="{00000000-0005-0000-0000-000019000000}"/>
    <cellStyle name="Normal 14 3 2" xfId="82" xr:uid="{00000000-0005-0000-0000-000019000000}"/>
    <cellStyle name="Normal 14 4" xfId="34" xr:uid="{00000000-0005-0000-0000-00001A000000}"/>
    <cellStyle name="Normal 14 4 2" xfId="91" xr:uid="{00000000-0005-0000-0000-00001A000000}"/>
    <cellStyle name="Normal 14 5" xfId="39" xr:uid="{00000000-0005-0000-0000-00001B000000}"/>
    <cellStyle name="Normal 14 5 2" xfId="96" xr:uid="{00000000-0005-0000-0000-00001B000000}"/>
    <cellStyle name="Normal 14 6" xfId="44" xr:uid="{00000000-0005-0000-0000-00001C000000}"/>
    <cellStyle name="Normal 14 6 2" xfId="101" xr:uid="{00000000-0005-0000-0000-00001C000000}"/>
    <cellStyle name="Normal 14 7" xfId="72" xr:uid="{00000000-0005-0000-0000-000017000000}"/>
    <cellStyle name="Normal 15" xfId="59" xr:uid="{00000000-0005-0000-0000-00001D000000}"/>
    <cellStyle name="Normal 15 2" xfId="111" xr:uid="{00000000-0005-0000-0000-00001D000000}"/>
    <cellStyle name="Normal 16" xfId="18" xr:uid="{00000000-0005-0000-0000-00001E000000}"/>
    <cellStyle name="Normal 16 2" xfId="25" xr:uid="{00000000-0005-0000-0000-00001F000000}"/>
    <cellStyle name="Normal 16 2 2" xfId="83" xr:uid="{00000000-0005-0000-0000-00001F000000}"/>
    <cellStyle name="Normal 16 3" xfId="35" xr:uid="{00000000-0005-0000-0000-000020000000}"/>
    <cellStyle name="Normal 16 3 2" xfId="92" xr:uid="{00000000-0005-0000-0000-000020000000}"/>
    <cellStyle name="Normal 16 4" xfId="76" xr:uid="{00000000-0005-0000-0000-00001E000000}"/>
    <cellStyle name="Normal 17" xfId="22" xr:uid="{00000000-0005-0000-0000-000021000000}"/>
    <cellStyle name="Normal 17 2" xfId="37" xr:uid="{00000000-0005-0000-0000-000022000000}"/>
    <cellStyle name="Normal 17 2 2" xfId="94" xr:uid="{00000000-0005-0000-0000-000022000000}"/>
    <cellStyle name="Normal 17 3" xfId="45" xr:uid="{00000000-0005-0000-0000-000023000000}"/>
    <cellStyle name="Normal 17 3 2" xfId="102" xr:uid="{00000000-0005-0000-0000-000023000000}"/>
    <cellStyle name="Normal 17 4" xfId="80" xr:uid="{00000000-0005-0000-0000-000021000000}"/>
    <cellStyle name="Normal 17 5" xfId="115" xr:uid="{EB82E64A-FEC8-4136-A5E9-B1A1B269B86D}"/>
    <cellStyle name="Normal 18" xfId="60" xr:uid="{00000000-0005-0000-0000-000024000000}"/>
    <cellStyle name="Normal 18 2" xfId="112" xr:uid="{00000000-0005-0000-0000-000024000000}"/>
    <cellStyle name="Normal 19" xfId="32" xr:uid="{00000000-0005-0000-0000-000025000000}"/>
    <cellStyle name="Normal 19 2" xfId="42" xr:uid="{00000000-0005-0000-0000-000026000000}"/>
    <cellStyle name="Normal 19 2 2" xfId="99" xr:uid="{00000000-0005-0000-0000-000026000000}"/>
    <cellStyle name="Normal 19 3" xfId="89" xr:uid="{00000000-0005-0000-0000-000025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0 2 2" xfId="100" xr:uid="{00000000-0005-0000-0000-000029000000}"/>
    <cellStyle name="Normal 20 3" xfId="95" xr:uid="{00000000-0005-0000-0000-000028000000}"/>
    <cellStyle name="Normal 3" xfId="2" xr:uid="{00000000-0005-0000-0000-00002A000000}"/>
    <cellStyle name="Normal 4" xfId="10" xr:uid="{00000000-0005-0000-0000-00002B000000}"/>
    <cellStyle name="Normal 4 2" xfId="68" xr:uid="{00000000-0005-0000-0000-00002B000000}"/>
    <cellStyle name="Normal 5" xfId="31" xr:uid="{00000000-0005-0000-0000-00002C000000}"/>
    <cellStyle name="Normal 5 2" xfId="88" xr:uid="{00000000-0005-0000-0000-00002C000000}"/>
    <cellStyle name="Normal 6" xfId="48" xr:uid="{00000000-0005-0000-0000-00002D000000}"/>
    <cellStyle name="Normal 6 2" xfId="51" xr:uid="{00000000-0005-0000-0000-00002E000000}"/>
    <cellStyle name="Normal 7" xfId="3" xr:uid="{00000000-0005-0000-0000-00002F000000}"/>
    <cellStyle name="Normal 7 2" xfId="6" xr:uid="{00000000-0005-0000-0000-000030000000}"/>
    <cellStyle name="Normal 7 2 2" xfId="64" xr:uid="{00000000-0005-0000-0000-000030000000}"/>
    <cellStyle name="Normal 7 3" xfId="11" xr:uid="{00000000-0005-0000-0000-000031000000}"/>
    <cellStyle name="Normal 7 3 2" xfId="69" xr:uid="{00000000-0005-0000-0000-000031000000}"/>
    <cellStyle name="Normal 7 4" xfId="15" xr:uid="{00000000-0005-0000-0000-000032000000}"/>
    <cellStyle name="Normal 7 4 2" xfId="73" xr:uid="{00000000-0005-0000-0000-000032000000}"/>
    <cellStyle name="Normal 7 5" xfId="23" xr:uid="{00000000-0005-0000-0000-000033000000}"/>
    <cellStyle name="Normal 7 5 2" xfId="81" xr:uid="{00000000-0005-0000-0000-000033000000}"/>
    <cellStyle name="Normal 7 6" xfId="33" xr:uid="{00000000-0005-0000-0000-000034000000}"/>
    <cellStyle name="Normal 7 6 2" xfId="90" xr:uid="{00000000-0005-0000-0000-000034000000}"/>
    <cellStyle name="Normal 7 7" xfId="61" xr:uid="{00000000-0005-0000-0000-00002F000000}"/>
    <cellStyle name="Normal 7 8" xfId="113" xr:uid="{8DECD3D4-A21A-4E3F-8DE2-07A0A35A4B20}"/>
    <cellStyle name="Normal 8" xfId="52" xr:uid="{00000000-0005-0000-0000-000035000000}"/>
    <cellStyle name="Normal 8 2" xfId="107" xr:uid="{00000000-0005-0000-0000-000035000000}"/>
    <cellStyle name="Normal 8 3" xfId="116" xr:uid="{93AFF31F-007E-4D39-A9D4-B5C79C8234B2}"/>
    <cellStyle name="Normal 9" xfId="54" xr:uid="{00000000-0005-0000-0000-000036000000}"/>
    <cellStyle name="Normal 9 2" xfId="109" xr:uid="{00000000-0005-0000-0000-000036000000}"/>
    <cellStyle name="Parasts 2" xfId="49" xr:uid="{00000000-0005-0000-0000-000037000000}"/>
    <cellStyle name="Parasts 2 2" xfId="50" xr:uid="{00000000-0005-0000-0000-000038000000}"/>
    <cellStyle name="Parasts 2 2 2" xfId="106" xr:uid="{00000000-0005-0000-0000-000038000000}"/>
    <cellStyle name="Parasts 2 3" xfId="105" xr:uid="{00000000-0005-0000-0000-000037000000}"/>
    <cellStyle name="Percent" xfId="57" builtinId="5"/>
    <cellStyle name="Percent 2" xfId="53" xr:uid="{00000000-0005-0000-0000-00003A000000}"/>
    <cellStyle name="Percent 2 2" xfId="55" xr:uid="{00000000-0005-0000-0000-00003B000000}"/>
    <cellStyle name="Percent 2 3" xfId="108" xr:uid="{00000000-0005-0000-0000-00003A000000}"/>
    <cellStyle name="Percent 3" xfId="58" xr:uid="{00000000-0005-0000-0000-00003C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44CE-CD6B-4A71-BFBA-544BD4F60145}">
  <sheetPr>
    <pageSetUpPr fitToPage="1"/>
  </sheetPr>
  <dimension ref="A1:D27"/>
  <sheetViews>
    <sheetView tabSelected="1" workbookViewId="0">
      <selection activeCell="D5" sqref="D5"/>
    </sheetView>
  </sheetViews>
  <sheetFormatPr defaultColWidth="9.109375" defaultRowHeight="14.4" x14ac:dyDescent="0.25"/>
  <cols>
    <col min="1" max="1" width="8.109375" style="30" customWidth="1"/>
    <col min="2" max="2" width="29.109375" style="30" customWidth="1"/>
    <col min="3" max="3" width="46" style="30" customWidth="1"/>
    <col min="4" max="4" width="15.44140625" style="30" customWidth="1"/>
    <col min="5" max="16384" width="9.109375" style="30"/>
  </cols>
  <sheetData>
    <row r="1" spans="1:4" x14ac:dyDescent="0.25">
      <c r="A1" s="45"/>
      <c r="B1" s="46"/>
      <c r="C1" s="47"/>
      <c r="D1" s="1" t="s">
        <v>40</v>
      </c>
    </row>
    <row r="2" spans="1:4" x14ac:dyDescent="0.25">
      <c r="A2" s="45"/>
      <c r="B2" s="46"/>
      <c r="C2" s="47"/>
      <c r="D2" s="2" t="s">
        <v>52</v>
      </c>
    </row>
    <row r="3" spans="1:4" x14ac:dyDescent="0.25">
      <c r="A3" s="45"/>
      <c r="B3" s="46"/>
      <c r="C3" s="47"/>
      <c r="D3" s="2" t="s">
        <v>53</v>
      </c>
    </row>
    <row r="4" spans="1:4" x14ac:dyDescent="0.25">
      <c r="A4" s="45"/>
      <c r="B4" s="46"/>
      <c r="C4" s="47"/>
      <c r="D4" s="2" t="s">
        <v>54</v>
      </c>
    </row>
    <row r="5" spans="1:4" x14ac:dyDescent="0.25">
      <c r="A5" s="45"/>
      <c r="B5" s="46"/>
      <c r="C5" s="47"/>
      <c r="D5" s="48"/>
    </row>
    <row r="6" spans="1:4" ht="41.4" customHeight="1" x14ac:dyDescent="0.25">
      <c r="A6" s="95" t="s">
        <v>41</v>
      </c>
      <c r="B6" s="95"/>
      <c r="C6" s="95"/>
      <c r="D6" s="95"/>
    </row>
    <row r="7" spans="1:4" ht="17.399999999999999" x14ac:dyDescent="0.25">
      <c r="A7" s="96" t="s">
        <v>39</v>
      </c>
      <c r="B7" s="96"/>
      <c r="C7" s="96"/>
      <c r="D7" s="96"/>
    </row>
    <row r="9" spans="1:4" x14ac:dyDescent="0.25">
      <c r="A9" s="31" t="s">
        <v>26</v>
      </c>
      <c r="B9" s="31" t="s">
        <v>27</v>
      </c>
      <c r="C9" s="31" t="s">
        <v>28</v>
      </c>
      <c r="D9" s="32" t="s">
        <v>29</v>
      </c>
    </row>
    <row r="10" spans="1:4" ht="15.6" x14ac:dyDescent="0.25">
      <c r="A10" s="81" t="s">
        <v>30</v>
      </c>
      <c r="B10" s="82"/>
      <c r="C10" s="82"/>
      <c r="D10" s="83">
        <f>D15+D23</f>
        <v>554</v>
      </c>
    </row>
    <row r="11" spans="1:4" x14ac:dyDescent="0.25">
      <c r="A11" s="84">
        <v>1000</v>
      </c>
      <c r="B11" s="85" t="s">
        <v>31</v>
      </c>
      <c r="C11" s="86"/>
      <c r="D11" s="87">
        <f>ROUNDUP(D12+D13,0)</f>
        <v>554</v>
      </c>
    </row>
    <row r="12" spans="1:4" x14ac:dyDescent="0.25">
      <c r="A12" s="71">
        <v>1100</v>
      </c>
      <c r="B12" s="72" t="s">
        <v>33</v>
      </c>
      <c r="C12" s="88"/>
      <c r="D12" s="89">
        <f>D17+D25</f>
        <v>447.85999999999996</v>
      </c>
    </row>
    <row r="13" spans="1:4" ht="27.6" x14ac:dyDescent="0.25">
      <c r="A13" s="71">
        <v>1210</v>
      </c>
      <c r="B13" s="74" t="s">
        <v>35</v>
      </c>
      <c r="C13" s="88"/>
      <c r="D13" s="89">
        <f>D21+D26</f>
        <v>105.63</v>
      </c>
    </row>
    <row r="15" spans="1:4" x14ac:dyDescent="0.25">
      <c r="A15" s="77" t="s">
        <v>32</v>
      </c>
      <c r="B15" s="77"/>
      <c r="C15" s="77"/>
      <c r="D15" s="78">
        <f>D16</f>
        <v>511</v>
      </c>
    </row>
    <row r="16" spans="1:4" x14ac:dyDescent="0.25">
      <c r="A16" s="79">
        <v>1000</v>
      </c>
      <c r="B16" s="77" t="s">
        <v>31</v>
      </c>
      <c r="C16" s="80"/>
      <c r="D16" s="78">
        <f>ROUNDUP(D17+D21,0)</f>
        <v>511</v>
      </c>
    </row>
    <row r="17" spans="1:4" x14ac:dyDescent="0.25">
      <c r="A17" s="33">
        <v>1100</v>
      </c>
      <c r="B17" s="34" t="s">
        <v>33</v>
      </c>
      <c r="C17" s="35"/>
      <c r="D17" s="36">
        <f>SUM(D18:D20)</f>
        <v>413.41999999999996</v>
      </c>
    </row>
    <row r="18" spans="1:4" ht="39.6" x14ac:dyDescent="0.25">
      <c r="A18" s="90">
        <v>1145</v>
      </c>
      <c r="B18" s="92" t="s">
        <v>34</v>
      </c>
      <c r="C18" s="37" t="s">
        <v>48</v>
      </c>
      <c r="D18" s="38">
        <v>270.71999999999997</v>
      </c>
    </row>
    <row r="19" spans="1:4" ht="39.6" x14ac:dyDescent="0.25">
      <c r="A19" s="91"/>
      <c r="B19" s="93"/>
      <c r="C19" s="37" t="s">
        <v>49</v>
      </c>
      <c r="D19" s="38">
        <v>141.59</v>
      </c>
    </row>
    <row r="20" spans="1:4" ht="39.6" x14ac:dyDescent="0.25">
      <c r="A20" s="39"/>
      <c r="B20" s="40"/>
      <c r="C20" s="37" t="s">
        <v>50</v>
      </c>
      <c r="D20" s="38">
        <v>1.1100000000000001</v>
      </c>
    </row>
    <row r="21" spans="1:4" ht="26.4" x14ac:dyDescent="0.25">
      <c r="A21" s="33">
        <v>1210</v>
      </c>
      <c r="B21" s="41" t="s">
        <v>35</v>
      </c>
      <c r="C21" s="41" t="s">
        <v>36</v>
      </c>
      <c r="D21" s="36">
        <v>97.509999999999991</v>
      </c>
    </row>
    <row r="22" spans="1:4" x14ac:dyDescent="0.25">
      <c r="A22" s="42"/>
    </row>
    <row r="23" spans="1:4" x14ac:dyDescent="0.25">
      <c r="A23" s="94" t="s">
        <v>37</v>
      </c>
      <c r="B23" s="94"/>
      <c r="C23" s="94"/>
      <c r="D23" s="70">
        <f>D24</f>
        <v>43</v>
      </c>
    </row>
    <row r="24" spans="1:4" x14ac:dyDescent="0.25">
      <c r="A24" s="67" t="s">
        <v>38</v>
      </c>
      <c r="B24" s="68" t="s">
        <v>31</v>
      </c>
      <c r="C24" s="69"/>
      <c r="D24" s="70">
        <f>ROUND(D25+D26,0)</f>
        <v>43</v>
      </c>
    </row>
    <row r="25" spans="1:4" x14ac:dyDescent="0.25">
      <c r="A25" s="71">
        <v>1100</v>
      </c>
      <c r="B25" s="72" t="s">
        <v>33</v>
      </c>
      <c r="C25" s="44" t="s">
        <v>51</v>
      </c>
      <c r="D25" s="73">
        <f>ROUND(D17*0.0833,2)</f>
        <v>34.44</v>
      </c>
    </row>
    <row r="26" spans="1:4" ht="27.6" x14ac:dyDescent="0.25">
      <c r="A26" s="71">
        <v>1210</v>
      </c>
      <c r="B26" s="74" t="s">
        <v>35</v>
      </c>
      <c r="C26" s="75" t="s">
        <v>36</v>
      </c>
      <c r="D26" s="76">
        <f>ROUND(D25*0.2359,2)</f>
        <v>8.1199999999999992</v>
      </c>
    </row>
    <row r="27" spans="1:4" x14ac:dyDescent="0.25">
      <c r="D27" s="43"/>
    </row>
  </sheetData>
  <mergeCells count="5">
    <mergeCell ref="A18:A19"/>
    <mergeCell ref="B18:B19"/>
    <mergeCell ref="A23:C23"/>
    <mergeCell ref="A6:D6"/>
    <mergeCell ref="A7:D7"/>
  </mergeCells>
  <pageMargins left="0.7" right="0.7" top="0.75" bottom="0.75" header="0.3" footer="0.3"/>
  <pageSetup paperSize="9" scale="88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R15"/>
  <sheetViews>
    <sheetView zoomScaleNormal="100" workbookViewId="0">
      <selection activeCell="B10" sqref="B10"/>
    </sheetView>
  </sheetViews>
  <sheetFormatPr defaultColWidth="9.109375" defaultRowHeight="13.2" x14ac:dyDescent="0.25"/>
  <cols>
    <col min="1" max="1" width="5.5546875" style="20" customWidth="1"/>
    <col min="2" max="2" width="11.886718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10.77734375" style="20" customWidth="1"/>
    <col min="7" max="7" width="9.109375" style="22" customWidth="1"/>
    <col min="8" max="8" width="9.109375" style="20" bestFit="1" customWidth="1"/>
    <col min="9" max="9" width="8" style="20" customWidth="1"/>
    <col min="10" max="10" width="11.33203125" style="22" customWidth="1"/>
    <col min="11" max="11" width="10.44140625" style="22" customWidth="1"/>
    <col min="12" max="12" width="11.77734375" style="22" customWidth="1"/>
    <col min="13" max="16384" width="9.109375" style="23"/>
  </cols>
  <sheetData>
    <row r="1" spans="1:18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45</v>
      </c>
    </row>
    <row r="2" spans="1:18" ht="17.399999999999999" x14ac:dyDescent="0.3">
      <c r="A2" s="10"/>
      <c r="B2" s="19" t="s">
        <v>12</v>
      </c>
      <c r="C2" s="11"/>
      <c r="D2" s="11"/>
      <c r="E2" s="10"/>
      <c r="F2" s="9"/>
      <c r="G2" s="3"/>
      <c r="H2" s="3"/>
      <c r="I2" s="3"/>
      <c r="J2" s="3"/>
      <c r="K2" s="3"/>
      <c r="L2" s="6"/>
    </row>
    <row r="3" spans="1:18" x14ac:dyDescent="0.25">
      <c r="A3" s="10"/>
      <c r="B3" s="11"/>
      <c r="C3" s="11"/>
      <c r="D3" s="11"/>
      <c r="E3" s="10"/>
      <c r="F3" s="5"/>
      <c r="G3" s="4"/>
      <c r="H3" s="4"/>
      <c r="I3" s="4"/>
      <c r="J3" s="6"/>
      <c r="K3" s="6"/>
      <c r="L3" s="6"/>
    </row>
    <row r="4" spans="1:18" ht="34.200000000000003" customHeight="1" x14ac:dyDescent="0.25">
      <c r="A4" s="97" t="s">
        <v>13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6" spans="1:18" ht="92.4" x14ac:dyDescent="0.25">
      <c r="A6" s="15" t="s">
        <v>4</v>
      </c>
      <c r="B6" s="15" t="s">
        <v>5</v>
      </c>
      <c r="C6" s="15" t="s">
        <v>0</v>
      </c>
      <c r="D6" s="15" t="s">
        <v>3</v>
      </c>
      <c r="E6" s="15" t="s">
        <v>6</v>
      </c>
      <c r="F6" s="16" t="s">
        <v>7</v>
      </c>
      <c r="G6" s="17" t="s">
        <v>1</v>
      </c>
      <c r="H6" s="18" t="s">
        <v>9</v>
      </c>
      <c r="I6" s="17" t="s">
        <v>2</v>
      </c>
      <c r="J6" s="8" t="s">
        <v>10</v>
      </c>
      <c r="K6" s="17" t="s">
        <v>11</v>
      </c>
      <c r="L6" s="17" t="s">
        <v>8</v>
      </c>
    </row>
    <row r="7" spans="1:18" ht="13.8" x14ac:dyDescent="0.25">
      <c r="A7" s="12"/>
      <c r="B7" s="12"/>
      <c r="C7" s="12"/>
      <c r="D7" s="12"/>
      <c r="E7" s="12"/>
      <c r="F7" s="13"/>
      <c r="G7" s="14"/>
      <c r="H7" s="7">
        <f t="shared" ref="H7:K7" si="0">SUM(H8:H15)</f>
        <v>316</v>
      </c>
      <c r="I7" s="7"/>
      <c r="J7" s="7">
        <f t="shared" si="0"/>
        <v>270.71999999999997</v>
      </c>
      <c r="K7" s="7">
        <f t="shared" si="0"/>
        <v>63.849999999999994</v>
      </c>
      <c r="L7" s="7">
        <f>SUM(L8:L15)</f>
        <v>334.56999999999994</v>
      </c>
    </row>
    <row r="8" spans="1:18" ht="79.2" x14ac:dyDescent="0.25">
      <c r="A8" s="29">
        <v>1</v>
      </c>
      <c r="B8" s="29" t="s">
        <v>14</v>
      </c>
      <c r="C8" s="29" t="s">
        <v>15</v>
      </c>
      <c r="D8" s="29" t="s">
        <v>16</v>
      </c>
      <c r="E8" s="29" t="s">
        <v>17</v>
      </c>
      <c r="F8" s="28">
        <v>0.2</v>
      </c>
      <c r="G8" s="27">
        <v>1040</v>
      </c>
      <c r="H8" s="26">
        <v>55</v>
      </c>
      <c r="I8" s="25">
        <f t="shared" ref="I8:I15" si="1">ROUND(G8/167,3)</f>
        <v>6.2279999999999998</v>
      </c>
      <c r="J8" s="26">
        <f t="shared" ref="J8:J15" si="2">ROUND(I8*H8*F8,2)</f>
        <v>68.510000000000005</v>
      </c>
      <c r="K8" s="26">
        <f t="shared" ref="K8:K15" si="3">ROUND(J8*0.2359,2)</f>
        <v>16.16</v>
      </c>
      <c r="L8" s="26">
        <f t="shared" ref="L8:L15" si="4">J8+K8</f>
        <v>84.67</v>
      </c>
    </row>
    <row r="9" spans="1:18" ht="79.2" x14ac:dyDescent="0.25">
      <c r="A9" s="29">
        <v>2</v>
      </c>
      <c r="B9" s="29" t="s">
        <v>14</v>
      </c>
      <c r="C9" s="29" t="s">
        <v>18</v>
      </c>
      <c r="D9" s="29" t="s">
        <v>16</v>
      </c>
      <c r="E9" s="29" t="s">
        <v>19</v>
      </c>
      <c r="F9" s="28">
        <v>0.2</v>
      </c>
      <c r="G9" s="27">
        <v>647</v>
      </c>
      <c r="H9" s="26">
        <v>4</v>
      </c>
      <c r="I9" s="25">
        <f t="shared" si="1"/>
        <v>3.8740000000000001</v>
      </c>
      <c r="J9" s="26">
        <f t="shared" si="2"/>
        <v>3.1</v>
      </c>
      <c r="K9" s="26">
        <f t="shared" si="3"/>
        <v>0.73</v>
      </c>
      <c r="L9" s="26">
        <f t="shared" si="4"/>
        <v>3.83</v>
      </c>
      <c r="O9" s="24"/>
      <c r="P9" s="24"/>
      <c r="Q9" s="24"/>
      <c r="R9" s="24"/>
    </row>
    <row r="10" spans="1:18" ht="79.2" x14ac:dyDescent="0.25">
      <c r="A10" s="29">
        <v>3</v>
      </c>
      <c r="B10" s="29" t="s">
        <v>14</v>
      </c>
      <c r="C10" s="29" t="s">
        <v>18</v>
      </c>
      <c r="D10" s="29" t="s">
        <v>16</v>
      </c>
      <c r="E10" s="29" t="s">
        <v>20</v>
      </c>
      <c r="F10" s="28">
        <v>0.2</v>
      </c>
      <c r="G10" s="27">
        <v>647</v>
      </c>
      <c r="H10" s="26">
        <v>55</v>
      </c>
      <c r="I10" s="25">
        <f t="shared" si="1"/>
        <v>3.8740000000000001</v>
      </c>
      <c r="J10" s="26">
        <f t="shared" si="2"/>
        <v>42.61</v>
      </c>
      <c r="K10" s="26">
        <f t="shared" si="3"/>
        <v>10.050000000000001</v>
      </c>
      <c r="L10" s="26">
        <f t="shared" si="4"/>
        <v>52.66</v>
      </c>
    </row>
    <row r="11" spans="1:18" ht="79.2" x14ac:dyDescent="0.25">
      <c r="A11" s="29">
        <v>4</v>
      </c>
      <c r="B11" s="29" t="s">
        <v>14</v>
      </c>
      <c r="C11" s="29" t="s">
        <v>18</v>
      </c>
      <c r="D11" s="29" t="s">
        <v>16</v>
      </c>
      <c r="E11" s="29" t="s">
        <v>21</v>
      </c>
      <c r="F11" s="28">
        <v>0.2</v>
      </c>
      <c r="G11" s="27">
        <v>647</v>
      </c>
      <c r="H11" s="26">
        <v>33</v>
      </c>
      <c r="I11" s="25">
        <f t="shared" si="1"/>
        <v>3.8740000000000001</v>
      </c>
      <c r="J11" s="26">
        <f t="shared" si="2"/>
        <v>25.57</v>
      </c>
      <c r="K11" s="26">
        <f t="shared" si="3"/>
        <v>6.03</v>
      </c>
      <c r="L11" s="26">
        <f t="shared" si="4"/>
        <v>31.6</v>
      </c>
    </row>
    <row r="12" spans="1:18" ht="79.2" x14ac:dyDescent="0.25">
      <c r="A12" s="29">
        <v>5</v>
      </c>
      <c r="B12" s="29" t="s">
        <v>14</v>
      </c>
      <c r="C12" s="29" t="s">
        <v>18</v>
      </c>
      <c r="D12" s="29" t="s">
        <v>16</v>
      </c>
      <c r="E12" s="29" t="s">
        <v>22</v>
      </c>
      <c r="F12" s="28">
        <v>0.2</v>
      </c>
      <c r="G12" s="27">
        <v>647</v>
      </c>
      <c r="H12" s="26">
        <v>55</v>
      </c>
      <c r="I12" s="25">
        <f t="shared" si="1"/>
        <v>3.8740000000000001</v>
      </c>
      <c r="J12" s="26">
        <f t="shared" si="2"/>
        <v>42.61</v>
      </c>
      <c r="K12" s="26">
        <f t="shared" si="3"/>
        <v>10.050000000000001</v>
      </c>
      <c r="L12" s="26">
        <f t="shared" si="4"/>
        <v>52.66</v>
      </c>
    </row>
    <row r="13" spans="1:18" ht="79.2" x14ac:dyDescent="0.25">
      <c r="A13" s="29">
        <v>6</v>
      </c>
      <c r="B13" s="29" t="s">
        <v>14</v>
      </c>
      <c r="C13" s="29" t="s">
        <v>18</v>
      </c>
      <c r="D13" s="29" t="s">
        <v>16</v>
      </c>
      <c r="E13" s="29" t="s">
        <v>23</v>
      </c>
      <c r="F13" s="28">
        <v>0.2</v>
      </c>
      <c r="G13" s="27">
        <v>647</v>
      </c>
      <c r="H13" s="26">
        <v>55</v>
      </c>
      <c r="I13" s="25">
        <f t="shared" si="1"/>
        <v>3.8740000000000001</v>
      </c>
      <c r="J13" s="26">
        <f t="shared" si="2"/>
        <v>42.61</v>
      </c>
      <c r="K13" s="26">
        <f t="shared" si="3"/>
        <v>10.050000000000001</v>
      </c>
      <c r="L13" s="26">
        <f t="shared" si="4"/>
        <v>52.66</v>
      </c>
    </row>
    <row r="14" spans="1:18" ht="79.2" x14ac:dyDescent="0.25">
      <c r="A14" s="29">
        <v>7</v>
      </c>
      <c r="B14" s="29" t="s">
        <v>14</v>
      </c>
      <c r="C14" s="29" t="s">
        <v>18</v>
      </c>
      <c r="D14" s="29" t="s">
        <v>16</v>
      </c>
      <c r="E14" s="29" t="s">
        <v>24</v>
      </c>
      <c r="F14" s="28">
        <v>0.2</v>
      </c>
      <c r="G14" s="27">
        <v>647</v>
      </c>
      <c r="H14" s="26">
        <v>4</v>
      </c>
      <c r="I14" s="25">
        <f t="shared" si="1"/>
        <v>3.8740000000000001</v>
      </c>
      <c r="J14" s="26">
        <f t="shared" si="2"/>
        <v>3.1</v>
      </c>
      <c r="K14" s="26">
        <f t="shared" si="3"/>
        <v>0.73</v>
      </c>
      <c r="L14" s="26">
        <f t="shared" si="4"/>
        <v>3.83</v>
      </c>
    </row>
    <row r="15" spans="1:18" ht="79.2" x14ac:dyDescent="0.25">
      <c r="A15" s="29">
        <v>8</v>
      </c>
      <c r="B15" s="29" t="s">
        <v>14</v>
      </c>
      <c r="C15" s="29" t="s">
        <v>18</v>
      </c>
      <c r="D15" s="29" t="s">
        <v>16</v>
      </c>
      <c r="E15" s="29" t="s">
        <v>25</v>
      </c>
      <c r="F15" s="28">
        <v>0.2</v>
      </c>
      <c r="G15" s="27">
        <v>647</v>
      </c>
      <c r="H15" s="26">
        <v>55</v>
      </c>
      <c r="I15" s="25">
        <f t="shared" si="1"/>
        <v>3.8740000000000001</v>
      </c>
      <c r="J15" s="26">
        <f t="shared" si="2"/>
        <v>42.61</v>
      </c>
      <c r="K15" s="26">
        <f t="shared" si="3"/>
        <v>10.050000000000001</v>
      </c>
      <c r="L15" s="26">
        <f t="shared" si="4"/>
        <v>52.66</v>
      </c>
    </row>
  </sheetData>
  <mergeCells count="1">
    <mergeCell ref="A4:L4"/>
  </mergeCells>
  <conditionalFormatting sqref="E6:E7">
    <cfRule type="duplicateValues" dxfId="9" priority="309"/>
  </conditionalFormatting>
  <conditionalFormatting sqref="E10:E11">
    <cfRule type="duplicateValues" dxfId="8" priority="1"/>
  </conditionalFormatting>
  <conditionalFormatting sqref="E10:E11">
    <cfRule type="duplicateValues" dxfId="7" priority="2"/>
  </conditionalFormatting>
  <conditionalFormatting sqref="E8:E9 E12:E15">
    <cfRule type="duplicateValues" dxfId="6" priority="3"/>
  </conditionalFormatting>
  <conditionalFormatting sqref="E8:E9">
    <cfRule type="duplicateValues" dxfId="5" priority="4"/>
  </conditionalFormatting>
  <pageMargins left="0.7" right="0.7" top="0.75" bottom="0.75" header="0.3" footer="0.3"/>
  <pageSetup paperSize="9" scale="50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8950D-FE90-4501-A6BE-740FD68D58FE}">
  <sheetPr>
    <tabColor theme="4" tint="0.79998168889431442"/>
    <pageSetUpPr fitToPage="1"/>
  </sheetPr>
  <dimension ref="A1:Q16"/>
  <sheetViews>
    <sheetView zoomScaleNormal="100" workbookViewId="0">
      <selection activeCell="N8" sqref="N8:N19"/>
    </sheetView>
  </sheetViews>
  <sheetFormatPr defaultColWidth="9.109375" defaultRowHeight="13.2" x14ac:dyDescent="0.25"/>
  <cols>
    <col min="1" max="1" width="5.5546875" style="61" customWidth="1"/>
    <col min="2" max="2" width="11.88671875" style="62" customWidth="1"/>
    <col min="3" max="3" width="22.6640625" style="62" customWidth="1"/>
    <col min="4" max="4" width="11.88671875" style="62" customWidth="1"/>
    <col min="5" max="5" width="7.5546875" style="61" customWidth="1"/>
    <col min="6" max="6" width="10.77734375" style="61" customWidth="1"/>
    <col min="7" max="7" width="9.109375" style="63" customWidth="1"/>
    <col min="8" max="8" width="9.109375" style="61" bestFit="1" customWidth="1"/>
    <col min="9" max="9" width="8" style="61" customWidth="1"/>
    <col min="10" max="10" width="11.33203125" style="63" customWidth="1"/>
    <col min="11" max="11" width="10.44140625" style="63" customWidth="1"/>
    <col min="12" max="12" width="11.77734375" style="63" customWidth="1"/>
    <col min="13" max="16384" width="9.109375" style="51"/>
  </cols>
  <sheetData>
    <row r="1" spans="1:17" ht="14.4" x14ac:dyDescent="0.3">
      <c r="A1" s="10"/>
      <c r="B1" s="11"/>
      <c r="C1" s="11"/>
      <c r="D1" s="11"/>
      <c r="E1" s="10"/>
      <c r="F1" s="49"/>
      <c r="G1" s="49"/>
      <c r="H1" s="49"/>
      <c r="I1" s="49"/>
      <c r="J1" s="49"/>
      <c r="K1" s="50"/>
      <c r="L1" s="1" t="s">
        <v>46</v>
      </c>
    </row>
    <row r="2" spans="1:17" ht="17.399999999999999" x14ac:dyDescent="0.3">
      <c r="A2" s="10"/>
      <c r="B2" s="19" t="s">
        <v>12</v>
      </c>
      <c r="C2" s="11"/>
      <c r="D2" s="11"/>
      <c r="E2" s="10"/>
      <c r="F2" s="9"/>
      <c r="G2" s="49"/>
      <c r="H2" s="49"/>
      <c r="I2" s="49"/>
      <c r="J2" s="49"/>
      <c r="K2" s="49"/>
      <c r="L2" s="50"/>
    </row>
    <row r="3" spans="1:17" x14ac:dyDescent="0.25">
      <c r="A3" s="10"/>
      <c r="B3" s="11"/>
      <c r="C3" s="11"/>
      <c r="D3" s="11"/>
      <c r="E3" s="10"/>
      <c r="F3" s="52"/>
      <c r="G3" s="53"/>
      <c r="H3" s="53"/>
      <c r="I3" s="53"/>
      <c r="J3" s="50"/>
      <c r="K3" s="50"/>
      <c r="L3" s="50"/>
    </row>
    <row r="4" spans="1:17" ht="19.2" customHeight="1" x14ac:dyDescent="0.25">
      <c r="A4" s="97" t="s">
        <v>42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6" spans="1:17" ht="92.4" x14ac:dyDescent="0.25">
      <c r="A6" s="15" t="s">
        <v>4</v>
      </c>
      <c r="B6" s="15" t="s">
        <v>5</v>
      </c>
      <c r="C6" s="15" t="s">
        <v>0</v>
      </c>
      <c r="D6" s="15" t="s">
        <v>3</v>
      </c>
      <c r="E6" s="15" t="s">
        <v>6</v>
      </c>
      <c r="F6" s="16" t="s">
        <v>7</v>
      </c>
      <c r="G6" s="17" t="s">
        <v>1</v>
      </c>
      <c r="H6" s="18" t="s">
        <v>9</v>
      </c>
      <c r="I6" s="17" t="s">
        <v>2</v>
      </c>
      <c r="J6" s="8" t="s">
        <v>10</v>
      </c>
      <c r="K6" s="17" t="s">
        <v>11</v>
      </c>
      <c r="L6" s="17" t="s">
        <v>8</v>
      </c>
    </row>
    <row r="7" spans="1:17" ht="13.8" x14ac:dyDescent="0.25">
      <c r="A7" s="12"/>
      <c r="B7" s="12"/>
      <c r="C7" s="12"/>
      <c r="D7" s="12"/>
      <c r="E7" s="12"/>
      <c r="F7" s="13"/>
      <c r="G7" s="14"/>
      <c r="H7" s="54">
        <f t="shared" ref="H7:K7" si="0">SUM(H8:H16)</f>
        <v>182</v>
      </c>
      <c r="I7" s="54"/>
      <c r="J7" s="54">
        <f t="shared" si="0"/>
        <v>141.59</v>
      </c>
      <c r="K7" s="54">
        <f t="shared" si="0"/>
        <v>33.399999999999991</v>
      </c>
      <c r="L7" s="54">
        <f>SUM(L8:L16)</f>
        <v>174.99</v>
      </c>
    </row>
    <row r="8" spans="1:17" ht="66" x14ac:dyDescent="0.25">
      <c r="A8" s="55">
        <v>1</v>
      </c>
      <c r="B8" s="55" t="s">
        <v>14</v>
      </c>
      <c r="C8" s="55" t="s">
        <v>18</v>
      </c>
      <c r="D8" s="55" t="s">
        <v>16</v>
      </c>
      <c r="E8" s="56" t="s">
        <v>19</v>
      </c>
      <c r="F8" s="57">
        <v>0.2</v>
      </c>
      <c r="G8" s="55">
        <v>647</v>
      </c>
      <c r="H8" s="58">
        <v>37</v>
      </c>
      <c r="I8" s="59">
        <f t="shared" ref="I8:I16" si="1">ROUND(G8/167,3)</f>
        <v>3.8740000000000001</v>
      </c>
      <c r="J8" s="58">
        <f t="shared" ref="J8:J16" si="2">ROUND(I8*H8*F8,2)</f>
        <v>28.67</v>
      </c>
      <c r="K8" s="58">
        <f t="shared" ref="K8:K16" si="3">ROUND(J8*0.2359,2)</f>
        <v>6.76</v>
      </c>
      <c r="L8" s="58">
        <f t="shared" ref="L8:L16" si="4">J8+K8</f>
        <v>35.43</v>
      </c>
    </row>
    <row r="9" spans="1:17" ht="66" x14ac:dyDescent="0.25">
      <c r="A9" s="55">
        <v>2</v>
      </c>
      <c r="B9" s="55" t="s">
        <v>14</v>
      </c>
      <c r="C9" s="55" t="s">
        <v>18</v>
      </c>
      <c r="D9" s="55" t="s">
        <v>16</v>
      </c>
      <c r="E9" s="56" t="s">
        <v>20</v>
      </c>
      <c r="F9" s="57">
        <v>0.2</v>
      </c>
      <c r="G9" s="55">
        <v>647</v>
      </c>
      <c r="H9" s="58">
        <v>2</v>
      </c>
      <c r="I9" s="59">
        <f t="shared" si="1"/>
        <v>3.8740000000000001</v>
      </c>
      <c r="J9" s="58">
        <f t="shared" si="2"/>
        <v>1.55</v>
      </c>
      <c r="K9" s="58">
        <f t="shared" si="3"/>
        <v>0.37</v>
      </c>
      <c r="L9" s="58">
        <f t="shared" si="4"/>
        <v>1.92</v>
      </c>
      <c r="O9" s="60"/>
      <c r="P9" s="60"/>
      <c r="Q9" s="60"/>
    </row>
    <row r="10" spans="1:17" ht="66" x14ac:dyDescent="0.25">
      <c r="A10" s="55">
        <v>3</v>
      </c>
      <c r="B10" s="55" t="s">
        <v>14</v>
      </c>
      <c r="C10" s="55" t="s">
        <v>18</v>
      </c>
      <c r="D10" s="55" t="s">
        <v>16</v>
      </c>
      <c r="E10" s="56" t="s">
        <v>21</v>
      </c>
      <c r="F10" s="57">
        <v>0.2</v>
      </c>
      <c r="G10" s="55">
        <v>647</v>
      </c>
      <c r="H10" s="58">
        <v>25</v>
      </c>
      <c r="I10" s="59">
        <f t="shared" si="1"/>
        <v>3.8740000000000001</v>
      </c>
      <c r="J10" s="58">
        <f t="shared" si="2"/>
        <v>19.37</v>
      </c>
      <c r="K10" s="58">
        <f t="shared" si="3"/>
        <v>4.57</v>
      </c>
      <c r="L10" s="58">
        <f t="shared" si="4"/>
        <v>23.94</v>
      </c>
    </row>
    <row r="11" spans="1:17" ht="66" x14ac:dyDescent="0.25">
      <c r="A11" s="55">
        <v>4</v>
      </c>
      <c r="B11" s="55" t="s">
        <v>14</v>
      </c>
      <c r="C11" s="55" t="s">
        <v>18</v>
      </c>
      <c r="D11" s="55" t="s">
        <v>16</v>
      </c>
      <c r="E11" s="56" t="s">
        <v>22</v>
      </c>
      <c r="F11" s="57">
        <v>0.2</v>
      </c>
      <c r="G11" s="55">
        <v>647</v>
      </c>
      <c r="H11" s="58">
        <v>22</v>
      </c>
      <c r="I11" s="59">
        <f t="shared" si="1"/>
        <v>3.8740000000000001</v>
      </c>
      <c r="J11" s="58">
        <f t="shared" si="2"/>
        <v>17.05</v>
      </c>
      <c r="K11" s="58">
        <f t="shared" si="3"/>
        <v>4.0199999999999996</v>
      </c>
      <c r="L11" s="58">
        <f t="shared" si="4"/>
        <v>21.07</v>
      </c>
    </row>
    <row r="12" spans="1:17" ht="66" x14ac:dyDescent="0.25">
      <c r="A12" s="55">
        <v>5</v>
      </c>
      <c r="B12" s="55" t="s">
        <v>14</v>
      </c>
      <c r="C12" s="55" t="s">
        <v>18</v>
      </c>
      <c r="D12" s="55" t="s">
        <v>16</v>
      </c>
      <c r="E12" s="56" t="s">
        <v>23</v>
      </c>
      <c r="F12" s="57">
        <v>0.2</v>
      </c>
      <c r="G12" s="55">
        <v>647</v>
      </c>
      <c r="H12" s="58">
        <v>36.75</v>
      </c>
      <c r="I12" s="59">
        <f t="shared" si="1"/>
        <v>3.8740000000000001</v>
      </c>
      <c r="J12" s="58">
        <f t="shared" si="2"/>
        <v>28.47</v>
      </c>
      <c r="K12" s="58">
        <f t="shared" si="3"/>
        <v>6.72</v>
      </c>
      <c r="L12" s="58">
        <f t="shared" si="4"/>
        <v>35.19</v>
      </c>
    </row>
    <row r="13" spans="1:17" ht="66" x14ac:dyDescent="0.25">
      <c r="A13" s="55">
        <v>6</v>
      </c>
      <c r="B13" s="55" t="s">
        <v>14</v>
      </c>
      <c r="C13" s="55" t="s">
        <v>18</v>
      </c>
      <c r="D13" s="55" t="s">
        <v>16</v>
      </c>
      <c r="E13" s="56" t="s">
        <v>23</v>
      </c>
      <c r="F13" s="57">
        <v>0.5</v>
      </c>
      <c r="G13" s="55">
        <v>647</v>
      </c>
      <c r="H13" s="58">
        <v>0.25</v>
      </c>
      <c r="I13" s="59">
        <f t="shared" si="1"/>
        <v>3.8740000000000001</v>
      </c>
      <c r="J13" s="58">
        <f t="shared" si="2"/>
        <v>0.48</v>
      </c>
      <c r="K13" s="58">
        <f t="shared" si="3"/>
        <v>0.11</v>
      </c>
      <c r="L13" s="58">
        <f t="shared" si="4"/>
        <v>0.59</v>
      </c>
    </row>
    <row r="14" spans="1:17" ht="66" x14ac:dyDescent="0.25">
      <c r="A14" s="55">
        <v>7</v>
      </c>
      <c r="B14" s="55" t="s">
        <v>14</v>
      </c>
      <c r="C14" s="55" t="s">
        <v>18</v>
      </c>
      <c r="D14" s="55" t="s">
        <v>16</v>
      </c>
      <c r="E14" s="56" t="s">
        <v>24</v>
      </c>
      <c r="F14" s="57">
        <v>0.2</v>
      </c>
      <c r="G14" s="55">
        <v>647</v>
      </c>
      <c r="H14" s="58">
        <v>36.75</v>
      </c>
      <c r="I14" s="59">
        <f t="shared" si="1"/>
        <v>3.8740000000000001</v>
      </c>
      <c r="J14" s="58">
        <f t="shared" si="2"/>
        <v>28.47</v>
      </c>
      <c r="K14" s="58">
        <f t="shared" si="3"/>
        <v>6.72</v>
      </c>
      <c r="L14" s="58">
        <f t="shared" si="4"/>
        <v>35.19</v>
      </c>
    </row>
    <row r="15" spans="1:17" ht="66" x14ac:dyDescent="0.25">
      <c r="A15" s="55">
        <v>8</v>
      </c>
      <c r="B15" s="55" t="s">
        <v>14</v>
      </c>
      <c r="C15" s="55" t="s">
        <v>18</v>
      </c>
      <c r="D15" s="55" t="s">
        <v>16</v>
      </c>
      <c r="E15" s="56" t="s">
        <v>24</v>
      </c>
      <c r="F15" s="57">
        <v>0.5</v>
      </c>
      <c r="G15" s="55">
        <v>647</v>
      </c>
      <c r="H15" s="58">
        <v>0.25</v>
      </c>
      <c r="I15" s="59">
        <f t="shared" si="1"/>
        <v>3.8740000000000001</v>
      </c>
      <c r="J15" s="58">
        <f t="shared" si="2"/>
        <v>0.48</v>
      </c>
      <c r="K15" s="58">
        <f t="shared" si="3"/>
        <v>0.11</v>
      </c>
      <c r="L15" s="58">
        <f t="shared" si="4"/>
        <v>0.59</v>
      </c>
    </row>
    <row r="16" spans="1:17" ht="66" x14ac:dyDescent="0.25">
      <c r="A16" s="55">
        <v>9</v>
      </c>
      <c r="B16" s="55" t="s">
        <v>14</v>
      </c>
      <c r="C16" s="55" t="s">
        <v>18</v>
      </c>
      <c r="D16" s="55" t="s">
        <v>16</v>
      </c>
      <c r="E16" s="56" t="s">
        <v>25</v>
      </c>
      <c r="F16" s="57">
        <v>0.2</v>
      </c>
      <c r="G16" s="55">
        <v>647</v>
      </c>
      <c r="H16" s="58">
        <v>22</v>
      </c>
      <c r="I16" s="59">
        <f t="shared" si="1"/>
        <v>3.8740000000000001</v>
      </c>
      <c r="J16" s="58">
        <f t="shared" si="2"/>
        <v>17.05</v>
      </c>
      <c r="K16" s="58">
        <f t="shared" si="3"/>
        <v>4.0199999999999996</v>
      </c>
      <c r="L16" s="58">
        <f t="shared" si="4"/>
        <v>21.07</v>
      </c>
    </row>
  </sheetData>
  <mergeCells count="1">
    <mergeCell ref="A4:L4"/>
  </mergeCells>
  <conditionalFormatting sqref="E6:E7">
    <cfRule type="duplicateValues" dxfId="4" priority="1"/>
  </conditionalFormatting>
  <pageMargins left="0.7" right="0.7" top="0.75" bottom="0.75" header="0.3" footer="0.3"/>
  <pageSetup paperSize="9" scale="68" fitToHeight="0" orientation="portrait" r:id="rId1"/>
  <headerFooter>
    <oddFooter>&amp;R&amp;P.lapa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DCCB2-C40F-4785-A2B6-A3A21258BD1B}">
  <sheetPr>
    <tabColor theme="4" tint="0.79998168889431442"/>
    <pageSetUpPr fitToPage="1"/>
  </sheetPr>
  <dimension ref="A1:L8"/>
  <sheetViews>
    <sheetView zoomScaleNormal="100" workbookViewId="0">
      <selection activeCell="C6" sqref="C6"/>
    </sheetView>
  </sheetViews>
  <sheetFormatPr defaultColWidth="9.109375" defaultRowHeight="13.2" x14ac:dyDescent="0.25"/>
  <cols>
    <col min="1" max="1" width="5.5546875" style="61" customWidth="1"/>
    <col min="2" max="2" width="11.88671875" style="62" customWidth="1"/>
    <col min="3" max="3" width="22.6640625" style="62" customWidth="1"/>
    <col min="4" max="4" width="11.88671875" style="62" customWidth="1"/>
    <col min="5" max="5" width="7.5546875" style="61" customWidth="1"/>
    <col min="6" max="6" width="10.77734375" style="61" customWidth="1"/>
    <col min="7" max="7" width="9.109375" style="63" customWidth="1"/>
    <col min="8" max="8" width="9.109375" style="61" bestFit="1" customWidth="1"/>
    <col min="9" max="9" width="8" style="61" customWidth="1"/>
    <col min="10" max="10" width="11.33203125" style="63" customWidth="1"/>
    <col min="11" max="11" width="10.44140625" style="63" customWidth="1"/>
    <col min="12" max="12" width="11.77734375" style="63" customWidth="1"/>
    <col min="13" max="16384" width="9.109375" style="51"/>
  </cols>
  <sheetData>
    <row r="1" spans="1:12" ht="13.8" customHeight="1" x14ac:dyDescent="0.3">
      <c r="A1" s="10"/>
      <c r="B1" s="11"/>
      <c r="C1" s="11"/>
      <c r="D1" s="11"/>
      <c r="E1" s="10"/>
      <c r="F1" s="49"/>
      <c r="G1" s="49"/>
      <c r="H1" s="49"/>
      <c r="I1" s="49"/>
      <c r="J1" s="49"/>
      <c r="K1" s="50"/>
      <c r="L1" s="1" t="s">
        <v>47</v>
      </c>
    </row>
    <row r="2" spans="1:12" ht="17.399999999999999" x14ac:dyDescent="0.3">
      <c r="A2" s="10"/>
      <c r="B2" s="19" t="s">
        <v>12</v>
      </c>
      <c r="C2" s="11"/>
      <c r="D2" s="11"/>
      <c r="E2" s="10"/>
      <c r="F2" s="9"/>
      <c r="G2" s="49"/>
      <c r="H2" s="49"/>
      <c r="I2" s="49"/>
      <c r="J2" s="49"/>
      <c r="K2" s="49"/>
      <c r="L2" s="50"/>
    </row>
    <row r="3" spans="1:12" x14ac:dyDescent="0.25">
      <c r="A3" s="10"/>
      <c r="B3" s="11"/>
      <c r="C3" s="11"/>
      <c r="D3" s="11"/>
      <c r="E3" s="10"/>
      <c r="F3" s="52"/>
      <c r="G3" s="53"/>
      <c r="H3" s="53"/>
      <c r="I3" s="53"/>
      <c r="J3" s="50"/>
      <c r="K3" s="50"/>
      <c r="L3" s="50"/>
    </row>
    <row r="4" spans="1:12" ht="19.2" customHeight="1" x14ac:dyDescent="0.25">
      <c r="A4" s="97" t="s">
        <v>43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6" spans="1:12" ht="92.4" x14ac:dyDescent="0.25">
      <c r="A6" s="15" t="s">
        <v>4</v>
      </c>
      <c r="B6" s="15" t="s">
        <v>5</v>
      </c>
      <c r="C6" s="15" t="s">
        <v>0</v>
      </c>
      <c r="D6" s="15" t="s">
        <v>3</v>
      </c>
      <c r="E6" s="15" t="s">
        <v>6</v>
      </c>
      <c r="F6" s="16" t="s">
        <v>7</v>
      </c>
      <c r="G6" s="17" t="s">
        <v>1</v>
      </c>
      <c r="H6" s="18" t="s">
        <v>9</v>
      </c>
      <c r="I6" s="17" t="s">
        <v>2</v>
      </c>
      <c r="J6" s="8" t="s">
        <v>10</v>
      </c>
      <c r="K6" s="17" t="s">
        <v>11</v>
      </c>
      <c r="L6" s="17" t="s">
        <v>8</v>
      </c>
    </row>
    <row r="7" spans="1:12" ht="13.8" x14ac:dyDescent="0.25">
      <c r="A7" s="12"/>
      <c r="B7" s="12"/>
      <c r="C7" s="12"/>
      <c r="D7" s="12"/>
      <c r="E7" s="12"/>
      <c r="F7" s="13"/>
      <c r="G7" s="14"/>
      <c r="H7" s="54">
        <f>SUM(H8:H8)</f>
        <v>1.5</v>
      </c>
      <c r="I7" s="54"/>
      <c r="J7" s="54">
        <f>SUM(J8:J8)</f>
        <v>1.1100000000000001</v>
      </c>
      <c r="K7" s="54">
        <f>SUM(K8:K8)</f>
        <v>0.26</v>
      </c>
      <c r="L7" s="54">
        <f>SUM(L8:L8)</f>
        <v>1.37</v>
      </c>
    </row>
    <row r="8" spans="1:12" ht="66" x14ac:dyDescent="0.25">
      <c r="A8" s="64">
        <v>1</v>
      </c>
      <c r="B8" s="65" t="s">
        <v>14</v>
      </c>
      <c r="C8" s="65" t="s">
        <v>15</v>
      </c>
      <c r="D8" s="65" t="s">
        <v>16</v>
      </c>
      <c r="E8" s="66" t="s">
        <v>44</v>
      </c>
      <c r="F8" s="57">
        <v>0.1</v>
      </c>
      <c r="G8" s="55">
        <v>1232</v>
      </c>
      <c r="H8" s="58">
        <v>1.5</v>
      </c>
      <c r="I8" s="59">
        <v>7.3769999999999998</v>
      </c>
      <c r="J8" s="58">
        <v>1.1100000000000001</v>
      </c>
      <c r="K8" s="58">
        <v>0.26</v>
      </c>
      <c r="L8" s="58">
        <v>1.37</v>
      </c>
    </row>
  </sheetData>
  <mergeCells count="1">
    <mergeCell ref="A4:L4"/>
  </mergeCells>
  <conditionalFormatting sqref="E6:E7">
    <cfRule type="duplicateValues" dxfId="3" priority="4"/>
  </conditionalFormatting>
  <conditionalFormatting sqref="E8">
    <cfRule type="duplicateValues" dxfId="2" priority="1"/>
  </conditionalFormatting>
  <conditionalFormatting sqref="E8">
    <cfRule type="duplicateValues" dxfId="1" priority="2"/>
    <cfRule type="duplicateValues" dxfId="0" priority="3"/>
  </conditionalFormatting>
  <pageMargins left="0.7" right="0.7" top="0.75" bottom="0.75" header="0.3" footer="0.3"/>
  <pageSetup paperSize="9" scale="68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VRK jan_apr</vt:lpstr>
      <vt:lpstr>1.tabula</vt:lpstr>
      <vt:lpstr>2.tabula</vt:lpstr>
      <vt:lpstr>3.tabula</vt:lpstr>
      <vt:lpstr>'1.tabula'!Print_Titles</vt:lpstr>
      <vt:lpstr>'2.tabula'!Print_Titles</vt:lpstr>
      <vt:lpstr>'3.tabula'!Print_Titles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dc:description>67219608, inga.osina@iem.gov.lv</dc:description>
  <cp:lastModifiedBy>Inga Ošiņa</cp:lastModifiedBy>
  <cp:lastPrinted>2023-03-31T06:26:33Z</cp:lastPrinted>
  <dcterms:created xsi:type="dcterms:W3CDTF">2021-01-19T10:53:51Z</dcterms:created>
  <dcterms:modified xsi:type="dcterms:W3CDTF">2023-06-20T11:35:31Z</dcterms:modified>
</cp:coreProperties>
</file>