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2023\Apro robeža_2023_jan_apr\LNG\"/>
    </mc:Choice>
  </mc:AlternateContent>
  <xr:revisionPtr revIDLastSave="0" documentId="13_ncr:1_{FD94CF07-FF96-454C-8F71-256811BCEB18}" xr6:coauthVersionLast="36" xr6:coauthVersionMax="36" xr10:uidLastSave="{00000000-0000-0000-0000-000000000000}"/>
  <bookViews>
    <workbookView xWindow="0" yWindow="0" windowWidth="23040" windowHeight="8448" xr2:uid="{00000000-000D-0000-FFFF-FFFF00000000}"/>
  </bookViews>
  <sheets>
    <sheet name="PMLP jan" sheetId="10" r:id="rId1"/>
    <sheet name="1.tabula" sheetId="9" r:id="rId2"/>
    <sheet name="2.tabula" sheetId="11" r:id="rId3"/>
  </sheets>
  <definedNames>
    <definedName name="_xlnm.Print_Titles" localSheetId="1">'1.tabula'!$6:$6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0" l="1"/>
  <c r="F12" i="10"/>
  <c r="D12" i="10"/>
  <c r="E18" i="10"/>
  <c r="F18" i="10"/>
  <c r="D18" i="10"/>
  <c r="F27" i="10"/>
  <c r="D27" i="10"/>
  <c r="E14" i="10" l="1"/>
  <c r="D23" i="10"/>
  <c r="G38" i="11" l="1"/>
  <c r="H38" i="11" s="1"/>
  <c r="D38" i="11"/>
  <c r="G37" i="11"/>
  <c r="H37" i="11" s="1"/>
  <c r="D37" i="11"/>
  <c r="G36" i="11"/>
  <c r="H36" i="11" s="1"/>
  <c r="D36" i="11"/>
  <c r="G35" i="11"/>
  <c r="H35" i="11" s="1"/>
  <c r="D35" i="11"/>
  <c r="G34" i="11"/>
  <c r="H34" i="11" s="1"/>
  <c r="D34" i="11"/>
  <c r="G33" i="11"/>
  <c r="H33" i="11" s="1"/>
  <c r="D33" i="11"/>
  <c r="G32" i="11"/>
  <c r="H32" i="11" s="1"/>
  <c r="D32" i="11"/>
  <c r="H31" i="11"/>
  <c r="G31" i="11"/>
  <c r="D31" i="11"/>
  <c r="G30" i="11"/>
  <c r="H30" i="11" s="1"/>
  <c r="D30" i="11"/>
  <c r="G29" i="11"/>
  <c r="H29" i="11" s="1"/>
  <c r="D29" i="11"/>
  <c r="G28" i="11"/>
  <c r="H28" i="11" s="1"/>
  <c r="D28" i="11"/>
  <c r="G27" i="11"/>
  <c r="H27" i="11" s="1"/>
  <c r="D27" i="11"/>
  <c r="G26" i="11"/>
  <c r="H26" i="11" s="1"/>
  <c r="D26" i="11"/>
  <c r="G25" i="11"/>
  <c r="H25" i="11" s="1"/>
  <c r="D25" i="11"/>
  <c r="G24" i="11"/>
  <c r="H24" i="11" s="1"/>
  <c r="D24" i="11"/>
  <c r="G23" i="11"/>
  <c r="H23" i="11" s="1"/>
  <c r="D23" i="11"/>
  <c r="G22" i="11"/>
  <c r="H22" i="11" s="1"/>
  <c r="D22" i="11"/>
  <c r="G21" i="11"/>
  <c r="H21" i="11" s="1"/>
  <c r="D21" i="11"/>
  <c r="G20" i="11"/>
  <c r="H20" i="11" s="1"/>
  <c r="D20" i="11"/>
  <c r="G19" i="11"/>
  <c r="H19" i="11" s="1"/>
  <c r="D19" i="11"/>
  <c r="G18" i="11"/>
  <c r="H18" i="11" s="1"/>
  <c r="D18" i="11"/>
  <c r="G17" i="11"/>
  <c r="H17" i="11" s="1"/>
  <c r="D17" i="11"/>
  <c r="G16" i="11"/>
  <c r="H16" i="11" s="1"/>
  <c r="D16" i="11"/>
  <c r="G15" i="11"/>
  <c r="H15" i="11" s="1"/>
  <c r="D15" i="11"/>
  <c r="H14" i="11"/>
  <c r="G14" i="11"/>
  <c r="D14" i="11"/>
  <c r="G13" i="11"/>
  <c r="H13" i="11" s="1"/>
  <c r="D13" i="11"/>
  <c r="G12" i="11"/>
  <c r="H12" i="11" s="1"/>
  <c r="D12" i="11"/>
  <c r="G11" i="11"/>
  <c r="H11" i="11" s="1"/>
  <c r="D11" i="11"/>
  <c r="G10" i="11"/>
  <c r="H10" i="11" s="1"/>
  <c r="D10" i="11"/>
  <c r="G9" i="11"/>
  <c r="H9" i="11" s="1"/>
  <c r="D9" i="11"/>
  <c r="G8" i="11"/>
  <c r="H8" i="11" s="1"/>
  <c r="D8" i="11"/>
  <c r="F7" i="11"/>
  <c r="H7" i="11" l="1"/>
  <c r="G7" i="11"/>
  <c r="F24" i="10" l="1"/>
  <c r="F23" i="10" s="1"/>
  <c r="F21" i="10"/>
  <c r="F20" i="10"/>
  <c r="E19" i="10"/>
  <c r="D19" i="10"/>
  <c r="E17" i="10" l="1"/>
  <c r="E11" i="10" s="1"/>
  <c r="E13" i="10"/>
  <c r="D28" i="10"/>
  <c r="F15" i="10"/>
  <c r="F19" i="10"/>
  <c r="F22" i="10"/>
  <c r="D15" i="10"/>
  <c r="H39" i="9"/>
  <c r="I39" i="9" s="1"/>
  <c r="E39" i="9"/>
  <c r="H38" i="9"/>
  <c r="I38" i="9" s="1"/>
  <c r="E38" i="9"/>
  <c r="H37" i="9"/>
  <c r="I37" i="9" s="1"/>
  <c r="E37" i="9"/>
  <c r="H36" i="9"/>
  <c r="I36" i="9" s="1"/>
  <c r="E36" i="9"/>
  <c r="H35" i="9"/>
  <c r="I35" i="9" s="1"/>
  <c r="E35" i="9"/>
  <c r="H34" i="9"/>
  <c r="I34" i="9" s="1"/>
  <c r="E34" i="9"/>
  <c r="I33" i="9"/>
  <c r="H33" i="9"/>
  <c r="E33" i="9"/>
  <c r="H32" i="9"/>
  <c r="I32" i="9" s="1"/>
  <c r="E32" i="9"/>
  <c r="H31" i="9"/>
  <c r="I31" i="9" s="1"/>
  <c r="E31" i="9"/>
  <c r="H30" i="9"/>
  <c r="I30" i="9" s="1"/>
  <c r="E30" i="9"/>
  <c r="H29" i="9"/>
  <c r="I29" i="9" s="1"/>
  <c r="E29" i="9"/>
  <c r="H28" i="9"/>
  <c r="I28" i="9" s="1"/>
  <c r="E28" i="9"/>
  <c r="H27" i="9"/>
  <c r="I27" i="9" s="1"/>
  <c r="E27" i="9"/>
  <c r="H26" i="9"/>
  <c r="I26" i="9" s="1"/>
  <c r="E26" i="9"/>
  <c r="H25" i="9"/>
  <c r="I25" i="9" s="1"/>
  <c r="E25" i="9"/>
  <c r="H24" i="9"/>
  <c r="I24" i="9" s="1"/>
  <c r="E24" i="9"/>
  <c r="H23" i="9"/>
  <c r="I23" i="9" s="1"/>
  <c r="E23" i="9"/>
  <c r="H22" i="9"/>
  <c r="I22" i="9" s="1"/>
  <c r="E22" i="9"/>
  <c r="H21" i="9"/>
  <c r="I21" i="9" s="1"/>
  <c r="E21" i="9"/>
  <c r="H20" i="9"/>
  <c r="I20" i="9" s="1"/>
  <c r="E20" i="9"/>
  <c r="H19" i="9"/>
  <c r="I19" i="9" s="1"/>
  <c r="E19" i="9"/>
  <c r="H18" i="9"/>
  <c r="I18" i="9" s="1"/>
  <c r="E18" i="9"/>
  <c r="H17" i="9"/>
  <c r="I17" i="9" s="1"/>
  <c r="E17" i="9"/>
  <c r="H16" i="9"/>
  <c r="I16" i="9" s="1"/>
  <c r="E16" i="9"/>
  <c r="H15" i="9"/>
  <c r="I15" i="9" s="1"/>
  <c r="E15" i="9"/>
  <c r="H14" i="9"/>
  <c r="I14" i="9" s="1"/>
  <c r="E14" i="9"/>
  <c r="H13" i="9"/>
  <c r="I13" i="9" s="1"/>
  <c r="E13" i="9"/>
  <c r="H12" i="9"/>
  <c r="I12" i="9" s="1"/>
  <c r="E12" i="9"/>
  <c r="H11" i="9"/>
  <c r="I11" i="9" s="1"/>
  <c r="E11" i="9"/>
  <c r="H10" i="9"/>
  <c r="I10" i="9" s="1"/>
  <c r="E10" i="9"/>
  <c r="H9" i="9"/>
  <c r="I9" i="9" s="1"/>
  <c r="E9" i="9"/>
  <c r="D29" i="10" l="1"/>
  <c r="F28" i="10"/>
  <c r="F13" i="10" s="1"/>
  <c r="D13" i="10"/>
  <c r="D26" i="10"/>
  <c r="F17" i="10"/>
  <c r="F7" i="9"/>
  <c r="G7" i="9"/>
  <c r="H7" i="9"/>
  <c r="F29" i="10" l="1"/>
  <c r="D14" i="10"/>
  <c r="D17" i="10"/>
  <c r="I7" i="9"/>
  <c r="F26" i="10" l="1"/>
  <c r="F11" i="10" s="1"/>
  <c r="F14" i="10"/>
  <c r="D11" i="10"/>
</calcChain>
</file>

<file path=xl/sharedStrings.xml><?xml version="1.0" encoding="utf-8"?>
<sst xmlns="http://schemas.openxmlformats.org/spreadsheetml/2006/main" count="218" uniqueCount="71">
  <si>
    <t>Nr. p.k.</t>
  </si>
  <si>
    <t>Struktūrvienība</t>
  </si>
  <si>
    <t>Amats</t>
  </si>
  <si>
    <t>Nodarbinātā mēnešalga</t>
  </si>
  <si>
    <t>Stundas likme</t>
  </si>
  <si>
    <t>Stundu skaits</t>
  </si>
  <si>
    <t>Samaksa par virsstundu darbu
(EKK1142)</t>
  </si>
  <si>
    <t>DD VSAOI
(EKK1210)</t>
  </si>
  <si>
    <t>Atlīdzība
(EKK1000)</t>
  </si>
  <si>
    <t>Pilsonības un migrācijas lietu pārvalde</t>
  </si>
  <si>
    <t>Patvēruma meklētāju izmitināšanas nodaļa</t>
  </si>
  <si>
    <t>Referents</t>
  </si>
  <si>
    <t>Patvēruma lietu nodaļa</t>
  </si>
  <si>
    <t>Nozares politikas un politikas plānošanas struktūrvienības vadītājs</t>
  </si>
  <si>
    <t>Nozares politikas un politikas plānošanas struktūrvienības vadītāja vietnieks</t>
  </si>
  <si>
    <t>Vecākais referents</t>
  </si>
  <si>
    <t>kopā</t>
  </si>
  <si>
    <t>Eksperts</t>
  </si>
  <si>
    <t>Vecākais eksperts</t>
  </si>
  <si>
    <t>Juridiskā nodaļa</t>
  </si>
  <si>
    <t>Jurists</t>
  </si>
  <si>
    <t>2355.00</t>
  </si>
  <si>
    <t>1700.00</t>
  </si>
  <si>
    <t>Personu statusa kontroles nodaļa</t>
  </si>
  <si>
    <t>Pamatdarbības atbalsta struktūrvienības vadītājs</t>
  </si>
  <si>
    <t>Pamatdarbības atbalsta struktūrvienības vadītāja vietnieks</t>
  </si>
  <si>
    <t>910.00</t>
  </si>
  <si>
    <t>Izdienas pensionārs (likme 21.94%)</t>
  </si>
  <si>
    <t>1709.00</t>
  </si>
  <si>
    <t>1159.00</t>
  </si>
  <si>
    <t>1025.00</t>
  </si>
  <si>
    <t>1290.00</t>
  </si>
  <si>
    <t>1367.00</t>
  </si>
  <si>
    <t>1637.00</t>
  </si>
  <si>
    <t>1344.00</t>
  </si>
  <si>
    <t>1115.00</t>
  </si>
  <si>
    <t>Samaksa par virsstundu darbu nodarbinātajiem, nodrošinot atbalstu Patvēruma meklētāju izmitināšanas nodaļai "Mucenieki" ārkārtas situācijas laikā par laika periodu no 2023. gada 1.janvāra līdz 31.janvārim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</si>
  <si>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</si>
  <si>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Atlīdzība</t>
  </si>
  <si>
    <t>Sociālie pabalsti</t>
  </si>
  <si>
    <t>Kods</t>
  </si>
  <si>
    <t>Koda nosaukums</t>
  </si>
  <si>
    <t>Detalizēts izdevumu aprēķins</t>
  </si>
  <si>
    <r>
      <t>Piešķirts finansējums PP "Atlīdzības nodrošināšana amatpersonām (darbiniekiem) saistībā ar situāciju uz Latvijas Republikas - Krievijas Federācijas un Baltkrievijas Republikas valsts robežas",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</si>
  <si>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Izdevumi kopā ar vidējās izpeļņas pieauguma kompensēšanu</t>
  </si>
  <si>
    <t>1)    Izdevumi saistībā ar rīkojuma Nr. 518 izpildei nepieciešamo pasākumu īstenošanu</t>
  </si>
  <si>
    <t>Atalgojums</t>
  </si>
  <si>
    <t>Samaksa par virsstundu darbu un darbu svētku dienās</t>
  </si>
  <si>
    <t>Citas normatīvajos aktos noteiktās piemaksas, kas nav iepriekš klasificētas</t>
  </si>
  <si>
    <t>Darba devēja valsts sociālās apdrošināšanas obligātās iemaksas</t>
  </si>
  <si>
    <t>23,59% no aprēķinātā atalgojuma</t>
  </si>
  <si>
    <t>Pārējie valsts pabalsti un kompensācijas</t>
  </si>
  <si>
    <t>No  2023. gada 1.janvāra  līdz 31.janvārim veikti izdevumi 10 000 euro, lai nodrošinātu    Dienas uzturnaudas 3 euro izmaksu par 31 dienu vidēji 108  patvēruma meklētājiem.</t>
  </si>
  <si>
    <t>2) Vidējās izpeļņas pieauguma kompensēšanai</t>
  </si>
  <si>
    <t>Piemaksa par nozīmīgu ieguldījumu attiecīgās institūcijas stratēģisko mērķu sasniegšanā nodarbinātajiem, nodrošinot atbalstu Patvēruma meklētāju izmitināšanas nodaļai "Mucenieki" ārkārtas situācijas laikā, par laika periodu no 2023. gada 1.janvāra līdz 31.janvārim</t>
  </si>
  <si>
    <t>Piemaksas apmērs %</t>
  </si>
  <si>
    <t>Citas normatīvajos aktos noteiktās piemaksas, kas nav iepriekš klasificētas
(EKK1149)</t>
  </si>
  <si>
    <t>Pamatdarbības struktūrvienības vadītājs</t>
  </si>
  <si>
    <t>Pamatdarbības struktūrvienības vadītāja vietnieks</t>
  </si>
  <si>
    <t xml:space="preserve">Kopsavilkums </t>
  </si>
  <si>
    <t>11.pielikums</t>
  </si>
  <si>
    <t>Detalizēts aprēķins par laika periodu no 2023.gada 1. janvāra līdz 31. janvārim 1.tabulā.
Iesaistīta 31 persona,  kopējais iesaistes laiks 886 stundas.</t>
  </si>
  <si>
    <t>Detalizēts aprēķins piemaksām par nozīmīgu ieguldījumu attiecīgās institūcijas stratēģisko mērķu sasniegšanā par laika periodu  no 2023.gada 1. janvāra līdz 31. janvārim 2.tabulā.
Iesaistīta 31 persona.</t>
  </si>
  <si>
    <t>11.pielikuma 1.tabula</t>
  </si>
  <si>
    <t>11.pielikuma 2.tabula</t>
  </si>
  <si>
    <r>
      <t xml:space="preserve">22 033,62 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 xml:space="preserve"> * 8,33% = 1835,40 </t>
    </r>
    <r>
      <rPr>
        <i/>
        <sz val="11"/>
        <rFont val="Times New Roman"/>
        <family val="1"/>
        <charset val="186"/>
      </rPr>
      <t>euro</t>
    </r>
  </si>
  <si>
    <r>
      <t>Papildus nepieciešamais finansējums,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</si>
  <si>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r>
      <t xml:space="preserve">Pilsonības un migrācijas lietu pārvaldei papildu nepieciešamais finansējums, nodrošinot patvēruma procedūras efektīvu norisi, būtiski pieaugot patvēruma meklētāju skaitam saistībā ar situāciju uz Latvijas Republikas - Baltkrievijas Republikas valsts robežas, </t>
    </r>
    <r>
      <rPr>
        <b/>
        <sz val="14"/>
        <color rgb="FFFF0000"/>
        <rFont val="Times New Roman"/>
        <family val="1"/>
        <charset val="186"/>
      </rPr>
      <t xml:space="preserve"> </t>
    </r>
    <r>
      <rPr>
        <b/>
        <sz val="14"/>
        <rFont val="Times New Roman"/>
        <family val="1"/>
        <charset val="186"/>
      </rPr>
      <t>par laika periodu no 2023. gada 1.janvāra līdz 31.janvārim</t>
    </r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</si>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</sst>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0.00"/>
    <numFmt numFmtId="165" formatCode="#0.00#"/>
    <numFmt numFmtId="166" formatCode="#0"/>
  </numFmts>
  <fonts count="23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4"/>
      <color rgb="FFFF0000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">
    <xf numFmtId="0" fontId="0" fillId="0" borderId="0"/>
    <xf numFmtId="0" fontId="4" fillId="0" borderId="0"/>
    <xf numFmtId="0" fontId="8" fillId="0" borderId="0"/>
    <xf numFmtId="0" fontId="11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</cellStyleXfs>
  <cellXfs count="113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1" fontId="9" fillId="2" borderId="0" xfId="0" applyNumberFormat="1" applyFont="1" applyFill="1" applyAlignment="1">
      <alignment horizontal="right"/>
    </xf>
    <xf numFmtId="0" fontId="9" fillId="2" borderId="0" xfId="0" applyFont="1" applyFill="1" applyAlignment="1">
      <alignment horizontal="right"/>
    </xf>
    <xf numFmtId="0" fontId="12" fillId="0" borderId="0" xfId="3" applyFont="1" applyAlignment="1"/>
    <xf numFmtId="0" fontId="5" fillId="0" borderId="0" xfId="0" applyFont="1"/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vertical="center" wrapText="1"/>
    </xf>
    <xf numFmtId="3" fontId="5" fillId="0" borderId="0" xfId="2" applyNumberFormat="1" applyFont="1" applyAlignment="1">
      <alignment horizontal="center" vertical="center"/>
    </xf>
    <xf numFmtId="0" fontId="5" fillId="0" borderId="0" xfId="2" applyFont="1"/>
    <xf numFmtId="0" fontId="5" fillId="0" borderId="0" xfId="2" applyFont="1" applyFill="1"/>
    <xf numFmtId="0" fontId="5" fillId="0" borderId="0" xfId="2" applyFont="1" applyAlignment="1">
      <alignment horizontal="center"/>
    </xf>
    <xf numFmtId="0" fontId="7" fillId="0" borderId="0" xfId="2" applyFont="1"/>
    <xf numFmtId="0" fontId="7" fillId="0" borderId="0" xfId="2" applyFont="1" applyAlignment="1">
      <alignment vertical="center"/>
    </xf>
    <xf numFmtId="0" fontId="13" fillId="0" borderId="0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3" fontId="6" fillId="2" borderId="1" xfId="2" applyNumberFormat="1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7" fillId="3" borderId="1" xfId="2" applyFont="1" applyFill="1" applyBorder="1" applyAlignment="1">
      <alignment horizontal="right" vertical="center"/>
    </xf>
    <xf numFmtId="3" fontId="7" fillId="3" borderId="1" xfId="2" applyNumberFormat="1" applyFont="1" applyFill="1" applyBorder="1" applyAlignment="1">
      <alignment horizontal="center" vertical="center"/>
    </xf>
    <xf numFmtId="4" fontId="7" fillId="3" borderId="1" xfId="2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vertical="center"/>
    </xf>
    <xf numFmtId="4" fontId="5" fillId="0" borderId="2" xfId="0" applyNumberFormat="1" applyFont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/>
    </xf>
    <xf numFmtId="165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 wrapText="1"/>
    </xf>
    <xf numFmtId="164" fontId="5" fillId="2" borderId="1" xfId="0" applyNumberFormat="1" applyFont="1" applyFill="1" applyBorder="1" applyAlignment="1">
      <alignment horizontal="center" vertical="center"/>
    </xf>
    <xf numFmtId="0" fontId="7" fillId="3" borderId="1" xfId="2" applyFont="1" applyFill="1" applyBorder="1" applyAlignment="1">
      <alignment horizontal="right" vertical="center"/>
    </xf>
    <xf numFmtId="0" fontId="10" fillId="0" borderId="0" xfId="6" applyFont="1" applyAlignment="1">
      <alignment horizontal="center" vertical="center" wrapText="1"/>
    </xf>
    <xf numFmtId="0" fontId="16" fillId="0" borderId="1" xfId="8" applyFont="1" applyBorder="1" applyAlignment="1">
      <alignment horizontal="center" vertical="center"/>
    </xf>
    <xf numFmtId="3" fontId="16" fillId="0" borderId="1" xfId="8" applyNumberFormat="1" applyFont="1" applyBorder="1" applyAlignment="1">
      <alignment horizontal="center" vertical="center" wrapText="1"/>
    </xf>
    <xf numFmtId="3" fontId="16" fillId="0" borderId="1" xfId="6" applyNumberFormat="1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/>
    </xf>
    <xf numFmtId="0" fontId="6" fillId="0" borderId="1" xfId="3" applyFont="1" applyBorder="1" applyAlignment="1">
      <alignment vertical="center"/>
    </xf>
    <xf numFmtId="0" fontId="16" fillId="0" borderId="1" xfId="3" applyFont="1" applyBorder="1" applyAlignment="1">
      <alignment horizontal="center" vertical="center"/>
    </xf>
    <xf numFmtId="4" fontId="5" fillId="0" borderId="1" xfId="3" applyNumberFormat="1" applyFont="1" applyBorder="1" applyAlignment="1">
      <alignment horizontal="center" vertical="center" wrapText="1"/>
    </xf>
    <xf numFmtId="0" fontId="6" fillId="2" borderId="1" xfId="3" applyFont="1" applyFill="1" applyBorder="1" applyAlignment="1">
      <alignment vertical="center" wrapText="1"/>
    </xf>
    <xf numFmtId="0" fontId="5" fillId="0" borderId="1" xfId="3" applyFont="1" applyFill="1" applyBorder="1" applyAlignment="1">
      <alignment vertical="center" wrapText="1"/>
    </xf>
    <xf numFmtId="4" fontId="5" fillId="0" borderId="1" xfId="3" applyNumberFormat="1" applyFont="1" applyFill="1" applyBorder="1" applyAlignment="1">
      <alignment horizontal="right" vertical="center"/>
    </xf>
    <xf numFmtId="4" fontId="14" fillId="0" borderId="1" xfId="6" applyNumberFormat="1" applyFont="1" applyBorder="1" applyAlignment="1">
      <alignment vertical="center"/>
    </xf>
    <xf numFmtId="4" fontId="5" fillId="0" borderId="1" xfId="3" applyNumberFormat="1" applyFont="1" applyFill="1" applyBorder="1" applyAlignment="1">
      <alignment horizontal="right" vertical="center" wrapText="1"/>
    </xf>
    <xf numFmtId="0" fontId="6" fillId="0" borderId="1" xfId="3" applyFont="1" applyBorder="1" applyAlignment="1">
      <alignment vertical="center" wrapText="1"/>
    </xf>
    <xf numFmtId="4" fontId="5" fillId="0" borderId="1" xfId="3" applyNumberFormat="1" applyFont="1" applyFill="1" applyBorder="1" applyAlignment="1">
      <alignment horizontal="center" vertical="center" wrapText="1"/>
    </xf>
    <xf numFmtId="0" fontId="5" fillId="0" borderId="1" xfId="3" applyFont="1" applyBorder="1" applyAlignment="1">
      <alignment vertical="center" wrapText="1"/>
    </xf>
    <xf numFmtId="0" fontId="9" fillId="0" borderId="1" xfId="10" applyFont="1" applyFill="1" applyBorder="1" applyAlignment="1">
      <alignment vertical="center" wrapText="1"/>
    </xf>
    <xf numFmtId="0" fontId="5" fillId="0" borderId="0" xfId="2" applyFont="1" applyAlignment="1"/>
    <xf numFmtId="0" fontId="5" fillId="0" borderId="0" xfId="2" applyFont="1" applyFill="1" applyAlignment="1"/>
    <xf numFmtId="0" fontId="14" fillId="0" borderId="0" xfId="13" applyFont="1" applyAlignment="1">
      <alignment horizontal="right"/>
    </xf>
    <xf numFmtId="0" fontId="5" fillId="0" borderId="0" xfId="2" applyFont="1" applyFill="1" applyBorder="1"/>
    <xf numFmtId="0" fontId="5" fillId="0" borderId="1" xfId="2" applyFont="1" applyFill="1" applyBorder="1" applyAlignment="1">
      <alignment horizontal="center" vertical="center"/>
    </xf>
    <xf numFmtId="49" fontId="5" fillId="0" borderId="1" xfId="2" applyNumberFormat="1" applyFont="1" applyBorder="1" applyAlignment="1">
      <alignment horizontal="left" vertical="center"/>
    </xf>
    <xf numFmtId="49" fontId="5" fillId="0" borderId="1" xfId="2" applyNumberFormat="1" applyFont="1" applyBorder="1" applyAlignment="1">
      <alignment horizontal="left" vertical="center" wrapText="1"/>
    </xf>
    <xf numFmtId="164" fontId="5" fillId="0" borderId="1" xfId="2" applyNumberFormat="1" applyFont="1" applyBorder="1" applyAlignment="1">
      <alignment horizontal="center" vertical="center"/>
    </xf>
    <xf numFmtId="166" fontId="5" fillId="0" borderId="1" xfId="2" applyNumberFormat="1" applyFont="1" applyBorder="1" applyAlignment="1">
      <alignment horizontal="center" vertical="center"/>
    </xf>
    <xf numFmtId="4" fontId="5" fillId="2" borderId="1" xfId="2" applyNumberFormat="1" applyFont="1" applyFill="1" applyBorder="1" applyAlignment="1">
      <alignment horizontal="center" vertical="center"/>
    </xf>
    <xf numFmtId="4" fontId="5" fillId="0" borderId="1" xfId="2" applyNumberFormat="1" applyFont="1" applyFill="1" applyBorder="1" applyAlignment="1">
      <alignment horizontal="center" vertical="center"/>
    </xf>
    <xf numFmtId="0" fontId="5" fillId="0" borderId="0" xfId="2" applyFont="1" applyFill="1" applyAlignment="1">
      <alignment vertical="center"/>
    </xf>
    <xf numFmtId="4" fontId="5" fillId="0" borderId="2" xfId="2" applyNumberFormat="1" applyFont="1" applyBorder="1" applyAlignment="1">
      <alignment vertical="center" wrapText="1"/>
    </xf>
    <xf numFmtId="0" fontId="5" fillId="0" borderId="0" xfId="14" applyFont="1" applyFill="1" applyAlignment="1">
      <alignment vertical="top"/>
    </xf>
    <xf numFmtId="0" fontId="5" fillId="0" borderId="0" xfId="14" applyFont="1" applyFill="1" applyAlignment="1">
      <alignment vertical="top" wrapText="1"/>
    </xf>
    <xf numFmtId="0" fontId="14" fillId="0" borderId="0" xfId="13" applyFont="1"/>
    <xf numFmtId="0" fontId="6" fillId="0" borderId="3" xfId="3" applyFont="1" applyFill="1" applyBorder="1" applyAlignment="1">
      <alignment horizontal="center" vertical="center"/>
    </xf>
    <xf numFmtId="0" fontId="6" fillId="0" borderId="3" xfId="3" applyFont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Fill="1" applyBorder="1" applyAlignment="1">
      <alignment vertical="center" wrapText="1"/>
    </xf>
    <xf numFmtId="4" fontId="9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4" fontId="14" fillId="2" borderId="1" xfId="3" applyNumberFormat="1" applyFont="1" applyFill="1" applyBorder="1" applyAlignment="1">
      <alignment vertical="top"/>
    </xf>
    <xf numFmtId="0" fontId="6" fillId="0" borderId="1" xfId="8" applyFont="1" applyFill="1" applyBorder="1" applyAlignment="1">
      <alignment horizontal="center" vertical="center"/>
    </xf>
    <xf numFmtId="0" fontId="6" fillId="0" borderId="1" xfId="8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14" fillId="0" borderId="1" xfId="15" applyFont="1" applyBorder="1" applyAlignment="1">
      <alignment vertical="center"/>
    </xf>
    <xf numFmtId="4" fontId="14" fillId="0" borderId="1" xfId="15" applyNumberFormat="1" applyFont="1" applyBorder="1" applyAlignment="1">
      <alignment vertical="center"/>
    </xf>
    <xf numFmtId="0" fontId="19" fillId="5" borderId="1" xfId="10" applyFont="1" applyFill="1" applyBorder="1" applyAlignment="1">
      <alignment horizontal="left" vertical="center"/>
    </xf>
    <xf numFmtId="0" fontId="19" fillId="5" borderId="1" xfId="10" applyFont="1" applyFill="1" applyBorder="1" applyAlignment="1">
      <alignment vertical="center"/>
    </xf>
    <xf numFmtId="0" fontId="9" fillId="5" borderId="1" xfId="10" applyFont="1" applyFill="1" applyBorder="1" applyAlignment="1">
      <alignment vertical="center" wrapText="1"/>
    </xf>
    <xf numFmtId="0" fontId="16" fillId="5" borderId="1" xfId="8" applyFont="1" applyFill="1" applyBorder="1" applyAlignment="1">
      <alignment horizontal="left" vertical="center"/>
    </xf>
    <xf numFmtId="0" fontId="16" fillId="5" borderId="1" xfId="8" applyFont="1" applyFill="1" applyBorder="1" applyAlignment="1">
      <alignment vertical="center"/>
    </xf>
    <xf numFmtId="0" fontId="19" fillId="5" borderId="1" xfId="3" applyFont="1" applyFill="1" applyBorder="1" applyAlignment="1">
      <alignment vertical="center"/>
    </xf>
    <xf numFmtId="0" fontId="19" fillId="5" borderId="1" xfId="11" applyFont="1" applyFill="1" applyBorder="1" applyAlignment="1">
      <alignment vertical="center"/>
    </xf>
    <xf numFmtId="0" fontId="16" fillId="5" borderId="1" xfId="8" applyFont="1" applyFill="1" applyBorder="1" applyAlignment="1">
      <alignment horizontal="center" vertical="center"/>
    </xf>
    <xf numFmtId="0" fontId="14" fillId="0" borderId="0" xfId="8" applyFont="1" applyAlignment="1">
      <alignment vertical="center"/>
    </xf>
    <xf numFmtId="4" fontId="16" fillId="6" borderId="1" xfId="16" applyNumberFormat="1" applyFont="1" applyFill="1" applyBorder="1" applyAlignment="1">
      <alignment horizontal="center" vertical="center" wrapText="1"/>
    </xf>
    <xf numFmtId="4" fontId="18" fillId="6" borderId="1" xfId="11" applyNumberFormat="1" applyFont="1" applyFill="1" applyBorder="1" applyAlignment="1">
      <alignment vertical="center" wrapText="1"/>
    </xf>
    <xf numFmtId="4" fontId="16" fillId="5" borderId="1" xfId="15" applyNumberFormat="1" applyFont="1" applyFill="1" applyBorder="1" applyAlignment="1">
      <alignment horizontal="center" vertical="center" wrapText="1"/>
    </xf>
    <xf numFmtId="4" fontId="16" fillId="5" borderId="1" xfId="8" applyNumberFormat="1" applyFont="1" applyFill="1" applyBorder="1" applyAlignment="1">
      <alignment horizontal="center" vertical="center"/>
    </xf>
    <xf numFmtId="4" fontId="14" fillId="0" borderId="0" xfId="8" applyNumberFormat="1" applyFont="1" applyAlignment="1">
      <alignment vertical="center"/>
    </xf>
    <xf numFmtId="4" fontId="16" fillId="5" borderId="1" xfId="8" applyNumberFormat="1" applyFont="1" applyFill="1" applyBorder="1" applyAlignment="1">
      <alignment horizontal="center" vertical="center" wrapText="1"/>
    </xf>
    <xf numFmtId="4" fontId="16" fillId="5" borderId="1" xfId="10" applyNumberFormat="1" applyFont="1" applyFill="1" applyBorder="1" applyAlignment="1">
      <alignment horizontal="center" vertical="center" wrapText="1"/>
    </xf>
    <xf numFmtId="4" fontId="14" fillId="0" borderId="1" xfId="8" applyNumberFormat="1" applyFont="1" applyBorder="1" applyAlignment="1">
      <alignment vertical="center"/>
    </xf>
    <xf numFmtId="4" fontId="19" fillId="5" borderId="1" xfId="3" applyNumberFormat="1" applyFont="1" applyFill="1" applyBorder="1" applyAlignment="1">
      <alignment vertical="top"/>
    </xf>
    <xf numFmtId="4" fontId="19" fillId="5" borderId="1" xfId="10" applyNumberFormat="1" applyFont="1" applyFill="1" applyBorder="1" applyAlignment="1">
      <alignment horizontal="right" vertical="center" wrapText="1"/>
    </xf>
    <xf numFmtId="0" fontId="19" fillId="5" borderId="1" xfId="3" applyFont="1" applyFill="1" applyBorder="1" applyAlignment="1">
      <alignment horizontal="left"/>
    </xf>
    <xf numFmtId="0" fontId="12" fillId="0" borderId="0" xfId="0" applyFont="1" applyAlignment="1">
      <alignment horizontal="left" vertical="center"/>
    </xf>
    <xf numFmtId="0" fontId="21" fillId="0" borderId="0" xfId="6" applyFont="1" applyAlignment="1">
      <alignment horizontal="center" vertical="center" wrapText="1"/>
    </xf>
    <xf numFmtId="0" fontId="10" fillId="6" borderId="1" xfId="3" applyFont="1" applyFill="1" applyBorder="1" applyAlignment="1">
      <alignment horizontal="left" vertical="center"/>
    </xf>
    <xf numFmtId="0" fontId="7" fillId="3" borderId="1" xfId="2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 wrapText="1"/>
    </xf>
    <xf numFmtId="0" fontId="15" fillId="0" borderId="0" xfId="2" applyFont="1" applyFill="1" applyBorder="1" applyAlignment="1">
      <alignment horizontal="center" vertical="center" wrapText="1"/>
    </xf>
  </cellXfs>
  <cellStyles count="17">
    <cellStyle name="Normal" xfId="0" builtinId="0"/>
    <cellStyle name="Normal 12" xfId="10" xr:uid="{A653A1BE-DA69-40B1-9132-A162682EC256}"/>
    <cellStyle name="Normal 12 9" xfId="16" xr:uid="{BFC9FAA8-C31C-496A-84ED-C492482F66D1}"/>
    <cellStyle name="Normal 13" xfId="11" xr:uid="{8B42D769-A100-4048-A14B-3B93CC81D4A7}"/>
    <cellStyle name="Normal 14" xfId="8" xr:uid="{24BD523F-3E98-49B0-B5F1-DD7DA2A762A4}"/>
    <cellStyle name="Normal 15 2" xfId="14" xr:uid="{47BA6C0C-6C86-4015-A5C2-24F7A675BB45}"/>
    <cellStyle name="Normal 17" xfId="12" xr:uid="{CD477EB4-7B18-4649-BF54-A91407917CE5}"/>
    <cellStyle name="Normal 2" xfId="3" xr:uid="{00000000-0005-0000-0000-000001000000}"/>
    <cellStyle name="Normal 25" xfId="7" xr:uid="{51DC6E56-E6DE-4749-A4FF-5A256459DD32}"/>
    <cellStyle name="Normal 3" xfId="4" xr:uid="{00000000-0005-0000-0000-000002000000}"/>
    <cellStyle name="Normal 30" xfId="6" xr:uid="{4CD22396-EE2C-40E4-9285-B42E31A4ABDF}"/>
    <cellStyle name="Normal 6" xfId="2" xr:uid="{00000000-0005-0000-0000-000003000000}"/>
    <cellStyle name="Normal 7" xfId="9" xr:uid="{98DE4E99-E2D2-4D54-B140-9604599292E4}"/>
    <cellStyle name="Normal 7 7" xfId="15" xr:uid="{211CBD84-0AD5-4FC6-931B-0AFE0C27A594}"/>
    <cellStyle name="Normal 8" xfId="5" xr:uid="{4D55351F-9508-4482-B237-F2C4C8D2F0B2}"/>
    <cellStyle name="Normal 8 2" xfId="13" xr:uid="{F7A89356-FBAA-4954-B662-FB1C1BA631F8}"/>
    <cellStyle name="Parasts 3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34ECE-4C50-434E-BEFC-16347AEC6253}">
  <sheetPr>
    <pageSetUpPr fitToPage="1"/>
  </sheetPr>
  <dimension ref="A1:H29"/>
  <sheetViews>
    <sheetView tabSelected="1" zoomScale="82" zoomScaleNormal="82" workbookViewId="0">
      <selection activeCell="F5" sqref="F5"/>
    </sheetView>
  </sheetViews>
  <sheetFormatPr defaultColWidth="9.109375" defaultRowHeight="13.8" x14ac:dyDescent="0.25"/>
  <cols>
    <col min="1" max="1" width="8.109375" style="95" customWidth="1"/>
    <col min="2" max="2" width="29.109375" style="95" customWidth="1"/>
    <col min="3" max="3" width="46" style="95" customWidth="1"/>
    <col min="4" max="6" width="15.44140625" style="95" customWidth="1"/>
    <col min="7" max="16384" width="9.109375" style="95"/>
  </cols>
  <sheetData>
    <row r="1" spans="1:6" x14ac:dyDescent="0.25">
      <c r="A1" s="69"/>
      <c r="B1" s="70"/>
      <c r="C1" s="71"/>
      <c r="F1" s="4" t="s">
        <v>60</v>
      </c>
    </row>
    <row r="2" spans="1:6" x14ac:dyDescent="0.25">
      <c r="A2" s="69"/>
      <c r="B2" s="70"/>
      <c r="C2" s="71"/>
      <c r="F2" s="5" t="s">
        <v>68</v>
      </c>
    </row>
    <row r="3" spans="1:6" x14ac:dyDescent="0.25">
      <c r="A3" s="69"/>
      <c r="B3" s="70"/>
      <c r="C3" s="71"/>
      <c r="F3" s="5" t="s">
        <v>69</v>
      </c>
    </row>
    <row r="4" spans="1:6" x14ac:dyDescent="0.25">
      <c r="A4" s="69"/>
      <c r="B4" s="70"/>
      <c r="C4" s="71"/>
      <c r="F4" s="5" t="s">
        <v>70</v>
      </c>
    </row>
    <row r="5" spans="1:6" x14ac:dyDescent="0.25">
      <c r="A5" s="69"/>
      <c r="B5" s="70"/>
      <c r="C5" s="71"/>
      <c r="F5" s="58"/>
    </row>
    <row r="6" spans="1:6" ht="57.6" customHeight="1" x14ac:dyDescent="0.25">
      <c r="A6" s="108" t="s">
        <v>67</v>
      </c>
      <c r="B6" s="108"/>
      <c r="C6" s="108"/>
      <c r="D6" s="108"/>
      <c r="E6" s="108"/>
      <c r="F6" s="108"/>
    </row>
    <row r="7" spans="1:6" ht="17.399999999999999" x14ac:dyDescent="0.25">
      <c r="A7" s="107" t="s">
        <v>59</v>
      </c>
      <c r="B7" s="107"/>
      <c r="C7" s="107"/>
      <c r="D7" s="107"/>
    </row>
    <row r="9" spans="1:6" ht="15.6" x14ac:dyDescent="0.25">
      <c r="A9" s="39"/>
    </row>
    <row r="10" spans="1:6" ht="212.4" x14ac:dyDescent="0.25">
      <c r="A10" s="40" t="s">
        <v>40</v>
      </c>
      <c r="B10" s="40" t="s">
        <v>41</v>
      </c>
      <c r="C10" s="40" t="s">
        <v>42</v>
      </c>
      <c r="D10" s="41" t="s">
        <v>37</v>
      </c>
      <c r="E10" s="42" t="s">
        <v>43</v>
      </c>
      <c r="F10" s="42" t="s">
        <v>66</v>
      </c>
    </row>
    <row r="11" spans="1:6" ht="15.6" x14ac:dyDescent="0.25">
      <c r="A11" s="109" t="s">
        <v>44</v>
      </c>
      <c r="B11" s="109"/>
      <c r="C11" s="109"/>
      <c r="D11" s="96">
        <f>D17+D26</f>
        <v>39494.51</v>
      </c>
      <c r="E11" s="97">
        <f>E17+E26</f>
        <v>-13226</v>
      </c>
      <c r="F11" s="97">
        <f>F17+F26</f>
        <v>26268.51</v>
      </c>
    </row>
    <row r="12" spans="1:6" x14ac:dyDescent="0.25">
      <c r="A12" s="90">
        <v>1000</v>
      </c>
      <c r="B12" s="91" t="s">
        <v>38</v>
      </c>
      <c r="C12" s="94"/>
      <c r="D12" s="98">
        <f>ROUND(D13+D14,2)</f>
        <v>29494.51</v>
      </c>
      <c r="E12" s="98">
        <f t="shared" ref="E12:F12" si="0">ROUND(E13+E14,2)</f>
        <v>-13226</v>
      </c>
      <c r="F12" s="98">
        <f t="shared" si="0"/>
        <v>16268.51</v>
      </c>
    </row>
    <row r="13" spans="1:6" x14ac:dyDescent="0.25">
      <c r="A13" s="83">
        <v>1100</v>
      </c>
      <c r="B13" s="84" t="s">
        <v>46</v>
      </c>
      <c r="C13" s="85"/>
      <c r="D13" s="86">
        <f>D19+D28</f>
        <v>23869.020000000004</v>
      </c>
      <c r="E13" s="86">
        <f t="shared" ref="E13:F13" si="1">E19+E28</f>
        <v>-10701.52</v>
      </c>
      <c r="F13" s="86">
        <f t="shared" si="1"/>
        <v>13167.500000000002</v>
      </c>
    </row>
    <row r="14" spans="1:6" ht="27.6" x14ac:dyDescent="0.25">
      <c r="A14" s="83">
        <v>1210</v>
      </c>
      <c r="B14" s="77" t="s">
        <v>49</v>
      </c>
      <c r="C14" s="85"/>
      <c r="D14" s="86">
        <f>D22+D29</f>
        <v>5625.49</v>
      </c>
      <c r="E14" s="86">
        <f t="shared" ref="E14:F14" si="2">E22+E29</f>
        <v>-2524.48</v>
      </c>
      <c r="F14" s="86">
        <f t="shared" si="2"/>
        <v>3101.0099999999993</v>
      </c>
    </row>
    <row r="15" spans="1:6" x14ac:dyDescent="0.25">
      <c r="A15" s="90">
        <v>6000</v>
      </c>
      <c r="B15" s="91" t="s">
        <v>39</v>
      </c>
      <c r="C15" s="91"/>
      <c r="D15" s="99">
        <f>D23</f>
        <v>10000</v>
      </c>
      <c r="E15" s="99"/>
      <c r="F15" s="99">
        <f>F23</f>
        <v>10000</v>
      </c>
    </row>
    <row r="16" spans="1:6" x14ac:dyDescent="0.25">
      <c r="D16" s="100"/>
      <c r="E16" s="100"/>
      <c r="F16" s="100"/>
    </row>
    <row r="17" spans="1:8" x14ac:dyDescent="0.25">
      <c r="A17" s="92" t="s">
        <v>45</v>
      </c>
      <c r="B17" s="93"/>
      <c r="C17" s="93"/>
      <c r="D17" s="101">
        <f>D18+D23</f>
        <v>37226.14</v>
      </c>
      <c r="E17" s="101">
        <f>E18+E23</f>
        <v>-13226</v>
      </c>
      <c r="F17" s="101">
        <f>F18+F23</f>
        <v>24000.14</v>
      </c>
      <c r="H17" s="100"/>
    </row>
    <row r="18" spans="1:8" x14ac:dyDescent="0.25">
      <c r="A18" s="90">
        <v>1000</v>
      </c>
      <c r="B18" s="91" t="s">
        <v>38</v>
      </c>
      <c r="C18" s="94"/>
      <c r="D18" s="102">
        <f>ROUND(D19+D22,2)</f>
        <v>27226.14</v>
      </c>
      <c r="E18" s="102">
        <f t="shared" ref="E18:F18" si="3">ROUND(E19+E22,2)</f>
        <v>-13226</v>
      </c>
      <c r="F18" s="102">
        <f t="shared" si="3"/>
        <v>14000.14</v>
      </c>
      <c r="H18" s="100"/>
    </row>
    <row r="19" spans="1:8" x14ac:dyDescent="0.25">
      <c r="A19" s="43">
        <v>1100</v>
      </c>
      <c r="B19" s="44" t="s">
        <v>46</v>
      </c>
      <c r="C19" s="45"/>
      <c r="D19" s="46">
        <f>SUM(D20:D21)</f>
        <v>22033.620000000003</v>
      </c>
      <c r="E19" s="46">
        <f>SUM(E20:E21)</f>
        <v>-10701.52</v>
      </c>
      <c r="F19" s="46">
        <f>SUM(F20:F21)</f>
        <v>11332.100000000002</v>
      </c>
      <c r="H19" s="100"/>
    </row>
    <row r="20" spans="1:8" ht="52.8" x14ac:dyDescent="0.25">
      <c r="A20" s="72">
        <v>1142</v>
      </c>
      <c r="B20" s="73" t="s">
        <v>47</v>
      </c>
      <c r="C20" s="48" t="s">
        <v>61</v>
      </c>
      <c r="D20" s="51">
        <v>12983.490000000002</v>
      </c>
      <c r="E20" s="50">
        <v>-10701.52</v>
      </c>
      <c r="F20" s="50">
        <f>D20+E20</f>
        <v>2281.9700000000012</v>
      </c>
    </row>
    <row r="21" spans="1:8" ht="66" x14ac:dyDescent="0.25">
      <c r="A21" s="72">
        <v>1149</v>
      </c>
      <c r="B21" s="74" t="s">
        <v>48</v>
      </c>
      <c r="C21" s="48" t="s">
        <v>62</v>
      </c>
      <c r="D21" s="49">
        <v>9050.130000000001</v>
      </c>
      <c r="E21" s="50"/>
      <c r="F21" s="50">
        <f>D21+E21</f>
        <v>9050.130000000001</v>
      </c>
    </row>
    <row r="22" spans="1:8" ht="26.4" x14ac:dyDescent="0.25">
      <c r="A22" s="43">
        <v>1210</v>
      </c>
      <c r="B22" s="52" t="s">
        <v>49</v>
      </c>
      <c r="C22" s="47" t="s">
        <v>50</v>
      </c>
      <c r="D22" s="53">
        <v>5192.5199999999995</v>
      </c>
      <c r="E22" s="50">
        <v>-2524.48</v>
      </c>
      <c r="F22" s="50">
        <f>D22+E22</f>
        <v>2668.0399999999995</v>
      </c>
    </row>
    <row r="23" spans="1:8" x14ac:dyDescent="0.25">
      <c r="A23" s="90">
        <v>6000</v>
      </c>
      <c r="B23" s="91" t="s">
        <v>39</v>
      </c>
      <c r="C23" s="91"/>
      <c r="D23" s="99">
        <f>D24</f>
        <v>10000</v>
      </c>
      <c r="E23" s="99"/>
      <c r="F23" s="99">
        <f t="shared" ref="F23" si="4">F24</f>
        <v>10000</v>
      </c>
    </row>
    <row r="24" spans="1:8" ht="43.8" customHeight="1" x14ac:dyDescent="0.25">
      <c r="A24" s="81">
        <v>6239</v>
      </c>
      <c r="B24" s="82" t="s">
        <v>51</v>
      </c>
      <c r="C24" s="54" t="s">
        <v>52</v>
      </c>
      <c r="D24" s="103">
        <v>10000</v>
      </c>
      <c r="E24" s="50"/>
      <c r="F24" s="50">
        <f t="shared" ref="F24" si="5">D24-E24</f>
        <v>10000</v>
      </c>
    </row>
    <row r="25" spans="1:8" x14ac:dyDescent="0.25">
      <c r="D25" s="100"/>
      <c r="E25" s="100"/>
      <c r="F25" s="100"/>
    </row>
    <row r="26" spans="1:8" x14ac:dyDescent="0.25">
      <c r="A26" s="106" t="s">
        <v>53</v>
      </c>
      <c r="B26" s="106"/>
      <c r="C26" s="106"/>
      <c r="D26" s="104">
        <f>D27</f>
        <v>2268.37</v>
      </c>
      <c r="E26" s="105"/>
      <c r="F26" s="104">
        <f>F27</f>
        <v>2268.37</v>
      </c>
    </row>
    <row r="27" spans="1:8" x14ac:dyDescent="0.25">
      <c r="A27" s="87">
        <v>1000</v>
      </c>
      <c r="B27" s="88" t="s">
        <v>38</v>
      </c>
      <c r="C27" s="89"/>
      <c r="D27" s="104">
        <f>ROUND(D28+D29,2)</f>
        <v>2268.37</v>
      </c>
      <c r="E27" s="104"/>
      <c r="F27" s="104">
        <f>ROUND(F28+F29,2)</f>
        <v>2268.37</v>
      </c>
    </row>
    <row r="28" spans="1:8" x14ac:dyDescent="0.25">
      <c r="A28" s="75">
        <v>1100</v>
      </c>
      <c r="B28" s="76" t="s">
        <v>46</v>
      </c>
      <c r="C28" s="55" t="s">
        <v>65</v>
      </c>
      <c r="D28" s="80">
        <f>ROUND(D19*0.0833,2)</f>
        <v>1835.4</v>
      </c>
      <c r="E28" s="78"/>
      <c r="F28" s="78">
        <f>D28-E28</f>
        <v>1835.4</v>
      </c>
    </row>
    <row r="29" spans="1:8" ht="27.6" x14ac:dyDescent="0.25">
      <c r="A29" s="75">
        <v>1210</v>
      </c>
      <c r="B29" s="79" t="s">
        <v>49</v>
      </c>
      <c r="C29" s="77" t="s">
        <v>50</v>
      </c>
      <c r="D29" s="86">
        <f>ROUND(D28*0.2359,2)</f>
        <v>432.97</v>
      </c>
      <c r="E29" s="78"/>
      <c r="F29" s="78">
        <f>D29-E29</f>
        <v>432.97</v>
      </c>
    </row>
  </sheetData>
  <mergeCells count="4">
    <mergeCell ref="A26:C26"/>
    <mergeCell ref="A7:D7"/>
    <mergeCell ref="A6:F6"/>
    <mergeCell ref="A11:C11"/>
  </mergeCells>
  <pageMargins left="0.7" right="0.7" top="0.75" bottom="0.75" header="0.3" footer="0.3"/>
  <pageSetup paperSize="9" scale="69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0"/>
  <sheetViews>
    <sheetView zoomScaleNormal="100" workbookViewId="0">
      <selection activeCell="I1" sqref="I1"/>
    </sheetView>
  </sheetViews>
  <sheetFormatPr defaultColWidth="9.109375" defaultRowHeight="13.2" x14ac:dyDescent="0.25"/>
  <cols>
    <col min="1" max="1" width="5.6640625" style="8" customWidth="1"/>
    <col min="2" max="2" width="27.88671875" style="9" customWidth="1"/>
    <col min="3" max="3" width="19" style="8" customWidth="1"/>
    <col min="4" max="4" width="10.44140625" style="8" customWidth="1"/>
    <col min="5" max="5" width="9.44140625" style="8" customWidth="1"/>
    <col min="6" max="6" width="10.44140625" style="8" customWidth="1"/>
    <col min="7" max="7" width="11.109375" style="10" customWidth="1"/>
    <col min="8" max="8" width="11.109375" style="8" customWidth="1"/>
    <col min="9" max="9" width="12" style="8" customWidth="1"/>
    <col min="10" max="10" width="13.6640625" style="11" customWidth="1"/>
    <col min="11" max="240" width="9.109375" style="11"/>
    <col min="241" max="241" width="5.6640625" style="11" customWidth="1"/>
    <col min="242" max="242" width="25.88671875" style="11" customWidth="1"/>
    <col min="243" max="243" width="19" style="11" customWidth="1"/>
    <col min="244" max="245" width="9.44140625" style="11" customWidth="1"/>
    <col min="246" max="246" width="10.44140625" style="11" customWidth="1"/>
    <col min="247" max="248" width="11.109375" style="11" customWidth="1"/>
    <col min="249" max="249" width="12" style="11" customWidth="1"/>
    <col min="250" max="250" width="13.44140625" style="11" customWidth="1"/>
    <col min="251" max="496" width="9.109375" style="11"/>
    <col min="497" max="497" width="5.6640625" style="11" customWidth="1"/>
    <col min="498" max="498" width="25.88671875" style="11" customWidth="1"/>
    <col min="499" max="499" width="19" style="11" customWidth="1"/>
    <col min="500" max="501" width="9.44140625" style="11" customWidth="1"/>
    <col min="502" max="502" width="10.44140625" style="11" customWidth="1"/>
    <col min="503" max="504" width="11.109375" style="11" customWidth="1"/>
    <col min="505" max="505" width="12" style="11" customWidth="1"/>
    <col min="506" max="506" width="13.44140625" style="11" customWidth="1"/>
    <col min="507" max="752" width="9.109375" style="11"/>
    <col min="753" max="753" width="5.6640625" style="11" customWidth="1"/>
    <col min="754" max="754" width="25.88671875" style="11" customWidth="1"/>
    <col min="755" max="755" width="19" style="11" customWidth="1"/>
    <col min="756" max="757" width="9.44140625" style="11" customWidth="1"/>
    <col min="758" max="758" width="10.44140625" style="11" customWidth="1"/>
    <col min="759" max="760" width="11.109375" style="11" customWidth="1"/>
    <col min="761" max="761" width="12" style="11" customWidth="1"/>
    <col min="762" max="762" width="13.44140625" style="11" customWidth="1"/>
    <col min="763" max="1008" width="9.109375" style="11"/>
    <col min="1009" max="1009" width="5.6640625" style="11" customWidth="1"/>
    <col min="1010" max="1010" width="25.88671875" style="11" customWidth="1"/>
    <col min="1011" max="1011" width="19" style="11" customWidth="1"/>
    <col min="1012" max="1013" width="9.44140625" style="11" customWidth="1"/>
    <col min="1014" max="1014" width="10.44140625" style="11" customWidth="1"/>
    <col min="1015" max="1016" width="11.109375" style="11" customWidth="1"/>
    <col min="1017" max="1017" width="12" style="11" customWidth="1"/>
    <col min="1018" max="1018" width="13.44140625" style="11" customWidth="1"/>
    <col min="1019" max="1264" width="9.109375" style="11"/>
    <col min="1265" max="1265" width="5.6640625" style="11" customWidth="1"/>
    <col min="1266" max="1266" width="25.88671875" style="11" customWidth="1"/>
    <col min="1267" max="1267" width="19" style="11" customWidth="1"/>
    <col min="1268" max="1269" width="9.44140625" style="11" customWidth="1"/>
    <col min="1270" max="1270" width="10.44140625" style="11" customWidth="1"/>
    <col min="1271" max="1272" width="11.109375" style="11" customWidth="1"/>
    <col min="1273" max="1273" width="12" style="11" customWidth="1"/>
    <col min="1274" max="1274" width="13.44140625" style="11" customWidth="1"/>
    <col min="1275" max="1520" width="9.109375" style="11"/>
    <col min="1521" max="1521" width="5.6640625" style="11" customWidth="1"/>
    <col min="1522" max="1522" width="25.88671875" style="11" customWidth="1"/>
    <col min="1523" max="1523" width="19" style="11" customWidth="1"/>
    <col min="1524" max="1525" width="9.44140625" style="11" customWidth="1"/>
    <col min="1526" max="1526" width="10.44140625" style="11" customWidth="1"/>
    <col min="1527" max="1528" width="11.109375" style="11" customWidth="1"/>
    <col min="1529" max="1529" width="12" style="11" customWidth="1"/>
    <col min="1530" max="1530" width="13.44140625" style="11" customWidth="1"/>
    <col min="1531" max="1776" width="9.109375" style="11"/>
    <col min="1777" max="1777" width="5.6640625" style="11" customWidth="1"/>
    <col min="1778" max="1778" width="25.88671875" style="11" customWidth="1"/>
    <col min="1779" max="1779" width="19" style="11" customWidth="1"/>
    <col min="1780" max="1781" width="9.44140625" style="11" customWidth="1"/>
    <col min="1782" max="1782" width="10.44140625" style="11" customWidth="1"/>
    <col min="1783" max="1784" width="11.109375" style="11" customWidth="1"/>
    <col min="1785" max="1785" width="12" style="11" customWidth="1"/>
    <col min="1786" max="1786" width="13.44140625" style="11" customWidth="1"/>
    <col min="1787" max="2032" width="9.109375" style="11"/>
    <col min="2033" max="2033" width="5.6640625" style="11" customWidth="1"/>
    <col min="2034" max="2034" width="25.88671875" style="11" customWidth="1"/>
    <col min="2035" max="2035" width="19" style="11" customWidth="1"/>
    <col min="2036" max="2037" width="9.44140625" style="11" customWidth="1"/>
    <col min="2038" max="2038" width="10.44140625" style="11" customWidth="1"/>
    <col min="2039" max="2040" width="11.109375" style="11" customWidth="1"/>
    <col min="2041" max="2041" width="12" style="11" customWidth="1"/>
    <col min="2042" max="2042" width="13.44140625" style="11" customWidth="1"/>
    <col min="2043" max="2288" width="9.109375" style="11"/>
    <col min="2289" max="2289" width="5.6640625" style="11" customWidth="1"/>
    <col min="2290" max="2290" width="25.88671875" style="11" customWidth="1"/>
    <col min="2291" max="2291" width="19" style="11" customWidth="1"/>
    <col min="2292" max="2293" width="9.44140625" style="11" customWidth="1"/>
    <col min="2294" max="2294" width="10.44140625" style="11" customWidth="1"/>
    <col min="2295" max="2296" width="11.109375" style="11" customWidth="1"/>
    <col min="2297" max="2297" width="12" style="11" customWidth="1"/>
    <col min="2298" max="2298" width="13.44140625" style="11" customWidth="1"/>
    <col min="2299" max="2544" width="9.109375" style="11"/>
    <col min="2545" max="2545" width="5.6640625" style="11" customWidth="1"/>
    <col min="2546" max="2546" width="25.88671875" style="11" customWidth="1"/>
    <col min="2547" max="2547" width="19" style="11" customWidth="1"/>
    <col min="2548" max="2549" width="9.44140625" style="11" customWidth="1"/>
    <col min="2550" max="2550" width="10.44140625" style="11" customWidth="1"/>
    <col min="2551" max="2552" width="11.109375" style="11" customWidth="1"/>
    <col min="2553" max="2553" width="12" style="11" customWidth="1"/>
    <col min="2554" max="2554" width="13.44140625" style="11" customWidth="1"/>
    <col min="2555" max="2800" width="9.109375" style="11"/>
    <col min="2801" max="2801" width="5.6640625" style="11" customWidth="1"/>
    <col min="2802" max="2802" width="25.88671875" style="11" customWidth="1"/>
    <col min="2803" max="2803" width="19" style="11" customWidth="1"/>
    <col min="2804" max="2805" width="9.44140625" style="11" customWidth="1"/>
    <col min="2806" max="2806" width="10.44140625" style="11" customWidth="1"/>
    <col min="2807" max="2808" width="11.109375" style="11" customWidth="1"/>
    <col min="2809" max="2809" width="12" style="11" customWidth="1"/>
    <col min="2810" max="2810" width="13.44140625" style="11" customWidth="1"/>
    <col min="2811" max="3056" width="9.109375" style="11"/>
    <col min="3057" max="3057" width="5.6640625" style="11" customWidth="1"/>
    <col min="3058" max="3058" width="25.88671875" style="11" customWidth="1"/>
    <col min="3059" max="3059" width="19" style="11" customWidth="1"/>
    <col min="3060" max="3061" width="9.44140625" style="11" customWidth="1"/>
    <col min="3062" max="3062" width="10.44140625" style="11" customWidth="1"/>
    <col min="3063" max="3064" width="11.109375" style="11" customWidth="1"/>
    <col min="3065" max="3065" width="12" style="11" customWidth="1"/>
    <col min="3066" max="3066" width="13.44140625" style="11" customWidth="1"/>
    <col min="3067" max="3312" width="9.109375" style="11"/>
    <col min="3313" max="3313" width="5.6640625" style="11" customWidth="1"/>
    <col min="3314" max="3314" width="25.88671875" style="11" customWidth="1"/>
    <col min="3315" max="3315" width="19" style="11" customWidth="1"/>
    <col min="3316" max="3317" width="9.44140625" style="11" customWidth="1"/>
    <col min="3318" max="3318" width="10.44140625" style="11" customWidth="1"/>
    <col min="3319" max="3320" width="11.109375" style="11" customWidth="1"/>
    <col min="3321" max="3321" width="12" style="11" customWidth="1"/>
    <col min="3322" max="3322" width="13.44140625" style="11" customWidth="1"/>
    <col min="3323" max="3568" width="9.109375" style="11"/>
    <col min="3569" max="3569" width="5.6640625" style="11" customWidth="1"/>
    <col min="3570" max="3570" width="25.88671875" style="11" customWidth="1"/>
    <col min="3571" max="3571" width="19" style="11" customWidth="1"/>
    <col min="3572" max="3573" width="9.44140625" style="11" customWidth="1"/>
    <col min="3574" max="3574" width="10.44140625" style="11" customWidth="1"/>
    <col min="3575" max="3576" width="11.109375" style="11" customWidth="1"/>
    <col min="3577" max="3577" width="12" style="11" customWidth="1"/>
    <col min="3578" max="3578" width="13.44140625" style="11" customWidth="1"/>
    <col min="3579" max="3824" width="9.109375" style="11"/>
    <col min="3825" max="3825" width="5.6640625" style="11" customWidth="1"/>
    <col min="3826" max="3826" width="25.88671875" style="11" customWidth="1"/>
    <col min="3827" max="3827" width="19" style="11" customWidth="1"/>
    <col min="3828" max="3829" width="9.44140625" style="11" customWidth="1"/>
    <col min="3830" max="3830" width="10.44140625" style="11" customWidth="1"/>
    <col min="3831" max="3832" width="11.109375" style="11" customWidth="1"/>
    <col min="3833" max="3833" width="12" style="11" customWidth="1"/>
    <col min="3834" max="3834" width="13.44140625" style="11" customWidth="1"/>
    <col min="3835" max="4080" width="9.109375" style="11"/>
    <col min="4081" max="4081" width="5.6640625" style="11" customWidth="1"/>
    <col min="4082" max="4082" width="25.88671875" style="11" customWidth="1"/>
    <col min="4083" max="4083" width="19" style="11" customWidth="1"/>
    <col min="4084" max="4085" width="9.44140625" style="11" customWidth="1"/>
    <col min="4086" max="4086" width="10.44140625" style="11" customWidth="1"/>
    <col min="4087" max="4088" width="11.109375" style="11" customWidth="1"/>
    <col min="4089" max="4089" width="12" style="11" customWidth="1"/>
    <col min="4090" max="4090" width="13.44140625" style="11" customWidth="1"/>
    <col min="4091" max="4336" width="9.109375" style="11"/>
    <col min="4337" max="4337" width="5.6640625" style="11" customWidth="1"/>
    <col min="4338" max="4338" width="25.88671875" style="11" customWidth="1"/>
    <col min="4339" max="4339" width="19" style="11" customWidth="1"/>
    <col min="4340" max="4341" width="9.44140625" style="11" customWidth="1"/>
    <col min="4342" max="4342" width="10.44140625" style="11" customWidth="1"/>
    <col min="4343" max="4344" width="11.109375" style="11" customWidth="1"/>
    <col min="4345" max="4345" width="12" style="11" customWidth="1"/>
    <col min="4346" max="4346" width="13.44140625" style="11" customWidth="1"/>
    <col min="4347" max="4592" width="9.109375" style="11"/>
    <col min="4593" max="4593" width="5.6640625" style="11" customWidth="1"/>
    <col min="4594" max="4594" width="25.88671875" style="11" customWidth="1"/>
    <col min="4595" max="4595" width="19" style="11" customWidth="1"/>
    <col min="4596" max="4597" width="9.44140625" style="11" customWidth="1"/>
    <col min="4598" max="4598" width="10.44140625" style="11" customWidth="1"/>
    <col min="4599" max="4600" width="11.109375" style="11" customWidth="1"/>
    <col min="4601" max="4601" width="12" style="11" customWidth="1"/>
    <col min="4602" max="4602" width="13.44140625" style="11" customWidth="1"/>
    <col min="4603" max="4848" width="9.109375" style="11"/>
    <col min="4849" max="4849" width="5.6640625" style="11" customWidth="1"/>
    <col min="4850" max="4850" width="25.88671875" style="11" customWidth="1"/>
    <col min="4851" max="4851" width="19" style="11" customWidth="1"/>
    <col min="4852" max="4853" width="9.44140625" style="11" customWidth="1"/>
    <col min="4854" max="4854" width="10.44140625" style="11" customWidth="1"/>
    <col min="4855" max="4856" width="11.109375" style="11" customWidth="1"/>
    <col min="4857" max="4857" width="12" style="11" customWidth="1"/>
    <col min="4858" max="4858" width="13.44140625" style="11" customWidth="1"/>
    <col min="4859" max="5104" width="9.109375" style="11"/>
    <col min="5105" max="5105" width="5.6640625" style="11" customWidth="1"/>
    <col min="5106" max="5106" width="25.88671875" style="11" customWidth="1"/>
    <col min="5107" max="5107" width="19" style="11" customWidth="1"/>
    <col min="5108" max="5109" width="9.44140625" style="11" customWidth="1"/>
    <col min="5110" max="5110" width="10.44140625" style="11" customWidth="1"/>
    <col min="5111" max="5112" width="11.109375" style="11" customWidth="1"/>
    <col min="5113" max="5113" width="12" style="11" customWidth="1"/>
    <col min="5114" max="5114" width="13.44140625" style="11" customWidth="1"/>
    <col min="5115" max="5360" width="9.109375" style="11"/>
    <col min="5361" max="5361" width="5.6640625" style="11" customWidth="1"/>
    <col min="5362" max="5362" width="25.88671875" style="11" customWidth="1"/>
    <col min="5363" max="5363" width="19" style="11" customWidth="1"/>
    <col min="5364" max="5365" width="9.44140625" style="11" customWidth="1"/>
    <col min="5366" max="5366" width="10.44140625" style="11" customWidth="1"/>
    <col min="5367" max="5368" width="11.109375" style="11" customWidth="1"/>
    <col min="5369" max="5369" width="12" style="11" customWidth="1"/>
    <col min="5370" max="5370" width="13.44140625" style="11" customWidth="1"/>
    <col min="5371" max="5616" width="9.109375" style="11"/>
    <col min="5617" max="5617" width="5.6640625" style="11" customWidth="1"/>
    <col min="5618" max="5618" width="25.88671875" style="11" customWidth="1"/>
    <col min="5619" max="5619" width="19" style="11" customWidth="1"/>
    <col min="5620" max="5621" width="9.44140625" style="11" customWidth="1"/>
    <col min="5622" max="5622" width="10.44140625" style="11" customWidth="1"/>
    <col min="5623" max="5624" width="11.109375" style="11" customWidth="1"/>
    <col min="5625" max="5625" width="12" style="11" customWidth="1"/>
    <col min="5626" max="5626" width="13.44140625" style="11" customWidth="1"/>
    <col min="5627" max="5872" width="9.109375" style="11"/>
    <col min="5873" max="5873" width="5.6640625" style="11" customWidth="1"/>
    <col min="5874" max="5874" width="25.88671875" style="11" customWidth="1"/>
    <col min="5875" max="5875" width="19" style="11" customWidth="1"/>
    <col min="5876" max="5877" width="9.44140625" style="11" customWidth="1"/>
    <col min="5878" max="5878" width="10.44140625" style="11" customWidth="1"/>
    <col min="5879" max="5880" width="11.109375" style="11" customWidth="1"/>
    <col min="5881" max="5881" width="12" style="11" customWidth="1"/>
    <col min="5882" max="5882" width="13.44140625" style="11" customWidth="1"/>
    <col min="5883" max="6128" width="9.109375" style="11"/>
    <col min="6129" max="6129" width="5.6640625" style="11" customWidth="1"/>
    <col min="6130" max="6130" width="25.88671875" style="11" customWidth="1"/>
    <col min="6131" max="6131" width="19" style="11" customWidth="1"/>
    <col min="6132" max="6133" width="9.44140625" style="11" customWidth="1"/>
    <col min="6134" max="6134" width="10.44140625" style="11" customWidth="1"/>
    <col min="6135" max="6136" width="11.109375" style="11" customWidth="1"/>
    <col min="6137" max="6137" width="12" style="11" customWidth="1"/>
    <col min="6138" max="6138" width="13.44140625" style="11" customWidth="1"/>
    <col min="6139" max="6384" width="9.109375" style="11"/>
    <col min="6385" max="6385" width="5.6640625" style="11" customWidth="1"/>
    <col min="6386" max="6386" width="25.88671875" style="11" customWidth="1"/>
    <col min="6387" max="6387" width="19" style="11" customWidth="1"/>
    <col min="6388" max="6389" width="9.44140625" style="11" customWidth="1"/>
    <col min="6390" max="6390" width="10.44140625" style="11" customWidth="1"/>
    <col min="6391" max="6392" width="11.109375" style="11" customWidth="1"/>
    <col min="6393" max="6393" width="12" style="11" customWidth="1"/>
    <col min="6394" max="6394" width="13.44140625" style="11" customWidth="1"/>
    <col min="6395" max="6640" width="9.109375" style="11"/>
    <col min="6641" max="6641" width="5.6640625" style="11" customWidth="1"/>
    <col min="6642" max="6642" width="25.88671875" style="11" customWidth="1"/>
    <col min="6643" max="6643" width="19" style="11" customWidth="1"/>
    <col min="6644" max="6645" width="9.44140625" style="11" customWidth="1"/>
    <col min="6646" max="6646" width="10.44140625" style="11" customWidth="1"/>
    <col min="6647" max="6648" width="11.109375" style="11" customWidth="1"/>
    <col min="6649" max="6649" width="12" style="11" customWidth="1"/>
    <col min="6650" max="6650" width="13.44140625" style="11" customWidth="1"/>
    <col min="6651" max="6896" width="9.109375" style="11"/>
    <col min="6897" max="6897" width="5.6640625" style="11" customWidth="1"/>
    <col min="6898" max="6898" width="25.88671875" style="11" customWidth="1"/>
    <col min="6899" max="6899" width="19" style="11" customWidth="1"/>
    <col min="6900" max="6901" width="9.44140625" style="11" customWidth="1"/>
    <col min="6902" max="6902" width="10.44140625" style="11" customWidth="1"/>
    <col min="6903" max="6904" width="11.109375" style="11" customWidth="1"/>
    <col min="6905" max="6905" width="12" style="11" customWidth="1"/>
    <col min="6906" max="6906" width="13.44140625" style="11" customWidth="1"/>
    <col min="6907" max="7152" width="9.109375" style="11"/>
    <col min="7153" max="7153" width="5.6640625" style="11" customWidth="1"/>
    <col min="7154" max="7154" width="25.88671875" style="11" customWidth="1"/>
    <col min="7155" max="7155" width="19" style="11" customWidth="1"/>
    <col min="7156" max="7157" width="9.44140625" style="11" customWidth="1"/>
    <col min="7158" max="7158" width="10.44140625" style="11" customWidth="1"/>
    <col min="7159" max="7160" width="11.109375" style="11" customWidth="1"/>
    <col min="7161" max="7161" width="12" style="11" customWidth="1"/>
    <col min="7162" max="7162" width="13.44140625" style="11" customWidth="1"/>
    <col min="7163" max="7408" width="9.109375" style="11"/>
    <col min="7409" max="7409" width="5.6640625" style="11" customWidth="1"/>
    <col min="7410" max="7410" width="25.88671875" style="11" customWidth="1"/>
    <col min="7411" max="7411" width="19" style="11" customWidth="1"/>
    <col min="7412" max="7413" width="9.44140625" style="11" customWidth="1"/>
    <col min="7414" max="7414" width="10.44140625" style="11" customWidth="1"/>
    <col min="7415" max="7416" width="11.109375" style="11" customWidth="1"/>
    <col min="7417" max="7417" width="12" style="11" customWidth="1"/>
    <col min="7418" max="7418" width="13.44140625" style="11" customWidth="1"/>
    <col min="7419" max="7664" width="9.109375" style="11"/>
    <col min="7665" max="7665" width="5.6640625" style="11" customWidth="1"/>
    <col min="7666" max="7666" width="25.88671875" style="11" customWidth="1"/>
    <col min="7667" max="7667" width="19" style="11" customWidth="1"/>
    <col min="7668" max="7669" width="9.44140625" style="11" customWidth="1"/>
    <col min="7670" max="7670" width="10.44140625" style="11" customWidth="1"/>
    <col min="7671" max="7672" width="11.109375" style="11" customWidth="1"/>
    <col min="7673" max="7673" width="12" style="11" customWidth="1"/>
    <col min="7674" max="7674" width="13.44140625" style="11" customWidth="1"/>
    <col min="7675" max="7920" width="9.109375" style="11"/>
    <col min="7921" max="7921" width="5.6640625" style="11" customWidth="1"/>
    <col min="7922" max="7922" width="25.88671875" style="11" customWidth="1"/>
    <col min="7923" max="7923" width="19" style="11" customWidth="1"/>
    <col min="7924" max="7925" width="9.44140625" style="11" customWidth="1"/>
    <col min="7926" max="7926" width="10.44140625" style="11" customWidth="1"/>
    <col min="7927" max="7928" width="11.109375" style="11" customWidth="1"/>
    <col min="7929" max="7929" width="12" style="11" customWidth="1"/>
    <col min="7930" max="7930" width="13.44140625" style="11" customWidth="1"/>
    <col min="7931" max="8176" width="9.109375" style="11"/>
    <col min="8177" max="8177" width="5.6640625" style="11" customWidth="1"/>
    <col min="8178" max="8178" width="25.88671875" style="11" customWidth="1"/>
    <col min="8179" max="8179" width="19" style="11" customWidth="1"/>
    <col min="8180" max="8181" width="9.44140625" style="11" customWidth="1"/>
    <col min="8182" max="8182" width="10.44140625" style="11" customWidth="1"/>
    <col min="8183" max="8184" width="11.109375" style="11" customWidth="1"/>
    <col min="8185" max="8185" width="12" style="11" customWidth="1"/>
    <col min="8186" max="8186" width="13.44140625" style="11" customWidth="1"/>
    <col min="8187" max="8432" width="9.109375" style="11"/>
    <col min="8433" max="8433" width="5.6640625" style="11" customWidth="1"/>
    <col min="8434" max="8434" width="25.88671875" style="11" customWidth="1"/>
    <col min="8435" max="8435" width="19" style="11" customWidth="1"/>
    <col min="8436" max="8437" width="9.44140625" style="11" customWidth="1"/>
    <col min="8438" max="8438" width="10.44140625" style="11" customWidth="1"/>
    <col min="8439" max="8440" width="11.109375" style="11" customWidth="1"/>
    <col min="8441" max="8441" width="12" style="11" customWidth="1"/>
    <col min="8442" max="8442" width="13.44140625" style="11" customWidth="1"/>
    <col min="8443" max="8688" width="9.109375" style="11"/>
    <col min="8689" max="8689" width="5.6640625" style="11" customWidth="1"/>
    <col min="8690" max="8690" width="25.88671875" style="11" customWidth="1"/>
    <col min="8691" max="8691" width="19" style="11" customWidth="1"/>
    <col min="8692" max="8693" width="9.44140625" style="11" customWidth="1"/>
    <col min="8694" max="8694" width="10.44140625" style="11" customWidth="1"/>
    <col min="8695" max="8696" width="11.109375" style="11" customWidth="1"/>
    <col min="8697" max="8697" width="12" style="11" customWidth="1"/>
    <col min="8698" max="8698" width="13.44140625" style="11" customWidth="1"/>
    <col min="8699" max="8944" width="9.109375" style="11"/>
    <col min="8945" max="8945" width="5.6640625" style="11" customWidth="1"/>
    <col min="8946" max="8946" width="25.88671875" style="11" customWidth="1"/>
    <col min="8947" max="8947" width="19" style="11" customWidth="1"/>
    <col min="8948" max="8949" width="9.44140625" style="11" customWidth="1"/>
    <col min="8950" max="8950" width="10.44140625" style="11" customWidth="1"/>
    <col min="8951" max="8952" width="11.109375" style="11" customWidth="1"/>
    <col min="8953" max="8953" width="12" style="11" customWidth="1"/>
    <col min="8954" max="8954" width="13.44140625" style="11" customWidth="1"/>
    <col min="8955" max="9200" width="9.109375" style="11"/>
    <col min="9201" max="9201" width="5.6640625" style="11" customWidth="1"/>
    <col min="9202" max="9202" width="25.88671875" style="11" customWidth="1"/>
    <col min="9203" max="9203" width="19" style="11" customWidth="1"/>
    <col min="9204" max="9205" width="9.44140625" style="11" customWidth="1"/>
    <col min="9206" max="9206" width="10.44140625" style="11" customWidth="1"/>
    <col min="9207" max="9208" width="11.109375" style="11" customWidth="1"/>
    <col min="9209" max="9209" width="12" style="11" customWidth="1"/>
    <col min="9210" max="9210" width="13.44140625" style="11" customWidth="1"/>
    <col min="9211" max="9456" width="9.109375" style="11"/>
    <col min="9457" max="9457" width="5.6640625" style="11" customWidth="1"/>
    <col min="9458" max="9458" width="25.88671875" style="11" customWidth="1"/>
    <col min="9459" max="9459" width="19" style="11" customWidth="1"/>
    <col min="9460" max="9461" width="9.44140625" style="11" customWidth="1"/>
    <col min="9462" max="9462" width="10.44140625" style="11" customWidth="1"/>
    <col min="9463" max="9464" width="11.109375" style="11" customWidth="1"/>
    <col min="9465" max="9465" width="12" style="11" customWidth="1"/>
    <col min="9466" max="9466" width="13.44140625" style="11" customWidth="1"/>
    <col min="9467" max="9712" width="9.109375" style="11"/>
    <col min="9713" max="9713" width="5.6640625" style="11" customWidth="1"/>
    <col min="9714" max="9714" width="25.88671875" style="11" customWidth="1"/>
    <col min="9715" max="9715" width="19" style="11" customWidth="1"/>
    <col min="9716" max="9717" width="9.44140625" style="11" customWidth="1"/>
    <col min="9718" max="9718" width="10.44140625" style="11" customWidth="1"/>
    <col min="9719" max="9720" width="11.109375" style="11" customWidth="1"/>
    <col min="9721" max="9721" width="12" style="11" customWidth="1"/>
    <col min="9722" max="9722" width="13.44140625" style="11" customWidth="1"/>
    <col min="9723" max="9968" width="9.109375" style="11"/>
    <col min="9969" max="9969" width="5.6640625" style="11" customWidth="1"/>
    <col min="9970" max="9970" width="25.88671875" style="11" customWidth="1"/>
    <col min="9971" max="9971" width="19" style="11" customWidth="1"/>
    <col min="9972" max="9973" width="9.44140625" style="11" customWidth="1"/>
    <col min="9974" max="9974" width="10.44140625" style="11" customWidth="1"/>
    <col min="9975" max="9976" width="11.109375" style="11" customWidth="1"/>
    <col min="9977" max="9977" width="12" style="11" customWidth="1"/>
    <col min="9978" max="9978" width="13.44140625" style="11" customWidth="1"/>
    <col min="9979" max="10224" width="9.109375" style="11"/>
    <col min="10225" max="10225" width="5.6640625" style="11" customWidth="1"/>
    <col min="10226" max="10226" width="25.88671875" style="11" customWidth="1"/>
    <col min="10227" max="10227" width="19" style="11" customWidth="1"/>
    <col min="10228" max="10229" width="9.44140625" style="11" customWidth="1"/>
    <col min="10230" max="10230" width="10.44140625" style="11" customWidth="1"/>
    <col min="10231" max="10232" width="11.109375" style="11" customWidth="1"/>
    <col min="10233" max="10233" width="12" style="11" customWidth="1"/>
    <col min="10234" max="10234" width="13.44140625" style="11" customWidth="1"/>
    <col min="10235" max="10480" width="9.109375" style="11"/>
    <col min="10481" max="10481" width="5.6640625" style="11" customWidth="1"/>
    <col min="10482" max="10482" width="25.88671875" style="11" customWidth="1"/>
    <col min="10483" max="10483" width="19" style="11" customWidth="1"/>
    <col min="10484" max="10485" width="9.44140625" style="11" customWidth="1"/>
    <col min="10486" max="10486" width="10.44140625" style="11" customWidth="1"/>
    <col min="10487" max="10488" width="11.109375" style="11" customWidth="1"/>
    <col min="10489" max="10489" width="12" style="11" customWidth="1"/>
    <col min="10490" max="10490" width="13.44140625" style="11" customWidth="1"/>
    <col min="10491" max="10736" width="9.109375" style="11"/>
    <col min="10737" max="10737" width="5.6640625" style="11" customWidth="1"/>
    <col min="10738" max="10738" width="25.88671875" style="11" customWidth="1"/>
    <col min="10739" max="10739" width="19" style="11" customWidth="1"/>
    <col min="10740" max="10741" width="9.44140625" style="11" customWidth="1"/>
    <col min="10742" max="10742" width="10.44140625" style="11" customWidth="1"/>
    <col min="10743" max="10744" width="11.109375" style="11" customWidth="1"/>
    <col min="10745" max="10745" width="12" style="11" customWidth="1"/>
    <col min="10746" max="10746" width="13.44140625" style="11" customWidth="1"/>
    <col min="10747" max="10992" width="9.109375" style="11"/>
    <col min="10993" max="10993" width="5.6640625" style="11" customWidth="1"/>
    <col min="10994" max="10994" width="25.88671875" style="11" customWidth="1"/>
    <col min="10995" max="10995" width="19" style="11" customWidth="1"/>
    <col min="10996" max="10997" width="9.44140625" style="11" customWidth="1"/>
    <col min="10998" max="10998" width="10.44140625" style="11" customWidth="1"/>
    <col min="10999" max="11000" width="11.109375" style="11" customWidth="1"/>
    <col min="11001" max="11001" width="12" style="11" customWidth="1"/>
    <col min="11002" max="11002" width="13.44140625" style="11" customWidth="1"/>
    <col min="11003" max="11248" width="9.109375" style="11"/>
    <col min="11249" max="11249" width="5.6640625" style="11" customWidth="1"/>
    <col min="11250" max="11250" width="25.88671875" style="11" customWidth="1"/>
    <col min="11251" max="11251" width="19" style="11" customWidth="1"/>
    <col min="11252" max="11253" width="9.44140625" style="11" customWidth="1"/>
    <col min="11254" max="11254" width="10.44140625" style="11" customWidth="1"/>
    <col min="11255" max="11256" width="11.109375" style="11" customWidth="1"/>
    <col min="11257" max="11257" width="12" style="11" customWidth="1"/>
    <col min="11258" max="11258" width="13.44140625" style="11" customWidth="1"/>
    <col min="11259" max="11504" width="9.109375" style="11"/>
    <col min="11505" max="11505" width="5.6640625" style="11" customWidth="1"/>
    <col min="11506" max="11506" width="25.88671875" style="11" customWidth="1"/>
    <col min="11507" max="11507" width="19" style="11" customWidth="1"/>
    <col min="11508" max="11509" width="9.44140625" style="11" customWidth="1"/>
    <col min="11510" max="11510" width="10.44140625" style="11" customWidth="1"/>
    <col min="11511" max="11512" width="11.109375" style="11" customWidth="1"/>
    <col min="11513" max="11513" width="12" style="11" customWidth="1"/>
    <col min="11514" max="11514" width="13.44140625" style="11" customWidth="1"/>
    <col min="11515" max="11760" width="9.109375" style="11"/>
    <col min="11761" max="11761" width="5.6640625" style="11" customWidth="1"/>
    <col min="11762" max="11762" width="25.88671875" style="11" customWidth="1"/>
    <col min="11763" max="11763" width="19" style="11" customWidth="1"/>
    <col min="11764" max="11765" width="9.44140625" style="11" customWidth="1"/>
    <col min="11766" max="11766" width="10.44140625" style="11" customWidth="1"/>
    <col min="11767" max="11768" width="11.109375" style="11" customWidth="1"/>
    <col min="11769" max="11769" width="12" style="11" customWidth="1"/>
    <col min="11770" max="11770" width="13.44140625" style="11" customWidth="1"/>
    <col min="11771" max="12016" width="9.109375" style="11"/>
    <col min="12017" max="12017" width="5.6640625" style="11" customWidth="1"/>
    <col min="12018" max="12018" width="25.88671875" style="11" customWidth="1"/>
    <col min="12019" max="12019" width="19" style="11" customWidth="1"/>
    <col min="12020" max="12021" width="9.44140625" style="11" customWidth="1"/>
    <col min="12022" max="12022" width="10.44140625" style="11" customWidth="1"/>
    <col min="12023" max="12024" width="11.109375" style="11" customWidth="1"/>
    <col min="12025" max="12025" width="12" style="11" customWidth="1"/>
    <col min="12026" max="12026" width="13.44140625" style="11" customWidth="1"/>
    <col min="12027" max="12272" width="9.109375" style="11"/>
    <col min="12273" max="12273" width="5.6640625" style="11" customWidth="1"/>
    <col min="12274" max="12274" width="25.88671875" style="11" customWidth="1"/>
    <col min="12275" max="12275" width="19" style="11" customWidth="1"/>
    <col min="12276" max="12277" width="9.44140625" style="11" customWidth="1"/>
    <col min="12278" max="12278" width="10.44140625" style="11" customWidth="1"/>
    <col min="12279" max="12280" width="11.109375" style="11" customWidth="1"/>
    <col min="12281" max="12281" width="12" style="11" customWidth="1"/>
    <col min="12282" max="12282" width="13.44140625" style="11" customWidth="1"/>
    <col min="12283" max="12528" width="9.109375" style="11"/>
    <col min="12529" max="12529" width="5.6640625" style="11" customWidth="1"/>
    <col min="12530" max="12530" width="25.88671875" style="11" customWidth="1"/>
    <col min="12531" max="12531" width="19" style="11" customWidth="1"/>
    <col min="12532" max="12533" width="9.44140625" style="11" customWidth="1"/>
    <col min="12534" max="12534" width="10.44140625" style="11" customWidth="1"/>
    <col min="12535" max="12536" width="11.109375" style="11" customWidth="1"/>
    <col min="12537" max="12537" width="12" style="11" customWidth="1"/>
    <col min="12538" max="12538" width="13.44140625" style="11" customWidth="1"/>
    <col min="12539" max="12784" width="9.109375" style="11"/>
    <col min="12785" max="12785" width="5.6640625" style="11" customWidth="1"/>
    <col min="12786" max="12786" width="25.88671875" style="11" customWidth="1"/>
    <col min="12787" max="12787" width="19" style="11" customWidth="1"/>
    <col min="12788" max="12789" width="9.44140625" style="11" customWidth="1"/>
    <col min="12790" max="12790" width="10.44140625" style="11" customWidth="1"/>
    <col min="12791" max="12792" width="11.109375" style="11" customWidth="1"/>
    <col min="12793" max="12793" width="12" style="11" customWidth="1"/>
    <col min="12794" max="12794" width="13.44140625" style="11" customWidth="1"/>
    <col min="12795" max="13040" width="9.109375" style="11"/>
    <col min="13041" max="13041" width="5.6640625" style="11" customWidth="1"/>
    <col min="13042" max="13042" width="25.88671875" style="11" customWidth="1"/>
    <col min="13043" max="13043" width="19" style="11" customWidth="1"/>
    <col min="13044" max="13045" width="9.44140625" style="11" customWidth="1"/>
    <col min="13046" max="13046" width="10.44140625" style="11" customWidth="1"/>
    <col min="13047" max="13048" width="11.109375" style="11" customWidth="1"/>
    <col min="13049" max="13049" width="12" style="11" customWidth="1"/>
    <col min="13050" max="13050" width="13.44140625" style="11" customWidth="1"/>
    <col min="13051" max="13296" width="9.109375" style="11"/>
    <col min="13297" max="13297" width="5.6640625" style="11" customWidth="1"/>
    <col min="13298" max="13298" width="25.88671875" style="11" customWidth="1"/>
    <col min="13299" max="13299" width="19" style="11" customWidth="1"/>
    <col min="13300" max="13301" width="9.44140625" style="11" customWidth="1"/>
    <col min="13302" max="13302" width="10.44140625" style="11" customWidth="1"/>
    <col min="13303" max="13304" width="11.109375" style="11" customWidth="1"/>
    <col min="13305" max="13305" width="12" style="11" customWidth="1"/>
    <col min="13306" max="13306" width="13.44140625" style="11" customWidth="1"/>
    <col min="13307" max="13552" width="9.109375" style="11"/>
    <col min="13553" max="13553" width="5.6640625" style="11" customWidth="1"/>
    <col min="13554" max="13554" width="25.88671875" style="11" customWidth="1"/>
    <col min="13555" max="13555" width="19" style="11" customWidth="1"/>
    <col min="13556" max="13557" width="9.44140625" style="11" customWidth="1"/>
    <col min="13558" max="13558" width="10.44140625" style="11" customWidth="1"/>
    <col min="13559" max="13560" width="11.109375" style="11" customWidth="1"/>
    <col min="13561" max="13561" width="12" style="11" customWidth="1"/>
    <col min="13562" max="13562" width="13.44140625" style="11" customWidth="1"/>
    <col min="13563" max="13808" width="9.109375" style="11"/>
    <col min="13809" max="13809" width="5.6640625" style="11" customWidth="1"/>
    <col min="13810" max="13810" width="25.88671875" style="11" customWidth="1"/>
    <col min="13811" max="13811" width="19" style="11" customWidth="1"/>
    <col min="13812" max="13813" width="9.44140625" style="11" customWidth="1"/>
    <col min="13814" max="13814" width="10.44140625" style="11" customWidth="1"/>
    <col min="13815" max="13816" width="11.109375" style="11" customWidth="1"/>
    <col min="13817" max="13817" width="12" style="11" customWidth="1"/>
    <col min="13818" max="13818" width="13.44140625" style="11" customWidth="1"/>
    <col min="13819" max="14064" width="9.109375" style="11"/>
    <col min="14065" max="14065" width="5.6640625" style="11" customWidth="1"/>
    <col min="14066" max="14066" width="25.88671875" style="11" customWidth="1"/>
    <col min="14067" max="14067" width="19" style="11" customWidth="1"/>
    <col min="14068" max="14069" width="9.44140625" style="11" customWidth="1"/>
    <col min="14070" max="14070" width="10.44140625" style="11" customWidth="1"/>
    <col min="14071" max="14072" width="11.109375" style="11" customWidth="1"/>
    <col min="14073" max="14073" width="12" style="11" customWidth="1"/>
    <col min="14074" max="14074" width="13.44140625" style="11" customWidth="1"/>
    <col min="14075" max="14320" width="9.109375" style="11"/>
    <col min="14321" max="14321" width="5.6640625" style="11" customWidth="1"/>
    <col min="14322" max="14322" width="25.88671875" style="11" customWidth="1"/>
    <col min="14323" max="14323" width="19" style="11" customWidth="1"/>
    <col min="14324" max="14325" width="9.44140625" style="11" customWidth="1"/>
    <col min="14326" max="14326" width="10.44140625" style="11" customWidth="1"/>
    <col min="14327" max="14328" width="11.109375" style="11" customWidth="1"/>
    <col min="14329" max="14329" width="12" style="11" customWidth="1"/>
    <col min="14330" max="14330" width="13.44140625" style="11" customWidth="1"/>
    <col min="14331" max="14576" width="9.109375" style="11"/>
    <col min="14577" max="14577" width="5.6640625" style="11" customWidth="1"/>
    <col min="14578" max="14578" width="25.88671875" style="11" customWidth="1"/>
    <col min="14579" max="14579" width="19" style="11" customWidth="1"/>
    <col min="14580" max="14581" width="9.44140625" style="11" customWidth="1"/>
    <col min="14582" max="14582" width="10.44140625" style="11" customWidth="1"/>
    <col min="14583" max="14584" width="11.109375" style="11" customWidth="1"/>
    <col min="14585" max="14585" width="12" style="11" customWidth="1"/>
    <col min="14586" max="14586" width="13.44140625" style="11" customWidth="1"/>
    <col min="14587" max="14832" width="9.109375" style="11"/>
    <col min="14833" max="14833" width="5.6640625" style="11" customWidth="1"/>
    <col min="14834" max="14834" width="25.88671875" style="11" customWidth="1"/>
    <col min="14835" max="14835" width="19" style="11" customWidth="1"/>
    <col min="14836" max="14837" width="9.44140625" style="11" customWidth="1"/>
    <col min="14838" max="14838" width="10.44140625" style="11" customWidth="1"/>
    <col min="14839" max="14840" width="11.109375" style="11" customWidth="1"/>
    <col min="14841" max="14841" width="12" style="11" customWidth="1"/>
    <col min="14842" max="14842" width="13.44140625" style="11" customWidth="1"/>
    <col min="14843" max="15088" width="9.109375" style="11"/>
    <col min="15089" max="15089" width="5.6640625" style="11" customWidth="1"/>
    <col min="15090" max="15090" width="25.88671875" style="11" customWidth="1"/>
    <col min="15091" max="15091" width="19" style="11" customWidth="1"/>
    <col min="15092" max="15093" width="9.44140625" style="11" customWidth="1"/>
    <col min="15094" max="15094" width="10.44140625" style="11" customWidth="1"/>
    <col min="15095" max="15096" width="11.109375" style="11" customWidth="1"/>
    <col min="15097" max="15097" width="12" style="11" customWidth="1"/>
    <col min="15098" max="15098" width="13.44140625" style="11" customWidth="1"/>
    <col min="15099" max="15344" width="9.109375" style="11"/>
    <col min="15345" max="15345" width="5.6640625" style="11" customWidth="1"/>
    <col min="15346" max="15346" width="25.88671875" style="11" customWidth="1"/>
    <col min="15347" max="15347" width="19" style="11" customWidth="1"/>
    <col min="15348" max="15349" width="9.44140625" style="11" customWidth="1"/>
    <col min="15350" max="15350" width="10.44140625" style="11" customWidth="1"/>
    <col min="15351" max="15352" width="11.109375" style="11" customWidth="1"/>
    <col min="15353" max="15353" width="12" style="11" customWidth="1"/>
    <col min="15354" max="15354" width="13.44140625" style="11" customWidth="1"/>
    <col min="15355" max="15600" width="9.109375" style="11"/>
    <col min="15601" max="15601" width="5.6640625" style="11" customWidth="1"/>
    <col min="15602" max="15602" width="25.88671875" style="11" customWidth="1"/>
    <col min="15603" max="15603" width="19" style="11" customWidth="1"/>
    <col min="15604" max="15605" width="9.44140625" style="11" customWidth="1"/>
    <col min="15606" max="15606" width="10.44140625" style="11" customWidth="1"/>
    <col min="15607" max="15608" width="11.109375" style="11" customWidth="1"/>
    <col min="15609" max="15609" width="12" style="11" customWidth="1"/>
    <col min="15610" max="15610" width="13.44140625" style="11" customWidth="1"/>
    <col min="15611" max="15856" width="9.109375" style="11"/>
    <col min="15857" max="15857" width="5.6640625" style="11" customWidth="1"/>
    <col min="15858" max="15858" width="25.88671875" style="11" customWidth="1"/>
    <col min="15859" max="15859" width="19" style="11" customWidth="1"/>
    <col min="15860" max="15861" width="9.44140625" style="11" customWidth="1"/>
    <col min="15862" max="15862" width="10.44140625" style="11" customWidth="1"/>
    <col min="15863" max="15864" width="11.109375" style="11" customWidth="1"/>
    <col min="15865" max="15865" width="12" style="11" customWidth="1"/>
    <col min="15866" max="15866" width="13.44140625" style="11" customWidth="1"/>
    <col min="15867" max="16112" width="9.109375" style="11"/>
    <col min="16113" max="16113" width="5.6640625" style="11" customWidth="1"/>
    <col min="16114" max="16114" width="25.88671875" style="11" customWidth="1"/>
    <col min="16115" max="16115" width="19" style="11" customWidth="1"/>
    <col min="16116" max="16117" width="9.44140625" style="11" customWidth="1"/>
    <col min="16118" max="16118" width="10.44140625" style="11" customWidth="1"/>
    <col min="16119" max="16120" width="11.109375" style="11" customWidth="1"/>
    <col min="16121" max="16121" width="12" style="11" customWidth="1"/>
    <col min="16122" max="16122" width="13.44140625" style="11" customWidth="1"/>
    <col min="16123" max="16384" width="9.109375" style="11"/>
  </cols>
  <sheetData>
    <row r="1" spans="1:10" ht="13.8" x14ac:dyDescent="0.25">
      <c r="A1" s="1"/>
      <c r="B1" s="2"/>
      <c r="C1" s="1"/>
      <c r="D1" s="1"/>
      <c r="E1" s="1"/>
      <c r="F1" s="3"/>
      <c r="G1" s="1"/>
      <c r="H1" s="7"/>
      <c r="I1" s="4" t="s">
        <v>63</v>
      </c>
    </row>
    <row r="2" spans="1:10" ht="17.399999999999999" x14ac:dyDescent="0.3">
      <c r="A2" s="1"/>
      <c r="B2" s="6" t="s">
        <v>9</v>
      </c>
      <c r="C2" s="1"/>
      <c r="D2" s="1"/>
      <c r="E2" s="1"/>
      <c r="F2" s="3"/>
      <c r="G2" s="1"/>
      <c r="H2" s="1"/>
      <c r="I2" s="1"/>
    </row>
    <row r="3" spans="1:10" x14ac:dyDescent="0.25">
      <c r="A3" s="1"/>
      <c r="B3" s="2"/>
      <c r="C3" s="1"/>
      <c r="D3" s="1"/>
      <c r="E3" s="1"/>
      <c r="F3" s="3"/>
      <c r="G3" s="1"/>
      <c r="H3" s="1"/>
      <c r="I3" s="1"/>
    </row>
    <row r="4" spans="1:10" ht="50.4" customHeight="1" x14ac:dyDescent="0.25">
      <c r="A4" s="111" t="s">
        <v>36</v>
      </c>
      <c r="B4" s="111"/>
      <c r="C4" s="111"/>
      <c r="D4" s="111"/>
      <c r="E4" s="111"/>
      <c r="F4" s="111"/>
      <c r="G4" s="111"/>
      <c r="H4" s="111"/>
      <c r="I4" s="111"/>
    </row>
    <row r="5" spans="1:10" s="12" customFormat="1" ht="14.25" customHeight="1" x14ac:dyDescent="0.25">
      <c r="A5" s="16"/>
      <c r="B5" s="16"/>
      <c r="C5" s="16"/>
      <c r="D5" s="16"/>
      <c r="E5" s="16"/>
      <c r="F5" s="16"/>
      <c r="G5" s="16"/>
      <c r="H5" s="16"/>
      <c r="I5" s="16"/>
      <c r="J5" s="11"/>
    </row>
    <row r="6" spans="1:10" s="13" customFormat="1" ht="61.5" customHeight="1" x14ac:dyDescent="0.25">
      <c r="A6" s="17" t="s">
        <v>0</v>
      </c>
      <c r="B6" s="18" t="s">
        <v>1</v>
      </c>
      <c r="C6" s="18" t="s">
        <v>2</v>
      </c>
      <c r="D6" s="18" t="s">
        <v>3</v>
      </c>
      <c r="E6" s="18" t="s">
        <v>4</v>
      </c>
      <c r="F6" s="18" t="s">
        <v>5</v>
      </c>
      <c r="G6" s="19" t="s">
        <v>6</v>
      </c>
      <c r="H6" s="20" t="s">
        <v>7</v>
      </c>
      <c r="I6" s="21" t="s">
        <v>8</v>
      </c>
      <c r="J6" s="11"/>
    </row>
    <row r="7" spans="1:10" s="14" customFormat="1" ht="21.75" customHeight="1" x14ac:dyDescent="0.25">
      <c r="A7" s="110" t="s">
        <v>16</v>
      </c>
      <c r="B7" s="110"/>
      <c r="C7" s="110"/>
      <c r="D7" s="22"/>
      <c r="E7" s="22"/>
      <c r="F7" s="23">
        <f>SUM(F8:F39)</f>
        <v>886</v>
      </c>
      <c r="G7" s="24">
        <f>SUM(G8:G39)</f>
        <v>12983.490000000002</v>
      </c>
      <c r="H7" s="24">
        <f>SUM(H8:H39)</f>
        <v>3059.91</v>
      </c>
      <c r="I7" s="24">
        <f>SUM(I8:I39)</f>
        <v>16043.399999999996</v>
      </c>
      <c r="J7" s="11"/>
    </row>
    <row r="8" spans="1:10" s="14" customFormat="1" ht="19.5" customHeight="1" x14ac:dyDescent="0.25">
      <c r="A8" s="25"/>
      <c r="B8" s="26" t="s">
        <v>9</v>
      </c>
      <c r="C8" s="26"/>
      <c r="D8" s="27"/>
      <c r="E8" s="27"/>
      <c r="F8" s="27"/>
      <c r="G8" s="27"/>
      <c r="H8" s="27"/>
      <c r="I8" s="27"/>
      <c r="J8" s="11"/>
    </row>
    <row r="9" spans="1:10" s="15" customFormat="1" x14ac:dyDescent="0.25">
      <c r="A9" s="29">
        <v>1</v>
      </c>
      <c r="B9" s="30" t="s">
        <v>10</v>
      </c>
      <c r="C9" s="30" t="s">
        <v>18</v>
      </c>
      <c r="D9" s="31" t="s">
        <v>26</v>
      </c>
      <c r="E9" s="32">
        <f t="shared" ref="E9:E39" si="0">G9/F9/2</f>
        <v>5.4491666666666667</v>
      </c>
      <c r="F9" s="32">
        <v>24</v>
      </c>
      <c r="G9" s="33">
        <v>261.56</v>
      </c>
      <c r="H9" s="34">
        <f>ROUND(G9*23.59%,2)</f>
        <v>61.7</v>
      </c>
      <c r="I9" s="35">
        <f>G9+H9</f>
        <v>323.26</v>
      </c>
      <c r="J9" s="11"/>
    </row>
    <row r="10" spans="1:10" s="15" customFormat="1" ht="34.5" customHeight="1" x14ac:dyDescent="0.25">
      <c r="A10" s="29">
        <v>2</v>
      </c>
      <c r="B10" s="30" t="s">
        <v>10</v>
      </c>
      <c r="C10" s="30" t="s">
        <v>18</v>
      </c>
      <c r="D10" s="31" t="s">
        <v>26</v>
      </c>
      <c r="E10" s="32">
        <f t="shared" si="0"/>
        <v>5.4490625000000001</v>
      </c>
      <c r="F10" s="32">
        <v>16</v>
      </c>
      <c r="G10" s="33">
        <v>174.37</v>
      </c>
      <c r="H10" s="34">
        <f t="shared" ref="H10:H16" si="1">ROUND(G10*23.59%,2)</f>
        <v>41.13</v>
      </c>
      <c r="I10" s="35">
        <f>G10+H10</f>
        <v>215.5</v>
      </c>
      <c r="J10" s="11"/>
    </row>
    <row r="11" spans="1:10" s="15" customFormat="1" ht="36.75" customHeight="1" x14ac:dyDescent="0.25">
      <c r="A11" s="29">
        <v>3</v>
      </c>
      <c r="B11" s="30" t="s">
        <v>10</v>
      </c>
      <c r="C11" s="30" t="s">
        <v>18</v>
      </c>
      <c r="D11" s="31" t="s">
        <v>26</v>
      </c>
      <c r="E11" s="32">
        <f t="shared" si="0"/>
        <v>5.4490625000000001</v>
      </c>
      <c r="F11" s="32">
        <v>32</v>
      </c>
      <c r="G11" s="33">
        <v>348.74</v>
      </c>
      <c r="H11" s="34">
        <f t="shared" si="1"/>
        <v>82.27</v>
      </c>
      <c r="I11" s="35">
        <f t="shared" ref="I11:I39" si="2">G11+H11</f>
        <v>431.01</v>
      </c>
      <c r="J11" s="11"/>
    </row>
    <row r="12" spans="1:10" s="15" customFormat="1" ht="49.5" customHeight="1" x14ac:dyDescent="0.25">
      <c r="A12" s="29">
        <v>4</v>
      </c>
      <c r="B12" s="30" t="s">
        <v>10</v>
      </c>
      <c r="C12" s="30" t="s">
        <v>18</v>
      </c>
      <c r="D12" s="31" t="s">
        <v>26</v>
      </c>
      <c r="E12" s="32">
        <f t="shared" si="0"/>
        <v>5.4491250000000004</v>
      </c>
      <c r="F12" s="32">
        <v>40</v>
      </c>
      <c r="G12" s="33">
        <v>435.93</v>
      </c>
      <c r="H12" s="34">
        <f t="shared" si="1"/>
        <v>102.84</v>
      </c>
      <c r="I12" s="35">
        <f t="shared" si="2"/>
        <v>538.77</v>
      </c>
      <c r="J12" s="11"/>
    </row>
    <row r="13" spans="1:10" s="15" customFormat="1" ht="49.5" customHeight="1" x14ac:dyDescent="0.25">
      <c r="A13" s="29">
        <v>5</v>
      </c>
      <c r="B13" s="30" t="s">
        <v>10</v>
      </c>
      <c r="C13" s="30" t="s">
        <v>18</v>
      </c>
      <c r="D13" s="31" t="s">
        <v>26</v>
      </c>
      <c r="E13" s="32">
        <f t="shared" si="0"/>
        <v>5.4491999999999994</v>
      </c>
      <c r="F13" s="32">
        <v>25</v>
      </c>
      <c r="G13" s="33">
        <v>272.45999999999998</v>
      </c>
      <c r="H13" s="34">
        <f t="shared" si="1"/>
        <v>64.27</v>
      </c>
      <c r="I13" s="35">
        <f t="shared" si="2"/>
        <v>336.72999999999996</v>
      </c>
      <c r="J13" s="11"/>
    </row>
    <row r="14" spans="1:10" s="15" customFormat="1" ht="51" customHeight="1" x14ac:dyDescent="0.25">
      <c r="A14" s="29">
        <v>6</v>
      </c>
      <c r="B14" s="30" t="s">
        <v>10</v>
      </c>
      <c r="C14" s="30" t="s">
        <v>18</v>
      </c>
      <c r="D14" s="31" t="s">
        <v>26</v>
      </c>
      <c r="E14" s="32">
        <f t="shared" si="0"/>
        <v>5.4491025641025637</v>
      </c>
      <c r="F14" s="32">
        <v>39</v>
      </c>
      <c r="G14" s="33">
        <v>425.03</v>
      </c>
      <c r="H14" s="34">
        <f t="shared" si="1"/>
        <v>100.26</v>
      </c>
      <c r="I14" s="35">
        <f t="shared" si="2"/>
        <v>525.29</v>
      </c>
      <c r="J14" s="11"/>
    </row>
    <row r="15" spans="1:10" s="15" customFormat="1" x14ac:dyDescent="0.25">
      <c r="A15" s="29">
        <v>7</v>
      </c>
      <c r="B15" s="30" t="s">
        <v>10</v>
      </c>
      <c r="C15" s="30" t="s">
        <v>18</v>
      </c>
      <c r="D15" s="31" t="s">
        <v>26</v>
      </c>
      <c r="E15" s="32">
        <f t="shared" si="0"/>
        <v>5.4491666666666667</v>
      </c>
      <c r="F15" s="32">
        <v>24</v>
      </c>
      <c r="G15" s="33">
        <v>261.56</v>
      </c>
      <c r="H15" s="34">
        <f t="shared" si="1"/>
        <v>61.7</v>
      </c>
      <c r="I15" s="35">
        <f t="shared" si="2"/>
        <v>323.26</v>
      </c>
      <c r="J15" s="11"/>
    </row>
    <row r="16" spans="1:10" s="15" customFormat="1" x14ac:dyDescent="0.25">
      <c r="A16" s="29">
        <v>8</v>
      </c>
      <c r="B16" s="30" t="s">
        <v>10</v>
      </c>
      <c r="C16" s="30" t="s">
        <v>18</v>
      </c>
      <c r="D16" s="31" t="s">
        <v>26</v>
      </c>
      <c r="E16" s="32">
        <f t="shared" si="0"/>
        <v>5.4490625000000001</v>
      </c>
      <c r="F16" s="32">
        <v>32</v>
      </c>
      <c r="G16" s="33">
        <v>348.74</v>
      </c>
      <c r="H16" s="34">
        <f t="shared" si="1"/>
        <v>82.27</v>
      </c>
      <c r="I16" s="35">
        <f>G16+H16</f>
        <v>431.01</v>
      </c>
      <c r="J16" s="11"/>
    </row>
    <row r="17" spans="1:11" s="15" customFormat="1" ht="39.6" x14ac:dyDescent="0.25">
      <c r="A17" s="29">
        <v>9</v>
      </c>
      <c r="B17" s="30" t="s">
        <v>10</v>
      </c>
      <c r="C17" s="30" t="s">
        <v>18</v>
      </c>
      <c r="D17" s="31" t="s">
        <v>26</v>
      </c>
      <c r="E17" s="32">
        <f t="shared" si="0"/>
        <v>5.4490625000000001</v>
      </c>
      <c r="F17" s="32">
        <v>16</v>
      </c>
      <c r="G17" s="37">
        <v>174.37</v>
      </c>
      <c r="H17" s="34">
        <f>ROUND(G17*21.94%,2)</f>
        <v>38.26</v>
      </c>
      <c r="I17" s="35">
        <f>G17+H17</f>
        <v>212.63</v>
      </c>
      <c r="J17" s="28" t="s">
        <v>27</v>
      </c>
    </row>
    <row r="18" spans="1:11" s="15" customFormat="1" ht="52.8" x14ac:dyDescent="0.25">
      <c r="A18" s="29">
        <v>10</v>
      </c>
      <c r="B18" s="30" t="s">
        <v>12</v>
      </c>
      <c r="C18" s="36" t="s">
        <v>13</v>
      </c>
      <c r="D18" s="31" t="s">
        <v>21</v>
      </c>
      <c r="E18" s="32">
        <f t="shared" si="0"/>
        <v>13.381052631578948</v>
      </c>
      <c r="F18" s="32">
        <v>38</v>
      </c>
      <c r="G18" s="37">
        <v>1016.96</v>
      </c>
      <c r="H18" s="34">
        <f t="shared" ref="H18:H39" si="3">ROUND(G18*23.59%,2)</f>
        <v>239.9</v>
      </c>
      <c r="I18" s="35">
        <f t="shared" si="2"/>
        <v>1256.8600000000001</v>
      </c>
      <c r="J18" s="11"/>
    </row>
    <row r="19" spans="1:11" s="15" customFormat="1" ht="52.8" x14ac:dyDescent="0.25">
      <c r="A19" s="29">
        <v>11</v>
      </c>
      <c r="B19" s="30" t="s">
        <v>12</v>
      </c>
      <c r="C19" s="36" t="s">
        <v>14</v>
      </c>
      <c r="D19" s="31" t="s">
        <v>28</v>
      </c>
      <c r="E19" s="32">
        <f t="shared" si="0"/>
        <v>9.7100000000000009</v>
      </c>
      <c r="F19" s="32">
        <v>44</v>
      </c>
      <c r="G19" s="37">
        <v>854.48</v>
      </c>
      <c r="H19" s="34">
        <f t="shared" si="3"/>
        <v>201.57</v>
      </c>
      <c r="I19" s="35">
        <f t="shared" si="2"/>
        <v>1056.05</v>
      </c>
      <c r="J19" s="11"/>
    </row>
    <row r="20" spans="1:11" s="15" customFormat="1" ht="52.8" x14ac:dyDescent="0.25">
      <c r="A20" s="29">
        <v>12</v>
      </c>
      <c r="B20" s="30" t="s">
        <v>12</v>
      </c>
      <c r="C20" s="36" t="s">
        <v>14</v>
      </c>
      <c r="D20" s="31" t="s">
        <v>28</v>
      </c>
      <c r="E20" s="32">
        <f t="shared" si="0"/>
        <v>9.7099999999999991</v>
      </c>
      <c r="F20" s="32">
        <v>42</v>
      </c>
      <c r="G20" s="37">
        <v>815.64</v>
      </c>
      <c r="H20" s="34">
        <f t="shared" si="3"/>
        <v>192.41</v>
      </c>
      <c r="I20" s="35">
        <f t="shared" si="2"/>
        <v>1008.05</v>
      </c>
      <c r="J20" s="11"/>
    </row>
    <row r="21" spans="1:11" s="15" customFormat="1" x14ac:dyDescent="0.25">
      <c r="A21" s="29">
        <v>13</v>
      </c>
      <c r="B21" s="30" t="s">
        <v>12</v>
      </c>
      <c r="C21" s="36" t="s">
        <v>15</v>
      </c>
      <c r="D21" s="31" t="s">
        <v>29</v>
      </c>
      <c r="E21" s="32">
        <f t="shared" si="0"/>
        <v>6.585</v>
      </c>
      <c r="F21" s="32">
        <v>44</v>
      </c>
      <c r="G21" s="37">
        <v>579.48</v>
      </c>
      <c r="H21" s="34">
        <f t="shared" si="3"/>
        <v>136.69999999999999</v>
      </c>
      <c r="I21" s="35">
        <f t="shared" si="2"/>
        <v>716.18000000000006</v>
      </c>
      <c r="J21" s="11"/>
    </row>
    <row r="22" spans="1:11" s="15" customFormat="1" x14ac:dyDescent="0.25">
      <c r="A22" s="29">
        <v>14</v>
      </c>
      <c r="B22" s="30" t="s">
        <v>12</v>
      </c>
      <c r="C22" s="36" t="s">
        <v>15</v>
      </c>
      <c r="D22" s="31" t="s">
        <v>29</v>
      </c>
      <c r="E22" s="32">
        <f t="shared" si="0"/>
        <v>6.585</v>
      </c>
      <c r="F22" s="32">
        <v>34</v>
      </c>
      <c r="G22" s="37">
        <v>447.78</v>
      </c>
      <c r="H22" s="34">
        <f t="shared" si="3"/>
        <v>105.63</v>
      </c>
      <c r="I22" s="35">
        <f t="shared" si="2"/>
        <v>553.41</v>
      </c>
      <c r="J22" s="11"/>
    </row>
    <row r="23" spans="1:11" x14ac:dyDescent="0.25">
      <c r="A23" s="29">
        <v>15</v>
      </c>
      <c r="B23" s="30" t="s">
        <v>12</v>
      </c>
      <c r="C23" s="36" t="s">
        <v>15</v>
      </c>
      <c r="D23" s="31" t="s">
        <v>29</v>
      </c>
      <c r="E23" s="32">
        <f t="shared" si="0"/>
        <v>6.585</v>
      </c>
      <c r="F23" s="32">
        <v>44</v>
      </c>
      <c r="G23" s="37">
        <v>579.48</v>
      </c>
      <c r="H23" s="34">
        <f t="shared" si="3"/>
        <v>136.69999999999999</v>
      </c>
      <c r="I23" s="35">
        <f t="shared" si="2"/>
        <v>716.18000000000006</v>
      </c>
      <c r="K23" s="15"/>
    </row>
    <row r="24" spans="1:11" x14ac:dyDescent="0.25">
      <c r="A24" s="29">
        <v>16</v>
      </c>
      <c r="B24" s="30" t="s">
        <v>12</v>
      </c>
      <c r="C24" s="36" t="s">
        <v>15</v>
      </c>
      <c r="D24" s="31" t="s">
        <v>29</v>
      </c>
      <c r="E24" s="32">
        <f t="shared" si="0"/>
        <v>6.585</v>
      </c>
      <c r="F24" s="32">
        <v>28</v>
      </c>
      <c r="G24" s="37">
        <v>368.76</v>
      </c>
      <c r="H24" s="34">
        <f t="shared" si="3"/>
        <v>86.99</v>
      </c>
      <c r="I24" s="35">
        <f t="shared" si="2"/>
        <v>455.75</v>
      </c>
      <c r="K24" s="15"/>
    </row>
    <row r="25" spans="1:11" x14ac:dyDescent="0.25">
      <c r="A25" s="29">
        <v>17</v>
      </c>
      <c r="B25" s="30" t="s">
        <v>12</v>
      </c>
      <c r="C25" s="36" t="s">
        <v>15</v>
      </c>
      <c r="D25" s="31" t="s">
        <v>29</v>
      </c>
      <c r="E25" s="32">
        <f t="shared" si="0"/>
        <v>6.5849999999999991</v>
      </c>
      <c r="F25" s="32">
        <v>40</v>
      </c>
      <c r="G25" s="37">
        <v>526.79999999999995</v>
      </c>
      <c r="H25" s="34">
        <f t="shared" si="3"/>
        <v>124.27</v>
      </c>
      <c r="I25" s="35">
        <f t="shared" si="2"/>
        <v>651.06999999999994</v>
      </c>
      <c r="K25" s="15"/>
    </row>
    <row r="26" spans="1:11" x14ac:dyDescent="0.25">
      <c r="A26" s="29">
        <v>18</v>
      </c>
      <c r="B26" s="30" t="s">
        <v>12</v>
      </c>
      <c r="C26" s="36" t="s">
        <v>15</v>
      </c>
      <c r="D26" s="31" t="s">
        <v>29</v>
      </c>
      <c r="E26" s="32">
        <f t="shared" si="0"/>
        <v>6.585</v>
      </c>
      <c r="F26" s="32">
        <v>44</v>
      </c>
      <c r="G26" s="37">
        <v>579.48</v>
      </c>
      <c r="H26" s="34">
        <f t="shared" si="3"/>
        <v>136.69999999999999</v>
      </c>
      <c r="I26" s="35">
        <f t="shared" si="2"/>
        <v>716.18000000000006</v>
      </c>
      <c r="K26" s="15"/>
    </row>
    <row r="27" spans="1:11" x14ac:dyDescent="0.25">
      <c r="A27" s="29">
        <v>19</v>
      </c>
      <c r="B27" s="30" t="s">
        <v>12</v>
      </c>
      <c r="C27" s="36" t="s">
        <v>15</v>
      </c>
      <c r="D27" s="31" t="s">
        <v>29</v>
      </c>
      <c r="E27" s="32">
        <f t="shared" si="0"/>
        <v>6.585</v>
      </c>
      <c r="F27" s="32">
        <v>44</v>
      </c>
      <c r="G27" s="37">
        <v>579.48</v>
      </c>
      <c r="H27" s="34">
        <f t="shared" si="3"/>
        <v>136.69999999999999</v>
      </c>
      <c r="I27" s="35">
        <f t="shared" si="2"/>
        <v>716.18000000000006</v>
      </c>
      <c r="K27" s="15"/>
    </row>
    <row r="28" spans="1:11" x14ac:dyDescent="0.25">
      <c r="A28" s="29">
        <v>20</v>
      </c>
      <c r="B28" s="30" t="s">
        <v>12</v>
      </c>
      <c r="C28" s="36" t="s">
        <v>11</v>
      </c>
      <c r="D28" s="31" t="s">
        <v>30</v>
      </c>
      <c r="E28" s="32">
        <f t="shared" si="0"/>
        <v>5.8239772727272729</v>
      </c>
      <c r="F28" s="32">
        <v>44</v>
      </c>
      <c r="G28" s="37">
        <v>512.51</v>
      </c>
      <c r="H28" s="34">
        <f t="shared" si="3"/>
        <v>120.9</v>
      </c>
      <c r="I28" s="35">
        <f t="shared" si="2"/>
        <v>633.41</v>
      </c>
      <c r="K28" s="15"/>
    </row>
    <row r="29" spans="1:11" x14ac:dyDescent="0.25">
      <c r="A29" s="29">
        <v>21</v>
      </c>
      <c r="B29" s="30" t="s">
        <v>12</v>
      </c>
      <c r="C29" s="36" t="s">
        <v>17</v>
      </c>
      <c r="D29" s="31" t="s">
        <v>31</v>
      </c>
      <c r="E29" s="32">
        <f t="shared" si="0"/>
        <v>7.33</v>
      </c>
      <c r="F29" s="32">
        <v>46</v>
      </c>
      <c r="G29" s="37">
        <v>674.36</v>
      </c>
      <c r="H29" s="34">
        <f t="shared" si="3"/>
        <v>159.08000000000001</v>
      </c>
      <c r="I29" s="35">
        <f t="shared" si="2"/>
        <v>833.44</v>
      </c>
      <c r="K29" s="15"/>
    </row>
    <row r="30" spans="1:11" ht="39.6" x14ac:dyDescent="0.25">
      <c r="A30" s="29">
        <v>22</v>
      </c>
      <c r="B30" s="30" t="s">
        <v>19</v>
      </c>
      <c r="C30" s="36" t="s">
        <v>24</v>
      </c>
      <c r="D30" s="31" t="s">
        <v>21</v>
      </c>
      <c r="E30" s="32">
        <f t="shared" si="0"/>
        <v>13.381041666666667</v>
      </c>
      <c r="F30" s="32">
        <v>24</v>
      </c>
      <c r="G30" s="37">
        <v>642.29</v>
      </c>
      <c r="H30" s="34">
        <f t="shared" si="3"/>
        <v>151.52000000000001</v>
      </c>
      <c r="I30" s="35">
        <f t="shared" si="2"/>
        <v>793.81</v>
      </c>
      <c r="K30" s="15"/>
    </row>
    <row r="31" spans="1:11" ht="39.6" x14ac:dyDescent="0.25">
      <c r="A31" s="29">
        <v>23</v>
      </c>
      <c r="B31" s="30" t="s">
        <v>19</v>
      </c>
      <c r="C31" s="36" t="s">
        <v>25</v>
      </c>
      <c r="D31" s="31" t="s">
        <v>22</v>
      </c>
      <c r="E31" s="32">
        <f t="shared" si="0"/>
        <v>9.6589583333333326</v>
      </c>
      <c r="F31" s="32">
        <v>24</v>
      </c>
      <c r="G31" s="37">
        <v>463.63</v>
      </c>
      <c r="H31" s="34">
        <f t="shared" si="3"/>
        <v>109.37</v>
      </c>
      <c r="I31" s="35">
        <f t="shared" si="2"/>
        <v>573</v>
      </c>
      <c r="K31" s="15"/>
    </row>
    <row r="32" spans="1:11" x14ac:dyDescent="0.25">
      <c r="A32" s="29">
        <v>24</v>
      </c>
      <c r="B32" s="30" t="s">
        <v>19</v>
      </c>
      <c r="C32" s="36" t="s">
        <v>20</v>
      </c>
      <c r="D32" s="31" t="s">
        <v>32</v>
      </c>
      <c r="E32" s="32">
        <f t="shared" si="0"/>
        <v>7.7670833333333329</v>
      </c>
      <c r="F32" s="32">
        <v>12</v>
      </c>
      <c r="G32" s="37">
        <v>186.41</v>
      </c>
      <c r="H32" s="34">
        <f t="shared" si="3"/>
        <v>43.97</v>
      </c>
      <c r="I32" s="35">
        <f t="shared" si="2"/>
        <v>230.38</v>
      </c>
      <c r="K32" s="15"/>
    </row>
    <row r="33" spans="1:11" x14ac:dyDescent="0.25">
      <c r="A33" s="29">
        <v>25</v>
      </c>
      <c r="B33" s="30" t="s">
        <v>19</v>
      </c>
      <c r="C33" s="36" t="s">
        <v>20</v>
      </c>
      <c r="D33" s="31" t="s">
        <v>33</v>
      </c>
      <c r="E33" s="32">
        <f t="shared" si="0"/>
        <v>9.3008333333333333</v>
      </c>
      <c r="F33" s="32">
        <v>12</v>
      </c>
      <c r="G33" s="37">
        <v>223.22</v>
      </c>
      <c r="H33" s="34">
        <f t="shared" si="3"/>
        <v>52.66</v>
      </c>
      <c r="I33" s="35">
        <f t="shared" si="2"/>
        <v>275.88</v>
      </c>
      <c r="K33" s="15"/>
    </row>
    <row r="34" spans="1:11" x14ac:dyDescent="0.25">
      <c r="A34" s="29">
        <v>26</v>
      </c>
      <c r="B34" s="30" t="s">
        <v>19</v>
      </c>
      <c r="C34" s="36" t="s">
        <v>20</v>
      </c>
      <c r="D34" s="31" t="s">
        <v>32</v>
      </c>
      <c r="E34" s="32">
        <f t="shared" si="0"/>
        <v>7.7670833333333329</v>
      </c>
      <c r="F34" s="32">
        <v>12</v>
      </c>
      <c r="G34" s="37">
        <v>186.41</v>
      </c>
      <c r="H34" s="34">
        <f t="shared" si="3"/>
        <v>43.97</v>
      </c>
      <c r="I34" s="35">
        <f t="shared" si="2"/>
        <v>230.38</v>
      </c>
      <c r="K34" s="15"/>
    </row>
    <row r="35" spans="1:11" x14ac:dyDescent="0.25">
      <c r="A35" s="29">
        <v>27</v>
      </c>
      <c r="B35" s="30" t="s">
        <v>19</v>
      </c>
      <c r="C35" s="36" t="s">
        <v>20</v>
      </c>
      <c r="D35" s="31" t="s">
        <v>32</v>
      </c>
      <c r="E35" s="32">
        <f t="shared" si="0"/>
        <v>7.7670833333333329</v>
      </c>
      <c r="F35" s="32">
        <v>12</v>
      </c>
      <c r="G35" s="37">
        <v>186.41</v>
      </c>
      <c r="H35" s="34">
        <f t="shared" si="3"/>
        <v>43.97</v>
      </c>
      <c r="I35" s="35">
        <f t="shared" si="2"/>
        <v>230.38</v>
      </c>
      <c r="K35" s="15"/>
    </row>
    <row r="36" spans="1:11" x14ac:dyDescent="0.25">
      <c r="A36" s="29">
        <v>28</v>
      </c>
      <c r="B36" s="30" t="s">
        <v>19</v>
      </c>
      <c r="C36" s="36" t="s">
        <v>20</v>
      </c>
      <c r="D36" s="31" t="s">
        <v>33</v>
      </c>
      <c r="E36" s="32">
        <f t="shared" si="0"/>
        <v>9.3008333333333333</v>
      </c>
      <c r="F36" s="32">
        <v>12</v>
      </c>
      <c r="G36" s="37">
        <v>223.22</v>
      </c>
      <c r="H36" s="34">
        <f t="shared" si="3"/>
        <v>52.66</v>
      </c>
      <c r="I36" s="35">
        <f t="shared" si="2"/>
        <v>275.88</v>
      </c>
      <c r="K36" s="15"/>
    </row>
    <row r="37" spans="1:11" x14ac:dyDescent="0.25">
      <c r="A37" s="29">
        <v>29</v>
      </c>
      <c r="B37" s="30" t="s">
        <v>19</v>
      </c>
      <c r="C37" s="36" t="s">
        <v>20</v>
      </c>
      <c r="D37" s="31" t="s">
        <v>33</v>
      </c>
      <c r="E37" s="32">
        <f t="shared" si="0"/>
        <v>9.3010000000000002</v>
      </c>
      <c r="F37" s="32">
        <v>20</v>
      </c>
      <c r="G37" s="37">
        <v>372.04</v>
      </c>
      <c r="H37" s="34">
        <f t="shared" si="3"/>
        <v>87.76</v>
      </c>
      <c r="I37" s="35">
        <f t="shared" si="2"/>
        <v>459.8</v>
      </c>
      <c r="K37" s="15"/>
    </row>
    <row r="38" spans="1:11" x14ac:dyDescent="0.25">
      <c r="A38" s="29">
        <v>30</v>
      </c>
      <c r="B38" s="30" t="s">
        <v>23</v>
      </c>
      <c r="C38" s="36" t="s">
        <v>15</v>
      </c>
      <c r="D38" s="31" t="s">
        <v>34</v>
      </c>
      <c r="E38" s="32">
        <f t="shared" si="0"/>
        <v>7.6361538461538458</v>
      </c>
      <c r="F38" s="32">
        <v>13</v>
      </c>
      <c r="G38" s="37">
        <v>198.54</v>
      </c>
      <c r="H38" s="34">
        <f t="shared" si="3"/>
        <v>46.84</v>
      </c>
      <c r="I38" s="35">
        <f t="shared" si="2"/>
        <v>245.38</v>
      </c>
      <c r="K38" s="15"/>
    </row>
    <row r="39" spans="1:11" x14ac:dyDescent="0.25">
      <c r="A39" s="29">
        <v>31</v>
      </c>
      <c r="B39" s="30" t="s">
        <v>23</v>
      </c>
      <c r="C39" s="36" t="s">
        <v>15</v>
      </c>
      <c r="D39" s="31" t="s">
        <v>35</v>
      </c>
      <c r="E39" s="32">
        <f t="shared" si="0"/>
        <v>6.335</v>
      </c>
      <c r="F39" s="32">
        <v>5</v>
      </c>
      <c r="G39" s="37">
        <v>63.35</v>
      </c>
      <c r="H39" s="34">
        <f t="shared" si="3"/>
        <v>14.94</v>
      </c>
      <c r="I39" s="35">
        <f t="shared" si="2"/>
        <v>78.290000000000006</v>
      </c>
      <c r="K39" s="15"/>
    </row>
    <row r="40" spans="1:11" x14ac:dyDescent="0.25">
      <c r="K40" s="15"/>
    </row>
  </sheetData>
  <mergeCells count="2">
    <mergeCell ref="A7:C7"/>
    <mergeCell ref="A4:I4"/>
  </mergeCells>
  <pageMargins left="0.7" right="0.7" top="0.75" bottom="0.75" header="0.3" footer="0.3"/>
  <pageSetup paperSize="9" scale="68" fitToHeight="0" orientation="portrait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93A9C-34AB-41EF-88B7-AD2BF09BA767}">
  <sheetPr>
    <pageSetUpPr fitToPage="1"/>
  </sheetPr>
  <dimension ref="A1:L50"/>
  <sheetViews>
    <sheetView zoomScaleNormal="100" workbookViewId="0">
      <selection activeCell="A4" sqref="A4:H4"/>
    </sheetView>
  </sheetViews>
  <sheetFormatPr defaultColWidth="9.109375" defaultRowHeight="13.2" x14ac:dyDescent="0.25"/>
  <cols>
    <col min="1" max="1" width="6" style="8" customWidth="1"/>
    <col min="2" max="2" width="27.44140625" style="9" customWidth="1"/>
    <col min="3" max="3" width="20.88671875" style="8" customWidth="1"/>
    <col min="4" max="4" width="13.109375" style="8" customWidth="1"/>
    <col min="5" max="5" width="11.88671875" style="8" customWidth="1"/>
    <col min="6" max="6" width="15.6640625" style="10" customWidth="1"/>
    <col min="7" max="7" width="11.109375" style="8" customWidth="1"/>
    <col min="8" max="8" width="12" style="8" customWidth="1"/>
    <col min="9" max="255" width="9.109375" style="11"/>
    <col min="256" max="256" width="6" style="11" customWidth="1"/>
    <col min="257" max="257" width="27.44140625" style="11" customWidth="1"/>
    <col min="258" max="258" width="20.88671875" style="11" customWidth="1"/>
    <col min="259" max="259" width="13.109375" style="11" customWidth="1"/>
    <col min="260" max="260" width="11.88671875" style="11" customWidth="1"/>
    <col min="261" max="261" width="15.6640625" style="11" customWidth="1"/>
    <col min="262" max="262" width="11.109375" style="11" customWidth="1"/>
    <col min="263" max="263" width="12" style="11" customWidth="1"/>
    <col min="264" max="511" width="9.109375" style="11"/>
    <col min="512" max="512" width="6" style="11" customWidth="1"/>
    <col min="513" max="513" width="27.44140625" style="11" customWidth="1"/>
    <col min="514" max="514" width="20.88671875" style="11" customWidth="1"/>
    <col min="515" max="515" width="13.109375" style="11" customWidth="1"/>
    <col min="516" max="516" width="11.88671875" style="11" customWidth="1"/>
    <col min="517" max="517" width="15.6640625" style="11" customWidth="1"/>
    <col min="518" max="518" width="11.109375" style="11" customWidth="1"/>
    <col min="519" max="519" width="12" style="11" customWidth="1"/>
    <col min="520" max="767" width="9.109375" style="11"/>
    <col min="768" max="768" width="6" style="11" customWidth="1"/>
    <col min="769" max="769" width="27.44140625" style="11" customWidth="1"/>
    <col min="770" max="770" width="20.88671875" style="11" customWidth="1"/>
    <col min="771" max="771" width="13.109375" style="11" customWidth="1"/>
    <col min="772" max="772" width="11.88671875" style="11" customWidth="1"/>
    <col min="773" max="773" width="15.6640625" style="11" customWidth="1"/>
    <col min="774" max="774" width="11.109375" style="11" customWidth="1"/>
    <col min="775" max="775" width="12" style="11" customWidth="1"/>
    <col min="776" max="1023" width="9.109375" style="11"/>
    <col min="1024" max="1024" width="6" style="11" customWidth="1"/>
    <col min="1025" max="1025" width="27.44140625" style="11" customWidth="1"/>
    <col min="1026" max="1026" width="20.88671875" style="11" customWidth="1"/>
    <col min="1027" max="1027" width="13.109375" style="11" customWidth="1"/>
    <col min="1028" max="1028" width="11.88671875" style="11" customWidth="1"/>
    <col min="1029" max="1029" width="15.6640625" style="11" customWidth="1"/>
    <col min="1030" max="1030" width="11.109375" style="11" customWidth="1"/>
    <col min="1031" max="1031" width="12" style="11" customWidth="1"/>
    <col min="1032" max="1279" width="9.109375" style="11"/>
    <col min="1280" max="1280" width="6" style="11" customWidth="1"/>
    <col min="1281" max="1281" width="27.44140625" style="11" customWidth="1"/>
    <col min="1282" max="1282" width="20.88671875" style="11" customWidth="1"/>
    <col min="1283" max="1283" width="13.109375" style="11" customWidth="1"/>
    <col min="1284" max="1284" width="11.88671875" style="11" customWidth="1"/>
    <col min="1285" max="1285" width="15.6640625" style="11" customWidth="1"/>
    <col min="1286" max="1286" width="11.109375" style="11" customWidth="1"/>
    <col min="1287" max="1287" width="12" style="11" customWidth="1"/>
    <col min="1288" max="1535" width="9.109375" style="11"/>
    <col min="1536" max="1536" width="6" style="11" customWidth="1"/>
    <col min="1537" max="1537" width="27.44140625" style="11" customWidth="1"/>
    <col min="1538" max="1538" width="20.88671875" style="11" customWidth="1"/>
    <col min="1539" max="1539" width="13.109375" style="11" customWidth="1"/>
    <col min="1540" max="1540" width="11.88671875" style="11" customWidth="1"/>
    <col min="1541" max="1541" width="15.6640625" style="11" customWidth="1"/>
    <col min="1542" max="1542" width="11.109375" style="11" customWidth="1"/>
    <col min="1543" max="1543" width="12" style="11" customWidth="1"/>
    <col min="1544" max="1791" width="9.109375" style="11"/>
    <col min="1792" max="1792" width="6" style="11" customWidth="1"/>
    <col min="1793" max="1793" width="27.44140625" style="11" customWidth="1"/>
    <col min="1794" max="1794" width="20.88671875" style="11" customWidth="1"/>
    <col min="1795" max="1795" width="13.109375" style="11" customWidth="1"/>
    <col min="1796" max="1796" width="11.88671875" style="11" customWidth="1"/>
    <col min="1797" max="1797" width="15.6640625" style="11" customWidth="1"/>
    <col min="1798" max="1798" width="11.109375" style="11" customWidth="1"/>
    <col min="1799" max="1799" width="12" style="11" customWidth="1"/>
    <col min="1800" max="2047" width="9.109375" style="11"/>
    <col min="2048" max="2048" width="6" style="11" customWidth="1"/>
    <col min="2049" max="2049" width="27.44140625" style="11" customWidth="1"/>
    <col min="2050" max="2050" width="20.88671875" style="11" customWidth="1"/>
    <col min="2051" max="2051" width="13.109375" style="11" customWidth="1"/>
    <col min="2052" max="2052" width="11.88671875" style="11" customWidth="1"/>
    <col min="2053" max="2053" width="15.6640625" style="11" customWidth="1"/>
    <col min="2054" max="2054" width="11.109375" style="11" customWidth="1"/>
    <col min="2055" max="2055" width="12" style="11" customWidth="1"/>
    <col min="2056" max="2303" width="9.109375" style="11"/>
    <col min="2304" max="2304" width="6" style="11" customWidth="1"/>
    <col min="2305" max="2305" width="27.44140625" style="11" customWidth="1"/>
    <col min="2306" max="2306" width="20.88671875" style="11" customWidth="1"/>
    <col min="2307" max="2307" width="13.109375" style="11" customWidth="1"/>
    <col min="2308" max="2308" width="11.88671875" style="11" customWidth="1"/>
    <col min="2309" max="2309" width="15.6640625" style="11" customWidth="1"/>
    <col min="2310" max="2310" width="11.109375" style="11" customWidth="1"/>
    <col min="2311" max="2311" width="12" style="11" customWidth="1"/>
    <col min="2312" max="2559" width="9.109375" style="11"/>
    <col min="2560" max="2560" width="6" style="11" customWidth="1"/>
    <col min="2561" max="2561" width="27.44140625" style="11" customWidth="1"/>
    <col min="2562" max="2562" width="20.88671875" style="11" customWidth="1"/>
    <col min="2563" max="2563" width="13.109375" style="11" customWidth="1"/>
    <col min="2564" max="2564" width="11.88671875" style="11" customWidth="1"/>
    <col min="2565" max="2565" width="15.6640625" style="11" customWidth="1"/>
    <col min="2566" max="2566" width="11.109375" style="11" customWidth="1"/>
    <col min="2567" max="2567" width="12" style="11" customWidth="1"/>
    <col min="2568" max="2815" width="9.109375" style="11"/>
    <col min="2816" max="2816" width="6" style="11" customWidth="1"/>
    <col min="2817" max="2817" width="27.44140625" style="11" customWidth="1"/>
    <col min="2818" max="2818" width="20.88671875" style="11" customWidth="1"/>
    <col min="2819" max="2819" width="13.109375" style="11" customWidth="1"/>
    <col min="2820" max="2820" width="11.88671875" style="11" customWidth="1"/>
    <col min="2821" max="2821" width="15.6640625" style="11" customWidth="1"/>
    <col min="2822" max="2822" width="11.109375" style="11" customWidth="1"/>
    <col min="2823" max="2823" width="12" style="11" customWidth="1"/>
    <col min="2824" max="3071" width="9.109375" style="11"/>
    <col min="3072" max="3072" width="6" style="11" customWidth="1"/>
    <col min="3073" max="3073" width="27.44140625" style="11" customWidth="1"/>
    <col min="3074" max="3074" width="20.88671875" style="11" customWidth="1"/>
    <col min="3075" max="3075" width="13.109375" style="11" customWidth="1"/>
    <col min="3076" max="3076" width="11.88671875" style="11" customWidth="1"/>
    <col min="3077" max="3077" width="15.6640625" style="11" customWidth="1"/>
    <col min="3078" max="3078" width="11.109375" style="11" customWidth="1"/>
    <col min="3079" max="3079" width="12" style="11" customWidth="1"/>
    <col min="3080" max="3327" width="9.109375" style="11"/>
    <col min="3328" max="3328" width="6" style="11" customWidth="1"/>
    <col min="3329" max="3329" width="27.44140625" style="11" customWidth="1"/>
    <col min="3330" max="3330" width="20.88671875" style="11" customWidth="1"/>
    <col min="3331" max="3331" width="13.109375" style="11" customWidth="1"/>
    <col min="3332" max="3332" width="11.88671875" style="11" customWidth="1"/>
    <col min="3333" max="3333" width="15.6640625" style="11" customWidth="1"/>
    <col min="3334" max="3334" width="11.109375" style="11" customWidth="1"/>
    <col min="3335" max="3335" width="12" style="11" customWidth="1"/>
    <col min="3336" max="3583" width="9.109375" style="11"/>
    <col min="3584" max="3584" width="6" style="11" customWidth="1"/>
    <col min="3585" max="3585" width="27.44140625" style="11" customWidth="1"/>
    <col min="3586" max="3586" width="20.88671875" style="11" customWidth="1"/>
    <col min="3587" max="3587" width="13.109375" style="11" customWidth="1"/>
    <col min="3588" max="3588" width="11.88671875" style="11" customWidth="1"/>
    <col min="3589" max="3589" width="15.6640625" style="11" customWidth="1"/>
    <col min="3590" max="3590" width="11.109375" style="11" customWidth="1"/>
    <col min="3591" max="3591" width="12" style="11" customWidth="1"/>
    <col min="3592" max="3839" width="9.109375" style="11"/>
    <col min="3840" max="3840" width="6" style="11" customWidth="1"/>
    <col min="3841" max="3841" width="27.44140625" style="11" customWidth="1"/>
    <col min="3842" max="3842" width="20.88671875" style="11" customWidth="1"/>
    <col min="3843" max="3843" width="13.109375" style="11" customWidth="1"/>
    <col min="3844" max="3844" width="11.88671875" style="11" customWidth="1"/>
    <col min="3845" max="3845" width="15.6640625" style="11" customWidth="1"/>
    <col min="3846" max="3846" width="11.109375" style="11" customWidth="1"/>
    <col min="3847" max="3847" width="12" style="11" customWidth="1"/>
    <col min="3848" max="4095" width="9.109375" style="11"/>
    <col min="4096" max="4096" width="6" style="11" customWidth="1"/>
    <col min="4097" max="4097" width="27.44140625" style="11" customWidth="1"/>
    <col min="4098" max="4098" width="20.88671875" style="11" customWidth="1"/>
    <col min="4099" max="4099" width="13.109375" style="11" customWidth="1"/>
    <col min="4100" max="4100" width="11.88671875" style="11" customWidth="1"/>
    <col min="4101" max="4101" width="15.6640625" style="11" customWidth="1"/>
    <col min="4102" max="4102" width="11.109375" style="11" customWidth="1"/>
    <col min="4103" max="4103" width="12" style="11" customWidth="1"/>
    <col min="4104" max="4351" width="9.109375" style="11"/>
    <col min="4352" max="4352" width="6" style="11" customWidth="1"/>
    <col min="4353" max="4353" width="27.44140625" style="11" customWidth="1"/>
    <col min="4354" max="4354" width="20.88671875" style="11" customWidth="1"/>
    <col min="4355" max="4355" width="13.109375" style="11" customWidth="1"/>
    <col min="4356" max="4356" width="11.88671875" style="11" customWidth="1"/>
    <col min="4357" max="4357" width="15.6640625" style="11" customWidth="1"/>
    <col min="4358" max="4358" width="11.109375" style="11" customWidth="1"/>
    <col min="4359" max="4359" width="12" style="11" customWidth="1"/>
    <col min="4360" max="4607" width="9.109375" style="11"/>
    <col min="4608" max="4608" width="6" style="11" customWidth="1"/>
    <col min="4609" max="4609" width="27.44140625" style="11" customWidth="1"/>
    <col min="4610" max="4610" width="20.88671875" style="11" customWidth="1"/>
    <col min="4611" max="4611" width="13.109375" style="11" customWidth="1"/>
    <col min="4612" max="4612" width="11.88671875" style="11" customWidth="1"/>
    <col min="4613" max="4613" width="15.6640625" style="11" customWidth="1"/>
    <col min="4614" max="4614" width="11.109375" style="11" customWidth="1"/>
    <col min="4615" max="4615" width="12" style="11" customWidth="1"/>
    <col min="4616" max="4863" width="9.109375" style="11"/>
    <col min="4864" max="4864" width="6" style="11" customWidth="1"/>
    <col min="4865" max="4865" width="27.44140625" style="11" customWidth="1"/>
    <col min="4866" max="4866" width="20.88671875" style="11" customWidth="1"/>
    <col min="4867" max="4867" width="13.109375" style="11" customWidth="1"/>
    <col min="4868" max="4868" width="11.88671875" style="11" customWidth="1"/>
    <col min="4869" max="4869" width="15.6640625" style="11" customWidth="1"/>
    <col min="4870" max="4870" width="11.109375" style="11" customWidth="1"/>
    <col min="4871" max="4871" width="12" style="11" customWidth="1"/>
    <col min="4872" max="5119" width="9.109375" style="11"/>
    <col min="5120" max="5120" width="6" style="11" customWidth="1"/>
    <col min="5121" max="5121" width="27.44140625" style="11" customWidth="1"/>
    <col min="5122" max="5122" width="20.88671875" style="11" customWidth="1"/>
    <col min="5123" max="5123" width="13.109375" style="11" customWidth="1"/>
    <col min="5124" max="5124" width="11.88671875" style="11" customWidth="1"/>
    <col min="5125" max="5125" width="15.6640625" style="11" customWidth="1"/>
    <col min="5126" max="5126" width="11.109375" style="11" customWidth="1"/>
    <col min="5127" max="5127" width="12" style="11" customWidth="1"/>
    <col min="5128" max="5375" width="9.109375" style="11"/>
    <col min="5376" max="5376" width="6" style="11" customWidth="1"/>
    <col min="5377" max="5377" width="27.44140625" style="11" customWidth="1"/>
    <col min="5378" max="5378" width="20.88671875" style="11" customWidth="1"/>
    <col min="5379" max="5379" width="13.109375" style="11" customWidth="1"/>
    <col min="5380" max="5380" width="11.88671875" style="11" customWidth="1"/>
    <col min="5381" max="5381" width="15.6640625" style="11" customWidth="1"/>
    <col min="5382" max="5382" width="11.109375" style="11" customWidth="1"/>
    <col min="5383" max="5383" width="12" style="11" customWidth="1"/>
    <col min="5384" max="5631" width="9.109375" style="11"/>
    <col min="5632" max="5632" width="6" style="11" customWidth="1"/>
    <col min="5633" max="5633" width="27.44140625" style="11" customWidth="1"/>
    <col min="5634" max="5634" width="20.88671875" style="11" customWidth="1"/>
    <col min="5635" max="5635" width="13.109375" style="11" customWidth="1"/>
    <col min="5636" max="5636" width="11.88671875" style="11" customWidth="1"/>
    <col min="5637" max="5637" width="15.6640625" style="11" customWidth="1"/>
    <col min="5638" max="5638" width="11.109375" style="11" customWidth="1"/>
    <col min="5639" max="5639" width="12" style="11" customWidth="1"/>
    <col min="5640" max="5887" width="9.109375" style="11"/>
    <col min="5888" max="5888" width="6" style="11" customWidth="1"/>
    <col min="5889" max="5889" width="27.44140625" style="11" customWidth="1"/>
    <col min="5890" max="5890" width="20.88671875" style="11" customWidth="1"/>
    <col min="5891" max="5891" width="13.109375" style="11" customWidth="1"/>
    <col min="5892" max="5892" width="11.88671875" style="11" customWidth="1"/>
    <col min="5893" max="5893" width="15.6640625" style="11" customWidth="1"/>
    <col min="5894" max="5894" width="11.109375" style="11" customWidth="1"/>
    <col min="5895" max="5895" width="12" style="11" customWidth="1"/>
    <col min="5896" max="6143" width="9.109375" style="11"/>
    <col min="6144" max="6144" width="6" style="11" customWidth="1"/>
    <col min="6145" max="6145" width="27.44140625" style="11" customWidth="1"/>
    <col min="6146" max="6146" width="20.88671875" style="11" customWidth="1"/>
    <col min="6147" max="6147" width="13.109375" style="11" customWidth="1"/>
    <col min="6148" max="6148" width="11.88671875" style="11" customWidth="1"/>
    <col min="6149" max="6149" width="15.6640625" style="11" customWidth="1"/>
    <col min="6150" max="6150" width="11.109375" style="11" customWidth="1"/>
    <col min="6151" max="6151" width="12" style="11" customWidth="1"/>
    <col min="6152" max="6399" width="9.109375" style="11"/>
    <col min="6400" max="6400" width="6" style="11" customWidth="1"/>
    <col min="6401" max="6401" width="27.44140625" style="11" customWidth="1"/>
    <col min="6402" max="6402" width="20.88671875" style="11" customWidth="1"/>
    <col min="6403" max="6403" width="13.109375" style="11" customWidth="1"/>
    <col min="6404" max="6404" width="11.88671875" style="11" customWidth="1"/>
    <col min="6405" max="6405" width="15.6640625" style="11" customWidth="1"/>
    <col min="6406" max="6406" width="11.109375" style="11" customWidth="1"/>
    <col min="6407" max="6407" width="12" style="11" customWidth="1"/>
    <col min="6408" max="6655" width="9.109375" style="11"/>
    <col min="6656" max="6656" width="6" style="11" customWidth="1"/>
    <col min="6657" max="6657" width="27.44140625" style="11" customWidth="1"/>
    <col min="6658" max="6658" width="20.88671875" style="11" customWidth="1"/>
    <col min="6659" max="6659" width="13.109375" style="11" customWidth="1"/>
    <col min="6660" max="6660" width="11.88671875" style="11" customWidth="1"/>
    <col min="6661" max="6661" width="15.6640625" style="11" customWidth="1"/>
    <col min="6662" max="6662" width="11.109375" style="11" customWidth="1"/>
    <col min="6663" max="6663" width="12" style="11" customWidth="1"/>
    <col min="6664" max="6911" width="9.109375" style="11"/>
    <col min="6912" max="6912" width="6" style="11" customWidth="1"/>
    <col min="6913" max="6913" width="27.44140625" style="11" customWidth="1"/>
    <col min="6914" max="6914" width="20.88671875" style="11" customWidth="1"/>
    <col min="6915" max="6915" width="13.109375" style="11" customWidth="1"/>
    <col min="6916" max="6916" width="11.88671875" style="11" customWidth="1"/>
    <col min="6917" max="6917" width="15.6640625" style="11" customWidth="1"/>
    <col min="6918" max="6918" width="11.109375" style="11" customWidth="1"/>
    <col min="6919" max="6919" width="12" style="11" customWidth="1"/>
    <col min="6920" max="7167" width="9.109375" style="11"/>
    <col min="7168" max="7168" width="6" style="11" customWidth="1"/>
    <col min="7169" max="7169" width="27.44140625" style="11" customWidth="1"/>
    <col min="7170" max="7170" width="20.88671875" style="11" customWidth="1"/>
    <col min="7171" max="7171" width="13.109375" style="11" customWidth="1"/>
    <col min="7172" max="7172" width="11.88671875" style="11" customWidth="1"/>
    <col min="7173" max="7173" width="15.6640625" style="11" customWidth="1"/>
    <col min="7174" max="7174" width="11.109375" style="11" customWidth="1"/>
    <col min="7175" max="7175" width="12" style="11" customWidth="1"/>
    <col min="7176" max="7423" width="9.109375" style="11"/>
    <col min="7424" max="7424" width="6" style="11" customWidth="1"/>
    <col min="7425" max="7425" width="27.44140625" style="11" customWidth="1"/>
    <col min="7426" max="7426" width="20.88671875" style="11" customWidth="1"/>
    <col min="7427" max="7427" width="13.109375" style="11" customWidth="1"/>
    <col min="7428" max="7428" width="11.88671875" style="11" customWidth="1"/>
    <col min="7429" max="7429" width="15.6640625" style="11" customWidth="1"/>
    <col min="7430" max="7430" width="11.109375" style="11" customWidth="1"/>
    <col min="7431" max="7431" width="12" style="11" customWidth="1"/>
    <col min="7432" max="7679" width="9.109375" style="11"/>
    <col min="7680" max="7680" width="6" style="11" customWidth="1"/>
    <col min="7681" max="7681" width="27.44140625" style="11" customWidth="1"/>
    <col min="7682" max="7682" width="20.88671875" style="11" customWidth="1"/>
    <col min="7683" max="7683" width="13.109375" style="11" customWidth="1"/>
    <col min="7684" max="7684" width="11.88671875" style="11" customWidth="1"/>
    <col min="7685" max="7685" width="15.6640625" style="11" customWidth="1"/>
    <col min="7686" max="7686" width="11.109375" style="11" customWidth="1"/>
    <col min="7687" max="7687" width="12" style="11" customWidth="1"/>
    <col min="7688" max="7935" width="9.109375" style="11"/>
    <col min="7936" max="7936" width="6" style="11" customWidth="1"/>
    <col min="7937" max="7937" width="27.44140625" style="11" customWidth="1"/>
    <col min="7938" max="7938" width="20.88671875" style="11" customWidth="1"/>
    <col min="7939" max="7939" width="13.109375" style="11" customWidth="1"/>
    <col min="7940" max="7940" width="11.88671875" style="11" customWidth="1"/>
    <col min="7941" max="7941" width="15.6640625" style="11" customWidth="1"/>
    <col min="7942" max="7942" width="11.109375" style="11" customWidth="1"/>
    <col min="7943" max="7943" width="12" style="11" customWidth="1"/>
    <col min="7944" max="8191" width="9.109375" style="11"/>
    <col min="8192" max="8192" width="6" style="11" customWidth="1"/>
    <col min="8193" max="8193" width="27.44140625" style="11" customWidth="1"/>
    <col min="8194" max="8194" width="20.88671875" style="11" customWidth="1"/>
    <col min="8195" max="8195" width="13.109375" style="11" customWidth="1"/>
    <col min="8196" max="8196" width="11.88671875" style="11" customWidth="1"/>
    <col min="8197" max="8197" width="15.6640625" style="11" customWidth="1"/>
    <col min="8198" max="8198" width="11.109375" style="11" customWidth="1"/>
    <col min="8199" max="8199" width="12" style="11" customWidth="1"/>
    <col min="8200" max="8447" width="9.109375" style="11"/>
    <col min="8448" max="8448" width="6" style="11" customWidth="1"/>
    <col min="8449" max="8449" width="27.44140625" style="11" customWidth="1"/>
    <col min="8450" max="8450" width="20.88671875" style="11" customWidth="1"/>
    <col min="8451" max="8451" width="13.109375" style="11" customWidth="1"/>
    <col min="8452" max="8452" width="11.88671875" style="11" customWidth="1"/>
    <col min="8453" max="8453" width="15.6640625" style="11" customWidth="1"/>
    <col min="8454" max="8454" width="11.109375" style="11" customWidth="1"/>
    <col min="8455" max="8455" width="12" style="11" customWidth="1"/>
    <col min="8456" max="8703" width="9.109375" style="11"/>
    <col min="8704" max="8704" width="6" style="11" customWidth="1"/>
    <col min="8705" max="8705" width="27.44140625" style="11" customWidth="1"/>
    <col min="8706" max="8706" width="20.88671875" style="11" customWidth="1"/>
    <col min="8707" max="8707" width="13.109375" style="11" customWidth="1"/>
    <col min="8708" max="8708" width="11.88671875" style="11" customWidth="1"/>
    <col min="8709" max="8709" width="15.6640625" style="11" customWidth="1"/>
    <col min="8710" max="8710" width="11.109375" style="11" customWidth="1"/>
    <col min="8711" max="8711" width="12" style="11" customWidth="1"/>
    <col min="8712" max="8959" width="9.109375" style="11"/>
    <col min="8960" max="8960" width="6" style="11" customWidth="1"/>
    <col min="8961" max="8961" width="27.44140625" style="11" customWidth="1"/>
    <col min="8962" max="8962" width="20.88671875" style="11" customWidth="1"/>
    <col min="8963" max="8963" width="13.109375" style="11" customWidth="1"/>
    <col min="8964" max="8964" width="11.88671875" style="11" customWidth="1"/>
    <col min="8965" max="8965" width="15.6640625" style="11" customWidth="1"/>
    <col min="8966" max="8966" width="11.109375" style="11" customWidth="1"/>
    <col min="8967" max="8967" width="12" style="11" customWidth="1"/>
    <col min="8968" max="9215" width="9.109375" style="11"/>
    <col min="9216" max="9216" width="6" style="11" customWidth="1"/>
    <col min="9217" max="9217" width="27.44140625" style="11" customWidth="1"/>
    <col min="9218" max="9218" width="20.88671875" style="11" customWidth="1"/>
    <col min="9219" max="9219" width="13.109375" style="11" customWidth="1"/>
    <col min="9220" max="9220" width="11.88671875" style="11" customWidth="1"/>
    <col min="9221" max="9221" width="15.6640625" style="11" customWidth="1"/>
    <col min="9222" max="9222" width="11.109375" style="11" customWidth="1"/>
    <col min="9223" max="9223" width="12" style="11" customWidth="1"/>
    <col min="9224" max="9471" width="9.109375" style="11"/>
    <col min="9472" max="9472" width="6" style="11" customWidth="1"/>
    <col min="9473" max="9473" width="27.44140625" style="11" customWidth="1"/>
    <col min="9474" max="9474" width="20.88671875" style="11" customWidth="1"/>
    <col min="9475" max="9475" width="13.109375" style="11" customWidth="1"/>
    <col min="9476" max="9476" width="11.88671875" style="11" customWidth="1"/>
    <col min="9477" max="9477" width="15.6640625" style="11" customWidth="1"/>
    <col min="9478" max="9478" width="11.109375" style="11" customWidth="1"/>
    <col min="9479" max="9479" width="12" style="11" customWidth="1"/>
    <col min="9480" max="9727" width="9.109375" style="11"/>
    <col min="9728" max="9728" width="6" style="11" customWidth="1"/>
    <col min="9729" max="9729" width="27.44140625" style="11" customWidth="1"/>
    <col min="9730" max="9730" width="20.88671875" style="11" customWidth="1"/>
    <col min="9731" max="9731" width="13.109375" style="11" customWidth="1"/>
    <col min="9732" max="9732" width="11.88671875" style="11" customWidth="1"/>
    <col min="9733" max="9733" width="15.6640625" style="11" customWidth="1"/>
    <col min="9734" max="9734" width="11.109375" style="11" customWidth="1"/>
    <col min="9735" max="9735" width="12" style="11" customWidth="1"/>
    <col min="9736" max="9983" width="9.109375" style="11"/>
    <col min="9984" max="9984" width="6" style="11" customWidth="1"/>
    <col min="9985" max="9985" width="27.44140625" style="11" customWidth="1"/>
    <col min="9986" max="9986" width="20.88671875" style="11" customWidth="1"/>
    <col min="9987" max="9987" width="13.109375" style="11" customWidth="1"/>
    <col min="9988" max="9988" width="11.88671875" style="11" customWidth="1"/>
    <col min="9989" max="9989" width="15.6640625" style="11" customWidth="1"/>
    <col min="9990" max="9990" width="11.109375" style="11" customWidth="1"/>
    <col min="9991" max="9991" width="12" style="11" customWidth="1"/>
    <col min="9992" max="10239" width="9.109375" style="11"/>
    <col min="10240" max="10240" width="6" style="11" customWidth="1"/>
    <col min="10241" max="10241" width="27.44140625" style="11" customWidth="1"/>
    <col min="10242" max="10242" width="20.88671875" style="11" customWidth="1"/>
    <col min="10243" max="10243" width="13.109375" style="11" customWidth="1"/>
    <col min="10244" max="10244" width="11.88671875" style="11" customWidth="1"/>
    <col min="10245" max="10245" width="15.6640625" style="11" customWidth="1"/>
    <col min="10246" max="10246" width="11.109375" style="11" customWidth="1"/>
    <col min="10247" max="10247" width="12" style="11" customWidth="1"/>
    <col min="10248" max="10495" width="9.109375" style="11"/>
    <col min="10496" max="10496" width="6" style="11" customWidth="1"/>
    <col min="10497" max="10497" width="27.44140625" style="11" customWidth="1"/>
    <col min="10498" max="10498" width="20.88671875" style="11" customWidth="1"/>
    <col min="10499" max="10499" width="13.109375" style="11" customWidth="1"/>
    <col min="10500" max="10500" width="11.88671875" style="11" customWidth="1"/>
    <col min="10501" max="10501" width="15.6640625" style="11" customWidth="1"/>
    <col min="10502" max="10502" width="11.109375" style="11" customWidth="1"/>
    <col min="10503" max="10503" width="12" style="11" customWidth="1"/>
    <col min="10504" max="10751" width="9.109375" style="11"/>
    <col min="10752" max="10752" width="6" style="11" customWidth="1"/>
    <col min="10753" max="10753" width="27.44140625" style="11" customWidth="1"/>
    <col min="10754" max="10754" width="20.88671875" style="11" customWidth="1"/>
    <col min="10755" max="10755" width="13.109375" style="11" customWidth="1"/>
    <col min="10756" max="10756" width="11.88671875" style="11" customWidth="1"/>
    <col min="10757" max="10757" width="15.6640625" style="11" customWidth="1"/>
    <col min="10758" max="10758" width="11.109375" style="11" customWidth="1"/>
    <col min="10759" max="10759" width="12" style="11" customWidth="1"/>
    <col min="10760" max="11007" width="9.109375" style="11"/>
    <col min="11008" max="11008" width="6" style="11" customWidth="1"/>
    <col min="11009" max="11009" width="27.44140625" style="11" customWidth="1"/>
    <col min="11010" max="11010" width="20.88671875" style="11" customWidth="1"/>
    <col min="11011" max="11011" width="13.109375" style="11" customWidth="1"/>
    <col min="11012" max="11012" width="11.88671875" style="11" customWidth="1"/>
    <col min="11013" max="11013" width="15.6640625" style="11" customWidth="1"/>
    <col min="11014" max="11014" width="11.109375" style="11" customWidth="1"/>
    <col min="11015" max="11015" width="12" style="11" customWidth="1"/>
    <col min="11016" max="11263" width="9.109375" style="11"/>
    <col min="11264" max="11264" width="6" style="11" customWidth="1"/>
    <col min="11265" max="11265" width="27.44140625" style="11" customWidth="1"/>
    <col min="11266" max="11266" width="20.88671875" style="11" customWidth="1"/>
    <col min="11267" max="11267" width="13.109375" style="11" customWidth="1"/>
    <col min="11268" max="11268" width="11.88671875" style="11" customWidth="1"/>
    <col min="11269" max="11269" width="15.6640625" style="11" customWidth="1"/>
    <col min="11270" max="11270" width="11.109375" style="11" customWidth="1"/>
    <col min="11271" max="11271" width="12" style="11" customWidth="1"/>
    <col min="11272" max="11519" width="9.109375" style="11"/>
    <col min="11520" max="11520" width="6" style="11" customWidth="1"/>
    <col min="11521" max="11521" width="27.44140625" style="11" customWidth="1"/>
    <col min="11522" max="11522" width="20.88671875" style="11" customWidth="1"/>
    <col min="11523" max="11523" width="13.109375" style="11" customWidth="1"/>
    <col min="11524" max="11524" width="11.88671875" style="11" customWidth="1"/>
    <col min="11525" max="11525" width="15.6640625" style="11" customWidth="1"/>
    <col min="11526" max="11526" width="11.109375" style="11" customWidth="1"/>
    <col min="11527" max="11527" width="12" style="11" customWidth="1"/>
    <col min="11528" max="11775" width="9.109375" style="11"/>
    <col min="11776" max="11776" width="6" style="11" customWidth="1"/>
    <col min="11777" max="11777" width="27.44140625" style="11" customWidth="1"/>
    <col min="11778" max="11778" width="20.88671875" style="11" customWidth="1"/>
    <col min="11779" max="11779" width="13.109375" style="11" customWidth="1"/>
    <col min="11780" max="11780" width="11.88671875" style="11" customWidth="1"/>
    <col min="11781" max="11781" width="15.6640625" style="11" customWidth="1"/>
    <col min="11782" max="11782" width="11.109375" style="11" customWidth="1"/>
    <col min="11783" max="11783" width="12" style="11" customWidth="1"/>
    <col min="11784" max="12031" width="9.109375" style="11"/>
    <col min="12032" max="12032" width="6" style="11" customWidth="1"/>
    <col min="12033" max="12033" width="27.44140625" style="11" customWidth="1"/>
    <col min="12034" max="12034" width="20.88671875" style="11" customWidth="1"/>
    <col min="12035" max="12035" width="13.109375" style="11" customWidth="1"/>
    <col min="12036" max="12036" width="11.88671875" style="11" customWidth="1"/>
    <col min="12037" max="12037" width="15.6640625" style="11" customWidth="1"/>
    <col min="12038" max="12038" width="11.109375" style="11" customWidth="1"/>
    <col min="12039" max="12039" width="12" style="11" customWidth="1"/>
    <col min="12040" max="12287" width="9.109375" style="11"/>
    <col min="12288" max="12288" width="6" style="11" customWidth="1"/>
    <col min="12289" max="12289" width="27.44140625" style="11" customWidth="1"/>
    <col min="12290" max="12290" width="20.88671875" style="11" customWidth="1"/>
    <col min="12291" max="12291" width="13.109375" style="11" customWidth="1"/>
    <col min="12292" max="12292" width="11.88671875" style="11" customWidth="1"/>
    <col min="12293" max="12293" width="15.6640625" style="11" customWidth="1"/>
    <col min="12294" max="12294" width="11.109375" style="11" customWidth="1"/>
    <col min="12295" max="12295" width="12" style="11" customWidth="1"/>
    <col min="12296" max="12543" width="9.109375" style="11"/>
    <col min="12544" max="12544" width="6" style="11" customWidth="1"/>
    <col min="12545" max="12545" width="27.44140625" style="11" customWidth="1"/>
    <col min="12546" max="12546" width="20.88671875" style="11" customWidth="1"/>
    <col min="12547" max="12547" width="13.109375" style="11" customWidth="1"/>
    <col min="12548" max="12548" width="11.88671875" style="11" customWidth="1"/>
    <col min="12549" max="12549" width="15.6640625" style="11" customWidth="1"/>
    <col min="12550" max="12550" width="11.109375" style="11" customWidth="1"/>
    <col min="12551" max="12551" width="12" style="11" customWidth="1"/>
    <col min="12552" max="12799" width="9.109375" style="11"/>
    <col min="12800" max="12800" width="6" style="11" customWidth="1"/>
    <col min="12801" max="12801" width="27.44140625" style="11" customWidth="1"/>
    <col min="12802" max="12802" width="20.88671875" style="11" customWidth="1"/>
    <col min="12803" max="12803" width="13.109375" style="11" customWidth="1"/>
    <col min="12804" max="12804" width="11.88671875" style="11" customWidth="1"/>
    <col min="12805" max="12805" width="15.6640625" style="11" customWidth="1"/>
    <col min="12806" max="12806" width="11.109375" style="11" customWidth="1"/>
    <col min="12807" max="12807" width="12" style="11" customWidth="1"/>
    <col min="12808" max="13055" width="9.109375" style="11"/>
    <col min="13056" max="13056" width="6" style="11" customWidth="1"/>
    <col min="13057" max="13057" width="27.44140625" style="11" customWidth="1"/>
    <col min="13058" max="13058" width="20.88671875" style="11" customWidth="1"/>
    <col min="13059" max="13059" width="13.109375" style="11" customWidth="1"/>
    <col min="13060" max="13060" width="11.88671875" style="11" customWidth="1"/>
    <col min="13061" max="13061" width="15.6640625" style="11" customWidth="1"/>
    <col min="13062" max="13062" width="11.109375" style="11" customWidth="1"/>
    <col min="13063" max="13063" width="12" style="11" customWidth="1"/>
    <col min="13064" max="13311" width="9.109375" style="11"/>
    <col min="13312" max="13312" width="6" style="11" customWidth="1"/>
    <col min="13313" max="13313" width="27.44140625" style="11" customWidth="1"/>
    <col min="13314" max="13314" width="20.88671875" style="11" customWidth="1"/>
    <col min="13315" max="13315" width="13.109375" style="11" customWidth="1"/>
    <col min="13316" max="13316" width="11.88671875" style="11" customWidth="1"/>
    <col min="13317" max="13317" width="15.6640625" style="11" customWidth="1"/>
    <col min="13318" max="13318" width="11.109375" style="11" customWidth="1"/>
    <col min="13319" max="13319" width="12" style="11" customWidth="1"/>
    <col min="13320" max="13567" width="9.109375" style="11"/>
    <col min="13568" max="13568" width="6" style="11" customWidth="1"/>
    <col min="13569" max="13569" width="27.44140625" style="11" customWidth="1"/>
    <col min="13570" max="13570" width="20.88671875" style="11" customWidth="1"/>
    <col min="13571" max="13571" width="13.109375" style="11" customWidth="1"/>
    <col min="13572" max="13572" width="11.88671875" style="11" customWidth="1"/>
    <col min="13573" max="13573" width="15.6640625" style="11" customWidth="1"/>
    <col min="13574" max="13574" width="11.109375" style="11" customWidth="1"/>
    <col min="13575" max="13575" width="12" style="11" customWidth="1"/>
    <col min="13576" max="13823" width="9.109375" style="11"/>
    <col min="13824" max="13824" width="6" style="11" customWidth="1"/>
    <col min="13825" max="13825" width="27.44140625" style="11" customWidth="1"/>
    <col min="13826" max="13826" width="20.88671875" style="11" customWidth="1"/>
    <col min="13827" max="13827" width="13.109375" style="11" customWidth="1"/>
    <col min="13828" max="13828" width="11.88671875" style="11" customWidth="1"/>
    <col min="13829" max="13829" width="15.6640625" style="11" customWidth="1"/>
    <col min="13830" max="13830" width="11.109375" style="11" customWidth="1"/>
    <col min="13831" max="13831" width="12" style="11" customWidth="1"/>
    <col min="13832" max="14079" width="9.109375" style="11"/>
    <col min="14080" max="14080" width="6" style="11" customWidth="1"/>
    <col min="14081" max="14081" width="27.44140625" style="11" customWidth="1"/>
    <col min="14082" max="14082" width="20.88671875" style="11" customWidth="1"/>
    <col min="14083" max="14083" width="13.109375" style="11" customWidth="1"/>
    <col min="14084" max="14084" width="11.88671875" style="11" customWidth="1"/>
    <col min="14085" max="14085" width="15.6640625" style="11" customWidth="1"/>
    <col min="14086" max="14086" width="11.109375" style="11" customWidth="1"/>
    <col min="14087" max="14087" width="12" style="11" customWidth="1"/>
    <col min="14088" max="14335" width="9.109375" style="11"/>
    <col min="14336" max="14336" width="6" style="11" customWidth="1"/>
    <col min="14337" max="14337" width="27.44140625" style="11" customWidth="1"/>
    <col min="14338" max="14338" width="20.88671875" style="11" customWidth="1"/>
    <col min="14339" max="14339" width="13.109375" style="11" customWidth="1"/>
    <col min="14340" max="14340" width="11.88671875" style="11" customWidth="1"/>
    <col min="14341" max="14341" width="15.6640625" style="11" customWidth="1"/>
    <col min="14342" max="14342" width="11.109375" style="11" customWidth="1"/>
    <col min="14343" max="14343" width="12" style="11" customWidth="1"/>
    <col min="14344" max="14591" width="9.109375" style="11"/>
    <col min="14592" max="14592" width="6" style="11" customWidth="1"/>
    <col min="14593" max="14593" width="27.44140625" style="11" customWidth="1"/>
    <col min="14594" max="14594" width="20.88671875" style="11" customWidth="1"/>
    <col min="14595" max="14595" width="13.109375" style="11" customWidth="1"/>
    <col min="14596" max="14596" width="11.88671875" style="11" customWidth="1"/>
    <col min="14597" max="14597" width="15.6640625" style="11" customWidth="1"/>
    <col min="14598" max="14598" width="11.109375" style="11" customWidth="1"/>
    <col min="14599" max="14599" width="12" style="11" customWidth="1"/>
    <col min="14600" max="14847" width="9.109375" style="11"/>
    <col min="14848" max="14848" width="6" style="11" customWidth="1"/>
    <col min="14849" max="14849" width="27.44140625" style="11" customWidth="1"/>
    <col min="14850" max="14850" width="20.88671875" style="11" customWidth="1"/>
    <col min="14851" max="14851" width="13.109375" style="11" customWidth="1"/>
    <col min="14852" max="14852" width="11.88671875" style="11" customWidth="1"/>
    <col min="14853" max="14853" width="15.6640625" style="11" customWidth="1"/>
    <col min="14854" max="14854" width="11.109375" style="11" customWidth="1"/>
    <col min="14855" max="14855" width="12" style="11" customWidth="1"/>
    <col min="14856" max="15103" width="9.109375" style="11"/>
    <col min="15104" max="15104" width="6" style="11" customWidth="1"/>
    <col min="15105" max="15105" width="27.44140625" style="11" customWidth="1"/>
    <col min="15106" max="15106" width="20.88671875" style="11" customWidth="1"/>
    <col min="15107" max="15107" width="13.109375" style="11" customWidth="1"/>
    <col min="15108" max="15108" width="11.88671875" style="11" customWidth="1"/>
    <col min="15109" max="15109" width="15.6640625" style="11" customWidth="1"/>
    <col min="15110" max="15110" width="11.109375" style="11" customWidth="1"/>
    <col min="15111" max="15111" width="12" style="11" customWidth="1"/>
    <col min="15112" max="15359" width="9.109375" style="11"/>
    <col min="15360" max="15360" width="6" style="11" customWidth="1"/>
    <col min="15361" max="15361" width="27.44140625" style="11" customWidth="1"/>
    <col min="15362" max="15362" width="20.88671875" style="11" customWidth="1"/>
    <col min="15363" max="15363" width="13.109375" style="11" customWidth="1"/>
    <col min="15364" max="15364" width="11.88671875" style="11" customWidth="1"/>
    <col min="15365" max="15365" width="15.6640625" style="11" customWidth="1"/>
    <col min="15366" max="15366" width="11.109375" style="11" customWidth="1"/>
    <col min="15367" max="15367" width="12" style="11" customWidth="1"/>
    <col min="15368" max="15615" width="9.109375" style="11"/>
    <col min="15616" max="15616" width="6" style="11" customWidth="1"/>
    <col min="15617" max="15617" width="27.44140625" style="11" customWidth="1"/>
    <col min="15618" max="15618" width="20.88671875" style="11" customWidth="1"/>
    <col min="15619" max="15619" width="13.109375" style="11" customWidth="1"/>
    <col min="15620" max="15620" width="11.88671875" style="11" customWidth="1"/>
    <col min="15621" max="15621" width="15.6640625" style="11" customWidth="1"/>
    <col min="15622" max="15622" width="11.109375" style="11" customWidth="1"/>
    <col min="15623" max="15623" width="12" style="11" customWidth="1"/>
    <col min="15624" max="15871" width="9.109375" style="11"/>
    <col min="15872" max="15872" width="6" style="11" customWidth="1"/>
    <col min="15873" max="15873" width="27.44140625" style="11" customWidth="1"/>
    <col min="15874" max="15874" width="20.88671875" style="11" customWidth="1"/>
    <col min="15875" max="15875" width="13.109375" style="11" customWidth="1"/>
    <col min="15876" max="15876" width="11.88671875" style="11" customWidth="1"/>
    <col min="15877" max="15877" width="15.6640625" style="11" customWidth="1"/>
    <col min="15878" max="15878" width="11.109375" style="11" customWidth="1"/>
    <col min="15879" max="15879" width="12" style="11" customWidth="1"/>
    <col min="15880" max="16127" width="9.109375" style="11"/>
    <col min="16128" max="16128" width="6" style="11" customWidth="1"/>
    <col min="16129" max="16129" width="27.44140625" style="11" customWidth="1"/>
    <col min="16130" max="16130" width="20.88671875" style="11" customWidth="1"/>
    <col min="16131" max="16131" width="13.109375" style="11" customWidth="1"/>
    <col min="16132" max="16132" width="11.88671875" style="11" customWidth="1"/>
    <col min="16133" max="16133" width="15.6640625" style="11" customWidth="1"/>
    <col min="16134" max="16134" width="11.109375" style="11" customWidth="1"/>
    <col min="16135" max="16135" width="12" style="11" customWidth="1"/>
    <col min="16136" max="16384" width="9.109375" style="11"/>
  </cols>
  <sheetData>
    <row r="1" spans="1:11" s="56" customFormat="1" ht="13.8" x14ac:dyDescent="0.25">
      <c r="A1" s="8"/>
      <c r="B1" s="9"/>
      <c r="C1" s="8"/>
      <c r="D1" s="8"/>
      <c r="E1" s="10"/>
      <c r="F1" s="8"/>
      <c r="G1" s="11"/>
      <c r="H1" s="4" t="s">
        <v>64</v>
      </c>
    </row>
    <row r="2" spans="1:11" s="57" customFormat="1" ht="17.399999999999999" x14ac:dyDescent="0.3">
      <c r="A2" s="8"/>
      <c r="B2" s="6" t="s">
        <v>9</v>
      </c>
      <c r="C2" s="8"/>
      <c r="D2" s="8"/>
      <c r="E2" s="10"/>
      <c r="F2" s="8"/>
      <c r="G2" s="8"/>
      <c r="H2" s="8"/>
    </row>
    <row r="3" spans="1:11" s="57" customFormat="1" x14ac:dyDescent="0.25">
      <c r="A3" s="8"/>
      <c r="B3" s="9"/>
      <c r="C3" s="8"/>
      <c r="D3" s="8"/>
      <c r="E3" s="10"/>
      <c r="F3" s="8"/>
      <c r="G3" s="8"/>
      <c r="H3" s="8"/>
    </row>
    <row r="4" spans="1:11" s="57" customFormat="1" ht="53.4" customHeight="1" x14ac:dyDescent="0.25">
      <c r="A4" s="112" t="s">
        <v>54</v>
      </c>
      <c r="B4" s="112"/>
      <c r="C4" s="112"/>
      <c r="D4" s="112"/>
      <c r="E4" s="112"/>
      <c r="F4" s="112"/>
      <c r="G4" s="112"/>
      <c r="H4" s="112"/>
    </row>
    <row r="5" spans="1:11" s="59" customFormat="1" ht="17.25" customHeight="1" x14ac:dyDescent="0.25">
      <c r="A5" s="16"/>
      <c r="B5" s="16"/>
      <c r="C5" s="16"/>
      <c r="D5" s="16"/>
      <c r="E5" s="16"/>
      <c r="F5" s="16"/>
      <c r="G5" s="16"/>
      <c r="H5" s="16"/>
    </row>
    <row r="6" spans="1:11" s="13" customFormat="1" ht="84" customHeight="1" x14ac:dyDescent="0.25">
      <c r="A6" s="17" t="s">
        <v>0</v>
      </c>
      <c r="B6" s="18" t="s">
        <v>1</v>
      </c>
      <c r="C6" s="18" t="s">
        <v>2</v>
      </c>
      <c r="D6" s="18" t="s">
        <v>3</v>
      </c>
      <c r="E6" s="18" t="s">
        <v>55</v>
      </c>
      <c r="F6" s="19" t="s">
        <v>56</v>
      </c>
      <c r="G6" s="20" t="s">
        <v>7</v>
      </c>
      <c r="H6" s="21" t="s">
        <v>8</v>
      </c>
    </row>
    <row r="7" spans="1:11" s="14" customFormat="1" ht="21.75" customHeight="1" x14ac:dyDescent="0.25">
      <c r="A7" s="110" t="s">
        <v>16</v>
      </c>
      <c r="B7" s="110"/>
      <c r="C7" s="110"/>
      <c r="D7" s="38"/>
      <c r="E7" s="38"/>
      <c r="F7" s="24">
        <f t="shared" ref="F7:G7" si="0">SUM(F8:F38)</f>
        <v>9050.130000000001</v>
      </c>
      <c r="G7" s="24">
        <f t="shared" si="0"/>
        <v>2132.6099999999997</v>
      </c>
      <c r="H7" s="24">
        <f>SUM(H8:H38)</f>
        <v>11182.740000000003</v>
      </c>
      <c r="I7" s="13"/>
      <c r="J7" s="13"/>
      <c r="K7" s="13"/>
    </row>
    <row r="8" spans="1:11" s="67" customFormat="1" ht="26.4" x14ac:dyDescent="0.25">
      <c r="A8" s="60">
        <v>1</v>
      </c>
      <c r="B8" s="61" t="s">
        <v>10</v>
      </c>
      <c r="C8" s="62" t="s">
        <v>57</v>
      </c>
      <c r="D8" s="63">
        <f t="shared" ref="D8:D38" si="1">F8/E8%</f>
        <v>1343.75</v>
      </c>
      <c r="E8" s="64">
        <v>20</v>
      </c>
      <c r="F8" s="63">
        <v>268.75</v>
      </c>
      <c r="G8" s="65">
        <f t="shared" ref="G8:G38" si="2">ROUND(F8*23.59%,2)</f>
        <v>63.4</v>
      </c>
      <c r="H8" s="66">
        <f t="shared" ref="H8:H36" si="3">F8+G8</f>
        <v>332.15</v>
      </c>
      <c r="I8" s="13"/>
    </row>
    <row r="9" spans="1:11" s="67" customFormat="1" ht="39.6" x14ac:dyDescent="0.25">
      <c r="A9" s="60">
        <v>2</v>
      </c>
      <c r="B9" s="61" t="s">
        <v>10</v>
      </c>
      <c r="C9" s="62" t="s">
        <v>58</v>
      </c>
      <c r="D9" s="63">
        <f t="shared" si="1"/>
        <v>1390</v>
      </c>
      <c r="E9" s="64">
        <v>20</v>
      </c>
      <c r="F9" s="63">
        <v>278</v>
      </c>
      <c r="G9" s="65">
        <f t="shared" si="2"/>
        <v>65.58</v>
      </c>
      <c r="H9" s="66">
        <f t="shared" si="3"/>
        <v>343.58</v>
      </c>
      <c r="I9" s="13"/>
    </row>
    <row r="10" spans="1:11" s="67" customFormat="1" x14ac:dyDescent="0.25">
      <c r="A10" s="60">
        <v>3</v>
      </c>
      <c r="B10" s="61" t="s">
        <v>10</v>
      </c>
      <c r="C10" s="61" t="s">
        <v>18</v>
      </c>
      <c r="D10" s="63">
        <f t="shared" si="1"/>
        <v>653.86666666666667</v>
      </c>
      <c r="E10" s="64">
        <v>15</v>
      </c>
      <c r="F10" s="63">
        <v>98.08</v>
      </c>
      <c r="G10" s="65">
        <f t="shared" si="2"/>
        <v>23.14</v>
      </c>
      <c r="H10" s="66">
        <f t="shared" si="3"/>
        <v>121.22</v>
      </c>
      <c r="I10" s="13"/>
    </row>
    <row r="11" spans="1:11" s="67" customFormat="1" x14ac:dyDescent="0.25">
      <c r="A11" s="60">
        <v>4</v>
      </c>
      <c r="B11" s="61" t="s">
        <v>10</v>
      </c>
      <c r="C11" s="61" t="s">
        <v>18</v>
      </c>
      <c r="D11" s="63">
        <f t="shared" si="1"/>
        <v>959.06666666666683</v>
      </c>
      <c r="E11" s="64">
        <v>15</v>
      </c>
      <c r="F11" s="63">
        <v>143.86000000000001</v>
      </c>
      <c r="G11" s="65">
        <f t="shared" si="2"/>
        <v>33.94</v>
      </c>
      <c r="H11" s="66">
        <f t="shared" si="3"/>
        <v>177.8</v>
      </c>
      <c r="I11" s="13"/>
    </row>
    <row r="12" spans="1:11" s="67" customFormat="1" x14ac:dyDescent="0.25">
      <c r="A12" s="60">
        <v>5</v>
      </c>
      <c r="B12" s="61" t="s">
        <v>10</v>
      </c>
      <c r="C12" s="61" t="s">
        <v>18</v>
      </c>
      <c r="D12" s="63">
        <f t="shared" si="1"/>
        <v>741.06666666666672</v>
      </c>
      <c r="E12" s="64">
        <v>15</v>
      </c>
      <c r="F12" s="63">
        <v>111.16</v>
      </c>
      <c r="G12" s="65">
        <f t="shared" si="2"/>
        <v>26.22</v>
      </c>
      <c r="H12" s="66">
        <f t="shared" si="3"/>
        <v>137.38</v>
      </c>
      <c r="I12" s="13"/>
    </row>
    <row r="13" spans="1:11" s="67" customFormat="1" x14ac:dyDescent="0.25">
      <c r="A13" s="60">
        <v>6</v>
      </c>
      <c r="B13" s="61" t="s">
        <v>10</v>
      </c>
      <c r="C13" s="61" t="s">
        <v>18</v>
      </c>
      <c r="D13" s="63">
        <f t="shared" si="1"/>
        <v>959.06666666666683</v>
      </c>
      <c r="E13" s="64">
        <v>15</v>
      </c>
      <c r="F13" s="63">
        <v>143.86000000000001</v>
      </c>
      <c r="G13" s="65">
        <f t="shared" si="2"/>
        <v>33.94</v>
      </c>
      <c r="H13" s="66">
        <f t="shared" si="3"/>
        <v>177.8</v>
      </c>
      <c r="I13" s="13"/>
    </row>
    <row r="14" spans="1:11" s="67" customFormat="1" x14ac:dyDescent="0.25">
      <c r="A14" s="60">
        <v>7</v>
      </c>
      <c r="B14" s="61" t="s">
        <v>10</v>
      </c>
      <c r="C14" s="61" t="s">
        <v>18</v>
      </c>
      <c r="D14" s="63">
        <f t="shared" si="1"/>
        <v>959.06666666666683</v>
      </c>
      <c r="E14" s="64">
        <v>15</v>
      </c>
      <c r="F14" s="63">
        <v>143.86000000000001</v>
      </c>
      <c r="G14" s="65">
        <f t="shared" si="2"/>
        <v>33.94</v>
      </c>
      <c r="H14" s="66">
        <f t="shared" si="3"/>
        <v>177.8</v>
      </c>
      <c r="I14" s="13"/>
    </row>
    <row r="15" spans="1:11" s="67" customFormat="1" x14ac:dyDescent="0.25">
      <c r="A15" s="60">
        <v>8</v>
      </c>
      <c r="B15" s="61" t="s">
        <v>10</v>
      </c>
      <c r="C15" s="61" t="s">
        <v>18</v>
      </c>
      <c r="D15" s="63">
        <f t="shared" si="1"/>
        <v>523.13333333333333</v>
      </c>
      <c r="E15" s="64">
        <v>15</v>
      </c>
      <c r="F15" s="63">
        <v>78.47</v>
      </c>
      <c r="G15" s="65">
        <f t="shared" si="2"/>
        <v>18.510000000000002</v>
      </c>
      <c r="H15" s="66">
        <f t="shared" si="3"/>
        <v>96.98</v>
      </c>
      <c r="I15" s="13"/>
    </row>
    <row r="16" spans="1:11" s="67" customFormat="1" x14ac:dyDescent="0.25">
      <c r="A16" s="60">
        <v>9</v>
      </c>
      <c r="B16" s="61" t="s">
        <v>10</v>
      </c>
      <c r="C16" s="61" t="s">
        <v>18</v>
      </c>
      <c r="D16" s="63">
        <f t="shared" si="1"/>
        <v>697.4666666666667</v>
      </c>
      <c r="E16" s="64">
        <v>15</v>
      </c>
      <c r="F16" s="63">
        <v>104.62</v>
      </c>
      <c r="G16" s="65">
        <f t="shared" si="2"/>
        <v>24.68</v>
      </c>
      <c r="H16" s="66">
        <f t="shared" si="3"/>
        <v>129.30000000000001</v>
      </c>
      <c r="I16" s="13"/>
    </row>
    <row r="17" spans="1:12" s="67" customFormat="1" x14ac:dyDescent="0.25">
      <c r="A17" s="60">
        <v>10</v>
      </c>
      <c r="B17" s="61" t="s">
        <v>10</v>
      </c>
      <c r="C17" s="61" t="s">
        <v>18</v>
      </c>
      <c r="D17" s="63">
        <f t="shared" si="1"/>
        <v>741.06666666666672</v>
      </c>
      <c r="E17" s="64">
        <v>15</v>
      </c>
      <c r="F17" s="63">
        <v>111.16</v>
      </c>
      <c r="G17" s="65">
        <f t="shared" si="2"/>
        <v>26.22</v>
      </c>
      <c r="H17" s="66">
        <f t="shared" si="3"/>
        <v>137.38</v>
      </c>
      <c r="I17" s="13"/>
    </row>
    <row r="18" spans="1:12" s="67" customFormat="1" ht="52.8" x14ac:dyDescent="0.25">
      <c r="A18" s="60">
        <v>11</v>
      </c>
      <c r="B18" s="61" t="s">
        <v>10</v>
      </c>
      <c r="C18" s="61" t="s">
        <v>18</v>
      </c>
      <c r="D18" s="63">
        <f t="shared" si="1"/>
        <v>959.06666666666683</v>
      </c>
      <c r="E18" s="64">
        <v>15</v>
      </c>
      <c r="F18" s="63">
        <v>143.86000000000001</v>
      </c>
      <c r="G18" s="65">
        <f>ROUND(F18*21.94%,2)</f>
        <v>31.56</v>
      </c>
      <c r="H18" s="66">
        <f>F18+G18</f>
        <v>175.42000000000002</v>
      </c>
      <c r="I18" s="68" t="s">
        <v>27</v>
      </c>
    </row>
    <row r="19" spans="1:12" s="67" customFormat="1" x14ac:dyDescent="0.25">
      <c r="A19" s="60">
        <v>12</v>
      </c>
      <c r="B19" s="61" t="s">
        <v>10</v>
      </c>
      <c r="C19" s="61" t="s">
        <v>18</v>
      </c>
      <c r="D19" s="63">
        <f t="shared" si="1"/>
        <v>1000</v>
      </c>
      <c r="E19" s="64">
        <v>15</v>
      </c>
      <c r="F19" s="63">
        <v>150</v>
      </c>
      <c r="G19" s="65">
        <f t="shared" si="2"/>
        <v>35.39</v>
      </c>
      <c r="H19" s="66">
        <f t="shared" si="3"/>
        <v>185.39</v>
      </c>
      <c r="I19" s="8"/>
    </row>
    <row r="20" spans="1:12" s="67" customFormat="1" x14ac:dyDescent="0.25">
      <c r="A20" s="60">
        <v>13</v>
      </c>
      <c r="B20" s="61" t="s">
        <v>10</v>
      </c>
      <c r="C20" s="62" t="s">
        <v>11</v>
      </c>
      <c r="D20" s="63">
        <f t="shared" si="1"/>
        <v>923.19999999999993</v>
      </c>
      <c r="E20" s="64">
        <v>10</v>
      </c>
      <c r="F20" s="63">
        <v>92.32</v>
      </c>
      <c r="G20" s="65">
        <f t="shared" si="2"/>
        <v>21.78</v>
      </c>
      <c r="H20" s="66">
        <f t="shared" si="3"/>
        <v>114.1</v>
      </c>
      <c r="I20" s="8"/>
    </row>
    <row r="21" spans="1:12" ht="39.6" x14ac:dyDescent="0.25">
      <c r="A21" s="60">
        <v>14</v>
      </c>
      <c r="B21" s="62" t="s">
        <v>12</v>
      </c>
      <c r="C21" s="62" t="s">
        <v>13</v>
      </c>
      <c r="D21" s="63">
        <f t="shared" si="1"/>
        <v>2247.9666666666667</v>
      </c>
      <c r="E21" s="64">
        <v>30</v>
      </c>
      <c r="F21" s="63">
        <v>674.39</v>
      </c>
      <c r="G21" s="65">
        <f t="shared" si="2"/>
        <v>159.09</v>
      </c>
      <c r="H21" s="66">
        <f t="shared" si="3"/>
        <v>833.48</v>
      </c>
      <c r="I21" s="8"/>
      <c r="J21" s="67"/>
      <c r="K21" s="8"/>
      <c r="L21" s="8"/>
    </row>
    <row r="22" spans="1:12" ht="52.8" x14ac:dyDescent="0.25">
      <c r="A22" s="60">
        <v>15</v>
      </c>
      <c r="B22" s="62" t="s">
        <v>12</v>
      </c>
      <c r="C22" s="62" t="s">
        <v>14</v>
      </c>
      <c r="D22" s="63">
        <f t="shared" si="1"/>
        <v>1709.0000000000002</v>
      </c>
      <c r="E22" s="64">
        <v>30</v>
      </c>
      <c r="F22" s="63">
        <v>512.70000000000005</v>
      </c>
      <c r="G22" s="65">
        <f t="shared" si="2"/>
        <v>120.95</v>
      </c>
      <c r="H22" s="66">
        <f t="shared" si="3"/>
        <v>633.65000000000009</v>
      </c>
      <c r="I22" s="8"/>
      <c r="J22" s="67"/>
      <c r="K22" s="8"/>
      <c r="L22" s="8"/>
    </row>
    <row r="23" spans="1:12" ht="52.8" x14ac:dyDescent="0.25">
      <c r="A23" s="60">
        <v>16</v>
      </c>
      <c r="B23" s="62" t="s">
        <v>12</v>
      </c>
      <c r="C23" s="62" t="s">
        <v>14</v>
      </c>
      <c r="D23" s="63">
        <f t="shared" si="1"/>
        <v>1631.3333333333333</v>
      </c>
      <c r="E23" s="64">
        <v>30</v>
      </c>
      <c r="F23" s="63">
        <v>489.4</v>
      </c>
      <c r="G23" s="65">
        <f t="shared" si="2"/>
        <v>115.45</v>
      </c>
      <c r="H23" s="66">
        <f t="shared" si="3"/>
        <v>604.85</v>
      </c>
      <c r="I23" s="8"/>
      <c r="J23" s="67"/>
      <c r="K23" s="8"/>
      <c r="L23" s="8"/>
    </row>
    <row r="24" spans="1:12" x14ac:dyDescent="0.25">
      <c r="A24" s="60">
        <v>17</v>
      </c>
      <c r="B24" s="62" t="s">
        <v>12</v>
      </c>
      <c r="C24" s="62" t="s">
        <v>15</v>
      </c>
      <c r="D24" s="63">
        <f t="shared" si="1"/>
        <v>1159</v>
      </c>
      <c r="E24" s="64">
        <v>30</v>
      </c>
      <c r="F24" s="63">
        <v>347.7</v>
      </c>
      <c r="G24" s="65">
        <f t="shared" si="2"/>
        <v>82.02</v>
      </c>
      <c r="H24" s="66">
        <f t="shared" si="3"/>
        <v>429.71999999999997</v>
      </c>
      <c r="I24" s="8"/>
      <c r="J24" s="67"/>
      <c r="K24" s="8"/>
      <c r="L24" s="8"/>
    </row>
    <row r="25" spans="1:12" x14ac:dyDescent="0.25">
      <c r="A25" s="60">
        <v>18</v>
      </c>
      <c r="B25" s="62" t="s">
        <v>12</v>
      </c>
      <c r="C25" s="62" t="s">
        <v>15</v>
      </c>
      <c r="D25" s="63">
        <f t="shared" si="1"/>
        <v>895.6</v>
      </c>
      <c r="E25" s="64">
        <v>30</v>
      </c>
      <c r="F25" s="63">
        <v>268.68</v>
      </c>
      <c r="G25" s="65">
        <f t="shared" si="2"/>
        <v>63.38</v>
      </c>
      <c r="H25" s="66">
        <f t="shared" si="3"/>
        <v>332.06</v>
      </c>
      <c r="I25" s="8"/>
      <c r="J25" s="67"/>
      <c r="K25" s="8"/>
      <c r="L25" s="8"/>
    </row>
    <row r="26" spans="1:12" x14ac:dyDescent="0.25">
      <c r="A26" s="60">
        <v>19</v>
      </c>
      <c r="B26" s="62" t="s">
        <v>12</v>
      </c>
      <c r="C26" s="62" t="s">
        <v>15</v>
      </c>
      <c r="D26" s="63">
        <f t="shared" si="1"/>
        <v>1159</v>
      </c>
      <c r="E26" s="64">
        <v>30</v>
      </c>
      <c r="F26" s="63">
        <v>347.7</v>
      </c>
      <c r="G26" s="65">
        <f t="shared" si="2"/>
        <v>82.02</v>
      </c>
      <c r="H26" s="66">
        <f t="shared" si="3"/>
        <v>429.71999999999997</v>
      </c>
      <c r="I26" s="8"/>
      <c r="J26" s="67"/>
      <c r="K26" s="8"/>
      <c r="L26" s="8"/>
    </row>
    <row r="27" spans="1:12" x14ac:dyDescent="0.25">
      <c r="A27" s="60">
        <v>20</v>
      </c>
      <c r="B27" s="62" t="s">
        <v>12</v>
      </c>
      <c r="C27" s="62" t="s">
        <v>15</v>
      </c>
      <c r="D27" s="63">
        <f t="shared" si="1"/>
        <v>737.5333333333333</v>
      </c>
      <c r="E27" s="64">
        <v>30</v>
      </c>
      <c r="F27" s="63">
        <v>221.26</v>
      </c>
      <c r="G27" s="65">
        <f>ROUND(F27*23.59%,2)+0.01</f>
        <v>52.21</v>
      </c>
      <c r="H27" s="66">
        <f t="shared" si="3"/>
        <v>273.46999999999997</v>
      </c>
      <c r="I27" s="8"/>
      <c r="J27" s="67"/>
      <c r="K27" s="8"/>
      <c r="L27" s="8"/>
    </row>
    <row r="28" spans="1:12" x14ac:dyDescent="0.25">
      <c r="A28" s="60">
        <v>21</v>
      </c>
      <c r="B28" s="62" t="s">
        <v>12</v>
      </c>
      <c r="C28" s="62" t="s">
        <v>15</v>
      </c>
      <c r="D28" s="63">
        <f t="shared" si="1"/>
        <v>1053.6333333333332</v>
      </c>
      <c r="E28" s="64">
        <v>30</v>
      </c>
      <c r="F28" s="63">
        <v>316.08999999999997</v>
      </c>
      <c r="G28" s="65">
        <f>ROUND(F28*23.59%,2)+0.01</f>
        <v>74.58</v>
      </c>
      <c r="H28" s="66">
        <f t="shared" si="3"/>
        <v>390.66999999999996</v>
      </c>
      <c r="I28" s="8"/>
      <c r="J28" s="67"/>
      <c r="K28" s="8"/>
      <c r="L28" s="8"/>
    </row>
    <row r="29" spans="1:12" x14ac:dyDescent="0.25">
      <c r="A29" s="60">
        <v>22</v>
      </c>
      <c r="B29" s="62" t="s">
        <v>12</v>
      </c>
      <c r="C29" s="62" t="s">
        <v>15</v>
      </c>
      <c r="D29" s="63">
        <f t="shared" si="1"/>
        <v>1159</v>
      </c>
      <c r="E29" s="64">
        <v>30</v>
      </c>
      <c r="F29" s="63">
        <v>347.7</v>
      </c>
      <c r="G29" s="65">
        <f>ROUND(F29*23.59%,2)+0.01</f>
        <v>82.03</v>
      </c>
      <c r="H29" s="66">
        <f t="shared" si="3"/>
        <v>429.73</v>
      </c>
      <c r="I29" s="8"/>
      <c r="J29" s="67"/>
      <c r="K29" s="8"/>
      <c r="L29" s="8"/>
    </row>
    <row r="30" spans="1:12" x14ac:dyDescent="0.25">
      <c r="A30" s="60">
        <v>23</v>
      </c>
      <c r="B30" s="62" t="s">
        <v>12</v>
      </c>
      <c r="C30" s="62" t="s">
        <v>15</v>
      </c>
      <c r="D30" s="63">
        <f t="shared" si="1"/>
        <v>1159</v>
      </c>
      <c r="E30" s="64">
        <v>30</v>
      </c>
      <c r="F30" s="63">
        <v>347.7</v>
      </c>
      <c r="G30" s="65">
        <f>ROUND(F30*23.59%,2)+0.01</f>
        <v>82.03</v>
      </c>
      <c r="H30" s="66">
        <f t="shared" si="3"/>
        <v>429.73</v>
      </c>
      <c r="I30" s="8"/>
      <c r="J30" s="67"/>
      <c r="K30" s="8"/>
      <c r="L30" s="8"/>
    </row>
    <row r="31" spans="1:12" x14ac:dyDescent="0.25">
      <c r="A31" s="60">
        <v>24</v>
      </c>
      <c r="B31" s="62" t="s">
        <v>12</v>
      </c>
      <c r="C31" s="62" t="s">
        <v>11</v>
      </c>
      <c r="D31" s="63">
        <f t="shared" si="1"/>
        <v>1025</v>
      </c>
      <c r="E31" s="64">
        <v>30</v>
      </c>
      <c r="F31" s="63">
        <v>307.5</v>
      </c>
      <c r="G31" s="65">
        <f>ROUND(F31*23.59%,2)+0.01</f>
        <v>72.550000000000011</v>
      </c>
      <c r="H31" s="66">
        <f t="shared" si="3"/>
        <v>380.05</v>
      </c>
      <c r="I31" s="8"/>
      <c r="J31" s="67"/>
      <c r="K31" s="8"/>
      <c r="L31" s="8"/>
    </row>
    <row r="32" spans="1:12" x14ac:dyDescent="0.25">
      <c r="A32" s="60">
        <v>25</v>
      </c>
      <c r="B32" s="62" t="s">
        <v>12</v>
      </c>
      <c r="C32" s="62" t="s">
        <v>17</v>
      </c>
      <c r="D32" s="63">
        <f t="shared" si="1"/>
        <v>1290</v>
      </c>
      <c r="E32" s="64">
        <v>30</v>
      </c>
      <c r="F32" s="63">
        <v>387</v>
      </c>
      <c r="G32" s="65">
        <f t="shared" si="2"/>
        <v>91.29</v>
      </c>
      <c r="H32" s="66">
        <f t="shared" si="3"/>
        <v>478.29</v>
      </c>
      <c r="I32" s="8"/>
      <c r="J32" s="67"/>
      <c r="K32" s="8"/>
      <c r="L32" s="8"/>
    </row>
    <row r="33" spans="1:12" x14ac:dyDescent="0.25">
      <c r="A33" s="60">
        <v>26</v>
      </c>
      <c r="B33" s="61" t="s">
        <v>19</v>
      </c>
      <c r="C33" s="62" t="s">
        <v>20</v>
      </c>
      <c r="D33" s="63">
        <f t="shared" si="1"/>
        <v>1367.0000000000002</v>
      </c>
      <c r="E33" s="64">
        <v>30</v>
      </c>
      <c r="F33" s="63">
        <v>410.1</v>
      </c>
      <c r="G33" s="65">
        <f t="shared" si="2"/>
        <v>96.74</v>
      </c>
      <c r="H33" s="66">
        <f t="shared" si="3"/>
        <v>506.84000000000003</v>
      </c>
      <c r="I33" s="8"/>
      <c r="J33" s="67"/>
      <c r="K33" s="8"/>
      <c r="L33" s="8"/>
    </row>
    <row r="34" spans="1:12" x14ac:dyDescent="0.25">
      <c r="A34" s="60">
        <v>27</v>
      </c>
      <c r="B34" s="61" t="s">
        <v>19</v>
      </c>
      <c r="C34" s="62" t="s">
        <v>20</v>
      </c>
      <c r="D34" s="63">
        <f t="shared" si="1"/>
        <v>1637.0000000000002</v>
      </c>
      <c r="E34" s="64">
        <v>30</v>
      </c>
      <c r="F34" s="63">
        <v>491.1</v>
      </c>
      <c r="G34" s="65">
        <f t="shared" si="2"/>
        <v>115.85</v>
      </c>
      <c r="H34" s="66">
        <f t="shared" si="3"/>
        <v>606.95000000000005</v>
      </c>
      <c r="I34" s="8"/>
      <c r="J34" s="67"/>
      <c r="K34" s="8"/>
      <c r="L34" s="8"/>
    </row>
    <row r="35" spans="1:12" x14ac:dyDescent="0.25">
      <c r="A35" s="60">
        <v>28</v>
      </c>
      <c r="B35" s="61" t="s">
        <v>19</v>
      </c>
      <c r="C35" s="62" t="s">
        <v>20</v>
      </c>
      <c r="D35" s="63">
        <f t="shared" si="1"/>
        <v>1367.0000000000002</v>
      </c>
      <c r="E35" s="64">
        <v>30</v>
      </c>
      <c r="F35" s="63">
        <v>410.1</v>
      </c>
      <c r="G35" s="65">
        <f t="shared" si="2"/>
        <v>96.74</v>
      </c>
      <c r="H35" s="66">
        <f t="shared" si="3"/>
        <v>506.84000000000003</v>
      </c>
      <c r="I35" s="8"/>
      <c r="J35" s="67"/>
      <c r="K35" s="8"/>
      <c r="L35" s="8"/>
    </row>
    <row r="36" spans="1:12" x14ac:dyDescent="0.25">
      <c r="A36" s="60">
        <v>29</v>
      </c>
      <c r="B36" s="61" t="s">
        <v>19</v>
      </c>
      <c r="C36" s="62" t="s">
        <v>20</v>
      </c>
      <c r="D36" s="63">
        <f t="shared" si="1"/>
        <v>1367.0000000000002</v>
      </c>
      <c r="E36" s="64">
        <v>30</v>
      </c>
      <c r="F36" s="63">
        <v>410.1</v>
      </c>
      <c r="G36" s="65">
        <f t="shared" si="2"/>
        <v>96.74</v>
      </c>
      <c r="H36" s="66">
        <f t="shared" si="3"/>
        <v>506.84000000000003</v>
      </c>
      <c r="I36" s="8"/>
      <c r="J36" s="67"/>
      <c r="K36" s="8"/>
      <c r="L36" s="8"/>
    </row>
    <row r="37" spans="1:12" x14ac:dyDescent="0.25">
      <c r="A37" s="60">
        <v>30</v>
      </c>
      <c r="B37" s="61" t="s">
        <v>19</v>
      </c>
      <c r="C37" s="62" t="s">
        <v>20</v>
      </c>
      <c r="D37" s="63">
        <f t="shared" si="1"/>
        <v>1637.0000000000002</v>
      </c>
      <c r="E37" s="64">
        <v>30</v>
      </c>
      <c r="F37" s="63">
        <v>491.1</v>
      </c>
      <c r="G37" s="65">
        <f t="shared" si="2"/>
        <v>115.85</v>
      </c>
      <c r="H37" s="66">
        <f>F37+G37</f>
        <v>606.95000000000005</v>
      </c>
      <c r="I37" s="8"/>
      <c r="J37" s="67"/>
      <c r="K37" s="8"/>
      <c r="L37" s="8"/>
    </row>
    <row r="38" spans="1:12" x14ac:dyDescent="0.25">
      <c r="A38" s="60">
        <v>31</v>
      </c>
      <c r="B38" s="61" t="s">
        <v>19</v>
      </c>
      <c r="C38" s="62" t="s">
        <v>20</v>
      </c>
      <c r="D38" s="63">
        <f t="shared" si="1"/>
        <v>1339.3666666666668</v>
      </c>
      <c r="E38" s="64">
        <v>30</v>
      </c>
      <c r="F38" s="63">
        <v>401.81</v>
      </c>
      <c r="G38" s="65">
        <f t="shared" si="2"/>
        <v>94.79</v>
      </c>
      <c r="H38" s="66">
        <f>F38+G38</f>
        <v>496.6</v>
      </c>
      <c r="I38" s="8"/>
      <c r="J38" s="67"/>
      <c r="K38" s="8"/>
      <c r="L38" s="8"/>
    </row>
    <row r="39" spans="1:12" x14ac:dyDescent="0.25">
      <c r="F39" s="8"/>
      <c r="I39" s="8"/>
      <c r="J39" s="67"/>
      <c r="K39" s="8"/>
      <c r="L39" s="8"/>
    </row>
    <row r="40" spans="1:12" x14ac:dyDescent="0.25">
      <c r="F40" s="8"/>
      <c r="I40" s="8"/>
      <c r="J40" s="8"/>
      <c r="K40" s="8"/>
      <c r="L40" s="8"/>
    </row>
    <row r="41" spans="1:12" x14ac:dyDescent="0.25">
      <c r="F41" s="8"/>
      <c r="I41" s="8"/>
      <c r="J41" s="8"/>
      <c r="K41" s="8"/>
      <c r="L41" s="8"/>
    </row>
    <row r="42" spans="1:12" x14ac:dyDescent="0.25">
      <c r="F42" s="8"/>
      <c r="I42" s="8"/>
      <c r="J42" s="8"/>
      <c r="K42" s="8"/>
      <c r="L42" s="8"/>
    </row>
    <row r="43" spans="1:12" x14ac:dyDescent="0.25">
      <c r="F43" s="8"/>
      <c r="I43" s="8"/>
      <c r="J43" s="8"/>
      <c r="K43" s="8"/>
      <c r="L43" s="8"/>
    </row>
    <row r="44" spans="1:12" x14ac:dyDescent="0.25">
      <c r="F44" s="8"/>
      <c r="I44" s="8"/>
      <c r="J44" s="8"/>
      <c r="K44" s="8"/>
      <c r="L44" s="8"/>
    </row>
    <row r="45" spans="1:12" x14ac:dyDescent="0.25">
      <c r="F45" s="8"/>
      <c r="I45" s="8"/>
      <c r="J45" s="8"/>
      <c r="K45" s="8"/>
      <c r="L45" s="8"/>
    </row>
    <row r="46" spans="1:12" x14ac:dyDescent="0.25">
      <c r="F46" s="8"/>
      <c r="I46" s="8"/>
      <c r="J46" s="8"/>
      <c r="K46" s="8"/>
      <c r="L46" s="8"/>
    </row>
    <row r="47" spans="1:12" x14ac:dyDescent="0.25">
      <c r="F47" s="8"/>
      <c r="I47" s="8"/>
      <c r="J47" s="8"/>
      <c r="K47" s="8"/>
      <c r="L47" s="8"/>
    </row>
    <row r="48" spans="1:12" x14ac:dyDescent="0.25">
      <c r="F48" s="8"/>
      <c r="I48" s="8"/>
      <c r="J48" s="8"/>
      <c r="K48" s="8"/>
      <c r="L48" s="8"/>
    </row>
    <row r="49" spans="9:12" x14ac:dyDescent="0.25">
      <c r="I49" s="8"/>
      <c r="J49" s="8"/>
      <c r="K49" s="8"/>
      <c r="L49" s="8"/>
    </row>
    <row r="50" spans="9:12" x14ac:dyDescent="0.25">
      <c r="I50" s="8"/>
      <c r="J50" s="8"/>
      <c r="K50" s="8"/>
      <c r="L50" s="8"/>
    </row>
  </sheetData>
  <mergeCells count="2">
    <mergeCell ref="A4:H4"/>
    <mergeCell ref="A7:C7"/>
  </mergeCells>
  <pageMargins left="0.7" right="0.7" top="0.75" bottom="0.75" header="0.3" footer="0.3"/>
  <pageSetup paperSize="9" scale="70" fitToHeight="0" orientation="portrait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PMLP jan</vt:lpstr>
      <vt:lpstr>1.tabula</vt:lpstr>
      <vt:lpstr>2.tabula</vt:lpstr>
      <vt:lpstr>'1.tabula'!Print_Titles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11.pielikums anotācijai</dc:title>
  <dc:creator>Inga Ošiņa</dc:creator>
  <cp:lastModifiedBy>Inga Ošiņa</cp:lastModifiedBy>
  <cp:lastPrinted>2023-06-06T11:54:16Z</cp:lastPrinted>
  <dcterms:created xsi:type="dcterms:W3CDTF">2021-10-12T08:46:52Z</dcterms:created>
  <dcterms:modified xsi:type="dcterms:W3CDTF">2023-06-20T11:35:54Z</dcterms:modified>
</cp:coreProperties>
</file>