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Apro robeža_2023_jan_apr\LNG\"/>
    </mc:Choice>
  </mc:AlternateContent>
  <xr:revisionPtr revIDLastSave="0" documentId="13_ncr:1_{68F90E90-2E4E-493B-8440-34FBA29BFFBC}" xr6:coauthVersionLast="36" xr6:coauthVersionMax="36" xr10:uidLastSave="{00000000-0000-0000-0000-000000000000}"/>
  <bookViews>
    <workbookView xWindow="0" yWindow="0" windowWidth="23040" windowHeight="8448" xr2:uid="{00000000-000D-0000-FFFF-FFFF00000000}"/>
  </bookViews>
  <sheets>
    <sheet name="VP apr" sheetId="12" r:id="rId1"/>
    <sheet name="1.tabula" sheetId="14" r:id="rId2"/>
    <sheet name="2.tabula" sheetId="15" r:id="rId3"/>
    <sheet name="3.tabula" sheetId="16" r:id="rId4"/>
    <sheet name="4.tabula" sheetId="19" r:id="rId5"/>
    <sheet name="5.tabula" sheetId="17" r:id="rId6"/>
    <sheet name="6.tabula" sheetId="18" r:id="rId7"/>
  </sheets>
  <definedNames>
    <definedName name="_xlnm._FilterDatabase" localSheetId="1" hidden="1">'1.tabula'!$A$5:$I$301</definedName>
    <definedName name="_xlnm._FilterDatabase" localSheetId="2" hidden="1">'2.tabula'!$A$5:$I$121</definedName>
    <definedName name="_xlnm._FilterDatabase" localSheetId="3" hidden="1">'3.tabula'!$A$5:$I$555</definedName>
    <definedName name="_xlnm._FilterDatabase" localSheetId="4" hidden="1">'4.tabula'!$A$5:$J$502</definedName>
    <definedName name="_xlnm._FilterDatabase" localSheetId="5" hidden="1">'5.tabula'!$A$5:$G$59</definedName>
    <definedName name="_xlnm.Print_Area" localSheetId="1">'1.tabula'!$A$1:$I$301</definedName>
    <definedName name="_xlnm.Print_Area" localSheetId="2">'2.tabula'!$A$1:$I$121</definedName>
    <definedName name="_xlnm.Print_Area" localSheetId="3">'3.tabula'!$A$1:$I$8</definedName>
    <definedName name="_xlnm.Print_Area" localSheetId="4">'4.tabula'!$A$1:$J$502</definedName>
    <definedName name="_xlnm.Print_Area" localSheetId="5">'5.tabula'!$A$1:$G$60</definedName>
    <definedName name="_xlnm.Print_Area" localSheetId="0">'VP apr'!$A$10:$D$43</definedName>
    <definedName name="_xlnm.Print_Titles" localSheetId="1">'1.tabula'!$5:$5</definedName>
    <definedName name="_xlnm.Print_Titles" localSheetId="2">'2.tabula'!$5:$5</definedName>
    <definedName name="_xlnm.Print_Titles" localSheetId="3">'3.tabula'!$5:$5</definedName>
    <definedName name="_xlnm.Print_Titles" localSheetId="4">'4.tabula'!$5:$5</definedName>
    <definedName name="_xlnm.Print_Titles" localSheetId="5">'5.tabula'!$5:$5</definedName>
    <definedName name="_xlnm.Print_Titles" localSheetId="6">'6.tabula'!$5:$5</definedName>
    <definedName name="_xlnm.Print_Titles" localSheetId="0">'VP apr'!$11:$11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7" i="12" l="1"/>
  <c r="F17" i="12"/>
  <c r="D17" i="12"/>
  <c r="F12" i="12"/>
  <c r="E12" i="12"/>
  <c r="D12" i="12"/>
  <c r="E46" i="12" l="1"/>
  <c r="E30" i="12"/>
  <c r="E15" i="12" s="1"/>
  <c r="F25" i="12"/>
  <c r="F27" i="12"/>
  <c r="F28" i="12"/>
  <c r="F29" i="12"/>
  <c r="F24" i="12"/>
  <c r="E21" i="12"/>
  <c r="F50" i="12"/>
  <c r="F49" i="12" s="1"/>
  <c r="E49" i="12"/>
  <c r="F34" i="12"/>
  <c r="F35" i="12"/>
  <c r="F36" i="12"/>
  <c r="F32" i="12"/>
  <c r="E31" i="12"/>
  <c r="E20" i="12" l="1"/>
  <c r="E19" i="12" s="1"/>
  <c r="E45" i="12"/>
  <c r="E44" i="12" s="1"/>
  <c r="E16" i="12"/>
  <c r="F30" i="12"/>
  <c r="E14" i="12"/>
  <c r="E13" i="12" s="1"/>
  <c r="G6" i="19"/>
  <c r="H6" i="19"/>
  <c r="F6" i="16"/>
  <c r="G6" i="16"/>
  <c r="F6" i="15"/>
  <c r="G6" i="15"/>
  <c r="G6" i="14" l="1"/>
  <c r="F6" i="14"/>
  <c r="H8" i="14"/>
  <c r="H9" i="14"/>
  <c r="H10" i="14"/>
  <c r="H11" i="14"/>
  <c r="H12" i="14"/>
  <c r="H13" i="14"/>
  <c r="H14" i="14"/>
  <c r="H15" i="14"/>
  <c r="H16" i="14"/>
  <c r="H17" i="14"/>
  <c r="H18" i="14"/>
  <c r="H19" i="14"/>
  <c r="H20" i="14"/>
  <c r="H21" i="14"/>
  <c r="H22" i="14"/>
  <c r="H23" i="14"/>
  <c r="H24" i="14"/>
  <c r="H25" i="14"/>
  <c r="H26" i="14"/>
  <c r="H27" i="14"/>
  <c r="H28" i="14"/>
  <c r="H29" i="14"/>
  <c r="H30" i="14"/>
  <c r="H31" i="14"/>
  <c r="H32" i="14"/>
  <c r="H33" i="14"/>
  <c r="H34" i="14"/>
  <c r="H35" i="14"/>
  <c r="H36" i="14"/>
  <c r="H37" i="14"/>
  <c r="H38" i="14"/>
  <c r="H39" i="14"/>
  <c r="H40" i="14"/>
  <c r="H41" i="14"/>
  <c r="H42" i="14"/>
  <c r="H43" i="14"/>
  <c r="H44" i="14"/>
  <c r="H45" i="14"/>
  <c r="H46" i="14"/>
  <c r="H47" i="14"/>
  <c r="H48" i="14"/>
  <c r="H49" i="14"/>
  <c r="H50" i="14"/>
  <c r="H51" i="14"/>
  <c r="H52" i="14"/>
  <c r="H53" i="14"/>
  <c r="H54" i="14"/>
  <c r="H55" i="14"/>
  <c r="H56" i="14"/>
  <c r="H57" i="14"/>
  <c r="H58" i="14"/>
  <c r="H59" i="14"/>
  <c r="H60" i="14"/>
  <c r="H61" i="14"/>
  <c r="H62" i="14"/>
  <c r="H63" i="14"/>
  <c r="H64" i="14"/>
  <c r="H65" i="14"/>
  <c r="H66" i="14"/>
  <c r="H67" i="14"/>
  <c r="H68" i="14"/>
  <c r="H69" i="14"/>
  <c r="H70" i="14"/>
  <c r="H71" i="14"/>
  <c r="H72" i="14"/>
  <c r="H73" i="14"/>
  <c r="H74" i="14"/>
  <c r="H75" i="14"/>
  <c r="H76" i="14"/>
  <c r="H77" i="14"/>
  <c r="H78" i="14"/>
  <c r="H79" i="14"/>
  <c r="H80" i="14"/>
  <c r="H81" i="14"/>
  <c r="H82" i="14"/>
  <c r="H83" i="14"/>
  <c r="H84" i="14"/>
  <c r="H85" i="14"/>
  <c r="H86" i="14"/>
  <c r="H87" i="14"/>
  <c r="H88" i="14"/>
  <c r="H89" i="14"/>
  <c r="H90" i="14"/>
  <c r="H91" i="14"/>
  <c r="H92" i="14"/>
  <c r="H93" i="14"/>
  <c r="H94" i="14"/>
  <c r="H95" i="14"/>
  <c r="H96" i="14"/>
  <c r="H97" i="14"/>
  <c r="H98" i="14"/>
  <c r="H99" i="14"/>
  <c r="H100" i="14"/>
  <c r="H101" i="14"/>
  <c r="H102" i="14"/>
  <c r="H103" i="14"/>
  <c r="H104" i="14"/>
  <c r="H105" i="14"/>
  <c r="H106" i="14"/>
  <c r="H107" i="14"/>
  <c r="H108" i="14"/>
  <c r="H109" i="14"/>
  <c r="H110" i="14"/>
  <c r="H111" i="14"/>
  <c r="H112" i="14"/>
  <c r="H113" i="14"/>
  <c r="H114" i="14"/>
  <c r="H115" i="14"/>
  <c r="H116" i="14"/>
  <c r="H117" i="14"/>
  <c r="H118" i="14"/>
  <c r="H119" i="14"/>
  <c r="H120" i="14"/>
  <c r="H121" i="14"/>
  <c r="H122" i="14"/>
  <c r="H123" i="14"/>
  <c r="H124" i="14"/>
  <c r="H125" i="14"/>
  <c r="H126" i="14"/>
  <c r="H127" i="14"/>
  <c r="H128" i="14"/>
  <c r="H129" i="14"/>
  <c r="H130" i="14"/>
  <c r="H131" i="14"/>
  <c r="H132" i="14"/>
  <c r="H133" i="14"/>
  <c r="H134" i="14"/>
  <c r="H135" i="14"/>
  <c r="H136" i="14"/>
  <c r="H137" i="14"/>
  <c r="H138" i="14"/>
  <c r="H139" i="14"/>
  <c r="H140" i="14"/>
  <c r="H141" i="14"/>
  <c r="H142" i="14"/>
  <c r="H143" i="14"/>
  <c r="H144" i="14"/>
  <c r="H145" i="14"/>
  <c r="H146" i="14"/>
  <c r="H147" i="14"/>
  <c r="H148" i="14"/>
  <c r="H149" i="14"/>
  <c r="H150" i="14"/>
  <c r="H151" i="14"/>
  <c r="H152" i="14"/>
  <c r="H153" i="14"/>
  <c r="H154" i="14"/>
  <c r="H155" i="14"/>
  <c r="H156" i="14"/>
  <c r="H157" i="14"/>
  <c r="H158" i="14"/>
  <c r="H159" i="14"/>
  <c r="H160" i="14"/>
  <c r="H161" i="14"/>
  <c r="H162" i="14"/>
  <c r="H163" i="14"/>
  <c r="H164" i="14"/>
  <c r="H165" i="14"/>
  <c r="H166" i="14"/>
  <c r="H167" i="14"/>
  <c r="H168" i="14"/>
  <c r="H169" i="14"/>
  <c r="H170" i="14"/>
  <c r="H171" i="14"/>
  <c r="H172" i="14"/>
  <c r="H173" i="14"/>
  <c r="H174" i="14"/>
  <c r="H175" i="14"/>
  <c r="H176" i="14"/>
  <c r="H177" i="14"/>
  <c r="H178" i="14"/>
  <c r="H179" i="14"/>
  <c r="H180" i="14"/>
  <c r="H181" i="14"/>
  <c r="H182" i="14"/>
  <c r="H183" i="14"/>
  <c r="H184" i="14"/>
  <c r="H185" i="14"/>
  <c r="H186" i="14"/>
  <c r="H187" i="14"/>
  <c r="H188" i="14"/>
  <c r="H189" i="14"/>
  <c r="H190" i="14"/>
  <c r="H191" i="14"/>
  <c r="H192" i="14"/>
  <c r="H193" i="14"/>
  <c r="H194" i="14"/>
  <c r="H195" i="14"/>
  <c r="H196" i="14"/>
  <c r="H197" i="14"/>
  <c r="H198" i="14"/>
  <c r="H199" i="14"/>
  <c r="H200" i="14"/>
  <c r="H201" i="14"/>
  <c r="H202" i="14"/>
  <c r="H203" i="14"/>
  <c r="H204" i="14"/>
  <c r="H205" i="14"/>
  <c r="H206" i="14"/>
  <c r="H207" i="14"/>
  <c r="H208" i="14"/>
  <c r="H209" i="14"/>
  <c r="H210" i="14"/>
  <c r="H211" i="14"/>
  <c r="H212" i="14"/>
  <c r="H213" i="14"/>
  <c r="H214" i="14"/>
  <c r="H215" i="14"/>
  <c r="H216" i="14"/>
  <c r="H217" i="14"/>
  <c r="H218" i="14"/>
  <c r="H219" i="14"/>
  <c r="H220" i="14"/>
  <c r="H221" i="14"/>
  <c r="H222" i="14"/>
  <c r="H223" i="14"/>
  <c r="H224" i="14"/>
  <c r="H225" i="14"/>
  <c r="H226" i="14"/>
  <c r="H227" i="14"/>
  <c r="H228" i="14"/>
  <c r="H229" i="14"/>
  <c r="H230" i="14"/>
  <c r="H231" i="14"/>
  <c r="H232" i="14"/>
  <c r="H233" i="14"/>
  <c r="H234" i="14"/>
  <c r="H235" i="14"/>
  <c r="H236" i="14"/>
  <c r="H237" i="14"/>
  <c r="H238" i="14"/>
  <c r="H239" i="14"/>
  <c r="H240" i="14"/>
  <c r="H241" i="14"/>
  <c r="H242" i="14"/>
  <c r="H243" i="14"/>
  <c r="H244" i="14"/>
  <c r="H245" i="14"/>
  <c r="H246" i="14"/>
  <c r="H247" i="14"/>
  <c r="H248" i="14"/>
  <c r="H249" i="14"/>
  <c r="H250" i="14"/>
  <c r="H251" i="14"/>
  <c r="H252" i="14"/>
  <c r="H253" i="14"/>
  <c r="H254" i="14"/>
  <c r="H255" i="14"/>
  <c r="H256" i="14"/>
  <c r="H257" i="14"/>
  <c r="H258" i="14"/>
  <c r="H259" i="14"/>
  <c r="H260" i="14"/>
  <c r="H261" i="14"/>
  <c r="H262" i="14"/>
  <c r="H263" i="14"/>
  <c r="H264" i="14"/>
  <c r="H265" i="14"/>
  <c r="H266" i="14"/>
  <c r="H267" i="14"/>
  <c r="H268" i="14"/>
  <c r="H269" i="14"/>
  <c r="H270" i="14"/>
  <c r="H272" i="14"/>
  <c r="H273" i="14"/>
  <c r="H274" i="14"/>
  <c r="H275" i="14"/>
  <c r="H276" i="14"/>
  <c r="H277" i="14"/>
  <c r="H278" i="14"/>
  <c r="H279" i="14"/>
  <c r="D49" i="12" l="1"/>
  <c r="F404" i="19" l="1"/>
  <c r="I502" i="19"/>
  <c r="J502" i="19" s="1"/>
  <c r="F502" i="19"/>
  <c r="I501" i="19"/>
  <c r="J501" i="19" s="1"/>
  <c r="F501" i="19"/>
  <c r="I500" i="19"/>
  <c r="J500" i="19" s="1"/>
  <c r="F500" i="19"/>
  <c r="I499" i="19"/>
  <c r="J499" i="19" s="1"/>
  <c r="F499" i="19"/>
  <c r="I498" i="19"/>
  <c r="J498" i="19" s="1"/>
  <c r="F498" i="19"/>
  <c r="I497" i="19"/>
  <c r="J497" i="19" s="1"/>
  <c r="F497" i="19"/>
  <c r="I496" i="19"/>
  <c r="J496" i="19" s="1"/>
  <c r="F496" i="19"/>
  <c r="I495" i="19"/>
  <c r="F495" i="19"/>
  <c r="I494" i="19"/>
  <c r="J494" i="19" s="1"/>
  <c r="F494" i="19"/>
  <c r="I493" i="19"/>
  <c r="J493" i="19" s="1"/>
  <c r="F493" i="19"/>
  <c r="I492" i="19"/>
  <c r="J492" i="19" s="1"/>
  <c r="F492" i="19"/>
  <c r="I491" i="19"/>
  <c r="F491" i="19"/>
  <c r="I490" i="19"/>
  <c r="J490" i="19" s="1"/>
  <c r="F490" i="19"/>
  <c r="I489" i="19"/>
  <c r="J489" i="19" s="1"/>
  <c r="F489" i="19"/>
  <c r="I488" i="19"/>
  <c r="J488" i="19" s="1"/>
  <c r="F488" i="19"/>
  <c r="I487" i="19"/>
  <c r="F487" i="19"/>
  <c r="I486" i="19"/>
  <c r="J486" i="19" s="1"/>
  <c r="F486" i="19"/>
  <c r="I485" i="19"/>
  <c r="J485" i="19" s="1"/>
  <c r="F485" i="19"/>
  <c r="I484" i="19"/>
  <c r="J484" i="19" s="1"/>
  <c r="F484" i="19"/>
  <c r="I483" i="19"/>
  <c r="F483" i="19"/>
  <c r="I482" i="19"/>
  <c r="F482" i="19"/>
  <c r="I481" i="19"/>
  <c r="J481" i="19" s="1"/>
  <c r="F481" i="19"/>
  <c r="I480" i="19"/>
  <c r="J480" i="19" s="1"/>
  <c r="F480" i="19"/>
  <c r="I479" i="19"/>
  <c r="F479" i="19"/>
  <c r="I478" i="19"/>
  <c r="F478" i="19"/>
  <c r="I477" i="19"/>
  <c r="J477" i="19" s="1"/>
  <c r="F477" i="19"/>
  <c r="I476" i="19"/>
  <c r="J476" i="19" s="1"/>
  <c r="F476" i="19"/>
  <c r="I475" i="19"/>
  <c r="F475" i="19"/>
  <c r="I474" i="19"/>
  <c r="F474" i="19"/>
  <c r="I473" i="19"/>
  <c r="J473" i="19" s="1"/>
  <c r="F473" i="19"/>
  <c r="I472" i="19"/>
  <c r="J472" i="19" s="1"/>
  <c r="F472" i="19"/>
  <c r="I471" i="19"/>
  <c r="F471" i="19"/>
  <c r="I470" i="19"/>
  <c r="F470" i="19"/>
  <c r="I469" i="19"/>
  <c r="J469" i="19" s="1"/>
  <c r="F469" i="19"/>
  <c r="I468" i="19"/>
  <c r="J468" i="19" s="1"/>
  <c r="F468" i="19"/>
  <c r="I467" i="19"/>
  <c r="F467" i="19"/>
  <c r="I466" i="19"/>
  <c r="F466" i="19"/>
  <c r="I465" i="19"/>
  <c r="J465" i="19" s="1"/>
  <c r="F465" i="19"/>
  <c r="I464" i="19"/>
  <c r="J464" i="19" s="1"/>
  <c r="F464" i="19"/>
  <c r="I463" i="19"/>
  <c r="F463" i="19"/>
  <c r="I462" i="19"/>
  <c r="F462" i="19"/>
  <c r="I461" i="19"/>
  <c r="J461" i="19" s="1"/>
  <c r="F461" i="19"/>
  <c r="I460" i="19"/>
  <c r="J460" i="19" s="1"/>
  <c r="F460" i="19"/>
  <c r="I459" i="19"/>
  <c r="F459" i="19"/>
  <c r="I458" i="19"/>
  <c r="F458" i="19"/>
  <c r="I457" i="19"/>
  <c r="J457" i="19" s="1"/>
  <c r="F457" i="19"/>
  <c r="I456" i="19"/>
  <c r="J456" i="19" s="1"/>
  <c r="F456" i="19"/>
  <c r="I455" i="19"/>
  <c r="J455" i="19" s="1"/>
  <c r="F455" i="19"/>
  <c r="I454" i="19"/>
  <c r="J454" i="19" s="1"/>
  <c r="F454" i="19"/>
  <c r="I453" i="19"/>
  <c r="J453" i="19" s="1"/>
  <c r="F453" i="19"/>
  <c r="I452" i="19"/>
  <c r="J452" i="19" s="1"/>
  <c r="F452" i="19"/>
  <c r="I451" i="19"/>
  <c r="J451" i="19" s="1"/>
  <c r="F451" i="19"/>
  <c r="I450" i="19"/>
  <c r="J450" i="19" s="1"/>
  <c r="F450" i="19"/>
  <c r="I449" i="19"/>
  <c r="J449" i="19" s="1"/>
  <c r="F449" i="19"/>
  <c r="I448" i="19"/>
  <c r="J448" i="19" s="1"/>
  <c r="F448" i="19"/>
  <c r="I447" i="19"/>
  <c r="J447" i="19" s="1"/>
  <c r="F447" i="19"/>
  <c r="I445" i="19"/>
  <c r="J445" i="19" s="1"/>
  <c r="F445" i="19"/>
  <c r="I444" i="19"/>
  <c r="J444" i="19" s="1"/>
  <c r="F444" i="19"/>
  <c r="I443" i="19"/>
  <c r="J443" i="19" s="1"/>
  <c r="F443" i="19"/>
  <c r="I442" i="19"/>
  <c r="J442" i="19" s="1"/>
  <c r="F442" i="19"/>
  <c r="I441" i="19"/>
  <c r="F441" i="19"/>
  <c r="I440" i="19"/>
  <c r="J440" i="19" s="1"/>
  <c r="F440" i="19"/>
  <c r="I439" i="19"/>
  <c r="J439" i="19" s="1"/>
  <c r="F439" i="19"/>
  <c r="I438" i="19"/>
  <c r="J438" i="19" s="1"/>
  <c r="F438" i="19"/>
  <c r="I437" i="19"/>
  <c r="J437" i="19" s="1"/>
  <c r="F437" i="19"/>
  <c r="I436" i="19"/>
  <c r="J436" i="19" s="1"/>
  <c r="F436" i="19"/>
  <c r="I435" i="19"/>
  <c r="J435" i="19" s="1"/>
  <c r="F435" i="19"/>
  <c r="I434" i="19"/>
  <c r="J434" i="19" s="1"/>
  <c r="F434" i="19"/>
  <c r="I433" i="19"/>
  <c r="J433" i="19" s="1"/>
  <c r="F433" i="19"/>
  <c r="I432" i="19"/>
  <c r="J432" i="19" s="1"/>
  <c r="F432" i="19"/>
  <c r="I431" i="19"/>
  <c r="J431" i="19" s="1"/>
  <c r="F431" i="19"/>
  <c r="I430" i="19"/>
  <c r="F430" i="19"/>
  <c r="I429" i="19"/>
  <c r="J429" i="19" s="1"/>
  <c r="F429" i="19"/>
  <c r="I428" i="19"/>
  <c r="J428" i="19" s="1"/>
  <c r="F428" i="19"/>
  <c r="I427" i="19"/>
  <c r="J427" i="19" s="1"/>
  <c r="F427" i="19"/>
  <c r="I426" i="19"/>
  <c r="J426" i="19" s="1"/>
  <c r="F426" i="19"/>
  <c r="I425" i="19"/>
  <c r="J425" i="19" s="1"/>
  <c r="F425" i="19"/>
  <c r="I424" i="19"/>
  <c r="J424" i="19" s="1"/>
  <c r="F424" i="19"/>
  <c r="I423" i="19"/>
  <c r="J423" i="19" s="1"/>
  <c r="F423" i="19"/>
  <c r="I422" i="19"/>
  <c r="J422" i="19" s="1"/>
  <c r="F422" i="19"/>
  <c r="I421" i="19"/>
  <c r="J421" i="19" s="1"/>
  <c r="F421" i="19"/>
  <c r="I420" i="19"/>
  <c r="J420" i="19" s="1"/>
  <c r="F420" i="19"/>
  <c r="I419" i="19"/>
  <c r="J419" i="19" s="1"/>
  <c r="F419" i="19"/>
  <c r="I418" i="19"/>
  <c r="F418" i="19"/>
  <c r="I417" i="19"/>
  <c r="F417" i="19"/>
  <c r="I416" i="19"/>
  <c r="J416" i="19" s="1"/>
  <c r="F416" i="19"/>
  <c r="I415" i="19"/>
  <c r="J415" i="19" s="1"/>
  <c r="F415" i="19"/>
  <c r="I414" i="19"/>
  <c r="F414" i="19"/>
  <c r="I413" i="19"/>
  <c r="F413" i="19"/>
  <c r="I412" i="19"/>
  <c r="J412" i="19" s="1"/>
  <c r="F412" i="19"/>
  <c r="I411" i="19"/>
  <c r="J411" i="19" s="1"/>
  <c r="F411" i="19"/>
  <c r="I410" i="19"/>
  <c r="F410" i="19"/>
  <c r="I409" i="19"/>
  <c r="F409" i="19"/>
  <c r="I408" i="19"/>
  <c r="J408" i="19" s="1"/>
  <c r="F408" i="19"/>
  <c r="I407" i="19"/>
  <c r="J407" i="19" s="1"/>
  <c r="F407" i="19"/>
  <c r="I406" i="19"/>
  <c r="F406" i="19"/>
  <c r="I405" i="19"/>
  <c r="F405" i="19"/>
  <c r="I404" i="19"/>
  <c r="J404" i="19" s="1"/>
  <c r="I403" i="19"/>
  <c r="F403" i="19"/>
  <c r="I402" i="19"/>
  <c r="J402" i="19" s="1"/>
  <c r="F402" i="19"/>
  <c r="I401" i="19"/>
  <c r="J401" i="19" s="1"/>
  <c r="F401" i="19"/>
  <c r="I400" i="19"/>
  <c r="F400" i="19"/>
  <c r="I399" i="19"/>
  <c r="F399" i="19"/>
  <c r="I398" i="19"/>
  <c r="J398" i="19" s="1"/>
  <c r="F398" i="19"/>
  <c r="I397" i="19"/>
  <c r="J397" i="19" s="1"/>
  <c r="F397" i="19"/>
  <c r="I396" i="19"/>
  <c r="F396" i="19"/>
  <c r="I395" i="19"/>
  <c r="F395" i="19"/>
  <c r="I394" i="19"/>
  <c r="J394" i="19" s="1"/>
  <c r="F394" i="19"/>
  <c r="I393" i="19"/>
  <c r="J393" i="19" s="1"/>
  <c r="F393" i="19"/>
  <c r="I392" i="19"/>
  <c r="F392" i="19"/>
  <c r="I391" i="19"/>
  <c r="J391" i="19" s="1"/>
  <c r="F391" i="19"/>
  <c r="I390" i="19"/>
  <c r="J390" i="19" s="1"/>
  <c r="F390" i="19"/>
  <c r="I389" i="19"/>
  <c r="J389" i="19" s="1"/>
  <c r="F389" i="19"/>
  <c r="I388" i="19"/>
  <c r="J388" i="19" s="1"/>
  <c r="F388" i="19"/>
  <c r="I387" i="19"/>
  <c r="J387" i="19" s="1"/>
  <c r="F387" i="19"/>
  <c r="I386" i="19"/>
  <c r="J386" i="19" s="1"/>
  <c r="F386" i="19"/>
  <c r="I385" i="19"/>
  <c r="J385" i="19" s="1"/>
  <c r="F385" i="19"/>
  <c r="I384" i="19"/>
  <c r="F384" i="19"/>
  <c r="I383" i="19"/>
  <c r="F383" i="19"/>
  <c r="I382" i="19"/>
  <c r="J382" i="19" s="1"/>
  <c r="F382" i="19"/>
  <c r="I381" i="19"/>
  <c r="J381" i="19" s="1"/>
  <c r="F381" i="19"/>
  <c r="I380" i="19"/>
  <c r="F380" i="19"/>
  <c r="I379" i="19"/>
  <c r="F379" i="19"/>
  <c r="I378" i="19"/>
  <c r="J378" i="19" s="1"/>
  <c r="F378" i="19"/>
  <c r="I377" i="19"/>
  <c r="J377" i="19" s="1"/>
  <c r="F377" i="19"/>
  <c r="I376" i="19"/>
  <c r="F376" i="19"/>
  <c r="I375" i="19"/>
  <c r="F375" i="19"/>
  <c r="I374" i="19"/>
  <c r="J374" i="19" s="1"/>
  <c r="F374" i="19"/>
  <c r="I373" i="19"/>
  <c r="J373" i="19" s="1"/>
  <c r="F373" i="19"/>
  <c r="I372" i="19"/>
  <c r="F372" i="19"/>
  <c r="I371" i="19"/>
  <c r="F371" i="19"/>
  <c r="I370" i="19"/>
  <c r="J370" i="19" s="1"/>
  <c r="F370" i="19"/>
  <c r="I369" i="19"/>
  <c r="J369" i="19" s="1"/>
  <c r="F369" i="19"/>
  <c r="I368" i="19"/>
  <c r="F368" i="19"/>
  <c r="I367" i="19"/>
  <c r="F367" i="19"/>
  <c r="I366" i="19"/>
  <c r="J366" i="19" s="1"/>
  <c r="F366" i="19"/>
  <c r="I365" i="19"/>
  <c r="J365" i="19" s="1"/>
  <c r="F365" i="19"/>
  <c r="I364" i="19"/>
  <c r="F364" i="19"/>
  <c r="I363" i="19"/>
  <c r="F363" i="19"/>
  <c r="I362" i="19"/>
  <c r="J362" i="19" s="1"/>
  <c r="F362" i="19"/>
  <c r="I361" i="19"/>
  <c r="J361" i="19" s="1"/>
  <c r="F361" i="19"/>
  <c r="I360" i="19"/>
  <c r="F360" i="19"/>
  <c r="I359" i="19"/>
  <c r="F359" i="19"/>
  <c r="I358" i="19"/>
  <c r="J358" i="19" s="1"/>
  <c r="F358" i="19"/>
  <c r="I357" i="19"/>
  <c r="J357" i="19" s="1"/>
  <c r="F357" i="19"/>
  <c r="I356" i="19"/>
  <c r="F356" i="19"/>
  <c r="I355" i="19"/>
  <c r="F355" i="19"/>
  <c r="I354" i="19"/>
  <c r="J354" i="19" s="1"/>
  <c r="F354" i="19"/>
  <c r="I353" i="19"/>
  <c r="J353" i="19" s="1"/>
  <c r="F353" i="19"/>
  <c r="I352" i="19"/>
  <c r="F352" i="19"/>
  <c r="I351" i="19"/>
  <c r="F351" i="19"/>
  <c r="I350" i="19"/>
  <c r="J350" i="19" s="1"/>
  <c r="F350" i="19"/>
  <c r="I349" i="19"/>
  <c r="J349" i="19" s="1"/>
  <c r="F349" i="19"/>
  <c r="I348" i="19"/>
  <c r="F348" i="19"/>
  <c r="I347" i="19"/>
  <c r="F347" i="19"/>
  <c r="I346" i="19"/>
  <c r="J346" i="19" s="1"/>
  <c r="F346" i="19"/>
  <c r="I345" i="19"/>
  <c r="J345" i="19" s="1"/>
  <c r="F345" i="19"/>
  <c r="I344" i="19"/>
  <c r="F344" i="19"/>
  <c r="I343" i="19"/>
  <c r="F343" i="19"/>
  <c r="I342" i="19"/>
  <c r="J342" i="19" s="1"/>
  <c r="F342" i="19"/>
  <c r="I341" i="19"/>
  <c r="J341" i="19" s="1"/>
  <c r="F341" i="19"/>
  <c r="I340" i="19"/>
  <c r="F340" i="19"/>
  <c r="I339" i="19"/>
  <c r="F339" i="19"/>
  <c r="I338" i="19"/>
  <c r="J338" i="19" s="1"/>
  <c r="F338" i="19"/>
  <c r="I337" i="19"/>
  <c r="J337" i="19" s="1"/>
  <c r="F337" i="19"/>
  <c r="I336" i="19"/>
  <c r="F336" i="19"/>
  <c r="I335" i="19"/>
  <c r="F335" i="19"/>
  <c r="I334" i="19"/>
  <c r="J334" i="19" s="1"/>
  <c r="F334" i="19"/>
  <c r="I333" i="19"/>
  <c r="J333" i="19" s="1"/>
  <c r="F333" i="19"/>
  <c r="I332" i="19"/>
  <c r="F332" i="19"/>
  <c r="I331" i="19"/>
  <c r="F331" i="19"/>
  <c r="I330" i="19"/>
  <c r="J330" i="19" s="1"/>
  <c r="F330" i="19"/>
  <c r="I329" i="19"/>
  <c r="J329" i="19" s="1"/>
  <c r="F329" i="19"/>
  <c r="I328" i="19"/>
  <c r="F328" i="19"/>
  <c r="I327" i="19"/>
  <c r="F327" i="19"/>
  <c r="I326" i="19"/>
  <c r="J326" i="19" s="1"/>
  <c r="F326" i="19"/>
  <c r="I325" i="19"/>
  <c r="J325" i="19" s="1"/>
  <c r="F325" i="19"/>
  <c r="I324" i="19"/>
  <c r="J324" i="19" s="1"/>
  <c r="F324" i="19"/>
  <c r="I323" i="19"/>
  <c r="F323" i="19"/>
  <c r="I322" i="19"/>
  <c r="J322" i="19" s="1"/>
  <c r="F322" i="19"/>
  <c r="I321" i="19"/>
  <c r="F321" i="19"/>
  <c r="I320" i="19"/>
  <c r="J320" i="19" s="1"/>
  <c r="F320" i="19"/>
  <c r="I319" i="19"/>
  <c r="F319" i="19"/>
  <c r="I318" i="19"/>
  <c r="J318" i="19" s="1"/>
  <c r="F318" i="19"/>
  <c r="I317" i="19"/>
  <c r="F317" i="19"/>
  <c r="I316" i="19"/>
  <c r="J316" i="19" s="1"/>
  <c r="F316" i="19"/>
  <c r="I315" i="19"/>
  <c r="F315" i="19"/>
  <c r="I314" i="19"/>
  <c r="J314" i="19" s="1"/>
  <c r="F314" i="19"/>
  <c r="I313" i="19"/>
  <c r="F313" i="19"/>
  <c r="I312" i="19"/>
  <c r="J312" i="19" s="1"/>
  <c r="F312" i="19"/>
  <c r="I311" i="19"/>
  <c r="F311" i="19"/>
  <c r="I310" i="19"/>
  <c r="J310" i="19" s="1"/>
  <c r="F310" i="19"/>
  <c r="I309" i="19"/>
  <c r="F309" i="19"/>
  <c r="I308" i="19"/>
  <c r="J308" i="19" s="1"/>
  <c r="F308" i="19"/>
  <c r="I307" i="19"/>
  <c r="F307" i="19"/>
  <c r="I306" i="19"/>
  <c r="J306" i="19" s="1"/>
  <c r="F306" i="19"/>
  <c r="I305" i="19"/>
  <c r="F305" i="19"/>
  <c r="I304" i="19"/>
  <c r="J304" i="19" s="1"/>
  <c r="F304" i="19"/>
  <c r="I303" i="19"/>
  <c r="F303" i="19"/>
  <c r="I302" i="19"/>
  <c r="J302" i="19" s="1"/>
  <c r="F302" i="19"/>
  <c r="I301" i="19"/>
  <c r="F301" i="19"/>
  <c r="I300" i="19"/>
  <c r="J300" i="19" s="1"/>
  <c r="F300" i="19"/>
  <c r="I299" i="19"/>
  <c r="F299" i="19"/>
  <c r="I298" i="19"/>
  <c r="J298" i="19" s="1"/>
  <c r="F298" i="19"/>
  <c r="I297" i="19"/>
  <c r="F297" i="19"/>
  <c r="I296" i="19"/>
  <c r="J296" i="19" s="1"/>
  <c r="F296" i="19"/>
  <c r="I295" i="19"/>
  <c r="F295" i="19"/>
  <c r="I294" i="19"/>
  <c r="J294" i="19" s="1"/>
  <c r="F294" i="19"/>
  <c r="I293" i="19"/>
  <c r="F293" i="19"/>
  <c r="I292" i="19"/>
  <c r="J292" i="19" s="1"/>
  <c r="F292" i="19"/>
  <c r="I291" i="19"/>
  <c r="F291" i="19"/>
  <c r="I290" i="19"/>
  <c r="J290" i="19" s="1"/>
  <c r="F290" i="19"/>
  <c r="I289" i="19"/>
  <c r="F289" i="19"/>
  <c r="I288" i="19"/>
  <c r="J288" i="19" s="1"/>
  <c r="F288" i="19"/>
  <c r="I287" i="19"/>
  <c r="F287" i="19"/>
  <c r="I286" i="19"/>
  <c r="J286" i="19" s="1"/>
  <c r="F286" i="19"/>
  <c r="I285" i="19"/>
  <c r="F285" i="19"/>
  <c r="I284" i="19"/>
  <c r="J284" i="19" s="1"/>
  <c r="F284" i="19"/>
  <c r="I283" i="19"/>
  <c r="F283" i="19"/>
  <c r="I282" i="19"/>
  <c r="J282" i="19" s="1"/>
  <c r="F282" i="19"/>
  <c r="I281" i="19"/>
  <c r="F281" i="19"/>
  <c r="I280" i="19"/>
  <c r="J280" i="19" s="1"/>
  <c r="F280" i="19"/>
  <c r="I279" i="19"/>
  <c r="F279" i="19"/>
  <c r="I278" i="19"/>
  <c r="J278" i="19" s="1"/>
  <c r="F278" i="19"/>
  <c r="I277" i="19"/>
  <c r="F277" i="19"/>
  <c r="I276" i="19"/>
  <c r="J276" i="19" s="1"/>
  <c r="F276" i="19"/>
  <c r="I275" i="19"/>
  <c r="F275" i="19"/>
  <c r="I274" i="19"/>
  <c r="J274" i="19" s="1"/>
  <c r="F274" i="19"/>
  <c r="I273" i="19"/>
  <c r="F273" i="19"/>
  <c r="I272" i="19"/>
  <c r="J272" i="19" s="1"/>
  <c r="F272" i="19"/>
  <c r="I271" i="19"/>
  <c r="F271" i="19"/>
  <c r="I270" i="19"/>
  <c r="J270" i="19" s="1"/>
  <c r="F270" i="19"/>
  <c r="I269" i="19"/>
  <c r="F269" i="19"/>
  <c r="I268" i="19"/>
  <c r="J268" i="19" s="1"/>
  <c r="F268" i="19"/>
  <c r="I267" i="19"/>
  <c r="F267" i="19"/>
  <c r="I266" i="19"/>
  <c r="J266" i="19" s="1"/>
  <c r="F266" i="19"/>
  <c r="I265" i="19"/>
  <c r="F265" i="19"/>
  <c r="I264" i="19"/>
  <c r="J264" i="19" s="1"/>
  <c r="F264" i="19"/>
  <c r="I263" i="19"/>
  <c r="F263" i="19"/>
  <c r="I262" i="19"/>
  <c r="J262" i="19" s="1"/>
  <c r="F262" i="19"/>
  <c r="I261" i="19"/>
  <c r="F261" i="19"/>
  <c r="I260" i="19"/>
  <c r="J260" i="19" s="1"/>
  <c r="F260" i="19"/>
  <c r="I259" i="19"/>
  <c r="F259" i="19"/>
  <c r="I258" i="19"/>
  <c r="J258" i="19" s="1"/>
  <c r="F258" i="19"/>
  <c r="I257" i="19"/>
  <c r="F257" i="19"/>
  <c r="I256" i="19"/>
  <c r="J256" i="19" s="1"/>
  <c r="F256" i="19"/>
  <c r="I255" i="19"/>
  <c r="F255" i="19"/>
  <c r="I254" i="19"/>
  <c r="J254" i="19" s="1"/>
  <c r="F254" i="19"/>
  <c r="I253" i="19"/>
  <c r="F253" i="19"/>
  <c r="I252" i="19"/>
  <c r="J252" i="19" s="1"/>
  <c r="F252" i="19"/>
  <c r="I251" i="19"/>
  <c r="F251" i="19"/>
  <c r="I250" i="19"/>
  <c r="J250" i="19" s="1"/>
  <c r="F250" i="19"/>
  <c r="I249" i="19"/>
  <c r="F249" i="19"/>
  <c r="I248" i="19"/>
  <c r="J248" i="19" s="1"/>
  <c r="F248" i="19"/>
  <c r="I247" i="19"/>
  <c r="F247" i="19"/>
  <c r="I246" i="19"/>
  <c r="J246" i="19" s="1"/>
  <c r="F246" i="19"/>
  <c r="I245" i="19"/>
  <c r="F245" i="19"/>
  <c r="I244" i="19"/>
  <c r="J244" i="19" s="1"/>
  <c r="F244" i="19"/>
  <c r="I243" i="19"/>
  <c r="F243" i="19"/>
  <c r="I242" i="19"/>
  <c r="J242" i="19" s="1"/>
  <c r="F242" i="19"/>
  <c r="I241" i="19"/>
  <c r="F241" i="19"/>
  <c r="I240" i="19"/>
  <c r="J240" i="19" s="1"/>
  <c r="F240" i="19"/>
  <c r="I239" i="19"/>
  <c r="F239" i="19"/>
  <c r="I238" i="19"/>
  <c r="J238" i="19" s="1"/>
  <c r="F238" i="19"/>
  <c r="I237" i="19"/>
  <c r="F237" i="19"/>
  <c r="I236" i="19"/>
  <c r="J236" i="19" s="1"/>
  <c r="F236" i="19"/>
  <c r="I235" i="19"/>
  <c r="F235" i="19"/>
  <c r="I234" i="19"/>
  <c r="J234" i="19" s="1"/>
  <c r="F234" i="19"/>
  <c r="I233" i="19"/>
  <c r="F233" i="19"/>
  <c r="I232" i="19"/>
  <c r="J232" i="19" s="1"/>
  <c r="F232" i="19"/>
  <c r="I231" i="19"/>
  <c r="F231" i="19"/>
  <c r="I230" i="19"/>
  <c r="J230" i="19" s="1"/>
  <c r="F230" i="19"/>
  <c r="I229" i="19"/>
  <c r="F229" i="19"/>
  <c r="I228" i="19"/>
  <c r="J228" i="19" s="1"/>
  <c r="F228" i="19"/>
  <c r="I227" i="19"/>
  <c r="F227" i="19"/>
  <c r="I226" i="19"/>
  <c r="J226" i="19" s="1"/>
  <c r="F226" i="19"/>
  <c r="I225" i="19"/>
  <c r="F225" i="19"/>
  <c r="I224" i="19"/>
  <c r="J224" i="19" s="1"/>
  <c r="F224" i="19"/>
  <c r="I223" i="19"/>
  <c r="F223" i="19"/>
  <c r="I222" i="19"/>
  <c r="J222" i="19" s="1"/>
  <c r="F222" i="19"/>
  <c r="I221" i="19"/>
  <c r="F221" i="19"/>
  <c r="I220" i="19"/>
  <c r="J220" i="19" s="1"/>
  <c r="F220" i="19"/>
  <c r="I219" i="19"/>
  <c r="F219" i="19"/>
  <c r="I218" i="19"/>
  <c r="J218" i="19" s="1"/>
  <c r="F218" i="19"/>
  <c r="I217" i="19"/>
  <c r="F217" i="19"/>
  <c r="I216" i="19"/>
  <c r="J216" i="19" s="1"/>
  <c r="F216" i="19"/>
  <c r="I215" i="19"/>
  <c r="F215" i="19"/>
  <c r="I214" i="19"/>
  <c r="F214" i="19"/>
  <c r="I213" i="19"/>
  <c r="F213" i="19"/>
  <c r="I212" i="19"/>
  <c r="J212" i="19" s="1"/>
  <c r="F212" i="19"/>
  <c r="I211" i="19"/>
  <c r="F211" i="19"/>
  <c r="I210" i="19"/>
  <c r="F210" i="19"/>
  <c r="I209" i="19"/>
  <c r="F209" i="19"/>
  <c r="I208" i="19"/>
  <c r="J208" i="19" s="1"/>
  <c r="F208" i="19"/>
  <c r="I207" i="19"/>
  <c r="F207" i="19"/>
  <c r="I206" i="19"/>
  <c r="F206" i="19"/>
  <c r="I205" i="19"/>
  <c r="F205" i="19"/>
  <c r="I204" i="19"/>
  <c r="J204" i="19" s="1"/>
  <c r="F204" i="19"/>
  <c r="I203" i="19"/>
  <c r="F203" i="19"/>
  <c r="I202" i="19"/>
  <c r="F202" i="19"/>
  <c r="I201" i="19"/>
  <c r="F201" i="19"/>
  <c r="I200" i="19"/>
  <c r="J200" i="19" s="1"/>
  <c r="F200" i="19"/>
  <c r="I199" i="19"/>
  <c r="F199" i="19"/>
  <c r="I198" i="19"/>
  <c r="F198" i="19"/>
  <c r="I197" i="19"/>
  <c r="J197" i="19" s="1"/>
  <c r="F197" i="19"/>
  <c r="I196" i="19"/>
  <c r="J196" i="19" s="1"/>
  <c r="F196" i="19"/>
  <c r="I195" i="19"/>
  <c r="F195" i="19"/>
  <c r="I194" i="19"/>
  <c r="F194" i="19"/>
  <c r="I193" i="19"/>
  <c r="J193" i="19" s="1"/>
  <c r="F193" i="19"/>
  <c r="I192" i="19"/>
  <c r="J192" i="19" s="1"/>
  <c r="F192" i="19"/>
  <c r="I191" i="19"/>
  <c r="F191" i="19"/>
  <c r="I190" i="19"/>
  <c r="F190" i="19"/>
  <c r="I189" i="19"/>
  <c r="J189" i="19" s="1"/>
  <c r="F189" i="19"/>
  <c r="I188" i="19"/>
  <c r="J188" i="19" s="1"/>
  <c r="F188" i="19"/>
  <c r="I187" i="19"/>
  <c r="F187" i="19"/>
  <c r="I186" i="19"/>
  <c r="F186" i="19"/>
  <c r="I185" i="19"/>
  <c r="J185" i="19" s="1"/>
  <c r="F185" i="19"/>
  <c r="I184" i="19"/>
  <c r="J184" i="19" s="1"/>
  <c r="F184" i="19"/>
  <c r="I183" i="19"/>
  <c r="F183" i="19"/>
  <c r="I182" i="19"/>
  <c r="F182" i="19"/>
  <c r="I181" i="19"/>
  <c r="J181" i="19" s="1"/>
  <c r="F181" i="19"/>
  <c r="I180" i="19"/>
  <c r="J180" i="19" s="1"/>
  <c r="F180" i="19"/>
  <c r="I179" i="19"/>
  <c r="F179" i="19"/>
  <c r="I178" i="19"/>
  <c r="F178" i="19"/>
  <c r="I177" i="19"/>
  <c r="J177" i="19" s="1"/>
  <c r="F177" i="19"/>
  <c r="I176" i="19"/>
  <c r="J176" i="19" s="1"/>
  <c r="F176" i="19"/>
  <c r="I175" i="19"/>
  <c r="F175" i="19"/>
  <c r="I174" i="19"/>
  <c r="F174" i="19"/>
  <c r="I173" i="19"/>
  <c r="J173" i="19" s="1"/>
  <c r="F173" i="19"/>
  <c r="I172" i="19"/>
  <c r="J172" i="19" s="1"/>
  <c r="F172" i="19"/>
  <c r="I171" i="19"/>
  <c r="F171" i="19"/>
  <c r="I170" i="19"/>
  <c r="F170" i="19"/>
  <c r="I169" i="19"/>
  <c r="J169" i="19" s="1"/>
  <c r="F169" i="19"/>
  <c r="I168" i="19"/>
  <c r="J168" i="19" s="1"/>
  <c r="F168" i="19"/>
  <c r="I167" i="19"/>
  <c r="F167" i="19"/>
  <c r="I166" i="19"/>
  <c r="F166" i="19"/>
  <c r="I165" i="19"/>
  <c r="F165" i="19"/>
  <c r="I164" i="19"/>
  <c r="J164" i="19" s="1"/>
  <c r="F164" i="19"/>
  <c r="I163" i="19"/>
  <c r="F163" i="19"/>
  <c r="I162" i="19"/>
  <c r="F162" i="19"/>
  <c r="I161" i="19"/>
  <c r="F161" i="19"/>
  <c r="I160" i="19"/>
  <c r="J160" i="19" s="1"/>
  <c r="F160" i="19"/>
  <c r="I159" i="19"/>
  <c r="F159" i="19"/>
  <c r="I158" i="19"/>
  <c r="F158" i="19"/>
  <c r="I157" i="19"/>
  <c r="F157" i="19"/>
  <c r="I156" i="19"/>
  <c r="J156" i="19" s="1"/>
  <c r="F156" i="19"/>
  <c r="I155" i="19"/>
  <c r="F155" i="19"/>
  <c r="I154" i="19"/>
  <c r="F154" i="19"/>
  <c r="I153" i="19"/>
  <c r="F153" i="19"/>
  <c r="I152" i="19"/>
  <c r="J152" i="19" s="1"/>
  <c r="F152" i="19"/>
  <c r="I151" i="19"/>
  <c r="J151" i="19" s="1"/>
  <c r="F151" i="19"/>
  <c r="I150" i="19"/>
  <c r="J150" i="19" s="1"/>
  <c r="F150" i="19"/>
  <c r="I149" i="19"/>
  <c r="F149" i="19"/>
  <c r="I148" i="19"/>
  <c r="J148" i="19" s="1"/>
  <c r="F148" i="19"/>
  <c r="I147" i="19"/>
  <c r="J147" i="19" s="1"/>
  <c r="F147" i="19"/>
  <c r="I146" i="19"/>
  <c r="J146" i="19" s="1"/>
  <c r="F146" i="19"/>
  <c r="I145" i="19"/>
  <c r="F145" i="19"/>
  <c r="I144" i="19"/>
  <c r="J144" i="19" s="1"/>
  <c r="F144" i="19"/>
  <c r="I143" i="19"/>
  <c r="J143" i="19" s="1"/>
  <c r="F143" i="19"/>
  <c r="I142" i="19"/>
  <c r="J142" i="19" s="1"/>
  <c r="F142" i="19"/>
  <c r="I141" i="19"/>
  <c r="F141" i="19"/>
  <c r="I140" i="19"/>
  <c r="J140" i="19" s="1"/>
  <c r="F140" i="19"/>
  <c r="I139" i="19"/>
  <c r="J139" i="19" s="1"/>
  <c r="F139" i="19"/>
  <c r="I138" i="19"/>
  <c r="J138" i="19" s="1"/>
  <c r="F138" i="19"/>
  <c r="I137" i="19"/>
  <c r="F137" i="19"/>
  <c r="I136" i="19"/>
  <c r="J136" i="19" s="1"/>
  <c r="F136" i="19"/>
  <c r="I135" i="19"/>
  <c r="J135" i="19" s="1"/>
  <c r="F135" i="19"/>
  <c r="I134" i="19"/>
  <c r="J134" i="19" s="1"/>
  <c r="F134" i="19"/>
  <c r="I133" i="19"/>
  <c r="F133" i="19"/>
  <c r="I132" i="19"/>
  <c r="J132" i="19" s="1"/>
  <c r="F132" i="19"/>
  <c r="I131" i="19"/>
  <c r="J131" i="19" s="1"/>
  <c r="F131" i="19"/>
  <c r="I130" i="19"/>
  <c r="J130" i="19" s="1"/>
  <c r="F130" i="19"/>
  <c r="I129" i="19"/>
  <c r="F129" i="19"/>
  <c r="I128" i="19"/>
  <c r="J128" i="19" s="1"/>
  <c r="F128" i="19"/>
  <c r="I127" i="19"/>
  <c r="J127" i="19" s="1"/>
  <c r="F127" i="19"/>
  <c r="I126" i="19"/>
  <c r="J126" i="19" s="1"/>
  <c r="F126" i="19"/>
  <c r="I125" i="19"/>
  <c r="F125" i="19"/>
  <c r="I124" i="19"/>
  <c r="J124" i="19" s="1"/>
  <c r="F124" i="19"/>
  <c r="I123" i="19"/>
  <c r="J123" i="19" s="1"/>
  <c r="F123" i="19"/>
  <c r="I122" i="19"/>
  <c r="J122" i="19" s="1"/>
  <c r="F122" i="19"/>
  <c r="I121" i="19"/>
  <c r="F121" i="19"/>
  <c r="I120" i="19"/>
  <c r="J120" i="19" s="1"/>
  <c r="F120" i="19"/>
  <c r="I119" i="19"/>
  <c r="J119" i="19" s="1"/>
  <c r="F119" i="19"/>
  <c r="I118" i="19"/>
  <c r="J118" i="19" s="1"/>
  <c r="F118" i="19"/>
  <c r="I117" i="19"/>
  <c r="F117" i="19"/>
  <c r="I116" i="19"/>
  <c r="J116" i="19" s="1"/>
  <c r="F116" i="19"/>
  <c r="I115" i="19"/>
  <c r="J115" i="19" s="1"/>
  <c r="F115" i="19"/>
  <c r="I114" i="19"/>
  <c r="J114" i="19" s="1"/>
  <c r="F114" i="19"/>
  <c r="I113" i="19"/>
  <c r="F113" i="19"/>
  <c r="I112" i="19"/>
  <c r="J112" i="19" s="1"/>
  <c r="F112" i="19"/>
  <c r="I111" i="19"/>
  <c r="J111" i="19" s="1"/>
  <c r="F111" i="19"/>
  <c r="I110" i="19"/>
  <c r="J110" i="19" s="1"/>
  <c r="F110" i="19"/>
  <c r="I109" i="19"/>
  <c r="F109" i="19"/>
  <c r="I108" i="19"/>
  <c r="J108" i="19" s="1"/>
  <c r="F108" i="19"/>
  <c r="I107" i="19"/>
  <c r="J107" i="19" s="1"/>
  <c r="F107" i="19"/>
  <c r="I106" i="19"/>
  <c r="J106" i="19" s="1"/>
  <c r="F106" i="19"/>
  <c r="I105" i="19"/>
  <c r="F105" i="19"/>
  <c r="I104" i="19"/>
  <c r="J104" i="19" s="1"/>
  <c r="F104" i="19"/>
  <c r="I103" i="19"/>
  <c r="J103" i="19" s="1"/>
  <c r="F103" i="19"/>
  <c r="I102" i="19"/>
  <c r="J102" i="19" s="1"/>
  <c r="F102" i="19"/>
  <c r="I101" i="19"/>
  <c r="F101" i="19"/>
  <c r="I100" i="19"/>
  <c r="J100" i="19" s="1"/>
  <c r="F100" i="19"/>
  <c r="I99" i="19"/>
  <c r="J99" i="19" s="1"/>
  <c r="F99" i="19"/>
  <c r="I98" i="19"/>
  <c r="J98" i="19" s="1"/>
  <c r="F98" i="19"/>
  <c r="I97" i="19"/>
  <c r="F97" i="19"/>
  <c r="I96" i="19"/>
  <c r="J96" i="19" s="1"/>
  <c r="F96" i="19"/>
  <c r="I95" i="19"/>
  <c r="J95" i="19" s="1"/>
  <c r="F95" i="19"/>
  <c r="I94" i="19"/>
  <c r="J94" i="19" s="1"/>
  <c r="F94" i="19"/>
  <c r="I93" i="19"/>
  <c r="F93" i="19"/>
  <c r="I92" i="19"/>
  <c r="J92" i="19" s="1"/>
  <c r="F92" i="19"/>
  <c r="I91" i="19"/>
  <c r="J91" i="19" s="1"/>
  <c r="F91" i="19"/>
  <c r="I90" i="19"/>
  <c r="J90" i="19" s="1"/>
  <c r="F90" i="19"/>
  <c r="I89" i="19"/>
  <c r="F89" i="19"/>
  <c r="I88" i="19"/>
  <c r="J88" i="19" s="1"/>
  <c r="F88" i="19"/>
  <c r="I87" i="19"/>
  <c r="J87" i="19" s="1"/>
  <c r="F87" i="19"/>
  <c r="I86" i="19"/>
  <c r="J86" i="19" s="1"/>
  <c r="F86" i="19"/>
  <c r="I85" i="19"/>
  <c r="F85" i="19"/>
  <c r="I84" i="19"/>
  <c r="J84" i="19" s="1"/>
  <c r="F84" i="19"/>
  <c r="I83" i="19"/>
  <c r="J83" i="19" s="1"/>
  <c r="F83" i="19"/>
  <c r="I82" i="19"/>
  <c r="J82" i="19" s="1"/>
  <c r="F82" i="19"/>
  <c r="I81" i="19"/>
  <c r="F81" i="19"/>
  <c r="I80" i="19"/>
  <c r="J80" i="19" s="1"/>
  <c r="F80" i="19"/>
  <c r="I79" i="19"/>
  <c r="J79" i="19" s="1"/>
  <c r="F79" i="19"/>
  <c r="I78" i="19"/>
  <c r="J78" i="19" s="1"/>
  <c r="F78" i="19"/>
  <c r="I77" i="19"/>
  <c r="F77" i="19"/>
  <c r="I76" i="19"/>
  <c r="J76" i="19" s="1"/>
  <c r="F76" i="19"/>
  <c r="I75" i="19"/>
  <c r="J75" i="19" s="1"/>
  <c r="F75" i="19"/>
  <c r="I74" i="19"/>
  <c r="J74" i="19" s="1"/>
  <c r="F74" i="19"/>
  <c r="I73" i="19"/>
  <c r="F73" i="19"/>
  <c r="I72" i="19"/>
  <c r="J72" i="19" s="1"/>
  <c r="F72" i="19"/>
  <c r="I71" i="19"/>
  <c r="J71" i="19" s="1"/>
  <c r="F71" i="19"/>
  <c r="I70" i="19"/>
  <c r="J70" i="19" s="1"/>
  <c r="F70" i="19"/>
  <c r="I69" i="19"/>
  <c r="F69" i="19"/>
  <c r="I68" i="19"/>
  <c r="J68" i="19" s="1"/>
  <c r="F68" i="19"/>
  <c r="I67" i="19"/>
  <c r="J67" i="19" s="1"/>
  <c r="F67" i="19"/>
  <c r="I66" i="19"/>
  <c r="J66" i="19" s="1"/>
  <c r="F66" i="19"/>
  <c r="I65" i="19"/>
  <c r="F65" i="19"/>
  <c r="I64" i="19"/>
  <c r="J64" i="19" s="1"/>
  <c r="F64" i="19"/>
  <c r="I63" i="19"/>
  <c r="J63" i="19" s="1"/>
  <c r="F63" i="19"/>
  <c r="I62" i="19"/>
  <c r="J62" i="19" s="1"/>
  <c r="F62" i="19"/>
  <c r="I61" i="19"/>
  <c r="F61" i="19"/>
  <c r="I60" i="19"/>
  <c r="J60" i="19" s="1"/>
  <c r="F60" i="19"/>
  <c r="I59" i="19"/>
  <c r="J59" i="19" s="1"/>
  <c r="F59" i="19"/>
  <c r="I58" i="19"/>
  <c r="J58" i="19" s="1"/>
  <c r="F58" i="19"/>
  <c r="I57" i="19"/>
  <c r="F57" i="19"/>
  <c r="I56" i="19"/>
  <c r="J56" i="19" s="1"/>
  <c r="F56" i="19"/>
  <c r="I55" i="19"/>
  <c r="J55" i="19" s="1"/>
  <c r="F55" i="19"/>
  <c r="I54" i="19"/>
  <c r="J54" i="19" s="1"/>
  <c r="F54" i="19"/>
  <c r="I53" i="19"/>
  <c r="F53" i="19"/>
  <c r="I52" i="19"/>
  <c r="J52" i="19" s="1"/>
  <c r="F52" i="19"/>
  <c r="I51" i="19"/>
  <c r="J51" i="19" s="1"/>
  <c r="F51" i="19"/>
  <c r="I50" i="19"/>
  <c r="J50" i="19" s="1"/>
  <c r="F50" i="19"/>
  <c r="I49" i="19"/>
  <c r="F49" i="19"/>
  <c r="I48" i="19"/>
  <c r="J48" i="19" s="1"/>
  <c r="F48" i="19"/>
  <c r="I47" i="19"/>
  <c r="J47" i="19" s="1"/>
  <c r="F47" i="19"/>
  <c r="I46" i="19"/>
  <c r="J46" i="19" s="1"/>
  <c r="F46" i="19"/>
  <c r="I45" i="19"/>
  <c r="F45" i="19"/>
  <c r="I44" i="19"/>
  <c r="J44" i="19" s="1"/>
  <c r="F44" i="19"/>
  <c r="I43" i="19"/>
  <c r="J43" i="19" s="1"/>
  <c r="F43" i="19"/>
  <c r="I42" i="19"/>
  <c r="J42" i="19" s="1"/>
  <c r="F42" i="19"/>
  <c r="I41" i="19"/>
  <c r="F41" i="19"/>
  <c r="I40" i="19"/>
  <c r="J40" i="19" s="1"/>
  <c r="F40" i="19"/>
  <c r="I39" i="19"/>
  <c r="J39" i="19" s="1"/>
  <c r="F39" i="19"/>
  <c r="I38" i="19"/>
  <c r="J38" i="19" s="1"/>
  <c r="F38" i="19"/>
  <c r="I37" i="19"/>
  <c r="F37" i="19"/>
  <c r="I36" i="19"/>
  <c r="J36" i="19" s="1"/>
  <c r="F36" i="19"/>
  <c r="I35" i="19"/>
  <c r="J35" i="19" s="1"/>
  <c r="F35" i="19"/>
  <c r="I34" i="19"/>
  <c r="J34" i="19" s="1"/>
  <c r="F34" i="19"/>
  <c r="I33" i="19"/>
  <c r="F33" i="19"/>
  <c r="I32" i="19"/>
  <c r="J32" i="19" s="1"/>
  <c r="F32" i="19"/>
  <c r="I31" i="19"/>
  <c r="J31" i="19" s="1"/>
  <c r="F31" i="19"/>
  <c r="I30" i="19"/>
  <c r="J30" i="19" s="1"/>
  <c r="F30" i="19"/>
  <c r="I29" i="19"/>
  <c r="F29" i="19"/>
  <c r="I28" i="19"/>
  <c r="J28" i="19" s="1"/>
  <c r="F28" i="19"/>
  <c r="I27" i="19"/>
  <c r="J27" i="19" s="1"/>
  <c r="F27" i="19"/>
  <c r="I26" i="19"/>
  <c r="J26" i="19" s="1"/>
  <c r="F26" i="19"/>
  <c r="I25" i="19"/>
  <c r="F25" i="19"/>
  <c r="I24" i="19"/>
  <c r="J24" i="19" s="1"/>
  <c r="F24" i="19"/>
  <c r="I23" i="19"/>
  <c r="J23" i="19" s="1"/>
  <c r="F23" i="19"/>
  <c r="I22" i="19"/>
  <c r="J22" i="19" s="1"/>
  <c r="F22" i="19"/>
  <c r="I21" i="19"/>
  <c r="F21" i="19"/>
  <c r="I20" i="19"/>
  <c r="J20" i="19" s="1"/>
  <c r="F20" i="19"/>
  <c r="I19" i="19"/>
  <c r="J19" i="19" s="1"/>
  <c r="F19" i="19"/>
  <c r="I18" i="19"/>
  <c r="J18" i="19" s="1"/>
  <c r="F18" i="19"/>
  <c r="I17" i="19"/>
  <c r="F17" i="19"/>
  <c r="I16" i="19"/>
  <c r="J16" i="19" s="1"/>
  <c r="F16" i="19"/>
  <c r="I15" i="19"/>
  <c r="J15" i="19" s="1"/>
  <c r="F15" i="19"/>
  <c r="I14" i="19"/>
  <c r="J14" i="19" s="1"/>
  <c r="F14" i="19"/>
  <c r="I13" i="19"/>
  <c r="F13" i="19"/>
  <c r="I12" i="19"/>
  <c r="J12" i="19" s="1"/>
  <c r="F12" i="19"/>
  <c r="I11" i="19"/>
  <c r="J11" i="19" s="1"/>
  <c r="F11" i="19"/>
  <c r="I10" i="19"/>
  <c r="J10" i="19" s="1"/>
  <c r="F10" i="19"/>
  <c r="I9" i="19"/>
  <c r="F9" i="19"/>
  <c r="I8" i="19"/>
  <c r="F8" i="19"/>
  <c r="J8" i="19" l="1"/>
  <c r="I6" i="19"/>
  <c r="J13" i="19"/>
  <c r="J17" i="19"/>
  <c r="J243" i="19"/>
  <c r="J21" i="19"/>
  <c r="J25" i="19"/>
  <c r="J275" i="19"/>
  <c r="J29" i="19"/>
  <c r="J227" i="19"/>
  <c r="J311" i="19"/>
  <c r="J33" i="19"/>
  <c r="J37" i="19"/>
  <c r="J259" i="19"/>
  <c r="J9" i="19"/>
  <c r="J41" i="19"/>
  <c r="J171" i="19"/>
  <c r="J295" i="19"/>
  <c r="J159" i="19"/>
  <c r="J175" i="19"/>
  <c r="J203" i="19"/>
  <c r="J279" i="19"/>
  <c r="J167" i="19"/>
  <c r="J199" i="19"/>
  <c r="J211" i="19"/>
  <c r="J45" i="19"/>
  <c r="J49" i="19"/>
  <c r="J53" i="19"/>
  <c r="J57" i="19"/>
  <c r="J61" i="19"/>
  <c r="J65" i="19"/>
  <c r="J69" i="19"/>
  <c r="J73" i="19"/>
  <c r="J77" i="19"/>
  <c r="J81" i="19"/>
  <c r="J85" i="19"/>
  <c r="J89" i="19"/>
  <c r="J93" i="19"/>
  <c r="J97" i="19"/>
  <c r="J101" i="19"/>
  <c r="J105" i="19"/>
  <c r="J109" i="19"/>
  <c r="J113" i="19"/>
  <c r="J117" i="19"/>
  <c r="J121" i="19"/>
  <c r="J125" i="19"/>
  <c r="J129" i="19"/>
  <c r="J133" i="19"/>
  <c r="J137" i="19"/>
  <c r="J141" i="19"/>
  <c r="J145" i="19"/>
  <c r="J149" i="19"/>
  <c r="J153" i="19"/>
  <c r="J155" i="19"/>
  <c r="J195" i="19"/>
  <c r="J223" i="19"/>
  <c r="J239" i="19"/>
  <c r="J255" i="19"/>
  <c r="J271" i="19"/>
  <c r="J291" i="19"/>
  <c r="J307" i="19"/>
  <c r="J323" i="19"/>
  <c r="J191" i="19"/>
  <c r="J163" i="19"/>
  <c r="J187" i="19"/>
  <c r="J207" i="19"/>
  <c r="J219" i="19"/>
  <c r="J235" i="19"/>
  <c r="J251" i="19"/>
  <c r="J267" i="19"/>
  <c r="J287" i="19"/>
  <c r="J303" i="19"/>
  <c r="J319" i="19"/>
  <c r="J183" i="19"/>
  <c r="J179" i="19"/>
  <c r="J215" i="19"/>
  <c r="J231" i="19"/>
  <c r="J247" i="19"/>
  <c r="J263" i="19"/>
  <c r="J283" i="19"/>
  <c r="J299" i="19"/>
  <c r="J315" i="19"/>
  <c r="J154" i="19"/>
  <c r="J158" i="19"/>
  <c r="J162" i="19"/>
  <c r="J166" i="19"/>
  <c r="J170" i="19"/>
  <c r="J174" i="19"/>
  <c r="J178" i="19"/>
  <c r="J182" i="19"/>
  <c r="J186" i="19"/>
  <c r="J190" i="19"/>
  <c r="J194" i="19"/>
  <c r="J198" i="19"/>
  <c r="J202" i="19"/>
  <c r="J206" i="19"/>
  <c r="J210" i="19"/>
  <c r="J214" i="19"/>
  <c r="J157" i="19"/>
  <c r="J161" i="19"/>
  <c r="J165" i="19"/>
  <c r="J201" i="19"/>
  <c r="J205" i="19"/>
  <c r="J209" i="19"/>
  <c r="J213" i="19"/>
  <c r="J217" i="19"/>
  <c r="J221" i="19"/>
  <c r="J225" i="19"/>
  <c r="J229" i="19"/>
  <c r="J233" i="19"/>
  <c r="J237" i="19"/>
  <c r="J241" i="19"/>
  <c r="J245" i="19"/>
  <c r="J249" i="19"/>
  <c r="J253" i="19"/>
  <c r="J257" i="19"/>
  <c r="J261" i="19"/>
  <c r="J265" i="19"/>
  <c r="J269" i="19"/>
  <c r="J273" i="19"/>
  <c r="J277" i="19"/>
  <c r="J281" i="19"/>
  <c r="J285" i="19"/>
  <c r="J289" i="19"/>
  <c r="J293" i="19"/>
  <c r="J297" i="19"/>
  <c r="J301" i="19"/>
  <c r="J305" i="19"/>
  <c r="J309" i="19"/>
  <c r="J313" i="19"/>
  <c r="J317" i="19"/>
  <c r="J321" i="19"/>
  <c r="J328" i="19"/>
  <c r="J332" i="19"/>
  <c r="J336" i="19"/>
  <c r="J340" i="19"/>
  <c r="J344" i="19"/>
  <c r="J348" i="19"/>
  <c r="J352" i="19"/>
  <c r="J356" i="19"/>
  <c r="J360" i="19"/>
  <c r="J364" i="19"/>
  <c r="J368" i="19"/>
  <c r="J372" i="19"/>
  <c r="J376" i="19"/>
  <c r="J380" i="19"/>
  <c r="J384" i="19"/>
  <c r="J392" i="19"/>
  <c r="J396" i="19"/>
  <c r="J400" i="19"/>
  <c r="J406" i="19"/>
  <c r="J410" i="19"/>
  <c r="J414" i="19"/>
  <c r="J418" i="19"/>
  <c r="J430" i="19"/>
  <c r="J459" i="19"/>
  <c r="J463" i="19"/>
  <c r="J467" i="19"/>
  <c r="J471" i="19"/>
  <c r="J475" i="19"/>
  <c r="J479" i="19"/>
  <c r="J483" i="19"/>
  <c r="J487" i="19"/>
  <c r="J491" i="19"/>
  <c r="J495" i="19"/>
  <c r="J327" i="19"/>
  <c r="J331" i="19"/>
  <c r="J335" i="19"/>
  <c r="J339" i="19"/>
  <c r="J343" i="19"/>
  <c r="J347" i="19"/>
  <c r="J351" i="19"/>
  <c r="J355" i="19"/>
  <c r="J359" i="19"/>
  <c r="J363" i="19"/>
  <c r="J367" i="19"/>
  <c r="J371" i="19"/>
  <c r="J375" i="19"/>
  <c r="J379" i="19"/>
  <c r="J383" i="19"/>
  <c r="J395" i="19"/>
  <c r="J399" i="19"/>
  <c r="J403" i="19"/>
  <c r="J405" i="19"/>
  <c r="J409" i="19"/>
  <c r="J413" i="19"/>
  <c r="J417" i="19"/>
  <c r="J441" i="19"/>
  <c r="J458" i="19"/>
  <c r="J462" i="19"/>
  <c r="J466" i="19"/>
  <c r="J470" i="19"/>
  <c r="J474" i="19"/>
  <c r="J478" i="19"/>
  <c r="J482" i="19"/>
  <c r="J6" i="19" l="1"/>
  <c r="G59" i="17"/>
  <c r="G58" i="17"/>
  <c r="G57" i="17"/>
  <c r="G56" i="17"/>
  <c r="G55" i="17"/>
  <c r="G54" i="17"/>
  <c r="G53" i="17"/>
  <c r="G52" i="17"/>
  <c r="G51" i="17"/>
  <c r="G50" i="17"/>
  <c r="G49" i="17"/>
  <c r="G48" i="17"/>
  <c r="G47" i="17"/>
  <c r="G46" i="17"/>
  <c r="G45" i="17"/>
  <c r="G44" i="17"/>
  <c r="G43" i="17"/>
  <c r="G42" i="17"/>
  <c r="G41" i="17"/>
  <c r="G40" i="17"/>
  <c r="G39" i="17"/>
  <c r="G38" i="17"/>
  <c r="G37" i="17"/>
  <c r="G36" i="17"/>
  <c r="G35" i="17"/>
  <c r="G34" i="17"/>
  <c r="C6" i="18" l="1"/>
  <c r="F6" i="18"/>
  <c r="E6" i="18"/>
  <c r="D6" i="18"/>
  <c r="G33" i="17" l="1"/>
  <c r="G32" i="17"/>
  <c r="G31" i="17"/>
  <c r="G30" i="17"/>
  <c r="G29" i="17"/>
  <c r="G28" i="17"/>
  <c r="G27" i="17"/>
  <c r="G26" i="17"/>
  <c r="G25" i="17"/>
  <c r="G24" i="17"/>
  <c r="G23" i="17"/>
  <c r="G22" i="17"/>
  <c r="G21" i="17"/>
  <c r="G20" i="17"/>
  <c r="G19" i="17"/>
  <c r="G18" i="17"/>
  <c r="G17" i="17"/>
  <c r="G16" i="17"/>
  <c r="G15" i="17"/>
  <c r="G14" i="17"/>
  <c r="G13" i="17"/>
  <c r="G12" i="17"/>
  <c r="G11" i="17"/>
  <c r="G10" i="17"/>
  <c r="G9" i="17"/>
  <c r="G8" i="17"/>
  <c r="G6" i="17" l="1"/>
  <c r="D26" i="12"/>
  <c r="H555" i="16"/>
  <c r="E555" i="16"/>
  <c r="H554" i="16"/>
  <c r="E554" i="16"/>
  <c r="H553" i="16"/>
  <c r="I553" i="16" s="1"/>
  <c r="E553" i="16"/>
  <c r="H552" i="16"/>
  <c r="E552" i="16"/>
  <c r="H551" i="16"/>
  <c r="I551" i="16" s="1"/>
  <c r="E551" i="16"/>
  <c r="H550" i="16"/>
  <c r="E550" i="16"/>
  <c r="H549" i="16"/>
  <c r="E549" i="16"/>
  <c r="H548" i="16"/>
  <c r="I548" i="16" s="1"/>
  <c r="E548" i="16"/>
  <c r="H547" i="16"/>
  <c r="I547" i="16" s="1"/>
  <c r="E547" i="16"/>
  <c r="H546" i="16"/>
  <c r="E546" i="16"/>
  <c r="H545" i="16"/>
  <c r="E545" i="16"/>
  <c r="H544" i="16"/>
  <c r="E544" i="16"/>
  <c r="H543" i="16"/>
  <c r="I543" i="16" s="1"/>
  <c r="E543" i="16"/>
  <c r="H542" i="16"/>
  <c r="I542" i="16" s="1"/>
  <c r="E542" i="16"/>
  <c r="H541" i="16"/>
  <c r="E541" i="16"/>
  <c r="H540" i="16"/>
  <c r="I540" i="16" s="1"/>
  <c r="E540" i="16"/>
  <c r="H539" i="16"/>
  <c r="E539" i="16"/>
  <c r="H538" i="16"/>
  <c r="E538" i="16"/>
  <c r="H537" i="16"/>
  <c r="E537" i="16"/>
  <c r="H536" i="16"/>
  <c r="I536" i="16" s="1"/>
  <c r="E536" i="16"/>
  <c r="H535" i="16"/>
  <c r="I535" i="16" s="1"/>
  <c r="E535" i="16"/>
  <c r="H534" i="16"/>
  <c r="E534" i="16"/>
  <c r="H533" i="16"/>
  <c r="E533" i="16"/>
  <c r="H532" i="16"/>
  <c r="I532" i="16" s="1"/>
  <c r="E532" i="16"/>
  <c r="H531" i="16"/>
  <c r="E531" i="16"/>
  <c r="H530" i="16"/>
  <c r="E530" i="16"/>
  <c r="H529" i="16"/>
  <c r="E529" i="16"/>
  <c r="H528" i="16"/>
  <c r="I528" i="16" s="1"/>
  <c r="E528" i="16"/>
  <c r="H527" i="16"/>
  <c r="E527" i="16"/>
  <c r="H526" i="16"/>
  <c r="I526" i="16" s="1"/>
  <c r="E526" i="16"/>
  <c r="H525" i="16"/>
  <c r="E525" i="16"/>
  <c r="H524" i="16"/>
  <c r="I524" i="16" s="1"/>
  <c r="E524" i="16"/>
  <c r="H523" i="16"/>
  <c r="E523" i="16"/>
  <c r="H522" i="16"/>
  <c r="E522" i="16"/>
  <c r="H521" i="16"/>
  <c r="I521" i="16" s="1"/>
  <c r="E521" i="16"/>
  <c r="H520" i="16"/>
  <c r="I520" i="16" s="1"/>
  <c r="E520" i="16"/>
  <c r="H519" i="16"/>
  <c r="I519" i="16" s="1"/>
  <c r="E519" i="16"/>
  <c r="H518" i="16"/>
  <c r="E518" i="16"/>
  <c r="H517" i="16"/>
  <c r="I517" i="16" s="1"/>
  <c r="E517" i="16"/>
  <c r="H516" i="16"/>
  <c r="I516" i="16" s="1"/>
  <c r="E516" i="16"/>
  <c r="H515" i="16"/>
  <c r="E515" i="16"/>
  <c r="H514" i="16"/>
  <c r="E514" i="16"/>
  <c r="H513" i="16"/>
  <c r="I513" i="16" s="1"/>
  <c r="E513" i="16"/>
  <c r="H512" i="16"/>
  <c r="E512" i="16"/>
  <c r="H511" i="16"/>
  <c r="I511" i="16" s="1"/>
  <c r="E511" i="16"/>
  <c r="H510" i="16"/>
  <c r="I510" i="16" s="1"/>
  <c r="E510" i="16"/>
  <c r="H509" i="16"/>
  <c r="I509" i="16" s="1"/>
  <c r="E509" i="16"/>
  <c r="H508" i="16"/>
  <c r="I508" i="16" s="1"/>
  <c r="E508" i="16"/>
  <c r="H507" i="16"/>
  <c r="E507" i="16"/>
  <c r="H506" i="16"/>
  <c r="E506" i="16"/>
  <c r="H505" i="16"/>
  <c r="I505" i="16" s="1"/>
  <c r="E505" i="16"/>
  <c r="H504" i="16"/>
  <c r="I504" i="16" s="1"/>
  <c r="E504" i="16"/>
  <c r="H503" i="16"/>
  <c r="I503" i="16" s="1"/>
  <c r="E503" i="16"/>
  <c r="H502" i="16"/>
  <c r="I502" i="16" s="1"/>
  <c r="E502" i="16"/>
  <c r="H501" i="16"/>
  <c r="E501" i="16"/>
  <c r="H500" i="16"/>
  <c r="I500" i="16" s="1"/>
  <c r="E500" i="16"/>
  <c r="H499" i="16"/>
  <c r="E499" i="16"/>
  <c r="H498" i="16"/>
  <c r="E498" i="16"/>
  <c r="H497" i="16"/>
  <c r="I497" i="16" s="1"/>
  <c r="E497" i="16"/>
  <c r="H496" i="16"/>
  <c r="E496" i="16"/>
  <c r="I495" i="16"/>
  <c r="H495" i="16"/>
  <c r="E495" i="16"/>
  <c r="H494" i="16"/>
  <c r="E494" i="16"/>
  <c r="H493" i="16"/>
  <c r="E493" i="16"/>
  <c r="H492" i="16"/>
  <c r="I492" i="16" s="1"/>
  <c r="E492" i="16"/>
  <c r="H491" i="16"/>
  <c r="E491" i="16"/>
  <c r="H490" i="16"/>
  <c r="E490" i="16"/>
  <c r="H489" i="16"/>
  <c r="I489" i="16" s="1"/>
  <c r="E489" i="16"/>
  <c r="H488" i="16"/>
  <c r="I488" i="16" s="1"/>
  <c r="E488" i="16"/>
  <c r="H487" i="16"/>
  <c r="I487" i="16" s="1"/>
  <c r="E487" i="16"/>
  <c r="I486" i="16"/>
  <c r="H486" i="16"/>
  <c r="E486" i="16"/>
  <c r="H485" i="16"/>
  <c r="E485" i="16"/>
  <c r="H484" i="16"/>
  <c r="E484" i="16"/>
  <c r="H483" i="16"/>
  <c r="I483" i="16" s="1"/>
  <c r="E483" i="16"/>
  <c r="H482" i="16"/>
  <c r="E482" i="16"/>
  <c r="H481" i="16"/>
  <c r="I481" i="16" s="1"/>
  <c r="E481" i="16"/>
  <c r="H480" i="16"/>
  <c r="E480" i="16"/>
  <c r="H479" i="16"/>
  <c r="I479" i="16" s="1"/>
  <c r="E479" i="16"/>
  <c r="H478" i="16"/>
  <c r="E478" i="16"/>
  <c r="H477" i="16"/>
  <c r="E477" i="16"/>
  <c r="H476" i="16"/>
  <c r="I476" i="16" s="1"/>
  <c r="E476" i="16"/>
  <c r="H475" i="16"/>
  <c r="E475" i="16"/>
  <c r="H474" i="16"/>
  <c r="E474" i="16"/>
  <c r="H473" i="16"/>
  <c r="E473" i="16"/>
  <c r="H472" i="16"/>
  <c r="I472" i="16" s="1"/>
  <c r="E472" i="16"/>
  <c r="H471" i="16"/>
  <c r="E471" i="16"/>
  <c r="H470" i="16"/>
  <c r="I470" i="16" s="1"/>
  <c r="E470" i="16"/>
  <c r="H469" i="16"/>
  <c r="E469" i="16"/>
  <c r="H468" i="16"/>
  <c r="E468" i="16"/>
  <c r="H467" i="16"/>
  <c r="E467" i="16"/>
  <c r="H466" i="16"/>
  <c r="E466" i="16"/>
  <c r="H465" i="16"/>
  <c r="I465" i="16" s="1"/>
  <c r="E465" i="16"/>
  <c r="H464" i="16"/>
  <c r="E464" i="16"/>
  <c r="H463" i="16"/>
  <c r="I463" i="16" s="1"/>
  <c r="E463" i="16"/>
  <c r="H462" i="16"/>
  <c r="I462" i="16" s="1"/>
  <c r="E462" i="16"/>
  <c r="H461" i="16"/>
  <c r="E461" i="16"/>
  <c r="H460" i="16"/>
  <c r="I460" i="16" s="1"/>
  <c r="E460" i="16"/>
  <c r="H459" i="16"/>
  <c r="E459" i="16"/>
  <c r="H458" i="16"/>
  <c r="E458" i="16"/>
  <c r="H457" i="16"/>
  <c r="I457" i="16" s="1"/>
  <c r="E457" i="16"/>
  <c r="H456" i="16"/>
  <c r="I456" i="16" s="1"/>
  <c r="E456" i="16"/>
  <c r="H454" i="16"/>
  <c r="E454" i="16"/>
  <c r="H453" i="16"/>
  <c r="I453" i="16" s="1"/>
  <c r="E453" i="16"/>
  <c r="H452" i="16"/>
  <c r="I452" i="16" s="1"/>
  <c r="E452" i="16"/>
  <c r="H451" i="16"/>
  <c r="E451" i="16"/>
  <c r="H450" i="16"/>
  <c r="E450" i="16"/>
  <c r="H449" i="16"/>
  <c r="E449" i="16"/>
  <c r="H448" i="16"/>
  <c r="E448" i="16"/>
  <c r="H447" i="16"/>
  <c r="I447" i="16" s="1"/>
  <c r="E447" i="16"/>
  <c r="H446" i="16"/>
  <c r="E446" i="16"/>
  <c r="H445" i="16"/>
  <c r="I445" i="16" s="1"/>
  <c r="E445" i="16"/>
  <c r="H444" i="16"/>
  <c r="I444" i="16" s="1"/>
  <c r="E444" i="16"/>
  <c r="H443" i="16"/>
  <c r="E443" i="16"/>
  <c r="H442" i="16"/>
  <c r="I442" i="16" s="1"/>
  <c r="E442" i="16"/>
  <c r="H441" i="16"/>
  <c r="E441" i="16"/>
  <c r="H440" i="16"/>
  <c r="I440" i="16" s="1"/>
  <c r="E440" i="16"/>
  <c r="H439" i="16"/>
  <c r="I439" i="16" s="1"/>
  <c r="E439" i="16"/>
  <c r="H438" i="16"/>
  <c r="E438" i="16"/>
  <c r="H437" i="16"/>
  <c r="I437" i="16" s="1"/>
  <c r="E437" i="16"/>
  <c r="H436" i="16"/>
  <c r="I436" i="16" s="1"/>
  <c r="E436" i="16"/>
  <c r="H435" i="16"/>
  <c r="E435" i="16"/>
  <c r="H434" i="16"/>
  <c r="I434" i="16" s="1"/>
  <c r="E434" i="16"/>
  <c r="H433" i="16"/>
  <c r="I433" i="16" s="1"/>
  <c r="E433" i="16"/>
  <c r="H432" i="16"/>
  <c r="I432" i="16" s="1"/>
  <c r="E432" i="16"/>
  <c r="H431" i="16"/>
  <c r="E431" i="16"/>
  <c r="H430" i="16"/>
  <c r="I430" i="16" s="1"/>
  <c r="E430" i="16"/>
  <c r="H429" i="16"/>
  <c r="I429" i="16" s="1"/>
  <c r="E429" i="16"/>
  <c r="H428" i="16"/>
  <c r="I428" i="16" s="1"/>
  <c r="E428" i="16"/>
  <c r="H427" i="16"/>
  <c r="E427" i="16"/>
  <c r="H426" i="16"/>
  <c r="I426" i="16" s="1"/>
  <c r="E426" i="16"/>
  <c r="H425" i="16"/>
  <c r="I425" i="16" s="1"/>
  <c r="E425" i="16"/>
  <c r="H424" i="16"/>
  <c r="E424" i="16"/>
  <c r="H423" i="16"/>
  <c r="E423" i="16"/>
  <c r="H422" i="16"/>
  <c r="E422" i="16"/>
  <c r="H421" i="16"/>
  <c r="I421" i="16" s="1"/>
  <c r="E421" i="16"/>
  <c r="H420" i="16"/>
  <c r="I420" i="16" s="1"/>
  <c r="E420" i="16"/>
  <c r="H419" i="16"/>
  <c r="E419" i="16"/>
  <c r="H418" i="16"/>
  <c r="E418" i="16"/>
  <c r="H417" i="16"/>
  <c r="I417" i="16" s="1"/>
  <c r="E417" i="16"/>
  <c r="H416" i="16"/>
  <c r="E416" i="16"/>
  <c r="H415" i="16"/>
  <c r="I415" i="16" s="1"/>
  <c r="E415" i="16"/>
  <c r="H414" i="16"/>
  <c r="I414" i="16" s="1"/>
  <c r="E414" i="16"/>
  <c r="H413" i="16"/>
  <c r="E413" i="16"/>
  <c r="H412" i="16"/>
  <c r="E412" i="16"/>
  <c r="H411" i="16"/>
  <c r="E411" i="16"/>
  <c r="H410" i="16"/>
  <c r="E410" i="16"/>
  <c r="H409" i="16"/>
  <c r="E409" i="16"/>
  <c r="H408" i="16"/>
  <c r="I408" i="16" s="1"/>
  <c r="E408" i="16"/>
  <c r="H407" i="16"/>
  <c r="I407" i="16" s="1"/>
  <c r="E407" i="16"/>
  <c r="H406" i="16"/>
  <c r="E406" i="16"/>
  <c r="H405" i="16"/>
  <c r="E405" i="16"/>
  <c r="H404" i="16"/>
  <c r="E404" i="16"/>
  <c r="H403" i="16"/>
  <c r="E403" i="16"/>
  <c r="H402" i="16"/>
  <c r="E402" i="16"/>
  <c r="H401" i="16"/>
  <c r="I401" i="16" s="1"/>
  <c r="E401" i="16"/>
  <c r="H400" i="16"/>
  <c r="I400" i="16" s="1"/>
  <c r="E400" i="16"/>
  <c r="H399" i="16"/>
  <c r="I399" i="16" s="1"/>
  <c r="E399" i="16"/>
  <c r="H398" i="16"/>
  <c r="E398" i="16"/>
  <c r="H397" i="16"/>
  <c r="I397" i="16" s="1"/>
  <c r="E397" i="16"/>
  <c r="H396" i="16"/>
  <c r="E396" i="16"/>
  <c r="H395" i="16"/>
  <c r="I395" i="16" s="1"/>
  <c r="E395" i="16"/>
  <c r="H394" i="16"/>
  <c r="I394" i="16" s="1"/>
  <c r="E394" i="16"/>
  <c r="H393" i="16"/>
  <c r="E393" i="16"/>
  <c r="H392" i="16"/>
  <c r="I392" i="16" s="1"/>
  <c r="E392" i="16"/>
  <c r="H391" i="16"/>
  <c r="E391" i="16"/>
  <c r="H390" i="16"/>
  <c r="E390" i="16"/>
  <c r="H389" i="16"/>
  <c r="I389" i="16" s="1"/>
  <c r="E389" i="16"/>
  <c r="H388" i="16"/>
  <c r="I388" i="16" s="1"/>
  <c r="E388" i="16"/>
  <c r="H387" i="16"/>
  <c r="I387" i="16" s="1"/>
  <c r="E387" i="16"/>
  <c r="H386" i="16"/>
  <c r="I386" i="16" s="1"/>
  <c r="E386" i="16"/>
  <c r="H385" i="16"/>
  <c r="I385" i="16" s="1"/>
  <c r="E385" i="16"/>
  <c r="H384" i="16"/>
  <c r="I384" i="16" s="1"/>
  <c r="E384" i="16"/>
  <c r="H383" i="16"/>
  <c r="E383" i="16"/>
  <c r="H382" i="16"/>
  <c r="E382" i="16"/>
  <c r="H381" i="16"/>
  <c r="I381" i="16" s="1"/>
  <c r="E381" i="16"/>
  <c r="H380" i="16"/>
  <c r="E380" i="16"/>
  <c r="H379" i="16"/>
  <c r="I379" i="16" s="1"/>
  <c r="E379" i="16"/>
  <c r="H378" i="16"/>
  <c r="I378" i="16" s="1"/>
  <c r="E378" i="16"/>
  <c r="H377" i="16"/>
  <c r="E377" i="16"/>
  <c r="H376" i="16"/>
  <c r="I376" i="16" s="1"/>
  <c r="E376" i="16"/>
  <c r="H375" i="16"/>
  <c r="I375" i="16" s="1"/>
  <c r="E375" i="16"/>
  <c r="H374" i="16"/>
  <c r="E374" i="16"/>
  <c r="H373" i="16"/>
  <c r="I373" i="16" s="1"/>
  <c r="E373" i="16"/>
  <c r="H372" i="16"/>
  <c r="I372" i="16" s="1"/>
  <c r="E372" i="16"/>
  <c r="H371" i="16"/>
  <c r="E371" i="16"/>
  <c r="H370" i="16"/>
  <c r="E370" i="16"/>
  <c r="H369" i="16"/>
  <c r="I369" i="16" s="1"/>
  <c r="E369" i="16"/>
  <c r="H368" i="16"/>
  <c r="E368" i="16"/>
  <c r="H367" i="16"/>
  <c r="E367" i="16"/>
  <c r="H366" i="16"/>
  <c r="E366" i="16"/>
  <c r="H365" i="16"/>
  <c r="I365" i="16" s="1"/>
  <c r="E365" i="16"/>
  <c r="H364" i="16"/>
  <c r="I364" i="16" s="1"/>
  <c r="E364" i="16"/>
  <c r="H363" i="16"/>
  <c r="I363" i="16" s="1"/>
  <c r="E363" i="16"/>
  <c r="H362" i="16"/>
  <c r="I362" i="16" s="1"/>
  <c r="E362" i="16"/>
  <c r="H361" i="16"/>
  <c r="E361" i="16"/>
  <c r="H360" i="16"/>
  <c r="E360" i="16"/>
  <c r="H359" i="16"/>
  <c r="E359" i="16"/>
  <c r="H358" i="16"/>
  <c r="I358" i="16" s="1"/>
  <c r="E358" i="16"/>
  <c r="H357" i="16"/>
  <c r="I357" i="16" s="1"/>
  <c r="E357" i="16"/>
  <c r="H356" i="16"/>
  <c r="I356" i="16" s="1"/>
  <c r="E356" i="16"/>
  <c r="H355" i="16"/>
  <c r="I355" i="16" s="1"/>
  <c r="E355" i="16"/>
  <c r="H354" i="16"/>
  <c r="I354" i="16" s="1"/>
  <c r="E354" i="16"/>
  <c r="H353" i="16"/>
  <c r="I353" i="16" s="1"/>
  <c r="E353" i="16"/>
  <c r="H352" i="16"/>
  <c r="I352" i="16" s="1"/>
  <c r="E352" i="16"/>
  <c r="H351" i="16"/>
  <c r="I351" i="16" s="1"/>
  <c r="E351" i="16"/>
  <c r="H350" i="16"/>
  <c r="E350" i="16"/>
  <c r="H349" i="16"/>
  <c r="I349" i="16" s="1"/>
  <c r="E349" i="16"/>
  <c r="H348" i="16"/>
  <c r="E348" i="16"/>
  <c r="H347" i="16"/>
  <c r="I347" i="16" s="1"/>
  <c r="E347" i="16"/>
  <c r="H346" i="16"/>
  <c r="E346" i="16"/>
  <c r="H345" i="16"/>
  <c r="I345" i="16" s="1"/>
  <c r="E345" i="16"/>
  <c r="H344" i="16"/>
  <c r="E344" i="16"/>
  <c r="H343" i="16"/>
  <c r="E343" i="16"/>
  <c r="H342" i="16"/>
  <c r="E342" i="16"/>
  <c r="H341" i="16"/>
  <c r="E341" i="16"/>
  <c r="H340" i="16"/>
  <c r="I340" i="16" s="1"/>
  <c r="E340" i="16"/>
  <c r="H339" i="16"/>
  <c r="E339" i="16"/>
  <c r="H338" i="16"/>
  <c r="I338" i="16" s="1"/>
  <c r="E338" i="16"/>
  <c r="H337" i="16"/>
  <c r="E337" i="16"/>
  <c r="H336" i="16"/>
  <c r="I336" i="16" s="1"/>
  <c r="E336" i="16"/>
  <c r="H335" i="16"/>
  <c r="I335" i="16" s="1"/>
  <c r="E335" i="16"/>
  <c r="H334" i="16"/>
  <c r="E334" i="16"/>
  <c r="H333" i="16"/>
  <c r="I333" i="16" s="1"/>
  <c r="E333" i="16"/>
  <c r="H332" i="16"/>
  <c r="E332" i="16"/>
  <c r="H331" i="16"/>
  <c r="I331" i="16" s="1"/>
  <c r="E331" i="16"/>
  <c r="H330" i="16"/>
  <c r="E330" i="16"/>
  <c r="H329" i="16"/>
  <c r="I329" i="16" s="1"/>
  <c r="E329" i="16"/>
  <c r="H328" i="16"/>
  <c r="I328" i="16" s="1"/>
  <c r="E328" i="16"/>
  <c r="H327" i="16"/>
  <c r="E327" i="16"/>
  <c r="H326" i="16"/>
  <c r="E326" i="16"/>
  <c r="H325" i="16"/>
  <c r="I325" i="16" s="1"/>
  <c r="E325" i="16"/>
  <c r="H324" i="16"/>
  <c r="E324" i="16"/>
  <c r="H323" i="16"/>
  <c r="I323" i="16" s="1"/>
  <c r="E323" i="16"/>
  <c r="H322" i="16"/>
  <c r="E322" i="16"/>
  <c r="H321" i="16"/>
  <c r="I321" i="16" s="1"/>
  <c r="E321" i="16"/>
  <c r="H320" i="16"/>
  <c r="I320" i="16" s="1"/>
  <c r="E320" i="16"/>
  <c r="H319" i="16"/>
  <c r="E319" i="16"/>
  <c r="H318" i="16"/>
  <c r="I318" i="16" s="1"/>
  <c r="E318" i="16"/>
  <c r="I317" i="16"/>
  <c r="H317" i="16"/>
  <c r="E317" i="16"/>
  <c r="H316" i="16"/>
  <c r="E316" i="16"/>
  <c r="H315" i="16"/>
  <c r="I315" i="16" s="1"/>
  <c r="E315" i="16"/>
  <c r="H314" i="16"/>
  <c r="E314" i="16"/>
  <c r="H313" i="16"/>
  <c r="E313" i="16"/>
  <c r="H312" i="16"/>
  <c r="I312" i="16" s="1"/>
  <c r="E312" i="16"/>
  <c r="H311" i="16"/>
  <c r="E311" i="16"/>
  <c r="H310" i="16"/>
  <c r="I310" i="16" s="1"/>
  <c r="E310" i="16"/>
  <c r="H309" i="16"/>
  <c r="I309" i="16" s="1"/>
  <c r="E309" i="16"/>
  <c r="H308" i="16"/>
  <c r="E308" i="16"/>
  <c r="H307" i="16"/>
  <c r="I307" i="16" s="1"/>
  <c r="E307" i="16"/>
  <c r="H306" i="16"/>
  <c r="E306" i="16"/>
  <c r="H305" i="16"/>
  <c r="E305" i="16"/>
  <c r="H304" i="16"/>
  <c r="I304" i="16" s="1"/>
  <c r="E304" i="16"/>
  <c r="H303" i="16"/>
  <c r="E303" i="16"/>
  <c r="H302" i="16"/>
  <c r="I302" i="16" s="1"/>
  <c r="E302" i="16"/>
  <c r="H301" i="16"/>
  <c r="I301" i="16" s="1"/>
  <c r="E301" i="16"/>
  <c r="H300" i="16"/>
  <c r="E300" i="16"/>
  <c r="H299" i="16"/>
  <c r="I299" i="16" s="1"/>
  <c r="E299" i="16"/>
  <c r="H298" i="16"/>
  <c r="E298" i="16"/>
  <c r="H297" i="16"/>
  <c r="E297" i="16"/>
  <c r="H296" i="16"/>
  <c r="I296" i="16" s="1"/>
  <c r="E296" i="16"/>
  <c r="H295" i="16"/>
  <c r="I295" i="16" s="1"/>
  <c r="E295" i="16"/>
  <c r="H294" i="16"/>
  <c r="I294" i="16" s="1"/>
  <c r="E294" i="16"/>
  <c r="H293" i="16"/>
  <c r="I293" i="16" s="1"/>
  <c r="E293" i="16"/>
  <c r="H292" i="16"/>
  <c r="E292" i="16"/>
  <c r="H291" i="16"/>
  <c r="E291" i="16"/>
  <c r="H290" i="16"/>
  <c r="I290" i="16" s="1"/>
  <c r="E290" i="16"/>
  <c r="H289" i="16"/>
  <c r="E289" i="16"/>
  <c r="H288" i="16"/>
  <c r="I288" i="16" s="1"/>
  <c r="E288" i="16"/>
  <c r="H287" i="16"/>
  <c r="E287" i="16"/>
  <c r="H286" i="16"/>
  <c r="I286" i="16" s="1"/>
  <c r="E286" i="16"/>
  <c r="H285" i="16"/>
  <c r="I285" i="16" s="1"/>
  <c r="E285" i="16"/>
  <c r="H284" i="16"/>
  <c r="E284" i="16"/>
  <c r="H283" i="16"/>
  <c r="E283" i="16"/>
  <c r="H282" i="16"/>
  <c r="E282" i="16"/>
  <c r="H281" i="16"/>
  <c r="I281" i="16" s="1"/>
  <c r="E281" i="16"/>
  <c r="H280" i="16"/>
  <c r="I280" i="16" s="1"/>
  <c r="E280" i="16"/>
  <c r="H279" i="16"/>
  <c r="E279" i="16"/>
  <c r="H278" i="16"/>
  <c r="I278" i="16" s="1"/>
  <c r="E278" i="16"/>
  <c r="H277" i="16"/>
  <c r="E277" i="16"/>
  <c r="H276" i="16"/>
  <c r="E276" i="16"/>
  <c r="H275" i="16"/>
  <c r="I275" i="16" s="1"/>
  <c r="E275" i="16"/>
  <c r="H274" i="16"/>
  <c r="E274" i="16"/>
  <c r="H273" i="16"/>
  <c r="I273" i="16" s="1"/>
  <c r="E273" i="16"/>
  <c r="H272" i="16"/>
  <c r="I272" i="16" s="1"/>
  <c r="E272" i="16"/>
  <c r="H271" i="16"/>
  <c r="I271" i="16" s="1"/>
  <c r="E271" i="16"/>
  <c r="H270" i="16"/>
  <c r="I270" i="16" s="1"/>
  <c r="E270" i="16"/>
  <c r="H269" i="16"/>
  <c r="I269" i="16" s="1"/>
  <c r="E269" i="16"/>
  <c r="H268" i="16"/>
  <c r="E268" i="16"/>
  <c r="H267" i="16"/>
  <c r="E267" i="16"/>
  <c r="H266" i="16"/>
  <c r="I266" i="16" s="1"/>
  <c r="E266" i="16"/>
  <c r="H265" i="16"/>
  <c r="E265" i="16"/>
  <c r="H264" i="16"/>
  <c r="E264" i="16"/>
  <c r="H263" i="16"/>
  <c r="E263" i="16"/>
  <c r="H262" i="16"/>
  <c r="I262" i="16" s="1"/>
  <c r="E262" i="16"/>
  <c r="H261" i="16"/>
  <c r="I261" i="16" s="1"/>
  <c r="E261" i="16"/>
  <c r="H260" i="16"/>
  <c r="E260" i="16"/>
  <c r="H259" i="16"/>
  <c r="E259" i="16"/>
  <c r="H258" i="16"/>
  <c r="I258" i="16" s="1"/>
  <c r="E258" i="16"/>
  <c r="H257" i="16"/>
  <c r="I257" i="16" s="1"/>
  <c r="E257" i="16"/>
  <c r="H256" i="16"/>
  <c r="I256" i="16" s="1"/>
  <c r="E256" i="16"/>
  <c r="H255" i="16"/>
  <c r="E255" i="16"/>
  <c r="H254" i="16"/>
  <c r="E254" i="16"/>
  <c r="H253" i="16"/>
  <c r="I253" i="16" s="1"/>
  <c r="E253" i="16"/>
  <c r="H252" i="16"/>
  <c r="E252" i="16"/>
  <c r="H251" i="16"/>
  <c r="I251" i="16" s="1"/>
  <c r="E251" i="16"/>
  <c r="H250" i="16"/>
  <c r="I250" i="16" s="1"/>
  <c r="E250" i="16"/>
  <c r="H249" i="16"/>
  <c r="I249" i="16" s="1"/>
  <c r="E249" i="16"/>
  <c r="H248" i="16"/>
  <c r="I248" i="16" s="1"/>
  <c r="E248" i="16"/>
  <c r="H247" i="16"/>
  <c r="E247" i="16"/>
  <c r="H246" i="16"/>
  <c r="I246" i="16" s="1"/>
  <c r="E246" i="16"/>
  <c r="H245" i="16"/>
  <c r="I245" i="16" s="1"/>
  <c r="E245" i="16"/>
  <c r="H244" i="16"/>
  <c r="E244" i="16"/>
  <c r="H243" i="16"/>
  <c r="I243" i="16" s="1"/>
  <c r="E243" i="16"/>
  <c r="H242" i="16"/>
  <c r="I242" i="16" s="1"/>
  <c r="E242" i="16"/>
  <c r="H241" i="16"/>
  <c r="I241" i="16" s="1"/>
  <c r="E241" i="16"/>
  <c r="H240" i="16"/>
  <c r="I240" i="16" s="1"/>
  <c r="E240" i="16"/>
  <c r="H239" i="16"/>
  <c r="E239" i="16"/>
  <c r="H238" i="16"/>
  <c r="I238" i="16" s="1"/>
  <c r="E238" i="16"/>
  <c r="H237" i="16"/>
  <c r="I237" i="16" s="1"/>
  <c r="E237" i="16"/>
  <c r="H236" i="16"/>
  <c r="E236" i="16"/>
  <c r="H235" i="16"/>
  <c r="E235" i="16"/>
  <c r="H234" i="16"/>
  <c r="E234" i="16"/>
  <c r="H233" i="16"/>
  <c r="E233" i="16"/>
  <c r="H232" i="16"/>
  <c r="E232" i="16"/>
  <c r="H231" i="16"/>
  <c r="E231" i="16"/>
  <c r="H230" i="16"/>
  <c r="I230" i="16" s="1"/>
  <c r="E230" i="16"/>
  <c r="H229" i="16"/>
  <c r="E229" i="16"/>
  <c r="H228" i="16"/>
  <c r="E228" i="16"/>
  <c r="H227" i="16"/>
  <c r="E227" i="16"/>
  <c r="H226" i="16"/>
  <c r="E226" i="16"/>
  <c r="H225" i="16"/>
  <c r="I225" i="16" s="1"/>
  <c r="E225" i="16"/>
  <c r="H224" i="16"/>
  <c r="E224" i="16"/>
  <c r="H223" i="16"/>
  <c r="I223" i="16" s="1"/>
  <c r="E223" i="16"/>
  <c r="H222" i="16"/>
  <c r="I222" i="16" s="1"/>
  <c r="E222" i="16"/>
  <c r="H221" i="16"/>
  <c r="I221" i="16" s="1"/>
  <c r="E221" i="16"/>
  <c r="H220" i="16"/>
  <c r="E220" i="16"/>
  <c r="H219" i="16"/>
  <c r="I219" i="16" s="1"/>
  <c r="E219" i="16"/>
  <c r="H218" i="16"/>
  <c r="E218" i="16"/>
  <c r="H217" i="16"/>
  <c r="E217" i="16"/>
  <c r="H216" i="16"/>
  <c r="E216" i="16"/>
  <c r="H215" i="16"/>
  <c r="I215" i="16" s="1"/>
  <c r="E215" i="16"/>
  <c r="H214" i="16"/>
  <c r="E214" i="16"/>
  <c r="H213" i="16"/>
  <c r="I213" i="16" s="1"/>
  <c r="E213" i="16"/>
  <c r="H212" i="16"/>
  <c r="E212" i="16"/>
  <c r="H211" i="16"/>
  <c r="E211" i="16"/>
  <c r="H210" i="16"/>
  <c r="E210" i="16"/>
  <c r="H209" i="16"/>
  <c r="E209" i="16"/>
  <c r="H208" i="16"/>
  <c r="E208" i="16"/>
  <c r="H207" i="16"/>
  <c r="E207" i="16"/>
  <c r="H206" i="16"/>
  <c r="I206" i="16" s="1"/>
  <c r="E206" i="16"/>
  <c r="H205" i="16"/>
  <c r="E205" i="16"/>
  <c r="H204" i="16"/>
  <c r="E204" i="16"/>
  <c r="H203" i="16"/>
  <c r="E203" i="16"/>
  <c r="H202" i="16"/>
  <c r="I202" i="16" s="1"/>
  <c r="E202" i="16"/>
  <c r="H201" i="16"/>
  <c r="I201" i="16" s="1"/>
  <c r="E201" i="16"/>
  <c r="H200" i="16"/>
  <c r="E200" i="16"/>
  <c r="H199" i="16"/>
  <c r="I199" i="16" s="1"/>
  <c r="E199" i="16"/>
  <c r="H198" i="16"/>
  <c r="E198" i="16"/>
  <c r="H197" i="16"/>
  <c r="I197" i="16" s="1"/>
  <c r="E197" i="16"/>
  <c r="H196" i="16"/>
  <c r="I196" i="16" s="1"/>
  <c r="E196" i="16"/>
  <c r="H195" i="16"/>
  <c r="E195" i="16"/>
  <c r="H194" i="16"/>
  <c r="E194" i="16"/>
  <c r="H193" i="16"/>
  <c r="I193" i="16" s="1"/>
  <c r="E193" i="16"/>
  <c r="H192" i="16"/>
  <c r="E192" i="16"/>
  <c r="H191" i="16"/>
  <c r="I191" i="16" s="1"/>
  <c r="E191" i="16"/>
  <c r="H190" i="16"/>
  <c r="E190" i="16"/>
  <c r="H189" i="16"/>
  <c r="E189" i="16"/>
  <c r="H188" i="16"/>
  <c r="I188" i="16" s="1"/>
  <c r="E188" i="16"/>
  <c r="H187" i="16"/>
  <c r="E187" i="16"/>
  <c r="H186" i="16"/>
  <c r="I186" i="16" s="1"/>
  <c r="E186" i="16"/>
  <c r="H185" i="16"/>
  <c r="E185" i="16"/>
  <c r="H184" i="16"/>
  <c r="E184" i="16"/>
  <c r="H183" i="16"/>
  <c r="I183" i="16" s="1"/>
  <c r="E183" i="16"/>
  <c r="H182" i="16"/>
  <c r="E182" i="16"/>
  <c r="H181" i="16"/>
  <c r="E181" i="16"/>
  <c r="H180" i="16"/>
  <c r="I180" i="16" s="1"/>
  <c r="E180" i="16"/>
  <c r="H179" i="16"/>
  <c r="E179" i="16"/>
  <c r="H178" i="16"/>
  <c r="I178" i="16" s="1"/>
  <c r="E178" i="16"/>
  <c r="H177" i="16"/>
  <c r="E177" i="16"/>
  <c r="H176" i="16"/>
  <c r="E176" i="16"/>
  <c r="H175" i="16"/>
  <c r="I175" i="16" s="1"/>
  <c r="E175" i="16"/>
  <c r="H174" i="16"/>
  <c r="I174" i="16" s="1"/>
  <c r="E174" i="16"/>
  <c r="H173" i="16"/>
  <c r="I173" i="16" s="1"/>
  <c r="E173" i="16"/>
  <c r="H172" i="16"/>
  <c r="I172" i="16" s="1"/>
  <c r="E172" i="16"/>
  <c r="H171" i="16"/>
  <c r="E171" i="16"/>
  <c r="H170" i="16"/>
  <c r="I170" i="16" s="1"/>
  <c r="E170" i="16"/>
  <c r="H169" i="16"/>
  <c r="I169" i="16" s="1"/>
  <c r="E169" i="16"/>
  <c r="H168" i="16"/>
  <c r="E168" i="16"/>
  <c r="H167" i="16"/>
  <c r="I167" i="16" s="1"/>
  <c r="E167" i="16"/>
  <c r="H166" i="16"/>
  <c r="E166" i="16"/>
  <c r="H165" i="16"/>
  <c r="E165" i="16"/>
  <c r="H164" i="16"/>
  <c r="I164" i="16" s="1"/>
  <c r="E164" i="16"/>
  <c r="H163" i="16"/>
  <c r="E163" i="16"/>
  <c r="H162" i="16"/>
  <c r="E162" i="16"/>
  <c r="H161" i="16"/>
  <c r="I161" i="16" s="1"/>
  <c r="E161" i="16"/>
  <c r="H160" i="16"/>
  <c r="E160" i="16"/>
  <c r="H159" i="16"/>
  <c r="I159" i="16" s="1"/>
  <c r="E159" i="16"/>
  <c r="H158" i="16"/>
  <c r="E158" i="16"/>
  <c r="H157" i="16"/>
  <c r="E157" i="16"/>
  <c r="H156" i="16"/>
  <c r="I156" i="16" s="1"/>
  <c r="E156" i="16"/>
  <c r="H155" i="16"/>
  <c r="E155" i="16"/>
  <c r="H154" i="16"/>
  <c r="I154" i="16" s="1"/>
  <c r="E154" i="16"/>
  <c r="H153" i="16"/>
  <c r="I153" i="16" s="1"/>
  <c r="E153" i="16"/>
  <c r="H152" i="16"/>
  <c r="E152" i="16"/>
  <c r="H151" i="16"/>
  <c r="I151" i="16" s="1"/>
  <c r="E151" i="16"/>
  <c r="H150" i="16"/>
  <c r="I150" i="16" s="1"/>
  <c r="E150" i="16"/>
  <c r="H149" i="16"/>
  <c r="E149" i="16"/>
  <c r="H148" i="16"/>
  <c r="I148" i="16" s="1"/>
  <c r="E148" i="16"/>
  <c r="H147" i="16"/>
  <c r="I147" i="16" s="1"/>
  <c r="E147" i="16"/>
  <c r="H146" i="16"/>
  <c r="I146" i="16" s="1"/>
  <c r="E146" i="16"/>
  <c r="H145" i="16"/>
  <c r="I145" i="16" s="1"/>
  <c r="E145" i="16"/>
  <c r="H144" i="16"/>
  <c r="E144" i="16"/>
  <c r="H143" i="16"/>
  <c r="E143" i="16"/>
  <c r="H142" i="16"/>
  <c r="I142" i="16" s="1"/>
  <c r="E142" i="16"/>
  <c r="H141" i="16"/>
  <c r="E141" i="16"/>
  <c r="H140" i="16"/>
  <c r="I140" i="16" s="1"/>
  <c r="E140" i="16"/>
  <c r="H139" i="16"/>
  <c r="E139" i="16"/>
  <c r="H138" i="16"/>
  <c r="I138" i="16" s="1"/>
  <c r="E138" i="16"/>
  <c r="H137" i="16"/>
  <c r="E137" i="16"/>
  <c r="H136" i="16"/>
  <c r="E136" i="16"/>
  <c r="H135" i="16"/>
  <c r="E135" i="16"/>
  <c r="H134" i="16"/>
  <c r="I134" i="16" s="1"/>
  <c r="E134" i="16"/>
  <c r="H133" i="16"/>
  <c r="I133" i="16" s="1"/>
  <c r="E133" i="16"/>
  <c r="H132" i="16"/>
  <c r="E132" i="16"/>
  <c r="H131" i="16"/>
  <c r="I131" i="16" s="1"/>
  <c r="E131" i="16"/>
  <c r="H130" i="16"/>
  <c r="I130" i="16" s="1"/>
  <c r="E130" i="16"/>
  <c r="H129" i="16"/>
  <c r="E129" i="16"/>
  <c r="H128" i="16"/>
  <c r="I128" i="16" s="1"/>
  <c r="E128" i="16"/>
  <c r="H127" i="16"/>
  <c r="E127" i="16"/>
  <c r="H126" i="16"/>
  <c r="E126" i="16"/>
  <c r="H125" i="16"/>
  <c r="E125" i="16"/>
  <c r="H124" i="16"/>
  <c r="E124" i="16"/>
  <c r="H123" i="16"/>
  <c r="E123" i="16"/>
  <c r="H122" i="16"/>
  <c r="I122" i="16" s="1"/>
  <c r="E122" i="16"/>
  <c r="H121" i="16"/>
  <c r="I121" i="16" s="1"/>
  <c r="E121" i="16"/>
  <c r="H120" i="16"/>
  <c r="I120" i="16" s="1"/>
  <c r="E120" i="16"/>
  <c r="H119" i="16"/>
  <c r="E119" i="16"/>
  <c r="H118" i="16"/>
  <c r="E118" i="16"/>
  <c r="H117" i="16"/>
  <c r="E117" i="16"/>
  <c r="H116" i="16"/>
  <c r="E116" i="16"/>
  <c r="H115" i="16"/>
  <c r="E115" i="16"/>
  <c r="H114" i="16"/>
  <c r="I114" i="16" s="1"/>
  <c r="E114" i="16"/>
  <c r="H113" i="16"/>
  <c r="E113" i="16"/>
  <c r="H112" i="16"/>
  <c r="I112" i="16" s="1"/>
  <c r="E112" i="16"/>
  <c r="H111" i="16"/>
  <c r="E111" i="16"/>
  <c r="H110" i="16"/>
  <c r="E110" i="16"/>
  <c r="H109" i="16"/>
  <c r="I109" i="16" s="1"/>
  <c r="E109" i="16"/>
  <c r="H108" i="16"/>
  <c r="E108" i="16"/>
  <c r="H107" i="16"/>
  <c r="E107" i="16"/>
  <c r="H106" i="16"/>
  <c r="I106" i="16" s="1"/>
  <c r="E106" i="16"/>
  <c r="H105" i="16"/>
  <c r="E105" i="16"/>
  <c r="H104" i="16"/>
  <c r="I104" i="16" s="1"/>
  <c r="E104" i="16"/>
  <c r="H103" i="16"/>
  <c r="I103" i="16" s="1"/>
  <c r="E103" i="16"/>
  <c r="H102" i="16"/>
  <c r="I102" i="16" s="1"/>
  <c r="E102" i="16"/>
  <c r="H101" i="16"/>
  <c r="E101" i="16"/>
  <c r="H100" i="16"/>
  <c r="E100" i="16"/>
  <c r="H99" i="16"/>
  <c r="E99" i="16"/>
  <c r="H98" i="16"/>
  <c r="I98" i="16" s="1"/>
  <c r="E98" i="16"/>
  <c r="H97" i="16"/>
  <c r="E97" i="16"/>
  <c r="H96" i="16"/>
  <c r="I96" i="16" s="1"/>
  <c r="E96" i="16"/>
  <c r="H95" i="16"/>
  <c r="I95" i="16" s="1"/>
  <c r="E95" i="16"/>
  <c r="H94" i="16"/>
  <c r="I94" i="16" s="1"/>
  <c r="E94" i="16"/>
  <c r="H93" i="16"/>
  <c r="I93" i="16" s="1"/>
  <c r="E93" i="16"/>
  <c r="H92" i="16"/>
  <c r="E92" i="16"/>
  <c r="H91" i="16"/>
  <c r="E91" i="16"/>
  <c r="H90" i="16"/>
  <c r="I90" i="16" s="1"/>
  <c r="E90" i="16"/>
  <c r="H89" i="16"/>
  <c r="I89" i="16" s="1"/>
  <c r="E89" i="16"/>
  <c r="H88" i="16"/>
  <c r="I88" i="16" s="1"/>
  <c r="E88" i="16"/>
  <c r="H87" i="16"/>
  <c r="I87" i="16" s="1"/>
  <c r="E87" i="16"/>
  <c r="H86" i="16"/>
  <c r="I86" i="16" s="1"/>
  <c r="E86" i="16"/>
  <c r="H85" i="16"/>
  <c r="E85" i="16"/>
  <c r="H84" i="16"/>
  <c r="I84" i="16" s="1"/>
  <c r="E84" i="16"/>
  <c r="H83" i="16"/>
  <c r="E83" i="16"/>
  <c r="H82" i="16"/>
  <c r="I82" i="16" s="1"/>
  <c r="E82" i="16"/>
  <c r="H81" i="16"/>
  <c r="I81" i="16" s="1"/>
  <c r="E81" i="16"/>
  <c r="H80" i="16"/>
  <c r="I80" i="16" s="1"/>
  <c r="E80" i="16"/>
  <c r="H79" i="16"/>
  <c r="E79" i="16"/>
  <c r="H78" i="16"/>
  <c r="E78" i="16"/>
  <c r="H77" i="16"/>
  <c r="E77" i="16"/>
  <c r="H76" i="16"/>
  <c r="E76" i="16"/>
  <c r="H75" i="16"/>
  <c r="I75" i="16" s="1"/>
  <c r="E75" i="16"/>
  <c r="H74" i="16"/>
  <c r="I74" i="16" s="1"/>
  <c r="E74" i="16"/>
  <c r="H73" i="16"/>
  <c r="I73" i="16" s="1"/>
  <c r="E73" i="16"/>
  <c r="H72" i="16"/>
  <c r="I72" i="16" s="1"/>
  <c r="E72" i="16"/>
  <c r="H71" i="16"/>
  <c r="E71" i="16"/>
  <c r="H70" i="16"/>
  <c r="E70" i="16"/>
  <c r="H69" i="16"/>
  <c r="I69" i="16" s="1"/>
  <c r="E69" i="16"/>
  <c r="H68" i="16"/>
  <c r="I68" i="16" s="1"/>
  <c r="E68" i="16"/>
  <c r="H67" i="16"/>
  <c r="E67" i="16"/>
  <c r="H66" i="16"/>
  <c r="I66" i="16" s="1"/>
  <c r="E66" i="16"/>
  <c r="H65" i="16"/>
  <c r="E65" i="16"/>
  <c r="H64" i="16"/>
  <c r="E64" i="16"/>
  <c r="H63" i="16"/>
  <c r="I63" i="16" s="1"/>
  <c r="E63" i="16"/>
  <c r="H62" i="16"/>
  <c r="I62" i="16" s="1"/>
  <c r="E62" i="16"/>
  <c r="H61" i="16"/>
  <c r="E61" i="16"/>
  <c r="H60" i="16"/>
  <c r="E60" i="16"/>
  <c r="H59" i="16"/>
  <c r="I59" i="16" s="1"/>
  <c r="E59" i="16"/>
  <c r="H58" i="16"/>
  <c r="E58" i="16"/>
  <c r="H57" i="16"/>
  <c r="I57" i="16" s="1"/>
  <c r="E57" i="16"/>
  <c r="H56" i="16"/>
  <c r="E56" i="16"/>
  <c r="H55" i="16"/>
  <c r="E55" i="16"/>
  <c r="H54" i="16"/>
  <c r="E54" i="16"/>
  <c r="H53" i="16"/>
  <c r="I53" i="16" s="1"/>
  <c r="E53" i="16"/>
  <c r="H52" i="16"/>
  <c r="E52" i="16"/>
  <c r="H51" i="16"/>
  <c r="I51" i="16" s="1"/>
  <c r="E51" i="16"/>
  <c r="H50" i="16"/>
  <c r="I50" i="16" s="1"/>
  <c r="E50" i="16"/>
  <c r="H49" i="16"/>
  <c r="E49" i="16"/>
  <c r="H48" i="16"/>
  <c r="E48" i="16"/>
  <c r="H47" i="16"/>
  <c r="I47" i="16" s="1"/>
  <c r="E47" i="16"/>
  <c r="H46" i="16"/>
  <c r="I46" i="16" s="1"/>
  <c r="E46" i="16"/>
  <c r="H45" i="16"/>
  <c r="I45" i="16" s="1"/>
  <c r="E45" i="16"/>
  <c r="H44" i="16"/>
  <c r="I44" i="16" s="1"/>
  <c r="E44" i="16"/>
  <c r="H43" i="16"/>
  <c r="I43" i="16" s="1"/>
  <c r="E43" i="16"/>
  <c r="H42" i="16"/>
  <c r="I42" i="16" s="1"/>
  <c r="E42" i="16"/>
  <c r="H41" i="16"/>
  <c r="I41" i="16" s="1"/>
  <c r="E41" i="16"/>
  <c r="H40" i="16"/>
  <c r="E40" i="16"/>
  <c r="H39" i="16"/>
  <c r="I39" i="16" s="1"/>
  <c r="E39" i="16"/>
  <c r="H38" i="16"/>
  <c r="I38" i="16" s="1"/>
  <c r="E38" i="16"/>
  <c r="H37" i="16"/>
  <c r="I37" i="16" s="1"/>
  <c r="E37" i="16"/>
  <c r="H36" i="16"/>
  <c r="I36" i="16" s="1"/>
  <c r="E36" i="16"/>
  <c r="H35" i="16"/>
  <c r="I35" i="16" s="1"/>
  <c r="E35" i="16"/>
  <c r="H34" i="16"/>
  <c r="I34" i="16" s="1"/>
  <c r="E34" i="16"/>
  <c r="H33" i="16"/>
  <c r="I33" i="16" s="1"/>
  <c r="E33" i="16"/>
  <c r="H32" i="16"/>
  <c r="E32" i="16"/>
  <c r="H31" i="16"/>
  <c r="E31" i="16"/>
  <c r="H30" i="16"/>
  <c r="I30" i="16" s="1"/>
  <c r="E30" i="16"/>
  <c r="H29" i="16"/>
  <c r="I29" i="16" s="1"/>
  <c r="E29" i="16"/>
  <c r="H28" i="16"/>
  <c r="I28" i="16" s="1"/>
  <c r="E28" i="16"/>
  <c r="H27" i="16"/>
  <c r="I27" i="16" s="1"/>
  <c r="E27" i="16"/>
  <c r="H26" i="16"/>
  <c r="E26" i="16"/>
  <c r="H25" i="16"/>
  <c r="E25" i="16"/>
  <c r="H24" i="16"/>
  <c r="E24" i="16"/>
  <c r="H23" i="16"/>
  <c r="E23" i="16"/>
  <c r="H22" i="16"/>
  <c r="E22" i="16"/>
  <c r="H21" i="16"/>
  <c r="E21" i="16"/>
  <c r="H20" i="16"/>
  <c r="I20" i="16" s="1"/>
  <c r="E20" i="16"/>
  <c r="H19" i="16"/>
  <c r="I19" i="16" s="1"/>
  <c r="E19" i="16"/>
  <c r="H18" i="16"/>
  <c r="I18" i="16" s="1"/>
  <c r="E18" i="16"/>
  <c r="H17" i="16"/>
  <c r="I17" i="16" s="1"/>
  <c r="E17" i="16"/>
  <c r="H16" i="16"/>
  <c r="E16" i="16"/>
  <c r="H15" i="16"/>
  <c r="E15" i="16"/>
  <c r="H14" i="16"/>
  <c r="E14" i="16"/>
  <c r="H13" i="16"/>
  <c r="E13" i="16"/>
  <c r="H12" i="16"/>
  <c r="I12" i="16" s="1"/>
  <c r="E12" i="16"/>
  <c r="H11" i="16"/>
  <c r="I11" i="16" s="1"/>
  <c r="E11" i="16"/>
  <c r="H10" i="16"/>
  <c r="I10" i="16" s="1"/>
  <c r="E10" i="16"/>
  <c r="H9" i="16"/>
  <c r="I9" i="16" s="1"/>
  <c r="E9" i="16"/>
  <c r="H8" i="16"/>
  <c r="E8" i="16"/>
  <c r="H6" i="16" l="1"/>
  <c r="D47" i="12"/>
  <c r="F47" i="12" s="1"/>
  <c r="F26" i="12"/>
  <c r="F21" i="12" s="1"/>
  <c r="F20" i="12" s="1"/>
  <c r="D21" i="12"/>
  <c r="D20" i="12" s="1"/>
  <c r="I233" i="16"/>
  <c r="I254" i="16"/>
  <c r="I305" i="16"/>
  <c r="I454" i="16"/>
  <c r="I549" i="16"/>
  <c r="I15" i="16"/>
  <c r="I22" i="16"/>
  <c r="I26" i="16"/>
  <c r="I49" i="16"/>
  <c r="I55" i="16"/>
  <c r="I61" i="16"/>
  <c r="I65" i="16"/>
  <c r="I71" i="16"/>
  <c r="I78" i="16"/>
  <c r="I100" i="16"/>
  <c r="I107" i="16"/>
  <c r="I116" i="16"/>
  <c r="I118" i="16"/>
  <c r="I125" i="16"/>
  <c r="I127" i="16"/>
  <c r="I143" i="16"/>
  <c r="I190" i="16"/>
  <c r="I234" i="16"/>
  <c r="I239" i="16"/>
  <c r="I247" i="16"/>
  <c r="I291" i="16"/>
  <c r="I297" i="16"/>
  <c r="I306" i="16"/>
  <c r="I424" i="16"/>
  <c r="I484" i="16"/>
  <c r="I92" i="16"/>
  <c r="I105" i="16"/>
  <c r="I211" i="16"/>
  <c r="I155" i="16"/>
  <c r="I132" i="16"/>
  <c r="I141" i="16"/>
  <c r="I177" i="16"/>
  <c r="I217" i="16"/>
  <c r="I264" i="16"/>
  <c r="I283" i="16"/>
  <c r="I289" i="16"/>
  <c r="I298" i="16"/>
  <c r="I313" i="16"/>
  <c r="I418" i="16"/>
  <c r="I468" i="16"/>
  <c r="I537" i="16"/>
  <c r="I391" i="16"/>
  <c r="I25" i="16"/>
  <c r="I31" i="16"/>
  <c r="I60" i="16"/>
  <c r="I79" i="16"/>
  <c r="I83" i="16"/>
  <c r="I85" i="16"/>
  <c r="I124" i="16"/>
  <c r="I137" i="16"/>
  <c r="I139" i="16"/>
  <c r="I162" i="16"/>
  <c r="I208" i="16"/>
  <c r="I214" i="16"/>
  <c r="I232" i="16"/>
  <c r="I235" i="16"/>
  <c r="I277" i="16"/>
  <c r="I360" i="16"/>
  <c r="I507" i="16"/>
  <c r="I515" i="16"/>
  <c r="I14" i="16"/>
  <c r="I23" i="16"/>
  <c r="I52" i="16"/>
  <c r="I54" i="16"/>
  <c r="I58" i="16"/>
  <c r="I70" i="16"/>
  <c r="I77" i="16"/>
  <c r="I99" i="16"/>
  <c r="I101" i="16"/>
  <c r="I111" i="16"/>
  <c r="I113" i="16"/>
  <c r="I119" i="16"/>
  <c r="I126" i="16"/>
  <c r="I135" i="16"/>
  <c r="I181" i="16"/>
  <c r="I189" i="16"/>
  <c r="I194" i="16"/>
  <c r="I265" i="16"/>
  <c r="I326" i="16"/>
  <c r="I393" i="16"/>
  <c r="I422" i="16"/>
  <c r="I459" i="16"/>
  <c r="I115" i="16"/>
  <c r="I117" i="16"/>
  <c r="I149" i="16"/>
  <c r="I157" i="16"/>
  <c r="I165" i="16"/>
  <c r="I209" i="16"/>
  <c r="I226" i="16"/>
  <c r="I367" i="16"/>
  <c r="I402" i="16"/>
  <c r="I409" i="16"/>
  <c r="I416" i="16"/>
  <c r="I412" i="16"/>
  <c r="I431" i="16"/>
  <c r="I450" i="16"/>
  <c r="I478" i="16"/>
  <c r="I501" i="16"/>
  <c r="I518" i="16"/>
  <c r="I527" i="16"/>
  <c r="I534" i="16"/>
  <c r="I314" i="16"/>
  <c r="I344" i="16"/>
  <c r="I346" i="16"/>
  <c r="I368" i="16"/>
  <c r="I370" i="16"/>
  <c r="I406" i="16"/>
  <c r="I410" i="16"/>
  <c r="I423" i="16"/>
  <c r="I441" i="16"/>
  <c r="I448" i="16"/>
  <c r="I464" i="16"/>
  <c r="I471" i="16"/>
  <c r="I473" i="16"/>
  <c r="I491" i="16"/>
  <c r="I494" i="16"/>
  <c r="I529" i="16"/>
  <c r="I545" i="16"/>
  <c r="I550" i="16"/>
  <c r="I207" i="16"/>
  <c r="I259" i="16"/>
  <c r="I267" i="16"/>
  <c r="I287" i="16"/>
  <c r="I330" i="16"/>
  <c r="I366" i="16"/>
  <c r="I380" i="16"/>
  <c r="I446" i="16"/>
  <c r="I485" i="16"/>
  <c r="I552" i="16"/>
  <c r="I438" i="16"/>
  <c r="I512" i="16"/>
  <c r="I555" i="16"/>
  <c r="I212" i="16"/>
  <c r="I67" i="16"/>
  <c r="I152" i="16"/>
  <c r="I158" i="16"/>
  <c r="I282" i="16"/>
  <c r="I8" i="16"/>
  <c r="I16" i="16"/>
  <c r="I24" i="16"/>
  <c r="I32" i="16"/>
  <c r="I40" i="16"/>
  <c r="I48" i="16"/>
  <c r="I56" i="16"/>
  <c r="I64" i="16"/>
  <c r="I76" i="16"/>
  <c r="I91" i="16"/>
  <c r="I108" i="16"/>
  <c r="I123" i="16"/>
  <c r="I187" i="16"/>
  <c r="I210" i="16"/>
  <c r="I227" i="16"/>
  <c r="I300" i="16"/>
  <c r="I144" i="16"/>
  <c r="I182" i="16"/>
  <c r="I252" i="16"/>
  <c r="I327" i="16"/>
  <c r="I13" i="16"/>
  <c r="I21" i="16"/>
  <c r="I97" i="16"/>
  <c r="I110" i="16"/>
  <c r="I129" i="16"/>
  <c r="I163" i="16"/>
  <c r="I185" i="16"/>
  <c r="I198" i="16"/>
  <c r="I292" i="16"/>
  <c r="I466" i="16"/>
  <c r="I482" i="16"/>
  <c r="I203" i="16"/>
  <c r="I244" i="16"/>
  <c r="I480" i="16"/>
  <c r="I136" i="16"/>
  <c r="I179" i="16"/>
  <c r="I216" i="16"/>
  <c r="I263" i="16"/>
  <c r="I308" i="16"/>
  <c r="I350" i="16"/>
  <c r="I538" i="16"/>
  <c r="I171" i="16"/>
  <c r="I229" i="16"/>
  <c r="I166" i="16"/>
  <c r="I195" i="16"/>
  <c r="I236" i="16"/>
  <c r="I284" i="16"/>
  <c r="I343" i="16"/>
  <c r="I276" i="16"/>
  <c r="I371" i="16"/>
  <c r="I374" i="16"/>
  <c r="I467" i="16"/>
  <c r="I496" i="16"/>
  <c r="I205" i="16"/>
  <c r="I218" i="16"/>
  <c r="I220" i="16"/>
  <c r="I274" i="16"/>
  <c r="I319" i="16"/>
  <c r="I341" i="16"/>
  <c r="I348" i="16"/>
  <c r="I383" i="16"/>
  <c r="I405" i="16"/>
  <c r="I461" i="16"/>
  <c r="I539" i="16"/>
  <c r="I160" i="16"/>
  <c r="I168" i="16"/>
  <c r="I176" i="16"/>
  <c r="I184" i="16"/>
  <c r="I192" i="16"/>
  <c r="I200" i="16"/>
  <c r="I224" i="16"/>
  <c r="I231" i="16"/>
  <c r="I255" i="16"/>
  <c r="I268" i="16"/>
  <c r="I303" i="16"/>
  <c r="I311" i="16"/>
  <c r="I332" i="16"/>
  <c r="I474" i="16"/>
  <c r="I533" i="16"/>
  <c r="I554" i="16"/>
  <c r="I339" i="16"/>
  <c r="I342" i="16"/>
  <c r="I396" i="16"/>
  <c r="I228" i="16"/>
  <c r="I260" i="16"/>
  <c r="I279" i="16"/>
  <c r="I322" i="16"/>
  <c r="I324" i="16"/>
  <c r="I337" i="16"/>
  <c r="I359" i="16"/>
  <c r="I361" i="16"/>
  <c r="I377" i="16"/>
  <c r="I390" i="16"/>
  <c r="I403" i="16"/>
  <c r="I475" i="16"/>
  <c r="I523" i="16"/>
  <c r="I525" i="16"/>
  <c r="I531" i="16"/>
  <c r="I544" i="16"/>
  <c r="I546" i="16"/>
  <c r="I204" i="16"/>
  <c r="I316" i="16"/>
  <c r="I490" i="16"/>
  <c r="I498" i="16"/>
  <c r="I334" i="16"/>
  <c r="I398" i="16"/>
  <c r="I411" i="16"/>
  <c r="I419" i="16"/>
  <c r="I427" i="16"/>
  <c r="I435" i="16"/>
  <c r="I469" i="16"/>
  <c r="I477" i="16"/>
  <c r="I506" i="16"/>
  <c r="I541" i="16"/>
  <c r="I443" i="16"/>
  <c r="I514" i="16"/>
  <c r="I382" i="16"/>
  <c r="I404" i="16"/>
  <c r="I449" i="16"/>
  <c r="I451" i="16"/>
  <c r="I493" i="16"/>
  <c r="I499" i="16"/>
  <c r="I522" i="16"/>
  <c r="I458" i="16"/>
  <c r="I530" i="16"/>
  <c r="I413" i="16"/>
  <c r="D48" i="12" l="1"/>
  <c r="F48" i="12" s="1"/>
  <c r="F15" i="12" s="1"/>
  <c r="I6" i="16"/>
  <c r="D46" i="12"/>
  <c r="F46" i="12" s="1"/>
  <c r="H121" i="15"/>
  <c r="E121" i="15"/>
  <c r="H120" i="15"/>
  <c r="I120" i="15" s="1"/>
  <c r="E120" i="15"/>
  <c r="H119" i="15"/>
  <c r="E119" i="15"/>
  <c r="H118" i="15"/>
  <c r="I118" i="15" s="1"/>
  <c r="E118" i="15"/>
  <c r="H117" i="15"/>
  <c r="I117" i="15" s="1"/>
  <c r="E117" i="15"/>
  <c r="H116" i="15"/>
  <c r="E116" i="15"/>
  <c r="H115" i="15"/>
  <c r="I115" i="15" s="1"/>
  <c r="E115" i="15"/>
  <c r="H114" i="15"/>
  <c r="I114" i="15" s="1"/>
  <c r="E114" i="15"/>
  <c r="H113" i="15"/>
  <c r="E113" i="15"/>
  <c r="H112" i="15"/>
  <c r="I112" i="15" s="1"/>
  <c r="E112" i="15"/>
  <c r="H111" i="15"/>
  <c r="E111" i="15"/>
  <c r="H110" i="15"/>
  <c r="E110" i="15"/>
  <c r="H109" i="15"/>
  <c r="I109" i="15" s="1"/>
  <c r="E109" i="15"/>
  <c r="H107" i="15"/>
  <c r="E107" i="15"/>
  <c r="H106" i="15"/>
  <c r="I106" i="15" s="1"/>
  <c r="E106" i="15"/>
  <c r="H105" i="15"/>
  <c r="I105" i="15" s="1"/>
  <c r="E105" i="15"/>
  <c r="H104" i="15"/>
  <c r="E104" i="15"/>
  <c r="H103" i="15"/>
  <c r="I103" i="15" s="1"/>
  <c r="E103" i="15"/>
  <c r="H102" i="15"/>
  <c r="I102" i="15" s="1"/>
  <c r="E102" i="15"/>
  <c r="H101" i="15"/>
  <c r="E101" i="15"/>
  <c r="H100" i="15"/>
  <c r="I100" i="15" s="1"/>
  <c r="E100" i="15"/>
  <c r="H99" i="15"/>
  <c r="E99" i="15"/>
  <c r="H98" i="15"/>
  <c r="E98" i="15"/>
  <c r="H97" i="15"/>
  <c r="I97" i="15" s="1"/>
  <c r="E97" i="15"/>
  <c r="H96" i="15"/>
  <c r="I96" i="15" s="1"/>
  <c r="E96" i="15"/>
  <c r="H95" i="15"/>
  <c r="I95" i="15" s="1"/>
  <c r="E95" i="15"/>
  <c r="H94" i="15"/>
  <c r="I94" i="15" s="1"/>
  <c r="E94" i="15"/>
  <c r="H93" i="15"/>
  <c r="E93" i="15"/>
  <c r="H92" i="15"/>
  <c r="I92" i="15" s="1"/>
  <c r="E92" i="15"/>
  <c r="H91" i="15"/>
  <c r="I91" i="15" s="1"/>
  <c r="E91" i="15"/>
  <c r="H90" i="15"/>
  <c r="E90" i="15"/>
  <c r="H89" i="15"/>
  <c r="I89" i="15" s="1"/>
  <c r="E89" i="15"/>
  <c r="H88" i="15"/>
  <c r="E88" i="15"/>
  <c r="H87" i="15"/>
  <c r="I87" i="15" s="1"/>
  <c r="E87" i="15"/>
  <c r="H86" i="15"/>
  <c r="I86" i="15" s="1"/>
  <c r="E86" i="15"/>
  <c r="H85" i="15"/>
  <c r="E85" i="15"/>
  <c r="H84" i="15"/>
  <c r="I84" i="15" s="1"/>
  <c r="E84" i="15"/>
  <c r="H83" i="15"/>
  <c r="E83" i="15"/>
  <c r="H82" i="15"/>
  <c r="E82" i="15"/>
  <c r="H81" i="15"/>
  <c r="I81" i="15" s="1"/>
  <c r="E81" i="15"/>
  <c r="H80" i="15"/>
  <c r="I80" i="15" s="1"/>
  <c r="E80" i="15"/>
  <c r="H79" i="15"/>
  <c r="I79" i="15" s="1"/>
  <c r="E79" i="15"/>
  <c r="H78" i="15"/>
  <c r="I78" i="15" s="1"/>
  <c r="E78" i="15"/>
  <c r="H77" i="15"/>
  <c r="E77" i="15"/>
  <c r="H76" i="15"/>
  <c r="I76" i="15" s="1"/>
  <c r="E76" i="15"/>
  <c r="H75" i="15"/>
  <c r="E75" i="15"/>
  <c r="H74" i="15"/>
  <c r="E74" i="15"/>
  <c r="H73" i="15"/>
  <c r="I73" i="15" s="1"/>
  <c r="E73" i="15"/>
  <c r="H72" i="15"/>
  <c r="E72" i="15"/>
  <c r="H71" i="15"/>
  <c r="I71" i="15" s="1"/>
  <c r="E71" i="15"/>
  <c r="H70" i="15"/>
  <c r="I70" i="15" s="1"/>
  <c r="E70" i="15"/>
  <c r="H69" i="15"/>
  <c r="E69" i="15"/>
  <c r="H68" i="15"/>
  <c r="I68" i="15" s="1"/>
  <c r="E68" i="15"/>
  <c r="H67" i="15"/>
  <c r="E67" i="15"/>
  <c r="H66" i="15"/>
  <c r="E66" i="15"/>
  <c r="H65" i="15"/>
  <c r="I65" i="15" s="1"/>
  <c r="E65" i="15"/>
  <c r="H64" i="15"/>
  <c r="I64" i="15" s="1"/>
  <c r="E64" i="15"/>
  <c r="H63" i="15"/>
  <c r="I63" i="15" s="1"/>
  <c r="E63" i="15"/>
  <c r="H62" i="15"/>
  <c r="I62" i="15" s="1"/>
  <c r="E62" i="15"/>
  <c r="H61" i="15"/>
  <c r="E61" i="15"/>
  <c r="H60" i="15"/>
  <c r="I60" i="15" s="1"/>
  <c r="E60" i="15"/>
  <c r="H59" i="15"/>
  <c r="E59" i="15"/>
  <c r="H58" i="15"/>
  <c r="E58" i="15"/>
  <c r="H57" i="15"/>
  <c r="I57" i="15" s="1"/>
  <c r="E57" i="15"/>
  <c r="H56" i="15"/>
  <c r="I56" i="15" s="1"/>
  <c r="E56" i="15"/>
  <c r="H55" i="15"/>
  <c r="I55" i="15" s="1"/>
  <c r="E55" i="15"/>
  <c r="H54" i="15"/>
  <c r="I54" i="15" s="1"/>
  <c r="E54" i="15"/>
  <c r="H53" i="15"/>
  <c r="E53" i="15"/>
  <c r="H52" i="15"/>
  <c r="I52" i="15" s="1"/>
  <c r="E52" i="15"/>
  <c r="H51" i="15"/>
  <c r="E51" i="15"/>
  <c r="H50" i="15"/>
  <c r="E50" i="15"/>
  <c r="H49" i="15"/>
  <c r="I49" i="15" s="1"/>
  <c r="E49" i="15"/>
  <c r="H48" i="15"/>
  <c r="I48" i="15" s="1"/>
  <c r="E48" i="15"/>
  <c r="H47" i="15"/>
  <c r="I47" i="15" s="1"/>
  <c r="E47" i="15"/>
  <c r="H46" i="15"/>
  <c r="I46" i="15" s="1"/>
  <c r="E46" i="15"/>
  <c r="H45" i="15"/>
  <c r="E45" i="15"/>
  <c r="H44" i="15"/>
  <c r="I44" i="15" s="1"/>
  <c r="E44" i="15"/>
  <c r="H43" i="15"/>
  <c r="E43" i="15"/>
  <c r="H42" i="15"/>
  <c r="E42" i="15"/>
  <c r="H41" i="15"/>
  <c r="I41" i="15" s="1"/>
  <c r="E41" i="15"/>
  <c r="H40" i="15"/>
  <c r="E40" i="15"/>
  <c r="H39" i="15"/>
  <c r="I39" i="15" s="1"/>
  <c r="E39" i="15"/>
  <c r="H38" i="15"/>
  <c r="I38" i="15" s="1"/>
  <c r="E38" i="15"/>
  <c r="H37" i="15"/>
  <c r="E37" i="15"/>
  <c r="H36" i="15"/>
  <c r="I36" i="15" s="1"/>
  <c r="E36" i="15"/>
  <c r="H35" i="15"/>
  <c r="E35" i="15"/>
  <c r="H34" i="15"/>
  <c r="E34" i="15"/>
  <c r="H33" i="15"/>
  <c r="I33" i="15" s="1"/>
  <c r="E33" i="15"/>
  <c r="H32" i="15"/>
  <c r="E32" i="15"/>
  <c r="H31" i="15"/>
  <c r="I31" i="15" s="1"/>
  <c r="E31" i="15"/>
  <c r="H30" i="15"/>
  <c r="I30" i="15" s="1"/>
  <c r="E30" i="15"/>
  <c r="H29" i="15"/>
  <c r="E29" i="15"/>
  <c r="H28" i="15"/>
  <c r="I28" i="15" s="1"/>
  <c r="E28" i="15"/>
  <c r="H27" i="15"/>
  <c r="E27" i="15"/>
  <c r="H26" i="15"/>
  <c r="E26" i="15"/>
  <c r="H25" i="15"/>
  <c r="I25" i="15" s="1"/>
  <c r="E25" i="15"/>
  <c r="H24" i="15"/>
  <c r="E24" i="15"/>
  <c r="H23" i="15"/>
  <c r="I23" i="15" s="1"/>
  <c r="E23" i="15"/>
  <c r="H22" i="15"/>
  <c r="I22" i="15" s="1"/>
  <c r="E22" i="15"/>
  <c r="H21" i="15"/>
  <c r="E21" i="15"/>
  <c r="H20" i="15"/>
  <c r="I20" i="15" s="1"/>
  <c r="E20" i="15"/>
  <c r="H19" i="15"/>
  <c r="E19" i="15"/>
  <c r="H18" i="15"/>
  <c r="E18" i="15"/>
  <c r="H17" i="15"/>
  <c r="I17" i="15" s="1"/>
  <c r="E17" i="15"/>
  <c r="H16" i="15"/>
  <c r="E16" i="15"/>
  <c r="H15" i="15"/>
  <c r="I15" i="15" s="1"/>
  <c r="E15" i="15"/>
  <c r="H14" i="15"/>
  <c r="I14" i="15" s="1"/>
  <c r="E14" i="15"/>
  <c r="H13" i="15"/>
  <c r="E13" i="15"/>
  <c r="H12" i="15"/>
  <c r="I12" i="15" s="1"/>
  <c r="E12" i="15"/>
  <c r="H11" i="15"/>
  <c r="E11" i="15"/>
  <c r="H10" i="15"/>
  <c r="E10" i="15"/>
  <c r="H9" i="15"/>
  <c r="I9" i="15" s="1"/>
  <c r="E9" i="15"/>
  <c r="H8" i="15"/>
  <c r="E8" i="15"/>
  <c r="H6" i="15" l="1"/>
  <c r="F45" i="12"/>
  <c r="F44" i="12" s="1"/>
  <c r="F14" i="12"/>
  <c r="F13" i="12" s="1"/>
  <c r="I99" i="15"/>
  <c r="I107" i="15"/>
  <c r="I111" i="15"/>
  <c r="I119" i="15"/>
  <c r="I35" i="15"/>
  <c r="I43" i="15"/>
  <c r="I75" i="15"/>
  <c r="I8" i="15"/>
  <c r="I16" i="15"/>
  <c r="I24" i="15"/>
  <c r="I32" i="15"/>
  <c r="I40" i="15"/>
  <c r="I72" i="15"/>
  <c r="I88" i="15"/>
  <c r="I104" i="15"/>
  <c r="I116" i="15"/>
  <c r="I13" i="15"/>
  <c r="I21" i="15"/>
  <c r="I29" i="15"/>
  <c r="I37" i="15"/>
  <c r="I45" i="15"/>
  <c r="I53" i="15"/>
  <c r="I61" i="15"/>
  <c r="I69" i="15"/>
  <c r="I77" i="15"/>
  <c r="I85" i="15"/>
  <c r="I93" i="15"/>
  <c r="I101" i="15"/>
  <c r="I113" i="15"/>
  <c r="I121" i="15"/>
  <c r="I19" i="15"/>
  <c r="I27" i="15"/>
  <c r="I51" i="15"/>
  <c r="I59" i="15"/>
  <c r="I67" i="15"/>
  <c r="I83" i="15"/>
  <c r="I10" i="15"/>
  <c r="I18" i="15"/>
  <c r="I26" i="15"/>
  <c r="I34" i="15"/>
  <c r="I42" i="15"/>
  <c r="I50" i="15"/>
  <c r="I58" i="15"/>
  <c r="I66" i="15"/>
  <c r="I74" i="15"/>
  <c r="I82" i="15"/>
  <c r="I90" i="15"/>
  <c r="I98" i="15"/>
  <c r="I110" i="15"/>
  <c r="I11" i="15"/>
  <c r="I6" i="15" l="1"/>
  <c r="H301" i="14"/>
  <c r="E301" i="14"/>
  <c r="H300" i="14"/>
  <c r="E300" i="14"/>
  <c r="H299" i="14"/>
  <c r="I299" i="14" s="1"/>
  <c r="E299" i="14"/>
  <c r="H298" i="14"/>
  <c r="I298" i="14" s="1"/>
  <c r="E298" i="14"/>
  <c r="H297" i="14"/>
  <c r="I297" i="14" s="1"/>
  <c r="E297" i="14"/>
  <c r="H296" i="14"/>
  <c r="I296" i="14" s="1"/>
  <c r="E296" i="14"/>
  <c r="H295" i="14"/>
  <c r="E295" i="14"/>
  <c r="H294" i="14"/>
  <c r="I294" i="14" s="1"/>
  <c r="E294" i="14"/>
  <c r="H293" i="14"/>
  <c r="E293" i="14"/>
  <c r="H292" i="14"/>
  <c r="E292" i="14"/>
  <c r="H291" i="14"/>
  <c r="I291" i="14" s="1"/>
  <c r="E291" i="14"/>
  <c r="H290" i="14"/>
  <c r="E290" i="14"/>
  <c r="H289" i="14"/>
  <c r="I289" i="14" s="1"/>
  <c r="E289" i="14"/>
  <c r="H288" i="14"/>
  <c r="E288" i="14"/>
  <c r="H287" i="14"/>
  <c r="E287" i="14"/>
  <c r="H286" i="14"/>
  <c r="E286" i="14"/>
  <c r="H285" i="14"/>
  <c r="E285" i="14"/>
  <c r="H284" i="14"/>
  <c r="E284" i="14"/>
  <c r="H283" i="14"/>
  <c r="I283" i="14" s="1"/>
  <c r="E283" i="14"/>
  <c r="H282" i="14"/>
  <c r="E282" i="14"/>
  <c r="H281" i="14"/>
  <c r="I281" i="14" s="1"/>
  <c r="E281" i="14"/>
  <c r="H280" i="14"/>
  <c r="E280" i="14"/>
  <c r="E279" i="14"/>
  <c r="E278" i="14"/>
  <c r="E277" i="14"/>
  <c r="E276" i="14"/>
  <c r="I275" i="14"/>
  <c r="E275" i="14"/>
  <c r="I274" i="14"/>
  <c r="E274" i="14"/>
  <c r="I273" i="14"/>
  <c r="E273" i="14"/>
  <c r="E272" i="14"/>
  <c r="E270" i="14"/>
  <c r="I269" i="14"/>
  <c r="E269" i="14"/>
  <c r="I268" i="14"/>
  <c r="E268" i="14"/>
  <c r="E267" i="14"/>
  <c r="I266" i="14"/>
  <c r="E266" i="14"/>
  <c r="E265" i="14"/>
  <c r="I264" i="14"/>
  <c r="E264" i="14"/>
  <c r="E263" i="14"/>
  <c r="E262" i="14"/>
  <c r="I261" i="14"/>
  <c r="E261" i="14"/>
  <c r="I260" i="14"/>
  <c r="E260" i="14"/>
  <c r="I259" i="14"/>
  <c r="E259" i="14"/>
  <c r="I258" i="14"/>
  <c r="E258" i="14"/>
  <c r="E257" i="14"/>
  <c r="E256" i="14"/>
  <c r="E255" i="14"/>
  <c r="E254" i="14"/>
  <c r="I253" i="14"/>
  <c r="E253" i="14"/>
  <c r="I252" i="14"/>
  <c r="E252" i="14"/>
  <c r="E251" i="14"/>
  <c r="I250" i="14"/>
  <c r="E250" i="14"/>
  <c r="I249" i="14"/>
  <c r="E249" i="14"/>
  <c r="I248" i="14"/>
  <c r="E248" i="14"/>
  <c r="I247" i="14"/>
  <c r="E247" i="14"/>
  <c r="E246" i="14"/>
  <c r="E245" i="14"/>
  <c r="I244" i="14"/>
  <c r="E244" i="14"/>
  <c r="E243" i="14"/>
  <c r="I242" i="14"/>
  <c r="E242" i="14"/>
  <c r="E241" i="14"/>
  <c r="E240" i="14"/>
  <c r="E239" i="14"/>
  <c r="E238" i="14"/>
  <c r="I237" i="14"/>
  <c r="E237" i="14"/>
  <c r="I236" i="14"/>
  <c r="E236" i="14"/>
  <c r="I235" i="14"/>
  <c r="E235" i="14"/>
  <c r="E234" i="14"/>
  <c r="I233" i="14"/>
  <c r="E233" i="14"/>
  <c r="I232" i="14"/>
  <c r="E232" i="14"/>
  <c r="E231" i="14"/>
  <c r="E230" i="14"/>
  <c r="I229" i="14"/>
  <c r="E229" i="14"/>
  <c r="I228" i="14"/>
  <c r="E228" i="14"/>
  <c r="E227" i="14"/>
  <c r="E226" i="14"/>
  <c r="I225" i="14"/>
  <c r="E225" i="14"/>
  <c r="E224" i="14"/>
  <c r="E223" i="14"/>
  <c r="E222" i="14"/>
  <c r="E221" i="14"/>
  <c r="I220" i="14"/>
  <c r="E220" i="14"/>
  <c r="E219" i="14"/>
  <c r="E218" i="14"/>
  <c r="I217" i="14"/>
  <c r="E217" i="14"/>
  <c r="I216" i="14"/>
  <c r="E216" i="14"/>
  <c r="E215" i="14"/>
  <c r="E214" i="14"/>
  <c r="E213" i="14"/>
  <c r="I212" i="14"/>
  <c r="E212" i="14"/>
  <c r="E211" i="14"/>
  <c r="E210" i="14"/>
  <c r="E209" i="14"/>
  <c r="E208" i="14"/>
  <c r="E207" i="14"/>
  <c r="E206" i="14"/>
  <c r="E205" i="14"/>
  <c r="I204" i="14"/>
  <c r="E204" i="14"/>
  <c r="E203" i="14"/>
  <c r="E202" i="14"/>
  <c r="I201" i="14"/>
  <c r="E201" i="14"/>
  <c r="I200" i="14"/>
  <c r="E200" i="14"/>
  <c r="E199" i="14"/>
  <c r="E198" i="14"/>
  <c r="E197" i="14"/>
  <c r="I196" i="14"/>
  <c r="E196" i="14"/>
  <c r="I195" i="14"/>
  <c r="E195" i="14"/>
  <c r="E194" i="14"/>
  <c r="I193" i="14"/>
  <c r="E193" i="14"/>
  <c r="E192" i="14"/>
  <c r="E191" i="14"/>
  <c r="E190" i="14"/>
  <c r="E189" i="14"/>
  <c r="I188" i="14"/>
  <c r="E188" i="14"/>
  <c r="E187" i="14"/>
  <c r="E186" i="14"/>
  <c r="E185" i="14"/>
  <c r="E184" i="14"/>
  <c r="E183" i="14"/>
  <c r="E182" i="14"/>
  <c r="E181" i="14"/>
  <c r="E180" i="14"/>
  <c r="E179" i="14"/>
  <c r="E178" i="14"/>
  <c r="E177" i="14"/>
  <c r="E176" i="14"/>
  <c r="E175" i="14"/>
  <c r="E174" i="14"/>
  <c r="E173" i="14"/>
  <c r="E172" i="14"/>
  <c r="E171" i="14"/>
  <c r="E170" i="14"/>
  <c r="E169" i="14"/>
  <c r="E168" i="14"/>
  <c r="E167" i="14"/>
  <c r="E166" i="14"/>
  <c r="E165" i="14"/>
  <c r="E164" i="14"/>
  <c r="E163" i="14"/>
  <c r="E162" i="14"/>
  <c r="E161" i="14"/>
  <c r="E160" i="14"/>
  <c r="E159" i="14"/>
  <c r="E158" i="14"/>
  <c r="E157" i="14"/>
  <c r="E156" i="14"/>
  <c r="E155" i="14"/>
  <c r="E154" i="14"/>
  <c r="E153" i="14"/>
  <c r="E152" i="14"/>
  <c r="E151" i="14"/>
  <c r="E150" i="14"/>
  <c r="E149" i="14"/>
  <c r="E148" i="14"/>
  <c r="E147" i="14"/>
  <c r="E146" i="14"/>
  <c r="E145" i="14"/>
  <c r="E144" i="14"/>
  <c r="E143" i="14"/>
  <c r="E142" i="14"/>
  <c r="E141" i="14"/>
  <c r="E140" i="14"/>
  <c r="E139" i="14"/>
  <c r="E138" i="14"/>
  <c r="E137" i="14"/>
  <c r="E136" i="14"/>
  <c r="E135" i="14"/>
  <c r="E134" i="14"/>
  <c r="E133" i="14"/>
  <c r="E132" i="14"/>
  <c r="E131" i="14"/>
  <c r="E130" i="14"/>
  <c r="E129" i="14"/>
  <c r="E128" i="14"/>
  <c r="E127" i="14"/>
  <c r="E126" i="14"/>
  <c r="E125" i="14"/>
  <c r="E124" i="14"/>
  <c r="E123" i="14"/>
  <c r="E122" i="14"/>
  <c r="E121" i="14"/>
  <c r="E120" i="14"/>
  <c r="E119" i="14"/>
  <c r="E118" i="14"/>
  <c r="E117" i="14"/>
  <c r="E116" i="14"/>
  <c r="E115" i="14"/>
  <c r="E114" i="14"/>
  <c r="E113" i="14"/>
  <c r="E112" i="14"/>
  <c r="E111" i="14"/>
  <c r="E110" i="14"/>
  <c r="E109" i="14"/>
  <c r="E108" i="14"/>
  <c r="E107" i="14"/>
  <c r="E106" i="14"/>
  <c r="E105" i="14"/>
  <c r="E104" i="14"/>
  <c r="E103" i="14"/>
  <c r="E102" i="14"/>
  <c r="E101" i="14"/>
  <c r="E100" i="14"/>
  <c r="E99" i="14"/>
  <c r="E98" i="14"/>
  <c r="E97" i="14"/>
  <c r="E96" i="14"/>
  <c r="E95" i="14"/>
  <c r="E94" i="14"/>
  <c r="E93" i="14"/>
  <c r="E92" i="14"/>
  <c r="E91" i="14"/>
  <c r="E90" i="14"/>
  <c r="E89" i="14"/>
  <c r="E88" i="14"/>
  <c r="E87" i="14"/>
  <c r="E86" i="14"/>
  <c r="E85" i="14"/>
  <c r="E84" i="14"/>
  <c r="E83" i="14"/>
  <c r="E82" i="14"/>
  <c r="E81" i="14"/>
  <c r="E80" i="14"/>
  <c r="E79" i="14"/>
  <c r="E78" i="14"/>
  <c r="E77" i="14"/>
  <c r="E76" i="14"/>
  <c r="E75" i="14"/>
  <c r="E74" i="14"/>
  <c r="E73" i="14"/>
  <c r="E72" i="14"/>
  <c r="E71" i="14"/>
  <c r="E70" i="14"/>
  <c r="E69" i="14"/>
  <c r="E68" i="14"/>
  <c r="E67" i="14"/>
  <c r="E66" i="14"/>
  <c r="E65" i="14"/>
  <c r="E64" i="14"/>
  <c r="E63" i="14"/>
  <c r="E62" i="14"/>
  <c r="E61" i="14"/>
  <c r="E60" i="14"/>
  <c r="E59" i="14"/>
  <c r="E58" i="14"/>
  <c r="E57" i="14"/>
  <c r="E56" i="14"/>
  <c r="E55" i="14"/>
  <c r="E54" i="14"/>
  <c r="E53" i="14"/>
  <c r="E52" i="14"/>
  <c r="E51" i="14"/>
  <c r="E50" i="14"/>
  <c r="E49" i="14"/>
  <c r="E48" i="14"/>
  <c r="E47" i="14"/>
  <c r="E46" i="14"/>
  <c r="E45" i="14"/>
  <c r="E44" i="14"/>
  <c r="E43" i="14"/>
  <c r="E42" i="14"/>
  <c r="E41" i="14"/>
  <c r="E40" i="14"/>
  <c r="E39" i="14"/>
  <c r="E38" i="14"/>
  <c r="E37" i="14"/>
  <c r="E36" i="14"/>
  <c r="E35" i="14"/>
  <c r="E34" i="14"/>
  <c r="E33" i="14"/>
  <c r="E32" i="14"/>
  <c r="E31" i="14"/>
  <c r="E30" i="14"/>
  <c r="E29" i="14"/>
  <c r="E28" i="14"/>
  <c r="E27" i="14"/>
  <c r="E26" i="14"/>
  <c r="E25" i="14"/>
  <c r="E24" i="14"/>
  <c r="E23" i="14"/>
  <c r="E22" i="14"/>
  <c r="E21" i="14"/>
  <c r="E20" i="14"/>
  <c r="E19" i="14"/>
  <c r="E18" i="14"/>
  <c r="E17" i="14"/>
  <c r="E16" i="14"/>
  <c r="E15" i="14"/>
  <c r="E14" i="14"/>
  <c r="E13" i="14"/>
  <c r="E12" i="14"/>
  <c r="E11" i="14"/>
  <c r="E10" i="14"/>
  <c r="E9" i="14"/>
  <c r="E8" i="14"/>
  <c r="I184" i="14" l="1"/>
  <c r="I218" i="14"/>
  <c r="I224" i="14"/>
  <c r="I240" i="14"/>
  <c r="I251" i="14"/>
  <c r="I279" i="14"/>
  <c r="I186" i="14"/>
  <c r="I210" i="14"/>
  <c r="I202" i="14"/>
  <c r="I208" i="14"/>
  <c r="I227" i="14"/>
  <c r="I234" i="14"/>
  <c r="I245" i="14"/>
  <c r="I256" i="14"/>
  <c r="I267" i="14"/>
  <c r="I272" i="14"/>
  <c r="I282" i="14"/>
  <c r="I287" i="14"/>
  <c r="I292" i="14"/>
  <c r="I192" i="14"/>
  <c r="I194" i="14"/>
  <c r="I219" i="14"/>
  <c r="I243" i="14"/>
  <c r="I263" i="14"/>
  <c r="I265" i="14"/>
  <c r="I290" i="14"/>
  <c r="I295" i="14"/>
  <c r="I211" i="14"/>
  <c r="I239" i="14"/>
  <c r="I241" i="14"/>
  <c r="I278" i="14"/>
  <c r="I280" i="14"/>
  <c r="I183" i="14"/>
  <c r="I185" i="14"/>
  <c r="I187" i="14"/>
  <c r="I203" i="14"/>
  <c r="I209" i="14"/>
  <c r="I255" i="14"/>
  <c r="I257" i="14"/>
  <c r="I276" i="14"/>
  <c r="I286" i="14"/>
  <c r="I288" i="14"/>
  <c r="I198" i="14"/>
  <c r="I206" i="14"/>
  <c r="I214" i="14"/>
  <c r="I222" i="14"/>
  <c r="I226" i="14"/>
  <c r="I230" i="14"/>
  <c r="I277" i="14"/>
  <c r="I238" i="14"/>
  <c r="I246" i="14"/>
  <c r="I254" i="14"/>
  <c r="I262" i="14"/>
  <c r="I270" i="14"/>
  <c r="I191" i="14"/>
  <c r="I284" i="14"/>
  <c r="I293" i="14"/>
  <c r="I189" i="14"/>
  <c r="I197" i="14"/>
  <c r="I199" i="14"/>
  <c r="I205" i="14"/>
  <c r="I207" i="14"/>
  <c r="I213" i="14"/>
  <c r="I215" i="14"/>
  <c r="I221" i="14"/>
  <c r="I223" i="14"/>
  <c r="I300" i="14"/>
  <c r="I231" i="14"/>
  <c r="I182" i="14"/>
  <c r="I285" i="14"/>
  <c r="I190" i="14"/>
  <c r="I301" i="14"/>
  <c r="I181" i="14" l="1"/>
  <c r="D38" i="12"/>
  <c r="F38" i="12" s="1"/>
  <c r="I180" i="14" l="1"/>
  <c r="I179" i="14"/>
  <c r="D37" i="12"/>
  <c r="F37" i="12" s="1"/>
  <c r="D33" i="12"/>
  <c r="F33" i="12" l="1"/>
  <c r="F31" i="12" s="1"/>
  <c r="F19" i="12" s="1"/>
  <c r="D31" i="12"/>
  <c r="D16" i="12" s="1"/>
  <c r="I177" i="14"/>
  <c r="I178" i="14"/>
  <c r="D15" i="12"/>
  <c r="F16" i="12" l="1"/>
  <c r="I176" i="14"/>
  <c r="I175" i="14"/>
  <c r="D14" i="12"/>
  <c r="I173" i="14" l="1"/>
  <c r="I174" i="14"/>
  <c r="D41" i="12"/>
  <c r="D19" i="12" s="1"/>
  <c r="I172" i="14" l="1"/>
  <c r="I171" i="14"/>
  <c r="D45" i="12"/>
  <c r="I169" i="14" l="1"/>
  <c r="I170" i="14"/>
  <c r="D13" i="12"/>
  <c r="D44" i="12"/>
  <c r="I168" i="14" l="1"/>
  <c r="I167" i="14"/>
  <c r="I165" i="14" l="1"/>
  <c r="I166" i="14"/>
  <c r="I164" i="14" l="1"/>
  <c r="I163" i="14"/>
  <c r="I161" i="14" l="1"/>
  <c r="I162" i="14"/>
  <c r="I160" i="14" l="1"/>
  <c r="I159" i="14"/>
  <c r="I157" i="14" l="1"/>
  <c r="I158" i="14"/>
  <c r="I156" i="14" l="1"/>
  <c r="I155" i="14"/>
  <c r="I153" i="14" l="1"/>
  <c r="I154" i="14"/>
  <c r="I152" i="14" l="1"/>
  <c r="I151" i="14"/>
  <c r="I149" i="14" l="1"/>
  <c r="I150" i="14"/>
  <c r="I148" i="14" l="1"/>
  <c r="I147" i="14"/>
  <c r="I145" i="14" l="1"/>
  <c r="I146" i="14"/>
  <c r="I144" i="14" l="1"/>
  <c r="I143" i="14"/>
  <c r="I141" i="14" l="1"/>
  <c r="I142" i="14"/>
  <c r="I140" i="14" l="1"/>
  <c r="I139" i="14"/>
  <c r="I137" i="14" l="1"/>
  <c r="I138" i="14"/>
  <c r="I136" i="14" l="1"/>
  <c r="I135" i="14"/>
  <c r="I133" i="14" l="1"/>
  <c r="I134" i="14"/>
  <c r="I132" i="14" l="1"/>
  <c r="I131" i="14"/>
  <c r="I129" i="14" l="1"/>
  <c r="I130" i="14"/>
  <c r="I128" i="14" l="1"/>
  <c r="I127" i="14"/>
  <c r="I125" i="14" l="1"/>
  <c r="I126" i="14"/>
  <c r="I124" i="14" l="1"/>
  <c r="I123" i="14"/>
  <c r="I121" i="14" l="1"/>
  <c r="I122" i="14"/>
  <c r="I120" i="14" l="1"/>
  <c r="I119" i="14"/>
  <c r="I117" i="14" l="1"/>
  <c r="I118" i="14"/>
  <c r="I116" i="14" l="1"/>
  <c r="I115" i="14"/>
  <c r="I113" i="14" l="1"/>
  <c r="I114" i="14"/>
  <c r="I112" i="14" l="1"/>
  <c r="I111" i="14"/>
  <c r="I109" i="14" l="1"/>
  <c r="I110" i="14"/>
  <c r="I108" i="14" l="1"/>
  <c r="I107" i="14"/>
  <c r="I105" i="14" l="1"/>
  <c r="I106" i="14"/>
  <c r="I104" i="14" l="1"/>
  <c r="I103" i="14"/>
  <c r="I101" i="14" l="1"/>
  <c r="I102" i="14"/>
  <c r="I100" i="14" l="1"/>
  <c r="I99" i="14"/>
  <c r="I97" i="14" l="1"/>
  <c r="I98" i="14"/>
  <c r="I96" i="14" l="1"/>
  <c r="I95" i="14"/>
  <c r="I93" i="14" l="1"/>
  <c r="I94" i="14"/>
  <c r="I92" i="14" l="1"/>
  <c r="I91" i="14"/>
  <c r="I89" i="14" l="1"/>
  <c r="I90" i="14"/>
  <c r="I88" i="14" l="1"/>
  <c r="I87" i="14"/>
  <c r="I85" i="14" l="1"/>
  <c r="I86" i="14"/>
  <c r="I84" i="14" l="1"/>
  <c r="I83" i="14"/>
  <c r="I81" i="14" l="1"/>
  <c r="I82" i="14"/>
  <c r="I80" i="14" l="1"/>
  <c r="I79" i="14"/>
  <c r="I77" i="14" l="1"/>
  <c r="I78" i="14"/>
  <c r="I76" i="14" l="1"/>
  <c r="I75" i="14"/>
  <c r="I73" i="14" l="1"/>
  <c r="I74" i="14"/>
  <c r="I72" i="14" l="1"/>
  <c r="I71" i="14"/>
  <c r="I69" i="14" l="1"/>
  <c r="I70" i="14"/>
  <c r="I68" i="14" l="1"/>
  <c r="I67" i="14"/>
  <c r="I65" i="14" l="1"/>
  <c r="I66" i="14"/>
  <c r="I64" i="14" l="1"/>
  <c r="I63" i="14"/>
  <c r="I61" i="14" l="1"/>
  <c r="I62" i="14"/>
  <c r="I60" i="14" l="1"/>
  <c r="I59" i="14"/>
  <c r="I57" i="14" l="1"/>
  <c r="I58" i="14"/>
  <c r="I56" i="14" l="1"/>
  <c r="I55" i="14"/>
  <c r="I53" i="14" l="1"/>
  <c r="I54" i="14"/>
  <c r="I52" i="14" l="1"/>
  <c r="I51" i="14"/>
  <c r="I49" i="14" l="1"/>
  <c r="I50" i="14"/>
  <c r="I48" i="14" l="1"/>
  <c r="I47" i="14"/>
  <c r="I45" i="14" l="1"/>
  <c r="I46" i="14"/>
  <c r="I44" i="14" l="1"/>
  <c r="I43" i="14"/>
  <c r="I41" i="14" l="1"/>
  <c r="I42" i="14"/>
  <c r="I40" i="14" l="1"/>
  <c r="I39" i="14"/>
  <c r="I37" i="14" l="1"/>
  <c r="I38" i="14"/>
  <c r="I36" i="14" l="1"/>
  <c r="I35" i="14"/>
  <c r="I33" i="14" l="1"/>
  <c r="I34" i="14"/>
  <c r="I32" i="14" l="1"/>
  <c r="I31" i="14"/>
  <c r="I29" i="14" l="1"/>
  <c r="I30" i="14"/>
  <c r="I28" i="14" l="1"/>
  <c r="I27" i="14"/>
  <c r="I25" i="14" l="1"/>
  <c r="I26" i="14"/>
  <c r="I24" i="14" l="1"/>
  <c r="I23" i="14"/>
  <c r="I21" i="14" l="1"/>
  <c r="I22" i="14"/>
  <c r="I20" i="14" l="1"/>
  <c r="I19" i="14"/>
  <c r="I17" i="14" l="1"/>
  <c r="I18" i="14"/>
  <c r="I16" i="14" l="1"/>
  <c r="I15" i="14"/>
  <c r="I13" i="14" l="1"/>
  <c r="I14" i="14"/>
  <c r="I12" i="14" l="1"/>
  <c r="I11" i="14"/>
  <c r="I9" i="14" l="1"/>
  <c r="I10" i="14"/>
  <c r="H6" i="14" l="1"/>
  <c r="I8" i="14"/>
  <c r="I6" i="14" s="1"/>
</calcChain>
</file>

<file path=xl/sharedStrings.xml><?xml version="1.0" encoding="utf-8"?>
<sst xmlns="http://schemas.openxmlformats.org/spreadsheetml/2006/main" count="3638" uniqueCount="199">
  <si>
    <t>Kods</t>
  </si>
  <si>
    <t>Koda nosaukums</t>
  </si>
  <si>
    <t>Detalizēts izdevumu aprēķins</t>
  </si>
  <si>
    <t>Atlīdzība</t>
  </si>
  <si>
    <t>Atalgojums</t>
  </si>
  <si>
    <t>Darba devēja valsts sociālās apdrošināšanas obligātās iemaksas</t>
  </si>
  <si>
    <t>Preces un pakalpojumi</t>
  </si>
  <si>
    <t>23,59% no aprēķinātā atalgojuma</t>
  </si>
  <si>
    <t>Samaksa par virsstundu darbu un darbu svētku dienās</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</si>
  <si>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</si>
  <si>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</si>
  <si>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</si>
  <si>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</si>
  <si>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</si>
  <si>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</si>
  <si>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</si>
  <si>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</si>
  <si>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</si>
  <si>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</si>
  <si>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</si>
  <si>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</si>
  <si>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</si>
  <si>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</si>
  <si>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</si>
  <si>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</si>
  <si>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</si>
  <si>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Pārējie specifiskas lietošanas materiāli un inventārs</t>
  </si>
  <si>
    <r>
      <t xml:space="preserve">Aizsarglīdzekli 50 gab.× 2,7704 </t>
    </r>
    <r>
      <rPr>
        <i/>
        <sz val="11"/>
        <rFont val="Times New Roman"/>
        <family val="1"/>
        <charset val="186"/>
      </rPr>
      <t>euro</t>
    </r>
    <r>
      <rPr>
        <sz val="11"/>
        <rFont val="Times New Roman"/>
        <family val="1"/>
        <charset val="186"/>
      </rPr>
      <t xml:space="preserve"> = 53,98 </t>
    </r>
    <r>
      <rPr>
        <i/>
        <sz val="11"/>
        <rFont val="Times New Roman"/>
        <family val="1"/>
        <charset val="186"/>
      </rPr>
      <t xml:space="preserve">euro;
</t>
    </r>
    <r>
      <rPr>
        <sz val="11"/>
        <rFont val="Times New Roman"/>
        <family val="1"/>
        <charset val="186"/>
      </rPr>
      <t/>
    </r>
  </si>
  <si>
    <t>Nr. p.k.</t>
  </si>
  <si>
    <t>Struktūrvienība</t>
  </si>
  <si>
    <t>Amats</t>
  </si>
  <si>
    <t>Mēnešalga amatpersonām ar speciālajām pakāpēm</t>
  </si>
  <si>
    <t>Stundas likme</t>
  </si>
  <si>
    <t>Stundu skaits</t>
  </si>
  <si>
    <t>Piemaksa par nakts darbu</t>
  </si>
  <si>
    <t xml:space="preserve"> DD VSAOI </t>
  </si>
  <si>
    <t>kopā</t>
  </si>
  <si>
    <t>LATGALES REĢIONA PĀRVALDE</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</si>
  <si>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</si>
  <si>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</si>
  <si>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</si>
  <si>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</si>
  <si>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</si>
  <si>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</si>
  <si>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</si>
  <si>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</si>
  <si>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</si>
  <si>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VP LATGALES RP DIENVIDLATGALES IECIRKŅA REAĢĒŠANAS NODAĻAS 1.GRUPA</t>
  </si>
  <si>
    <t>VP LATGALES RP ZIEMEĻLATGALES IECIRKŅA PREVENCIJAS GRUPA</t>
  </si>
  <si>
    <t>VP LATGALES RP DIENVIDLATGALES IECIRKŅA PREVENCIJAS GRUPA</t>
  </si>
  <si>
    <t>VP LATGALES RP KRIMPB KRIMINĀLIZLŪKOŠANAS INFORMĀCIJAS ANALĪZES GRUPA</t>
  </si>
  <si>
    <t>VP LATGALES RP DIENVIDLATGALES IECIRKŅA IZMEKLĒŠANAS NODAĻAS 7.GRUPA</t>
  </si>
  <si>
    <t>VP LATGALES RP ZIEMEĻLATGALES IECIRKŅA IZMEKLĒŠANAS NODAĻAS 3.GRUPA</t>
  </si>
  <si>
    <t>VP LATGALES RP DIENVIDLATGALES IECIRKŅA REAĢĒŠANAS NODAĻAS 6.GRUPA</t>
  </si>
  <si>
    <t>jaunākais inspektors</t>
  </si>
  <si>
    <t>VP LATGALES RP ZIEMEĻLATGALES IECIRKŅA REAĢĒŠANAS NODAĻAS 10.GRUPA</t>
  </si>
  <si>
    <t>VP LATGALES RP DIENVIDLATGALES IECIRKŅA REAĢĒŠANAS NODAĻAS 2.GRUPA</t>
  </si>
  <si>
    <t>VP LATGALES RP DIENVIDLATGALES IECIRKŅA IZMEKLĒŠANAS NODAĻAS 1.GRUPA</t>
  </si>
  <si>
    <t>VP LATGALES RP DIENVIDLATGALES IECIRKŅA IZMEKLĒŠANAS NODAĻAS 6.GRUPA</t>
  </si>
  <si>
    <t>VP LATGALES RP ZIEMEĻLATGALES IECIRKŅA IZMEKLĒŠANAS NODAĻAS 8.GRUPA</t>
  </si>
  <si>
    <t>VP LATGALES RP ZIEMEĻLATGALES IECIRKŅA IZMEKLĒŠANAS NODAĻAS 4.GRUPA</t>
  </si>
  <si>
    <t>VP LATGALES RP DIENVIDLATGALES IECIRKŅA IZMEKLĒŠANAS NODAĻAS 8.GRUPA</t>
  </si>
  <si>
    <t>VP LATGALES RP KĀRTPB ATĻAUJU SISTĒMAS GRUPA</t>
  </si>
  <si>
    <t>VP LATGALES RP KĀRTPB RESURSU UN KRĪZES VADĪBAS NODAĻA</t>
  </si>
  <si>
    <t>nodaļas priekšnieks</t>
  </si>
  <si>
    <t>VP LATGALES RP KĀRTPB PREVENCIJAS GRUPA</t>
  </si>
  <si>
    <t>VP LATGALES RP DIENVIDLATGALES IECIRKŅA REAĢĒŠANAS NODAĻAS 4.GRUPA</t>
  </si>
  <si>
    <t>VP LATGALES RP DIENVIDLATGALES IECIRKŅA REAĢĒŠANAS NODAĻAS 10.GRUPA</t>
  </si>
  <si>
    <t>VP LATGALES RP KRIMPB ORGANIZĒTĀS NOZIEDZĪBAS SMAGO UN SĒRIJVEIDA NOZIEGUMU APKAROŠANAS NODAĻA</t>
  </si>
  <si>
    <t>VP LATGALES RP ZIEMEĻLATGALES IECIRKŅA REAĢĒŠANAS NODAĻAS 6.GRUPA</t>
  </si>
  <si>
    <t>VP LATGALES RP ZIEMEĻLATGALES IECIRKŅA REAĢĒŠANAS NODAĻAS 8.GRUPA</t>
  </si>
  <si>
    <t>VP LATGALES RP DIENVIDLATGALES IECIRKŅA IZMEKLĒŠANAS NODAĻAS 9.GRUPA</t>
  </si>
  <si>
    <t>VP LATGALES RP ZIEMEĻLATGALES IECIRKŅA REAĢĒŠANAS NODAĻAS 1.GRUPA</t>
  </si>
  <si>
    <t>VP LATGALES RP ZIEMEĻLATGALES IECIRKŅA IZMEKLĒŠANAS NODAĻAS 9.GRUPA</t>
  </si>
  <si>
    <t>VP LATGALES RP KRIMPB RĒZEKNES REĢIONĀLĀ NODAĻA</t>
  </si>
  <si>
    <t>VP LATGALES RP ZIEMEĻLATGALES IECIRKŅA IZMEKLĒŠANAS NODAĻAS 1.GRUPA</t>
  </si>
  <si>
    <t>VP LATGALES RP SLEPENĪBAS REŽĪMA NODROŠINĀŠANAS UN SEVIŠĶĀS LIETVEDĪBAS GRUPA</t>
  </si>
  <si>
    <t>VP LATGALES RP ZIEMEĻLATGALES IECIRKŅA REAĢĒŠANAS NODAĻAS 7.GRUPA</t>
  </si>
  <si>
    <t>VP LATGALES RP ZIEMEĻLATGALES IECIRKŅA IZMEKLĒŠANAS NODAĻAS 6.GRUPA</t>
  </si>
  <si>
    <t>VP LATGALES RP DIENVIDLATGALES IECIRKŅA REAĢĒŠANAS NODAĻAS 9.GRUPA</t>
  </si>
  <si>
    <t>VP LATGALES RP KRIMPB EKONOMISKO NOZIEGUMU APKAROŠANAS NODAĻA</t>
  </si>
  <si>
    <t>VP LATGALES RP ZIEMEĻLATGALES IECIRKŅA IZMEKLĒŠANAS NODAĻAS 7.GRUPA</t>
  </si>
  <si>
    <t>VP LATGALES RP ZIEMEĻLATGALES IECIRKŅA REAĢĒŠANAS NODAĻAS 3.GRUPA</t>
  </si>
  <si>
    <t>VP LATGALES RP DIENVIDLATGALES IECIRKŅA IZMEKLĒŠANAS NODAĻAS 2.GRUPA</t>
  </si>
  <si>
    <t>VP LATGALES RP KĀRTPB SŪDZĪBU IZSKATĪŠANAS GRUPA</t>
  </si>
  <si>
    <t>VP LATGALES RP ZIEMEĻLATGALES IECIRKŅA REAĢĒŠANAS NODAĻAS 9.GRUPA</t>
  </si>
  <si>
    <t>VP LATGALES RP DIENVIDLATGALES IECIRKŅA IZMEKLĒŠANAS NODAĻAS 3.GRUPA</t>
  </si>
  <si>
    <t>VP LATGALES RP DIENVIDLATGALES IECIRKŅA REAĢĒŠANAS NODAĻAS 5.GRUPA</t>
  </si>
  <si>
    <t>VP LATGALES RP DIENVIDLATGALES IECIRKŅA IZMEKLĒŠANAS NODAĻAS 5.GRUPA</t>
  </si>
  <si>
    <t>VP LATGALES RP DIENVIDLATGALES IECIRKŅA REAĢĒŠANAS NODAĻAS 8.GRUPA</t>
  </si>
  <si>
    <t>VP LATGALES RP DIENVIDLATGALES IECIRKNIS</t>
  </si>
  <si>
    <t>iecirkņa priekšnieka vietnieks, Izmeklēšanas nodaļas priekšnieks</t>
  </si>
  <si>
    <t>VP LATGALES RP DIENVIDLATGALES IECIRKŅA IZMEKLĒŠANAS NODAĻAS 4.GRUPA</t>
  </si>
  <si>
    <t>iecirkņa priekšnieks</t>
  </si>
  <si>
    <t>VP LATGALES RP KĀRTĪBAS POLICIJAS BIROJS (LRP KĀRTPB)</t>
  </si>
  <si>
    <t>biroja priekšnieka vietnieks</t>
  </si>
  <si>
    <t>VP LATGALES REĢIONA PĀRVALDES DISCIPLINĀRĀS UZRAUDZĪBAS GRUPA</t>
  </si>
  <si>
    <t>galvenais inspektors (informācijas sistēmu drošības pārzinis)</t>
  </si>
  <si>
    <t>VP LATGALES RP ZIEMEĻLATGALES IECIRKŅA IZMEKLĒŠANAS NODAĻAS 10.GRUPA</t>
  </si>
  <si>
    <t>VP LATGALES RP ZIEMEĻLATGALES IECIRKŅA REAĢĒŠANAS NODAĻAS 5.GRUPA</t>
  </si>
  <si>
    <t>RĪGAS REĢIONA PĀRVALDE</t>
  </si>
  <si>
    <t>VP RĪGAS RP KĀRTPP PPP SUB 2.ROTA</t>
  </si>
  <si>
    <t>VP RĪGAS RP KĀRTPP PPP SUB 1.ROTA</t>
  </si>
  <si>
    <t>VP RĪGAS RP KĀRTPP PPP SUB 7.ROTA (KURZEMES REĢIONA)</t>
  </si>
  <si>
    <t>vada komandieris</t>
  </si>
  <si>
    <t>rotas komandieris</t>
  </si>
  <si>
    <t>Samaksa par virsstundu darbu</t>
  </si>
  <si>
    <t>VP LATGALES RP ZIEMEĻLATGALES IECIRKŅA REAĢĒŠANAS NODAĻAS 4.GRUPA</t>
  </si>
  <si>
    <t>VP LATGALES RP ZIEMEĻLATGALES IECIRKŅA REAĢĒŠANAS NODAĻAS 2.GRUPA</t>
  </si>
  <si>
    <t>VP LATGALES REĢIONA PĀRVALDES VADĪBA</t>
  </si>
  <si>
    <t>reģiona pārvaldes priekšnieka vietnieks, kārtības policijas biroja priekšnieks</t>
  </si>
  <si>
    <t>nodaļas priekšnieka vietnieks</t>
  </si>
  <si>
    <t>VP RĪGAS RP KĀRTPP PPP SUB 4.ROTA (LATGALES REĢIONA)</t>
  </si>
  <si>
    <t>VP RĪGAS RP KĀRTPP PPP SUB 6.ROTA (ZEMGALES REĢIONA)</t>
  </si>
  <si>
    <t>rotas komandiera vietnieks</t>
  </si>
  <si>
    <t>VP RĪGAS RP KĀRTPP PPP SUB 5.ROTA (VIDZEMES REĢIONA)</t>
  </si>
  <si>
    <t>VP RĪGAS RP KĀRTPP PPP SUB 3.ROTA</t>
  </si>
  <si>
    <t>vada komandiera vietnieks</t>
  </si>
  <si>
    <t>VP RĪGAS RP KĀRTPP PPP SUB DIENESTA ORGANIZĀCIJAS, KOORDINĀCIJAS UN KONTROLES GRUPA</t>
  </si>
  <si>
    <r>
      <t xml:space="preserve">23,59% no aprēķinātā atalgojuma
</t>
    </r>
    <r>
      <rPr>
        <i/>
        <sz val="11"/>
        <rFont val="Times New Roman"/>
        <family val="1"/>
        <charset val="186"/>
      </rPr>
      <t>* izņemot trīs personas, kurām tiek piemērota nodokļu likme 21,94% (izdienas pensionārs)</t>
    </r>
  </si>
  <si>
    <t>Laika periods</t>
  </si>
  <si>
    <t>Dienu skaits</t>
  </si>
  <si>
    <t>Likme</t>
  </si>
  <si>
    <t>Dienas nauda (kopsumma)</t>
  </si>
  <si>
    <t>kopā:</t>
  </si>
  <si>
    <t>Rīgas reģiona pārvalde</t>
  </si>
  <si>
    <t>Kārtības policijas pārvaldes Patruļpolicjas pārvaldes Speciālo uzdevumu bataljona 1.rota</t>
  </si>
  <si>
    <t>01.04.2023.-15.04.2023.</t>
  </si>
  <si>
    <t>rotas komandiers</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</si>
  <si>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</si>
  <si>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</si>
  <si>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</si>
  <si>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</si>
  <si>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</si>
  <si>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</si>
  <si>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</si>
  <si>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Nissan Navara</t>
  </si>
  <si>
    <t>Opel Mokka</t>
  </si>
  <si>
    <t>VW Crafter</t>
  </si>
  <si>
    <t>VW Multivan</t>
  </si>
  <si>
    <t>Latgales reģiona pārvalde</t>
  </si>
  <si>
    <t>Hyundai Getz</t>
  </si>
  <si>
    <t>Hyundai Santa Fe</t>
  </si>
  <si>
    <t>Fiat 500xCross</t>
  </si>
  <si>
    <t>KIA Ceed</t>
  </si>
  <si>
    <t>Opel Insignia</t>
  </si>
  <si>
    <t>Opel Insignia Limousine</t>
  </si>
  <si>
    <t>Opel Combo</t>
  </si>
  <si>
    <t>Renault Kangoo</t>
  </si>
  <si>
    <t>Renault Laguna</t>
  </si>
  <si>
    <t>Renault Trafic</t>
  </si>
  <si>
    <t>Škoda Superb</t>
  </si>
  <si>
    <t>Toyota RAV4</t>
  </si>
  <si>
    <t>VW Transporter</t>
  </si>
  <si>
    <t>VW Caravelle</t>
  </si>
  <si>
    <t>Volvo S60</t>
  </si>
  <si>
    <t>Izdevumi, kas saistīti ar operatīvo darbību 2023.gada aprīlī</t>
  </si>
  <si>
    <t>Kārtības policijas pārvaldes Patruļpolicjas pārvaldes Speciālo uzdevumu bataljona 7.rota</t>
  </si>
  <si>
    <t>10.03.2023-01.04.2023.</t>
  </si>
  <si>
    <t>Kārtības policijas pārvaldes Patruļpolicjas pārvaldes Speciālo uzdevumu bataljona 3.rota</t>
  </si>
  <si>
    <t>Kārtības policijas pārvaldes Patruļpolicjas pārvaldes Speciālo uzdevumu bataljons Dienesta organizācijas, koordinācijas un kontroles grupa</t>
  </si>
  <si>
    <t>Piemaksas apmērs %</t>
  </si>
  <si>
    <t>Piemaksa par darbu īpašos apstākļos</t>
  </si>
  <si>
    <t>20%</t>
  </si>
  <si>
    <t>50%</t>
  </si>
  <si>
    <t>10%</t>
  </si>
  <si>
    <t>5.pielikums</t>
  </si>
  <si>
    <t>Kopasavilkums</t>
  </si>
  <si>
    <t xml:space="preserve">Valsts policijas izdevumi saistībā ar situāciju uz Latvijas Republikas - Baltkrievijas Republikas valsts robežas no 2023. gada 1. aprīļa līdz 30. aprīlim </t>
  </si>
  <si>
    <t>Izdevumi kopā ar vidējās izpeļņas pieauguma kompensēšanu  </t>
  </si>
  <si>
    <t>1)    Izdevumi saistībā ar rīkojuma Nr. 518 izpildei nepieciešamo pasākumu īstenošanu</t>
  </si>
  <si>
    <t>2) Vidējās izpeļņas pieauguma kompensēšanai</t>
  </si>
  <si>
    <t>Piemaksa  par darbu svētku dienās</t>
  </si>
  <si>
    <t>5.pielikuma 1.tabula</t>
  </si>
  <si>
    <t>Valsts policija</t>
  </si>
  <si>
    <t xml:space="preserve">Piemaksa par nakts darbu amatpersonām ar speciālajām dienesta pakāpēm, kuras laika periodā no 2023.gada 1.aprīļa līdz 30.aprīlim tika iesaistītas atbalsta sniegšanā Valsts robežsardzei Latvijas Republikas-Baltkrievijas Republikas valsts robežas robežuzraudzības nodrošināšanā </t>
  </si>
  <si>
    <t>Detalizēts aprēķins  par laika periodu no 2023.gada 1. aprīļa līdz 30. aprīlim 1.tabulā.
Iesaistītas 293 personas, kopējais iesaistes laiks 4625,50 stundas.</t>
  </si>
  <si>
    <t>5.pielikuma 2.tabula</t>
  </si>
  <si>
    <t>5.pielikuma 3.tabula</t>
  </si>
  <si>
    <t>5.pielikuma 4.tabula</t>
  </si>
  <si>
    <t>5.pielikuma 5.tabula</t>
  </si>
  <si>
    <t>5.pielikuma 6.tabula</t>
  </si>
  <si>
    <t>1) Piemaksa par darbu svētku dienās
Detalizēts aprēķins  par laika periodu no 2023.gada 1. aprīļa līdz 30. aprīlim 2.tabulā.
Iesaistītas 113 personas, kopējais iesaistes laiks 1639,75 stundas.
2) Samaksa par virsstundu darbu
Detalizēts aprēķins par laika periodu no 2023.gada 1. janvāra līdz 30. aprīlim 3.tabulā.
Iesaistītas 547 personas, kopējais iesaistes laiks 60 472,75 stundas.</t>
  </si>
  <si>
    <t xml:space="preserve">Piemaksa par darbu īpašos apstākļos amatpersonām ar speciālajām dienesta pakāpēm, kuras laika periodā no 2023.gada 1.aprīļa līdz 30.aprīlim tika iesaistītas atbalsta sniegšanā Valsts robežsardzei Latvijas Republikas-Baltkrievijas Republikas valsts robežas robežuzraudzības nodrošināšanā </t>
  </si>
  <si>
    <t>Detalizēts aprēķins par laika periodu no 2023.gada 1. aprīļa līdz 30. aprīlim 4.tabulā.
Iesaistītas 494 personas, kopējais iesaistes laiks 13 832 stundas.</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</si>
  <si>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2023.gada 1. aprīļa līdz 30.aprīlim</t>
  </si>
  <si>
    <t>Detalizēts aprēķins samaksai par virsstundu darbu amatpersonām ar speciālo dienesta pakāpi, sniedzot atbalstu Valsts robežsardzei Latvijas Republikas-Baltkrievijas Republikas valsts robežas nelikumīgas šķērsošanas nodrošināšanā, par laika periodu no 2023.gada 01. jamvāra līdz 30.aprīlim</t>
  </si>
  <si>
    <t>Detalizēts aprēķins dienas naudas samaksai amatpersonām ar speciālajām dienesta pakāpēm, sniedzot atbalstu Valsts robežsardzei Latvijas Republikas-Baltkrievijas Republikas valsts robežas robežuzraudzības nodrošināšanā 
par laika periodu no 2023.gada 10. marta līdz 15.aprīlim</t>
  </si>
  <si>
    <t>Degvielas izmaksu aprēķins degvielas izdevumiem sniedzot atbalstu Valsts robežsardzei Latvijas Republikas-Baltkrievijas Republikas valsts robežas nelikumīgas šķērsošanas nodrošināšanā par laika periodu no 2023.gada 1.aprīļa līdz 30.aprīlim</t>
  </si>
  <si>
    <r>
      <t xml:space="preserve">Detalizēts aprēķins  par laika periodu no 2023.gada 1.aprīļa līdz 30.aprīlim 6.tabulā.
Pasākuma nodrošināšanai tika iesaistīti 93 transportlīdzekļi;
Vidēji viena transportlīdzekļa nobraukums 939,62 km; 
Vidējā degvielas cena 1,400 </t>
    </r>
    <r>
      <rPr>
        <i/>
        <sz val="11"/>
        <rFont val="Times New Roman"/>
        <family val="1"/>
        <charset val="186"/>
      </rPr>
      <t>euro/l;</t>
    </r>
    <r>
      <rPr>
        <sz val="11"/>
        <rFont val="Times New Roman"/>
        <family val="1"/>
        <charset val="186"/>
      </rPr>
      <t xml:space="preserve"> 
Vidējais degvielas patēriņš 8,04 l/km uz 100 km.
93 t-ldz. × 939,62 km × 1,400 </t>
    </r>
    <r>
      <rPr>
        <i/>
        <sz val="11"/>
        <rFont val="Times New Roman"/>
        <family val="1"/>
        <charset val="186"/>
      </rPr>
      <t>euro/l</t>
    </r>
    <r>
      <rPr>
        <sz val="11"/>
        <rFont val="Times New Roman"/>
        <family val="1"/>
        <charset val="186"/>
      </rPr>
      <t xml:space="preserve">  × 8,04 l/km ÷ 100 km = 9835,94 </t>
    </r>
    <r>
      <rPr>
        <i/>
        <sz val="11"/>
        <rFont val="Times New Roman"/>
        <family val="1"/>
        <charset val="186"/>
      </rPr>
      <t>euro.</t>
    </r>
  </si>
  <si>
    <r>
      <t xml:space="preserve"> 992 935,51 </t>
    </r>
    <r>
      <rPr>
        <i/>
        <sz val="11"/>
        <rFont val="Times New Roman"/>
        <family val="1"/>
        <charset val="186"/>
      </rPr>
      <t>euro</t>
    </r>
    <r>
      <rPr>
        <sz val="11"/>
        <rFont val="Times New Roman"/>
        <family val="1"/>
        <charset val="186"/>
      </rPr>
      <t xml:space="preserve"> × 8,33% = 82 711,53 </t>
    </r>
    <r>
      <rPr>
        <i/>
        <sz val="11"/>
        <rFont val="Times New Roman"/>
        <family val="1"/>
        <charset val="186"/>
      </rPr>
      <t>euro.</t>
    </r>
  </si>
  <si>
    <t>Piešķirts finansējums</t>
  </si>
  <si>
    <t>Papildus nepieciešams finansējums</t>
  </si>
  <si>
    <r>
      <t xml:space="preserve">Detalizēts aprēķins  par laika periodu no 2023.gada 10. marta līdz 15. aprīlim, ievērojot komandējumu laika ietvaru* 5.tabulā.
Dienas naudaī izmaksāta 26 personām;
Valsts policijas pavēle Nr. 1707 “Par komandējumu uz Daugavpili un Dagdu (Latvijā)” dienas nauda: 
100% (8,00 </t>
    </r>
    <r>
      <rPr>
        <i/>
        <sz val="11"/>
        <rFont val="Times New Roman"/>
        <family val="1"/>
        <charset val="186"/>
      </rPr>
      <t>euro</t>
    </r>
    <r>
      <rPr>
        <sz val="11"/>
        <rFont val="Times New Roman"/>
        <family val="1"/>
        <charset val="186"/>
      </rPr>
      <t>) pirmā un pēdējā diena, 
30% (2,40</t>
    </r>
    <r>
      <rPr>
        <i/>
        <sz val="11"/>
        <rFont val="Times New Roman"/>
        <family val="1"/>
        <charset val="186"/>
      </rPr>
      <t xml:space="preserve"> 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</si>
  <si>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Ministru kabineta rīkojuma projekta</t>
  </si>
  <si>
    <t>“Par finanšu līdzekļu piešķiršanu no valsts budžeta programmas</t>
  </si>
  <si>
    <t xml:space="preserve"> “Līdzekļi neparedzētiem gadījumiem”” sākotnējās ietekmes novērtējuma ziņojumam (anotācijai)</t>
  </si>
  <si>
    <r>
      <t xml:space="preserve">Dienesta viesnīcas pakalpojumi (naktsmītne) 
Naktsmītnes izdevumi:
27 nakts × 13 gultasvietas × 15,00 </t>
    </r>
    <r>
      <rPr>
        <i/>
        <sz val="11"/>
        <rFont val="Times New Roman"/>
        <family val="1"/>
        <charset val="186"/>
      </rPr>
      <t>euro</t>
    </r>
    <r>
      <rPr>
        <sz val="11"/>
        <rFont val="Times New Roman"/>
        <family val="1"/>
        <charset val="186"/>
      </rPr>
      <t xml:space="preserve"> = 5 265,00 </t>
    </r>
    <r>
      <rPr>
        <i/>
        <sz val="11"/>
        <rFont val="Times New Roman"/>
        <family val="1"/>
        <charset val="186"/>
      </rPr>
      <t xml:space="preserve">euro;
</t>
    </r>
    <r>
      <rPr>
        <sz val="11"/>
        <rFont val="Times New Roman"/>
        <family val="1"/>
        <charset val="186"/>
      </rPr>
      <t>4 nakts × 12 gultasvietas × 15,00</t>
    </r>
    <r>
      <rPr>
        <i/>
        <sz val="11"/>
        <rFont val="Times New Roman"/>
        <family val="1"/>
        <charset val="186"/>
      </rPr>
      <t xml:space="preserve"> euro </t>
    </r>
    <r>
      <rPr>
        <sz val="11"/>
        <rFont val="Times New Roman"/>
        <family val="1"/>
        <charset val="186"/>
      </rPr>
      <t>= 720,00</t>
    </r>
    <r>
      <rPr>
        <i/>
        <sz val="11"/>
        <rFont val="Times New Roman"/>
        <family val="1"/>
        <charset val="186"/>
      </rPr>
      <t xml:space="preserve"> euro;
</t>
    </r>
    <r>
      <rPr>
        <sz val="11"/>
        <rFont val="Times New Roman"/>
        <family val="1"/>
        <charset val="186"/>
      </rPr>
      <t xml:space="preserve">Aprēķins veikts par dienesta viesnīcas pakalpojumiem (naktsmītni), kas tika nodrošināti no 2023. gada 1. marta līdz 31. martam,   izdevumi veikti 2023.gada aprīlī - apmaksāti pakallpojuma sniedzējam, ievērojot rēķinā rorādīto apmaksas termiņu. </t>
    </r>
  </si>
  <si>
    <r>
      <t xml:space="preserve">Aprēķins veikts par ēdināšanas pakalpojumiem, kas tika nodrošināti no 2023. gada 1. marta līdz 31. martam,  izdevumi veikti 2023.gada aprīlī - apmaksāti pakallpojuma sniedzējam, ievērojot rēķinā rorādīto apmaksas termiņu.  
Ēdināšanas pakalpojumi: 
brokastis  270 porcijas × 6,00 </t>
    </r>
    <r>
      <rPr>
        <i/>
        <sz val="11"/>
        <rFont val="Times New Roman"/>
        <family val="1"/>
        <charset val="186"/>
      </rPr>
      <t>euro</t>
    </r>
    <r>
      <rPr>
        <sz val="11"/>
        <rFont val="Times New Roman"/>
        <family val="1"/>
        <charset val="186"/>
      </rPr>
      <t xml:space="preserve"> = 1 620,00 </t>
    </r>
    <r>
      <rPr>
        <i/>
        <sz val="11"/>
        <rFont val="Times New Roman"/>
        <family val="1"/>
        <charset val="186"/>
      </rPr>
      <t>euro;</t>
    </r>
    <r>
      <rPr>
        <sz val="11"/>
        <rFont val="Times New Roman"/>
        <family val="1"/>
        <charset val="186"/>
      </rPr>
      <t xml:space="preserve">
pusdienas 266 porcijas × 8,00 </t>
    </r>
    <r>
      <rPr>
        <i/>
        <sz val="11"/>
        <rFont val="Times New Roman"/>
        <family val="1"/>
        <charset val="186"/>
      </rPr>
      <t>euro</t>
    </r>
    <r>
      <rPr>
        <sz val="11"/>
        <rFont val="Times New Roman"/>
        <family val="1"/>
        <charset val="186"/>
      </rPr>
      <t xml:space="preserve"> = 2 128,00 </t>
    </r>
    <r>
      <rPr>
        <i/>
        <sz val="11"/>
        <rFont val="Times New Roman"/>
        <family val="1"/>
        <charset val="186"/>
      </rPr>
      <t>euro;</t>
    </r>
    <r>
      <rPr>
        <sz val="11"/>
        <rFont val="Times New Roman"/>
        <family val="1"/>
        <charset val="186"/>
      </rPr>
      <t xml:space="preserve">
vakariņas 270 porcijas × 8,00 </t>
    </r>
    <r>
      <rPr>
        <i/>
        <sz val="11"/>
        <rFont val="Times New Roman"/>
        <family val="1"/>
        <charset val="186"/>
      </rPr>
      <t>euro</t>
    </r>
    <r>
      <rPr>
        <sz val="11"/>
        <rFont val="Times New Roman"/>
        <family val="1"/>
        <charset val="186"/>
      </rPr>
      <t xml:space="preserve"> = 2 160,00 </t>
    </r>
    <r>
      <rPr>
        <i/>
        <sz val="11"/>
        <rFont val="Times New Roman"/>
        <family val="1"/>
        <charset val="186"/>
      </rPr>
      <t>euro;</t>
    </r>
    <r>
      <rPr>
        <sz val="11"/>
        <rFont val="Times New Roman"/>
        <family val="1"/>
        <charset val="186"/>
      </rPr>
      <t xml:space="preserve">
launags (sausā uztura paka) 129 pakas × 22,00 </t>
    </r>
    <r>
      <rPr>
        <i/>
        <sz val="11"/>
        <rFont val="Times New Roman"/>
        <family val="1"/>
        <charset val="186"/>
      </rPr>
      <t>euro</t>
    </r>
    <r>
      <rPr>
        <sz val="11"/>
        <rFont val="Times New Roman"/>
        <family val="1"/>
        <charset val="186"/>
      </rPr>
      <t xml:space="preserve"> = 2 838,00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22 </t>
    </r>
    <r>
      <rPr>
        <i/>
        <sz val="11"/>
        <rFont val="Times New Roman"/>
        <family val="1"/>
        <charset val="186"/>
      </rPr>
      <t>euro:</t>
    </r>
    <r>
      <rPr>
        <sz val="11"/>
        <rFont val="Times New Roman"/>
        <family val="1"/>
        <charset val="186"/>
      </rPr>
      <t xml:space="preserve">
Ēdināšanas izmaksas sastāda:
Brokastis 6 </t>
    </r>
    <r>
      <rPr>
        <i/>
        <sz val="11"/>
        <rFont val="Times New Roman"/>
        <family val="1"/>
        <charset val="186"/>
      </rPr>
      <t>euro</t>
    </r>
    <r>
      <rPr>
        <sz val="11"/>
        <rFont val="Times New Roman"/>
        <family val="1"/>
        <charset val="186"/>
      </rPr>
      <t xml:space="preserve"> /1 pers
Pusdienas un vakariņas 8 </t>
    </r>
    <r>
      <rPr>
        <i/>
        <sz val="11"/>
        <rFont val="Times New Roman"/>
        <family val="1"/>
        <charset val="186"/>
      </rPr>
      <t>euro</t>
    </r>
    <r>
      <rPr>
        <sz val="11"/>
        <rFont val="Times New Roman"/>
        <family val="1"/>
        <charset val="186"/>
      </rPr>
      <t xml:space="preserve"> /1 pers
Par 14 </t>
    </r>
    <r>
      <rPr>
        <i/>
        <sz val="11"/>
        <rFont val="Times New Roman"/>
        <family val="1"/>
        <charset val="186"/>
      </rPr>
      <t>euro</t>
    </r>
    <r>
      <rPr>
        <sz val="11"/>
        <rFont val="Times New Roman"/>
        <family val="1"/>
        <charset val="186"/>
      </rPr>
      <t xml:space="preserve">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t>
    </r>
    <r>
      <rPr>
        <i/>
        <sz val="11"/>
        <rFont val="Times New Roman"/>
        <family val="1"/>
        <charset val="186"/>
      </rPr>
      <t xml:space="preserve"> euro </t>
    </r>
    <r>
      <rPr>
        <sz val="11"/>
        <rFont val="Times New Roman"/>
        <family val="1"/>
        <charset val="186"/>
      </rPr>
      <t xml:space="preserve">(brokastis ir 6 </t>
    </r>
    <r>
      <rPr>
        <i/>
        <sz val="11"/>
        <rFont val="Times New Roman"/>
        <family val="1"/>
        <charset val="186"/>
      </rPr>
      <t>euro</t>
    </r>
    <r>
      <rPr>
        <sz val="11"/>
        <rFont val="Times New Roman"/>
        <family val="1"/>
        <charset val="186"/>
      </rPr>
      <t xml:space="preserve">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</si>
</sst>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00"/>
    <numFmt numFmtId="166" formatCode="0.000"/>
    <numFmt numFmtId="167" formatCode="#0"/>
  </numFmts>
  <fonts count="23">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1"/>
      <color rgb="FFC00000"/>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b/>
      <sz val="12"/>
      <color rgb="FFFF0000"/>
      <name val="Times New Roman"/>
      <family val="1"/>
      <charset val="186"/>
    </font>
    <font>
      <b/>
      <sz val="12"/>
      <color theme="0"/>
      <name val="Times New Roman"/>
      <family val="1"/>
      <charset val="186"/>
    </font>
    <font>
      <i/>
      <sz val="10"/>
      <name val="Times New Roman"/>
      <family val="1"/>
      <charset val="186"/>
    </font>
    <font>
      <sz val="10"/>
      <color rgb="FF000000"/>
      <name val="Times New Roman"/>
      <family val="1"/>
      <charset val="186"/>
    </font>
    <font>
      <sz val="11"/>
      <color theme="1"/>
      <name val="Calibri"/>
      <family val="2"/>
      <scheme val="minor"/>
    </font>
    <font>
      <sz val="10"/>
      <name val="BaltHelvetica"/>
    </font>
  </fonts>
  <fills count="10">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rgb="FF000000"/>
      </left>
      <right style="thin">
        <color rgb="FF000000"/>
      </right>
      <top style="hair">
        <color rgb="FF000000"/>
      </top>
      <bottom style="hair">
        <color rgb="FF000000"/>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s>
  <cellStyleXfs count="86">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2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21"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22"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cellStyleXfs>
  <cellXfs count="324">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3" fontId="3" fillId="5" borderId="1" xfId="0" applyNumberFormat="1" applyFont="1" applyFill="1" applyBorder="1" applyAlignment="1">
      <alignment horizontal="righ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7" xfId="0" applyFont="1" applyBorder="1" applyAlignment="1">
      <alignment vertical="center"/>
    </xf>
    <xf numFmtId="4" fontId="4" fillId="0" borderId="7" xfId="0" applyNumberFormat="1" applyFont="1" applyFill="1" applyBorder="1" applyAlignment="1">
      <alignment horizontal="right" vertical="center"/>
    </xf>
    <xf numFmtId="0" fontId="3" fillId="5" borderId="1" xfId="0" applyFont="1" applyFill="1" applyBorder="1" applyAlignment="1">
      <alignment horizontal="left" vertical="center"/>
    </xf>
    <xf numFmtId="0" fontId="3" fillId="5" borderId="1" xfId="0" applyFont="1" applyFill="1" applyBorder="1" applyAlignment="1">
      <alignment vertical="center"/>
    </xf>
    <xf numFmtId="0" fontId="4" fillId="0" borderId="7" xfId="0" applyFont="1" applyBorder="1" applyAlignment="1">
      <alignment vertical="center" wrapText="1"/>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0" fontId="4" fillId="0" borderId="1" xfId="0" applyFont="1" applyBorder="1" applyAlignment="1">
      <alignment horizontal="right" vertical="center"/>
    </xf>
    <xf numFmtId="0" fontId="4" fillId="0" borderId="1" xfId="0" applyFont="1" applyBorder="1" applyAlignment="1">
      <alignment horizontal="left" vertical="center" wrapText="1"/>
    </xf>
    <xf numFmtId="0" fontId="4" fillId="0" borderId="1" xfId="0" applyFont="1" applyFill="1" applyBorder="1" applyAlignment="1">
      <alignment horizontal="justify"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4" fillId="0" borderId="1" xfId="0" applyFont="1" applyFill="1" applyBorder="1" applyAlignment="1">
      <alignment horizontal="lef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4" fontId="4" fillId="0" borderId="9" xfId="0" applyNumberFormat="1" applyFont="1" applyFill="1" applyBorder="1" applyAlignment="1">
      <alignment horizontal="right" vertical="center"/>
    </xf>
    <xf numFmtId="0" fontId="12" fillId="0" borderId="0" xfId="1" applyFont="1" applyAlignment="1">
      <alignment horizontal="center" vertical="center"/>
    </xf>
    <xf numFmtId="0" fontId="12" fillId="0" borderId="0" xfId="1" applyFont="1" applyAlignment="1">
      <alignment vertical="center" wrapText="1"/>
    </xf>
    <xf numFmtId="0" fontId="12" fillId="0" borderId="0" xfId="1" applyFont="1" applyAlignment="1">
      <alignment horizontal="center" vertical="center" wrapText="1"/>
    </xf>
    <xf numFmtId="3" fontId="12" fillId="0" borderId="0" xfId="1" applyNumberFormat="1" applyFont="1" applyAlignment="1">
      <alignment horizontal="center" vertical="center"/>
    </xf>
    <xf numFmtId="0" fontId="12" fillId="0" borderId="0" xfId="1" applyFont="1" applyAlignment="1">
      <alignment vertical="center"/>
    </xf>
    <xf numFmtId="0" fontId="12" fillId="0" borderId="0" xfId="1" applyFont="1" applyFill="1" applyAlignment="1">
      <alignment horizontal="center" vertical="center"/>
    </xf>
    <xf numFmtId="0" fontId="12" fillId="0" borderId="0" xfId="1" applyFont="1" applyFill="1" applyAlignment="1">
      <alignment vertical="center" wrapText="1"/>
    </xf>
    <xf numFmtId="0" fontId="12" fillId="0" borderId="0" xfId="1" applyFont="1" applyFill="1" applyAlignment="1">
      <alignment horizontal="center" vertical="center" wrapText="1"/>
    </xf>
    <xf numFmtId="0" fontId="12" fillId="0" borderId="0" xfId="1" applyFont="1" applyFill="1" applyAlignment="1">
      <alignment vertical="center"/>
    </xf>
    <xf numFmtId="0" fontId="16" fillId="0" borderId="0" xfId="1" applyFont="1" applyAlignment="1">
      <alignment vertical="center"/>
    </xf>
    <xf numFmtId="0" fontId="16" fillId="0" borderId="0" xfId="1" applyFont="1" applyAlignment="1">
      <alignment horizontal="left" vertical="center"/>
    </xf>
    <xf numFmtId="4" fontId="12" fillId="0" borderId="0" xfId="1" applyNumberFormat="1" applyFont="1" applyFill="1" applyAlignment="1">
      <alignment horizontal="center" vertical="center"/>
    </xf>
    <xf numFmtId="0" fontId="14" fillId="0" borderId="0" xfId="1" applyFont="1" applyFill="1" applyBorder="1" applyAlignment="1">
      <alignment horizontal="center" vertical="center" wrapText="1"/>
    </xf>
    <xf numFmtId="4" fontId="13" fillId="0" borderId="0" xfId="1" applyNumberFormat="1" applyFont="1" applyFill="1" applyBorder="1" applyAlignment="1">
      <alignment horizontal="center" vertical="center" wrapText="1"/>
    </xf>
    <xf numFmtId="0" fontId="13" fillId="0" borderId="0" xfId="1"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0" borderId="1" xfId="1" applyFont="1" applyFill="1" applyBorder="1" applyAlignment="1">
      <alignment horizontal="center" vertical="center" wrapText="1"/>
    </xf>
    <xf numFmtId="0" fontId="15" fillId="0" borderId="1" xfId="2" applyFont="1" applyFill="1" applyBorder="1" applyAlignment="1">
      <alignment horizontal="center" vertical="center" wrapText="1"/>
    </xf>
    <xf numFmtId="3" fontId="15" fillId="2" borderId="1" xfId="1" applyNumberFormat="1" applyFont="1" applyFill="1" applyBorder="1" applyAlignment="1">
      <alignment horizontal="center" vertical="center" wrapText="1"/>
    </xf>
    <xf numFmtId="0" fontId="15" fillId="2" borderId="1" xfId="1" applyFont="1" applyFill="1" applyBorder="1" applyAlignment="1">
      <alignment horizontal="center" vertical="center" wrapText="1"/>
    </xf>
    <xf numFmtId="0" fontId="15" fillId="0" borderId="1" xfId="1" applyFont="1" applyFill="1" applyBorder="1" applyAlignment="1">
      <alignment horizontal="center" vertical="center" wrapText="1"/>
    </xf>
    <xf numFmtId="0" fontId="16" fillId="3" borderId="1" xfId="1" applyFont="1" applyFill="1" applyBorder="1" applyAlignment="1">
      <alignment horizontal="center" vertical="center"/>
    </xf>
    <xf numFmtId="0" fontId="16" fillId="3" borderId="1" xfId="1" applyFont="1" applyFill="1" applyBorder="1" applyAlignment="1">
      <alignment vertical="center"/>
    </xf>
    <xf numFmtId="49" fontId="16" fillId="3" borderId="1" xfId="1" applyNumberFormat="1" applyFont="1" applyFill="1" applyBorder="1" applyAlignment="1">
      <alignment horizontal="center" vertical="center" wrapText="1"/>
    </xf>
    <xf numFmtId="3" fontId="16" fillId="3" borderId="1" xfId="1" applyNumberFormat="1" applyFont="1" applyFill="1" applyBorder="1" applyAlignment="1">
      <alignment horizontal="center" vertical="center"/>
    </xf>
    <xf numFmtId="4" fontId="16" fillId="3" borderId="1" xfId="1" applyNumberFormat="1" applyFont="1" applyFill="1" applyBorder="1" applyAlignment="1">
      <alignment horizontal="center" vertical="center"/>
    </xf>
    <xf numFmtId="0" fontId="12" fillId="0" borderId="1" xfId="1" applyFont="1" applyFill="1" applyBorder="1" applyAlignment="1">
      <alignment horizontal="center" vertical="center"/>
    </xf>
    <xf numFmtId="4" fontId="12" fillId="0" borderId="1" xfId="1" applyNumberFormat="1" applyFont="1" applyBorder="1" applyAlignment="1">
      <alignment horizontal="center" vertical="center"/>
    </xf>
    <xf numFmtId="4" fontId="12" fillId="2" borderId="1" xfId="1" applyNumberFormat="1" applyFont="1" applyFill="1" applyBorder="1" applyAlignment="1">
      <alignment horizontal="center" vertical="center"/>
    </xf>
    <xf numFmtId="4" fontId="12" fillId="0" borderId="1" xfId="1" applyNumberFormat="1" applyFont="1" applyFill="1" applyBorder="1" applyAlignment="1">
      <alignment horizontal="center" vertical="center"/>
    </xf>
    <xf numFmtId="0" fontId="12" fillId="0" borderId="1" xfId="1" applyFont="1" applyBorder="1" applyAlignment="1">
      <alignment horizontal="center" vertical="center"/>
    </xf>
    <xf numFmtId="3" fontId="12" fillId="0" borderId="1" xfId="1" applyNumberFormat="1" applyFont="1" applyBorder="1" applyAlignment="1">
      <alignment horizontal="center" vertical="center"/>
    </xf>
    <xf numFmtId="3" fontId="12" fillId="0" borderId="1" xfId="1" applyNumberFormat="1" applyFont="1" applyBorder="1" applyAlignment="1">
      <alignment horizontal="center"/>
    </xf>
    <xf numFmtId="2" fontId="12" fillId="0" borderId="1" xfId="1" applyNumberFormat="1" applyFont="1" applyBorder="1" applyAlignment="1">
      <alignment horizontal="center" vertical="center"/>
    </xf>
    <xf numFmtId="0" fontId="12" fillId="0" borderId="0" xfId="1" applyFont="1"/>
    <xf numFmtId="0" fontId="12" fillId="0" borderId="0" xfId="1" applyFont="1" applyFill="1"/>
    <xf numFmtId="0" fontId="12" fillId="0" borderId="13" xfId="12" applyFont="1" applyFill="1" applyBorder="1" applyAlignment="1">
      <alignment horizontal="center" vertical="center" wrapText="1"/>
    </xf>
    <xf numFmtId="0" fontId="12" fillId="0" borderId="0" xfId="1" applyFont="1" applyAlignment="1">
      <alignment horizontal="center"/>
    </xf>
    <xf numFmtId="0" fontId="16" fillId="0" borderId="0" xfId="1" applyFont="1"/>
    <xf numFmtId="165" fontId="12" fillId="0" borderId="1" xfId="1" applyNumberFormat="1" applyFont="1" applyBorder="1" applyAlignment="1">
      <alignment horizontal="center" vertical="center"/>
    </xf>
    <xf numFmtId="164" fontId="12" fillId="0" borderId="1" xfId="1" applyNumberFormat="1" applyFont="1" applyBorder="1" applyAlignment="1">
      <alignment horizontal="center" vertical="center"/>
    </xf>
    <xf numFmtId="0" fontId="12" fillId="0" borderId="10" xfId="1" applyFont="1" applyBorder="1" applyAlignment="1">
      <alignment horizontal="center" vertical="center"/>
    </xf>
    <xf numFmtId="3" fontId="12" fillId="0" borderId="10" xfId="1" applyNumberFormat="1" applyFont="1" applyBorder="1" applyAlignment="1">
      <alignment horizontal="center" vertical="center"/>
    </xf>
    <xf numFmtId="165" fontId="12" fillId="0" borderId="10" xfId="1" applyNumberFormat="1" applyFont="1" applyBorder="1" applyAlignment="1">
      <alignment horizontal="center" vertical="center"/>
    </xf>
    <xf numFmtId="164" fontId="12" fillId="0" borderId="10" xfId="1" applyNumberFormat="1" applyFont="1" applyBorder="1" applyAlignment="1">
      <alignment horizontal="center" vertical="center"/>
    </xf>
    <xf numFmtId="4" fontId="12" fillId="2" borderId="10" xfId="1" applyNumberFormat="1" applyFont="1" applyFill="1" applyBorder="1" applyAlignment="1">
      <alignment horizontal="center" vertical="center"/>
    </xf>
    <xf numFmtId="4" fontId="12" fillId="0" borderId="10" xfId="1" applyNumberFormat="1" applyFont="1" applyFill="1" applyBorder="1" applyAlignment="1">
      <alignment horizontal="center" vertical="center"/>
    </xf>
    <xf numFmtId="0" fontId="12" fillId="4" borderId="2" xfId="1" applyFont="1" applyFill="1" applyBorder="1" applyAlignment="1">
      <alignment horizontal="center" vertical="center"/>
    </xf>
    <xf numFmtId="49" fontId="16" fillId="4" borderId="3" xfId="1" applyNumberFormat="1" applyFont="1" applyFill="1" applyBorder="1" applyAlignment="1">
      <alignment horizontal="left" vertical="center" wrapText="1"/>
    </xf>
    <xf numFmtId="49" fontId="16" fillId="4" borderId="3" xfId="1" applyNumberFormat="1" applyFont="1" applyFill="1" applyBorder="1" applyAlignment="1">
      <alignment horizontal="center" vertical="center" wrapText="1"/>
    </xf>
    <xf numFmtId="3" fontId="16" fillId="4" borderId="3" xfId="1" applyNumberFormat="1" applyFont="1" applyFill="1" applyBorder="1" applyAlignment="1">
      <alignment horizontal="center" vertical="center" wrapText="1"/>
    </xf>
    <xf numFmtId="165" fontId="12" fillId="4" borderId="3" xfId="1" applyNumberFormat="1" applyFont="1" applyFill="1" applyBorder="1" applyAlignment="1">
      <alignment horizontal="center" vertical="center"/>
    </xf>
    <xf numFmtId="4" fontId="16" fillId="4" borderId="3" xfId="1" applyNumberFormat="1" applyFont="1" applyFill="1" applyBorder="1" applyAlignment="1">
      <alignment horizontal="center" vertical="center"/>
    </xf>
    <xf numFmtId="4" fontId="16" fillId="4" borderId="4" xfId="1" applyNumberFormat="1" applyFont="1" applyFill="1" applyBorder="1" applyAlignment="1">
      <alignment horizontal="center" vertical="center"/>
    </xf>
    <xf numFmtId="164" fontId="12" fillId="0" borderId="1" xfId="1" applyNumberFormat="1" applyFont="1" applyBorder="1" applyAlignment="1">
      <alignment horizontal="center"/>
    </xf>
    <xf numFmtId="3" fontId="12" fillId="0" borderId="1" xfId="1" applyNumberFormat="1" applyFont="1" applyFill="1" applyBorder="1" applyAlignment="1">
      <alignment horizontal="center" vertical="center"/>
    </xf>
    <xf numFmtId="2" fontId="12" fillId="0" borderId="1" xfId="1" applyNumberFormat="1" applyFont="1" applyFill="1" applyBorder="1" applyAlignment="1">
      <alignment horizontal="center" vertical="center"/>
    </xf>
    <xf numFmtId="3" fontId="12" fillId="0" borderId="0" xfId="1" applyNumberFormat="1" applyFont="1" applyFill="1" applyAlignment="1">
      <alignment horizontal="center" vertical="center"/>
    </xf>
    <xf numFmtId="0" fontId="12" fillId="0" borderId="0" xfId="12" applyFont="1" applyAlignment="1">
      <alignment horizontal="center" vertical="center"/>
    </xf>
    <xf numFmtId="0" fontId="12" fillId="0" borderId="0" xfId="12" applyFont="1" applyAlignment="1">
      <alignment vertical="center" wrapText="1"/>
    </xf>
    <xf numFmtId="0" fontId="12" fillId="0" borderId="0" xfId="12" applyFont="1" applyAlignment="1">
      <alignment horizontal="center" vertical="center" wrapText="1"/>
    </xf>
    <xf numFmtId="3" fontId="12" fillId="0" borderId="0" xfId="12" applyNumberFormat="1" applyFont="1" applyAlignment="1">
      <alignment horizontal="center" vertical="center"/>
    </xf>
    <xf numFmtId="0" fontId="12" fillId="0" borderId="0" xfId="12" applyFont="1" applyAlignment="1">
      <alignment vertical="center"/>
    </xf>
    <xf numFmtId="0" fontId="12" fillId="0" borderId="0" xfId="12" applyFont="1"/>
    <xf numFmtId="0" fontId="12" fillId="0" borderId="0" xfId="12" applyFont="1" applyFill="1" applyAlignment="1">
      <alignment vertical="center"/>
    </xf>
    <xf numFmtId="0" fontId="12" fillId="0" borderId="0" xfId="12" applyFont="1" applyFill="1"/>
    <xf numFmtId="0" fontId="12" fillId="2" borderId="13" xfId="12" applyFont="1" applyFill="1" applyBorder="1" applyAlignment="1">
      <alignment horizontal="center" vertical="center" wrapText="1"/>
    </xf>
    <xf numFmtId="0" fontId="12" fillId="0" borderId="0" xfId="12" applyFont="1" applyAlignment="1">
      <alignment horizontal="center"/>
    </xf>
    <xf numFmtId="0" fontId="16" fillId="0" borderId="0" xfId="12" applyFont="1" applyAlignment="1">
      <alignment vertical="center"/>
    </xf>
    <xf numFmtId="0" fontId="16" fillId="0" borderId="0" xfId="12" applyFont="1"/>
    <xf numFmtId="0" fontId="16" fillId="4" borderId="14" xfId="12" applyFont="1" applyFill="1" applyBorder="1" applyAlignment="1">
      <alignment horizontal="center" vertical="center"/>
    </xf>
    <xf numFmtId="4" fontId="16" fillId="4" borderId="15" xfId="12" applyNumberFormat="1" applyFont="1" applyFill="1" applyBorder="1" applyAlignment="1">
      <alignment horizontal="center" vertical="center"/>
    </xf>
    <xf numFmtId="4" fontId="16" fillId="4" borderId="16" xfId="12" applyNumberFormat="1" applyFont="1" applyFill="1" applyBorder="1" applyAlignment="1">
      <alignment horizontal="center" vertical="center"/>
    </xf>
    <xf numFmtId="0" fontId="12" fillId="0" borderId="1" xfId="12" applyFont="1" applyBorder="1" applyAlignment="1">
      <alignment horizontal="center" vertical="center"/>
    </xf>
    <xf numFmtId="3" fontId="12" fillId="0" borderId="1" xfId="12" applyNumberFormat="1" applyFont="1" applyBorder="1" applyAlignment="1">
      <alignment horizontal="center" vertical="center"/>
    </xf>
    <xf numFmtId="165" fontId="12" fillId="0" borderId="1" xfId="12" applyNumberFormat="1" applyFont="1" applyBorder="1" applyAlignment="1">
      <alignment horizontal="center" vertical="center"/>
    </xf>
    <xf numFmtId="4" fontId="12" fillId="0" borderId="1" xfId="12" applyNumberFormat="1" applyFont="1" applyBorder="1" applyAlignment="1">
      <alignment horizontal="center" vertical="center"/>
    </xf>
    <xf numFmtId="4" fontId="12" fillId="2" borderId="1" xfId="12" applyNumberFormat="1" applyFont="1" applyFill="1" applyBorder="1" applyAlignment="1">
      <alignment horizontal="center" vertical="center"/>
    </xf>
    <xf numFmtId="4" fontId="12" fillId="0" borderId="1" xfId="12" applyNumberFormat="1" applyFont="1" applyFill="1" applyBorder="1" applyAlignment="1">
      <alignment horizontal="center" vertical="center"/>
    </xf>
    <xf numFmtId="165" fontId="12" fillId="0" borderId="1" xfId="12" applyNumberFormat="1" applyFont="1" applyFill="1" applyBorder="1" applyAlignment="1">
      <alignment horizontal="center" vertical="center"/>
    </xf>
    <xf numFmtId="0" fontId="12" fillId="0" borderId="0" xfId="12" applyFont="1" applyFill="1" applyAlignment="1">
      <alignment horizontal="center" vertical="center"/>
    </xf>
    <xf numFmtId="4" fontId="12" fillId="0" borderId="0" xfId="12" applyNumberFormat="1" applyFont="1" applyFill="1" applyAlignment="1">
      <alignment horizontal="center" vertical="center"/>
    </xf>
    <xf numFmtId="0" fontId="12" fillId="0" borderId="0" xfId="12" applyFont="1" applyFill="1" applyAlignment="1">
      <alignment vertical="center" wrapText="1"/>
    </xf>
    <xf numFmtId="3" fontId="12" fillId="0" borderId="0" xfId="12" applyNumberFormat="1" applyFont="1" applyFill="1" applyAlignment="1">
      <alignment horizontal="center" vertical="center"/>
    </xf>
    <xf numFmtId="0" fontId="13" fillId="0" borderId="12" xfId="12" applyFont="1" applyFill="1" applyBorder="1" applyAlignment="1">
      <alignment horizontal="center" vertical="center" wrapText="1"/>
    </xf>
    <xf numFmtId="0" fontId="13" fillId="0" borderId="0" xfId="12" applyFont="1" applyFill="1" applyBorder="1" applyAlignment="1">
      <alignment horizontal="center" vertical="center" wrapText="1"/>
    </xf>
    <xf numFmtId="0" fontId="12" fillId="0" borderId="13" xfId="2" applyFont="1" applyFill="1" applyBorder="1" applyAlignment="1">
      <alignment horizontal="center" vertical="center" wrapText="1"/>
    </xf>
    <xf numFmtId="3" fontId="12" fillId="2" borderId="19" xfId="12" applyNumberFormat="1" applyFont="1" applyFill="1" applyBorder="1" applyAlignment="1">
      <alignment horizontal="center" vertical="center" wrapText="1"/>
    </xf>
    <xf numFmtId="4" fontId="16" fillId="7" borderId="18" xfId="12" applyNumberFormat="1" applyFont="1" applyFill="1" applyBorder="1" applyAlignment="1">
      <alignment horizontal="center" vertical="center"/>
    </xf>
    <xf numFmtId="0" fontId="16" fillId="4" borderId="15" xfId="12" applyFont="1" applyFill="1" applyBorder="1" applyAlignment="1">
      <alignment vertical="center"/>
    </xf>
    <xf numFmtId="49" fontId="16" fillId="4" borderId="15" xfId="12" applyNumberFormat="1" applyFont="1" applyFill="1" applyBorder="1" applyAlignment="1">
      <alignment horizontal="center" vertical="center"/>
    </xf>
    <xf numFmtId="3" fontId="16" fillId="4" borderId="15" xfId="12" applyNumberFormat="1" applyFont="1" applyFill="1" applyBorder="1" applyAlignment="1">
      <alignment horizontal="center" vertical="center"/>
    </xf>
    <xf numFmtId="0" fontId="16" fillId="0" borderId="0" xfId="12" applyFont="1" applyAlignment="1">
      <alignment horizontal="left" vertical="center"/>
    </xf>
    <xf numFmtId="167" fontId="12" fillId="0" borderId="13" xfId="12" applyNumberFormat="1" applyFont="1" applyBorder="1" applyAlignment="1">
      <alignment horizontal="center" vertical="center"/>
    </xf>
    <xf numFmtId="4" fontId="12" fillId="2" borderId="13" xfId="12" applyNumberFormat="1" applyFont="1" applyFill="1" applyBorder="1" applyAlignment="1">
      <alignment horizontal="center" vertical="center"/>
    </xf>
    <xf numFmtId="4" fontId="12" fillId="0" borderId="13" xfId="12" applyNumberFormat="1" applyFont="1" applyFill="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2" fillId="0" borderId="2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24" xfId="0" applyFont="1" applyBorder="1" applyAlignment="1">
      <alignment horizontal="center"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6" xfId="0" applyFont="1" applyFill="1" applyBorder="1" applyAlignment="1">
      <alignment horizontal="left" vertical="center"/>
    </xf>
    <xf numFmtId="0" fontId="12" fillId="0" borderId="11" xfId="0" applyFont="1" applyFill="1" applyBorder="1" applyAlignment="1">
      <alignment horizontal="center" vertical="center" wrapText="1"/>
    </xf>
    <xf numFmtId="3" fontId="12" fillId="0" borderId="11" xfId="0" applyNumberFormat="1" applyFont="1" applyFill="1" applyBorder="1" applyAlignment="1">
      <alignment vertical="center" wrapText="1"/>
    </xf>
    <xf numFmtId="4" fontId="12" fillId="0" borderId="12" xfId="0" applyNumberFormat="1" applyFont="1" applyFill="1" applyBorder="1" applyAlignment="1">
      <alignment vertical="center" wrapText="1"/>
    </xf>
    <xf numFmtId="4" fontId="12" fillId="0" borderId="11" xfId="0" applyNumberFormat="1" applyFont="1" applyFill="1" applyBorder="1" applyAlignment="1">
      <alignment vertical="center" wrapText="1"/>
    </xf>
    <xf numFmtId="0" fontId="4" fillId="0" borderId="0" xfId="0" applyFont="1" applyFill="1" applyAlignment="1">
      <alignment vertical="center" wrapText="1"/>
    </xf>
    <xf numFmtId="0" fontId="12" fillId="0" borderId="28" xfId="0" applyFont="1" applyFill="1" applyBorder="1" applyAlignment="1">
      <alignment horizontal="center" vertical="center" wrapText="1"/>
    </xf>
    <xf numFmtId="0" fontId="12" fillId="0" borderId="29" xfId="0" applyFont="1" applyFill="1" applyBorder="1" applyAlignment="1">
      <alignment horizontal="center" vertical="center" wrapText="1"/>
    </xf>
    <xf numFmtId="3" fontId="12" fillId="0" borderId="6" xfId="0" applyNumberFormat="1" applyFont="1" applyFill="1" applyBorder="1" applyAlignment="1">
      <alignment vertical="center" wrapText="1"/>
    </xf>
    <xf numFmtId="4" fontId="12" fillId="0" borderId="21" xfId="0" applyNumberFormat="1" applyFont="1" applyFill="1" applyBorder="1" applyAlignment="1">
      <alignment vertical="center" wrapText="1"/>
    </xf>
    <xf numFmtId="4" fontId="12" fillId="0" borderId="6" xfId="0" applyNumberFormat="1" applyFont="1" applyFill="1" applyBorder="1" applyAlignment="1">
      <alignment vertical="center" wrapText="1"/>
    </xf>
    <xf numFmtId="0" fontId="12" fillId="0" borderId="30" xfId="0" applyFont="1" applyBorder="1" applyAlignment="1">
      <alignment horizontal="center" vertical="center" wrapText="1"/>
    </xf>
    <xf numFmtId="0" fontId="12" fillId="0" borderId="5" xfId="0" applyFont="1" applyBorder="1" applyAlignment="1">
      <alignment horizontal="left" vertical="center" wrapText="1"/>
    </xf>
    <xf numFmtId="0" fontId="12" fillId="0" borderId="31" xfId="0" applyFont="1" applyBorder="1" applyAlignment="1">
      <alignment horizontal="center" vertical="center" wrapText="1"/>
    </xf>
    <xf numFmtId="3" fontId="12" fillId="0" borderId="8" xfId="0" applyNumberFormat="1" applyFont="1" applyBorder="1" applyAlignment="1">
      <alignment horizontal="right" vertical="center" wrapText="1"/>
    </xf>
    <xf numFmtId="4" fontId="12" fillId="0" borderId="15" xfId="0" applyNumberFormat="1" applyFont="1" applyBorder="1" applyAlignment="1">
      <alignment horizontal="right" vertical="center" wrapText="1"/>
    </xf>
    <xf numFmtId="4" fontId="12" fillId="0" borderId="8" xfId="0" applyNumberFormat="1" applyFont="1" applyBorder="1" applyAlignment="1">
      <alignment horizontal="right" vertical="center" wrapText="1"/>
    </xf>
    <xf numFmtId="0" fontId="12" fillId="0" borderId="6" xfId="0" applyFont="1" applyBorder="1" applyAlignment="1">
      <alignment horizontal="left" vertical="center" wrapText="1"/>
    </xf>
    <xf numFmtId="0" fontId="12" fillId="0" borderId="8" xfId="0" applyFont="1" applyBorder="1" applyAlignment="1">
      <alignment horizontal="left" vertical="center" wrapText="1"/>
    </xf>
    <xf numFmtId="0" fontId="12" fillId="0" borderId="11" xfId="0" applyFont="1" applyBorder="1" applyAlignment="1">
      <alignment horizontal="left" vertical="center" wrapText="1"/>
    </xf>
    <xf numFmtId="0" fontId="12" fillId="0" borderId="0" xfId="0" applyFont="1" applyBorder="1" applyAlignment="1">
      <alignment horizontal="left" vertical="center" wrapText="1"/>
    </xf>
    <xf numFmtId="166" fontId="20" fillId="0" borderId="32" xfId="0" applyNumberFormat="1" applyFont="1" applyFill="1" applyBorder="1" applyAlignment="1">
      <alignment horizontal="left" wrapText="1"/>
    </xf>
    <xf numFmtId="166" fontId="20" fillId="0" borderId="0" xfId="0" applyNumberFormat="1" applyFont="1" applyFill="1" applyBorder="1" applyAlignment="1">
      <alignment horizontal="left" wrapText="1"/>
    </xf>
    <xf numFmtId="0" fontId="12" fillId="0" borderId="7" xfId="0" applyFont="1" applyBorder="1" applyAlignment="1">
      <alignment horizontal="left" vertical="center" wrapText="1"/>
    </xf>
    <xf numFmtId="0" fontId="12" fillId="0" borderId="33" xfId="0" applyFont="1" applyBorder="1" applyAlignment="1">
      <alignment horizontal="center" vertical="center" wrapText="1"/>
    </xf>
    <xf numFmtId="0" fontId="12" fillId="0" borderId="35" xfId="0" applyFont="1" applyBorder="1" applyAlignment="1">
      <alignment horizontal="center" vertical="center" wrapText="1"/>
    </xf>
    <xf numFmtId="3" fontId="12" fillId="0" borderId="7" xfId="0" applyNumberFormat="1" applyFont="1" applyBorder="1" applyAlignment="1">
      <alignment horizontal="right" vertical="center" wrapText="1"/>
    </xf>
    <xf numFmtId="4" fontId="12" fillId="0" borderId="34" xfId="0" applyNumberFormat="1" applyFont="1" applyBorder="1" applyAlignment="1">
      <alignment horizontal="right" vertical="center" wrapText="1"/>
    </xf>
    <xf numFmtId="4" fontId="12" fillId="0" borderId="7" xfId="0" applyNumberFormat="1" applyFont="1" applyBorder="1" applyAlignment="1">
      <alignment horizontal="right" vertical="center" wrapText="1"/>
    </xf>
    <xf numFmtId="0" fontId="4" fillId="0" borderId="1" xfId="0" applyFont="1" applyFill="1" applyBorder="1" applyAlignment="1">
      <alignment horizontal="left" wrapText="1"/>
    </xf>
    <xf numFmtId="3" fontId="12" fillId="0" borderId="13" xfId="0" applyNumberFormat="1" applyFont="1" applyBorder="1" applyAlignment="1">
      <alignment horizontal="center" vertical="center"/>
    </xf>
    <xf numFmtId="4" fontId="12" fillId="2" borderId="13" xfId="0" applyNumberFormat="1" applyFont="1" applyFill="1" applyBorder="1" applyAlignment="1">
      <alignment horizontal="center" vertical="center"/>
    </xf>
    <xf numFmtId="4" fontId="12" fillId="0" borderId="13" xfId="0" applyNumberFormat="1" applyFont="1" applyFill="1" applyBorder="1" applyAlignment="1">
      <alignment horizontal="center" vertical="center"/>
    </xf>
    <xf numFmtId="0" fontId="12" fillId="0" borderId="0" xfId="12" applyFont="1" applyFill="1" applyAlignment="1">
      <alignment horizontal="center" vertical="center" wrapText="1"/>
    </xf>
    <xf numFmtId="0" fontId="14" fillId="0" borderId="0" xfId="12" applyFont="1" applyFill="1" applyBorder="1" applyAlignment="1">
      <alignment horizontal="center" vertical="center" wrapText="1"/>
    </xf>
    <xf numFmtId="0" fontId="12" fillId="2" borderId="1" xfId="12" applyFont="1" applyFill="1" applyBorder="1" applyAlignment="1">
      <alignment horizontal="center" vertical="center" wrapText="1"/>
    </xf>
    <xf numFmtId="0" fontId="12" fillId="0" borderId="1" xfId="12" applyFont="1" applyFill="1" applyBorder="1" applyAlignment="1">
      <alignment horizontal="center" vertical="center" wrapText="1"/>
    </xf>
    <xf numFmtId="3" fontId="15" fillId="2" borderId="1" xfId="12" applyNumberFormat="1" applyFont="1" applyFill="1" applyBorder="1" applyAlignment="1">
      <alignment horizontal="center" vertical="center" wrapText="1"/>
    </xf>
    <xf numFmtId="0" fontId="15" fillId="2" borderId="1" xfId="12" applyFont="1" applyFill="1" applyBorder="1" applyAlignment="1">
      <alignment horizontal="center" vertical="center" wrapText="1"/>
    </xf>
    <xf numFmtId="0" fontId="15" fillId="0" borderId="1" xfId="12" applyFont="1" applyFill="1" applyBorder="1" applyAlignment="1">
      <alignment horizontal="center" vertical="center" wrapText="1"/>
    </xf>
    <xf numFmtId="0" fontId="12" fillId="0" borderId="1" xfId="12" applyFont="1" applyFill="1" applyBorder="1" applyAlignment="1">
      <alignment horizontal="center" vertical="center"/>
    </xf>
    <xf numFmtId="49" fontId="12" fillId="0" borderId="1" xfId="12" applyNumberFormat="1" applyFont="1" applyBorder="1" applyAlignment="1">
      <alignment horizontal="center" vertical="center"/>
    </xf>
    <xf numFmtId="164" fontId="12" fillId="0" borderId="1" xfId="12" applyNumberFormat="1" applyFont="1" applyBorder="1" applyAlignment="1">
      <alignment horizontal="center" vertical="center"/>
    </xf>
    <xf numFmtId="4" fontId="13" fillId="0" borderId="0" xfId="12" applyNumberFormat="1" applyFont="1" applyFill="1" applyBorder="1" applyAlignment="1">
      <alignment horizontal="center" vertical="center" wrapText="1"/>
    </xf>
    <xf numFmtId="4" fontId="13" fillId="0" borderId="0" xfId="12" applyNumberFormat="1" applyFont="1" applyFill="1" applyAlignment="1">
      <alignment horizontal="center" vertical="center" wrapText="1"/>
    </xf>
    <xf numFmtId="0" fontId="12" fillId="0" borderId="10" xfId="12" applyFont="1" applyFill="1" applyBorder="1" applyAlignment="1">
      <alignment horizontal="center" vertical="center"/>
    </xf>
    <xf numFmtId="3" fontId="12" fillId="0" borderId="10" xfId="12" applyNumberFormat="1" applyFont="1" applyBorder="1" applyAlignment="1">
      <alignment horizontal="center" vertical="center"/>
    </xf>
    <xf numFmtId="49" fontId="12" fillId="0" borderId="10" xfId="12" applyNumberFormat="1" applyFont="1" applyBorder="1" applyAlignment="1">
      <alignment horizontal="center" vertical="center"/>
    </xf>
    <xf numFmtId="165" fontId="12" fillId="0" borderId="10" xfId="12" applyNumberFormat="1" applyFont="1" applyFill="1" applyBorder="1" applyAlignment="1">
      <alignment horizontal="center" vertical="center"/>
    </xf>
    <xf numFmtId="164" fontId="12" fillId="0" borderId="10" xfId="12" applyNumberFormat="1" applyFont="1" applyBorder="1" applyAlignment="1">
      <alignment horizontal="center" vertical="center"/>
    </xf>
    <xf numFmtId="4" fontId="12" fillId="0" borderId="10" xfId="12" applyNumberFormat="1" applyFont="1" applyFill="1" applyBorder="1" applyAlignment="1">
      <alignment horizontal="center" vertical="center"/>
    </xf>
    <xf numFmtId="0" fontId="12" fillId="0" borderId="9" xfId="12" applyFont="1" applyFill="1" applyBorder="1" applyAlignment="1">
      <alignment horizontal="center" vertical="center"/>
    </xf>
    <xf numFmtId="3" fontId="12" fillId="0" borderId="9" xfId="12" applyNumberFormat="1" applyFont="1" applyBorder="1" applyAlignment="1">
      <alignment horizontal="center" vertical="center"/>
    </xf>
    <xf numFmtId="49" fontId="12" fillId="0" borderId="9" xfId="12" applyNumberFormat="1" applyFont="1" applyBorder="1" applyAlignment="1">
      <alignment horizontal="center" vertical="center"/>
    </xf>
    <xf numFmtId="165" fontId="12" fillId="0" borderId="9" xfId="12" applyNumberFormat="1" applyFont="1" applyFill="1" applyBorder="1" applyAlignment="1">
      <alignment horizontal="center" vertical="center"/>
    </xf>
    <xf numFmtId="164" fontId="12" fillId="0" borderId="9" xfId="12" applyNumberFormat="1" applyFont="1" applyBorder="1" applyAlignment="1">
      <alignment horizontal="center" vertical="center"/>
    </xf>
    <xf numFmtId="4" fontId="12" fillId="0" borderId="9" xfId="12" applyNumberFormat="1" applyFont="1" applyFill="1" applyBorder="1" applyAlignment="1">
      <alignment horizontal="center" vertical="center"/>
    </xf>
    <xf numFmtId="0" fontId="16" fillId="4" borderId="2" xfId="12" applyFont="1" applyFill="1" applyBorder="1" applyAlignment="1">
      <alignment horizontal="center" vertical="center"/>
    </xf>
    <xf numFmtId="49" fontId="16" fillId="4" borderId="3" xfId="12" applyNumberFormat="1" applyFont="1" applyFill="1" applyBorder="1" applyAlignment="1">
      <alignment horizontal="center" vertical="center" wrapText="1"/>
    </xf>
    <xf numFmtId="3" fontId="16" fillId="4" borderId="3" xfId="12" applyNumberFormat="1" applyFont="1" applyFill="1" applyBorder="1" applyAlignment="1">
      <alignment horizontal="center" vertical="center"/>
    </xf>
    <xf numFmtId="4" fontId="16" fillId="4" borderId="3" xfId="12" applyNumberFormat="1" applyFont="1" applyFill="1" applyBorder="1" applyAlignment="1">
      <alignment horizontal="center" vertical="center"/>
    </xf>
    <xf numFmtId="4" fontId="16" fillId="4" borderId="4" xfId="12" applyNumberFormat="1" applyFont="1" applyFill="1" applyBorder="1" applyAlignment="1">
      <alignment horizontal="center" vertical="center"/>
    </xf>
    <xf numFmtId="4" fontId="16" fillId="7" borderId="10" xfId="12" applyNumberFormat="1" applyFont="1" applyFill="1" applyBorder="1" applyAlignment="1">
      <alignment horizontal="center" vertical="center"/>
    </xf>
    <xf numFmtId="0" fontId="12" fillId="0" borderId="10" xfId="12" applyFont="1" applyBorder="1" applyAlignment="1">
      <alignment horizontal="center" vertical="center"/>
    </xf>
    <xf numFmtId="165" fontId="12" fillId="0" borderId="10" xfId="12" applyNumberFormat="1" applyFont="1" applyBorder="1" applyAlignment="1">
      <alignment horizontal="center" vertical="center"/>
    </xf>
    <xf numFmtId="4" fontId="12" fillId="0" borderId="10" xfId="12" applyNumberFormat="1" applyFont="1" applyBorder="1" applyAlignment="1">
      <alignment horizontal="center" vertical="center"/>
    </xf>
    <xf numFmtId="4" fontId="12" fillId="2" borderId="10" xfId="12" applyNumberFormat="1" applyFont="1" applyFill="1" applyBorder="1" applyAlignment="1">
      <alignment horizontal="center" vertical="center"/>
    </xf>
    <xf numFmtId="0" fontId="12" fillId="0" borderId="9" xfId="12" applyFont="1" applyBorder="1" applyAlignment="1">
      <alignment horizontal="center" vertical="center"/>
    </xf>
    <xf numFmtId="165" fontId="12" fillId="0" borderId="9" xfId="12" applyNumberFormat="1" applyFont="1" applyBorder="1" applyAlignment="1">
      <alignment horizontal="center" vertical="center"/>
    </xf>
    <xf numFmtId="4" fontId="12" fillId="0" borderId="9" xfId="12" applyNumberFormat="1" applyFont="1" applyBorder="1" applyAlignment="1">
      <alignment horizontal="center" vertical="center"/>
    </xf>
    <xf numFmtId="4" fontId="12" fillId="2" borderId="9" xfId="12" applyNumberFormat="1" applyFont="1" applyFill="1" applyBorder="1" applyAlignment="1">
      <alignment horizontal="center" vertical="center"/>
    </xf>
    <xf numFmtId="49" fontId="16" fillId="4" borderId="3" xfId="12" applyNumberFormat="1" applyFont="1" applyFill="1" applyBorder="1" applyAlignment="1">
      <alignment horizontal="left" vertical="center" wrapText="1"/>
    </xf>
    <xf numFmtId="3" fontId="16" fillId="4" borderId="3" xfId="12" applyNumberFormat="1" applyFont="1" applyFill="1" applyBorder="1" applyAlignment="1">
      <alignment horizontal="center" vertical="center" wrapText="1"/>
    </xf>
    <xf numFmtId="165" fontId="12" fillId="4" borderId="3" xfId="12" applyNumberFormat="1" applyFont="1" applyFill="1" applyBorder="1" applyAlignment="1">
      <alignment horizontal="center" vertical="center"/>
    </xf>
    <xf numFmtId="4" fontId="12" fillId="4" borderId="3" xfId="12" applyNumberFormat="1" applyFont="1" applyFill="1" applyBorder="1" applyAlignment="1">
      <alignment horizontal="center" vertical="center"/>
    </xf>
    <xf numFmtId="4" fontId="12" fillId="4" borderId="4" xfId="12" applyNumberFormat="1" applyFont="1" applyFill="1" applyBorder="1" applyAlignment="1">
      <alignment horizontal="center" vertical="center"/>
    </xf>
    <xf numFmtId="0" fontId="17" fillId="0" borderId="0" xfId="12" applyFont="1" applyFill="1" applyBorder="1" applyAlignment="1">
      <alignment horizontal="center" vertical="center" wrapText="1"/>
    </xf>
    <xf numFmtId="0" fontId="18" fillId="0" borderId="0" xfId="12" applyFont="1" applyFill="1" applyBorder="1" applyAlignment="1">
      <alignment horizontal="center" vertical="center" wrapText="1"/>
    </xf>
    <xf numFmtId="2" fontId="17" fillId="0" borderId="0" xfId="12" applyNumberFormat="1" applyFont="1" applyFill="1" applyBorder="1" applyAlignment="1">
      <alignment horizontal="center" vertical="center" wrapText="1"/>
    </xf>
    <xf numFmtId="0" fontId="17" fillId="0" borderId="0" xfId="1" applyFont="1" applyFill="1" applyBorder="1" applyAlignment="1">
      <alignment horizontal="center" vertical="center" wrapText="1"/>
    </xf>
    <xf numFmtId="0" fontId="18" fillId="0" borderId="0" xfId="1" applyFont="1" applyFill="1" applyBorder="1" applyAlignment="1">
      <alignment horizontal="center" vertical="center" wrapText="1"/>
    </xf>
    <xf numFmtId="2" fontId="17" fillId="0" borderId="0" xfId="1" applyNumberFormat="1" applyFont="1" applyFill="1" applyBorder="1" applyAlignment="1">
      <alignment horizontal="center" vertical="center" wrapText="1"/>
    </xf>
    <xf numFmtId="0" fontId="12" fillId="0" borderId="9" xfId="1" applyFont="1" applyBorder="1" applyAlignment="1">
      <alignment horizontal="center" vertical="center"/>
    </xf>
    <xf numFmtId="3" fontId="12" fillId="0" borderId="9" xfId="1" applyNumberFormat="1" applyFont="1" applyBorder="1" applyAlignment="1">
      <alignment horizontal="center" vertical="center"/>
    </xf>
    <xf numFmtId="165" fontId="12" fillId="0" borderId="9" xfId="1" applyNumberFormat="1" applyFont="1" applyBorder="1" applyAlignment="1">
      <alignment horizontal="center" vertical="center"/>
    </xf>
    <xf numFmtId="164" fontId="12" fillId="0" borderId="9" xfId="1" applyNumberFormat="1" applyFont="1" applyBorder="1" applyAlignment="1">
      <alignment horizontal="center" vertical="center"/>
    </xf>
    <xf numFmtId="4" fontId="12" fillId="2" borderId="9" xfId="1" applyNumberFormat="1" applyFont="1" applyFill="1" applyBorder="1" applyAlignment="1">
      <alignment horizontal="center" vertical="center"/>
    </xf>
    <xf numFmtId="4" fontId="12" fillId="0" borderId="9" xfId="1" applyNumberFormat="1" applyFont="1" applyFill="1" applyBorder="1" applyAlignment="1">
      <alignment horizontal="center" vertical="center"/>
    </xf>
    <xf numFmtId="0" fontId="16" fillId="4" borderId="2" xfId="1" applyFont="1" applyFill="1" applyBorder="1" applyAlignment="1">
      <alignment horizontal="center" vertical="center"/>
    </xf>
    <xf numFmtId="3" fontId="16" fillId="4" borderId="3" xfId="1" applyNumberFormat="1" applyFont="1" applyFill="1" applyBorder="1" applyAlignment="1">
      <alignment horizontal="center" vertical="center"/>
    </xf>
    <xf numFmtId="4" fontId="12" fillId="4" borderId="3" xfId="1" applyNumberFormat="1" applyFont="1" applyFill="1" applyBorder="1" applyAlignment="1">
      <alignment horizontal="center" vertical="center"/>
    </xf>
    <xf numFmtId="4" fontId="12" fillId="4" borderId="4" xfId="1" applyNumberFormat="1" applyFont="1" applyFill="1" applyBorder="1" applyAlignment="1">
      <alignment horizontal="center" vertical="center"/>
    </xf>
    <xf numFmtId="1" fontId="4" fillId="2" borderId="0" xfId="0" applyNumberFormat="1" applyFont="1" applyFill="1" applyAlignment="1">
      <alignment horizontal="right"/>
    </xf>
    <xf numFmtId="0" fontId="4" fillId="2" borderId="0" xfId="0" applyFont="1" applyFill="1" applyAlignment="1">
      <alignment horizontal="right"/>
    </xf>
    <xf numFmtId="2" fontId="12" fillId="0" borderId="0" xfId="13" applyNumberFormat="1" applyFont="1" applyFill="1" applyAlignment="1">
      <alignment horizontal="right" vertical="top"/>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8" borderId="1" xfId="0" applyNumberFormat="1" applyFont="1" applyFill="1" applyBorder="1" applyAlignment="1">
      <alignment horizontal="right" vertical="center" wrapText="1"/>
    </xf>
    <xf numFmtId="3" fontId="3" fillId="9" borderId="1" xfId="0" applyNumberFormat="1" applyFont="1" applyFill="1" applyBorder="1" applyAlignment="1">
      <alignment horizontal="right" vertical="center" wrapText="1"/>
    </xf>
    <xf numFmtId="0" fontId="3" fillId="9" borderId="1" xfId="0" applyFont="1" applyFill="1" applyBorder="1" applyAlignment="1">
      <alignment horizontal="left" vertical="center"/>
    </xf>
    <xf numFmtId="0" fontId="3" fillId="9" borderId="1" xfId="0" applyFont="1" applyFill="1" applyBorder="1" applyAlignment="1">
      <alignment horizontal="center" vertical="center" wrapText="1"/>
    </xf>
    <xf numFmtId="3" fontId="3" fillId="9" borderId="1" xfId="0" applyNumberFormat="1" applyFont="1" applyFill="1" applyBorder="1" applyAlignment="1">
      <alignment horizontal="right" vertical="center"/>
    </xf>
    <xf numFmtId="0" fontId="3" fillId="9" borderId="1" xfId="0" applyFont="1" applyFill="1" applyBorder="1" applyAlignment="1">
      <alignment vertical="center"/>
    </xf>
    <xf numFmtId="0" fontId="3" fillId="9" borderId="1" xfId="0" applyFont="1" applyFill="1" applyBorder="1" applyAlignment="1">
      <alignment horizontal="center" vertical="center"/>
    </xf>
    <xf numFmtId="4" fontId="16" fillId="7" borderId="1" xfId="1" applyNumberFormat="1" applyFont="1" applyFill="1" applyBorder="1" applyAlignment="1">
      <alignment horizontal="center" vertical="center"/>
    </xf>
    <xf numFmtId="4" fontId="16" fillId="7" borderId="10" xfId="1" applyNumberFormat="1" applyFont="1" applyFill="1" applyBorder="1" applyAlignment="1">
      <alignment horizontal="center" vertical="center"/>
    </xf>
    <xf numFmtId="0" fontId="16" fillId="7" borderId="1" xfId="0" applyFont="1" applyFill="1" applyBorder="1" applyAlignment="1">
      <alignment horizontal="center" vertical="center" wrapText="1"/>
    </xf>
    <xf numFmtId="3" fontId="16" fillId="7" borderId="1" xfId="0" applyNumberFormat="1" applyFont="1" applyFill="1" applyBorder="1" applyAlignment="1">
      <alignment horizontal="center" vertical="center" wrapText="1"/>
    </xf>
    <xf numFmtId="4" fontId="16" fillId="7" borderId="1" xfId="0" applyNumberFormat="1" applyFont="1" applyFill="1" applyBorder="1" applyAlignment="1">
      <alignment horizontal="center" vertical="center" wrapText="1"/>
    </xf>
    <xf numFmtId="49" fontId="12" fillId="0" borderId="0" xfId="12" applyNumberFormat="1" applyFont="1" applyFill="1" applyAlignment="1">
      <alignment vertical="center"/>
    </xf>
    <xf numFmtId="0" fontId="13" fillId="0" borderId="0" xfId="1" applyFont="1" applyFill="1" applyBorder="1" applyAlignment="1">
      <alignment horizontal="center" vertical="center" wrapText="1"/>
    </xf>
    <xf numFmtId="0" fontId="13" fillId="0" borderId="0" xfId="12"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2" fillId="0" borderId="1" xfId="1" applyNumberFormat="1" applyFont="1" applyBorder="1" applyAlignment="1">
      <alignment horizontal="left" vertical="center" wrapText="1"/>
    </xf>
    <xf numFmtId="49" fontId="12" fillId="0" borderId="1" xfId="1" applyNumberFormat="1" applyFont="1" applyFill="1" applyBorder="1" applyAlignment="1">
      <alignment horizontal="left" vertical="center" wrapText="1"/>
    </xf>
    <xf numFmtId="0" fontId="16" fillId="4" borderId="3" xfId="1" applyFont="1" applyFill="1" applyBorder="1" applyAlignment="1">
      <alignment vertical="center" wrapText="1"/>
    </xf>
    <xf numFmtId="49" fontId="12" fillId="0" borderId="9" xfId="1" applyNumberFormat="1" applyFont="1" applyBorder="1" applyAlignment="1">
      <alignment horizontal="left" vertical="center" wrapText="1"/>
    </xf>
    <xf numFmtId="49" fontId="12" fillId="0" borderId="10" xfId="1" applyNumberFormat="1" applyFont="1" applyBorder="1" applyAlignment="1">
      <alignment horizontal="left" vertical="center" wrapText="1"/>
    </xf>
    <xf numFmtId="49" fontId="12" fillId="0" borderId="1" xfId="1" applyNumberFormat="1" applyFont="1" applyBorder="1" applyAlignment="1">
      <alignment horizontal="left" wrapText="1"/>
    </xf>
    <xf numFmtId="49" fontId="12" fillId="0" borderId="9" xfId="12" applyNumberFormat="1" applyFont="1" applyBorder="1" applyAlignment="1">
      <alignment horizontal="left" vertical="center" wrapText="1"/>
    </xf>
    <xf numFmtId="49" fontId="12" fillId="0" borderId="1" xfId="12" applyNumberFormat="1" applyFont="1" applyBorder="1" applyAlignment="1">
      <alignment horizontal="left" vertical="center" wrapText="1"/>
    </xf>
    <xf numFmtId="49" fontId="12" fillId="0" borderId="10" xfId="12" applyNumberFormat="1" applyFont="1" applyBorder="1" applyAlignment="1">
      <alignment horizontal="left" vertical="center" wrapText="1"/>
    </xf>
    <xf numFmtId="0" fontId="16" fillId="4" borderId="3" xfId="12" applyFont="1" applyFill="1" applyBorder="1" applyAlignment="1">
      <alignment vertical="center" wrapText="1"/>
    </xf>
    <xf numFmtId="0" fontId="1" fillId="0" borderId="0" xfId="85" applyAlignment="1">
      <alignment vertical="center"/>
    </xf>
    <xf numFmtId="0" fontId="4" fillId="0" borderId="1" xfId="0" applyFont="1" applyBorder="1" applyAlignment="1">
      <alignment horizontal="center" vertical="center"/>
    </xf>
    <xf numFmtId="0" fontId="3" fillId="0" borderId="1" xfId="0" applyFont="1" applyBorder="1" applyAlignment="1">
      <alignment horizontal="center" vertical="center"/>
    </xf>
    <xf numFmtId="3" fontId="4" fillId="0" borderId="1" xfId="0" applyNumberFormat="1" applyFont="1" applyBorder="1" applyAlignment="1">
      <alignment horizontal="right" vertical="center" wrapText="1"/>
    </xf>
    <xf numFmtId="0" fontId="4" fillId="2" borderId="1" xfId="0" applyFont="1" applyFill="1" applyBorder="1" applyAlignment="1">
      <alignment vertical="center"/>
    </xf>
    <xf numFmtId="0" fontId="4" fillId="2" borderId="1" xfId="0" applyFont="1" applyFill="1" applyBorder="1" applyAlignment="1">
      <alignment vertical="center" wrapText="1"/>
    </xf>
    <xf numFmtId="4" fontId="4" fillId="0" borderId="1" xfId="0" applyNumberFormat="1" applyFont="1" applyFill="1" applyBorder="1" applyAlignment="1">
      <alignment horizontal="right" vertical="center" wrapText="1"/>
    </xf>
    <xf numFmtId="3" fontId="4" fillId="0" borderId="1" xfId="0" applyNumberFormat="1" applyFont="1" applyFill="1" applyBorder="1" applyAlignment="1">
      <alignment horizontal="right" vertical="center"/>
    </xf>
    <xf numFmtId="0" fontId="8" fillId="0" borderId="0" xfId="0" applyFont="1" applyAlignment="1">
      <alignment horizontal="center" vertical="center" wrapText="1"/>
    </xf>
    <xf numFmtId="165" fontId="12" fillId="2" borderId="1" xfId="12" applyNumberFormat="1" applyFont="1" applyFill="1" applyBorder="1" applyAlignment="1">
      <alignment horizontal="center" vertical="center"/>
    </xf>
    <xf numFmtId="0" fontId="3" fillId="2" borderId="1" xfId="0" applyFont="1" applyFill="1" applyBorder="1" applyAlignment="1">
      <alignment horizontal="center" vertical="center" wrapText="1"/>
    </xf>
    <xf numFmtId="3" fontId="4" fillId="0" borderId="1" xfId="0" applyNumberFormat="1" applyFont="1" applyFill="1" applyBorder="1" applyAlignment="1">
      <alignment horizontal="right" vertical="center" wrapText="1"/>
    </xf>
    <xf numFmtId="4" fontId="4" fillId="0" borderId="1" xfId="0" applyNumberFormat="1" applyFont="1" applyBorder="1" applyAlignment="1">
      <alignment vertical="center"/>
    </xf>
    <xf numFmtId="4" fontId="4" fillId="0" borderId="1" xfId="0" applyNumberFormat="1" applyFont="1" applyFill="1" applyBorder="1" applyAlignment="1">
      <alignment vertical="center"/>
    </xf>
    <xf numFmtId="3" fontId="4" fillId="0" borderId="1" xfId="0" applyNumberFormat="1" applyFont="1" applyBorder="1" applyAlignment="1">
      <alignment vertical="center"/>
    </xf>
    <xf numFmtId="0" fontId="3" fillId="9" borderId="1" xfId="0" applyFont="1" applyFill="1" applyBorder="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vertical="center"/>
    </xf>
    <xf numFmtId="0" fontId="5" fillId="0" borderId="1" xfId="0" applyFont="1" applyBorder="1" applyAlignment="1">
      <alignment horizontal="right" vertical="center"/>
    </xf>
    <xf numFmtId="4" fontId="4" fillId="0" borderId="1" xfId="0" applyNumberFormat="1" applyFont="1" applyBorder="1" applyAlignment="1">
      <alignment horizontal="right"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0" fontId="4" fillId="7" borderId="1" xfId="0" applyFont="1" applyFill="1" applyBorder="1" applyAlignment="1">
      <alignment vertical="center" wrapText="1"/>
    </xf>
    <xf numFmtId="0" fontId="11" fillId="7" borderId="1" xfId="0" applyFont="1" applyFill="1" applyBorder="1" applyAlignment="1">
      <alignment vertical="center" wrapText="1"/>
    </xf>
    <xf numFmtId="3" fontId="5" fillId="0" borderId="0" xfId="0" applyNumberFormat="1" applyFont="1" applyAlignment="1">
      <alignment vertical="center"/>
    </xf>
    <xf numFmtId="0" fontId="8" fillId="0" borderId="0" xfId="0" applyFont="1" applyAlignment="1">
      <alignment horizontal="center" vertical="center" wrapText="1"/>
    </xf>
    <xf numFmtId="0" fontId="4" fillId="0" borderId="1" xfId="0" applyFont="1" applyFill="1" applyBorder="1" applyAlignment="1">
      <alignment horizontal="right" vertical="center"/>
    </xf>
    <xf numFmtId="0" fontId="4" fillId="0" borderId="1" xfId="0" applyFont="1" applyBorder="1" applyAlignment="1">
      <alignment horizontal="left" vertical="center" wrapText="1"/>
    </xf>
    <xf numFmtId="0" fontId="13" fillId="8" borderId="1" xfId="0" applyFont="1" applyFill="1" applyBorder="1" applyAlignment="1">
      <alignment horizontal="left" vertical="center"/>
    </xf>
    <xf numFmtId="0" fontId="3" fillId="9"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13" fillId="0" borderId="0" xfId="1" applyFont="1" applyFill="1" applyBorder="1" applyAlignment="1">
      <alignment horizontal="center" vertical="center" wrapText="1"/>
    </xf>
    <xf numFmtId="0" fontId="16" fillId="7" borderId="1" xfId="1" applyFont="1" applyFill="1" applyBorder="1" applyAlignment="1">
      <alignment horizontal="right" vertical="center"/>
    </xf>
    <xf numFmtId="0" fontId="16" fillId="7" borderId="10" xfId="1" applyFont="1" applyFill="1" applyBorder="1" applyAlignment="1">
      <alignment horizontal="right" vertical="center"/>
    </xf>
    <xf numFmtId="0" fontId="13" fillId="0" borderId="0" xfId="12" applyFont="1" applyFill="1" applyBorder="1" applyAlignment="1">
      <alignment horizontal="center" vertical="center" wrapText="1"/>
    </xf>
    <xf numFmtId="0" fontId="16" fillId="7" borderId="10" xfId="12" applyFont="1" applyFill="1" applyBorder="1" applyAlignment="1">
      <alignment horizontal="right" vertical="center"/>
    </xf>
    <xf numFmtId="0" fontId="12" fillId="0" borderId="18" xfId="12" applyFont="1" applyFill="1" applyBorder="1" applyAlignment="1">
      <alignment horizontal="center" vertical="center"/>
    </xf>
    <xf numFmtId="0" fontId="12" fillId="0" borderId="17" xfId="12" applyFont="1" applyFill="1" applyBorder="1" applyAlignment="1">
      <alignment horizontal="center" vertical="center"/>
    </xf>
    <xf numFmtId="0" fontId="12" fillId="0" borderId="18" xfId="0" applyFont="1" applyBorder="1" applyAlignment="1">
      <alignment horizontal="left" vertical="center" wrapText="1"/>
    </xf>
    <xf numFmtId="0" fontId="12" fillId="0" borderId="17" xfId="0" applyFont="1" applyBorder="1" applyAlignment="1">
      <alignment horizontal="left" vertical="center" wrapText="1"/>
    </xf>
    <xf numFmtId="0" fontId="12" fillId="0" borderId="18"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3" xfId="0" applyFont="1" applyFill="1" applyBorder="1" applyAlignment="1">
      <alignment horizontal="center" vertical="center" wrapText="1"/>
    </xf>
    <xf numFmtId="0" fontId="12" fillId="0" borderId="18" xfId="12" applyFont="1" applyBorder="1" applyAlignment="1">
      <alignment horizontal="left" vertical="center" wrapText="1"/>
    </xf>
    <xf numFmtId="0" fontId="12" fillId="0" borderId="17" xfId="12" applyFont="1" applyBorder="1" applyAlignment="1">
      <alignment horizontal="left" vertical="center" wrapText="1"/>
    </xf>
    <xf numFmtId="0" fontId="12" fillId="0" borderId="18" xfId="12" applyFont="1" applyFill="1" applyBorder="1" applyAlignment="1">
      <alignment horizontal="center" vertical="center" wrapText="1"/>
    </xf>
    <xf numFmtId="0" fontId="12" fillId="0" borderId="17" xfId="12" applyFont="1" applyFill="1" applyBorder="1" applyAlignment="1">
      <alignment horizontal="center" vertical="center" wrapText="1"/>
    </xf>
    <xf numFmtId="164" fontId="12" fillId="0" borderId="18" xfId="12" applyNumberFormat="1" applyFont="1" applyBorder="1" applyAlignment="1">
      <alignment horizontal="center" vertical="center" wrapText="1"/>
    </xf>
    <xf numFmtId="164" fontId="12" fillId="0" borderId="17" xfId="12" applyNumberFormat="1" applyFont="1" applyBorder="1" applyAlignment="1">
      <alignment horizontal="center" vertical="center"/>
    </xf>
    <xf numFmtId="0" fontId="16" fillId="7" borderId="20" xfId="12" applyFont="1" applyFill="1" applyBorder="1" applyAlignment="1">
      <alignment horizontal="right" vertical="center"/>
    </xf>
    <xf numFmtId="0" fontId="16" fillId="7" borderId="21" xfId="12" applyFont="1" applyFill="1" applyBorder="1" applyAlignment="1">
      <alignment horizontal="right" vertical="center"/>
    </xf>
    <xf numFmtId="0" fontId="16" fillId="7" borderId="19" xfId="12" applyFont="1" applyFill="1" applyBorder="1" applyAlignment="1">
      <alignment horizontal="right" vertical="center"/>
    </xf>
    <xf numFmtId="0" fontId="13" fillId="0" borderId="0" xfId="0" applyFont="1" applyFill="1" applyAlignment="1">
      <alignment horizontal="center" vertical="center" wrapText="1"/>
    </xf>
    <xf numFmtId="0" fontId="16" fillId="7" borderId="25" xfId="0" applyFont="1" applyFill="1" applyBorder="1" applyAlignment="1">
      <alignment horizontal="right" vertical="center" wrapText="1"/>
    </xf>
    <xf numFmtId="0" fontId="16" fillId="7" borderId="26" xfId="0" applyFont="1" applyFill="1" applyBorder="1" applyAlignment="1">
      <alignment horizontal="right" vertical="center" wrapText="1"/>
    </xf>
    <xf numFmtId="0" fontId="12" fillId="6" borderId="2" xfId="0" applyFont="1" applyFill="1" applyBorder="1" applyAlignment="1">
      <alignment horizontal="left" vertical="center" wrapText="1"/>
    </xf>
    <xf numFmtId="0" fontId="12" fillId="6" borderId="3" xfId="0" applyFont="1" applyFill="1" applyBorder="1" applyAlignment="1">
      <alignment horizontal="left" vertical="center" wrapText="1"/>
    </xf>
  </cellXfs>
  <cellStyles count="86">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ercent 2" xfId="64" xr:uid="{00000000-0005-0000-0000-00004F000000}"/>
    <cellStyle name="Percent 2 2" xfId="65" xr:uid="{00000000-0005-0000-0000-000050000000}"/>
    <cellStyle name="Percent 3" xfId="68" xr:uid="{00000000-0005-0000-0000-000051000000}"/>
    <cellStyle name="Percent 3 2" xfId="82" xr:uid="{00000000-0005-0000-0000-000052000000}"/>
    <cellStyle name="Percent 4" xfId="72" xr:uid="{00000000-0005-0000-0000-000053000000}"/>
    <cellStyle name="Percent 5" xfId="67" xr:uid="{00000000-0005-0000-0000-000054000000}"/>
    <cellStyle name="Procenti 2" xfId="7" xr:uid="{00000000-0005-0000-0000-000055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J51"/>
  <sheetViews>
    <sheetView tabSelected="1" topLeftCell="A43" zoomScale="80" zoomScaleNormal="80" zoomScaleSheetLayoutView="70" workbookViewId="0">
      <selection activeCell="C38" sqref="C38"/>
    </sheetView>
  </sheetViews>
  <sheetFormatPr defaultColWidth="9.109375" defaultRowHeight="14.4"/>
  <cols>
    <col min="1" max="1" width="8.109375" style="1" customWidth="1"/>
    <col min="2" max="2" width="31.6640625" style="1" customWidth="1"/>
    <col min="3" max="3" width="84.88671875" style="1" customWidth="1"/>
    <col min="4" max="6" width="15.44140625" style="17" customWidth="1"/>
    <col min="7" max="7" width="9.109375" style="1" customWidth="1"/>
    <col min="8" max="16384" width="9.109375" style="1"/>
  </cols>
  <sheetData>
    <row r="1" spans="1:8">
      <c r="E1" s="226"/>
      <c r="F1" s="226" t="s">
        <v>166</v>
      </c>
    </row>
    <row r="2" spans="1:8">
      <c r="E2" s="227"/>
      <c r="F2" s="227" t="s">
        <v>194</v>
      </c>
    </row>
    <row r="3" spans="1:8">
      <c r="E3" s="227"/>
      <c r="F3" s="227" t="s">
        <v>195</v>
      </c>
    </row>
    <row r="4" spans="1:8">
      <c r="E4" s="227"/>
      <c r="F4" s="227" t="s">
        <v>196</v>
      </c>
    </row>
    <row r="5" spans="1:8">
      <c r="E5" s="228"/>
      <c r="F5" s="228"/>
    </row>
    <row r="7" spans="1:8" ht="34.200000000000003" customHeight="1">
      <c r="A7" s="287" t="s">
        <v>168</v>
      </c>
      <c r="B7" s="287"/>
      <c r="C7" s="287"/>
      <c r="D7" s="287"/>
      <c r="E7" s="287"/>
      <c r="F7" s="287"/>
      <c r="G7" s="231"/>
    </row>
    <row r="8" spans="1:8" ht="17.399999999999999">
      <c r="A8" s="229" t="s">
        <v>167</v>
      </c>
      <c r="B8" s="230"/>
      <c r="C8" s="230"/>
      <c r="D8" s="230"/>
      <c r="E8" s="269"/>
      <c r="F8" s="269"/>
      <c r="G8" s="230"/>
    </row>
    <row r="10" spans="1:8" ht="12" customHeight="1">
      <c r="A10" s="4"/>
      <c r="B10" s="4"/>
      <c r="C10" s="4"/>
      <c r="D10" s="4"/>
      <c r="E10" s="4"/>
      <c r="F10" s="4"/>
    </row>
    <row r="11" spans="1:8" ht="41.4">
      <c r="A11" s="232" t="s">
        <v>0</v>
      </c>
      <c r="B11" s="232" t="s">
        <v>1</v>
      </c>
      <c r="C11" s="232" t="s">
        <v>2</v>
      </c>
      <c r="D11" s="233" t="s">
        <v>22</v>
      </c>
      <c r="E11" s="271" t="s">
        <v>191</v>
      </c>
      <c r="F11" s="271" t="s">
        <v>192</v>
      </c>
    </row>
    <row r="12" spans="1:8" ht="22.5" customHeight="1">
      <c r="A12" s="290" t="s">
        <v>169</v>
      </c>
      <c r="B12" s="290"/>
      <c r="C12" s="290"/>
      <c r="D12" s="234">
        <f>D13+D16</f>
        <v>1403086</v>
      </c>
      <c r="E12" s="234">
        <f>E13+E16</f>
        <v>442521</v>
      </c>
      <c r="F12" s="234">
        <f>F13+F16</f>
        <v>960565</v>
      </c>
      <c r="H12" s="286"/>
    </row>
    <row r="13" spans="1:8" ht="27" customHeight="1">
      <c r="A13" s="5">
        <v>1000</v>
      </c>
      <c r="B13" s="6" t="s">
        <v>3</v>
      </c>
      <c r="C13" s="7" t="s">
        <v>24</v>
      </c>
      <c r="D13" s="18">
        <f>ROUND(D14+D15,0)</f>
        <v>1329349</v>
      </c>
      <c r="E13" s="18">
        <f t="shared" ref="E13:F13" si="0">ROUND(E14+E15,0)</f>
        <v>442521</v>
      </c>
      <c r="F13" s="18">
        <f t="shared" si="0"/>
        <v>886828</v>
      </c>
      <c r="H13" s="286"/>
    </row>
    <row r="14" spans="1:8" ht="29.25" customHeight="1">
      <c r="A14" s="277">
        <v>1100</v>
      </c>
      <c r="B14" s="27" t="s">
        <v>4</v>
      </c>
      <c r="C14" s="7" t="s">
        <v>24</v>
      </c>
      <c r="D14" s="272">
        <f>D46+D21</f>
        <v>1075647.5100000002</v>
      </c>
      <c r="E14" s="272">
        <f t="shared" ref="E14:F14" si="1">E46+E21</f>
        <v>358054.51999999996</v>
      </c>
      <c r="F14" s="272">
        <f t="shared" si="1"/>
        <v>717592.99000000011</v>
      </c>
      <c r="H14" s="286"/>
    </row>
    <row r="15" spans="1:8" ht="36.75" customHeight="1">
      <c r="A15" s="277">
        <v>1210</v>
      </c>
      <c r="B15" s="28" t="s">
        <v>5</v>
      </c>
      <c r="C15" s="278" t="s">
        <v>24</v>
      </c>
      <c r="D15" s="272">
        <f>D48+D30</f>
        <v>253701.62</v>
      </c>
      <c r="E15" s="272">
        <f t="shared" ref="E15:F15" si="2">E48+E30</f>
        <v>84466.42</v>
      </c>
      <c r="F15" s="272">
        <f t="shared" si="2"/>
        <v>169235.19999999998</v>
      </c>
      <c r="H15" s="286"/>
    </row>
    <row r="16" spans="1:8" ht="30" customHeight="1">
      <c r="A16" s="5">
        <v>2000</v>
      </c>
      <c r="B16" s="6" t="s">
        <v>6</v>
      </c>
      <c r="C16" s="7" t="s">
        <v>24</v>
      </c>
      <c r="D16" s="8">
        <f>D49+D31</f>
        <v>73737</v>
      </c>
      <c r="E16" s="8">
        <f t="shared" ref="E16:F16" si="3">E49+E31</f>
        <v>0</v>
      </c>
      <c r="F16" s="8">
        <f t="shared" si="3"/>
        <v>73737</v>
      </c>
      <c r="H16" s="286"/>
    </row>
    <row r="17" spans="1:10" ht="29.4" customHeight="1">
      <c r="A17" s="27">
        <v>2271</v>
      </c>
      <c r="B17" s="28" t="s">
        <v>10</v>
      </c>
      <c r="C17" s="6"/>
      <c r="D17" s="268">
        <f>D34+D50</f>
        <v>47555</v>
      </c>
      <c r="E17" s="268">
        <f t="shared" ref="E17:F17" si="4">E34+E50</f>
        <v>0</v>
      </c>
      <c r="F17" s="268">
        <f t="shared" si="4"/>
        <v>47555</v>
      </c>
      <c r="H17" s="286"/>
    </row>
    <row r="18" spans="1:10">
      <c r="A18" s="279"/>
      <c r="B18" s="279"/>
      <c r="C18" s="279"/>
      <c r="D18" s="280"/>
      <c r="E18" s="279"/>
      <c r="F18" s="279"/>
      <c r="H18" s="286"/>
    </row>
    <row r="19" spans="1:10" ht="24.75" customHeight="1">
      <c r="A19" s="291" t="s">
        <v>170</v>
      </c>
      <c r="B19" s="291"/>
      <c r="C19" s="291"/>
      <c r="D19" s="235">
        <f>D20+D31+D41</f>
        <v>1297360</v>
      </c>
      <c r="E19" s="235">
        <f t="shared" ref="E19:F19" si="5">E20+E31+E41</f>
        <v>408496</v>
      </c>
      <c r="F19" s="235">
        <f t="shared" si="5"/>
        <v>888864</v>
      </c>
      <c r="H19" s="286"/>
    </row>
    <row r="20" spans="1:10" ht="28.5" customHeight="1">
      <c r="A20" s="276">
        <v>1000</v>
      </c>
      <c r="B20" s="276" t="s">
        <v>3</v>
      </c>
      <c r="C20" s="237" t="s">
        <v>24</v>
      </c>
      <c r="D20" s="235">
        <f>ROUND(D21+D30,0)</f>
        <v>1227125</v>
      </c>
      <c r="E20" s="235">
        <f t="shared" ref="E20" si="6">ROUNDUP(E21+E30,0)</f>
        <v>408496</v>
      </c>
      <c r="F20" s="235">
        <f>ROUNDDOWN(F21+F30,0)</f>
        <v>818629</v>
      </c>
      <c r="H20" s="286"/>
    </row>
    <row r="21" spans="1:10" ht="26.25" customHeight="1">
      <c r="A21" s="262">
        <v>1100</v>
      </c>
      <c r="B21" s="22" t="s">
        <v>4</v>
      </c>
      <c r="C21" s="7" t="s">
        <v>24</v>
      </c>
      <c r="D21" s="281">
        <f>SUM(D22:D29)</f>
        <v>992935.51000000013</v>
      </c>
      <c r="E21" s="281">
        <f t="shared" ref="E21:F21" si="7">SUM(E22:E29)</f>
        <v>330523.51999999996</v>
      </c>
      <c r="F21" s="281">
        <f t="shared" si="7"/>
        <v>662411.99000000011</v>
      </c>
      <c r="H21" s="286"/>
    </row>
    <row r="22" spans="1:10" ht="27.6" hidden="1">
      <c r="A22" s="282">
        <v>1116</v>
      </c>
      <c r="B22" s="283" t="s">
        <v>12</v>
      </c>
      <c r="C22" s="284"/>
      <c r="D22" s="25"/>
      <c r="E22" s="274"/>
      <c r="F22" s="273"/>
      <c r="H22" s="286"/>
    </row>
    <row r="23" spans="1:10" ht="29.25" hidden="1" customHeight="1">
      <c r="A23" s="293">
        <v>1141</v>
      </c>
      <c r="B23" s="292" t="s">
        <v>18</v>
      </c>
      <c r="C23" s="284"/>
      <c r="D23" s="25"/>
      <c r="E23" s="274"/>
      <c r="F23" s="273"/>
      <c r="H23" s="286"/>
    </row>
    <row r="24" spans="1:10" ht="37.5" customHeight="1">
      <c r="A24" s="293"/>
      <c r="B24" s="292"/>
      <c r="C24" s="28" t="s">
        <v>176</v>
      </c>
      <c r="D24" s="267">
        <v>18410.18</v>
      </c>
      <c r="E24" s="274">
        <v>17549.419999999998</v>
      </c>
      <c r="F24" s="273">
        <f>D24-E24</f>
        <v>860.76000000000204</v>
      </c>
      <c r="H24" s="286"/>
    </row>
    <row r="25" spans="1:10" ht="36.75" hidden="1" customHeight="1">
      <c r="A25" s="288">
        <v>1142</v>
      </c>
      <c r="B25" s="289" t="s">
        <v>8</v>
      </c>
      <c r="C25" s="284"/>
      <c r="D25" s="267"/>
      <c r="E25" s="274"/>
      <c r="F25" s="273">
        <f t="shared" ref="F25:F30" si="8">D25-E25</f>
        <v>0</v>
      </c>
      <c r="H25" s="286"/>
    </row>
    <row r="26" spans="1:10" ht="113.25" customHeight="1">
      <c r="A26" s="288"/>
      <c r="B26" s="289"/>
      <c r="C26" s="28" t="s">
        <v>182</v>
      </c>
      <c r="D26" s="267">
        <f>12946.05+938943.12</f>
        <v>951889.17</v>
      </c>
      <c r="E26" s="274">
        <v>297452.96999999997</v>
      </c>
      <c r="F26" s="273">
        <f t="shared" si="8"/>
        <v>654436.20000000007</v>
      </c>
      <c r="H26" s="286"/>
    </row>
    <row r="27" spans="1:10" ht="33" customHeight="1">
      <c r="A27" s="288">
        <v>1145</v>
      </c>
      <c r="B27" s="289" t="s">
        <v>20</v>
      </c>
      <c r="C27" s="28" t="s">
        <v>184</v>
      </c>
      <c r="D27" s="267">
        <v>22636.16</v>
      </c>
      <c r="E27" s="274">
        <v>15521.13</v>
      </c>
      <c r="F27" s="273">
        <f t="shared" si="8"/>
        <v>7115.0300000000007</v>
      </c>
      <c r="H27" s="286"/>
    </row>
    <row r="28" spans="1:10" ht="33" hidden="1" customHeight="1">
      <c r="A28" s="288"/>
      <c r="B28" s="289"/>
      <c r="C28" s="284"/>
      <c r="D28" s="267"/>
      <c r="E28" s="274"/>
      <c r="F28" s="273">
        <f t="shared" si="8"/>
        <v>0</v>
      </c>
      <c r="H28" s="286"/>
    </row>
    <row r="29" spans="1:10" ht="33" hidden="1" customHeight="1">
      <c r="A29" s="27">
        <v>1146</v>
      </c>
      <c r="B29" s="28" t="s">
        <v>9</v>
      </c>
      <c r="C29" s="285"/>
      <c r="D29" s="25"/>
      <c r="E29" s="274"/>
      <c r="F29" s="273">
        <f t="shared" si="8"/>
        <v>0</v>
      </c>
      <c r="H29" s="286"/>
    </row>
    <row r="30" spans="1:10" ht="38.25" customHeight="1">
      <c r="A30" s="262">
        <v>1210</v>
      </c>
      <c r="B30" s="20" t="s">
        <v>5</v>
      </c>
      <c r="C30" s="24" t="s">
        <v>119</v>
      </c>
      <c r="D30" s="25">
        <v>234189.97</v>
      </c>
      <c r="E30" s="274">
        <f>84466.98-6494.56</f>
        <v>77972.42</v>
      </c>
      <c r="F30" s="273">
        <f t="shared" si="8"/>
        <v>156217.54999999999</v>
      </c>
      <c r="H30" s="286"/>
      <c r="I30" s="261"/>
      <c r="J30" s="261"/>
    </row>
    <row r="31" spans="1:10" ht="31.5" customHeight="1">
      <c r="A31" s="276">
        <v>2000</v>
      </c>
      <c r="B31" s="276" t="s">
        <v>6</v>
      </c>
      <c r="C31" s="237" t="s">
        <v>24</v>
      </c>
      <c r="D31" s="238">
        <f>ROUND(SUM(D32:D40),0)</f>
        <v>70235</v>
      </c>
      <c r="E31" s="238">
        <f t="shared" ref="E31" si="9">ROUNDUP(SUM(E32:E40),0)</f>
        <v>0</v>
      </c>
      <c r="F31" s="238">
        <f>ROUND(SUM(F32:F40),0)</f>
        <v>70235</v>
      </c>
      <c r="H31" s="286"/>
    </row>
    <row r="32" spans="1:10" ht="166.5" customHeight="1">
      <c r="A32" s="27">
        <v>2111</v>
      </c>
      <c r="B32" s="28" t="s">
        <v>13</v>
      </c>
      <c r="C32" s="28" t="s">
        <v>193</v>
      </c>
      <c r="D32" s="25">
        <v>1476.8</v>
      </c>
      <c r="E32" s="22">
        <v>0</v>
      </c>
      <c r="F32" s="273">
        <f>D32-E32</f>
        <v>1476.8</v>
      </c>
      <c r="H32" s="286"/>
    </row>
    <row r="33" spans="1:8" ht="96.6">
      <c r="A33" s="26">
        <v>2112</v>
      </c>
      <c r="B33" s="24" t="s">
        <v>14</v>
      </c>
      <c r="C33" s="28" t="s">
        <v>197</v>
      </c>
      <c r="D33" s="25">
        <f>(13*27*15)+(4*12*15)</f>
        <v>5985</v>
      </c>
      <c r="E33" s="22">
        <v>0</v>
      </c>
      <c r="F33" s="273">
        <f t="shared" ref="F33:F37" si="10">D33-E33</f>
        <v>5985</v>
      </c>
      <c r="H33" s="286"/>
    </row>
    <row r="34" spans="1:8" s="16" customFormat="1" ht="33.75" customHeight="1">
      <c r="A34" s="27">
        <v>2271</v>
      </c>
      <c r="B34" s="28" t="s">
        <v>10</v>
      </c>
      <c r="C34" s="28" t="s">
        <v>156</v>
      </c>
      <c r="D34" s="25">
        <v>44053</v>
      </c>
      <c r="E34" s="22">
        <v>0</v>
      </c>
      <c r="F34" s="273">
        <f t="shared" si="10"/>
        <v>44053</v>
      </c>
      <c r="H34" s="286"/>
    </row>
    <row r="35" spans="1:8" s="16" customFormat="1" ht="14.4" hidden="1" customHeight="1">
      <c r="A35" s="27">
        <v>2312</v>
      </c>
      <c r="B35" s="28" t="s">
        <v>23</v>
      </c>
      <c r="C35" s="24"/>
      <c r="D35" s="25"/>
      <c r="E35" s="22"/>
      <c r="F35" s="273">
        <f t="shared" si="10"/>
        <v>0</v>
      </c>
      <c r="H35" s="286"/>
    </row>
    <row r="36" spans="1:8" ht="113.25" customHeight="1">
      <c r="A36" s="22">
        <v>2322</v>
      </c>
      <c r="B36" s="22" t="s">
        <v>11</v>
      </c>
      <c r="C36" s="28" t="s">
        <v>189</v>
      </c>
      <c r="D36" s="25">
        <v>9835.94</v>
      </c>
      <c r="E36" s="22">
        <v>0</v>
      </c>
      <c r="F36" s="273">
        <f t="shared" si="10"/>
        <v>9835.94</v>
      </c>
      <c r="H36" s="286"/>
    </row>
    <row r="37" spans="1:8" ht="39.75" customHeight="1">
      <c r="A37" s="22">
        <v>2350</v>
      </c>
      <c r="B37" s="23" t="s">
        <v>25</v>
      </c>
      <c r="C37" s="163" t="s">
        <v>27</v>
      </c>
      <c r="D37" s="25">
        <f>(50*2.7704)</f>
        <v>138.52000000000001</v>
      </c>
      <c r="E37" s="22">
        <v>0</v>
      </c>
      <c r="F37" s="273">
        <f t="shared" si="10"/>
        <v>138.52000000000001</v>
      </c>
      <c r="H37" s="286"/>
    </row>
    <row r="38" spans="1:8" ht="317.39999999999998">
      <c r="A38" s="19">
        <v>2363</v>
      </c>
      <c r="B38" s="20" t="s">
        <v>15</v>
      </c>
      <c r="C38" s="28" t="s">
        <v>198</v>
      </c>
      <c r="D38" s="25">
        <f>1620+2128+2160+2838</f>
        <v>8746</v>
      </c>
      <c r="E38" s="22">
        <v>0</v>
      </c>
      <c r="F38" s="273">
        <f>D38-E38</f>
        <v>8746</v>
      </c>
      <c r="H38" s="286"/>
    </row>
    <row r="39" spans="1:8" ht="27.6" hidden="1">
      <c r="A39" s="19">
        <v>2389</v>
      </c>
      <c r="B39" s="20" t="s">
        <v>26</v>
      </c>
      <c r="C39" s="21"/>
      <c r="D39" s="25"/>
      <c r="E39" s="22"/>
      <c r="F39" s="22"/>
      <c r="H39" s="286"/>
    </row>
    <row r="40" spans="1:8" ht="22.5" hidden="1" customHeight="1">
      <c r="A40" s="9">
        <v>2390</v>
      </c>
      <c r="B40" s="10" t="s">
        <v>21</v>
      </c>
      <c r="C40" s="2"/>
      <c r="D40" s="29"/>
      <c r="E40" s="22"/>
      <c r="F40" s="273"/>
      <c r="H40" s="286"/>
    </row>
    <row r="41" spans="1:8" ht="21" hidden="1" customHeight="1">
      <c r="A41" s="13">
        <v>5000</v>
      </c>
      <c r="B41" s="14" t="s">
        <v>16</v>
      </c>
      <c r="C41" s="14"/>
      <c r="D41" s="3">
        <f>ROUNDUP(SUM(D42),0)</f>
        <v>0</v>
      </c>
      <c r="E41" s="1"/>
      <c r="F41" s="1"/>
      <c r="H41" s="286"/>
    </row>
    <row r="42" spans="1:8" ht="41.25" hidden="1" customHeight="1">
      <c r="A42" s="11">
        <v>5239</v>
      </c>
      <c r="B42" s="15" t="s">
        <v>17</v>
      </c>
      <c r="C42" s="2"/>
      <c r="D42" s="12"/>
      <c r="E42" s="1"/>
      <c r="F42" s="1"/>
      <c r="H42" s="286"/>
    </row>
    <row r="43" spans="1:8">
      <c r="E43" s="1"/>
      <c r="F43" s="1"/>
      <c r="H43" s="286"/>
    </row>
    <row r="44" spans="1:8">
      <c r="A44" s="291" t="s">
        <v>171</v>
      </c>
      <c r="B44" s="291"/>
      <c r="C44" s="291"/>
      <c r="D44" s="235">
        <f>D45+D49</f>
        <v>105725.65</v>
      </c>
      <c r="E44" s="235">
        <f t="shared" ref="E44:F44" si="11">E45+E49</f>
        <v>34025</v>
      </c>
      <c r="F44" s="235">
        <f t="shared" si="11"/>
        <v>71700.649999999994</v>
      </c>
      <c r="H44" s="286"/>
    </row>
    <row r="45" spans="1:8">
      <c r="A45" s="236">
        <v>1000</v>
      </c>
      <c r="B45" s="239" t="s">
        <v>3</v>
      </c>
      <c r="C45" s="240" t="s">
        <v>24</v>
      </c>
      <c r="D45" s="235">
        <f>D46+D48</f>
        <v>102223.65</v>
      </c>
      <c r="E45" s="235">
        <f t="shared" ref="E45:F45" si="12">E46+E48</f>
        <v>34025</v>
      </c>
      <c r="F45" s="235">
        <f t="shared" si="12"/>
        <v>68198.649999999994</v>
      </c>
      <c r="H45" s="286"/>
    </row>
    <row r="46" spans="1:8">
      <c r="A46" s="262">
        <v>1100</v>
      </c>
      <c r="B46" s="22" t="s">
        <v>4</v>
      </c>
      <c r="C46" s="263" t="s">
        <v>24</v>
      </c>
      <c r="D46" s="264">
        <f>ROUND(SUM(D47:D47),0)</f>
        <v>82712</v>
      </c>
      <c r="E46" s="264">
        <f>ROUND(SUM(E47:E47),0)</f>
        <v>27531</v>
      </c>
      <c r="F46" s="264">
        <f>D46-E46</f>
        <v>55181</v>
      </c>
      <c r="H46" s="286"/>
    </row>
    <row r="47" spans="1:8" ht="27.6">
      <c r="A47" s="265">
        <v>1116</v>
      </c>
      <c r="B47" s="266" t="s">
        <v>12</v>
      </c>
      <c r="C47" s="28" t="s">
        <v>190</v>
      </c>
      <c r="D47" s="25">
        <f>ROUND((D24+D25+D27+D29+D28+D26+D23)*8.33%,2)</f>
        <v>82711.53</v>
      </c>
      <c r="E47" s="275">
        <v>27531</v>
      </c>
      <c r="F47" s="264">
        <f t="shared" ref="F47:F50" si="13">D47-E47</f>
        <v>55180.53</v>
      </c>
      <c r="H47" s="286"/>
    </row>
    <row r="48" spans="1:8" ht="27.6">
      <c r="A48" s="262">
        <v>1210</v>
      </c>
      <c r="B48" s="23" t="s">
        <v>5</v>
      </c>
      <c r="C48" s="28" t="s">
        <v>7</v>
      </c>
      <c r="D48" s="267">
        <f>ROUND(D47*0.2359,2)</f>
        <v>19511.650000000001</v>
      </c>
      <c r="E48" s="272">
        <v>6494</v>
      </c>
      <c r="F48" s="264">
        <f t="shared" si="13"/>
        <v>13017.650000000001</v>
      </c>
      <c r="H48" s="286"/>
    </row>
    <row r="49" spans="1:8">
      <c r="A49" s="236">
        <v>2000</v>
      </c>
      <c r="B49" s="239" t="s">
        <v>6</v>
      </c>
      <c r="C49" s="239"/>
      <c r="D49" s="238">
        <f>ROUND(SUM(D50:D50),2)</f>
        <v>3502</v>
      </c>
      <c r="E49" s="238">
        <f t="shared" ref="E49:F49" si="14">ROUND(SUM(E50:E50),2)</f>
        <v>0</v>
      </c>
      <c r="F49" s="238">
        <f t="shared" si="14"/>
        <v>3502</v>
      </c>
      <c r="H49" s="286"/>
    </row>
    <row r="50" spans="1:8" ht="27.6">
      <c r="A50" s="27">
        <v>2271</v>
      </c>
      <c r="B50" s="28" t="s">
        <v>10</v>
      </c>
      <c r="C50" s="28" t="s">
        <v>19</v>
      </c>
      <c r="D50" s="268">
        <v>3502</v>
      </c>
      <c r="E50" s="22">
        <v>0</v>
      </c>
      <c r="F50" s="264">
        <f t="shared" si="13"/>
        <v>3502</v>
      </c>
      <c r="H50" s="286"/>
    </row>
    <row r="51" spans="1:8">
      <c r="H51" s="286"/>
    </row>
  </sheetData>
  <mergeCells count="10">
    <mergeCell ref="A7:F7"/>
    <mergeCell ref="A27:A28"/>
    <mergeCell ref="B27:B28"/>
    <mergeCell ref="A12:C12"/>
    <mergeCell ref="A44:C44"/>
    <mergeCell ref="B23:B24"/>
    <mergeCell ref="A23:A24"/>
    <mergeCell ref="A19:C19"/>
    <mergeCell ref="A25:A26"/>
    <mergeCell ref="B25:B26"/>
  </mergeCells>
  <pageMargins left="0.70866141732283472" right="0.70866141732283472" top="0.74803149606299213" bottom="0.74803149606299213" header="0.31496062992125984" footer="0.31496062992125984"/>
  <pageSetup paperSize="9" scale="62"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03"/>
  <sheetViews>
    <sheetView zoomScale="85" zoomScaleNormal="85" zoomScaleSheetLayoutView="85" workbookViewId="0">
      <selection activeCell="B17" sqref="B17"/>
    </sheetView>
  </sheetViews>
  <sheetFormatPr defaultColWidth="9.109375" defaultRowHeight="13.2"/>
  <cols>
    <col min="1" max="1" width="6.33203125" style="30" customWidth="1"/>
    <col min="2" max="2" width="49.88671875" style="31" customWidth="1"/>
    <col min="3" max="3" width="18.88671875" style="32" customWidth="1"/>
    <col min="4" max="6" width="12.5546875" style="30" customWidth="1"/>
    <col min="7" max="7" width="12.5546875" style="33" customWidth="1"/>
    <col min="8" max="9" width="12.5546875" style="30" customWidth="1"/>
    <col min="10" max="16384" width="9.109375" style="34"/>
  </cols>
  <sheetData>
    <row r="1" spans="1:11" ht="13.8">
      <c r="I1" s="249" t="s">
        <v>173</v>
      </c>
    </row>
    <row r="2" spans="1:11" s="38" customFormat="1" ht="17.399999999999999">
      <c r="A2" s="250" t="s">
        <v>174</v>
      </c>
      <c r="B2" s="36"/>
      <c r="C2" s="37"/>
      <c r="D2" s="35"/>
      <c r="E2" s="35"/>
      <c r="F2" s="41"/>
      <c r="G2" s="41"/>
      <c r="H2" s="41"/>
      <c r="I2" s="41"/>
    </row>
    <row r="3" spans="1:11" s="38" customFormat="1" ht="48" customHeight="1">
      <c r="A3" s="294" t="s">
        <v>175</v>
      </c>
      <c r="B3" s="294"/>
      <c r="C3" s="294"/>
      <c r="D3" s="294"/>
      <c r="E3" s="294"/>
      <c r="F3" s="294"/>
      <c r="G3" s="294"/>
      <c r="H3" s="294"/>
      <c r="I3" s="294"/>
    </row>
    <row r="4" spans="1:11" s="38" customFormat="1" ht="15.6">
      <c r="A4" s="44"/>
      <c r="B4" s="44"/>
      <c r="C4" s="247"/>
      <c r="D4" s="44"/>
      <c r="E4" s="42">
        <v>167</v>
      </c>
      <c r="F4" s="43"/>
      <c r="G4" s="43"/>
      <c r="H4" s="43"/>
      <c r="I4" s="43"/>
    </row>
    <row r="5" spans="1:11" s="30" customFormat="1" ht="62.25" customHeight="1">
      <c r="A5" s="45" t="s">
        <v>28</v>
      </c>
      <c r="B5" s="46" t="s">
        <v>29</v>
      </c>
      <c r="C5" s="46" t="s">
        <v>30</v>
      </c>
      <c r="D5" s="46" t="s">
        <v>31</v>
      </c>
      <c r="E5" s="46" t="s">
        <v>32</v>
      </c>
      <c r="F5" s="47" t="s">
        <v>33</v>
      </c>
      <c r="G5" s="48" t="s">
        <v>34</v>
      </c>
      <c r="H5" s="49" t="s">
        <v>35</v>
      </c>
      <c r="I5" s="50" t="s">
        <v>3</v>
      </c>
    </row>
    <row r="6" spans="1:11" s="39" customFormat="1" ht="21.75" customHeight="1">
      <c r="A6" s="295" t="s">
        <v>36</v>
      </c>
      <c r="B6" s="295"/>
      <c r="C6" s="295"/>
      <c r="D6" s="295"/>
      <c r="E6" s="295"/>
      <c r="F6" s="241">
        <f t="shared" ref="F6:G6" si="0">SUM(F8:F301)</f>
        <v>4625.5</v>
      </c>
      <c r="G6" s="241">
        <f t="shared" si="0"/>
        <v>18410.180000000008</v>
      </c>
      <c r="H6" s="241">
        <f>SUM(H8:H301)</f>
        <v>4342.8300000000063</v>
      </c>
      <c r="I6" s="241">
        <f>SUM(I8:I301)</f>
        <v>22753.009999999995</v>
      </c>
    </row>
    <row r="7" spans="1:11" s="40" customFormat="1" ht="19.5" customHeight="1">
      <c r="A7" s="51"/>
      <c r="B7" s="52" t="s">
        <v>37</v>
      </c>
      <c r="C7" s="53"/>
      <c r="D7" s="54"/>
      <c r="E7" s="54"/>
      <c r="F7" s="54"/>
      <c r="G7" s="55"/>
      <c r="H7" s="55"/>
      <c r="I7" s="55"/>
    </row>
    <row r="8" spans="1:11" s="38" customFormat="1" ht="39.6">
      <c r="A8" s="56">
        <v>1</v>
      </c>
      <c r="B8" s="251" t="s">
        <v>38</v>
      </c>
      <c r="C8" s="251" t="s">
        <v>39</v>
      </c>
      <c r="D8" s="61">
        <v>1937</v>
      </c>
      <c r="E8" s="57">
        <f>ROUND(D8/$E$4,2)</f>
        <v>11.6</v>
      </c>
      <c r="F8" s="63">
        <v>16</v>
      </c>
      <c r="G8" s="63">
        <v>92.79</v>
      </c>
      <c r="H8" s="58">
        <f>ROUND(G8*0.2359,2)</f>
        <v>21.89</v>
      </c>
      <c r="I8" s="59">
        <f t="shared" ref="I8:I71" si="1">G8+H8</f>
        <v>114.68</v>
      </c>
      <c r="K8" s="40"/>
    </row>
    <row r="9" spans="1:11" ht="26.4">
      <c r="A9" s="60">
        <v>2</v>
      </c>
      <c r="B9" s="251" t="s">
        <v>40</v>
      </c>
      <c r="C9" s="251" t="s">
        <v>41</v>
      </c>
      <c r="D9" s="61">
        <v>1387</v>
      </c>
      <c r="E9" s="57">
        <f t="shared" ref="E9:E72" si="2">ROUND(D9/$E$4,2)</f>
        <v>8.31</v>
      </c>
      <c r="F9" s="63">
        <v>10</v>
      </c>
      <c r="G9" s="63">
        <v>41.53</v>
      </c>
      <c r="H9" s="58">
        <f t="shared" ref="H9:H12" si="3">ROUND(G9*0.2359,2)</f>
        <v>9.8000000000000007</v>
      </c>
      <c r="I9" s="59">
        <f t="shared" si="1"/>
        <v>51.33</v>
      </c>
      <c r="K9" s="40"/>
    </row>
    <row r="10" spans="1:11" ht="26.4">
      <c r="A10" s="60">
        <v>3</v>
      </c>
      <c r="B10" s="251" t="s">
        <v>42</v>
      </c>
      <c r="C10" s="251" t="s">
        <v>43</v>
      </c>
      <c r="D10" s="61">
        <v>1412</v>
      </c>
      <c r="E10" s="57">
        <f t="shared" si="2"/>
        <v>8.4600000000000009</v>
      </c>
      <c r="F10" s="63">
        <v>16</v>
      </c>
      <c r="G10" s="63">
        <v>67.64</v>
      </c>
      <c r="H10" s="58">
        <f t="shared" si="3"/>
        <v>15.96</v>
      </c>
      <c r="I10" s="59">
        <f t="shared" si="1"/>
        <v>83.6</v>
      </c>
      <c r="K10" s="40"/>
    </row>
    <row r="11" spans="1:11" ht="26.4">
      <c r="A11" s="56">
        <v>4</v>
      </c>
      <c r="B11" s="251" t="s">
        <v>44</v>
      </c>
      <c r="C11" s="251" t="s">
        <v>45</v>
      </c>
      <c r="D11" s="61">
        <v>1774</v>
      </c>
      <c r="E11" s="57">
        <f t="shared" si="2"/>
        <v>10.62</v>
      </c>
      <c r="F11" s="63">
        <v>16</v>
      </c>
      <c r="G11" s="63">
        <v>84.98</v>
      </c>
      <c r="H11" s="58">
        <f t="shared" si="3"/>
        <v>20.05</v>
      </c>
      <c r="I11" s="59">
        <f t="shared" si="1"/>
        <v>105.03</v>
      </c>
      <c r="K11" s="40"/>
    </row>
    <row r="12" spans="1:11" ht="26.4">
      <c r="A12" s="60">
        <v>5</v>
      </c>
      <c r="B12" s="251" t="s">
        <v>46</v>
      </c>
      <c r="C12" s="251" t="s">
        <v>41</v>
      </c>
      <c r="D12" s="61">
        <v>1220</v>
      </c>
      <c r="E12" s="57">
        <f t="shared" si="2"/>
        <v>7.31</v>
      </c>
      <c r="F12" s="63">
        <v>16</v>
      </c>
      <c r="G12" s="63">
        <v>58.44</v>
      </c>
      <c r="H12" s="58">
        <f t="shared" si="3"/>
        <v>13.79</v>
      </c>
      <c r="I12" s="59">
        <f t="shared" si="1"/>
        <v>72.22999999999999</v>
      </c>
      <c r="K12" s="40"/>
    </row>
    <row r="13" spans="1:11" ht="26.4">
      <c r="A13" s="56">
        <v>6</v>
      </c>
      <c r="B13" s="251" t="s">
        <v>47</v>
      </c>
      <c r="C13" s="251" t="s">
        <v>41</v>
      </c>
      <c r="D13" s="61">
        <v>1220</v>
      </c>
      <c r="E13" s="57">
        <f t="shared" si="2"/>
        <v>7.31</v>
      </c>
      <c r="F13" s="63">
        <v>8</v>
      </c>
      <c r="G13" s="63">
        <v>29.22</v>
      </c>
      <c r="H13" s="58">
        <f>ROUND(G13*0.2359,2)</f>
        <v>6.89</v>
      </c>
      <c r="I13" s="59">
        <f t="shared" si="1"/>
        <v>36.11</v>
      </c>
      <c r="K13" s="40"/>
    </row>
    <row r="14" spans="1:11" ht="26.4">
      <c r="A14" s="60">
        <v>7</v>
      </c>
      <c r="B14" s="251" t="s">
        <v>48</v>
      </c>
      <c r="C14" s="251" t="s">
        <v>43</v>
      </c>
      <c r="D14" s="61">
        <v>1279</v>
      </c>
      <c r="E14" s="57">
        <f t="shared" si="2"/>
        <v>7.66</v>
      </c>
      <c r="F14" s="63">
        <v>8</v>
      </c>
      <c r="G14" s="63">
        <v>30.64</v>
      </c>
      <c r="H14" s="58">
        <f t="shared" ref="H14:H77" si="4">ROUND(G14*0.2359,2)</f>
        <v>7.23</v>
      </c>
      <c r="I14" s="59">
        <f t="shared" si="1"/>
        <v>37.870000000000005</v>
      </c>
      <c r="K14" s="40"/>
    </row>
    <row r="15" spans="1:11" ht="26.4">
      <c r="A15" s="60">
        <v>8</v>
      </c>
      <c r="B15" s="251" t="s">
        <v>49</v>
      </c>
      <c r="C15" s="251" t="s">
        <v>41</v>
      </c>
      <c r="D15" s="61">
        <v>1240</v>
      </c>
      <c r="E15" s="57">
        <f t="shared" si="2"/>
        <v>7.43</v>
      </c>
      <c r="F15" s="63">
        <v>24</v>
      </c>
      <c r="G15" s="63">
        <v>89.1</v>
      </c>
      <c r="H15" s="58">
        <f t="shared" si="4"/>
        <v>21.02</v>
      </c>
      <c r="I15" s="59">
        <f t="shared" si="1"/>
        <v>110.11999999999999</v>
      </c>
      <c r="K15" s="40"/>
    </row>
    <row r="16" spans="1:11" ht="26.4">
      <c r="A16" s="56">
        <v>9</v>
      </c>
      <c r="B16" s="251" t="s">
        <v>50</v>
      </c>
      <c r="C16" s="251" t="s">
        <v>43</v>
      </c>
      <c r="D16" s="61">
        <v>1468</v>
      </c>
      <c r="E16" s="57">
        <f t="shared" si="2"/>
        <v>8.7899999999999991</v>
      </c>
      <c r="F16" s="63">
        <v>2</v>
      </c>
      <c r="G16" s="63">
        <v>8.7899999999999991</v>
      </c>
      <c r="H16" s="58">
        <f t="shared" si="4"/>
        <v>2.0699999999999998</v>
      </c>
      <c r="I16" s="59">
        <f t="shared" si="1"/>
        <v>10.86</v>
      </c>
      <c r="K16" s="40"/>
    </row>
    <row r="17" spans="1:11" s="38" customFormat="1" ht="26.4">
      <c r="A17" s="56">
        <v>10</v>
      </c>
      <c r="B17" s="252" t="s">
        <v>51</v>
      </c>
      <c r="C17" s="252" t="s">
        <v>43</v>
      </c>
      <c r="D17" s="85">
        <v>1255</v>
      </c>
      <c r="E17" s="59">
        <f t="shared" si="2"/>
        <v>7.51</v>
      </c>
      <c r="F17" s="86">
        <v>8</v>
      </c>
      <c r="G17" s="86">
        <v>30.06</v>
      </c>
      <c r="H17" s="59">
        <f>ROUND(G17*0.2359,2)</f>
        <v>7.09</v>
      </c>
      <c r="I17" s="59">
        <f t="shared" si="1"/>
        <v>37.15</v>
      </c>
      <c r="K17" s="40"/>
    </row>
    <row r="18" spans="1:11" s="38" customFormat="1" ht="26.4">
      <c r="A18" s="56">
        <v>11</v>
      </c>
      <c r="B18" s="252" t="s">
        <v>52</v>
      </c>
      <c r="C18" s="252" t="s">
        <v>43</v>
      </c>
      <c r="D18" s="85">
        <v>1438</v>
      </c>
      <c r="E18" s="59">
        <f t="shared" si="2"/>
        <v>8.61</v>
      </c>
      <c r="F18" s="86">
        <v>16</v>
      </c>
      <c r="G18" s="86">
        <v>68.89</v>
      </c>
      <c r="H18" s="59">
        <f>ROUND(G18*0.2359,2)-0.01</f>
        <v>16.239999999999998</v>
      </c>
      <c r="I18" s="59">
        <f t="shared" si="1"/>
        <v>85.13</v>
      </c>
      <c r="K18" s="40"/>
    </row>
    <row r="19" spans="1:11" s="38" customFormat="1" ht="26.4">
      <c r="A19" s="56">
        <v>12</v>
      </c>
      <c r="B19" s="252" t="s">
        <v>53</v>
      </c>
      <c r="C19" s="252" t="s">
        <v>54</v>
      </c>
      <c r="D19" s="85">
        <v>1083</v>
      </c>
      <c r="E19" s="59">
        <f t="shared" si="2"/>
        <v>6.49</v>
      </c>
      <c r="F19" s="86">
        <v>8</v>
      </c>
      <c r="G19" s="86">
        <v>25.94</v>
      </c>
      <c r="H19" s="59">
        <f t="shared" si="4"/>
        <v>6.12</v>
      </c>
      <c r="I19" s="59">
        <f t="shared" si="1"/>
        <v>32.06</v>
      </c>
      <c r="K19" s="40"/>
    </row>
    <row r="20" spans="1:11" s="38" customFormat="1" ht="26.4">
      <c r="A20" s="56">
        <v>13</v>
      </c>
      <c r="B20" s="252" t="s">
        <v>40</v>
      </c>
      <c r="C20" s="252" t="s">
        <v>45</v>
      </c>
      <c r="D20" s="85">
        <v>1937</v>
      </c>
      <c r="E20" s="59">
        <f t="shared" si="2"/>
        <v>11.6</v>
      </c>
      <c r="F20" s="86">
        <v>24</v>
      </c>
      <c r="G20" s="86">
        <v>139.19</v>
      </c>
      <c r="H20" s="59">
        <f t="shared" si="4"/>
        <v>32.83</v>
      </c>
      <c r="I20" s="59">
        <f t="shared" si="1"/>
        <v>172.01999999999998</v>
      </c>
      <c r="K20" s="40"/>
    </row>
    <row r="21" spans="1:11" s="38" customFormat="1" ht="26.4">
      <c r="A21" s="56">
        <v>14</v>
      </c>
      <c r="B21" s="252" t="s">
        <v>55</v>
      </c>
      <c r="C21" s="252" t="s">
        <v>41</v>
      </c>
      <c r="D21" s="85">
        <v>1240</v>
      </c>
      <c r="E21" s="59">
        <f t="shared" si="2"/>
        <v>7.43</v>
      </c>
      <c r="F21" s="86">
        <v>8</v>
      </c>
      <c r="G21" s="86">
        <v>29.7</v>
      </c>
      <c r="H21" s="59">
        <f t="shared" si="4"/>
        <v>7.01</v>
      </c>
      <c r="I21" s="59">
        <f t="shared" si="1"/>
        <v>36.71</v>
      </c>
      <c r="K21" s="40"/>
    </row>
    <row r="22" spans="1:11" s="38" customFormat="1" ht="26.4">
      <c r="A22" s="56">
        <v>15</v>
      </c>
      <c r="B22" s="252" t="s">
        <v>56</v>
      </c>
      <c r="C22" s="252" t="s">
        <v>43</v>
      </c>
      <c r="D22" s="85">
        <v>1255</v>
      </c>
      <c r="E22" s="59">
        <f t="shared" si="2"/>
        <v>7.51</v>
      </c>
      <c r="F22" s="86">
        <v>16</v>
      </c>
      <c r="G22" s="86">
        <v>60.12</v>
      </c>
      <c r="H22" s="59">
        <f t="shared" si="4"/>
        <v>14.18</v>
      </c>
      <c r="I22" s="59">
        <f t="shared" si="1"/>
        <v>74.3</v>
      </c>
      <c r="K22" s="40"/>
    </row>
    <row r="23" spans="1:11" s="38" customFormat="1" ht="26.4">
      <c r="A23" s="56">
        <v>16</v>
      </c>
      <c r="B23" s="252" t="s">
        <v>57</v>
      </c>
      <c r="C23" s="252" t="s">
        <v>45</v>
      </c>
      <c r="D23" s="85">
        <v>1872</v>
      </c>
      <c r="E23" s="59">
        <f t="shared" si="2"/>
        <v>11.21</v>
      </c>
      <c r="F23" s="86">
        <v>16</v>
      </c>
      <c r="G23" s="86">
        <v>89.68</v>
      </c>
      <c r="H23" s="59">
        <f t="shared" si="4"/>
        <v>21.16</v>
      </c>
      <c r="I23" s="59">
        <f t="shared" si="1"/>
        <v>110.84</v>
      </c>
      <c r="K23" s="40"/>
    </row>
    <row r="24" spans="1:11" s="38" customFormat="1" ht="26.4">
      <c r="A24" s="56">
        <v>17</v>
      </c>
      <c r="B24" s="252" t="s">
        <v>58</v>
      </c>
      <c r="C24" s="252" t="s">
        <v>45</v>
      </c>
      <c r="D24" s="85">
        <v>1448</v>
      </c>
      <c r="E24" s="59">
        <f t="shared" si="2"/>
        <v>8.67</v>
      </c>
      <c r="F24" s="86">
        <v>2</v>
      </c>
      <c r="G24" s="86">
        <v>8.67</v>
      </c>
      <c r="H24" s="59">
        <f t="shared" si="4"/>
        <v>2.0499999999999998</v>
      </c>
      <c r="I24" s="59">
        <f t="shared" si="1"/>
        <v>10.719999999999999</v>
      </c>
      <c r="K24" s="40"/>
    </row>
    <row r="25" spans="1:11" s="38" customFormat="1" ht="26.4">
      <c r="A25" s="56">
        <v>18</v>
      </c>
      <c r="B25" s="252" t="s">
        <v>58</v>
      </c>
      <c r="C25" s="252" t="s">
        <v>43</v>
      </c>
      <c r="D25" s="85">
        <v>1239</v>
      </c>
      <c r="E25" s="59">
        <f t="shared" si="2"/>
        <v>7.42</v>
      </c>
      <c r="F25" s="86">
        <v>8</v>
      </c>
      <c r="G25" s="86">
        <v>29.68</v>
      </c>
      <c r="H25" s="59">
        <f t="shared" si="4"/>
        <v>7</v>
      </c>
      <c r="I25" s="59">
        <f t="shared" si="1"/>
        <v>36.68</v>
      </c>
      <c r="K25" s="40"/>
    </row>
    <row r="26" spans="1:11" s="38" customFormat="1" ht="26.4">
      <c r="A26" s="56">
        <v>19</v>
      </c>
      <c r="B26" s="252" t="s">
        <v>59</v>
      </c>
      <c r="C26" s="252" t="s">
        <v>41</v>
      </c>
      <c r="D26" s="85">
        <v>1903</v>
      </c>
      <c r="E26" s="59">
        <f t="shared" si="2"/>
        <v>11.4</v>
      </c>
      <c r="F26" s="86">
        <v>32</v>
      </c>
      <c r="G26" s="86">
        <v>182.32</v>
      </c>
      <c r="H26" s="59">
        <f t="shared" si="4"/>
        <v>43.01</v>
      </c>
      <c r="I26" s="59">
        <f t="shared" si="1"/>
        <v>225.32999999999998</v>
      </c>
      <c r="K26" s="40"/>
    </row>
    <row r="27" spans="1:11" s="38" customFormat="1" ht="26.4">
      <c r="A27" s="56">
        <v>20</v>
      </c>
      <c r="B27" s="252" t="s">
        <v>60</v>
      </c>
      <c r="C27" s="252" t="s">
        <v>41</v>
      </c>
      <c r="D27" s="85">
        <v>1532</v>
      </c>
      <c r="E27" s="59">
        <f t="shared" si="2"/>
        <v>9.17</v>
      </c>
      <c r="F27" s="86">
        <v>73.5</v>
      </c>
      <c r="G27" s="86">
        <v>337.14</v>
      </c>
      <c r="H27" s="59">
        <f t="shared" si="4"/>
        <v>79.53</v>
      </c>
      <c r="I27" s="59">
        <f t="shared" si="1"/>
        <v>416.66999999999996</v>
      </c>
      <c r="K27" s="40"/>
    </row>
    <row r="28" spans="1:11" s="38" customFormat="1" ht="26.4">
      <c r="A28" s="56">
        <v>21</v>
      </c>
      <c r="B28" s="252" t="s">
        <v>61</v>
      </c>
      <c r="C28" s="252" t="s">
        <v>41</v>
      </c>
      <c r="D28" s="85">
        <v>1263</v>
      </c>
      <c r="E28" s="59">
        <f t="shared" si="2"/>
        <v>7.56</v>
      </c>
      <c r="F28" s="86">
        <v>8</v>
      </c>
      <c r="G28" s="86">
        <v>30.25</v>
      </c>
      <c r="H28" s="59">
        <f t="shared" si="4"/>
        <v>7.14</v>
      </c>
      <c r="I28" s="59">
        <f t="shared" si="1"/>
        <v>37.39</v>
      </c>
      <c r="K28" s="40"/>
    </row>
    <row r="29" spans="1:11" s="38" customFormat="1">
      <c r="A29" s="56">
        <v>22</v>
      </c>
      <c r="B29" s="252" t="s">
        <v>62</v>
      </c>
      <c r="C29" s="252" t="s">
        <v>43</v>
      </c>
      <c r="D29" s="85">
        <v>1240</v>
      </c>
      <c r="E29" s="59">
        <f t="shared" si="2"/>
        <v>7.43</v>
      </c>
      <c r="F29" s="86">
        <v>30</v>
      </c>
      <c r="G29" s="86">
        <v>111.38</v>
      </c>
      <c r="H29" s="59">
        <f>ROUNDDOWN(G29*0.2359,2)-0.01</f>
        <v>26.259999999999998</v>
      </c>
      <c r="I29" s="59">
        <f t="shared" si="1"/>
        <v>137.63999999999999</v>
      </c>
      <c r="K29" s="40"/>
    </row>
    <row r="30" spans="1:11" s="38" customFormat="1" ht="26.4">
      <c r="A30" s="56">
        <v>23</v>
      </c>
      <c r="B30" s="252" t="s">
        <v>52</v>
      </c>
      <c r="C30" s="252" t="s">
        <v>41</v>
      </c>
      <c r="D30" s="85">
        <v>1392</v>
      </c>
      <c r="E30" s="59">
        <f t="shared" si="2"/>
        <v>8.34</v>
      </c>
      <c r="F30" s="86">
        <v>24</v>
      </c>
      <c r="G30" s="86">
        <v>100.02</v>
      </c>
      <c r="H30" s="59">
        <f t="shared" si="4"/>
        <v>23.59</v>
      </c>
      <c r="I30" s="59">
        <f t="shared" si="1"/>
        <v>123.61</v>
      </c>
      <c r="K30" s="40"/>
    </row>
    <row r="31" spans="1:11" s="38" customFormat="1" ht="26.4">
      <c r="A31" s="56">
        <v>24</v>
      </c>
      <c r="B31" s="252" t="s">
        <v>63</v>
      </c>
      <c r="C31" s="252" t="s">
        <v>64</v>
      </c>
      <c r="D31" s="85">
        <v>1474</v>
      </c>
      <c r="E31" s="59">
        <f t="shared" si="2"/>
        <v>8.83</v>
      </c>
      <c r="F31" s="86">
        <v>14</v>
      </c>
      <c r="G31" s="86">
        <v>61.78</v>
      </c>
      <c r="H31" s="59">
        <f t="shared" si="4"/>
        <v>14.57</v>
      </c>
      <c r="I31" s="59">
        <f t="shared" si="1"/>
        <v>76.349999999999994</v>
      </c>
      <c r="K31" s="40"/>
    </row>
    <row r="32" spans="1:11" s="38" customFormat="1">
      <c r="A32" s="56">
        <v>25</v>
      </c>
      <c r="B32" s="252" t="s">
        <v>62</v>
      </c>
      <c r="C32" s="252" t="s">
        <v>41</v>
      </c>
      <c r="D32" s="85">
        <v>1176</v>
      </c>
      <c r="E32" s="59">
        <f t="shared" si="2"/>
        <v>7.04</v>
      </c>
      <c r="F32" s="86">
        <v>16</v>
      </c>
      <c r="G32" s="86">
        <v>56.34</v>
      </c>
      <c r="H32" s="59">
        <f t="shared" si="4"/>
        <v>13.29</v>
      </c>
      <c r="I32" s="59">
        <f t="shared" si="1"/>
        <v>69.63</v>
      </c>
      <c r="K32" s="40"/>
    </row>
    <row r="33" spans="1:11" s="38" customFormat="1">
      <c r="A33" s="56">
        <v>26</v>
      </c>
      <c r="B33" s="252" t="s">
        <v>65</v>
      </c>
      <c r="C33" s="252" t="s">
        <v>43</v>
      </c>
      <c r="D33" s="85">
        <v>1313</v>
      </c>
      <c r="E33" s="59">
        <f t="shared" si="2"/>
        <v>7.86</v>
      </c>
      <c r="F33" s="86">
        <v>24</v>
      </c>
      <c r="G33" s="86">
        <v>94.34</v>
      </c>
      <c r="H33" s="59">
        <f t="shared" si="4"/>
        <v>22.25</v>
      </c>
      <c r="I33" s="59">
        <f t="shared" si="1"/>
        <v>116.59</v>
      </c>
      <c r="K33" s="40"/>
    </row>
    <row r="34" spans="1:11" s="38" customFormat="1" ht="26.4">
      <c r="A34" s="56">
        <v>27</v>
      </c>
      <c r="B34" s="252" t="s">
        <v>66</v>
      </c>
      <c r="C34" s="252" t="s">
        <v>54</v>
      </c>
      <c r="D34" s="85">
        <v>1083</v>
      </c>
      <c r="E34" s="59">
        <f t="shared" si="2"/>
        <v>6.49</v>
      </c>
      <c r="F34" s="86">
        <v>24</v>
      </c>
      <c r="G34" s="86">
        <v>77.819999999999993</v>
      </c>
      <c r="H34" s="59">
        <f t="shared" si="4"/>
        <v>18.36</v>
      </c>
      <c r="I34" s="59">
        <f t="shared" si="1"/>
        <v>96.179999999999993</v>
      </c>
      <c r="K34" s="40"/>
    </row>
    <row r="35" spans="1:11" s="38" customFormat="1" ht="26.4">
      <c r="A35" s="56">
        <v>28</v>
      </c>
      <c r="B35" s="252" t="s">
        <v>44</v>
      </c>
      <c r="C35" s="252" t="s">
        <v>43</v>
      </c>
      <c r="D35" s="85">
        <v>1438</v>
      </c>
      <c r="E35" s="59">
        <f t="shared" si="2"/>
        <v>8.61</v>
      </c>
      <c r="F35" s="86">
        <v>8</v>
      </c>
      <c r="G35" s="86">
        <v>34.44</v>
      </c>
      <c r="H35" s="59">
        <f t="shared" si="4"/>
        <v>8.1199999999999992</v>
      </c>
      <c r="I35" s="59">
        <f t="shared" si="1"/>
        <v>42.559999999999995</v>
      </c>
      <c r="K35" s="40"/>
    </row>
    <row r="36" spans="1:11" s="38" customFormat="1" ht="26.4">
      <c r="A36" s="56">
        <v>29</v>
      </c>
      <c r="B36" s="252" t="s">
        <v>61</v>
      </c>
      <c r="C36" s="252" t="s">
        <v>41</v>
      </c>
      <c r="D36" s="85">
        <v>1240</v>
      </c>
      <c r="E36" s="59">
        <f t="shared" si="2"/>
        <v>7.43</v>
      </c>
      <c r="F36" s="86">
        <v>8</v>
      </c>
      <c r="G36" s="86">
        <v>29.7</v>
      </c>
      <c r="H36" s="59">
        <f>ROUNDUP(G36*0.2359,2)</f>
        <v>7.01</v>
      </c>
      <c r="I36" s="59">
        <f t="shared" si="1"/>
        <v>36.71</v>
      </c>
      <c r="K36" s="40"/>
    </row>
    <row r="37" spans="1:11" s="38" customFormat="1" ht="26.4">
      <c r="A37" s="56">
        <v>30</v>
      </c>
      <c r="B37" s="252" t="s">
        <v>67</v>
      </c>
      <c r="C37" s="252" t="s">
        <v>41</v>
      </c>
      <c r="D37" s="85">
        <v>1220</v>
      </c>
      <c r="E37" s="59">
        <f t="shared" si="2"/>
        <v>7.31</v>
      </c>
      <c r="F37" s="86">
        <v>8</v>
      </c>
      <c r="G37" s="86">
        <v>29.22</v>
      </c>
      <c r="H37" s="59">
        <f>ROUNDDOWN(G37*0.2359,2)-0.01</f>
        <v>6.88</v>
      </c>
      <c r="I37" s="59">
        <f t="shared" si="1"/>
        <v>36.1</v>
      </c>
      <c r="K37" s="40"/>
    </row>
    <row r="38" spans="1:11" s="38" customFormat="1" ht="39.6">
      <c r="A38" s="56">
        <v>31</v>
      </c>
      <c r="B38" s="252" t="s">
        <v>68</v>
      </c>
      <c r="C38" s="252" t="s">
        <v>43</v>
      </c>
      <c r="D38" s="85">
        <v>1488</v>
      </c>
      <c r="E38" s="59">
        <f t="shared" si="2"/>
        <v>8.91</v>
      </c>
      <c r="F38" s="86">
        <v>24</v>
      </c>
      <c r="G38" s="86">
        <v>106.92</v>
      </c>
      <c r="H38" s="59">
        <f t="shared" si="4"/>
        <v>25.22</v>
      </c>
      <c r="I38" s="59">
        <f t="shared" si="1"/>
        <v>132.13999999999999</v>
      </c>
      <c r="K38" s="40"/>
    </row>
    <row r="39" spans="1:11" s="38" customFormat="1" ht="26.4">
      <c r="A39" s="56">
        <v>32</v>
      </c>
      <c r="B39" s="252" t="s">
        <v>69</v>
      </c>
      <c r="C39" s="252" t="s">
        <v>43</v>
      </c>
      <c r="D39" s="85">
        <v>1279</v>
      </c>
      <c r="E39" s="59">
        <f t="shared" si="2"/>
        <v>7.66</v>
      </c>
      <c r="F39" s="86">
        <v>16</v>
      </c>
      <c r="G39" s="86">
        <v>61.27</v>
      </c>
      <c r="H39" s="59">
        <f t="shared" si="4"/>
        <v>14.45</v>
      </c>
      <c r="I39" s="59">
        <f t="shared" si="1"/>
        <v>75.72</v>
      </c>
      <c r="K39" s="40"/>
    </row>
    <row r="40" spans="1:11" s="38" customFormat="1" ht="26.4">
      <c r="A40" s="56">
        <v>33</v>
      </c>
      <c r="B40" s="252" t="s">
        <v>59</v>
      </c>
      <c r="C40" s="252" t="s">
        <v>43</v>
      </c>
      <c r="D40" s="85">
        <v>1255</v>
      </c>
      <c r="E40" s="59">
        <f t="shared" si="2"/>
        <v>7.51</v>
      </c>
      <c r="F40" s="86">
        <v>8</v>
      </c>
      <c r="G40" s="86">
        <v>30.06</v>
      </c>
      <c r="H40" s="59">
        <f t="shared" si="4"/>
        <v>7.09</v>
      </c>
      <c r="I40" s="59">
        <f t="shared" si="1"/>
        <v>37.15</v>
      </c>
      <c r="K40" s="40"/>
    </row>
    <row r="41" spans="1:11" s="38" customFormat="1" ht="26.4">
      <c r="A41" s="56">
        <v>34</v>
      </c>
      <c r="B41" s="252" t="s">
        <v>69</v>
      </c>
      <c r="C41" s="252" t="s">
        <v>45</v>
      </c>
      <c r="D41" s="85">
        <v>1448</v>
      </c>
      <c r="E41" s="59">
        <f t="shared" si="2"/>
        <v>8.67</v>
      </c>
      <c r="F41" s="86">
        <v>16</v>
      </c>
      <c r="G41" s="86">
        <v>69.37</v>
      </c>
      <c r="H41" s="59">
        <f t="shared" si="4"/>
        <v>16.36</v>
      </c>
      <c r="I41" s="59">
        <f t="shared" si="1"/>
        <v>85.73</v>
      </c>
      <c r="K41" s="40"/>
    </row>
    <row r="42" spans="1:11" s="38" customFormat="1" ht="26.4">
      <c r="A42" s="56">
        <v>35</v>
      </c>
      <c r="B42" s="252" t="s">
        <v>58</v>
      </c>
      <c r="C42" s="252" t="s">
        <v>41</v>
      </c>
      <c r="D42" s="85">
        <v>1240</v>
      </c>
      <c r="E42" s="59">
        <f t="shared" si="2"/>
        <v>7.43</v>
      </c>
      <c r="F42" s="86">
        <v>16</v>
      </c>
      <c r="G42" s="86">
        <v>59.4</v>
      </c>
      <c r="H42" s="59">
        <f t="shared" si="4"/>
        <v>14.01</v>
      </c>
      <c r="I42" s="59">
        <f t="shared" si="1"/>
        <v>73.41</v>
      </c>
      <c r="K42" s="40"/>
    </row>
    <row r="43" spans="1:11" s="38" customFormat="1" ht="26.4">
      <c r="A43" s="56">
        <v>36</v>
      </c>
      <c r="B43" s="252" t="s">
        <v>70</v>
      </c>
      <c r="C43" s="252" t="s">
        <v>41</v>
      </c>
      <c r="D43" s="85">
        <v>1240</v>
      </c>
      <c r="E43" s="59">
        <f t="shared" si="2"/>
        <v>7.43</v>
      </c>
      <c r="F43" s="86">
        <v>8</v>
      </c>
      <c r="G43" s="86">
        <v>29.7</v>
      </c>
      <c r="H43" s="59">
        <f t="shared" si="4"/>
        <v>7.01</v>
      </c>
      <c r="I43" s="59">
        <f t="shared" si="1"/>
        <v>36.71</v>
      </c>
      <c r="K43" s="40"/>
    </row>
    <row r="44" spans="1:11" s="38" customFormat="1" ht="26.4">
      <c r="A44" s="56">
        <v>37</v>
      </c>
      <c r="B44" s="252" t="s">
        <v>61</v>
      </c>
      <c r="C44" s="252" t="s">
        <v>41</v>
      </c>
      <c r="D44" s="85">
        <v>1367</v>
      </c>
      <c r="E44" s="59">
        <f t="shared" si="2"/>
        <v>8.19</v>
      </c>
      <c r="F44" s="86">
        <v>6</v>
      </c>
      <c r="G44" s="86">
        <v>24.56</v>
      </c>
      <c r="H44" s="59">
        <f t="shared" si="4"/>
        <v>5.79</v>
      </c>
      <c r="I44" s="59">
        <f t="shared" si="1"/>
        <v>30.349999999999998</v>
      </c>
      <c r="K44" s="40"/>
    </row>
    <row r="45" spans="1:11" s="38" customFormat="1" ht="26.4">
      <c r="A45" s="56">
        <v>38</v>
      </c>
      <c r="B45" s="252" t="s">
        <v>49</v>
      </c>
      <c r="C45" s="252" t="s">
        <v>43</v>
      </c>
      <c r="D45" s="85">
        <v>1279</v>
      </c>
      <c r="E45" s="59">
        <f t="shared" si="2"/>
        <v>7.66</v>
      </c>
      <c r="F45" s="86">
        <v>8</v>
      </c>
      <c r="G45" s="86">
        <v>30.64</v>
      </c>
      <c r="H45" s="59">
        <f t="shared" si="4"/>
        <v>7.23</v>
      </c>
      <c r="I45" s="59">
        <f t="shared" si="1"/>
        <v>37.870000000000005</v>
      </c>
      <c r="K45" s="40"/>
    </row>
    <row r="46" spans="1:11" s="38" customFormat="1">
      <c r="A46" s="56">
        <v>39</v>
      </c>
      <c r="B46" s="252" t="s">
        <v>65</v>
      </c>
      <c r="C46" s="252" t="s">
        <v>45</v>
      </c>
      <c r="D46" s="85">
        <v>1313</v>
      </c>
      <c r="E46" s="59">
        <f t="shared" si="2"/>
        <v>7.86</v>
      </c>
      <c r="F46" s="86">
        <v>8</v>
      </c>
      <c r="G46" s="86">
        <v>31.45</v>
      </c>
      <c r="H46" s="59">
        <f t="shared" si="4"/>
        <v>7.42</v>
      </c>
      <c r="I46" s="59">
        <f t="shared" si="1"/>
        <v>38.869999999999997</v>
      </c>
      <c r="K46" s="40"/>
    </row>
    <row r="47" spans="1:11" s="38" customFormat="1" ht="26.4">
      <c r="A47" s="56">
        <v>40</v>
      </c>
      <c r="B47" s="252" t="s">
        <v>49</v>
      </c>
      <c r="C47" s="252" t="s">
        <v>43</v>
      </c>
      <c r="D47" s="85">
        <v>1235</v>
      </c>
      <c r="E47" s="59">
        <f t="shared" si="2"/>
        <v>7.4</v>
      </c>
      <c r="F47" s="86">
        <v>8</v>
      </c>
      <c r="G47" s="86">
        <v>29.58</v>
      </c>
      <c r="H47" s="59">
        <f t="shared" si="4"/>
        <v>6.98</v>
      </c>
      <c r="I47" s="59">
        <f t="shared" si="1"/>
        <v>36.56</v>
      </c>
      <c r="K47" s="40"/>
    </row>
    <row r="48" spans="1:11" s="38" customFormat="1" ht="26.4">
      <c r="A48" s="56">
        <v>41</v>
      </c>
      <c r="B48" s="252" t="s">
        <v>57</v>
      </c>
      <c r="C48" s="252" t="s">
        <v>41</v>
      </c>
      <c r="D48" s="85">
        <v>1392</v>
      </c>
      <c r="E48" s="59">
        <f t="shared" si="2"/>
        <v>8.34</v>
      </c>
      <c r="F48" s="86">
        <v>8</v>
      </c>
      <c r="G48" s="86">
        <v>33.340000000000003</v>
      </c>
      <c r="H48" s="59">
        <f t="shared" si="4"/>
        <v>7.86</v>
      </c>
      <c r="I48" s="59">
        <f t="shared" si="1"/>
        <v>41.2</v>
      </c>
      <c r="K48" s="40"/>
    </row>
    <row r="49" spans="1:11" s="38" customFormat="1" ht="26.4">
      <c r="A49" s="56">
        <v>42</v>
      </c>
      <c r="B49" s="252" t="s">
        <v>71</v>
      </c>
      <c r="C49" s="252" t="s">
        <v>43</v>
      </c>
      <c r="D49" s="85">
        <v>1279</v>
      </c>
      <c r="E49" s="59">
        <f t="shared" si="2"/>
        <v>7.66</v>
      </c>
      <c r="F49" s="86">
        <v>8</v>
      </c>
      <c r="G49" s="86">
        <v>30.64</v>
      </c>
      <c r="H49" s="59">
        <f t="shared" si="4"/>
        <v>7.23</v>
      </c>
      <c r="I49" s="59">
        <f t="shared" si="1"/>
        <v>37.870000000000005</v>
      </c>
      <c r="K49" s="40"/>
    </row>
    <row r="50" spans="1:11" s="38" customFormat="1" ht="26.4">
      <c r="A50" s="56">
        <v>43</v>
      </c>
      <c r="B50" s="252" t="s">
        <v>67</v>
      </c>
      <c r="C50" s="252" t="s">
        <v>41</v>
      </c>
      <c r="D50" s="85">
        <v>1263</v>
      </c>
      <c r="E50" s="59">
        <f t="shared" si="2"/>
        <v>7.56</v>
      </c>
      <c r="F50" s="86">
        <v>16</v>
      </c>
      <c r="G50" s="86">
        <v>60.5</v>
      </c>
      <c r="H50" s="59">
        <f t="shared" si="4"/>
        <v>14.27</v>
      </c>
      <c r="I50" s="59">
        <f t="shared" si="1"/>
        <v>74.77</v>
      </c>
      <c r="K50" s="40"/>
    </row>
    <row r="51" spans="1:11" s="38" customFormat="1" ht="26.4">
      <c r="A51" s="56">
        <v>44</v>
      </c>
      <c r="B51" s="252" t="s">
        <v>61</v>
      </c>
      <c r="C51" s="252" t="s">
        <v>43</v>
      </c>
      <c r="D51" s="85">
        <v>1235</v>
      </c>
      <c r="E51" s="59">
        <f t="shared" si="2"/>
        <v>7.4</v>
      </c>
      <c r="F51" s="86">
        <v>16</v>
      </c>
      <c r="G51" s="86">
        <v>59.16</v>
      </c>
      <c r="H51" s="59">
        <f>ROUNDDOWN(G51*0.2359,2)</f>
        <v>13.95</v>
      </c>
      <c r="I51" s="59">
        <f t="shared" si="1"/>
        <v>73.11</v>
      </c>
      <c r="K51" s="40"/>
    </row>
    <row r="52" spans="1:11" s="38" customFormat="1" ht="39.6">
      <c r="A52" s="56">
        <v>45</v>
      </c>
      <c r="B52" s="252" t="s">
        <v>68</v>
      </c>
      <c r="C52" s="252" t="s">
        <v>43</v>
      </c>
      <c r="D52" s="85">
        <v>1488</v>
      </c>
      <c r="E52" s="59">
        <f t="shared" si="2"/>
        <v>8.91</v>
      </c>
      <c r="F52" s="86">
        <v>16</v>
      </c>
      <c r="G52" s="86">
        <v>71.28</v>
      </c>
      <c r="H52" s="59">
        <f t="shared" si="4"/>
        <v>16.809999999999999</v>
      </c>
      <c r="I52" s="59">
        <f t="shared" si="1"/>
        <v>88.09</v>
      </c>
      <c r="K52" s="40"/>
    </row>
    <row r="53" spans="1:11" s="38" customFormat="1" ht="26.4">
      <c r="A53" s="56">
        <v>46</v>
      </c>
      <c r="B53" s="252" t="s">
        <v>70</v>
      </c>
      <c r="C53" s="252" t="s">
        <v>43</v>
      </c>
      <c r="D53" s="85">
        <v>1279</v>
      </c>
      <c r="E53" s="59">
        <f t="shared" si="2"/>
        <v>7.66</v>
      </c>
      <c r="F53" s="86">
        <v>18</v>
      </c>
      <c r="G53" s="86">
        <v>68.930000000000007</v>
      </c>
      <c r="H53" s="59">
        <f t="shared" si="4"/>
        <v>16.260000000000002</v>
      </c>
      <c r="I53" s="59">
        <f t="shared" si="1"/>
        <v>85.190000000000012</v>
      </c>
      <c r="K53" s="40"/>
    </row>
    <row r="54" spans="1:11" s="38" customFormat="1" ht="26.4">
      <c r="A54" s="56">
        <v>47</v>
      </c>
      <c r="B54" s="252" t="s">
        <v>47</v>
      </c>
      <c r="C54" s="252" t="s">
        <v>43</v>
      </c>
      <c r="D54" s="85">
        <v>1255</v>
      </c>
      <c r="E54" s="59">
        <f t="shared" si="2"/>
        <v>7.51</v>
      </c>
      <c r="F54" s="86">
        <v>8</v>
      </c>
      <c r="G54" s="86">
        <v>30.06</v>
      </c>
      <c r="H54" s="59">
        <f t="shared" si="4"/>
        <v>7.09</v>
      </c>
      <c r="I54" s="59">
        <f t="shared" si="1"/>
        <v>37.15</v>
      </c>
      <c r="K54" s="40"/>
    </row>
    <row r="55" spans="1:11" s="38" customFormat="1" ht="26.4">
      <c r="A55" s="56">
        <v>48</v>
      </c>
      <c r="B55" s="252" t="s">
        <v>72</v>
      </c>
      <c r="C55" s="252" t="s">
        <v>43</v>
      </c>
      <c r="D55" s="85">
        <v>1235</v>
      </c>
      <c r="E55" s="59">
        <f t="shared" si="2"/>
        <v>7.4</v>
      </c>
      <c r="F55" s="86">
        <v>8</v>
      </c>
      <c r="G55" s="86">
        <v>29.58</v>
      </c>
      <c r="H55" s="59">
        <f t="shared" si="4"/>
        <v>6.98</v>
      </c>
      <c r="I55" s="59">
        <f t="shared" si="1"/>
        <v>36.56</v>
      </c>
      <c r="K55" s="40"/>
    </row>
    <row r="56" spans="1:11" s="38" customFormat="1" ht="26.4">
      <c r="A56" s="56">
        <v>49</v>
      </c>
      <c r="B56" s="252" t="s">
        <v>42</v>
      </c>
      <c r="C56" s="252" t="s">
        <v>43</v>
      </c>
      <c r="D56" s="85">
        <v>1255</v>
      </c>
      <c r="E56" s="59">
        <f t="shared" si="2"/>
        <v>7.51</v>
      </c>
      <c r="F56" s="86">
        <v>8</v>
      </c>
      <c r="G56" s="86">
        <v>30.06</v>
      </c>
      <c r="H56" s="59">
        <f t="shared" si="4"/>
        <v>7.09</v>
      </c>
      <c r="I56" s="59">
        <f t="shared" si="1"/>
        <v>37.15</v>
      </c>
      <c r="K56" s="40"/>
    </row>
    <row r="57" spans="1:11" s="38" customFormat="1" ht="26.4">
      <c r="A57" s="56">
        <v>50</v>
      </c>
      <c r="B57" s="252" t="s">
        <v>73</v>
      </c>
      <c r="C57" s="252" t="s">
        <v>45</v>
      </c>
      <c r="D57" s="85">
        <v>1412</v>
      </c>
      <c r="E57" s="59">
        <f t="shared" si="2"/>
        <v>8.4600000000000009</v>
      </c>
      <c r="F57" s="86">
        <v>32</v>
      </c>
      <c r="G57" s="86">
        <v>135.28</v>
      </c>
      <c r="H57" s="59">
        <f t="shared" si="4"/>
        <v>31.91</v>
      </c>
      <c r="I57" s="59">
        <f t="shared" si="1"/>
        <v>167.19</v>
      </c>
      <c r="K57" s="40"/>
    </row>
    <row r="58" spans="1:11" s="38" customFormat="1" ht="26.4">
      <c r="A58" s="56">
        <v>51</v>
      </c>
      <c r="B58" s="252" t="s">
        <v>74</v>
      </c>
      <c r="C58" s="252" t="s">
        <v>43</v>
      </c>
      <c r="D58" s="85">
        <v>1508</v>
      </c>
      <c r="E58" s="59">
        <f t="shared" si="2"/>
        <v>9.0299999999999994</v>
      </c>
      <c r="F58" s="86">
        <v>8</v>
      </c>
      <c r="G58" s="86">
        <v>36.119999999999997</v>
      </c>
      <c r="H58" s="59">
        <f t="shared" si="4"/>
        <v>8.52</v>
      </c>
      <c r="I58" s="59">
        <f t="shared" si="1"/>
        <v>44.64</v>
      </c>
      <c r="K58" s="40"/>
    </row>
    <row r="59" spans="1:11" s="38" customFormat="1" ht="26.4">
      <c r="A59" s="56">
        <v>52</v>
      </c>
      <c r="B59" s="252" t="s">
        <v>75</v>
      </c>
      <c r="C59" s="252" t="s">
        <v>41</v>
      </c>
      <c r="D59" s="85">
        <v>1507</v>
      </c>
      <c r="E59" s="59">
        <f t="shared" si="2"/>
        <v>9.02</v>
      </c>
      <c r="F59" s="86">
        <v>24</v>
      </c>
      <c r="G59" s="86">
        <v>108.29</v>
      </c>
      <c r="H59" s="59">
        <f t="shared" si="4"/>
        <v>25.55</v>
      </c>
      <c r="I59" s="59">
        <f t="shared" si="1"/>
        <v>133.84</v>
      </c>
      <c r="K59" s="40"/>
    </row>
    <row r="60" spans="1:11" s="38" customFormat="1" ht="26.4">
      <c r="A60" s="56">
        <v>53</v>
      </c>
      <c r="B60" s="252" t="s">
        <v>76</v>
      </c>
      <c r="C60" s="252" t="s">
        <v>43</v>
      </c>
      <c r="D60" s="85">
        <v>1309</v>
      </c>
      <c r="E60" s="59">
        <f t="shared" si="2"/>
        <v>7.84</v>
      </c>
      <c r="F60" s="86">
        <v>16</v>
      </c>
      <c r="G60" s="86">
        <v>62.7</v>
      </c>
      <c r="H60" s="59">
        <f t="shared" si="4"/>
        <v>14.79</v>
      </c>
      <c r="I60" s="59">
        <f t="shared" si="1"/>
        <v>77.490000000000009</v>
      </c>
      <c r="K60" s="40"/>
    </row>
    <row r="61" spans="1:11" s="38" customFormat="1" ht="26.4">
      <c r="A61" s="56">
        <v>54</v>
      </c>
      <c r="B61" s="252" t="s">
        <v>75</v>
      </c>
      <c r="C61" s="252" t="s">
        <v>41</v>
      </c>
      <c r="D61" s="85">
        <v>1412</v>
      </c>
      <c r="E61" s="59">
        <f t="shared" si="2"/>
        <v>8.4600000000000009</v>
      </c>
      <c r="F61" s="86">
        <v>24</v>
      </c>
      <c r="G61" s="86">
        <v>101.46</v>
      </c>
      <c r="H61" s="59">
        <f t="shared" si="4"/>
        <v>23.93</v>
      </c>
      <c r="I61" s="59">
        <f t="shared" si="1"/>
        <v>125.38999999999999</v>
      </c>
      <c r="K61" s="40"/>
    </row>
    <row r="62" spans="1:11" s="38" customFormat="1" ht="26.4">
      <c r="A62" s="56">
        <v>55</v>
      </c>
      <c r="B62" s="252" t="s">
        <v>77</v>
      </c>
      <c r="C62" s="252" t="s">
        <v>43</v>
      </c>
      <c r="D62" s="85">
        <v>1255</v>
      </c>
      <c r="E62" s="59">
        <f t="shared" si="2"/>
        <v>7.51</v>
      </c>
      <c r="F62" s="86">
        <v>8</v>
      </c>
      <c r="G62" s="86">
        <v>30.06</v>
      </c>
      <c r="H62" s="59">
        <f>ROUNDDOWN(G62*0.2359,2)-0.01</f>
        <v>7.08</v>
      </c>
      <c r="I62" s="59">
        <f t="shared" si="1"/>
        <v>37.14</v>
      </c>
      <c r="K62" s="40"/>
    </row>
    <row r="63" spans="1:11" s="38" customFormat="1" ht="26.4">
      <c r="A63" s="56">
        <v>56</v>
      </c>
      <c r="B63" s="252" t="s">
        <v>78</v>
      </c>
      <c r="C63" s="252" t="s">
        <v>45</v>
      </c>
      <c r="D63" s="85">
        <v>1508</v>
      </c>
      <c r="E63" s="59">
        <f t="shared" si="2"/>
        <v>9.0299999999999994</v>
      </c>
      <c r="F63" s="86">
        <v>8</v>
      </c>
      <c r="G63" s="86">
        <v>36.119999999999997</v>
      </c>
      <c r="H63" s="59">
        <f t="shared" si="4"/>
        <v>8.52</v>
      </c>
      <c r="I63" s="59">
        <f t="shared" si="1"/>
        <v>44.64</v>
      </c>
      <c r="K63" s="40"/>
    </row>
    <row r="64" spans="1:11" s="38" customFormat="1" ht="26.4">
      <c r="A64" s="56">
        <v>57</v>
      </c>
      <c r="B64" s="252" t="s">
        <v>63</v>
      </c>
      <c r="C64" s="252" t="s">
        <v>54</v>
      </c>
      <c r="D64" s="85">
        <v>1123</v>
      </c>
      <c r="E64" s="59">
        <f t="shared" si="2"/>
        <v>6.72</v>
      </c>
      <c r="F64" s="86">
        <v>24</v>
      </c>
      <c r="G64" s="86">
        <v>80.7</v>
      </c>
      <c r="H64" s="59">
        <f t="shared" si="4"/>
        <v>19.04</v>
      </c>
      <c r="I64" s="59">
        <f t="shared" si="1"/>
        <v>99.740000000000009</v>
      </c>
      <c r="K64" s="40"/>
    </row>
    <row r="65" spans="1:11" s="38" customFormat="1" ht="26.4">
      <c r="A65" s="56">
        <v>58</v>
      </c>
      <c r="B65" s="252" t="s">
        <v>79</v>
      </c>
      <c r="C65" s="252" t="s">
        <v>43</v>
      </c>
      <c r="D65" s="85">
        <v>1279</v>
      </c>
      <c r="E65" s="59">
        <f t="shared" si="2"/>
        <v>7.66</v>
      </c>
      <c r="F65" s="86">
        <v>8</v>
      </c>
      <c r="G65" s="86">
        <v>30.64</v>
      </c>
      <c r="H65" s="59">
        <f t="shared" si="4"/>
        <v>7.23</v>
      </c>
      <c r="I65" s="59">
        <f t="shared" si="1"/>
        <v>37.870000000000005</v>
      </c>
      <c r="K65" s="40"/>
    </row>
    <row r="66" spans="1:11" s="38" customFormat="1" ht="26.4">
      <c r="A66" s="56">
        <v>59</v>
      </c>
      <c r="B66" s="252" t="s">
        <v>80</v>
      </c>
      <c r="C66" s="252" t="s">
        <v>43</v>
      </c>
      <c r="D66" s="85">
        <v>1488</v>
      </c>
      <c r="E66" s="59">
        <f t="shared" si="2"/>
        <v>8.91</v>
      </c>
      <c r="F66" s="86">
        <v>16</v>
      </c>
      <c r="G66" s="86">
        <v>71.28</v>
      </c>
      <c r="H66" s="59">
        <f>ROUNDDOWN(G66*0.2359,2)-0.01</f>
        <v>16.799999999999997</v>
      </c>
      <c r="I66" s="59">
        <f t="shared" si="1"/>
        <v>88.08</v>
      </c>
      <c r="K66" s="40"/>
    </row>
    <row r="67" spans="1:11" s="38" customFormat="1" ht="26.4">
      <c r="A67" s="56">
        <v>60</v>
      </c>
      <c r="B67" s="252" t="s">
        <v>81</v>
      </c>
      <c r="C67" s="252" t="s">
        <v>43</v>
      </c>
      <c r="D67" s="85">
        <v>1255</v>
      </c>
      <c r="E67" s="59">
        <f t="shared" si="2"/>
        <v>7.51</v>
      </c>
      <c r="F67" s="86">
        <v>24</v>
      </c>
      <c r="G67" s="86">
        <v>90.18</v>
      </c>
      <c r="H67" s="59">
        <f t="shared" si="4"/>
        <v>21.27</v>
      </c>
      <c r="I67" s="59">
        <f t="shared" si="1"/>
        <v>111.45</v>
      </c>
      <c r="K67" s="40"/>
    </row>
    <row r="68" spans="1:11" s="38" customFormat="1" ht="26.4">
      <c r="A68" s="56">
        <v>61</v>
      </c>
      <c r="B68" s="252" t="s">
        <v>49</v>
      </c>
      <c r="C68" s="252" t="s">
        <v>43</v>
      </c>
      <c r="D68" s="85">
        <v>1239</v>
      </c>
      <c r="E68" s="59">
        <f t="shared" si="2"/>
        <v>7.42</v>
      </c>
      <c r="F68" s="86">
        <v>8</v>
      </c>
      <c r="G68" s="86">
        <v>29.68</v>
      </c>
      <c r="H68" s="59">
        <f t="shared" si="4"/>
        <v>7</v>
      </c>
      <c r="I68" s="59">
        <f t="shared" si="1"/>
        <v>36.68</v>
      </c>
      <c r="K68" s="40"/>
    </row>
    <row r="69" spans="1:11" s="38" customFormat="1" ht="26.4">
      <c r="A69" s="56">
        <v>62</v>
      </c>
      <c r="B69" s="252" t="s">
        <v>71</v>
      </c>
      <c r="C69" s="252" t="s">
        <v>45</v>
      </c>
      <c r="D69" s="85">
        <v>1422</v>
      </c>
      <c r="E69" s="59">
        <f t="shared" si="2"/>
        <v>8.51</v>
      </c>
      <c r="F69" s="86">
        <v>16</v>
      </c>
      <c r="G69" s="86">
        <v>68.12</v>
      </c>
      <c r="H69" s="59">
        <f t="shared" si="4"/>
        <v>16.07</v>
      </c>
      <c r="I69" s="59">
        <f t="shared" si="1"/>
        <v>84.19</v>
      </c>
      <c r="K69" s="40"/>
    </row>
    <row r="70" spans="1:11" s="38" customFormat="1">
      <c r="A70" s="56">
        <v>63</v>
      </c>
      <c r="B70" s="252" t="s">
        <v>62</v>
      </c>
      <c r="C70" s="252" t="s">
        <v>41</v>
      </c>
      <c r="D70" s="85">
        <v>1176</v>
      </c>
      <c r="E70" s="59">
        <f t="shared" si="2"/>
        <v>7.04</v>
      </c>
      <c r="F70" s="86">
        <v>16</v>
      </c>
      <c r="G70" s="86">
        <v>56.34</v>
      </c>
      <c r="H70" s="59">
        <f t="shared" si="4"/>
        <v>13.29</v>
      </c>
      <c r="I70" s="59">
        <f t="shared" si="1"/>
        <v>69.63</v>
      </c>
      <c r="K70" s="40"/>
    </row>
    <row r="71" spans="1:11" s="38" customFormat="1" ht="26.4">
      <c r="A71" s="56">
        <v>64</v>
      </c>
      <c r="B71" s="252" t="s">
        <v>52</v>
      </c>
      <c r="C71" s="252" t="s">
        <v>45</v>
      </c>
      <c r="D71" s="85">
        <v>1655</v>
      </c>
      <c r="E71" s="59">
        <f t="shared" si="2"/>
        <v>9.91</v>
      </c>
      <c r="F71" s="86">
        <v>14</v>
      </c>
      <c r="G71" s="86">
        <v>69.37</v>
      </c>
      <c r="H71" s="59">
        <f t="shared" si="4"/>
        <v>16.36</v>
      </c>
      <c r="I71" s="59">
        <f t="shared" si="1"/>
        <v>85.73</v>
      </c>
      <c r="K71" s="40"/>
    </row>
    <row r="72" spans="1:11" s="38" customFormat="1" ht="26.4">
      <c r="A72" s="56">
        <v>65</v>
      </c>
      <c r="B72" s="252" t="s">
        <v>57</v>
      </c>
      <c r="C72" s="252" t="s">
        <v>41</v>
      </c>
      <c r="D72" s="85">
        <v>1392</v>
      </c>
      <c r="E72" s="59">
        <f t="shared" si="2"/>
        <v>8.34</v>
      </c>
      <c r="F72" s="86">
        <v>2</v>
      </c>
      <c r="G72" s="86">
        <v>8.34</v>
      </c>
      <c r="H72" s="59">
        <f t="shared" si="4"/>
        <v>1.97</v>
      </c>
      <c r="I72" s="59">
        <f t="shared" ref="I72:I135" si="5">G72+H72</f>
        <v>10.31</v>
      </c>
      <c r="K72" s="40"/>
    </row>
    <row r="73" spans="1:11" s="38" customFormat="1" ht="26.4">
      <c r="A73" s="56">
        <v>66</v>
      </c>
      <c r="B73" s="252" t="s">
        <v>63</v>
      </c>
      <c r="C73" s="252" t="s">
        <v>43</v>
      </c>
      <c r="D73" s="85">
        <v>1376</v>
      </c>
      <c r="E73" s="59">
        <f t="shared" ref="E73:E136" si="6">ROUND(D73/$E$4,2)</f>
        <v>8.24</v>
      </c>
      <c r="F73" s="86">
        <v>8</v>
      </c>
      <c r="G73" s="86">
        <v>32.96</v>
      </c>
      <c r="H73" s="59">
        <f t="shared" si="4"/>
        <v>7.78</v>
      </c>
      <c r="I73" s="59">
        <f t="shared" si="5"/>
        <v>40.74</v>
      </c>
      <c r="K73" s="40"/>
    </row>
    <row r="74" spans="1:11" s="38" customFormat="1" ht="26.4">
      <c r="A74" s="56">
        <v>67</v>
      </c>
      <c r="B74" s="252" t="s">
        <v>74</v>
      </c>
      <c r="C74" s="252" t="s">
        <v>43</v>
      </c>
      <c r="D74" s="85">
        <v>1535</v>
      </c>
      <c r="E74" s="59">
        <f t="shared" si="6"/>
        <v>9.19</v>
      </c>
      <c r="F74" s="86">
        <v>8</v>
      </c>
      <c r="G74" s="86">
        <v>36.770000000000003</v>
      </c>
      <c r="H74" s="59">
        <f>ROUNDDOWN(G74*0.2359,2)-0.01</f>
        <v>8.66</v>
      </c>
      <c r="I74" s="59">
        <f t="shared" si="5"/>
        <v>45.430000000000007</v>
      </c>
      <c r="K74" s="40"/>
    </row>
    <row r="75" spans="1:11" s="38" customFormat="1" ht="26.4">
      <c r="A75" s="56">
        <v>68</v>
      </c>
      <c r="B75" s="252" t="s">
        <v>57</v>
      </c>
      <c r="C75" s="252" t="s">
        <v>41</v>
      </c>
      <c r="D75" s="85">
        <v>1367</v>
      </c>
      <c r="E75" s="59">
        <f t="shared" si="6"/>
        <v>8.19</v>
      </c>
      <c r="F75" s="86">
        <v>8</v>
      </c>
      <c r="G75" s="86">
        <v>32.74</v>
      </c>
      <c r="H75" s="59">
        <f t="shared" si="4"/>
        <v>7.72</v>
      </c>
      <c r="I75" s="59">
        <f t="shared" si="5"/>
        <v>40.46</v>
      </c>
      <c r="K75" s="40"/>
    </row>
    <row r="76" spans="1:11" s="38" customFormat="1" ht="26.4">
      <c r="A76" s="56">
        <v>69</v>
      </c>
      <c r="B76" s="252" t="s">
        <v>82</v>
      </c>
      <c r="C76" s="252" t="s">
        <v>41</v>
      </c>
      <c r="D76" s="85">
        <v>1220</v>
      </c>
      <c r="E76" s="59">
        <f t="shared" si="6"/>
        <v>7.31</v>
      </c>
      <c r="F76" s="86">
        <v>8</v>
      </c>
      <c r="G76" s="86">
        <v>29.22</v>
      </c>
      <c r="H76" s="59">
        <f t="shared" si="4"/>
        <v>6.89</v>
      </c>
      <c r="I76" s="59">
        <f t="shared" si="5"/>
        <v>36.11</v>
      </c>
      <c r="K76" s="40"/>
    </row>
    <row r="77" spans="1:11" s="38" customFormat="1" ht="26.4">
      <c r="A77" s="56">
        <v>70</v>
      </c>
      <c r="B77" s="252" t="s">
        <v>44</v>
      </c>
      <c r="C77" s="252" t="s">
        <v>43</v>
      </c>
      <c r="D77" s="85">
        <v>1418</v>
      </c>
      <c r="E77" s="59">
        <f t="shared" si="6"/>
        <v>8.49</v>
      </c>
      <c r="F77" s="86">
        <v>8</v>
      </c>
      <c r="G77" s="86">
        <v>33.96</v>
      </c>
      <c r="H77" s="59">
        <f t="shared" si="4"/>
        <v>8.01</v>
      </c>
      <c r="I77" s="59">
        <f t="shared" si="5"/>
        <v>41.97</v>
      </c>
      <c r="K77" s="40"/>
    </row>
    <row r="78" spans="1:11" s="38" customFormat="1" ht="26.4">
      <c r="A78" s="56">
        <v>71</v>
      </c>
      <c r="B78" s="252" t="s">
        <v>58</v>
      </c>
      <c r="C78" s="252" t="s">
        <v>41</v>
      </c>
      <c r="D78" s="85">
        <v>1263</v>
      </c>
      <c r="E78" s="59">
        <f t="shared" si="6"/>
        <v>7.56</v>
      </c>
      <c r="F78" s="86">
        <v>8</v>
      </c>
      <c r="G78" s="86">
        <v>30.25</v>
      </c>
      <c r="H78" s="59">
        <f>ROUND(G78*0.2359,2)-0.01</f>
        <v>7.13</v>
      </c>
      <c r="I78" s="59">
        <f t="shared" si="5"/>
        <v>37.380000000000003</v>
      </c>
      <c r="K78" s="40"/>
    </row>
    <row r="79" spans="1:11" s="38" customFormat="1" ht="26.4">
      <c r="A79" s="56">
        <v>72</v>
      </c>
      <c r="B79" s="252" t="s">
        <v>83</v>
      </c>
      <c r="C79" s="252" t="s">
        <v>41</v>
      </c>
      <c r="D79" s="85">
        <v>1412</v>
      </c>
      <c r="E79" s="59">
        <f t="shared" si="6"/>
        <v>8.4600000000000009</v>
      </c>
      <c r="F79" s="86">
        <v>16</v>
      </c>
      <c r="G79" s="86">
        <v>67.64</v>
      </c>
      <c r="H79" s="59">
        <f t="shared" ref="H79:H142" si="7">ROUND(G79*0.2359,2)</f>
        <v>15.96</v>
      </c>
      <c r="I79" s="59">
        <f t="shared" si="5"/>
        <v>83.6</v>
      </c>
      <c r="K79" s="40"/>
    </row>
    <row r="80" spans="1:11" s="38" customFormat="1" ht="26.4">
      <c r="A80" s="56">
        <v>73</v>
      </c>
      <c r="B80" s="252" t="s">
        <v>73</v>
      </c>
      <c r="C80" s="252" t="s">
        <v>41</v>
      </c>
      <c r="D80" s="85">
        <v>1220</v>
      </c>
      <c r="E80" s="59">
        <f t="shared" si="6"/>
        <v>7.31</v>
      </c>
      <c r="F80" s="86">
        <v>16</v>
      </c>
      <c r="G80" s="86">
        <v>58.44</v>
      </c>
      <c r="H80" s="59">
        <f t="shared" si="7"/>
        <v>13.79</v>
      </c>
      <c r="I80" s="59">
        <f t="shared" si="5"/>
        <v>72.22999999999999</v>
      </c>
      <c r="K80" s="40"/>
    </row>
    <row r="81" spans="1:11" s="38" customFormat="1" ht="26.4">
      <c r="A81" s="56">
        <v>74</v>
      </c>
      <c r="B81" s="252" t="s">
        <v>84</v>
      </c>
      <c r="C81" s="252" t="s">
        <v>43</v>
      </c>
      <c r="D81" s="85">
        <v>1268</v>
      </c>
      <c r="E81" s="59">
        <f t="shared" si="6"/>
        <v>7.59</v>
      </c>
      <c r="F81" s="86">
        <v>24</v>
      </c>
      <c r="G81" s="86">
        <v>91.12</v>
      </c>
      <c r="H81" s="59">
        <f t="shared" si="7"/>
        <v>21.5</v>
      </c>
      <c r="I81" s="59">
        <f t="shared" si="5"/>
        <v>112.62</v>
      </c>
      <c r="K81" s="40"/>
    </row>
    <row r="82" spans="1:11" s="38" customFormat="1" ht="26.4">
      <c r="A82" s="56">
        <v>75</v>
      </c>
      <c r="B82" s="252" t="s">
        <v>85</v>
      </c>
      <c r="C82" s="252" t="s">
        <v>41</v>
      </c>
      <c r="D82" s="85">
        <v>1220</v>
      </c>
      <c r="E82" s="59">
        <f t="shared" si="6"/>
        <v>7.31</v>
      </c>
      <c r="F82" s="86">
        <v>8</v>
      </c>
      <c r="G82" s="86">
        <v>29.22</v>
      </c>
      <c r="H82" s="59">
        <f t="shared" si="7"/>
        <v>6.89</v>
      </c>
      <c r="I82" s="59">
        <f t="shared" si="5"/>
        <v>36.11</v>
      </c>
      <c r="K82" s="40"/>
    </row>
    <row r="83" spans="1:11" s="38" customFormat="1" ht="26.4">
      <c r="A83" s="56">
        <v>76</v>
      </c>
      <c r="B83" s="252" t="s">
        <v>40</v>
      </c>
      <c r="C83" s="252" t="s">
        <v>43</v>
      </c>
      <c r="D83" s="85">
        <v>1464</v>
      </c>
      <c r="E83" s="59">
        <f t="shared" si="6"/>
        <v>8.77</v>
      </c>
      <c r="F83" s="86">
        <v>24</v>
      </c>
      <c r="G83" s="86">
        <v>105.19</v>
      </c>
      <c r="H83" s="59">
        <f t="shared" si="7"/>
        <v>24.81</v>
      </c>
      <c r="I83" s="59">
        <f t="shared" si="5"/>
        <v>130</v>
      </c>
      <c r="K83" s="40"/>
    </row>
    <row r="84" spans="1:11" s="38" customFormat="1" ht="26.4">
      <c r="A84" s="56">
        <v>77</v>
      </c>
      <c r="B84" s="252" t="s">
        <v>51</v>
      </c>
      <c r="C84" s="252" t="s">
        <v>41</v>
      </c>
      <c r="D84" s="85">
        <v>1263</v>
      </c>
      <c r="E84" s="59">
        <f t="shared" si="6"/>
        <v>7.56</v>
      </c>
      <c r="F84" s="86">
        <v>8</v>
      </c>
      <c r="G84" s="86">
        <v>30.25</v>
      </c>
      <c r="H84" s="59">
        <f t="shared" si="7"/>
        <v>7.14</v>
      </c>
      <c r="I84" s="59">
        <f t="shared" si="5"/>
        <v>37.39</v>
      </c>
      <c r="K84" s="40"/>
    </row>
    <row r="85" spans="1:11" s="38" customFormat="1" ht="26.4">
      <c r="A85" s="56">
        <v>78</v>
      </c>
      <c r="B85" s="252" t="s">
        <v>75</v>
      </c>
      <c r="C85" s="252" t="s">
        <v>41</v>
      </c>
      <c r="D85" s="85">
        <v>1412</v>
      </c>
      <c r="E85" s="59">
        <f t="shared" si="6"/>
        <v>8.4600000000000009</v>
      </c>
      <c r="F85" s="86">
        <v>8</v>
      </c>
      <c r="G85" s="86">
        <v>33.82</v>
      </c>
      <c r="H85" s="59">
        <f t="shared" si="7"/>
        <v>7.98</v>
      </c>
      <c r="I85" s="59">
        <f t="shared" si="5"/>
        <v>41.8</v>
      </c>
      <c r="K85" s="40"/>
    </row>
    <row r="86" spans="1:11" s="38" customFormat="1" ht="26.4">
      <c r="A86" s="56">
        <v>79</v>
      </c>
      <c r="B86" s="252" t="s">
        <v>52</v>
      </c>
      <c r="C86" s="252" t="s">
        <v>43</v>
      </c>
      <c r="D86" s="85">
        <v>1464</v>
      </c>
      <c r="E86" s="59">
        <f t="shared" si="6"/>
        <v>8.77</v>
      </c>
      <c r="F86" s="86">
        <v>16</v>
      </c>
      <c r="G86" s="86">
        <v>70.13</v>
      </c>
      <c r="H86" s="59">
        <f t="shared" si="7"/>
        <v>16.54</v>
      </c>
      <c r="I86" s="59">
        <f t="shared" si="5"/>
        <v>86.669999999999987</v>
      </c>
      <c r="K86" s="40"/>
    </row>
    <row r="87" spans="1:11" s="38" customFormat="1" ht="26.4">
      <c r="A87" s="56">
        <v>80</v>
      </c>
      <c r="B87" s="252" t="s">
        <v>57</v>
      </c>
      <c r="C87" s="252" t="s">
        <v>43</v>
      </c>
      <c r="D87" s="85">
        <v>1438</v>
      </c>
      <c r="E87" s="59">
        <f t="shared" si="6"/>
        <v>8.61</v>
      </c>
      <c r="F87" s="86">
        <v>8</v>
      </c>
      <c r="G87" s="86">
        <v>34.44</v>
      </c>
      <c r="H87" s="59">
        <f t="shared" si="7"/>
        <v>8.1199999999999992</v>
      </c>
      <c r="I87" s="59">
        <f t="shared" si="5"/>
        <v>42.559999999999995</v>
      </c>
      <c r="K87" s="40"/>
    </row>
    <row r="88" spans="1:11" s="38" customFormat="1" ht="26.4">
      <c r="A88" s="56">
        <v>81</v>
      </c>
      <c r="B88" s="252" t="s">
        <v>86</v>
      </c>
      <c r="C88" s="252" t="s">
        <v>43</v>
      </c>
      <c r="D88" s="85">
        <v>1418</v>
      </c>
      <c r="E88" s="59">
        <f t="shared" si="6"/>
        <v>8.49</v>
      </c>
      <c r="F88" s="86">
        <v>8</v>
      </c>
      <c r="G88" s="86">
        <v>33.96</v>
      </c>
      <c r="H88" s="59">
        <f t="shared" si="7"/>
        <v>8.01</v>
      </c>
      <c r="I88" s="59">
        <f t="shared" si="5"/>
        <v>41.97</v>
      </c>
      <c r="K88" s="40"/>
    </row>
    <row r="89" spans="1:11" s="38" customFormat="1" ht="26.4">
      <c r="A89" s="56">
        <v>82</v>
      </c>
      <c r="B89" s="252" t="s">
        <v>80</v>
      </c>
      <c r="C89" s="252" t="s">
        <v>45</v>
      </c>
      <c r="D89" s="85">
        <v>1594</v>
      </c>
      <c r="E89" s="59">
        <f t="shared" si="6"/>
        <v>9.5399999999999991</v>
      </c>
      <c r="F89" s="86">
        <v>24</v>
      </c>
      <c r="G89" s="86">
        <v>114.54</v>
      </c>
      <c r="H89" s="59">
        <f t="shared" si="7"/>
        <v>27.02</v>
      </c>
      <c r="I89" s="59">
        <f t="shared" si="5"/>
        <v>141.56</v>
      </c>
      <c r="K89" s="40"/>
    </row>
    <row r="90" spans="1:11" s="38" customFormat="1" ht="26.4">
      <c r="A90" s="56">
        <v>83</v>
      </c>
      <c r="B90" s="252" t="s">
        <v>53</v>
      </c>
      <c r="C90" s="252" t="s">
        <v>54</v>
      </c>
      <c r="D90" s="85">
        <v>1063</v>
      </c>
      <c r="E90" s="59">
        <f t="shared" si="6"/>
        <v>6.37</v>
      </c>
      <c r="F90" s="86">
        <v>16</v>
      </c>
      <c r="G90" s="86">
        <v>50.92</v>
      </c>
      <c r="H90" s="59">
        <f t="shared" si="7"/>
        <v>12.01</v>
      </c>
      <c r="I90" s="59">
        <f t="shared" si="5"/>
        <v>62.93</v>
      </c>
      <c r="K90" s="40"/>
    </row>
    <row r="91" spans="1:11" s="38" customFormat="1" ht="26.4">
      <c r="A91" s="56">
        <v>84</v>
      </c>
      <c r="B91" s="252" t="s">
        <v>87</v>
      </c>
      <c r="C91" s="252" t="s">
        <v>41</v>
      </c>
      <c r="D91" s="85">
        <v>1220</v>
      </c>
      <c r="E91" s="59">
        <f t="shared" si="6"/>
        <v>7.31</v>
      </c>
      <c r="F91" s="86">
        <v>8</v>
      </c>
      <c r="G91" s="86">
        <v>29.22</v>
      </c>
      <c r="H91" s="59">
        <f t="shared" si="7"/>
        <v>6.89</v>
      </c>
      <c r="I91" s="59">
        <f t="shared" si="5"/>
        <v>36.11</v>
      </c>
      <c r="K91" s="40"/>
    </row>
    <row r="92" spans="1:11" s="38" customFormat="1" ht="26.4">
      <c r="A92" s="56">
        <v>85</v>
      </c>
      <c r="B92" s="252" t="s">
        <v>60</v>
      </c>
      <c r="C92" s="252" t="s">
        <v>43</v>
      </c>
      <c r="D92" s="85">
        <v>1444</v>
      </c>
      <c r="E92" s="59">
        <f t="shared" si="6"/>
        <v>8.65</v>
      </c>
      <c r="F92" s="86">
        <v>8</v>
      </c>
      <c r="G92" s="86">
        <v>34.590000000000003</v>
      </c>
      <c r="H92" s="59">
        <f t="shared" si="7"/>
        <v>8.16</v>
      </c>
      <c r="I92" s="59">
        <f t="shared" si="5"/>
        <v>42.75</v>
      </c>
      <c r="K92" s="40"/>
    </row>
    <row r="93" spans="1:11" s="38" customFormat="1" ht="26.4">
      <c r="A93" s="56">
        <v>86</v>
      </c>
      <c r="B93" s="252" t="s">
        <v>88</v>
      </c>
      <c r="C93" s="252" t="s">
        <v>41</v>
      </c>
      <c r="D93" s="85">
        <v>1392</v>
      </c>
      <c r="E93" s="59">
        <f t="shared" si="6"/>
        <v>8.34</v>
      </c>
      <c r="F93" s="86">
        <v>8</v>
      </c>
      <c r="G93" s="86">
        <v>33.340000000000003</v>
      </c>
      <c r="H93" s="59">
        <f>ROUNDDOWN(G93*0.2359,2)-0.01</f>
        <v>7.8500000000000005</v>
      </c>
      <c r="I93" s="59">
        <f t="shared" si="5"/>
        <v>41.190000000000005</v>
      </c>
      <c r="K93" s="40"/>
    </row>
    <row r="94" spans="1:11" s="38" customFormat="1" ht="26.4">
      <c r="A94" s="56">
        <v>87</v>
      </c>
      <c r="B94" s="252" t="s">
        <v>49</v>
      </c>
      <c r="C94" s="252" t="s">
        <v>41</v>
      </c>
      <c r="D94" s="85">
        <v>1259</v>
      </c>
      <c r="E94" s="59">
        <f t="shared" si="6"/>
        <v>7.54</v>
      </c>
      <c r="F94" s="86">
        <v>14</v>
      </c>
      <c r="G94" s="86">
        <v>52.77</v>
      </c>
      <c r="H94" s="59">
        <f>ROUNDUP(G94*0.2359,2)</f>
        <v>12.45</v>
      </c>
      <c r="I94" s="59">
        <f t="shared" si="5"/>
        <v>65.22</v>
      </c>
      <c r="K94" s="40"/>
    </row>
    <row r="95" spans="1:11" s="38" customFormat="1" ht="26.4">
      <c r="A95" s="56">
        <v>88</v>
      </c>
      <c r="B95" s="252" t="s">
        <v>88</v>
      </c>
      <c r="C95" s="252" t="s">
        <v>45</v>
      </c>
      <c r="D95" s="85">
        <v>1762</v>
      </c>
      <c r="E95" s="59">
        <f t="shared" si="6"/>
        <v>10.55</v>
      </c>
      <c r="F95" s="86">
        <v>8</v>
      </c>
      <c r="G95" s="86">
        <v>42.2</v>
      </c>
      <c r="H95" s="59">
        <f t="shared" si="7"/>
        <v>9.9499999999999993</v>
      </c>
      <c r="I95" s="59">
        <f t="shared" si="5"/>
        <v>52.150000000000006</v>
      </c>
      <c r="K95" s="40"/>
    </row>
    <row r="96" spans="1:11" s="38" customFormat="1" ht="26.4">
      <c r="A96" s="56">
        <v>89</v>
      </c>
      <c r="B96" s="252" t="s">
        <v>75</v>
      </c>
      <c r="C96" s="252" t="s">
        <v>43</v>
      </c>
      <c r="D96" s="85">
        <v>1438</v>
      </c>
      <c r="E96" s="59">
        <f t="shared" si="6"/>
        <v>8.61</v>
      </c>
      <c r="F96" s="86">
        <v>24</v>
      </c>
      <c r="G96" s="86">
        <v>103.33</v>
      </c>
      <c r="H96" s="59">
        <f t="shared" si="7"/>
        <v>24.38</v>
      </c>
      <c r="I96" s="59">
        <f t="shared" si="5"/>
        <v>127.71</v>
      </c>
      <c r="K96" s="40"/>
    </row>
    <row r="97" spans="1:11" s="38" customFormat="1" ht="26.4">
      <c r="A97" s="56">
        <v>90</v>
      </c>
      <c r="B97" s="252" t="s">
        <v>67</v>
      </c>
      <c r="C97" s="252" t="s">
        <v>43</v>
      </c>
      <c r="D97" s="85">
        <v>1235</v>
      </c>
      <c r="E97" s="59">
        <f t="shared" si="6"/>
        <v>7.4</v>
      </c>
      <c r="F97" s="86">
        <v>8</v>
      </c>
      <c r="G97" s="86">
        <v>29.58</v>
      </c>
      <c r="H97" s="59">
        <f t="shared" si="7"/>
        <v>6.98</v>
      </c>
      <c r="I97" s="59">
        <f t="shared" si="5"/>
        <v>36.56</v>
      </c>
      <c r="K97" s="40"/>
    </row>
    <row r="98" spans="1:11" s="38" customFormat="1" ht="26.4">
      <c r="A98" s="56">
        <v>91</v>
      </c>
      <c r="B98" s="252" t="s">
        <v>75</v>
      </c>
      <c r="C98" s="252" t="s">
        <v>43</v>
      </c>
      <c r="D98" s="85">
        <v>1464</v>
      </c>
      <c r="E98" s="59">
        <f t="shared" si="6"/>
        <v>8.77</v>
      </c>
      <c r="F98" s="86">
        <v>16</v>
      </c>
      <c r="G98" s="86">
        <v>70.13</v>
      </c>
      <c r="H98" s="59">
        <f t="shared" si="7"/>
        <v>16.54</v>
      </c>
      <c r="I98" s="59">
        <f t="shared" si="5"/>
        <v>86.669999999999987</v>
      </c>
      <c r="K98" s="40"/>
    </row>
    <row r="99" spans="1:11" s="38" customFormat="1" ht="26.4">
      <c r="A99" s="56">
        <v>92</v>
      </c>
      <c r="B99" s="252" t="s">
        <v>86</v>
      </c>
      <c r="C99" s="252" t="s">
        <v>41</v>
      </c>
      <c r="D99" s="85">
        <v>1412</v>
      </c>
      <c r="E99" s="59">
        <f t="shared" si="6"/>
        <v>8.4600000000000009</v>
      </c>
      <c r="F99" s="86">
        <v>24</v>
      </c>
      <c r="G99" s="86">
        <v>101.46</v>
      </c>
      <c r="H99" s="59">
        <f t="shared" si="7"/>
        <v>23.93</v>
      </c>
      <c r="I99" s="59">
        <f t="shared" si="5"/>
        <v>125.38999999999999</v>
      </c>
      <c r="K99" s="40"/>
    </row>
    <row r="100" spans="1:11" s="38" customFormat="1" ht="26.4">
      <c r="A100" s="56">
        <v>93</v>
      </c>
      <c r="B100" s="252" t="s">
        <v>81</v>
      </c>
      <c r="C100" s="252" t="s">
        <v>43</v>
      </c>
      <c r="D100" s="85">
        <v>1235</v>
      </c>
      <c r="E100" s="59">
        <f t="shared" si="6"/>
        <v>7.4</v>
      </c>
      <c r="F100" s="86">
        <v>40</v>
      </c>
      <c r="G100" s="86">
        <v>147.9</v>
      </c>
      <c r="H100" s="59">
        <f t="shared" si="7"/>
        <v>34.89</v>
      </c>
      <c r="I100" s="59">
        <f t="shared" si="5"/>
        <v>182.79000000000002</v>
      </c>
      <c r="K100" s="40"/>
    </row>
    <row r="101" spans="1:11" s="38" customFormat="1" ht="26.4">
      <c r="A101" s="56">
        <v>94</v>
      </c>
      <c r="B101" s="252" t="s">
        <v>71</v>
      </c>
      <c r="C101" s="252" t="s">
        <v>41</v>
      </c>
      <c r="D101" s="85">
        <v>1243</v>
      </c>
      <c r="E101" s="59">
        <f t="shared" si="6"/>
        <v>7.44</v>
      </c>
      <c r="F101" s="86">
        <v>8</v>
      </c>
      <c r="G101" s="86">
        <v>29.77</v>
      </c>
      <c r="H101" s="59">
        <f t="shared" si="7"/>
        <v>7.02</v>
      </c>
      <c r="I101" s="59">
        <f t="shared" si="5"/>
        <v>36.79</v>
      </c>
      <c r="K101" s="40"/>
    </row>
    <row r="102" spans="1:11" s="38" customFormat="1">
      <c r="A102" s="56">
        <v>95</v>
      </c>
      <c r="B102" s="252" t="s">
        <v>62</v>
      </c>
      <c r="C102" s="252" t="s">
        <v>43</v>
      </c>
      <c r="D102" s="85">
        <v>1360</v>
      </c>
      <c r="E102" s="59">
        <f t="shared" si="6"/>
        <v>8.14</v>
      </c>
      <c r="F102" s="86">
        <v>16</v>
      </c>
      <c r="G102" s="86">
        <v>65.150000000000006</v>
      </c>
      <c r="H102" s="59">
        <f t="shared" si="7"/>
        <v>15.37</v>
      </c>
      <c r="I102" s="59">
        <f t="shared" si="5"/>
        <v>80.52000000000001</v>
      </c>
      <c r="K102" s="40"/>
    </row>
    <row r="103" spans="1:11" s="38" customFormat="1" ht="26.4">
      <c r="A103" s="56">
        <v>96</v>
      </c>
      <c r="B103" s="252" t="s">
        <v>75</v>
      </c>
      <c r="C103" s="252" t="s">
        <v>41</v>
      </c>
      <c r="D103" s="85">
        <v>1412</v>
      </c>
      <c r="E103" s="59">
        <f t="shared" si="6"/>
        <v>8.4600000000000009</v>
      </c>
      <c r="F103" s="86">
        <v>32</v>
      </c>
      <c r="G103" s="86">
        <v>135.28</v>
      </c>
      <c r="H103" s="59">
        <f t="shared" si="7"/>
        <v>31.91</v>
      </c>
      <c r="I103" s="59">
        <f t="shared" si="5"/>
        <v>167.19</v>
      </c>
      <c r="K103" s="40"/>
    </row>
    <row r="104" spans="1:11" s="38" customFormat="1" ht="26.4">
      <c r="A104" s="56">
        <v>97</v>
      </c>
      <c r="B104" s="252" t="s">
        <v>89</v>
      </c>
      <c r="C104" s="252" t="s">
        <v>41</v>
      </c>
      <c r="D104" s="85">
        <v>1220</v>
      </c>
      <c r="E104" s="59">
        <f t="shared" si="6"/>
        <v>7.31</v>
      </c>
      <c r="F104" s="86">
        <v>16</v>
      </c>
      <c r="G104" s="86">
        <v>58.44</v>
      </c>
      <c r="H104" s="59">
        <f t="shared" si="7"/>
        <v>13.79</v>
      </c>
      <c r="I104" s="59">
        <f t="shared" si="5"/>
        <v>72.22999999999999</v>
      </c>
      <c r="K104" s="40"/>
    </row>
    <row r="105" spans="1:11" s="38" customFormat="1" ht="26.4">
      <c r="A105" s="56">
        <v>98</v>
      </c>
      <c r="B105" s="252" t="s">
        <v>88</v>
      </c>
      <c r="C105" s="252" t="s">
        <v>43</v>
      </c>
      <c r="D105" s="85">
        <v>1444</v>
      </c>
      <c r="E105" s="59">
        <f t="shared" si="6"/>
        <v>8.65</v>
      </c>
      <c r="F105" s="86">
        <v>16</v>
      </c>
      <c r="G105" s="86">
        <v>69.180000000000007</v>
      </c>
      <c r="H105" s="59">
        <f t="shared" si="7"/>
        <v>16.32</v>
      </c>
      <c r="I105" s="59">
        <f t="shared" si="5"/>
        <v>85.5</v>
      </c>
      <c r="K105" s="40"/>
    </row>
    <row r="106" spans="1:11" s="38" customFormat="1" ht="39.6">
      <c r="A106" s="56">
        <v>99</v>
      </c>
      <c r="B106" s="252" t="s">
        <v>68</v>
      </c>
      <c r="C106" s="252" t="s">
        <v>41</v>
      </c>
      <c r="D106" s="85">
        <v>1367</v>
      </c>
      <c r="E106" s="59">
        <f t="shared" si="6"/>
        <v>8.19</v>
      </c>
      <c r="F106" s="86">
        <v>8</v>
      </c>
      <c r="G106" s="86">
        <v>32.74</v>
      </c>
      <c r="H106" s="59">
        <f t="shared" si="7"/>
        <v>7.72</v>
      </c>
      <c r="I106" s="59">
        <f t="shared" si="5"/>
        <v>40.46</v>
      </c>
      <c r="K106" s="40"/>
    </row>
    <row r="107" spans="1:11" s="38" customFormat="1" ht="39.6">
      <c r="A107" s="56">
        <v>100</v>
      </c>
      <c r="B107" s="252" t="s">
        <v>90</v>
      </c>
      <c r="C107" s="252" t="s">
        <v>91</v>
      </c>
      <c r="D107" s="85">
        <v>1937</v>
      </c>
      <c r="E107" s="59">
        <f t="shared" si="6"/>
        <v>11.6</v>
      </c>
      <c r="F107" s="86">
        <v>10</v>
      </c>
      <c r="G107" s="86">
        <v>58</v>
      </c>
      <c r="H107" s="59">
        <f t="shared" si="7"/>
        <v>13.68</v>
      </c>
      <c r="I107" s="59">
        <f t="shared" si="5"/>
        <v>71.680000000000007</v>
      </c>
      <c r="K107" s="40"/>
    </row>
    <row r="108" spans="1:11" s="38" customFormat="1" ht="26.4">
      <c r="A108" s="56">
        <v>101</v>
      </c>
      <c r="B108" s="252" t="s">
        <v>81</v>
      </c>
      <c r="C108" s="252" t="s">
        <v>41</v>
      </c>
      <c r="D108" s="85">
        <v>1263</v>
      </c>
      <c r="E108" s="59">
        <f t="shared" si="6"/>
        <v>7.56</v>
      </c>
      <c r="F108" s="86">
        <v>24</v>
      </c>
      <c r="G108" s="86">
        <v>90.76</v>
      </c>
      <c r="H108" s="59">
        <f t="shared" si="7"/>
        <v>21.41</v>
      </c>
      <c r="I108" s="59">
        <f t="shared" si="5"/>
        <v>112.17</v>
      </c>
      <c r="K108" s="40"/>
    </row>
    <row r="109" spans="1:11" s="38" customFormat="1" ht="26.4">
      <c r="A109" s="56">
        <v>102</v>
      </c>
      <c r="B109" s="252" t="s">
        <v>48</v>
      </c>
      <c r="C109" s="252" t="s">
        <v>41</v>
      </c>
      <c r="D109" s="85">
        <v>1243</v>
      </c>
      <c r="E109" s="59">
        <f t="shared" si="6"/>
        <v>7.44</v>
      </c>
      <c r="F109" s="86">
        <v>16</v>
      </c>
      <c r="G109" s="86">
        <v>59.54</v>
      </c>
      <c r="H109" s="59">
        <f t="shared" si="7"/>
        <v>14.05</v>
      </c>
      <c r="I109" s="59">
        <f t="shared" si="5"/>
        <v>73.59</v>
      </c>
      <c r="K109" s="40"/>
    </row>
    <row r="110" spans="1:11" s="38" customFormat="1" ht="26.4">
      <c r="A110" s="56">
        <v>103</v>
      </c>
      <c r="B110" s="252" t="s">
        <v>40</v>
      </c>
      <c r="C110" s="252" t="s">
        <v>41</v>
      </c>
      <c r="D110" s="85">
        <v>1438</v>
      </c>
      <c r="E110" s="59">
        <f t="shared" si="6"/>
        <v>8.61</v>
      </c>
      <c r="F110" s="86">
        <v>8</v>
      </c>
      <c r="G110" s="86">
        <v>34.44</v>
      </c>
      <c r="H110" s="59">
        <f t="shared" si="7"/>
        <v>8.1199999999999992</v>
      </c>
      <c r="I110" s="59">
        <f t="shared" si="5"/>
        <v>42.559999999999995</v>
      </c>
      <c r="K110" s="40"/>
    </row>
    <row r="111" spans="1:11" s="38" customFormat="1" ht="26.4">
      <c r="A111" s="56">
        <v>104</v>
      </c>
      <c r="B111" s="252" t="s">
        <v>49</v>
      </c>
      <c r="C111" s="252" t="s">
        <v>41</v>
      </c>
      <c r="D111" s="85">
        <v>1240</v>
      </c>
      <c r="E111" s="59">
        <f t="shared" si="6"/>
        <v>7.43</v>
      </c>
      <c r="F111" s="86">
        <v>16</v>
      </c>
      <c r="G111" s="86">
        <v>59.4</v>
      </c>
      <c r="H111" s="59">
        <f t="shared" si="7"/>
        <v>14.01</v>
      </c>
      <c r="I111" s="59">
        <f t="shared" si="5"/>
        <v>73.41</v>
      </c>
      <c r="K111" s="40"/>
    </row>
    <row r="112" spans="1:11" s="38" customFormat="1" ht="26.4">
      <c r="A112" s="56">
        <v>105</v>
      </c>
      <c r="B112" s="252" t="s">
        <v>47</v>
      </c>
      <c r="C112" s="252" t="s">
        <v>41</v>
      </c>
      <c r="D112" s="85">
        <v>1220</v>
      </c>
      <c r="E112" s="59">
        <f t="shared" si="6"/>
        <v>7.31</v>
      </c>
      <c r="F112" s="86">
        <v>16</v>
      </c>
      <c r="G112" s="86">
        <v>58.44</v>
      </c>
      <c r="H112" s="59">
        <f>ROUNDDOWN(G112*0.2359,2)</f>
        <v>13.78</v>
      </c>
      <c r="I112" s="59">
        <f t="shared" si="5"/>
        <v>72.22</v>
      </c>
      <c r="K112" s="40"/>
    </row>
    <row r="113" spans="1:11" s="38" customFormat="1" ht="26.4">
      <c r="A113" s="56">
        <v>106</v>
      </c>
      <c r="B113" s="252" t="s">
        <v>75</v>
      </c>
      <c r="C113" s="252" t="s">
        <v>41</v>
      </c>
      <c r="D113" s="85">
        <v>1412</v>
      </c>
      <c r="E113" s="59">
        <f t="shared" si="6"/>
        <v>8.4600000000000009</v>
      </c>
      <c r="F113" s="86">
        <v>22</v>
      </c>
      <c r="G113" s="86">
        <v>93.01</v>
      </c>
      <c r="H113" s="59">
        <f t="shared" si="7"/>
        <v>21.94</v>
      </c>
      <c r="I113" s="59">
        <f t="shared" si="5"/>
        <v>114.95</v>
      </c>
      <c r="K113" s="40"/>
    </row>
    <row r="114" spans="1:11" s="38" customFormat="1" ht="26.4">
      <c r="A114" s="56">
        <v>107</v>
      </c>
      <c r="B114" s="252" t="s">
        <v>84</v>
      </c>
      <c r="C114" s="252" t="s">
        <v>43</v>
      </c>
      <c r="D114" s="85">
        <v>1268</v>
      </c>
      <c r="E114" s="59">
        <f t="shared" si="6"/>
        <v>7.59</v>
      </c>
      <c r="F114" s="86">
        <v>8</v>
      </c>
      <c r="G114" s="86">
        <v>30.37</v>
      </c>
      <c r="H114" s="59">
        <f t="shared" si="7"/>
        <v>7.16</v>
      </c>
      <c r="I114" s="59">
        <f t="shared" si="5"/>
        <v>37.53</v>
      </c>
      <c r="K114" s="40"/>
    </row>
    <row r="115" spans="1:11" s="38" customFormat="1" ht="39.6">
      <c r="A115" s="56">
        <v>108</v>
      </c>
      <c r="B115" s="252" t="s">
        <v>90</v>
      </c>
      <c r="C115" s="252" t="s">
        <v>39</v>
      </c>
      <c r="D115" s="85">
        <v>1883</v>
      </c>
      <c r="E115" s="59">
        <f t="shared" si="6"/>
        <v>11.28</v>
      </c>
      <c r="F115" s="86">
        <v>16</v>
      </c>
      <c r="G115" s="86">
        <v>90.2</v>
      </c>
      <c r="H115" s="59">
        <f t="shared" si="7"/>
        <v>21.28</v>
      </c>
      <c r="I115" s="59">
        <f t="shared" si="5"/>
        <v>111.48</v>
      </c>
      <c r="K115" s="40"/>
    </row>
    <row r="116" spans="1:11" s="38" customFormat="1" ht="26.4">
      <c r="A116" s="56">
        <v>109</v>
      </c>
      <c r="B116" s="252" t="s">
        <v>53</v>
      </c>
      <c r="C116" s="252" t="s">
        <v>54</v>
      </c>
      <c r="D116" s="85">
        <v>1063</v>
      </c>
      <c r="E116" s="59">
        <f t="shared" si="6"/>
        <v>6.37</v>
      </c>
      <c r="F116" s="86">
        <v>8</v>
      </c>
      <c r="G116" s="86">
        <v>25.46</v>
      </c>
      <c r="H116" s="59">
        <f t="shared" si="7"/>
        <v>6.01</v>
      </c>
      <c r="I116" s="59">
        <f t="shared" si="5"/>
        <v>31.47</v>
      </c>
      <c r="K116" s="40"/>
    </row>
    <row r="117" spans="1:11" s="38" customFormat="1" ht="26.4">
      <c r="A117" s="56">
        <v>110</v>
      </c>
      <c r="B117" s="252" t="s">
        <v>84</v>
      </c>
      <c r="C117" s="252" t="s">
        <v>45</v>
      </c>
      <c r="D117" s="85">
        <v>1279</v>
      </c>
      <c r="E117" s="59">
        <f t="shared" si="6"/>
        <v>7.66</v>
      </c>
      <c r="F117" s="86">
        <v>24</v>
      </c>
      <c r="G117" s="86">
        <v>91.91</v>
      </c>
      <c r="H117" s="59">
        <f t="shared" si="7"/>
        <v>21.68</v>
      </c>
      <c r="I117" s="59">
        <f t="shared" si="5"/>
        <v>113.59</v>
      </c>
      <c r="K117" s="40"/>
    </row>
    <row r="118" spans="1:11" s="38" customFormat="1" ht="26.4">
      <c r="A118" s="56">
        <v>111</v>
      </c>
      <c r="B118" s="252" t="s">
        <v>67</v>
      </c>
      <c r="C118" s="252" t="s">
        <v>45</v>
      </c>
      <c r="D118" s="85">
        <v>1838</v>
      </c>
      <c r="E118" s="59">
        <f t="shared" si="6"/>
        <v>11.01</v>
      </c>
      <c r="F118" s="86">
        <v>8</v>
      </c>
      <c r="G118" s="86">
        <v>44.02</v>
      </c>
      <c r="H118" s="59">
        <f t="shared" si="7"/>
        <v>10.38</v>
      </c>
      <c r="I118" s="59">
        <f t="shared" si="5"/>
        <v>54.400000000000006</v>
      </c>
      <c r="K118" s="40"/>
    </row>
    <row r="119" spans="1:11" s="38" customFormat="1" ht="26.4">
      <c r="A119" s="56">
        <v>112</v>
      </c>
      <c r="B119" s="252" t="s">
        <v>46</v>
      </c>
      <c r="C119" s="252" t="s">
        <v>54</v>
      </c>
      <c r="D119" s="85">
        <v>1083</v>
      </c>
      <c r="E119" s="59">
        <f t="shared" si="6"/>
        <v>6.49</v>
      </c>
      <c r="F119" s="86">
        <v>8</v>
      </c>
      <c r="G119" s="86">
        <v>25.94</v>
      </c>
      <c r="H119" s="59">
        <f t="shared" si="7"/>
        <v>6.12</v>
      </c>
      <c r="I119" s="59">
        <f t="shared" si="5"/>
        <v>32.06</v>
      </c>
      <c r="K119" s="40"/>
    </row>
    <row r="120" spans="1:11" s="38" customFormat="1" ht="26.4">
      <c r="A120" s="56">
        <v>113</v>
      </c>
      <c r="B120" s="252" t="s">
        <v>44</v>
      </c>
      <c r="C120" s="252" t="s">
        <v>41</v>
      </c>
      <c r="D120" s="85">
        <v>1412</v>
      </c>
      <c r="E120" s="59">
        <f t="shared" si="6"/>
        <v>8.4600000000000009</v>
      </c>
      <c r="F120" s="86">
        <v>8</v>
      </c>
      <c r="G120" s="86">
        <v>33.82</v>
      </c>
      <c r="H120" s="59">
        <f t="shared" si="7"/>
        <v>7.98</v>
      </c>
      <c r="I120" s="59">
        <f t="shared" si="5"/>
        <v>41.8</v>
      </c>
      <c r="K120" s="40"/>
    </row>
    <row r="121" spans="1:11" s="38" customFormat="1" ht="26.4">
      <c r="A121" s="56">
        <v>114</v>
      </c>
      <c r="B121" s="252" t="s">
        <v>77</v>
      </c>
      <c r="C121" s="252" t="s">
        <v>45</v>
      </c>
      <c r="D121" s="85">
        <v>1228</v>
      </c>
      <c r="E121" s="59">
        <f t="shared" si="6"/>
        <v>7.35</v>
      </c>
      <c r="F121" s="86">
        <v>8</v>
      </c>
      <c r="G121" s="86">
        <v>29.41</v>
      </c>
      <c r="H121" s="59">
        <f t="shared" si="7"/>
        <v>6.94</v>
      </c>
      <c r="I121" s="59">
        <f t="shared" si="5"/>
        <v>36.35</v>
      </c>
      <c r="K121" s="40"/>
    </row>
    <row r="122" spans="1:11" s="38" customFormat="1" ht="26.4">
      <c r="A122" s="56">
        <v>115</v>
      </c>
      <c r="B122" s="252" t="s">
        <v>46</v>
      </c>
      <c r="C122" s="252" t="s">
        <v>54</v>
      </c>
      <c r="D122" s="85">
        <v>1083</v>
      </c>
      <c r="E122" s="59">
        <f t="shared" si="6"/>
        <v>6.49</v>
      </c>
      <c r="F122" s="86">
        <v>24</v>
      </c>
      <c r="G122" s="86">
        <v>77.819999999999993</v>
      </c>
      <c r="H122" s="59">
        <f t="shared" si="7"/>
        <v>18.36</v>
      </c>
      <c r="I122" s="59">
        <f t="shared" si="5"/>
        <v>96.179999999999993</v>
      </c>
      <c r="K122" s="40"/>
    </row>
    <row r="123" spans="1:11" s="38" customFormat="1" ht="26.4">
      <c r="A123" s="56">
        <v>116</v>
      </c>
      <c r="B123" s="252" t="s">
        <v>42</v>
      </c>
      <c r="C123" s="252" t="s">
        <v>43</v>
      </c>
      <c r="D123" s="85">
        <v>1255</v>
      </c>
      <c r="E123" s="59">
        <f t="shared" si="6"/>
        <v>7.51</v>
      </c>
      <c r="F123" s="86">
        <v>8</v>
      </c>
      <c r="G123" s="86">
        <v>30.06</v>
      </c>
      <c r="H123" s="59">
        <f t="shared" si="7"/>
        <v>7.09</v>
      </c>
      <c r="I123" s="59">
        <f t="shared" si="5"/>
        <v>37.15</v>
      </c>
      <c r="K123" s="40"/>
    </row>
    <row r="124" spans="1:11" s="38" customFormat="1" ht="26.4">
      <c r="A124" s="56">
        <v>117</v>
      </c>
      <c r="B124" s="252" t="s">
        <v>88</v>
      </c>
      <c r="C124" s="252" t="s">
        <v>41</v>
      </c>
      <c r="D124" s="85">
        <v>1392</v>
      </c>
      <c r="E124" s="59">
        <f t="shared" si="6"/>
        <v>8.34</v>
      </c>
      <c r="F124" s="86">
        <v>16</v>
      </c>
      <c r="G124" s="86">
        <v>66.680000000000007</v>
      </c>
      <c r="H124" s="59">
        <f t="shared" si="7"/>
        <v>15.73</v>
      </c>
      <c r="I124" s="59">
        <f t="shared" si="5"/>
        <v>82.410000000000011</v>
      </c>
      <c r="K124" s="40"/>
    </row>
    <row r="125" spans="1:11" s="38" customFormat="1" ht="26.4">
      <c r="A125" s="56">
        <v>118</v>
      </c>
      <c r="B125" s="252" t="s">
        <v>61</v>
      </c>
      <c r="C125" s="252" t="s">
        <v>41</v>
      </c>
      <c r="D125" s="85">
        <v>1263</v>
      </c>
      <c r="E125" s="59">
        <f t="shared" si="6"/>
        <v>7.56</v>
      </c>
      <c r="F125" s="86">
        <v>16</v>
      </c>
      <c r="G125" s="86">
        <v>60.5</v>
      </c>
      <c r="H125" s="59">
        <f t="shared" si="7"/>
        <v>14.27</v>
      </c>
      <c r="I125" s="59">
        <f t="shared" si="5"/>
        <v>74.77</v>
      </c>
      <c r="K125" s="40"/>
    </row>
    <row r="126" spans="1:11" s="38" customFormat="1" ht="26.4">
      <c r="A126" s="56">
        <v>119</v>
      </c>
      <c r="B126" s="252" t="s">
        <v>66</v>
      </c>
      <c r="C126" s="252" t="s">
        <v>41</v>
      </c>
      <c r="D126" s="85">
        <v>1220</v>
      </c>
      <c r="E126" s="59">
        <f t="shared" si="6"/>
        <v>7.31</v>
      </c>
      <c r="F126" s="86">
        <v>24</v>
      </c>
      <c r="G126" s="86">
        <v>87.66</v>
      </c>
      <c r="H126" s="59">
        <f t="shared" si="7"/>
        <v>20.68</v>
      </c>
      <c r="I126" s="59">
        <f t="shared" si="5"/>
        <v>108.34</v>
      </c>
      <c r="K126" s="40"/>
    </row>
    <row r="127" spans="1:11" s="38" customFormat="1" ht="26.4">
      <c r="A127" s="56">
        <v>120</v>
      </c>
      <c r="B127" s="252" t="s">
        <v>49</v>
      </c>
      <c r="C127" s="252" t="s">
        <v>43</v>
      </c>
      <c r="D127" s="85">
        <v>1235</v>
      </c>
      <c r="E127" s="59">
        <f t="shared" si="6"/>
        <v>7.4</v>
      </c>
      <c r="F127" s="86">
        <v>14</v>
      </c>
      <c r="G127" s="86">
        <v>51.77</v>
      </c>
      <c r="H127" s="59">
        <f t="shared" si="7"/>
        <v>12.21</v>
      </c>
      <c r="I127" s="59">
        <f t="shared" si="5"/>
        <v>63.980000000000004</v>
      </c>
      <c r="K127" s="40"/>
    </row>
    <row r="128" spans="1:11" s="38" customFormat="1" ht="26.4">
      <c r="A128" s="56">
        <v>121</v>
      </c>
      <c r="B128" s="252" t="s">
        <v>46</v>
      </c>
      <c r="C128" s="252" t="s">
        <v>54</v>
      </c>
      <c r="D128" s="85">
        <v>1384</v>
      </c>
      <c r="E128" s="59">
        <f t="shared" si="6"/>
        <v>8.2899999999999991</v>
      </c>
      <c r="F128" s="86">
        <v>16</v>
      </c>
      <c r="G128" s="86">
        <v>66.3</v>
      </c>
      <c r="H128" s="59">
        <f t="shared" si="7"/>
        <v>15.64</v>
      </c>
      <c r="I128" s="59">
        <f t="shared" si="5"/>
        <v>81.94</v>
      </c>
      <c r="K128" s="40"/>
    </row>
    <row r="129" spans="1:11" s="38" customFormat="1">
      <c r="A129" s="56">
        <v>122</v>
      </c>
      <c r="B129" s="252" t="s">
        <v>62</v>
      </c>
      <c r="C129" s="252" t="s">
        <v>45</v>
      </c>
      <c r="D129" s="85">
        <v>1279</v>
      </c>
      <c r="E129" s="59">
        <f t="shared" si="6"/>
        <v>7.66</v>
      </c>
      <c r="F129" s="86">
        <v>16</v>
      </c>
      <c r="G129" s="86">
        <v>61.27</v>
      </c>
      <c r="H129" s="59">
        <f t="shared" si="7"/>
        <v>14.45</v>
      </c>
      <c r="I129" s="59">
        <f t="shared" si="5"/>
        <v>75.72</v>
      </c>
      <c r="K129" s="40"/>
    </row>
    <row r="130" spans="1:11" s="38" customFormat="1" ht="26.4">
      <c r="A130" s="56">
        <v>123</v>
      </c>
      <c r="B130" s="252" t="s">
        <v>71</v>
      </c>
      <c r="C130" s="252" t="s">
        <v>41</v>
      </c>
      <c r="D130" s="85">
        <v>1220</v>
      </c>
      <c r="E130" s="59">
        <f t="shared" si="6"/>
        <v>7.31</v>
      </c>
      <c r="F130" s="86">
        <v>8</v>
      </c>
      <c r="G130" s="86">
        <v>29.22</v>
      </c>
      <c r="H130" s="59">
        <f t="shared" si="7"/>
        <v>6.89</v>
      </c>
      <c r="I130" s="59">
        <f t="shared" si="5"/>
        <v>36.11</v>
      </c>
      <c r="K130" s="40"/>
    </row>
    <row r="131" spans="1:11" s="38" customFormat="1" ht="26.4">
      <c r="A131" s="56">
        <v>124</v>
      </c>
      <c r="B131" s="252" t="s">
        <v>92</v>
      </c>
      <c r="C131" s="252" t="s">
        <v>41</v>
      </c>
      <c r="D131" s="85">
        <v>1392</v>
      </c>
      <c r="E131" s="59">
        <f t="shared" si="6"/>
        <v>8.34</v>
      </c>
      <c r="F131" s="86">
        <v>8</v>
      </c>
      <c r="G131" s="86">
        <v>33.340000000000003</v>
      </c>
      <c r="H131" s="59">
        <f t="shared" si="7"/>
        <v>7.86</v>
      </c>
      <c r="I131" s="59">
        <f t="shared" si="5"/>
        <v>41.2</v>
      </c>
      <c r="K131" s="40"/>
    </row>
    <row r="132" spans="1:11" s="38" customFormat="1">
      <c r="A132" s="56">
        <v>125</v>
      </c>
      <c r="B132" s="252" t="s">
        <v>38</v>
      </c>
      <c r="C132" s="252" t="s">
        <v>93</v>
      </c>
      <c r="D132" s="85">
        <v>2107</v>
      </c>
      <c r="E132" s="59">
        <f t="shared" si="6"/>
        <v>12.62</v>
      </c>
      <c r="F132" s="86">
        <v>16</v>
      </c>
      <c r="G132" s="86">
        <v>100.94</v>
      </c>
      <c r="H132" s="59">
        <f t="shared" si="7"/>
        <v>23.81</v>
      </c>
      <c r="I132" s="59">
        <f t="shared" si="5"/>
        <v>124.75</v>
      </c>
      <c r="K132" s="40"/>
    </row>
    <row r="133" spans="1:11" s="38" customFormat="1" ht="26.4">
      <c r="A133" s="56">
        <v>126</v>
      </c>
      <c r="B133" s="252" t="s">
        <v>70</v>
      </c>
      <c r="C133" s="252" t="s">
        <v>43</v>
      </c>
      <c r="D133" s="85">
        <v>1418</v>
      </c>
      <c r="E133" s="59">
        <f t="shared" si="6"/>
        <v>8.49</v>
      </c>
      <c r="F133" s="86">
        <v>16</v>
      </c>
      <c r="G133" s="86">
        <v>67.930000000000007</v>
      </c>
      <c r="H133" s="59">
        <f t="shared" si="7"/>
        <v>16.02</v>
      </c>
      <c r="I133" s="59">
        <f t="shared" si="5"/>
        <v>83.95</v>
      </c>
      <c r="K133" s="40"/>
    </row>
    <row r="134" spans="1:11" s="38" customFormat="1" ht="26.4">
      <c r="A134" s="56">
        <v>127</v>
      </c>
      <c r="B134" s="252" t="s">
        <v>75</v>
      </c>
      <c r="C134" s="252" t="s">
        <v>45</v>
      </c>
      <c r="D134" s="85">
        <v>1838</v>
      </c>
      <c r="E134" s="59">
        <f t="shared" si="6"/>
        <v>11.01</v>
      </c>
      <c r="F134" s="86">
        <v>22</v>
      </c>
      <c r="G134" s="86">
        <v>121.07</v>
      </c>
      <c r="H134" s="59">
        <f t="shared" si="7"/>
        <v>28.56</v>
      </c>
      <c r="I134" s="59">
        <f t="shared" si="5"/>
        <v>149.63</v>
      </c>
      <c r="K134" s="40"/>
    </row>
    <row r="135" spans="1:11" s="38" customFormat="1" ht="26.4">
      <c r="A135" s="56">
        <v>128</v>
      </c>
      <c r="B135" s="252" t="s">
        <v>48</v>
      </c>
      <c r="C135" s="252" t="s">
        <v>43</v>
      </c>
      <c r="D135" s="85">
        <v>1448</v>
      </c>
      <c r="E135" s="59">
        <f t="shared" si="6"/>
        <v>8.67</v>
      </c>
      <c r="F135" s="86">
        <v>8</v>
      </c>
      <c r="G135" s="86">
        <v>34.68</v>
      </c>
      <c r="H135" s="59">
        <f t="shared" si="7"/>
        <v>8.18</v>
      </c>
      <c r="I135" s="59">
        <f t="shared" si="5"/>
        <v>42.86</v>
      </c>
      <c r="K135" s="40"/>
    </row>
    <row r="136" spans="1:11" s="38" customFormat="1" ht="26.4">
      <c r="A136" s="56">
        <v>129</v>
      </c>
      <c r="B136" s="252" t="s">
        <v>74</v>
      </c>
      <c r="C136" s="252" t="s">
        <v>43</v>
      </c>
      <c r="D136" s="85">
        <v>1535</v>
      </c>
      <c r="E136" s="59">
        <f t="shared" si="6"/>
        <v>9.19</v>
      </c>
      <c r="F136" s="86">
        <v>8</v>
      </c>
      <c r="G136" s="86">
        <v>36.770000000000003</v>
      </c>
      <c r="H136" s="59">
        <f t="shared" si="7"/>
        <v>8.67</v>
      </c>
      <c r="I136" s="59">
        <f t="shared" ref="I136:I199" si="8">G136+H136</f>
        <v>45.440000000000005</v>
      </c>
      <c r="K136" s="40"/>
    </row>
    <row r="137" spans="1:11" s="38" customFormat="1" ht="26.4">
      <c r="A137" s="56">
        <v>130</v>
      </c>
      <c r="B137" s="252" t="s">
        <v>80</v>
      </c>
      <c r="C137" s="252" t="s">
        <v>43</v>
      </c>
      <c r="D137" s="85">
        <v>1488</v>
      </c>
      <c r="E137" s="59">
        <f t="shared" ref="E137:E200" si="9">ROUND(D137/$E$4,2)</f>
        <v>8.91</v>
      </c>
      <c r="F137" s="86">
        <v>16</v>
      </c>
      <c r="G137" s="86">
        <v>71.28</v>
      </c>
      <c r="H137" s="59">
        <f t="shared" si="7"/>
        <v>16.809999999999999</v>
      </c>
      <c r="I137" s="59">
        <f t="shared" si="8"/>
        <v>88.09</v>
      </c>
      <c r="K137" s="40"/>
    </row>
    <row r="138" spans="1:11" s="38" customFormat="1" ht="26.4">
      <c r="A138" s="56">
        <v>131</v>
      </c>
      <c r="B138" s="252" t="s">
        <v>88</v>
      </c>
      <c r="C138" s="252" t="s">
        <v>43</v>
      </c>
      <c r="D138" s="85">
        <v>1464</v>
      </c>
      <c r="E138" s="59">
        <f t="shared" si="9"/>
        <v>8.77</v>
      </c>
      <c r="F138" s="86">
        <v>8</v>
      </c>
      <c r="G138" s="86">
        <v>35.06</v>
      </c>
      <c r="H138" s="59">
        <f t="shared" si="7"/>
        <v>8.27</v>
      </c>
      <c r="I138" s="59">
        <f t="shared" si="8"/>
        <v>43.33</v>
      </c>
      <c r="K138" s="40"/>
    </row>
    <row r="139" spans="1:11" s="38" customFormat="1" ht="26.4">
      <c r="A139" s="56">
        <v>132</v>
      </c>
      <c r="B139" s="252" t="s">
        <v>49</v>
      </c>
      <c r="C139" s="252" t="s">
        <v>45</v>
      </c>
      <c r="D139" s="85">
        <v>1239</v>
      </c>
      <c r="E139" s="59">
        <f t="shared" si="9"/>
        <v>7.42</v>
      </c>
      <c r="F139" s="86">
        <v>8</v>
      </c>
      <c r="G139" s="86">
        <v>29.68</v>
      </c>
      <c r="H139" s="59">
        <f t="shared" si="7"/>
        <v>7</v>
      </c>
      <c r="I139" s="59">
        <f t="shared" si="8"/>
        <v>36.68</v>
      </c>
      <c r="K139" s="40"/>
    </row>
    <row r="140" spans="1:11" s="38" customFormat="1" ht="26.4">
      <c r="A140" s="56">
        <v>133</v>
      </c>
      <c r="B140" s="252" t="s">
        <v>83</v>
      </c>
      <c r="C140" s="252" t="s">
        <v>41</v>
      </c>
      <c r="D140" s="85">
        <v>1412</v>
      </c>
      <c r="E140" s="59">
        <f t="shared" si="9"/>
        <v>8.4600000000000009</v>
      </c>
      <c r="F140" s="86">
        <v>16</v>
      </c>
      <c r="G140" s="86">
        <v>67.64</v>
      </c>
      <c r="H140" s="59">
        <f t="shared" si="7"/>
        <v>15.96</v>
      </c>
      <c r="I140" s="59">
        <f t="shared" si="8"/>
        <v>83.6</v>
      </c>
      <c r="K140" s="40"/>
    </row>
    <row r="141" spans="1:11" s="38" customFormat="1" ht="26.4">
      <c r="A141" s="56">
        <v>134</v>
      </c>
      <c r="B141" s="252" t="s">
        <v>78</v>
      </c>
      <c r="C141" s="252" t="s">
        <v>43</v>
      </c>
      <c r="D141" s="85">
        <v>1464</v>
      </c>
      <c r="E141" s="59">
        <f t="shared" si="9"/>
        <v>8.77</v>
      </c>
      <c r="F141" s="86">
        <v>16</v>
      </c>
      <c r="G141" s="86">
        <v>70.13</v>
      </c>
      <c r="H141" s="59">
        <f t="shared" si="7"/>
        <v>16.54</v>
      </c>
      <c r="I141" s="59">
        <f t="shared" si="8"/>
        <v>86.669999999999987</v>
      </c>
      <c r="K141" s="40"/>
    </row>
    <row r="142" spans="1:11" s="38" customFormat="1" ht="26.4">
      <c r="A142" s="56">
        <v>135</v>
      </c>
      <c r="B142" s="252" t="s">
        <v>51</v>
      </c>
      <c r="C142" s="252" t="s">
        <v>43</v>
      </c>
      <c r="D142" s="85">
        <v>1279</v>
      </c>
      <c r="E142" s="59">
        <f t="shared" si="9"/>
        <v>7.66</v>
      </c>
      <c r="F142" s="86">
        <v>22</v>
      </c>
      <c r="G142" s="86">
        <v>84.25</v>
      </c>
      <c r="H142" s="59">
        <f t="shared" si="7"/>
        <v>19.87</v>
      </c>
      <c r="I142" s="59">
        <f t="shared" si="8"/>
        <v>104.12</v>
      </c>
      <c r="K142" s="40"/>
    </row>
    <row r="143" spans="1:11" s="38" customFormat="1" ht="26.4">
      <c r="A143" s="56">
        <v>136</v>
      </c>
      <c r="B143" s="252" t="s">
        <v>48</v>
      </c>
      <c r="C143" s="252" t="s">
        <v>45</v>
      </c>
      <c r="D143" s="85">
        <v>1474</v>
      </c>
      <c r="E143" s="59">
        <f t="shared" si="9"/>
        <v>8.83</v>
      </c>
      <c r="F143" s="86">
        <v>8</v>
      </c>
      <c r="G143" s="86">
        <v>35.299999999999997</v>
      </c>
      <c r="H143" s="59">
        <f t="shared" ref="H143:H206" si="10">ROUND(G143*0.2359,2)</f>
        <v>8.33</v>
      </c>
      <c r="I143" s="59">
        <f t="shared" si="8"/>
        <v>43.629999999999995</v>
      </c>
      <c r="K143" s="40"/>
    </row>
    <row r="144" spans="1:11" s="38" customFormat="1" ht="26.4">
      <c r="A144" s="56">
        <v>137</v>
      </c>
      <c r="B144" s="252" t="s">
        <v>40</v>
      </c>
      <c r="C144" s="252" t="s">
        <v>43</v>
      </c>
      <c r="D144" s="85">
        <v>1418</v>
      </c>
      <c r="E144" s="59">
        <f t="shared" si="9"/>
        <v>8.49</v>
      </c>
      <c r="F144" s="86">
        <v>8</v>
      </c>
      <c r="G144" s="86">
        <v>33.96</v>
      </c>
      <c r="H144" s="59">
        <f t="shared" si="10"/>
        <v>8.01</v>
      </c>
      <c r="I144" s="59">
        <f t="shared" si="8"/>
        <v>41.97</v>
      </c>
      <c r="K144" s="40"/>
    </row>
    <row r="145" spans="1:11" s="38" customFormat="1" ht="26.4">
      <c r="A145" s="56">
        <v>138</v>
      </c>
      <c r="B145" s="252" t="s">
        <v>69</v>
      </c>
      <c r="C145" s="252" t="s">
        <v>54</v>
      </c>
      <c r="D145" s="85">
        <v>1083</v>
      </c>
      <c r="E145" s="59">
        <f t="shared" si="9"/>
        <v>6.49</v>
      </c>
      <c r="F145" s="86">
        <v>8</v>
      </c>
      <c r="G145" s="86">
        <v>25.94</v>
      </c>
      <c r="H145" s="59">
        <f t="shared" si="10"/>
        <v>6.12</v>
      </c>
      <c r="I145" s="59">
        <f t="shared" si="8"/>
        <v>32.06</v>
      </c>
      <c r="K145" s="40"/>
    </row>
    <row r="146" spans="1:11" s="38" customFormat="1" ht="26.4">
      <c r="A146" s="56">
        <v>139</v>
      </c>
      <c r="B146" s="252" t="s">
        <v>52</v>
      </c>
      <c r="C146" s="252" t="s">
        <v>43</v>
      </c>
      <c r="D146" s="85">
        <v>1464</v>
      </c>
      <c r="E146" s="59">
        <f t="shared" si="9"/>
        <v>8.77</v>
      </c>
      <c r="F146" s="86">
        <v>14</v>
      </c>
      <c r="G146" s="86">
        <v>61.36</v>
      </c>
      <c r="H146" s="59">
        <f t="shared" si="10"/>
        <v>14.47</v>
      </c>
      <c r="I146" s="59">
        <f t="shared" si="8"/>
        <v>75.83</v>
      </c>
      <c r="K146" s="40"/>
    </row>
    <row r="147" spans="1:11" s="38" customFormat="1" ht="26.4">
      <c r="A147" s="56">
        <v>140</v>
      </c>
      <c r="B147" s="252" t="s">
        <v>53</v>
      </c>
      <c r="C147" s="252" t="s">
        <v>54</v>
      </c>
      <c r="D147" s="85">
        <v>1083</v>
      </c>
      <c r="E147" s="59">
        <f t="shared" si="9"/>
        <v>6.49</v>
      </c>
      <c r="F147" s="86">
        <v>24</v>
      </c>
      <c r="G147" s="86">
        <v>77.819999999999993</v>
      </c>
      <c r="H147" s="59">
        <f t="shared" si="10"/>
        <v>18.36</v>
      </c>
      <c r="I147" s="59">
        <f t="shared" si="8"/>
        <v>96.179999999999993</v>
      </c>
      <c r="K147" s="40"/>
    </row>
    <row r="148" spans="1:11" s="38" customFormat="1" ht="26.4">
      <c r="A148" s="56">
        <v>141</v>
      </c>
      <c r="B148" s="252" t="s">
        <v>60</v>
      </c>
      <c r="C148" s="252" t="s">
        <v>45</v>
      </c>
      <c r="D148" s="85">
        <v>1794</v>
      </c>
      <c r="E148" s="59">
        <f t="shared" si="9"/>
        <v>10.74</v>
      </c>
      <c r="F148" s="86">
        <v>24</v>
      </c>
      <c r="G148" s="86">
        <v>128.91999999999999</v>
      </c>
      <c r="H148" s="59">
        <f t="shared" si="10"/>
        <v>30.41</v>
      </c>
      <c r="I148" s="59">
        <f t="shared" si="8"/>
        <v>159.32999999999998</v>
      </c>
      <c r="K148" s="40"/>
    </row>
    <row r="149" spans="1:11" s="38" customFormat="1" ht="26.4">
      <c r="A149" s="56">
        <v>142</v>
      </c>
      <c r="B149" s="252" t="s">
        <v>94</v>
      </c>
      <c r="C149" s="252" t="s">
        <v>95</v>
      </c>
      <c r="D149" s="85">
        <v>1701</v>
      </c>
      <c r="E149" s="59">
        <f t="shared" si="9"/>
        <v>10.19</v>
      </c>
      <c r="F149" s="86">
        <v>16</v>
      </c>
      <c r="G149" s="86">
        <v>81.489999999999995</v>
      </c>
      <c r="H149" s="59">
        <f t="shared" si="10"/>
        <v>19.22</v>
      </c>
      <c r="I149" s="59">
        <f t="shared" si="8"/>
        <v>100.71</v>
      </c>
      <c r="K149" s="40"/>
    </row>
    <row r="150" spans="1:11" s="38" customFormat="1">
      <c r="A150" s="56">
        <v>143</v>
      </c>
      <c r="B150" s="252" t="s">
        <v>65</v>
      </c>
      <c r="C150" s="252" t="s">
        <v>43</v>
      </c>
      <c r="D150" s="85">
        <v>1259</v>
      </c>
      <c r="E150" s="59">
        <f t="shared" si="9"/>
        <v>7.54</v>
      </c>
      <c r="F150" s="86">
        <v>26</v>
      </c>
      <c r="G150" s="86">
        <v>98.01</v>
      </c>
      <c r="H150" s="59">
        <f t="shared" si="10"/>
        <v>23.12</v>
      </c>
      <c r="I150" s="59">
        <f t="shared" si="8"/>
        <v>121.13000000000001</v>
      </c>
      <c r="K150" s="40"/>
    </row>
    <row r="151" spans="1:11" s="38" customFormat="1" ht="39.6">
      <c r="A151" s="56">
        <v>144</v>
      </c>
      <c r="B151" s="252" t="s">
        <v>68</v>
      </c>
      <c r="C151" s="252" t="s">
        <v>43</v>
      </c>
      <c r="D151" s="85">
        <v>1468</v>
      </c>
      <c r="E151" s="59">
        <f t="shared" si="9"/>
        <v>8.7899999999999991</v>
      </c>
      <c r="F151" s="86">
        <v>8</v>
      </c>
      <c r="G151" s="86">
        <v>35.159999999999997</v>
      </c>
      <c r="H151" s="59">
        <f t="shared" si="10"/>
        <v>8.2899999999999991</v>
      </c>
      <c r="I151" s="59">
        <f t="shared" si="8"/>
        <v>43.449999999999996</v>
      </c>
      <c r="K151" s="40"/>
    </row>
    <row r="152" spans="1:11" s="38" customFormat="1" ht="26.4">
      <c r="A152" s="56">
        <v>145</v>
      </c>
      <c r="B152" s="252" t="s">
        <v>92</v>
      </c>
      <c r="C152" s="252" t="s">
        <v>41</v>
      </c>
      <c r="D152" s="85">
        <v>1372</v>
      </c>
      <c r="E152" s="59">
        <f t="shared" si="9"/>
        <v>8.2200000000000006</v>
      </c>
      <c r="F152" s="86">
        <v>16</v>
      </c>
      <c r="G152" s="86">
        <v>65.73</v>
      </c>
      <c r="H152" s="59">
        <f t="shared" si="10"/>
        <v>15.51</v>
      </c>
      <c r="I152" s="59">
        <f t="shared" si="8"/>
        <v>81.240000000000009</v>
      </c>
      <c r="K152" s="40"/>
    </row>
    <row r="153" spans="1:11" s="38" customFormat="1" ht="26.4">
      <c r="A153" s="56">
        <v>146</v>
      </c>
      <c r="B153" s="252" t="s">
        <v>61</v>
      </c>
      <c r="C153" s="252" t="s">
        <v>45</v>
      </c>
      <c r="D153" s="85">
        <v>1255</v>
      </c>
      <c r="E153" s="59">
        <f t="shared" si="9"/>
        <v>7.51</v>
      </c>
      <c r="F153" s="86">
        <v>34</v>
      </c>
      <c r="G153" s="86">
        <v>127.76</v>
      </c>
      <c r="H153" s="59">
        <f t="shared" si="10"/>
        <v>30.14</v>
      </c>
      <c r="I153" s="59">
        <f t="shared" si="8"/>
        <v>157.9</v>
      </c>
      <c r="K153" s="40"/>
    </row>
    <row r="154" spans="1:11" s="38" customFormat="1" ht="26.4">
      <c r="A154" s="56">
        <v>147</v>
      </c>
      <c r="B154" s="252" t="s">
        <v>71</v>
      </c>
      <c r="C154" s="252" t="s">
        <v>41</v>
      </c>
      <c r="D154" s="85">
        <v>1268</v>
      </c>
      <c r="E154" s="59">
        <f t="shared" si="9"/>
        <v>7.59</v>
      </c>
      <c r="F154" s="86">
        <v>16</v>
      </c>
      <c r="G154" s="86">
        <v>60.74</v>
      </c>
      <c r="H154" s="59">
        <f t="shared" si="10"/>
        <v>14.33</v>
      </c>
      <c r="I154" s="59">
        <f t="shared" si="8"/>
        <v>75.070000000000007</v>
      </c>
      <c r="K154" s="40"/>
    </row>
    <row r="155" spans="1:11" s="38" customFormat="1" ht="26.4">
      <c r="A155" s="56">
        <v>148</v>
      </c>
      <c r="B155" s="252" t="s">
        <v>55</v>
      </c>
      <c r="C155" s="252" t="s">
        <v>41</v>
      </c>
      <c r="D155" s="85">
        <v>1220</v>
      </c>
      <c r="E155" s="59">
        <f t="shared" si="9"/>
        <v>7.31</v>
      </c>
      <c r="F155" s="86">
        <v>8</v>
      </c>
      <c r="G155" s="86">
        <v>29.22</v>
      </c>
      <c r="H155" s="59">
        <f t="shared" si="10"/>
        <v>6.89</v>
      </c>
      <c r="I155" s="59">
        <f t="shared" si="8"/>
        <v>36.11</v>
      </c>
      <c r="K155" s="40"/>
    </row>
    <row r="156" spans="1:11" s="38" customFormat="1" ht="26.4">
      <c r="A156" s="56">
        <v>149</v>
      </c>
      <c r="B156" s="252" t="s">
        <v>67</v>
      </c>
      <c r="C156" s="252" t="s">
        <v>43</v>
      </c>
      <c r="D156" s="85">
        <v>1235</v>
      </c>
      <c r="E156" s="59">
        <f t="shared" si="9"/>
        <v>7.4</v>
      </c>
      <c r="F156" s="86">
        <v>8</v>
      </c>
      <c r="G156" s="86">
        <v>29.58</v>
      </c>
      <c r="H156" s="59">
        <f t="shared" si="10"/>
        <v>6.98</v>
      </c>
      <c r="I156" s="59">
        <f t="shared" si="8"/>
        <v>36.56</v>
      </c>
      <c r="K156" s="40"/>
    </row>
    <row r="157" spans="1:11" s="38" customFormat="1" ht="26.4">
      <c r="A157" s="56">
        <v>150</v>
      </c>
      <c r="B157" s="252" t="s">
        <v>89</v>
      </c>
      <c r="C157" s="252" t="s">
        <v>45</v>
      </c>
      <c r="D157" s="85">
        <v>1248</v>
      </c>
      <c r="E157" s="59">
        <f t="shared" si="9"/>
        <v>7.47</v>
      </c>
      <c r="F157" s="86">
        <v>8</v>
      </c>
      <c r="G157" s="86">
        <v>29.89</v>
      </c>
      <c r="H157" s="59">
        <f t="shared" si="10"/>
        <v>7.05</v>
      </c>
      <c r="I157" s="59">
        <f t="shared" si="8"/>
        <v>36.94</v>
      </c>
      <c r="K157" s="40"/>
    </row>
    <row r="158" spans="1:11" s="38" customFormat="1" ht="26.4">
      <c r="A158" s="56">
        <v>151</v>
      </c>
      <c r="B158" s="252" t="s">
        <v>89</v>
      </c>
      <c r="C158" s="252" t="s">
        <v>45</v>
      </c>
      <c r="D158" s="85">
        <v>1373</v>
      </c>
      <c r="E158" s="59">
        <f t="shared" si="9"/>
        <v>8.2200000000000006</v>
      </c>
      <c r="F158" s="86">
        <v>8</v>
      </c>
      <c r="G158" s="86">
        <v>32.89</v>
      </c>
      <c r="H158" s="59">
        <f t="shared" si="10"/>
        <v>7.76</v>
      </c>
      <c r="I158" s="59">
        <f t="shared" si="8"/>
        <v>40.65</v>
      </c>
      <c r="K158" s="40"/>
    </row>
    <row r="159" spans="1:11" s="38" customFormat="1" ht="26.4">
      <c r="A159" s="56">
        <v>152</v>
      </c>
      <c r="B159" s="252" t="s">
        <v>70</v>
      </c>
      <c r="C159" s="252" t="s">
        <v>45</v>
      </c>
      <c r="D159" s="85">
        <v>1327</v>
      </c>
      <c r="E159" s="59">
        <f t="shared" si="9"/>
        <v>7.95</v>
      </c>
      <c r="F159" s="86">
        <v>24</v>
      </c>
      <c r="G159" s="86">
        <v>95.35</v>
      </c>
      <c r="H159" s="59">
        <f t="shared" si="10"/>
        <v>22.49</v>
      </c>
      <c r="I159" s="59">
        <f t="shared" si="8"/>
        <v>117.83999999999999</v>
      </c>
      <c r="K159" s="40"/>
    </row>
    <row r="160" spans="1:11" s="38" customFormat="1" ht="26.4">
      <c r="A160" s="56">
        <v>153</v>
      </c>
      <c r="B160" s="252" t="s">
        <v>49</v>
      </c>
      <c r="C160" s="252" t="s">
        <v>41</v>
      </c>
      <c r="D160" s="85">
        <v>1240</v>
      </c>
      <c r="E160" s="59">
        <f t="shared" si="9"/>
        <v>7.43</v>
      </c>
      <c r="F160" s="86">
        <v>8</v>
      </c>
      <c r="G160" s="86">
        <v>29.7</v>
      </c>
      <c r="H160" s="59">
        <f t="shared" si="10"/>
        <v>7.01</v>
      </c>
      <c r="I160" s="59">
        <f t="shared" si="8"/>
        <v>36.71</v>
      </c>
      <c r="K160" s="40"/>
    </row>
    <row r="161" spans="1:11" s="38" customFormat="1" ht="26.4">
      <c r="A161" s="56">
        <v>154</v>
      </c>
      <c r="B161" s="252" t="s">
        <v>47</v>
      </c>
      <c r="C161" s="252" t="s">
        <v>41</v>
      </c>
      <c r="D161" s="85">
        <v>1240</v>
      </c>
      <c r="E161" s="59">
        <f t="shared" si="9"/>
        <v>7.43</v>
      </c>
      <c r="F161" s="86">
        <v>16</v>
      </c>
      <c r="G161" s="86">
        <v>59.4</v>
      </c>
      <c r="H161" s="59">
        <f t="shared" si="10"/>
        <v>14.01</v>
      </c>
      <c r="I161" s="59">
        <f t="shared" si="8"/>
        <v>73.41</v>
      </c>
      <c r="K161" s="40"/>
    </row>
    <row r="162" spans="1:11" s="38" customFormat="1" ht="26.4">
      <c r="A162" s="56">
        <v>155</v>
      </c>
      <c r="B162" s="252" t="s">
        <v>66</v>
      </c>
      <c r="C162" s="252" t="s">
        <v>41</v>
      </c>
      <c r="D162" s="85">
        <v>1200</v>
      </c>
      <c r="E162" s="59">
        <f t="shared" si="9"/>
        <v>7.19</v>
      </c>
      <c r="F162" s="86">
        <v>8</v>
      </c>
      <c r="G162" s="86">
        <v>28.74</v>
      </c>
      <c r="H162" s="59">
        <f t="shared" si="10"/>
        <v>6.78</v>
      </c>
      <c r="I162" s="59">
        <f t="shared" si="8"/>
        <v>35.519999999999996</v>
      </c>
      <c r="K162" s="40"/>
    </row>
    <row r="163" spans="1:11" s="38" customFormat="1" ht="26.4">
      <c r="A163" s="56">
        <v>156</v>
      </c>
      <c r="B163" s="252" t="s">
        <v>66</v>
      </c>
      <c r="C163" s="252" t="s">
        <v>41</v>
      </c>
      <c r="D163" s="85">
        <v>1263</v>
      </c>
      <c r="E163" s="59">
        <f t="shared" si="9"/>
        <v>7.56</v>
      </c>
      <c r="F163" s="86">
        <v>8</v>
      </c>
      <c r="G163" s="86">
        <v>30.25</v>
      </c>
      <c r="H163" s="59">
        <f t="shared" si="10"/>
        <v>7.14</v>
      </c>
      <c r="I163" s="59">
        <f t="shared" si="8"/>
        <v>37.39</v>
      </c>
      <c r="K163" s="40"/>
    </row>
    <row r="164" spans="1:11" s="38" customFormat="1" ht="26.4">
      <c r="A164" s="56">
        <v>157</v>
      </c>
      <c r="B164" s="252" t="s">
        <v>63</v>
      </c>
      <c r="C164" s="252" t="s">
        <v>45</v>
      </c>
      <c r="D164" s="85">
        <v>1339</v>
      </c>
      <c r="E164" s="59">
        <f t="shared" si="9"/>
        <v>8.02</v>
      </c>
      <c r="F164" s="86">
        <v>2</v>
      </c>
      <c r="G164" s="86">
        <v>8.02</v>
      </c>
      <c r="H164" s="59">
        <f t="shared" si="10"/>
        <v>1.89</v>
      </c>
      <c r="I164" s="59">
        <f t="shared" si="8"/>
        <v>9.91</v>
      </c>
      <c r="K164" s="40"/>
    </row>
    <row r="165" spans="1:11" s="38" customFormat="1" ht="26.4">
      <c r="A165" s="56">
        <v>158</v>
      </c>
      <c r="B165" s="252" t="s">
        <v>86</v>
      </c>
      <c r="C165" s="252" t="s">
        <v>41</v>
      </c>
      <c r="D165" s="85">
        <v>1327</v>
      </c>
      <c r="E165" s="59">
        <f t="shared" si="9"/>
        <v>7.95</v>
      </c>
      <c r="F165" s="86">
        <v>8</v>
      </c>
      <c r="G165" s="86">
        <v>31.78</v>
      </c>
      <c r="H165" s="59">
        <f t="shared" si="10"/>
        <v>7.5</v>
      </c>
      <c r="I165" s="59">
        <f t="shared" si="8"/>
        <v>39.28</v>
      </c>
      <c r="K165" s="40"/>
    </row>
    <row r="166" spans="1:11" s="38" customFormat="1" ht="26.4">
      <c r="A166" s="56">
        <v>159</v>
      </c>
      <c r="B166" s="252" t="s">
        <v>96</v>
      </c>
      <c r="C166" s="252" t="s">
        <v>43</v>
      </c>
      <c r="D166" s="85">
        <v>1410</v>
      </c>
      <c r="E166" s="59">
        <f t="shared" si="9"/>
        <v>8.44</v>
      </c>
      <c r="F166" s="86">
        <v>24</v>
      </c>
      <c r="G166" s="86">
        <v>101.32</v>
      </c>
      <c r="H166" s="59">
        <f t="shared" si="10"/>
        <v>23.9</v>
      </c>
      <c r="I166" s="59">
        <f t="shared" si="8"/>
        <v>125.22</v>
      </c>
      <c r="K166" s="40"/>
    </row>
    <row r="167" spans="1:11" s="38" customFormat="1" ht="26.4">
      <c r="A167" s="56">
        <v>160</v>
      </c>
      <c r="B167" s="252" t="s">
        <v>75</v>
      </c>
      <c r="C167" s="252" t="s">
        <v>43</v>
      </c>
      <c r="D167" s="85">
        <v>1398</v>
      </c>
      <c r="E167" s="59">
        <f t="shared" si="9"/>
        <v>8.3699999999999992</v>
      </c>
      <c r="F167" s="86">
        <v>8</v>
      </c>
      <c r="G167" s="86">
        <v>33.479999999999997</v>
      </c>
      <c r="H167" s="59">
        <f t="shared" si="10"/>
        <v>7.9</v>
      </c>
      <c r="I167" s="59">
        <f t="shared" si="8"/>
        <v>41.379999999999995</v>
      </c>
      <c r="K167" s="40"/>
    </row>
    <row r="168" spans="1:11" s="38" customFormat="1" ht="39.6">
      <c r="A168" s="56">
        <v>161</v>
      </c>
      <c r="B168" s="252" t="s">
        <v>76</v>
      </c>
      <c r="C168" s="252" t="s">
        <v>97</v>
      </c>
      <c r="D168" s="85">
        <v>1322</v>
      </c>
      <c r="E168" s="59">
        <f t="shared" si="9"/>
        <v>7.92</v>
      </c>
      <c r="F168" s="86">
        <v>16</v>
      </c>
      <c r="G168" s="86">
        <v>63.33</v>
      </c>
      <c r="H168" s="59">
        <f t="shared" si="10"/>
        <v>14.94</v>
      </c>
      <c r="I168" s="59">
        <f t="shared" si="8"/>
        <v>78.27</v>
      </c>
      <c r="K168" s="40"/>
    </row>
    <row r="169" spans="1:11" s="38" customFormat="1" ht="26.4">
      <c r="A169" s="56">
        <v>162</v>
      </c>
      <c r="B169" s="252" t="s">
        <v>52</v>
      </c>
      <c r="C169" s="252" t="s">
        <v>41</v>
      </c>
      <c r="D169" s="85">
        <v>1392</v>
      </c>
      <c r="E169" s="59">
        <f t="shared" si="9"/>
        <v>8.34</v>
      </c>
      <c r="F169" s="86">
        <v>24</v>
      </c>
      <c r="G169" s="86">
        <v>100.02</v>
      </c>
      <c r="H169" s="59">
        <f t="shared" si="10"/>
        <v>23.59</v>
      </c>
      <c r="I169" s="59">
        <f t="shared" si="8"/>
        <v>123.61</v>
      </c>
      <c r="K169" s="40"/>
    </row>
    <row r="170" spans="1:11" s="38" customFormat="1" ht="26.4">
      <c r="A170" s="56">
        <v>163</v>
      </c>
      <c r="B170" s="252" t="s">
        <v>86</v>
      </c>
      <c r="C170" s="252" t="s">
        <v>43</v>
      </c>
      <c r="D170" s="85">
        <v>1464</v>
      </c>
      <c r="E170" s="59">
        <f t="shared" si="9"/>
        <v>8.77</v>
      </c>
      <c r="F170" s="86">
        <v>8</v>
      </c>
      <c r="G170" s="86">
        <v>35.06</v>
      </c>
      <c r="H170" s="59">
        <f t="shared" si="10"/>
        <v>8.27</v>
      </c>
      <c r="I170" s="59">
        <f t="shared" si="8"/>
        <v>43.33</v>
      </c>
      <c r="K170" s="40"/>
    </row>
    <row r="171" spans="1:11" s="38" customFormat="1" ht="26.4">
      <c r="A171" s="56">
        <v>164</v>
      </c>
      <c r="B171" s="252" t="s">
        <v>57</v>
      </c>
      <c r="C171" s="252" t="s">
        <v>43</v>
      </c>
      <c r="D171" s="85">
        <v>1418</v>
      </c>
      <c r="E171" s="59">
        <f t="shared" si="9"/>
        <v>8.49</v>
      </c>
      <c r="F171" s="86">
        <v>8</v>
      </c>
      <c r="G171" s="86">
        <v>33.96</v>
      </c>
      <c r="H171" s="59">
        <f t="shared" si="10"/>
        <v>8.01</v>
      </c>
      <c r="I171" s="59">
        <f t="shared" si="8"/>
        <v>41.97</v>
      </c>
      <c r="K171" s="40"/>
    </row>
    <row r="172" spans="1:11" s="38" customFormat="1" ht="26.4">
      <c r="A172" s="56">
        <v>165</v>
      </c>
      <c r="B172" s="252" t="s">
        <v>51</v>
      </c>
      <c r="C172" s="252" t="s">
        <v>43</v>
      </c>
      <c r="D172" s="85">
        <v>1235</v>
      </c>
      <c r="E172" s="59">
        <f t="shared" si="9"/>
        <v>7.4</v>
      </c>
      <c r="F172" s="86">
        <v>8</v>
      </c>
      <c r="G172" s="86">
        <v>29.58</v>
      </c>
      <c r="H172" s="59">
        <f t="shared" si="10"/>
        <v>6.98</v>
      </c>
      <c r="I172" s="59">
        <f t="shared" si="8"/>
        <v>36.56</v>
      </c>
      <c r="K172" s="40"/>
    </row>
    <row r="173" spans="1:11" s="38" customFormat="1" ht="26.4">
      <c r="A173" s="56">
        <v>166</v>
      </c>
      <c r="B173" s="252" t="s">
        <v>59</v>
      </c>
      <c r="C173" s="252" t="s">
        <v>41</v>
      </c>
      <c r="D173" s="85">
        <v>1464</v>
      </c>
      <c r="E173" s="59">
        <f t="shared" si="9"/>
        <v>8.77</v>
      </c>
      <c r="F173" s="86">
        <v>24</v>
      </c>
      <c r="G173" s="86">
        <v>105.19</v>
      </c>
      <c r="H173" s="59">
        <f t="shared" si="10"/>
        <v>24.81</v>
      </c>
      <c r="I173" s="59">
        <f t="shared" si="8"/>
        <v>130</v>
      </c>
      <c r="K173" s="40"/>
    </row>
    <row r="174" spans="1:11" s="38" customFormat="1">
      <c r="A174" s="56">
        <v>167</v>
      </c>
      <c r="B174" s="252" t="s">
        <v>62</v>
      </c>
      <c r="C174" s="252" t="s">
        <v>41</v>
      </c>
      <c r="D174" s="85">
        <v>1220</v>
      </c>
      <c r="E174" s="59">
        <f t="shared" si="9"/>
        <v>7.31</v>
      </c>
      <c r="F174" s="86">
        <v>16</v>
      </c>
      <c r="G174" s="86">
        <v>58.44</v>
      </c>
      <c r="H174" s="59">
        <f t="shared" si="10"/>
        <v>13.79</v>
      </c>
      <c r="I174" s="59">
        <f t="shared" si="8"/>
        <v>72.22999999999999</v>
      </c>
      <c r="K174" s="40"/>
    </row>
    <row r="175" spans="1:11" s="38" customFormat="1" ht="26.4">
      <c r="A175" s="56">
        <v>168</v>
      </c>
      <c r="B175" s="252" t="s">
        <v>98</v>
      </c>
      <c r="C175" s="252" t="s">
        <v>41</v>
      </c>
      <c r="D175" s="85">
        <v>1220</v>
      </c>
      <c r="E175" s="59">
        <f t="shared" si="9"/>
        <v>7.31</v>
      </c>
      <c r="F175" s="86">
        <v>16</v>
      </c>
      <c r="G175" s="86">
        <v>58.44</v>
      </c>
      <c r="H175" s="59">
        <f t="shared" si="10"/>
        <v>13.79</v>
      </c>
      <c r="I175" s="59">
        <f t="shared" si="8"/>
        <v>72.22999999999999</v>
      </c>
      <c r="K175" s="40"/>
    </row>
    <row r="176" spans="1:11" s="38" customFormat="1" ht="26.4">
      <c r="A176" s="56">
        <v>169</v>
      </c>
      <c r="B176" s="252" t="s">
        <v>73</v>
      </c>
      <c r="C176" s="252" t="s">
        <v>41</v>
      </c>
      <c r="D176" s="85">
        <v>1240</v>
      </c>
      <c r="E176" s="59">
        <f t="shared" si="9"/>
        <v>7.43</v>
      </c>
      <c r="F176" s="86">
        <v>8</v>
      </c>
      <c r="G176" s="86">
        <v>29.7</v>
      </c>
      <c r="H176" s="59">
        <f t="shared" si="10"/>
        <v>7.01</v>
      </c>
      <c r="I176" s="59">
        <f t="shared" si="8"/>
        <v>36.71</v>
      </c>
      <c r="K176" s="40"/>
    </row>
    <row r="177" spans="1:11" s="38" customFormat="1">
      <c r="A177" s="56">
        <v>170</v>
      </c>
      <c r="B177" s="252" t="s">
        <v>65</v>
      </c>
      <c r="C177" s="252" t="s">
        <v>43</v>
      </c>
      <c r="D177" s="85">
        <v>1252</v>
      </c>
      <c r="E177" s="59">
        <f t="shared" si="9"/>
        <v>7.5</v>
      </c>
      <c r="F177" s="86">
        <v>40</v>
      </c>
      <c r="G177" s="86">
        <v>149.94</v>
      </c>
      <c r="H177" s="59">
        <f t="shared" si="10"/>
        <v>35.369999999999997</v>
      </c>
      <c r="I177" s="59">
        <f t="shared" si="8"/>
        <v>185.31</v>
      </c>
      <c r="K177" s="40"/>
    </row>
    <row r="178" spans="1:11" s="38" customFormat="1" ht="26.4">
      <c r="A178" s="56">
        <v>171</v>
      </c>
      <c r="B178" s="252" t="s">
        <v>51</v>
      </c>
      <c r="C178" s="252" t="s">
        <v>41</v>
      </c>
      <c r="D178" s="85">
        <v>1263</v>
      </c>
      <c r="E178" s="59">
        <f t="shared" si="9"/>
        <v>7.56</v>
      </c>
      <c r="F178" s="86">
        <v>16</v>
      </c>
      <c r="G178" s="86">
        <v>60.5</v>
      </c>
      <c r="H178" s="59">
        <f t="shared" si="10"/>
        <v>14.27</v>
      </c>
      <c r="I178" s="59">
        <f t="shared" si="8"/>
        <v>74.77</v>
      </c>
      <c r="K178" s="40"/>
    </row>
    <row r="179" spans="1:11" s="38" customFormat="1" ht="26.4">
      <c r="A179" s="56">
        <v>172</v>
      </c>
      <c r="B179" s="252" t="s">
        <v>51</v>
      </c>
      <c r="C179" s="252" t="s">
        <v>41</v>
      </c>
      <c r="D179" s="85">
        <v>1223</v>
      </c>
      <c r="E179" s="59">
        <f t="shared" si="9"/>
        <v>7.32</v>
      </c>
      <c r="F179" s="86">
        <v>16</v>
      </c>
      <c r="G179" s="86">
        <v>58.58</v>
      </c>
      <c r="H179" s="59">
        <f t="shared" si="10"/>
        <v>13.82</v>
      </c>
      <c r="I179" s="59">
        <f t="shared" si="8"/>
        <v>72.400000000000006</v>
      </c>
      <c r="K179" s="40"/>
    </row>
    <row r="180" spans="1:11" s="38" customFormat="1" ht="26.4">
      <c r="A180" s="56">
        <v>173</v>
      </c>
      <c r="B180" s="252" t="s">
        <v>59</v>
      </c>
      <c r="C180" s="252" t="s">
        <v>45</v>
      </c>
      <c r="D180" s="85">
        <v>1438</v>
      </c>
      <c r="E180" s="59">
        <f t="shared" si="9"/>
        <v>8.61</v>
      </c>
      <c r="F180" s="86">
        <v>8</v>
      </c>
      <c r="G180" s="86">
        <v>34.44</v>
      </c>
      <c r="H180" s="59">
        <f t="shared" si="10"/>
        <v>8.1199999999999992</v>
      </c>
      <c r="I180" s="59">
        <f t="shared" si="8"/>
        <v>42.559999999999995</v>
      </c>
      <c r="K180" s="40"/>
    </row>
    <row r="181" spans="1:11" s="38" customFormat="1" ht="26.4">
      <c r="A181" s="56">
        <v>174</v>
      </c>
      <c r="B181" s="252" t="s">
        <v>83</v>
      </c>
      <c r="C181" s="252" t="s">
        <v>43</v>
      </c>
      <c r="D181" s="85">
        <v>1444</v>
      </c>
      <c r="E181" s="59">
        <f t="shared" si="9"/>
        <v>8.65</v>
      </c>
      <c r="F181" s="86">
        <v>16</v>
      </c>
      <c r="G181" s="86">
        <v>69.180000000000007</v>
      </c>
      <c r="H181" s="59">
        <f t="shared" si="10"/>
        <v>16.32</v>
      </c>
      <c r="I181" s="59">
        <f t="shared" si="8"/>
        <v>85.5</v>
      </c>
      <c r="K181" s="40"/>
    </row>
    <row r="182" spans="1:11" s="38" customFormat="1" ht="26.4">
      <c r="A182" s="56">
        <v>175</v>
      </c>
      <c r="B182" s="252" t="s">
        <v>44</v>
      </c>
      <c r="C182" s="252" t="s">
        <v>41</v>
      </c>
      <c r="D182" s="85">
        <v>1387</v>
      </c>
      <c r="E182" s="59">
        <f t="shared" si="9"/>
        <v>8.31</v>
      </c>
      <c r="F182" s="86">
        <v>18</v>
      </c>
      <c r="G182" s="86">
        <v>74.75</v>
      </c>
      <c r="H182" s="59">
        <f t="shared" si="10"/>
        <v>17.63</v>
      </c>
      <c r="I182" s="59">
        <f t="shared" si="8"/>
        <v>92.38</v>
      </c>
      <c r="K182" s="40"/>
    </row>
    <row r="183" spans="1:11" s="38" customFormat="1" ht="26.4">
      <c r="A183" s="56">
        <v>176</v>
      </c>
      <c r="B183" s="252" t="s">
        <v>85</v>
      </c>
      <c r="C183" s="252" t="s">
        <v>41</v>
      </c>
      <c r="D183" s="85">
        <v>1263</v>
      </c>
      <c r="E183" s="59">
        <f t="shared" si="9"/>
        <v>7.56</v>
      </c>
      <c r="F183" s="86">
        <v>8</v>
      </c>
      <c r="G183" s="86">
        <v>30.25</v>
      </c>
      <c r="H183" s="59">
        <f t="shared" si="10"/>
        <v>7.14</v>
      </c>
      <c r="I183" s="59">
        <f t="shared" si="8"/>
        <v>37.39</v>
      </c>
      <c r="K183" s="40"/>
    </row>
    <row r="184" spans="1:11" s="38" customFormat="1" ht="26.4">
      <c r="A184" s="56">
        <v>177</v>
      </c>
      <c r="B184" s="252" t="s">
        <v>78</v>
      </c>
      <c r="C184" s="252" t="s">
        <v>41</v>
      </c>
      <c r="D184" s="85">
        <v>1367</v>
      </c>
      <c r="E184" s="59">
        <f t="shared" si="9"/>
        <v>8.19</v>
      </c>
      <c r="F184" s="86">
        <v>24</v>
      </c>
      <c r="G184" s="86">
        <v>98.23</v>
      </c>
      <c r="H184" s="59">
        <f t="shared" si="10"/>
        <v>23.17</v>
      </c>
      <c r="I184" s="59">
        <f t="shared" si="8"/>
        <v>121.4</v>
      </c>
      <c r="K184" s="40"/>
    </row>
    <row r="185" spans="1:11" s="38" customFormat="1" ht="26.4">
      <c r="A185" s="56">
        <v>178</v>
      </c>
      <c r="B185" s="252" t="s">
        <v>81</v>
      </c>
      <c r="C185" s="252" t="s">
        <v>41</v>
      </c>
      <c r="D185" s="85">
        <v>1243</v>
      </c>
      <c r="E185" s="59">
        <f t="shared" si="9"/>
        <v>7.44</v>
      </c>
      <c r="F185" s="86">
        <v>8</v>
      </c>
      <c r="G185" s="86">
        <v>29.77</v>
      </c>
      <c r="H185" s="59">
        <f t="shared" si="10"/>
        <v>7.02</v>
      </c>
      <c r="I185" s="59">
        <f t="shared" si="8"/>
        <v>36.79</v>
      </c>
      <c r="K185" s="40"/>
    </row>
    <row r="186" spans="1:11" s="38" customFormat="1" ht="26.4">
      <c r="A186" s="56">
        <v>179</v>
      </c>
      <c r="B186" s="252" t="s">
        <v>81</v>
      </c>
      <c r="C186" s="252" t="s">
        <v>41</v>
      </c>
      <c r="D186" s="85">
        <v>1203</v>
      </c>
      <c r="E186" s="59">
        <f t="shared" si="9"/>
        <v>7.2</v>
      </c>
      <c r="F186" s="86">
        <v>16</v>
      </c>
      <c r="G186" s="86">
        <v>57.63</v>
      </c>
      <c r="H186" s="59">
        <f t="shared" si="10"/>
        <v>13.59</v>
      </c>
      <c r="I186" s="59">
        <f t="shared" si="8"/>
        <v>71.22</v>
      </c>
      <c r="K186" s="40"/>
    </row>
    <row r="187" spans="1:11" s="38" customFormat="1" ht="26.4">
      <c r="A187" s="56">
        <v>180</v>
      </c>
      <c r="B187" s="252" t="s">
        <v>61</v>
      </c>
      <c r="C187" s="252" t="s">
        <v>43</v>
      </c>
      <c r="D187" s="85">
        <v>1215</v>
      </c>
      <c r="E187" s="59">
        <f t="shared" si="9"/>
        <v>7.28</v>
      </c>
      <c r="F187" s="86">
        <v>16</v>
      </c>
      <c r="G187" s="86">
        <v>58.2</v>
      </c>
      <c r="H187" s="59">
        <f t="shared" si="10"/>
        <v>13.73</v>
      </c>
      <c r="I187" s="59">
        <f t="shared" si="8"/>
        <v>71.930000000000007</v>
      </c>
      <c r="K187" s="40"/>
    </row>
    <row r="188" spans="1:11" s="38" customFormat="1" ht="26.4">
      <c r="A188" s="56">
        <v>181</v>
      </c>
      <c r="B188" s="252" t="s">
        <v>92</v>
      </c>
      <c r="C188" s="252" t="s">
        <v>43</v>
      </c>
      <c r="D188" s="85">
        <v>1418</v>
      </c>
      <c r="E188" s="59">
        <f t="shared" si="9"/>
        <v>8.49</v>
      </c>
      <c r="F188" s="86">
        <v>24</v>
      </c>
      <c r="G188" s="86">
        <v>101.89</v>
      </c>
      <c r="H188" s="59">
        <f t="shared" si="10"/>
        <v>24.04</v>
      </c>
      <c r="I188" s="59">
        <f t="shared" si="8"/>
        <v>125.93</v>
      </c>
      <c r="K188" s="40"/>
    </row>
    <row r="189" spans="1:11" s="38" customFormat="1" ht="26.4">
      <c r="A189" s="56">
        <v>182</v>
      </c>
      <c r="B189" s="252" t="s">
        <v>67</v>
      </c>
      <c r="C189" s="252" t="s">
        <v>41</v>
      </c>
      <c r="D189" s="85">
        <v>1200</v>
      </c>
      <c r="E189" s="59">
        <f t="shared" si="9"/>
        <v>7.19</v>
      </c>
      <c r="F189" s="86">
        <v>8</v>
      </c>
      <c r="G189" s="86">
        <v>28.74</v>
      </c>
      <c r="H189" s="59">
        <f t="shared" si="10"/>
        <v>6.78</v>
      </c>
      <c r="I189" s="59">
        <f t="shared" si="8"/>
        <v>35.519999999999996</v>
      </c>
      <c r="K189" s="40"/>
    </row>
    <row r="190" spans="1:11" s="38" customFormat="1" ht="26.4">
      <c r="A190" s="56">
        <v>183</v>
      </c>
      <c r="B190" s="252" t="s">
        <v>92</v>
      </c>
      <c r="C190" s="252" t="s">
        <v>41</v>
      </c>
      <c r="D190" s="85">
        <v>1347</v>
      </c>
      <c r="E190" s="59">
        <f t="shared" si="9"/>
        <v>8.07</v>
      </c>
      <c r="F190" s="86">
        <v>18</v>
      </c>
      <c r="G190" s="86">
        <v>72.59</v>
      </c>
      <c r="H190" s="59">
        <f t="shared" si="10"/>
        <v>17.12</v>
      </c>
      <c r="I190" s="59">
        <f t="shared" si="8"/>
        <v>89.710000000000008</v>
      </c>
      <c r="K190" s="40"/>
    </row>
    <row r="191" spans="1:11" s="38" customFormat="1" ht="26.4">
      <c r="A191" s="56">
        <v>184</v>
      </c>
      <c r="B191" s="252" t="s">
        <v>56</v>
      </c>
      <c r="C191" s="252" t="s">
        <v>43</v>
      </c>
      <c r="D191" s="85">
        <v>1215</v>
      </c>
      <c r="E191" s="59">
        <f t="shared" si="9"/>
        <v>7.28</v>
      </c>
      <c r="F191" s="86">
        <v>16</v>
      </c>
      <c r="G191" s="86">
        <v>58.2</v>
      </c>
      <c r="H191" s="59">
        <f t="shared" si="10"/>
        <v>13.73</v>
      </c>
      <c r="I191" s="59">
        <f t="shared" si="8"/>
        <v>71.930000000000007</v>
      </c>
      <c r="K191" s="40"/>
    </row>
    <row r="192" spans="1:11" s="38" customFormat="1" ht="26.4">
      <c r="A192" s="56">
        <v>185</v>
      </c>
      <c r="B192" s="252" t="s">
        <v>63</v>
      </c>
      <c r="C192" s="252" t="s">
        <v>41</v>
      </c>
      <c r="D192" s="85">
        <v>1242</v>
      </c>
      <c r="E192" s="59">
        <f t="shared" si="9"/>
        <v>7.44</v>
      </c>
      <c r="F192" s="86">
        <v>8</v>
      </c>
      <c r="G192" s="86">
        <v>29.75</v>
      </c>
      <c r="H192" s="59">
        <f t="shared" si="10"/>
        <v>7.02</v>
      </c>
      <c r="I192" s="59">
        <f t="shared" si="8"/>
        <v>36.769999999999996</v>
      </c>
      <c r="K192" s="40"/>
    </row>
    <row r="193" spans="1:11" s="38" customFormat="1" ht="26.4">
      <c r="A193" s="56">
        <v>186</v>
      </c>
      <c r="B193" s="252" t="s">
        <v>63</v>
      </c>
      <c r="C193" s="252" t="s">
        <v>41</v>
      </c>
      <c r="D193" s="85">
        <v>1242</v>
      </c>
      <c r="E193" s="59">
        <f t="shared" si="9"/>
        <v>7.44</v>
      </c>
      <c r="F193" s="86">
        <v>8</v>
      </c>
      <c r="G193" s="86">
        <v>29.75</v>
      </c>
      <c r="H193" s="59">
        <f t="shared" si="10"/>
        <v>7.02</v>
      </c>
      <c r="I193" s="59">
        <f t="shared" si="8"/>
        <v>36.769999999999996</v>
      </c>
      <c r="K193" s="40"/>
    </row>
    <row r="194" spans="1:11" s="38" customFormat="1" ht="26.4">
      <c r="A194" s="56">
        <v>187</v>
      </c>
      <c r="B194" s="252" t="s">
        <v>46</v>
      </c>
      <c r="C194" s="252" t="s">
        <v>54</v>
      </c>
      <c r="D194" s="85">
        <v>1063</v>
      </c>
      <c r="E194" s="59">
        <f t="shared" si="9"/>
        <v>6.37</v>
      </c>
      <c r="F194" s="86">
        <v>8</v>
      </c>
      <c r="G194" s="86">
        <v>25.46</v>
      </c>
      <c r="H194" s="59">
        <f t="shared" si="10"/>
        <v>6.01</v>
      </c>
      <c r="I194" s="59">
        <f t="shared" si="8"/>
        <v>31.47</v>
      </c>
      <c r="K194" s="40"/>
    </row>
    <row r="195" spans="1:11" s="38" customFormat="1" ht="26.4">
      <c r="A195" s="56">
        <v>188</v>
      </c>
      <c r="B195" s="252" t="s">
        <v>92</v>
      </c>
      <c r="C195" s="252" t="s">
        <v>41</v>
      </c>
      <c r="D195" s="85">
        <v>1387</v>
      </c>
      <c r="E195" s="59">
        <f t="shared" si="9"/>
        <v>8.31</v>
      </c>
      <c r="F195" s="86">
        <v>24</v>
      </c>
      <c r="G195" s="86">
        <v>99.66</v>
      </c>
      <c r="H195" s="59">
        <f t="shared" si="10"/>
        <v>23.51</v>
      </c>
      <c r="I195" s="59">
        <f t="shared" si="8"/>
        <v>123.17</v>
      </c>
      <c r="K195" s="40"/>
    </row>
    <row r="196" spans="1:11" s="38" customFormat="1" ht="26.4">
      <c r="A196" s="56">
        <v>189</v>
      </c>
      <c r="B196" s="252" t="s">
        <v>79</v>
      </c>
      <c r="C196" s="252" t="s">
        <v>54</v>
      </c>
      <c r="D196" s="85">
        <v>1043</v>
      </c>
      <c r="E196" s="59">
        <f t="shared" si="9"/>
        <v>6.25</v>
      </c>
      <c r="F196" s="86">
        <v>8</v>
      </c>
      <c r="G196" s="86">
        <v>24.98</v>
      </c>
      <c r="H196" s="59">
        <f t="shared" si="10"/>
        <v>5.89</v>
      </c>
      <c r="I196" s="59">
        <f t="shared" si="8"/>
        <v>30.87</v>
      </c>
      <c r="K196" s="40"/>
    </row>
    <row r="197" spans="1:11" s="38" customFormat="1" ht="26.4">
      <c r="A197" s="56">
        <v>190</v>
      </c>
      <c r="B197" s="252" t="s">
        <v>63</v>
      </c>
      <c r="C197" s="252" t="s">
        <v>41</v>
      </c>
      <c r="D197" s="85">
        <v>1262</v>
      </c>
      <c r="E197" s="59">
        <f t="shared" si="9"/>
        <v>7.56</v>
      </c>
      <c r="F197" s="86">
        <v>6</v>
      </c>
      <c r="G197" s="86">
        <v>22.67</v>
      </c>
      <c r="H197" s="59">
        <f t="shared" si="10"/>
        <v>5.35</v>
      </c>
      <c r="I197" s="59">
        <f t="shared" si="8"/>
        <v>28.020000000000003</v>
      </c>
      <c r="K197" s="40"/>
    </row>
    <row r="198" spans="1:11" s="38" customFormat="1" ht="26.4">
      <c r="A198" s="56">
        <v>191</v>
      </c>
      <c r="B198" s="252" t="s">
        <v>89</v>
      </c>
      <c r="C198" s="252" t="s">
        <v>41</v>
      </c>
      <c r="D198" s="85">
        <v>1364</v>
      </c>
      <c r="E198" s="59">
        <f t="shared" si="9"/>
        <v>8.17</v>
      </c>
      <c r="F198" s="86">
        <v>8</v>
      </c>
      <c r="G198" s="86">
        <v>32.67</v>
      </c>
      <c r="H198" s="59">
        <f t="shared" si="10"/>
        <v>7.71</v>
      </c>
      <c r="I198" s="59">
        <f t="shared" si="8"/>
        <v>40.380000000000003</v>
      </c>
      <c r="K198" s="40"/>
    </row>
    <row r="199" spans="1:11" s="38" customFormat="1" ht="26.4">
      <c r="A199" s="56">
        <v>192</v>
      </c>
      <c r="B199" s="252" t="s">
        <v>92</v>
      </c>
      <c r="C199" s="252" t="s">
        <v>41</v>
      </c>
      <c r="D199" s="85">
        <v>1372</v>
      </c>
      <c r="E199" s="59">
        <f t="shared" si="9"/>
        <v>8.2200000000000006</v>
      </c>
      <c r="F199" s="86">
        <v>16</v>
      </c>
      <c r="G199" s="86">
        <v>65.73</v>
      </c>
      <c r="H199" s="59">
        <f t="shared" si="10"/>
        <v>15.51</v>
      </c>
      <c r="I199" s="59">
        <f t="shared" si="8"/>
        <v>81.240000000000009</v>
      </c>
      <c r="K199" s="40"/>
    </row>
    <row r="200" spans="1:11" s="38" customFormat="1" ht="26.4">
      <c r="A200" s="56">
        <v>193</v>
      </c>
      <c r="B200" s="252" t="s">
        <v>57</v>
      </c>
      <c r="C200" s="252" t="s">
        <v>41</v>
      </c>
      <c r="D200" s="85">
        <v>1332</v>
      </c>
      <c r="E200" s="59">
        <f t="shared" si="9"/>
        <v>7.98</v>
      </c>
      <c r="F200" s="86">
        <v>8</v>
      </c>
      <c r="G200" s="86">
        <v>31.9</v>
      </c>
      <c r="H200" s="59">
        <f t="shared" si="10"/>
        <v>7.53</v>
      </c>
      <c r="I200" s="59">
        <f t="shared" ref="I200:I263" si="11">G200+H200</f>
        <v>39.43</v>
      </c>
      <c r="K200" s="40"/>
    </row>
    <row r="201" spans="1:11" s="38" customFormat="1" ht="26.4">
      <c r="A201" s="56">
        <v>194</v>
      </c>
      <c r="B201" s="252" t="s">
        <v>56</v>
      </c>
      <c r="C201" s="252" t="s">
        <v>41</v>
      </c>
      <c r="D201" s="85">
        <v>1220</v>
      </c>
      <c r="E201" s="59">
        <f t="shared" ref="E201:E279" si="12">ROUND(D201/$E$4,2)</f>
        <v>7.31</v>
      </c>
      <c r="F201" s="86">
        <v>16</v>
      </c>
      <c r="G201" s="86">
        <v>58.44</v>
      </c>
      <c r="H201" s="59">
        <f t="shared" si="10"/>
        <v>13.79</v>
      </c>
      <c r="I201" s="59">
        <f t="shared" si="11"/>
        <v>72.22999999999999</v>
      </c>
      <c r="K201" s="40"/>
    </row>
    <row r="202" spans="1:11" s="38" customFormat="1" ht="26.4">
      <c r="A202" s="56">
        <v>195</v>
      </c>
      <c r="B202" s="252" t="s">
        <v>51</v>
      </c>
      <c r="C202" s="252" t="s">
        <v>43</v>
      </c>
      <c r="D202" s="85">
        <v>1215</v>
      </c>
      <c r="E202" s="59">
        <f t="shared" si="12"/>
        <v>7.28</v>
      </c>
      <c r="F202" s="86">
        <v>16</v>
      </c>
      <c r="G202" s="86">
        <v>58.2</v>
      </c>
      <c r="H202" s="59">
        <f t="shared" si="10"/>
        <v>13.73</v>
      </c>
      <c r="I202" s="59">
        <f t="shared" si="11"/>
        <v>71.930000000000007</v>
      </c>
      <c r="K202" s="40"/>
    </row>
    <row r="203" spans="1:11" s="38" customFormat="1" ht="26.4">
      <c r="A203" s="56">
        <v>196</v>
      </c>
      <c r="B203" s="252" t="s">
        <v>88</v>
      </c>
      <c r="C203" s="252" t="s">
        <v>43</v>
      </c>
      <c r="D203" s="85">
        <v>1398</v>
      </c>
      <c r="E203" s="59">
        <f t="shared" si="12"/>
        <v>8.3699999999999992</v>
      </c>
      <c r="F203" s="86">
        <v>24</v>
      </c>
      <c r="G203" s="86">
        <v>100.45</v>
      </c>
      <c r="H203" s="59">
        <f t="shared" si="10"/>
        <v>23.7</v>
      </c>
      <c r="I203" s="59">
        <f t="shared" si="11"/>
        <v>124.15</v>
      </c>
      <c r="K203" s="40"/>
    </row>
    <row r="204" spans="1:11" s="38" customFormat="1" ht="26.4">
      <c r="A204" s="56">
        <v>197</v>
      </c>
      <c r="B204" s="252" t="s">
        <v>70</v>
      </c>
      <c r="C204" s="252" t="s">
        <v>43</v>
      </c>
      <c r="D204" s="85">
        <v>1215</v>
      </c>
      <c r="E204" s="59">
        <f t="shared" si="12"/>
        <v>7.28</v>
      </c>
      <c r="F204" s="86">
        <v>8</v>
      </c>
      <c r="G204" s="86">
        <v>29.1</v>
      </c>
      <c r="H204" s="59">
        <f t="shared" si="10"/>
        <v>6.86</v>
      </c>
      <c r="I204" s="59">
        <f t="shared" si="11"/>
        <v>35.96</v>
      </c>
      <c r="K204" s="40"/>
    </row>
    <row r="205" spans="1:11" s="38" customFormat="1" ht="26.4">
      <c r="A205" s="56">
        <v>198</v>
      </c>
      <c r="B205" s="252" t="s">
        <v>63</v>
      </c>
      <c r="C205" s="252" t="s">
        <v>41</v>
      </c>
      <c r="D205" s="85">
        <v>1200</v>
      </c>
      <c r="E205" s="59">
        <f t="shared" si="12"/>
        <v>7.19</v>
      </c>
      <c r="F205" s="86">
        <v>16</v>
      </c>
      <c r="G205" s="86">
        <v>57.49</v>
      </c>
      <c r="H205" s="59">
        <f t="shared" si="10"/>
        <v>13.56</v>
      </c>
      <c r="I205" s="59">
        <f t="shared" si="11"/>
        <v>71.05</v>
      </c>
      <c r="K205" s="40"/>
    </row>
    <row r="206" spans="1:11" s="38" customFormat="1" ht="26.4">
      <c r="A206" s="56">
        <v>199</v>
      </c>
      <c r="B206" s="252" t="s">
        <v>66</v>
      </c>
      <c r="C206" s="252" t="s">
        <v>45</v>
      </c>
      <c r="D206" s="85">
        <v>1228</v>
      </c>
      <c r="E206" s="59">
        <f t="shared" si="12"/>
        <v>7.35</v>
      </c>
      <c r="F206" s="86">
        <v>16</v>
      </c>
      <c r="G206" s="86">
        <v>58.82</v>
      </c>
      <c r="H206" s="59">
        <f t="shared" si="10"/>
        <v>13.88</v>
      </c>
      <c r="I206" s="59">
        <f t="shared" si="11"/>
        <v>72.7</v>
      </c>
      <c r="K206" s="40"/>
    </row>
    <row r="207" spans="1:11" s="38" customFormat="1" ht="26.4">
      <c r="A207" s="56">
        <v>200</v>
      </c>
      <c r="B207" s="252" t="s">
        <v>47</v>
      </c>
      <c r="C207" s="252" t="s">
        <v>41</v>
      </c>
      <c r="D207" s="85">
        <v>1220</v>
      </c>
      <c r="E207" s="59">
        <f t="shared" si="12"/>
        <v>7.31</v>
      </c>
      <c r="F207" s="86">
        <v>8</v>
      </c>
      <c r="G207" s="86">
        <v>29.22</v>
      </c>
      <c r="H207" s="59">
        <f t="shared" ref="H207:H283" si="13">ROUND(G207*0.2359,2)</f>
        <v>6.89</v>
      </c>
      <c r="I207" s="59">
        <f t="shared" si="11"/>
        <v>36.11</v>
      </c>
      <c r="K207" s="40"/>
    </row>
    <row r="208" spans="1:11" s="38" customFormat="1" ht="26.4">
      <c r="A208" s="56">
        <v>201</v>
      </c>
      <c r="B208" s="252" t="s">
        <v>61</v>
      </c>
      <c r="C208" s="252" t="s">
        <v>41</v>
      </c>
      <c r="D208" s="85">
        <v>1223</v>
      </c>
      <c r="E208" s="59">
        <f t="shared" si="12"/>
        <v>7.32</v>
      </c>
      <c r="F208" s="86">
        <v>6</v>
      </c>
      <c r="G208" s="86">
        <v>21.97</v>
      </c>
      <c r="H208" s="59">
        <f t="shared" si="13"/>
        <v>5.18</v>
      </c>
      <c r="I208" s="59">
        <f t="shared" si="11"/>
        <v>27.15</v>
      </c>
      <c r="K208" s="40"/>
    </row>
    <row r="209" spans="1:11" s="38" customFormat="1" ht="26.4">
      <c r="A209" s="56">
        <v>202</v>
      </c>
      <c r="B209" s="252" t="s">
        <v>48</v>
      </c>
      <c r="C209" s="252" t="s">
        <v>41</v>
      </c>
      <c r="D209" s="85">
        <v>1372</v>
      </c>
      <c r="E209" s="59">
        <f t="shared" si="12"/>
        <v>8.2200000000000006</v>
      </c>
      <c r="F209" s="86">
        <v>16</v>
      </c>
      <c r="G209" s="86">
        <v>65.73</v>
      </c>
      <c r="H209" s="59">
        <f t="shared" si="13"/>
        <v>15.51</v>
      </c>
      <c r="I209" s="59">
        <f t="shared" si="11"/>
        <v>81.240000000000009</v>
      </c>
      <c r="K209" s="40"/>
    </row>
    <row r="210" spans="1:11" s="38" customFormat="1" ht="26.4">
      <c r="A210" s="56">
        <v>203</v>
      </c>
      <c r="B210" s="252" t="s">
        <v>80</v>
      </c>
      <c r="C210" s="252" t="s">
        <v>43</v>
      </c>
      <c r="D210" s="85">
        <v>1495</v>
      </c>
      <c r="E210" s="59">
        <f t="shared" si="12"/>
        <v>8.9499999999999993</v>
      </c>
      <c r="F210" s="86">
        <v>24</v>
      </c>
      <c r="G210" s="86">
        <v>107.42</v>
      </c>
      <c r="H210" s="59">
        <f t="shared" si="13"/>
        <v>25.34</v>
      </c>
      <c r="I210" s="59">
        <f t="shared" si="11"/>
        <v>132.76</v>
      </c>
      <c r="K210" s="40"/>
    </row>
    <row r="211" spans="1:11" s="38" customFormat="1" ht="26.4">
      <c r="A211" s="56">
        <v>204</v>
      </c>
      <c r="B211" s="252" t="s">
        <v>70</v>
      </c>
      <c r="C211" s="252" t="s">
        <v>41</v>
      </c>
      <c r="D211" s="85">
        <v>1200</v>
      </c>
      <c r="E211" s="59">
        <f t="shared" si="12"/>
        <v>7.19</v>
      </c>
      <c r="F211" s="86">
        <v>16</v>
      </c>
      <c r="G211" s="86">
        <v>57.49</v>
      </c>
      <c r="H211" s="59">
        <f t="shared" si="13"/>
        <v>13.56</v>
      </c>
      <c r="I211" s="59">
        <f t="shared" si="11"/>
        <v>71.05</v>
      </c>
      <c r="K211" s="40"/>
    </row>
    <row r="212" spans="1:11" s="38" customFormat="1" ht="26.4">
      <c r="A212" s="56">
        <v>205</v>
      </c>
      <c r="B212" s="252" t="s">
        <v>59</v>
      </c>
      <c r="C212" s="252" t="s">
        <v>41</v>
      </c>
      <c r="D212" s="85">
        <v>1200</v>
      </c>
      <c r="E212" s="59">
        <f t="shared" si="12"/>
        <v>7.19</v>
      </c>
      <c r="F212" s="86">
        <v>8</v>
      </c>
      <c r="G212" s="86">
        <v>28.74</v>
      </c>
      <c r="H212" s="59">
        <f t="shared" si="13"/>
        <v>6.78</v>
      </c>
      <c r="I212" s="59">
        <f t="shared" si="11"/>
        <v>35.519999999999996</v>
      </c>
      <c r="K212" s="40"/>
    </row>
    <row r="213" spans="1:11" s="38" customFormat="1" ht="26.4">
      <c r="A213" s="56">
        <v>206</v>
      </c>
      <c r="B213" s="252" t="s">
        <v>98</v>
      </c>
      <c r="C213" s="252" t="s">
        <v>45</v>
      </c>
      <c r="D213" s="85">
        <v>1239</v>
      </c>
      <c r="E213" s="59">
        <f t="shared" si="12"/>
        <v>7.42</v>
      </c>
      <c r="F213" s="86">
        <v>10</v>
      </c>
      <c r="G213" s="86">
        <v>37.1</v>
      </c>
      <c r="H213" s="59">
        <f t="shared" si="13"/>
        <v>8.75</v>
      </c>
      <c r="I213" s="59">
        <f t="shared" si="11"/>
        <v>45.85</v>
      </c>
      <c r="K213" s="40"/>
    </row>
    <row r="214" spans="1:11" s="38" customFormat="1" ht="39.6">
      <c r="A214" s="56">
        <v>207</v>
      </c>
      <c r="B214" s="252" t="s">
        <v>68</v>
      </c>
      <c r="C214" s="252" t="s">
        <v>43</v>
      </c>
      <c r="D214" s="85">
        <v>1495</v>
      </c>
      <c r="E214" s="59">
        <f t="shared" si="12"/>
        <v>8.9499999999999993</v>
      </c>
      <c r="F214" s="86">
        <v>8</v>
      </c>
      <c r="G214" s="86">
        <v>35.81</v>
      </c>
      <c r="H214" s="59">
        <f t="shared" si="13"/>
        <v>8.4499999999999993</v>
      </c>
      <c r="I214" s="59">
        <f t="shared" si="11"/>
        <v>44.260000000000005</v>
      </c>
      <c r="K214" s="40"/>
    </row>
    <row r="215" spans="1:11" s="38" customFormat="1" ht="26.4">
      <c r="A215" s="56">
        <v>208</v>
      </c>
      <c r="B215" s="252" t="s">
        <v>61</v>
      </c>
      <c r="C215" s="252" t="s">
        <v>43</v>
      </c>
      <c r="D215" s="85">
        <v>1239</v>
      </c>
      <c r="E215" s="59">
        <f t="shared" si="12"/>
        <v>7.42</v>
      </c>
      <c r="F215" s="86">
        <v>16</v>
      </c>
      <c r="G215" s="86">
        <v>59.35</v>
      </c>
      <c r="H215" s="59">
        <f t="shared" si="13"/>
        <v>14</v>
      </c>
      <c r="I215" s="59">
        <f t="shared" si="11"/>
        <v>73.349999999999994</v>
      </c>
      <c r="K215" s="40"/>
    </row>
    <row r="216" spans="1:11" s="38" customFormat="1" ht="26.4">
      <c r="A216" s="56">
        <v>209</v>
      </c>
      <c r="B216" s="252" t="s">
        <v>52</v>
      </c>
      <c r="C216" s="252" t="s">
        <v>41</v>
      </c>
      <c r="D216" s="85">
        <v>1372</v>
      </c>
      <c r="E216" s="59">
        <f t="shared" si="12"/>
        <v>8.2200000000000006</v>
      </c>
      <c r="F216" s="86">
        <v>8</v>
      </c>
      <c r="G216" s="86">
        <v>32.86</v>
      </c>
      <c r="H216" s="59">
        <f t="shared" si="13"/>
        <v>7.75</v>
      </c>
      <c r="I216" s="59">
        <f t="shared" si="11"/>
        <v>40.61</v>
      </c>
      <c r="K216" s="40"/>
    </row>
    <row r="217" spans="1:11" s="38" customFormat="1" ht="26.4">
      <c r="A217" s="56">
        <v>210</v>
      </c>
      <c r="B217" s="252" t="s">
        <v>63</v>
      </c>
      <c r="C217" s="252" t="s">
        <v>54</v>
      </c>
      <c r="D217" s="85">
        <v>1063</v>
      </c>
      <c r="E217" s="59">
        <f t="shared" si="12"/>
        <v>6.37</v>
      </c>
      <c r="F217" s="86">
        <v>8</v>
      </c>
      <c r="G217" s="86">
        <v>25.46</v>
      </c>
      <c r="H217" s="59">
        <f t="shared" si="13"/>
        <v>6.01</v>
      </c>
      <c r="I217" s="59">
        <f t="shared" si="11"/>
        <v>31.47</v>
      </c>
      <c r="K217" s="40"/>
    </row>
    <row r="218" spans="1:11" s="38" customFormat="1" ht="26.4">
      <c r="A218" s="56">
        <v>211</v>
      </c>
      <c r="B218" s="252" t="s">
        <v>75</v>
      </c>
      <c r="C218" s="252" t="s">
        <v>41</v>
      </c>
      <c r="D218" s="85">
        <v>1352</v>
      </c>
      <c r="E218" s="59">
        <f t="shared" si="12"/>
        <v>8.1</v>
      </c>
      <c r="F218" s="86">
        <v>16</v>
      </c>
      <c r="G218" s="86">
        <v>64.77</v>
      </c>
      <c r="H218" s="59">
        <f t="shared" si="13"/>
        <v>15.28</v>
      </c>
      <c r="I218" s="59">
        <f t="shared" si="11"/>
        <v>80.05</v>
      </c>
      <c r="K218" s="40"/>
    </row>
    <row r="219" spans="1:11" s="38" customFormat="1" ht="26.4">
      <c r="A219" s="56">
        <v>212</v>
      </c>
      <c r="B219" s="252" t="s">
        <v>55</v>
      </c>
      <c r="C219" s="252" t="s">
        <v>41</v>
      </c>
      <c r="D219" s="85">
        <v>1180</v>
      </c>
      <c r="E219" s="59">
        <f t="shared" si="12"/>
        <v>7.07</v>
      </c>
      <c r="F219" s="86">
        <v>8</v>
      </c>
      <c r="G219" s="86">
        <v>28.26</v>
      </c>
      <c r="H219" s="59">
        <f t="shared" si="13"/>
        <v>6.67</v>
      </c>
      <c r="I219" s="59">
        <f t="shared" si="11"/>
        <v>34.93</v>
      </c>
      <c r="K219" s="40"/>
    </row>
    <row r="220" spans="1:11" s="38" customFormat="1" ht="26.4">
      <c r="A220" s="56">
        <v>213</v>
      </c>
      <c r="B220" s="252" t="s">
        <v>82</v>
      </c>
      <c r="C220" s="252" t="s">
        <v>41</v>
      </c>
      <c r="D220" s="85">
        <v>1180</v>
      </c>
      <c r="E220" s="59">
        <f t="shared" si="12"/>
        <v>7.07</v>
      </c>
      <c r="F220" s="86">
        <v>8</v>
      </c>
      <c r="G220" s="86">
        <v>28.26</v>
      </c>
      <c r="H220" s="59">
        <f>ROUNDUP(G220*0.2359,2)</f>
        <v>6.67</v>
      </c>
      <c r="I220" s="59">
        <f t="shared" si="11"/>
        <v>34.93</v>
      </c>
      <c r="K220" s="40"/>
    </row>
    <row r="221" spans="1:11" s="38" customFormat="1" ht="26.4">
      <c r="A221" s="56">
        <v>214</v>
      </c>
      <c r="B221" s="252" t="s">
        <v>86</v>
      </c>
      <c r="C221" s="252" t="s">
        <v>41</v>
      </c>
      <c r="D221" s="85">
        <v>1327</v>
      </c>
      <c r="E221" s="59">
        <f t="shared" si="12"/>
        <v>7.95</v>
      </c>
      <c r="F221" s="86">
        <v>8</v>
      </c>
      <c r="G221" s="86">
        <v>31.78</v>
      </c>
      <c r="H221" s="59">
        <f t="shared" si="13"/>
        <v>7.5</v>
      </c>
      <c r="I221" s="59">
        <f t="shared" si="11"/>
        <v>39.28</v>
      </c>
      <c r="K221" s="40"/>
    </row>
    <row r="222" spans="1:11" s="38" customFormat="1" ht="26.4">
      <c r="A222" s="56">
        <v>215</v>
      </c>
      <c r="B222" s="252" t="s">
        <v>74</v>
      </c>
      <c r="C222" s="252" t="s">
        <v>43</v>
      </c>
      <c r="D222" s="85">
        <v>1448</v>
      </c>
      <c r="E222" s="59">
        <f t="shared" si="12"/>
        <v>8.67</v>
      </c>
      <c r="F222" s="86">
        <v>8</v>
      </c>
      <c r="G222" s="86">
        <v>34.68</v>
      </c>
      <c r="H222" s="59">
        <f t="shared" si="13"/>
        <v>8.18</v>
      </c>
      <c r="I222" s="59">
        <f t="shared" si="11"/>
        <v>42.86</v>
      </c>
      <c r="K222" s="40"/>
    </row>
    <row r="223" spans="1:11" s="38" customFormat="1" ht="26.4">
      <c r="A223" s="56">
        <v>216</v>
      </c>
      <c r="B223" s="252" t="s">
        <v>81</v>
      </c>
      <c r="C223" s="252" t="s">
        <v>41</v>
      </c>
      <c r="D223" s="85">
        <v>1180</v>
      </c>
      <c r="E223" s="59">
        <f t="shared" si="12"/>
        <v>7.07</v>
      </c>
      <c r="F223" s="86">
        <v>38</v>
      </c>
      <c r="G223" s="86">
        <v>134.25</v>
      </c>
      <c r="H223" s="59">
        <f t="shared" si="13"/>
        <v>31.67</v>
      </c>
      <c r="I223" s="59">
        <f t="shared" si="11"/>
        <v>165.92000000000002</v>
      </c>
      <c r="K223" s="40"/>
    </row>
    <row r="224" spans="1:11" s="38" customFormat="1" ht="26.4">
      <c r="A224" s="56">
        <v>217</v>
      </c>
      <c r="B224" s="252" t="s">
        <v>48</v>
      </c>
      <c r="C224" s="252" t="s">
        <v>41</v>
      </c>
      <c r="D224" s="85">
        <v>1203</v>
      </c>
      <c r="E224" s="59">
        <f t="shared" si="12"/>
        <v>7.2</v>
      </c>
      <c r="F224" s="86">
        <v>14</v>
      </c>
      <c r="G224" s="86">
        <v>50.43</v>
      </c>
      <c r="H224" s="59">
        <f t="shared" si="13"/>
        <v>11.9</v>
      </c>
      <c r="I224" s="59">
        <f t="shared" si="11"/>
        <v>62.33</v>
      </c>
      <c r="K224" s="40"/>
    </row>
    <row r="225" spans="1:11" s="38" customFormat="1" ht="26.4">
      <c r="A225" s="56">
        <v>218</v>
      </c>
      <c r="B225" s="252" t="s">
        <v>52</v>
      </c>
      <c r="C225" s="252" t="s">
        <v>43</v>
      </c>
      <c r="D225" s="85">
        <v>1378</v>
      </c>
      <c r="E225" s="59">
        <f t="shared" si="12"/>
        <v>8.25</v>
      </c>
      <c r="F225" s="86">
        <v>24</v>
      </c>
      <c r="G225" s="86">
        <v>99.01</v>
      </c>
      <c r="H225" s="59">
        <f t="shared" si="13"/>
        <v>23.36</v>
      </c>
      <c r="I225" s="59">
        <f t="shared" si="11"/>
        <v>122.37</v>
      </c>
      <c r="K225" s="40"/>
    </row>
    <row r="226" spans="1:11" s="38" customFormat="1" ht="26.4">
      <c r="A226" s="56">
        <v>219</v>
      </c>
      <c r="B226" s="252" t="s">
        <v>56</v>
      </c>
      <c r="C226" s="252" t="s">
        <v>45</v>
      </c>
      <c r="D226" s="85">
        <v>1232</v>
      </c>
      <c r="E226" s="59">
        <f t="shared" si="12"/>
        <v>7.38</v>
      </c>
      <c r="F226" s="86">
        <v>16</v>
      </c>
      <c r="G226" s="86">
        <v>59.02</v>
      </c>
      <c r="H226" s="59">
        <f t="shared" si="13"/>
        <v>13.92</v>
      </c>
      <c r="I226" s="59">
        <f t="shared" si="11"/>
        <v>72.94</v>
      </c>
      <c r="K226" s="40"/>
    </row>
    <row r="227" spans="1:11" s="38" customFormat="1" ht="26.4">
      <c r="A227" s="56">
        <v>220</v>
      </c>
      <c r="B227" s="252" t="s">
        <v>46</v>
      </c>
      <c r="C227" s="252" t="s">
        <v>54</v>
      </c>
      <c r="D227" s="85">
        <v>1023</v>
      </c>
      <c r="E227" s="59">
        <f t="shared" si="12"/>
        <v>6.13</v>
      </c>
      <c r="F227" s="86">
        <v>8</v>
      </c>
      <c r="G227" s="86">
        <v>24.5</v>
      </c>
      <c r="H227" s="59">
        <f t="shared" si="13"/>
        <v>5.78</v>
      </c>
      <c r="I227" s="59">
        <f t="shared" si="11"/>
        <v>30.28</v>
      </c>
      <c r="K227" s="40"/>
    </row>
    <row r="228" spans="1:11" s="38" customFormat="1" ht="26.4">
      <c r="A228" s="56">
        <v>221</v>
      </c>
      <c r="B228" s="252" t="s">
        <v>40</v>
      </c>
      <c r="C228" s="252" t="s">
        <v>41</v>
      </c>
      <c r="D228" s="85">
        <v>1327</v>
      </c>
      <c r="E228" s="59">
        <f t="shared" si="12"/>
        <v>7.95</v>
      </c>
      <c r="F228" s="86">
        <v>8</v>
      </c>
      <c r="G228" s="86">
        <v>31.78</v>
      </c>
      <c r="H228" s="59">
        <f t="shared" si="13"/>
        <v>7.5</v>
      </c>
      <c r="I228" s="59">
        <f t="shared" si="11"/>
        <v>39.28</v>
      </c>
      <c r="K228" s="40"/>
    </row>
    <row r="229" spans="1:11" s="38" customFormat="1" ht="26.4">
      <c r="A229" s="56">
        <v>222</v>
      </c>
      <c r="B229" s="252" t="s">
        <v>71</v>
      </c>
      <c r="C229" s="252" t="s">
        <v>41</v>
      </c>
      <c r="D229" s="85">
        <v>1180</v>
      </c>
      <c r="E229" s="59">
        <f t="shared" si="12"/>
        <v>7.07</v>
      </c>
      <c r="F229" s="86">
        <v>32</v>
      </c>
      <c r="G229" s="86">
        <v>113.06</v>
      </c>
      <c r="H229" s="59">
        <f t="shared" si="13"/>
        <v>26.67</v>
      </c>
      <c r="I229" s="59">
        <f t="shared" si="11"/>
        <v>139.73000000000002</v>
      </c>
      <c r="K229" s="40"/>
    </row>
    <row r="230" spans="1:11" s="38" customFormat="1" ht="39.6">
      <c r="A230" s="56">
        <v>223</v>
      </c>
      <c r="B230" s="252" t="s">
        <v>68</v>
      </c>
      <c r="C230" s="252" t="s">
        <v>43</v>
      </c>
      <c r="D230" s="85">
        <v>1495</v>
      </c>
      <c r="E230" s="59">
        <f t="shared" si="12"/>
        <v>8.9499999999999993</v>
      </c>
      <c r="F230" s="86">
        <v>16</v>
      </c>
      <c r="G230" s="86">
        <v>71.62</v>
      </c>
      <c r="H230" s="59">
        <f t="shared" si="13"/>
        <v>16.899999999999999</v>
      </c>
      <c r="I230" s="59">
        <f t="shared" si="11"/>
        <v>88.52000000000001</v>
      </c>
      <c r="K230" s="40"/>
    </row>
    <row r="231" spans="1:11" s="38" customFormat="1" ht="26.4">
      <c r="A231" s="56">
        <v>224</v>
      </c>
      <c r="B231" s="252" t="s">
        <v>63</v>
      </c>
      <c r="C231" s="252" t="s">
        <v>43</v>
      </c>
      <c r="D231" s="85">
        <v>1354</v>
      </c>
      <c r="E231" s="59">
        <f t="shared" si="12"/>
        <v>8.11</v>
      </c>
      <c r="F231" s="86">
        <v>8</v>
      </c>
      <c r="G231" s="86">
        <v>32.43</v>
      </c>
      <c r="H231" s="59">
        <f t="shared" si="13"/>
        <v>7.65</v>
      </c>
      <c r="I231" s="59">
        <f t="shared" si="11"/>
        <v>40.08</v>
      </c>
      <c r="K231" s="40"/>
    </row>
    <row r="232" spans="1:11" s="38" customFormat="1" ht="26.4">
      <c r="A232" s="56">
        <v>225</v>
      </c>
      <c r="B232" s="252" t="s">
        <v>82</v>
      </c>
      <c r="C232" s="252" t="s">
        <v>45</v>
      </c>
      <c r="D232" s="85">
        <v>1208</v>
      </c>
      <c r="E232" s="59">
        <f t="shared" si="12"/>
        <v>7.23</v>
      </c>
      <c r="F232" s="86">
        <v>24</v>
      </c>
      <c r="G232" s="86">
        <v>86.81</v>
      </c>
      <c r="H232" s="59">
        <f t="shared" si="13"/>
        <v>20.48</v>
      </c>
      <c r="I232" s="59">
        <f t="shared" si="11"/>
        <v>107.29</v>
      </c>
      <c r="K232" s="40"/>
    </row>
    <row r="233" spans="1:11" s="38" customFormat="1" ht="26.4">
      <c r="A233" s="56">
        <v>226</v>
      </c>
      <c r="B233" s="252" t="s">
        <v>72</v>
      </c>
      <c r="C233" s="252" t="s">
        <v>41</v>
      </c>
      <c r="D233" s="85">
        <v>1180</v>
      </c>
      <c r="E233" s="59">
        <f t="shared" si="12"/>
        <v>7.07</v>
      </c>
      <c r="F233" s="86">
        <v>16</v>
      </c>
      <c r="G233" s="86">
        <v>56.53</v>
      </c>
      <c r="H233" s="59">
        <f>ROUND(G233*0.2359,2)</f>
        <v>13.34</v>
      </c>
      <c r="I233" s="59">
        <f t="shared" si="11"/>
        <v>69.87</v>
      </c>
      <c r="K233" s="40"/>
    </row>
    <row r="234" spans="1:11" s="38" customFormat="1" ht="26.4">
      <c r="A234" s="56">
        <v>227</v>
      </c>
      <c r="B234" s="252" t="s">
        <v>73</v>
      </c>
      <c r="C234" s="252" t="s">
        <v>43</v>
      </c>
      <c r="D234" s="85">
        <v>1195</v>
      </c>
      <c r="E234" s="59">
        <f t="shared" si="12"/>
        <v>7.16</v>
      </c>
      <c r="F234" s="86">
        <v>24</v>
      </c>
      <c r="G234" s="86">
        <v>85.87</v>
      </c>
      <c r="H234" s="59">
        <f t="shared" si="13"/>
        <v>20.260000000000002</v>
      </c>
      <c r="I234" s="59">
        <f t="shared" si="11"/>
        <v>106.13000000000001</v>
      </c>
      <c r="K234" s="40"/>
    </row>
    <row r="235" spans="1:11" s="38" customFormat="1" ht="26.4">
      <c r="A235" s="56">
        <v>228</v>
      </c>
      <c r="B235" s="252" t="s">
        <v>99</v>
      </c>
      <c r="C235" s="252" t="s">
        <v>54</v>
      </c>
      <c r="D235" s="85">
        <v>1023</v>
      </c>
      <c r="E235" s="59">
        <f t="shared" si="12"/>
        <v>6.13</v>
      </c>
      <c r="F235" s="86">
        <v>16</v>
      </c>
      <c r="G235" s="86">
        <v>49.01</v>
      </c>
      <c r="H235" s="59">
        <f t="shared" si="13"/>
        <v>11.56</v>
      </c>
      <c r="I235" s="59">
        <f t="shared" si="11"/>
        <v>60.57</v>
      </c>
      <c r="K235" s="40"/>
    </row>
    <row r="236" spans="1:11" s="38" customFormat="1" ht="26.4">
      <c r="A236" s="56">
        <v>229</v>
      </c>
      <c r="B236" s="252" t="s">
        <v>70</v>
      </c>
      <c r="C236" s="252" t="s">
        <v>54</v>
      </c>
      <c r="D236" s="85">
        <v>1023</v>
      </c>
      <c r="E236" s="59">
        <f t="shared" si="12"/>
        <v>6.13</v>
      </c>
      <c r="F236" s="86">
        <v>8</v>
      </c>
      <c r="G236" s="86">
        <v>24.5</v>
      </c>
      <c r="H236" s="59">
        <f t="shared" si="13"/>
        <v>5.78</v>
      </c>
      <c r="I236" s="59">
        <f t="shared" si="11"/>
        <v>30.28</v>
      </c>
      <c r="K236" s="40"/>
    </row>
    <row r="237" spans="1:11" s="38" customFormat="1" ht="26.4">
      <c r="A237" s="56">
        <v>230</v>
      </c>
      <c r="B237" s="252" t="s">
        <v>82</v>
      </c>
      <c r="C237" s="252" t="s">
        <v>43</v>
      </c>
      <c r="D237" s="85">
        <v>1352</v>
      </c>
      <c r="E237" s="59">
        <f t="shared" si="12"/>
        <v>8.1</v>
      </c>
      <c r="F237" s="86">
        <v>8</v>
      </c>
      <c r="G237" s="86">
        <v>32.380000000000003</v>
      </c>
      <c r="H237" s="59">
        <f t="shared" si="13"/>
        <v>7.64</v>
      </c>
      <c r="I237" s="59">
        <f t="shared" si="11"/>
        <v>40.020000000000003</v>
      </c>
      <c r="K237" s="40"/>
    </row>
    <row r="238" spans="1:11" s="38" customFormat="1" ht="26.4">
      <c r="A238" s="56">
        <v>231</v>
      </c>
      <c r="B238" s="252" t="s">
        <v>42</v>
      </c>
      <c r="C238" s="252" t="s">
        <v>41</v>
      </c>
      <c r="D238" s="85">
        <v>1200</v>
      </c>
      <c r="E238" s="59">
        <f t="shared" si="12"/>
        <v>7.19</v>
      </c>
      <c r="F238" s="86">
        <v>8</v>
      </c>
      <c r="G238" s="86">
        <v>28.74</v>
      </c>
      <c r="H238" s="59">
        <f t="shared" si="13"/>
        <v>6.78</v>
      </c>
      <c r="I238" s="59">
        <f t="shared" si="11"/>
        <v>35.519999999999996</v>
      </c>
      <c r="K238" s="40"/>
    </row>
    <row r="239" spans="1:11" s="38" customFormat="1" ht="26.4">
      <c r="A239" s="56">
        <v>232</v>
      </c>
      <c r="B239" s="252" t="s">
        <v>49</v>
      </c>
      <c r="C239" s="252" t="s">
        <v>41</v>
      </c>
      <c r="D239" s="85">
        <v>1180</v>
      </c>
      <c r="E239" s="59">
        <f t="shared" si="12"/>
        <v>7.07</v>
      </c>
      <c r="F239" s="86">
        <v>8</v>
      </c>
      <c r="G239" s="86">
        <v>28.26</v>
      </c>
      <c r="H239" s="59">
        <f t="shared" si="13"/>
        <v>6.67</v>
      </c>
      <c r="I239" s="59">
        <f t="shared" si="11"/>
        <v>34.93</v>
      </c>
      <c r="K239" s="40"/>
    </row>
    <row r="240" spans="1:11" s="38" customFormat="1" ht="26.4">
      <c r="A240" s="56">
        <v>233</v>
      </c>
      <c r="B240" s="252" t="s">
        <v>71</v>
      </c>
      <c r="C240" s="252" t="s">
        <v>41</v>
      </c>
      <c r="D240" s="85">
        <v>1203</v>
      </c>
      <c r="E240" s="59">
        <f t="shared" si="12"/>
        <v>7.2</v>
      </c>
      <c r="F240" s="86">
        <v>16</v>
      </c>
      <c r="G240" s="86">
        <v>57.63</v>
      </c>
      <c r="H240" s="59">
        <f t="shared" si="13"/>
        <v>13.59</v>
      </c>
      <c r="I240" s="59">
        <f t="shared" si="11"/>
        <v>71.22</v>
      </c>
      <c r="K240" s="40"/>
    </row>
    <row r="241" spans="1:11" s="38" customFormat="1" ht="26.4">
      <c r="A241" s="56">
        <v>234</v>
      </c>
      <c r="B241" s="252" t="s">
        <v>46</v>
      </c>
      <c r="C241" s="252" t="s">
        <v>54</v>
      </c>
      <c r="D241" s="85">
        <v>1043</v>
      </c>
      <c r="E241" s="59">
        <f t="shared" si="12"/>
        <v>6.25</v>
      </c>
      <c r="F241" s="86">
        <v>8</v>
      </c>
      <c r="G241" s="86">
        <v>24.98</v>
      </c>
      <c r="H241" s="59">
        <f t="shared" si="13"/>
        <v>5.89</v>
      </c>
      <c r="I241" s="59">
        <f t="shared" si="11"/>
        <v>30.87</v>
      </c>
      <c r="K241" s="40"/>
    </row>
    <row r="242" spans="1:11" s="38" customFormat="1" ht="26.4">
      <c r="A242" s="56">
        <v>235</v>
      </c>
      <c r="B242" s="252" t="s">
        <v>70</v>
      </c>
      <c r="C242" s="252" t="s">
        <v>41</v>
      </c>
      <c r="D242" s="85">
        <v>1180</v>
      </c>
      <c r="E242" s="59">
        <f t="shared" si="12"/>
        <v>7.07</v>
      </c>
      <c r="F242" s="86">
        <v>10</v>
      </c>
      <c r="G242" s="86">
        <v>35.33</v>
      </c>
      <c r="H242" s="59">
        <f t="shared" si="13"/>
        <v>8.33</v>
      </c>
      <c r="I242" s="59">
        <f t="shared" si="11"/>
        <v>43.66</v>
      </c>
      <c r="K242" s="40"/>
    </row>
    <row r="243" spans="1:11" s="38" customFormat="1" ht="26.4">
      <c r="A243" s="56">
        <v>236</v>
      </c>
      <c r="B243" s="252" t="s">
        <v>58</v>
      </c>
      <c r="C243" s="252" t="s">
        <v>41</v>
      </c>
      <c r="D243" s="85">
        <v>1223</v>
      </c>
      <c r="E243" s="59">
        <f t="shared" si="12"/>
        <v>7.32</v>
      </c>
      <c r="F243" s="86">
        <v>16</v>
      </c>
      <c r="G243" s="86">
        <v>58.58</v>
      </c>
      <c r="H243" s="59">
        <f t="shared" si="13"/>
        <v>13.82</v>
      </c>
      <c r="I243" s="59">
        <f t="shared" si="11"/>
        <v>72.400000000000006</v>
      </c>
      <c r="K243" s="40"/>
    </row>
    <row r="244" spans="1:11" s="38" customFormat="1" ht="26.4">
      <c r="A244" s="56">
        <v>237</v>
      </c>
      <c r="B244" s="252" t="s">
        <v>73</v>
      </c>
      <c r="C244" s="252" t="s">
        <v>43</v>
      </c>
      <c r="D244" s="85">
        <v>1195</v>
      </c>
      <c r="E244" s="59">
        <f t="shared" si="12"/>
        <v>7.16</v>
      </c>
      <c r="F244" s="86">
        <v>8</v>
      </c>
      <c r="G244" s="86">
        <v>28.62</v>
      </c>
      <c r="H244" s="59">
        <f t="shared" si="13"/>
        <v>6.75</v>
      </c>
      <c r="I244" s="59">
        <f t="shared" si="11"/>
        <v>35.370000000000005</v>
      </c>
      <c r="K244" s="40"/>
    </row>
    <row r="245" spans="1:11" s="38" customFormat="1" ht="26.4">
      <c r="A245" s="56">
        <v>238</v>
      </c>
      <c r="B245" s="252" t="s">
        <v>83</v>
      </c>
      <c r="C245" s="252" t="s">
        <v>43</v>
      </c>
      <c r="D245" s="85">
        <v>1378</v>
      </c>
      <c r="E245" s="59">
        <f t="shared" si="12"/>
        <v>8.25</v>
      </c>
      <c r="F245" s="86">
        <v>8</v>
      </c>
      <c r="G245" s="86">
        <v>33</v>
      </c>
      <c r="H245" s="59">
        <f t="shared" si="13"/>
        <v>7.78</v>
      </c>
      <c r="I245" s="59">
        <f t="shared" si="11"/>
        <v>40.78</v>
      </c>
      <c r="K245" s="40"/>
    </row>
    <row r="246" spans="1:11" s="38" customFormat="1" ht="26.4">
      <c r="A246" s="56">
        <v>239</v>
      </c>
      <c r="B246" s="252" t="s">
        <v>52</v>
      </c>
      <c r="C246" s="252" t="s">
        <v>41</v>
      </c>
      <c r="D246" s="85">
        <v>1352</v>
      </c>
      <c r="E246" s="59">
        <f t="shared" si="12"/>
        <v>8.1</v>
      </c>
      <c r="F246" s="86">
        <v>16</v>
      </c>
      <c r="G246" s="86">
        <v>64.77</v>
      </c>
      <c r="H246" s="59">
        <f t="shared" si="13"/>
        <v>15.28</v>
      </c>
      <c r="I246" s="59">
        <f t="shared" si="11"/>
        <v>80.05</v>
      </c>
      <c r="K246" s="40"/>
    </row>
    <row r="247" spans="1:11" s="38" customFormat="1" ht="26.4">
      <c r="A247" s="56">
        <v>240</v>
      </c>
      <c r="B247" s="252" t="s">
        <v>42</v>
      </c>
      <c r="C247" s="252" t="s">
        <v>41</v>
      </c>
      <c r="D247" s="85">
        <v>1180</v>
      </c>
      <c r="E247" s="59">
        <f t="shared" si="12"/>
        <v>7.07</v>
      </c>
      <c r="F247" s="86">
        <v>8</v>
      </c>
      <c r="G247" s="86">
        <v>28.26</v>
      </c>
      <c r="H247" s="59">
        <f t="shared" si="13"/>
        <v>6.67</v>
      </c>
      <c r="I247" s="59">
        <f t="shared" si="11"/>
        <v>34.93</v>
      </c>
      <c r="K247" s="40"/>
    </row>
    <row r="248" spans="1:11" s="38" customFormat="1" ht="26.4">
      <c r="A248" s="56">
        <v>241</v>
      </c>
      <c r="B248" s="252" t="s">
        <v>75</v>
      </c>
      <c r="C248" s="252" t="s">
        <v>41</v>
      </c>
      <c r="D248" s="85">
        <v>1327</v>
      </c>
      <c r="E248" s="59">
        <f t="shared" si="12"/>
        <v>7.95</v>
      </c>
      <c r="F248" s="86">
        <v>8</v>
      </c>
      <c r="G248" s="86">
        <v>31.78</v>
      </c>
      <c r="H248" s="59">
        <f t="shared" si="13"/>
        <v>7.5</v>
      </c>
      <c r="I248" s="59">
        <f t="shared" si="11"/>
        <v>39.28</v>
      </c>
      <c r="K248" s="40"/>
    </row>
    <row r="249" spans="1:11" s="38" customFormat="1" ht="26.4">
      <c r="A249" s="56">
        <v>242</v>
      </c>
      <c r="B249" s="252" t="s">
        <v>82</v>
      </c>
      <c r="C249" s="252" t="s">
        <v>41</v>
      </c>
      <c r="D249" s="85">
        <v>1180</v>
      </c>
      <c r="E249" s="59">
        <f t="shared" si="12"/>
        <v>7.07</v>
      </c>
      <c r="F249" s="86">
        <v>8</v>
      </c>
      <c r="G249" s="86">
        <v>28.26</v>
      </c>
      <c r="H249" s="59">
        <f t="shared" si="13"/>
        <v>6.67</v>
      </c>
      <c r="I249" s="59">
        <f t="shared" si="11"/>
        <v>34.93</v>
      </c>
      <c r="K249" s="40"/>
    </row>
    <row r="250" spans="1:11" s="38" customFormat="1" ht="26.4">
      <c r="A250" s="56">
        <v>243</v>
      </c>
      <c r="B250" s="252" t="s">
        <v>71</v>
      </c>
      <c r="C250" s="252" t="s">
        <v>41</v>
      </c>
      <c r="D250" s="85">
        <v>1180</v>
      </c>
      <c r="E250" s="59">
        <f t="shared" si="12"/>
        <v>7.07</v>
      </c>
      <c r="F250" s="86">
        <v>24</v>
      </c>
      <c r="G250" s="86">
        <v>84.79</v>
      </c>
      <c r="H250" s="59">
        <f t="shared" si="13"/>
        <v>20</v>
      </c>
      <c r="I250" s="59">
        <f t="shared" si="11"/>
        <v>104.79</v>
      </c>
      <c r="K250" s="40"/>
    </row>
    <row r="251" spans="1:11" s="38" customFormat="1" ht="26.4">
      <c r="A251" s="56">
        <v>244</v>
      </c>
      <c r="B251" s="252" t="s">
        <v>51</v>
      </c>
      <c r="C251" s="252" t="s">
        <v>41</v>
      </c>
      <c r="D251" s="85">
        <v>1180</v>
      </c>
      <c r="E251" s="59">
        <f t="shared" si="12"/>
        <v>7.07</v>
      </c>
      <c r="F251" s="86">
        <v>8</v>
      </c>
      <c r="G251" s="86">
        <v>28.26</v>
      </c>
      <c r="H251" s="59">
        <f t="shared" si="13"/>
        <v>6.67</v>
      </c>
      <c r="I251" s="59">
        <f t="shared" si="11"/>
        <v>34.93</v>
      </c>
      <c r="K251" s="40"/>
    </row>
    <row r="252" spans="1:11" s="38" customFormat="1" ht="26.4">
      <c r="A252" s="56">
        <v>245</v>
      </c>
      <c r="B252" s="252" t="s">
        <v>70</v>
      </c>
      <c r="C252" s="252" t="s">
        <v>54</v>
      </c>
      <c r="D252" s="85">
        <v>1023</v>
      </c>
      <c r="E252" s="59">
        <f t="shared" si="12"/>
        <v>6.13</v>
      </c>
      <c r="F252" s="86">
        <v>8</v>
      </c>
      <c r="G252" s="86">
        <v>24.5</v>
      </c>
      <c r="H252" s="59">
        <f t="shared" si="13"/>
        <v>5.78</v>
      </c>
      <c r="I252" s="59">
        <f t="shared" si="11"/>
        <v>30.28</v>
      </c>
      <c r="K252" s="40"/>
    </row>
    <row r="253" spans="1:11" s="38" customFormat="1" ht="26.4">
      <c r="A253" s="56">
        <v>246</v>
      </c>
      <c r="B253" s="252" t="s">
        <v>78</v>
      </c>
      <c r="C253" s="252" t="s">
        <v>41</v>
      </c>
      <c r="D253" s="85">
        <v>1307</v>
      </c>
      <c r="E253" s="59">
        <f t="shared" si="12"/>
        <v>7.83</v>
      </c>
      <c r="F253" s="86">
        <v>8</v>
      </c>
      <c r="G253" s="86">
        <v>31.3</v>
      </c>
      <c r="H253" s="59">
        <f>ROUND(G253*0.2359,2)</f>
        <v>7.38</v>
      </c>
      <c r="I253" s="59">
        <f t="shared" si="11"/>
        <v>38.68</v>
      </c>
      <c r="K253" s="40"/>
    </row>
    <row r="254" spans="1:11" s="38" customFormat="1" ht="26.4">
      <c r="A254" s="56">
        <v>247</v>
      </c>
      <c r="B254" s="252" t="s">
        <v>72</v>
      </c>
      <c r="C254" s="252" t="s">
        <v>54</v>
      </c>
      <c r="D254" s="85">
        <v>1003</v>
      </c>
      <c r="E254" s="59">
        <f t="shared" si="12"/>
        <v>6.01</v>
      </c>
      <c r="F254" s="86">
        <v>16</v>
      </c>
      <c r="G254" s="86">
        <v>48.05</v>
      </c>
      <c r="H254" s="59">
        <f t="shared" si="13"/>
        <v>11.33</v>
      </c>
      <c r="I254" s="59">
        <f t="shared" si="11"/>
        <v>59.379999999999995</v>
      </c>
      <c r="K254" s="40"/>
    </row>
    <row r="255" spans="1:11" s="38" customFormat="1" ht="26.4">
      <c r="A255" s="56">
        <v>248</v>
      </c>
      <c r="B255" s="252" t="s">
        <v>51</v>
      </c>
      <c r="C255" s="252" t="s">
        <v>41</v>
      </c>
      <c r="D255" s="85">
        <v>1160</v>
      </c>
      <c r="E255" s="59">
        <f t="shared" si="12"/>
        <v>6.95</v>
      </c>
      <c r="F255" s="86">
        <v>8</v>
      </c>
      <c r="G255" s="86">
        <v>27.78</v>
      </c>
      <c r="H255" s="59">
        <f t="shared" si="13"/>
        <v>6.55</v>
      </c>
      <c r="I255" s="59">
        <f t="shared" si="11"/>
        <v>34.33</v>
      </c>
      <c r="K255" s="40"/>
    </row>
    <row r="256" spans="1:11" s="38" customFormat="1" ht="26.4">
      <c r="A256" s="56">
        <v>249</v>
      </c>
      <c r="B256" s="252" t="s">
        <v>51</v>
      </c>
      <c r="C256" s="252" t="s">
        <v>41</v>
      </c>
      <c r="D256" s="85">
        <v>1160</v>
      </c>
      <c r="E256" s="59">
        <f t="shared" si="12"/>
        <v>6.95</v>
      </c>
      <c r="F256" s="86">
        <v>8</v>
      </c>
      <c r="G256" s="86">
        <v>27.78</v>
      </c>
      <c r="H256" s="59">
        <f t="shared" si="13"/>
        <v>6.55</v>
      </c>
      <c r="I256" s="59">
        <f t="shared" si="11"/>
        <v>34.33</v>
      </c>
      <c r="K256" s="40"/>
    </row>
    <row r="257" spans="1:11" s="38" customFormat="1" ht="26.4">
      <c r="A257" s="56">
        <v>250</v>
      </c>
      <c r="B257" s="252" t="s">
        <v>52</v>
      </c>
      <c r="C257" s="252" t="s">
        <v>41</v>
      </c>
      <c r="D257" s="85">
        <v>1307</v>
      </c>
      <c r="E257" s="59">
        <f t="shared" si="12"/>
        <v>7.83</v>
      </c>
      <c r="F257" s="86">
        <v>16</v>
      </c>
      <c r="G257" s="86">
        <v>62.61</v>
      </c>
      <c r="H257" s="59">
        <f t="shared" si="13"/>
        <v>14.77</v>
      </c>
      <c r="I257" s="59">
        <f t="shared" si="11"/>
        <v>77.38</v>
      </c>
      <c r="K257" s="40"/>
    </row>
    <row r="258" spans="1:11" s="38" customFormat="1" ht="26.4">
      <c r="A258" s="56">
        <v>251</v>
      </c>
      <c r="B258" s="252" t="s">
        <v>67</v>
      </c>
      <c r="C258" s="252" t="s">
        <v>41</v>
      </c>
      <c r="D258" s="85">
        <v>1160</v>
      </c>
      <c r="E258" s="59">
        <f t="shared" si="12"/>
        <v>6.95</v>
      </c>
      <c r="F258" s="86">
        <v>8</v>
      </c>
      <c r="G258" s="86">
        <v>27.78</v>
      </c>
      <c r="H258" s="59">
        <f t="shared" si="13"/>
        <v>6.55</v>
      </c>
      <c r="I258" s="59">
        <f t="shared" si="11"/>
        <v>34.33</v>
      </c>
      <c r="K258" s="40"/>
    </row>
    <row r="259" spans="1:11" s="38" customFormat="1" ht="26.4">
      <c r="A259" s="56">
        <v>252</v>
      </c>
      <c r="B259" s="252" t="s">
        <v>53</v>
      </c>
      <c r="C259" s="252" t="s">
        <v>54</v>
      </c>
      <c r="D259" s="85">
        <v>1003</v>
      </c>
      <c r="E259" s="59">
        <f t="shared" si="12"/>
        <v>6.01</v>
      </c>
      <c r="F259" s="86">
        <v>16</v>
      </c>
      <c r="G259" s="86">
        <v>48.05</v>
      </c>
      <c r="H259" s="59">
        <f t="shared" si="13"/>
        <v>11.33</v>
      </c>
      <c r="I259" s="59">
        <f t="shared" si="11"/>
        <v>59.379999999999995</v>
      </c>
      <c r="K259" s="40"/>
    </row>
    <row r="260" spans="1:11" s="38" customFormat="1" ht="26.4">
      <c r="A260" s="56">
        <v>253</v>
      </c>
      <c r="B260" s="252" t="s">
        <v>86</v>
      </c>
      <c r="C260" s="252" t="s">
        <v>41</v>
      </c>
      <c r="D260" s="85">
        <v>1332</v>
      </c>
      <c r="E260" s="59">
        <f t="shared" si="12"/>
        <v>7.98</v>
      </c>
      <c r="F260" s="86">
        <v>16</v>
      </c>
      <c r="G260" s="86">
        <v>63.81</v>
      </c>
      <c r="H260" s="59">
        <f t="shared" si="13"/>
        <v>15.05</v>
      </c>
      <c r="I260" s="59">
        <f t="shared" si="11"/>
        <v>78.86</v>
      </c>
      <c r="K260" s="40"/>
    </row>
    <row r="261" spans="1:11" s="38" customFormat="1" ht="26.4">
      <c r="A261" s="56">
        <v>254</v>
      </c>
      <c r="B261" s="252" t="s">
        <v>46</v>
      </c>
      <c r="C261" s="252" t="s">
        <v>54</v>
      </c>
      <c r="D261" s="85">
        <v>1003</v>
      </c>
      <c r="E261" s="59">
        <f t="shared" si="12"/>
        <v>6.01</v>
      </c>
      <c r="F261" s="86">
        <v>8</v>
      </c>
      <c r="G261" s="86">
        <v>24.02</v>
      </c>
      <c r="H261" s="59">
        <f t="shared" si="13"/>
        <v>5.67</v>
      </c>
      <c r="I261" s="59">
        <f t="shared" si="11"/>
        <v>29.689999999999998</v>
      </c>
      <c r="K261" s="40"/>
    </row>
    <row r="262" spans="1:11" s="38" customFormat="1" ht="26.4">
      <c r="A262" s="56">
        <v>255</v>
      </c>
      <c r="B262" s="252" t="s">
        <v>86</v>
      </c>
      <c r="C262" s="252" t="s">
        <v>41</v>
      </c>
      <c r="D262" s="85">
        <v>1332</v>
      </c>
      <c r="E262" s="59">
        <f t="shared" si="12"/>
        <v>7.98</v>
      </c>
      <c r="F262" s="86">
        <v>16</v>
      </c>
      <c r="G262" s="86">
        <v>63.81</v>
      </c>
      <c r="H262" s="59">
        <f t="shared" si="13"/>
        <v>15.05</v>
      </c>
      <c r="I262" s="59">
        <f t="shared" si="11"/>
        <v>78.86</v>
      </c>
      <c r="K262" s="40"/>
    </row>
    <row r="263" spans="1:11" s="38" customFormat="1" ht="26.4">
      <c r="A263" s="56">
        <v>256</v>
      </c>
      <c r="B263" s="252" t="s">
        <v>61</v>
      </c>
      <c r="C263" s="252" t="s">
        <v>41</v>
      </c>
      <c r="D263" s="85">
        <v>1183</v>
      </c>
      <c r="E263" s="59">
        <f t="shared" si="12"/>
        <v>7.08</v>
      </c>
      <c r="F263" s="86">
        <v>8</v>
      </c>
      <c r="G263" s="86">
        <v>28.34</v>
      </c>
      <c r="H263" s="59">
        <f t="shared" si="13"/>
        <v>6.69</v>
      </c>
      <c r="I263" s="59">
        <f t="shared" si="11"/>
        <v>35.03</v>
      </c>
      <c r="K263" s="40"/>
    </row>
    <row r="264" spans="1:11" s="38" customFormat="1" ht="26.4">
      <c r="A264" s="56">
        <v>257</v>
      </c>
      <c r="B264" s="252" t="s">
        <v>55</v>
      </c>
      <c r="C264" s="252" t="s">
        <v>41</v>
      </c>
      <c r="D264" s="85">
        <v>1160</v>
      </c>
      <c r="E264" s="59">
        <f t="shared" si="12"/>
        <v>6.95</v>
      </c>
      <c r="F264" s="86">
        <v>8</v>
      </c>
      <c r="G264" s="86">
        <v>27.78</v>
      </c>
      <c r="H264" s="59">
        <f t="shared" si="13"/>
        <v>6.55</v>
      </c>
      <c r="I264" s="59">
        <f t="shared" ref="I264:I270" si="14">G264+H264</f>
        <v>34.33</v>
      </c>
      <c r="K264" s="40"/>
    </row>
    <row r="265" spans="1:11" s="38" customFormat="1" ht="26.4">
      <c r="A265" s="56">
        <v>258</v>
      </c>
      <c r="B265" s="252" t="s">
        <v>88</v>
      </c>
      <c r="C265" s="252" t="s">
        <v>41</v>
      </c>
      <c r="D265" s="85">
        <v>1332</v>
      </c>
      <c r="E265" s="59">
        <f t="shared" si="12"/>
        <v>7.98</v>
      </c>
      <c r="F265" s="86">
        <v>8</v>
      </c>
      <c r="G265" s="86">
        <v>31.9</v>
      </c>
      <c r="H265" s="59">
        <f t="shared" si="13"/>
        <v>7.53</v>
      </c>
      <c r="I265" s="59">
        <f t="shared" si="14"/>
        <v>39.43</v>
      </c>
      <c r="K265" s="40"/>
    </row>
    <row r="266" spans="1:11" s="38" customFormat="1" ht="26.4">
      <c r="A266" s="56">
        <v>259</v>
      </c>
      <c r="B266" s="252" t="s">
        <v>87</v>
      </c>
      <c r="C266" s="252" t="s">
        <v>41</v>
      </c>
      <c r="D266" s="85">
        <v>1160</v>
      </c>
      <c r="E266" s="59">
        <f t="shared" si="12"/>
        <v>6.95</v>
      </c>
      <c r="F266" s="86">
        <v>8</v>
      </c>
      <c r="G266" s="86">
        <v>27.78</v>
      </c>
      <c r="H266" s="59">
        <f t="shared" si="13"/>
        <v>6.55</v>
      </c>
      <c r="I266" s="59">
        <f t="shared" si="14"/>
        <v>34.33</v>
      </c>
      <c r="K266" s="40"/>
    </row>
    <row r="267" spans="1:11" s="38" customFormat="1" ht="26.4">
      <c r="A267" s="56">
        <v>260</v>
      </c>
      <c r="B267" s="252" t="s">
        <v>48</v>
      </c>
      <c r="C267" s="252" t="s">
        <v>41</v>
      </c>
      <c r="D267" s="85">
        <v>1183</v>
      </c>
      <c r="E267" s="59">
        <f t="shared" si="12"/>
        <v>7.08</v>
      </c>
      <c r="F267" s="86">
        <v>8</v>
      </c>
      <c r="G267" s="86">
        <v>28.34</v>
      </c>
      <c r="H267" s="59">
        <f t="shared" si="13"/>
        <v>6.69</v>
      </c>
      <c r="I267" s="59">
        <f t="shared" si="14"/>
        <v>35.03</v>
      </c>
      <c r="K267" s="40"/>
    </row>
    <row r="268" spans="1:11" s="38" customFormat="1" ht="26.4">
      <c r="A268" s="56">
        <v>261</v>
      </c>
      <c r="B268" s="252" t="s">
        <v>70</v>
      </c>
      <c r="C268" s="252" t="s">
        <v>41</v>
      </c>
      <c r="D268" s="85">
        <v>1160</v>
      </c>
      <c r="E268" s="59">
        <f t="shared" si="12"/>
        <v>6.95</v>
      </c>
      <c r="F268" s="86">
        <v>10</v>
      </c>
      <c r="G268" s="86">
        <v>34.729999999999997</v>
      </c>
      <c r="H268" s="59">
        <f t="shared" si="13"/>
        <v>8.19</v>
      </c>
      <c r="I268" s="59">
        <f t="shared" si="14"/>
        <v>42.919999999999995</v>
      </c>
      <c r="K268" s="40"/>
    </row>
    <row r="269" spans="1:11" s="38" customFormat="1" ht="26.4">
      <c r="A269" s="56">
        <v>262</v>
      </c>
      <c r="B269" s="252" t="s">
        <v>98</v>
      </c>
      <c r="C269" s="252" t="s">
        <v>41</v>
      </c>
      <c r="D269" s="85">
        <v>1183</v>
      </c>
      <c r="E269" s="59">
        <f t="shared" si="12"/>
        <v>7.08</v>
      </c>
      <c r="F269" s="86">
        <v>8</v>
      </c>
      <c r="G269" s="86">
        <v>28.34</v>
      </c>
      <c r="H269" s="59">
        <f t="shared" si="13"/>
        <v>6.69</v>
      </c>
      <c r="I269" s="59">
        <f t="shared" si="14"/>
        <v>35.03</v>
      </c>
      <c r="K269" s="40"/>
    </row>
    <row r="270" spans="1:11" s="38" customFormat="1" ht="26.4">
      <c r="A270" s="56">
        <v>263</v>
      </c>
      <c r="B270" s="252" t="s">
        <v>88</v>
      </c>
      <c r="C270" s="252" t="s">
        <v>41</v>
      </c>
      <c r="D270" s="85">
        <v>1312</v>
      </c>
      <c r="E270" s="59">
        <f t="shared" si="12"/>
        <v>7.86</v>
      </c>
      <c r="F270" s="86">
        <v>24</v>
      </c>
      <c r="G270" s="86">
        <v>94.27</v>
      </c>
      <c r="H270" s="59">
        <f t="shared" si="13"/>
        <v>22.24</v>
      </c>
      <c r="I270" s="59">
        <f t="shared" si="14"/>
        <v>116.50999999999999</v>
      </c>
      <c r="K270" s="40"/>
    </row>
    <row r="271" spans="1:11" s="38" customFormat="1" ht="18" customHeight="1">
      <c r="A271" s="77"/>
      <c r="B271" s="253" t="s">
        <v>100</v>
      </c>
      <c r="C271" s="79"/>
      <c r="D271" s="223"/>
      <c r="E271" s="224"/>
      <c r="F271" s="223"/>
      <c r="G271" s="82"/>
      <c r="H271" s="224"/>
      <c r="I271" s="225"/>
      <c r="K271" s="40"/>
    </row>
    <row r="272" spans="1:11" s="38" customFormat="1">
      <c r="A272" s="56">
        <v>264</v>
      </c>
      <c r="B272" s="252" t="s">
        <v>101</v>
      </c>
      <c r="C272" s="252" t="s">
        <v>54</v>
      </c>
      <c r="D272" s="85">
        <v>1303</v>
      </c>
      <c r="E272" s="59">
        <f t="shared" si="12"/>
        <v>7.8</v>
      </c>
      <c r="F272" s="86">
        <v>40</v>
      </c>
      <c r="G272" s="86">
        <v>156.04</v>
      </c>
      <c r="H272" s="59">
        <f>ROUNDUP(G272*0.2359,2)</f>
        <v>36.809999999999995</v>
      </c>
      <c r="I272" s="59">
        <f t="shared" ref="I272:I301" si="15">G272+H272</f>
        <v>192.85</v>
      </c>
      <c r="K272" s="40"/>
    </row>
    <row r="273" spans="1:11" s="38" customFormat="1">
      <c r="A273" s="56">
        <v>265</v>
      </c>
      <c r="B273" s="252" t="s">
        <v>102</v>
      </c>
      <c r="C273" s="252" t="s">
        <v>54</v>
      </c>
      <c r="D273" s="85">
        <v>1283</v>
      </c>
      <c r="E273" s="59">
        <f t="shared" si="12"/>
        <v>7.68</v>
      </c>
      <c r="F273" s="86">
        <v>32</v>
      </c>
      <c r="G273" s="86">
        <v>122.93</v>
      </c>
      <c r="H273" s="59">
        <f t="shared" si="13"/>
        <v>29</v>
      </c>
      <c r="I273" s="59">
        <f t="shared" si="15"/>
        <v>151.93</v>
      </c>
      <c r="K273" s="40"/>
    </row>
    <row r="274" spans="1:11" s="38" customFormat="1">
      <c r="A274" s="56">
        <v>266</v>
      </c>
      <c r="B274" s="252" t="s">
        <v>101</v>
      </c>
      <c r="C274" s="252" t="s">
        <v>54</v>
      </c>
      <c r="D274" s="85">
        <v>1303</v>
      </c>
      <c r="E274" s="59">
        <f t="shared" si="12"/>
        <v>7.8</v>
      </c>
      <c r="F274" s="86">
        <v>32</v>
      </c>
      <c r="G274" s="86">
        <v>124.83</v>
      </c>
      <c r="H274" s="59">
        <f t="shared" si="13"/>
        <v>29.45</v>
      </c>
      <c r="I274" s="59">
        <f t="shared" si="15"/>
        <v>154.28</v>
      </c>
      <c r="K274" s="40"/>
    </row>
    <row r="275" spans="1:11" s="38" customFormat="1" ht="26.4">
      <c r="A275" s="56">
        <v>267</v>
      </c>
      <c r="B275" s="252" t="s">
        <v>103</v>
      </c>
      <c r="C275" s="252" t="s">
        <v>54</v>
      </c>
      <c r="D275" s="85">
        <v>1205</v>
      </c>
      <c r="E275" s="59">
        <f t="shared" si="12"/>
        <v>7.22</v>
      </c>
      <c r="F275" s="86">
        <v>6</v>
      </c>
      <c r="G275" s="86">
        <v>21.65</v>
      </c>
      <c r="H275" s="59">
        <f t="shared" si="13"/>
        <v>5.1100000000000003</v>
      </c>
      <c r="I275" s="59">
        <f t="shared" si="15"/>
        <v>26.759999999999998</v>
      </c>
      <c r="K275" s="40"/>
    </row>
    <row r="276" spans="1:11" s="38" customFormat="1">
      <c r="A276" s="56">
        <v>268</v>
      </c>
      <c r="B276" s="252" t="s">
        <v>101</v>
      </c>
      <c r="C276" s="252" t="s">
        <v>54</v>
      </c>
      <c r="D276" s="85">
        <v>1263</v>
      </c>
      <c r="E276" s="59">
        <f t="shared" si="12"/>
        <v>7.56</v>
      </c>
      <c r="F276" s="86">
        <v>40</v>
      </c>
      <c r="G276" s="86">
        <v>151.26</v>
      </c>
      <c r="H276" s="59">
        <f>ROUND(G276*0.2359,2)</f>
        <v>35.68</v>
      </c>
      <c r="I276" s="59">
        <f t="shared" si="15"/>
        <v>186.94</v>
      </c>
      <c r="K276" s="40"/>
    </row>
    <row r="277" spans="1:11" s="38" customFormat="1">
      <c r="A277" s="56">
        <v>269</v>
      </c>
      <c r="B277" s="252" t="s">
        <v>101</v>
      </c>
      <c r="C277" s="252" t="s">
        <v>54</v>
      </c>
      <c r="D277" s="85">
        <v>1303</v>
      </c>
      <c r="E277" s="59">
        <f t="shared" si="12"/>
        <v>7.8</v>
      </c>
      <c r="F277" s="86">
        <v>32</v>
      </c>
      <c r="G277" s="86">
        <v>124.83</v>
      </c>
      <c r="H277" s="59">
        <f t="shared" si="13"/>
        <v>29.45</v>
      </c>
      <c r="I277" s="59">
        <f t="shared" si="15"/>
        <v>154.28</v>
      </c>
      <c r="K277" s="40"/>
    </row>
    <row r="278" spans="1:11" s="38" customFormat="1">
      <c r="A278" s="56">
        <v>270</v>
      </c>
      <c r="B278" s="252" t="s">
        <v>102</v>
      </c>
      <c r="C278" s="252" t="s">
        <v>104</v>
      </c>
      <c r="D278" s="85">
        <v>1477</v>
      </c>
      <c r="E278" s="59">
        <f t="shared" si="12"/>
        <v>8.84</v>
      </c>
      <c r="F278" s="86">
        <v>40</v>
      </c>
      <c r="G278" s="86">
        <v>176.88</v>
      </c>
      <c r="H278" s="59">
        <f>ROUND(G278*0.2359,2)</f>
        <v>41.73</v>
      </c>
      <c r="I278" s="59">
        <f t="shared" si="15"/>
        <v>218.60999999999999</v>
      </c>
      <c r="K278" s="40"/>
    </row>
    <row r="279" spans="1:11" s="38" customFormat="1">
      <c r="A279" s="56">
        <v>271</v>
      </c>
      <c r="B279" s="252" t="s">
        <v>101</v>
      </c>
      <c r="C279" s="252" t="s">
        <v>104</v>
      </c>
      <c r="D279" s="85">
        <v>1549</v>
      </c>
      <c r="E279" s="59">
        <f t="shared" si="12"/>
        <v>9.2799999999999994</v>
      </c>
      <c r="F279" s="86">
        <v>32</v>
      </c>
      <c r="G279" s="86">
        <v>148.4</v>
      </c>
      <c r="H279" s="59">
        <f t="shared" si="13"/>
        <v>35.01</v>
      </c>
      <c r="I279" s="59">
        <f t="shared" si="15"/>
        <v>183.41</v>
      </c>
      <c r="K279" s="40"/>
    </row>
    <row r="280" spans="1:11" s="38" customFormat="1">
      <c r="A280" s="56">
        <v>272</v>
      </c>
      <c r="B280" s="252" t="s">
        <v>102</v>
      </c>
      <c r="C280" s="252" t="s">
        <v>105</v>
      </c>
      <c r="D280" s="85">
        <v>1616</v>
      </c>
      <c r="E280" s="59">
        <f t="shared" ref="E280:E301" si="16">ROUND(D280/$E$4,2)</f>
        <v>9.68</v>
      </c>
      <c r="F280" s="86">
        <v>40</v>
      </c>
      <c r="G280" s="86">
        <v>193.54</v>
      </c>
      <c r="H280" s="59">
        <f t="shared" si="13"/>
        <v>45.66</v>
      </c>
      <c r="I280" s="59">
        <f t="shared" si="15"/>
        <v>239.2</v>
      </c>
      <c r="K280" s="40"/>
    </row>
    <row r="281" spans="1:11" s="38" customFormat="1">
      <c r="A281" s="56">
        <v>273</v>
      </c>
      <c r="B281" s="252" t="s">
        <v>101</v>
      </c>
      <c r="C281" s="252" t="s">
        <v>104</v>
      </c>
      <c r="D281" s="85">
        <v>1509</v>
      </c>
      <c r="E281" s="59">
        <f t="shared" si="16"/>
        <v>9.0399999999999991</v>
      </c>
      <c r="F281" s="86">
        <v>40</v>
      </c>
      <c r="G281" s="86">
        <v>180.72</v>
      </c>
      <c r="H281" s="59">
        <f t="shared" si="13"/>
        <v>42.63</v>
      </c>
      <c r="I281" s="59">
        <f t="shared" si="15"/>
        <v>223.35</v>
      </c>
      <c r="K281" s="40"/>
    </row>
    <row r="282" spans="1:11" s="38" customFormat="1" ht="26.4">
      <c r="A282" s="56">
        <v>274</v>
      </c>
      <c r="B282" s="252" t="s">
        <v>103</v>
      </c>
      <c r="C282" s="252" t="s">
        <v>54</v>
      </c>
      <c r="D282" s="85">
        <v>1225</v>
      </c>
      <c r="E282" s="59">
        <f t="shared" si="16"/>
        <v>7.34</v>
      </c>
      <c r="F282" s="86">
        <v>6</v>
      </c>
      <c r="G282" s="86">
        <v>22.01</v>
      </c>
      <c r="H282" s="59">
        <f t="shared" si="13"/>
        <v>5.19</v>
      </c>
      <c r="I282" s="59">
        <f t="shared" si="15"/>
        <v>27.200000000000003</v>
      </c>
      <c r="K282" s="40"/>
    </row>
    <row r="283" spans="1:11" s="38" customFormat="1">
      <c r="A283" s="56">
        <v>275</v>
      </c>
      <c r="B283" s="252" t="s">
        <v>102</v>
      </c>
      <c r="C283" s="252" t="s">
        <v>54</v>
      </c>
      <c r="D283" s="85">
        <v>1283</v>
      </c>
      <c r="E283" s="59">
        <f t="shared" si="16"/>
        <v>7.68</v>
      </c>
      <c r="F283" s="86">
        <v>32</v>
      </c>
      <c r="G283" s="86">
        <v>122.93</v>
      </c>
      <c r="H283" s="59">
        <f t="shared" si="13"/>
        <v>29</v>
      </c>
      <c r="I283" s="59">
        <f t="shared" si="15"/>
        <v>151.93</v>
      </c>
      <c r="K283" s="40"/>
    </row>
    <row r="284" spans="1:11" s="38" customFormat="1">
      <c r="A284" s="56">
        <v>276</v>
      </c>
      <c r="B284" s="252" t="s">
        <v>102</v>
      </c>
      <c r="C284" s="252" t="s">
        <v>54</v>
      </c>
      <c r="D284" s="85">
        <v>1283</v>
      </c>
      <c r="E284" s="59">
        <f t="shared" si="16"/>
        <v>7.68</v>
      </c>
      <c r="F284" s="86">
        <v>40</v>
      </c>
      <c r="G284" s="86">
        <v>153.66</v>
      </c>
      <c r="H284" s="59">
        <f>ROUNDUP(G284*0.2359,2)</f>
        <v>36.25</v>
      </c>
      <c r="I284" s="59">
        <f t="shared" si="15"/>
        <v>189.91</v>
      </c>
      <c r="K284" s="40"/>
    </row>
    <row r="285" spans="1:11" s="38" customFormat="1">
      <c r="A285" s="56">
        <v>277</v>
      </c>
      <c r="B285" s="252" t="s">
        <v>102</v>
      </c>
      <c r="C285" s="252" t="s">
        <v>54</v>
      </c>
      <c r="D285" s="85">
        <v>1263</v>
      </c>
      <c r="E285" s="59">
        <f t="shared" si="16"/>
        <v>7.56</v>
      </c>
      <c r="F285" s="86">
        <v>32</v>
      </c>
      <c r="G285" s="86">
        <v>121.01</v>
      </c>
      <c r="H285" s="59">
        <f>ROUNDUP(G285*0.2359,2)</f>
        <v>28.55</v>
      </c>
      <c r="I285" s="59">
        <f t="shared" si="15"/>
        <v>149.56</v>
      </c>
      <c r="K285" s="40"/>
    </row>
    <row r="286" spans="1:11" s="38" customFormat="1">
      <c r="A286" s="56">
        <v>278</v>
      </c>
      <c r="B286" s="252" t="s">
        <v>101</v>
      </c>
      <c r="C286" s="252" t="s">
        <v>54</v>
      </c>
      <c r="D286" s="85">
        <v>1263</v>
      </c>
      <c r="E286" s="59">
        <f t="shared" si="16"/>
        <v>7.56</v>
      </c>
      <c r="F286" s="86">
        <v>40</v>
      </c>
      <c r="G286" s="86">
        <v>151.26</v>
      </c>
      <c r="H286" s="59">
        <f t="shared" ref="H286:H301" si="17">ROUND(G286*0.2359,2)</f>
        <v>35.68</v>
      </c>
      <c r="I286" s="59">
        <f t="shared" si="15"/>
        <v>186.94</v>
      </c>
      <c r="K286" s="40"/>
    </row>
    <row r="287" spans="1:11" s="38" customFormat="1">
      <c r="A287" s="56">
        <v>279</v>
      </c>
      <c r="B287" s="252" t="s">
        <v>101</v>
      </c>
      <c r="C287" s="252" t="s">
        <v>54</v>
      </c>
      <c r="D287" s="85">
        <v>1303</v>
      </c>
      <c r="E287" s="59">
        <f t="shared" si="16"/>
        <v>7.8</v>
      </c>
      <c r="F287" s="86">
        <v>32</v>
      </c>
      <c r="G287" s="86">
        <v>124.83</v>
      </c>
      <c r="H287" s="59">
        <f t="shared" si="17"/>
        <v>29.45</v>
      </c>
      <c r="I287" s="59">
        <f t="shared" si="15"/>
        <v>154.28</v>
      </c>
      <c r="K287" s="40"/>
    </row>
    <row r="288" spans="1:11" s="38" customFormat="1" ht="26.4">
      <c r="A288" s="56">
        <v>280</v>
      </c>
      <c r="B288" s="252" t="s">
        <v>103</v>
      </c>
      <c r="C288" s="252" t="s">
        <v>54</v>
      </c>
      <c r="D288" s="85">
        <v>1185</v>
      </c>
      <c r="E288" s="59">
        <f t="shared" si="16"/>
        <v>7.1</v>
      </c>
      <c r="F288" s="86">
        <v>6</v>
      </c>
      <c r="G288" s="86">
        <v>21.29</v>
      </c>
      <c r="H288" s="59">
        <f>ROUNDDOWN(G288*0.2359,2)</f>
        <v>5.0199999999999996</v>
      </c>
      <c r="I288" s="59">
        <f t="shared" si="15"/>
        <v>26.31</v>
      </c>
      <c r="K288" s="40"/>
    </row>
    <row r="289" spans="1:11" s="38" customFormat="1" ht="26.4">
      <c r="A289" s="56">
        <v>281</v>
      </c>
      <c r="B289" s="252" t="s">
        <v>103</v>
      </c>
      <c r="C289" s="252" t="s">
        <v>54</v>
      </c>
      <c r="D289" s="85">
        <v>1185</v>
      </c>
      <c r="E289" s="59">
        <f t="shared" si="16"/>
        <v>7.1</v>
      </c>
      <c r="F289" s="86">
        <v>6</v>
      </c>
      <c r="G289" s="86">
        <v>21.29</v>
      </c>
      <c r="H289" s="59">
        <f t="shared" si="17"/>
        <v>5.0199999999999996</v>
      </c>
      <c r="I289" s="59">
        <f t="shared" si="15"/>
        <v>26.31</v>
      </c>
      <c r="K289" s="40"/>
    </row>
    <row r="290" spans="1:11" s="38" customFormat="1" ht="14.25" customHeight="1">
      <c r="A290" s="56">
        <v>282</v>
      </c>
      <c r="B290" s="252" t="s">
        <v>101</v>
      </c>
      <c r="C290" s="252" t="s">
        <v>54</v>
      </c>
      <c r="D290" s="85">
        <v>1243</v>
      </c>
      <c r="E290" s="59">
        <f t="shared" si="16"/>
        <v>7.44</v>
      </c>
      <c r="F290" s="86">
        <v>40</v>
      </c>
      <c r="G290" s="86">
        <v>148.86000000000001</v>
      </c>
      <c r="H290" s="59">
        <f>ROUND(G290*0.2359,2)</f>
        <v>35.119999999999997</v>
      </c>
      <c r="I290" s="59">
        <f t="shared" si="15"/>
        <v>183.98000000000002</v>
      </c>
      <c r="K290" s="40"/>
    </row>
    <row r="291" spans="1:11" s="38" customFormat="1">
      <c r="A291" s="56">
        <v>283</v>
      </c>
      <c r="B291" s="252" t="s">
        <v>102</v>
      </c>
      <c r="C291" s="252" t="s">
        <v>54</v>
      </c>
      <c r="D291" s="85">
        <v>1243</v>
      </c>
      <c r="E291" s="59">
        <f t="shared" si="16"/>
        <v>7.44</v>
      </c>
      <c r="F291" s="86">
        <v>32</v>
      </c>
      <c r="G291" s="86">
        <v>119.09</v>
      </c>
      <c r="H291" s="59">
        <f t="shared" si="17"/>
        <v>28.09</v>
      </c>
      <c r="I291" s="59">
        <f t="shared" si="15"/>
        <v>147.18</v>
      </c>
      <c r="K291" s="40"/>
    </row>
    <row r="292" spans="1:11" s="38" customFormat="1">
      <c r="A292" s="56">
        <v>284</v>
      </c>
      <c r="B292" s="252" t="s">
        <v>101</v>
      </c>
      <c r="C292" s="252" t="s">
        <v>54</v>
      </c>
      <c r="D292" s="85">
        <v>1243</v>
      </c>
      <c r="E292" s="59">
        <f t="shared" si="16"/>
        <v>7.44</v>
      </c>
      <c r="F292" s="86">
        <v>40</v>
      </c>
      <c r="G292" s="86">
        <v>148.86000000000001</v>
      </c>
      <c r="H292" s="59">
        <f t="shared" si="17"/>
        <v>35.119999999999997</v>
      </c>
      <c r="I292" s="59">
        <f t="shared" si="15"/>
        <v>183.98000000000002</v>
      </c>
      <c r="K292" s="40"/>
    </row>
    <row r="293" spans="1:11" s="38" customFormat="1">
      <c r="A293" s="56">
        <v>285</v>
      </c>
      <c r="B293" s="252" t="s">
        <v>102</v>
      </c>
      <c r="C293" s="252" t="s">
        <v>54</v>
      </c>
      <c r="D293" s="85">
        <v>1243</v>
      </c>
      <c r="E293" s="59">
        <f t="shared" si="16"/>
        <v>7.44</v>
      </c>
      <c r="F293" s="86">
        <v>32</v>
      </c>
      <c r="G293" s="86">
        <v>119.09</v>
      </c>
      <c r="H293" s="59">
        <f>ROUND(G293*0.2359,2)</f>
        <v>28.09</v>
      </c>
      <c r="I293" s="59">
        <f t="shared" si="15"/>
        <v>147.18</v>
      </c>
      <c r="K293" s="40"/>
    </row>
    <row r="294" spans="1:11" s="38" customFormat="1">
      <c r="A294" s="56">
        <v>286</v>
      </c>
      <c r="B294" s="252" t="s">
        <v>102</v>
      </c>
      <c r="C294" s="252" t="s">
        <v>54</v>
      </c>
      <c r="D294" s="85">
        <v>1243</v>
      </c>
      <c r="E294" s="59">
        <f t="shared" si="16"/>
        <v>7.44</v>
      </c>
      <c r="F294" s="86">
        <v>32</v>
      </c>
      <c r="G294" s="86">
        <v>119.09</v>
      </c>
      <c r="H294" s="59">
        <f t="shared" si="17"/>
        <v>28.09</v>
      </c>
      <c r="I294" s="59">
        <f t="shared" si="15"/>
        <v>147.18</v>
      </c>
      <c r="K294" s="40"/>
    </row>
    <row r="295" spans="1:11" s="38" customFormat="1">
      <c r="A295" s="56">
        <v>287</v>
      </c>
      <c r="B295" s="252" t="s">
        <v>102</v>
      </c>
      <c r="C295" s="252" t="s">
        <v>54</v>
      </c>
      <c r="D295" s="85">
        <v>1263</v>
      </c>
      <c r="E295" s="59">
        <f t="shared" si="16"/>
        <v>7.56</v>
      </c>
      <c r="F295" s="86">
        <v>32</v>
      </c>
      <c r="G295" s="86">
        <v>121.01</v>
      </c>
      <c r="H295" s="59">
        <f t="shared" si="17"/>
        <v>28.55</v>
      </c>
      <c r="I295" s="59">
        <f t="shared" si="15"/>
        <v>149.56</v>
      </c>
      <c r="K295" s="40"/>
    </row>
    <row r="296" spans="1:11" s="38" customFormat="1">
      <c r="A296" s="56">
        <v>288</v>
      </c>
      <c r="B296" s="252" t="s">
        <v>102</v>
      </c>
      <c r="C296" s="252" t="s">
        <v>54</v>
      </c>
      <c r="D296" s="85">
        <v>1243</v>
      </c>
      <c r="E296" s="59">
        <f t="shared" si="16"/>
        <v>7.44</v>
      </c>
      <c r="F296" s="86">
        <v>40</v>
      </c>
      <c r="G296" s="86">
        <v>148.86000000000001</v>
      </c>
      <c r="H296" s="59">
        <f t="shared" si="17"/>
        <v>35.119999999999997</v>
      </c>
      <c r="I296" s="59">
        <f t="shared" si="15"/>
        <v>183.98000000000002</v>
      </c>
      <c r="K296" s="40"/>
    </row>
    <row r="297" spans="1:11" s="38" customFormat="1">
      <c r="A297" s="56">
        <v>289</v>
      </c>
      <c r="B297" s="252" t="s">
        <v>102</v>
      </c>
      <c r="C297" s="252" t="s">
        <v>54</v>
      </c>
      <c r="D297" s="85">
        <v>1243</v>
      </c>
      <c r="E297" s="59">
        <f t="shared" si="16"/>
        <v>7.44</v>
      </c>
      <c r="F297" s="86">
        <v>40</v>
      </c>
      <c r="G297" s="86">
        <v>148.86000000000001</v>
      </c>
      <c r="H297" s="59">
        <f t="shared" si="17"/>
        <v>35.119999999999997</v>
      </c>
      <c r="I297" s="59">
        <f t="shared" si="15"/>
        <v>183.98000000000002</v>
      </c>
      <c r="K297" s="40"/>
    </row>
    <row r="298" spans="1:11" s="38" customFormat="1">
      <c r="A298" s="56">
        <v>290</v>
      </c>
      <c r="B298" s="252" t="s">
        <v>101</v>
      </c>
      <c r="C298" s="252" t="s">
        <v>54</v>
      </c>
      <c r="D298" s="85">
        <v>1243</v>
      </c>
      <c r="E298" s="59">
        <f t="shared" si="16"/>
        <v>7.44</v>
      </c>
      <c r="F298" s="86">
        <v>40</v>
      </c>
      <c r="G298" s="86">
        <v>148.86000000000001</v>
      </c>
      <c r="H298" s="59">
        <f t="shared" si="17"/>
        <v>35.119999999999997</v>
      </c>
      <c r="I298" s="59">
        <f t="shared" si="15"/>
        <v>183.98000000000002</v>
      </c>
      <c r="K298" s="40"/>
    </row>
    <row r="299" spans="1:11" s="38" customFormat="1">
      <c r="A299" s="56">
        <v>291</v>
      </c>
      <c r="B299" s="252" t="s">
        <v>102</v>
      </c>
      <c r="C299" s="252" t="s">
        <v>54</v>
      </c>
      <c r="D299" s="85">
        <v>1243</v>
      </c>
      <c r="E299" s="59">
        <f t="shared" si="16"/>
        <v>7.44</v>
      </c>
      <c r="F299" s="86">
        <v>32</v>
      </c>
      <c r="G299" s="86">
        <v>119.09</v>
      </c>
      <c r="H299" s="59">
        <f t="shared" si="17"/>
        <v>28.09</v>
      </c>
      <c r="I299" s="59">
        <f t="shared" si="15"/>
        <v>147.18</v>
      </c>
      <c r="K299" s="40"/>
    </row>
    <row r="300" spans="1:11" s="38" customFormat="1">
      <c r="A300" s="56">
        <v>292</v>
      </c>
      <c r="B300" s="252" t="s">
        <v>101</v>
      </c>
      <c r="C300" s="252" t="s">
        <v>54</v>
      </c>
      <c r="D300" s="85">
        <v>1223</v>
      </c>
      <c r="E300" s="59">
        <f t="shared" si="16"/>
        <v>7.32</v>
      </c>
      <c r="F300" s="86">
        <v>40</v>
      </c>
      <c r="G300" s="86">
        <v>146.46</v>
      </c>
      <c r="H300" s="59">
        <f t="shared" si="17"/>
        <v>34.549999999999997</v>
      </c>
      <c r="I300" s="59">
        <f t="shared" si="15"/>
        <v>181.01</v>
      </c>
      <c r="K300" s="40"/>
    </row>
    <row r="301" spans="1:11" s="38" customFormat="1">
      <c r="A301" s="56">
        <v>293</v>
      </c>
      <c r="B301" s="252" t="s">
        <v>101</v>
      </c>
      <c r="C301" s="252" t="s">
        <v>54</v>
      </c>
      <c r="D301" s="85">
        <v>1223</v>
      </c>
      <c r="E301" s="59">
        <f t="shared" si="16"/>
        <v>7.32</v>
      </c>
      <c r="F301" s="86">
        <v>40</v>
      </c>
      <c r="G301" s="86">
        <v>146.46</v>
      </c>
      <c r="H301" s="59">
        <f t="shared" si="17"/>
        <v>34.549999999999997</v>
      </c>
      <c r="I301" s="59">
        <f t="shared" si="15"/>
        <v>181.01</v>
      </c>
      <c r="K301" s="40"/>
    </row>
    <row r="302" spans="1:11" s="38" customFormat="1">
      <c r="A302" s="35"/>
      <c r="B302" s="36"/>
      <c r="C302" s="37"/>
      <c r="D302" s="35"/>
      <c r="E302" s="35"/>
      <c r="F302" s="35"/>
      <c r="G302" s="87"/>
      <c r="H302" s="35"/>
      <c r="I302" s="35"/>
    </row>
    <row r="303" spans="1:11" s="38" customFormat="1">
      <c r="A303" s="35"/>
      <c r="B303" s="36"/>
      <c r="C303" s="37"/>
      <c r="D303" s="35"/>
      <c r="E303" s="35"/>
      <c r="F303" s="35"/>
      <c r="G303" s="87"/>
      <c r="H303" s="35"/>
      <c r="I303" s="35"/>
    </row>
  </sheetData>
  <mergeCells count="2">
    <mergeCell ref="A3:I3"/>
    <mergeCell ref="A6:E6"/>
  </mergeCells>
  <pageMargins left="0.70866141732283472" right="0.70866141732283472" top="0.74803149606299213" bottom="0.74803149606299213" header="0.31496062992125984" footer="0.31496062992125984"/>
  <pageSetup paperSize="9" scale="58"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121"/>
  <sheetViews>
    <sheetView zoomScale="80" zoomScaleNormal="80" zoomScaleSheetLayoutView="90" workbookViewId="0">
      <selection activeCell="C16" sqref="C16"/>
    </sheetView>
  </sheetViews>
  <sheetFormatPr defaultColWidth="9.109375" defaultRowHeight="13.2"/>
  <cols>
    <col min="1" max="1" width="5.6640625" style="30" customWidth="1"/>
    <col min="2" max="2" width="59.44140625" style="31" customWidth="1"/>
    <col min="3" max="3" width="22" style="32" customWidth="1"/>
    <col min="4" max="4" width="14.33203125" style="30" customWidth="1"/>
    <col min="5" max="6" width="10.109375" style="30" customWidth="1"/>
    <col min="7" max="7" width="10.109375" style="33" customWidth="1"/>
    <col min="8" max="8" width="10.44140625" style="30" customWidth="1"/>
    <col min="9" max="9" width="11.5546875" style="30" customWidth="1"/>
    <col min="10" max="16384" width="9.109375" style="64"/>
  </cols>
  <sheetData>
    <row r="1" spans="1:9" ht="13.8">
      <c r="I1" s="249" t="s">
        <v>177</v>
      </c>
    </row>
    <row r="2" spans="1:9" ht="17.399999999999999">
      <c r="A2" s="250" t="s">
        <v>174</v>
      </c>
      <c r="F2" s="41"/>
      <c r="G2" s="41"/>
      <c r="H2" s="41"/>
      <c r="I2" s="41"/>
    </row>
    <row r="3" spans="1:9" s="65" customFormat="1" ht="48" customHeight="1">
      <c r="A3" s="294" t="s">
        <v>185</v>
      </c>
      <c r="B3" s="294"/>
      <c r="C3" s="294"/>
      <c r="D3" s="294"/>
      <c r="E3" s="294"/>
      <c r="F3" s="294"/>
      <c r="G3" s="294"/>
      <c r="H3" s="294"/>
      <c r="I3" s="294"/>
    </row>
    <row r="4" spans="1:9" s="65" customFormat="1" ht="14.25" customHeight="1">
      <c r="A4" s="213"/>
      <c r="B4" s="213"/>
      <c r="C4" s="213"/>
      <c r="D4" s="213"/>
      <c r="E4" s="214">
        <v>167</v>
      </c>
      <c r="F4" s="215"/>
      <c r="G4" s="215"/>
      <c r="H4" s="215"/>
      <c r="I4" s="215"/>
    </row>
    <row r="5" spans="1:9" s="67" customFormat="1" ht="61.5" customHeight="1">
      <c r="A5" s="45" t="s">
        <v>28</v>
      </c>
      <c r="B5" s="46" t="s">
        <v>29</v>
      </c>
      <c r="C5" s="46" t="s">
        <v>30</v>
      </c>
      <c r="D5" s="170" t="s">
        <v>31</v>
      </c>
      <c r="E5" s="170" t="s">
        <v>32</v>
      </c>
      <c r="F5" s="46" t="s">
        <v>33</v>
      </c>
      <c r="G5" s="48" t="s">
        <v>172</v>
      </c>
      <c r="H5" s="49" t="s">
        <v>35</v>
      </c>
      <c r="I5" s="50" t="s">
        <v>3</v>
      </c>
    </row>
    <row r="6" spans="1:9" s="68" customFormat="1" ht="18.75" customHeight="1">
      <c r="A6" s="296" t="s">
        <v>36</v>
      </c>
      <c r="B6" s="296"/>
      <c r="C6" s="296"/>
      <c r="D6" s="296"/>
      <c r="E6" s="296"/>
      <c r="F6" s="242">
        <f t="shared" ref="F6:H6" si="0">SUM(F7:F121)</f>
        <v>1639.75</v>
      </c>
      <c r="G6" s="242">
        <f t="shared" si="0"/>
        <v>12946.05</v>
      </c>
      <c r="H6" s="242">
        <f t="shared" si="0"/>
        <v>3053.9699999999989</v>
      </c>
      <c r="I6" s="242">
        <f>SUM(I7:I121)</f>
        <v>16000.019999999999</v>
      </c>
    </row>
    <row r="7" spans="1:9" s="39" customFormat="1" ht="18.75" customHeight="1">
      <c r="A7" s="222"/>
      <c r="B7" s="78" t="s">
        <v>37</v>
      </c>
      <c r="C7" s="79"/>
      <c r="D7" s="79"/>
      <c r="E7" s="79"/>
      <c r="F7" s="82"/>
      <c r="G7" s="82"/>
      <c r="H7" s="82"/>
      <c r="I7" s="83"/>
    </row>
    <row r="8" spans="1:9" s="34" customFormat="1" ht="39.6">
      <c r="A8" s="216">
        <v>1</v>
      </c>
      <c r="B8" s="254" t="s">
        <v>38</v>
      </c>
      <c r="C8" s="254" t="s">
        <v>39</v>
      </c>
      <c r="D8" s="217">
        <v>1937</v>
      </c>
      <c r="E8" s="218">
        <f>ROUND(D8/$E$4,3)</f>
        <v>11.599</v>
      </c>
      <c r="F8" s="219">
        <v>10</v>
      </c>
      <c r="G8" s="219">
        <v>115.99</v>
      </c>
      <c r="H8" s="220">
        <f>ROUND(G8*0.2359,2)</f>
        <v>27.36</v>
      </c>
      <c r="I8" s="221">
        <f t="shared" ref="I8:I71" si="1">G8+H8</f>
        <v>143.35</v>
      </c>
    </row>
    <row r="9" spans="1:9" s="34" customFormat="1" ht="26.4">
      <c r="A9" s="60">
        <v>2</v>
      </c>
      <c r="B9" s="251" t="s">
        <v>40</v>
      </c>
      <c r="C9" s="251" t="s">
        <v>41</v>
      </c>
      <c r="D9" s="61">
        <v>1387</v>
      </c>
      <c r="E9" s="69">
        <f t="shared" ref="E9:E72" si="2">ROUND(D9/$E$4,3)</f>
        <v>8.3049999999999997</v>
      </c>
      <c r="F9" s="70">
        <v>11</v>
      </c>
      <c r="G9" s="70">
        <v>91.36</v>
      </c>
      <c r="H9" s="58">
        <f>ROUND(G9*0.2359,2)</f>
        <v>21.55</v>
      </c>
      <c r="I9" s="59">
        <f t="shared" si="1"/>
        <v>112.91</v>
      </c>
    </row>
    <row r="10" spans="1:9" s="34" customFormat="1" ht="26.4">
      <c r="A10" s="60">
        <v>3</v>
      </c>
      <c r="B10" s="251" t="s">
        <v>46</v>
      </c>
      <c r="C10" s="251" t="s">
        <v>54</v>
      </c>
      <c r="D10" s="61">
        <v>1083</v>
      </c>
      <c r="E10" s="69">
        <f t="shared" si="2"/>
        <v>6.4850000000000003</v>
      </c>
      <c r="F10" s="70">
        <v>15</v>
      </c>
      <c r="G10" s="70">
        <v>97.28</v>
      </c>
      <c r="H10" s="58">
        <f t="shared" ref="H10:H73" si="3">ROUND(G10*0.2359,2)</f>
        <v>22.95</v>
      </c>
      <c r="I10" s="59">
        <f t="shared" si="1"/>
        <v>120.23</v>
      </c>
    </row>
    <row r="11" spans="1:9" s="34" customFormat="1" ht="26.4">
      <c r="A11" s="60">
        <v>4</v>
      </c>
      <c r="B11" s="251" t="s">
        <v>47</v>
      </c>
      <c r="C11" s="251" t="s">
        <v>41</v>
      </c>
      <c r="D11" s="61">
        <v>1220</v>
      </c>
      <c r="E11" s="69">
        <f t="shared" si="2"/>
        <v>7.3049999999999997</v>
      </c>
      <c r="F11" s="70">
        <v>14</v>
      </c>
      <c r="G11" s="70">
        <v>102.27</v>
      </c>
      <c r="H11" s="58">
        <f t="shared" si="3"/>
        <v>24.13</v>
      </c>
      <c r="I11" s="59">
        <f t="shared" si="1"/>
        <v>126.39999999999999</v>
      </c>
    </row>
    <row r="12" spans="1:9" s="34" customFormat="1" ht="26.4">
      <c r="A12" s="60">
        <v>5</v>
      </c>
      <c r="B12" s="251" t="s">
        <v>53</v>
      </c>
      <c r="C12" s="251" t="s">
        <v>54</v>
      </c>
      <c r="D12" s="61">
        <v>1083</v>
      </c>
      <c r="E12" s="69">
        <f t="shared" si="2"/>
        <v>6.4850000000000003</v>
      </c>
      <c r="F12" s="70">
        <v>15</v>
      </c>
      <c r="G12" s="70">
        <v>97.28</v>
      </c>
      <c r="H12" s="58">
        <f t="shared" si="3"/>
        <v>22.95</v>
      </c>
      <c r="I12" s="59">
        <f t="shared" si="1"/>
        <v>120.23</v>
      </c>
    </row>
    <row r="13" spans="1:9" s="34" customFormat="1" ht="26.4">
      <c r="A13" s="60">
        <v>6</v>
      </c>
      <c r="B13" s="251" t="s">
        <v>83</v>
      </c>
      <c r="C13" s="251" t="s">
        <v>45</v>
      </c>
      <c r="D13" s="61">
        <v>1468</v>
      </c>
      <c r="E13" s="69">
        <f t="shared" si="2"/>
        <v>8.7899999999999991</v>
      </c>
      <c r="F13" s="70">
        <v>15</v>
      </c>
      <c r="G13" s="70">
        <v>131.85</v>
      </c>
      <c r="H13" s="58">
        <f t="shared" si="3"/>
        <v>31.1</v>
      </c>
      <c r="I13" s="59">
        <f t="shared" si="1"/>
        <v>162.94999999999999</v>
      </c>
    </row>
    <row r="14" spans="1:9" s="34" customFormat="1" ht="26.4">
      <c r="A14" s="60">
        <v>7</v>
      </c>
      <c r="B14" s="251" t="s">
        <v>58</v>
      </c>
      <c r="C14" s="251" t="s">
        <v>45</v>
      </c>
      <c r="D14" s="61">
        <v>1448</v>
      </c>
      <c r="E14" s="69">
        <f t="shared" si="2"/>
        <v>8.6709999999999994</v>
      </c>
      <c r="F14" s="70">
        <v>13</v>
      </c>
      <c r="G14" s="70">
        <v>112.72</v>
      </c>
      <c r="H14" s="58">
        <f t="shared" si="3"/>
        <v>26.59</v>
      </c>
      <c r="I14" s="59">
        <f t="shared" si="1"/>
        <v>139.31</v>
      </c>
    </row>
    <row r="15" spans="1:9" s="34" customFormat="1" ht="26.4">
      <c r="A15" s="60">
        <v>8</v>
      </c>
      <c r="B15" s="251" t="s">
        <v>59</v>
      </c>
      <c r="C15" s="251" t="s">
        <v>41</v>
      </c>
      <c r="D15" s="61">
        <v>1903</v>
      </c>
      <c r="E15" s="69">
        <f t="shared" si="2"/>
        <v>11.395</v>
      </c>
      <c r="F15" s="70">
        <v>15</v>
      </c>
      <c r="G15" s="70">
        <v>170.93</v>
      </c>
      <c r="H15" s="58">
        <f t="shared" si="3"/>
        <v>40.32</v>
      </c>
      <c r="I15" s="59">
        <f t="shared" si="1"/>
        <v>211.25</v>
      </c>
    </row>
    <row r="16" spans="1:9" s="34" customFormat="1" ht="26.4">
      <c r="A16" s="60">
        <v>9</v>
      </c>
      <c r="B16" s="251" t="s">
        <v>60</v>
      </c>
      <c r="C16" s="251" t="s">
        <v>41</v>
      </c>
      <c r="D16" s="61">
        <v>1532</v>
      </c>
      <c r="E16" s="69">
        <f t="shared" si="2"/>
        <v>9.1739999999999995</v>
      </c>
      <c r="F16" s="70">
        <v>15</v>
      </c>
      <c r="G16" s="70">
        <v>137.61000000000001</v>
      </c>
      <c r="H16" s="58">
        <f t="shared" si="3"/>
        <v>32.46</v>
      </c>
      <c r="I16" s="59">
        <f t="shared" si="1"/>
        <v>170.07000000000002</v>
      </c>
    </row>
    <row r="17" spans="1:9" s="34" customFormat="1">
      <c r="A17" s="60">
        <v>10</v>
      </c>
      <c r="B17" s="251" t="s">
        <v>62</v>
      </c>
      <c r="C17" s="251" t="s">
        <v>43</v>
      </c>
      <c r="D17" s="61">
        <v>1240</v>
      </c>
      <c r="E17" s="69">
        <f t="shared" si="2"/>
        <v>7.4249999999999998</v>
      </c>
      <c r="F17" s="70">
        <v>5</v>
      </c>
      <c r="G17" s="70">
        <v>37.130000000000003</v>
      </c>
      <c r="H17" s="58">
        <f t="shared" si="3"/>
        <v>8.76</v>
      </c>
      <c r="I17" s="59">
        <f t="shared" si="1"/>
        <v>45.89</v>
      </c>
    </row>
    <row r="18" spans="1:9" s="34" customFormat="1">
      <c r="A18" s="60">
        <v>11</v>
      </c>
      <c r="B18" s="251" t="s">
        <v>63</v>
      </c>
      <c r="C18" s="251" t="s">
        <v>64</v>
      </c>
      <c r="D18" s="61">
        <v>1474</v>
      </c>
      <c r="E18" s="69">
        <f t="shared" si="2"/>
        <v>8.8260000000000005</v>
      </c>
      <c r="F18" s="70">
        <v>25</v>
      </c>
      <c r="G18" s="70">
        <v>220.65</v>
      </c>
      <c r="H18" s="58">
        <f t="shared" si="3"/>
        <v>52.05</v>
      </c>
      <c r="I18" s="59">
        <f t="shared" si="1"/>
        <v>272.7</v>
      </c>
    </row>
    <row r="19" spans="1:9" s="34" customFormat="1">
      <c r="A19" s="60">
        <v>12</v>
      </c>
      <c r="B19" s="251" t="s">
        <v>62</v>
      </c>
      <c r="C19" s="251" t="s">
        <v>41</v>
      </c>
      <c r="D19" s="61">
        <v>1176</v>
      </c>
      <c r="E19" s="69">
        <f t="shared" si="2"/>
        <v>7.0419999999999998</v>
      </c>
      <c r="F19" s="70">
        <v>5</v>
      </c>
      <c r="G19" s="70">
        <v>35.21</v>
      </c>
      <c r="H19" s="58">
        <f t="shared" si="3"/>
        <v>8.31</v>
      </c>
      <c r="I19" s="59">
        <f t="shared" si="1"/>
        <v>43.52</v>
      </c>
    </row>
    <row r="20" spans="1:9" s="34" customFormat="1">
      <c r="A20" s="60">
        <v>13</v>
      </c>
      <c r="B20" s="251" t="s">
        <v>65</v>
      </c>
      <c r="C20" s="251" t="s">
        <v>43</v>
      </c>
      <c r="D20" s="61">
        <v>1313</v>
      </c>
      <c r="E20" s="69">
        <f t="shared" si="2"/>
        <v>7.8620000000000001</v>
      </c>
      <c r="F20" s="70">
        <v>15</v>
      </c>
      <c r="G20" s="70">
        <v>117.93</v>
      </c>
      <c r="H20" s="58">
        <f t="shared" si="3"/>
        <v>27.82</v>
      </c>
      <c r="I20" s="59">
        <f t="shared" si="1"/>
        <v>145.75</v>
      </c>
    </row>
    <row r="21" spans="1:9" s="34" customFormat="1" ht="26.4">
      <c r="A21" s="60">
        <v>14</v>
      </c>
      <c r="B21" s="251" t="s">
        <v>66</v>
      </c>
      <c r="C21" s="251" t="s">
        <v>54</v>
      </c>
      <c r="D21" s="61">
        <v>1083</v>
      </c>
      <c r="E21" s="69">
        <f t="shared" si="2"/>
        <v>6.4850000000000003</v>
      </c>
      <c r="F21" s="70">
        <v>18</v>
      </c>
      <c r="G21" s="70">
        <v>116.73</v>
      </c>
      <c r="H21" s="58">
        <f t="shared" si="3"/>
        <v>27.54</v>
      </c>
      <c r="I21" s="59">
        <f t="shared" si="1"/>
        <v>144.27000000000001</v>
      </c>
    </row>
    <row r="22" spans="1:9" s="34" customFormat="1" ht="26.4">
      <c r="A22" s="60">
        <v>15</v>
      </c>
      <c r="B22" s="251" t="s">
        <v>99</v>
      </c>
      <c r="C22" s="251" t="s">
        <v>41</v>
      </c>
      <c r="D22" s="61">
        <v>1220</v>
      </c>
      <c r="E22" s="69">
        <f t="shared" si="2"/>
        <v>7.3049999999999997</v>
      </c>
      <c r="F22" s="70">
        <v>15.5</v>
      </c>
      <c r="G22" s="70">
        <v>113.23</v>
      </c>
      <c r="H22" s="58">
        <f t="shared" si="3"/>
        <v>26.71</v>
      </c>
      <c r="I22" s="59">
        <f t="shared" si="1"/>
        <v>139.94</v>
      </c>
    </row>
    <row r="23" spans="1:9" s="34" customFormat="1">
      <c r="A23" s="60">
        <v>16</v>
      </c>
      <c r="B23" s="251" t="s">
        <v>65</v>
      </c>
      <c r="C23" s="251" t="s">
        <v>45</v>
      </c>
      <c r="D23" s="61">
        <v>1313</v>
      </c>
      <c r="E23" s="69">
        <f t="shared" si="2"/>
        <v>7.8620000000000001</v>
      </c>
      <c r="F23" s="70">
        <v>15</v>
      </c>
      <c r="G23" s="70">
        <v>117.93</v>
      </c>
      <c r="H23" s="58">
        <f t="shared" si="3"/>
        <v>27.82</v>
      </c>
      <c r="I23" s="59">
        <f t="shared" si="1"/>
        <v>145.75</v>
      </c>
    </row>
    <row r="24" spans="1:9" s="34" customFormat="1" ht="39.6">
      <c r="A24" s="60">
        <v>17</v>
      </c>
      <c r="B24" s="251" t="s">
        <v>38</v>
      </c>
      <c r="C24" s="251" t="s">
        <v>91</v>
      </c>
      <c r="D24" s="61">
        <v>1903</v>
      </c>
      <c r="E24" s="69">
        <f t="shared" si="2"/>
        <v>11.395</v>
      </c>
      <c r="F24" s="70">
        <v>14</v>
      </c>
      <c r="G24" s="70">
        <v>159.53</v>
      </c>
      <c r="H24" s="58">
        <f t="shared" si="3"/>
        <v>37.630000000000003</v>
      </c>
      <c r="I24" s="59">
        <f t="shared" si="1"/>
        <v>197.16</v>
      </c>
    </row>
    <row r="25" spans="1:9" s="34" customFormat="1" ht="26.4">
      <c r="A25" s="60">
        <v>18</v>
      </c>
      <c r="B25" s="251" t="s">
        <v>73</v>
      </c>
      <c r="C25" s="251" t="s">
        <v>45</v>
      </c>
      <c r="D25" s="61">
        <v>1412</v>
      </c>
      <c r="E25" s="69">
        <f t="shared" si="2"/>
        <v>8.4550000000000001</v>
      </c>
      <c r="F25" s="70">
        <v>5</v>
      </c>
      <c r="G25" s="70">
        <v>42.28</v>
      </c>
      <c r="H25" s="58">
        <f t="shared" si="3"/>
        <v>9.9700000000000006</v>
      </c>
      <c r="I25" s="59">
        <f t="shared" si="1"/>
        <v>52.25</v>
      </c>
    </row>
    <row r="26" spans="1:9" s="34" customFormat="1" ht="26.4">
      <c r="A26" s="60">
        <v>19</v>
      </c>
      <c r="B26" s="251" t="s">
        <v>75</v>
      </c>
      <c r="C26" s="251" t="s">
        <v>41</v>
      </c>
      <c r="D26" s="61">
        <v>1507</v>
      </c>
      <c r="E26" s="69">
        <f t="shared" si="2"/>
        <v>9.0239999999999991</v>
      </c>
      <c r="F26" s="70">
        <v>10.75</v>
      </c>
      <c r="G26" s="70">
        <v>97.01</v>
      </c>
      <c r="H26" s="58">
        <f t="shared" si="3"/>
        <v>22.88</v>
      </c>
      <c r="I26" s="59">
        <f t="shared" si="1"/>
        <v>119.89</v>
      </c>
    </row>
    <row r="27" spans="1:9" s="34" customFormat="1" ht="26.4">
      <c r="A27" s="60">
        <v>20</v>
      </c>
      <c r="B27" s="251" t="s">
        <v>76</v>
      </c>
      <c r="C27" s="251" t="s">
        <v>43</v>
      </c>
      <c r="D27" s="61">
        <v>1309</v>
      </c>
      <c r="E27" s="69">
        <f t="shared" si="2"/>
        <v>7.8380000000000001</v>
      </c>
      <c r="F27" s="70">
        <v>5</v>
      </c>
      <c r="G27" s="70">
        <v>39.19</v>
      </c>
      <c r="H27" s="58">
        <f t="shared" si="3"/>
        <v>9.24</v>
      </c>
      <c r="I27" s="59">
        <f t="shared" si="1"/>
        <v>48.43</v>
      </c>
    </row>
    <row r="28" spans="1:9" s="34" customFormat="1" ht="26.4">
      <c r="A28" s="60">
        <v>21</v>
      </c>
      <c r="B28" s="251" t="s">
        <v>75</v>
      </c>
      <c r="C28" s="251" t="s">
        <v>41</v>
      </c>
      <c r="D28" s="61">
        <v>1412</v>
      </c>
      <c r="E28" s="69">
        <f t="shared" si="2"/>
        <v>8.4550000000000001</v>
      </c>
      <c r="F28" s="70">
        <v>15</v>
      </c>
      <c r="G28" s="70">
        <v>126.83</v>
      </c>
      <c r="H28" s="58">
        <f t="shared" si="3"/>
        <v>29.92</v>
      </c>
      <c r="I28" s="59">
        <f t="shared" si="1"/>
        <v>156.75</v>
      </c>
    </row>
    <row r="29" spans="1:9" s="34" customFormat="1" ht="26.4">
      <c r="A29" s="60">
        <v>22</v>
      </c>
      <c r="B29" s="251" t="s">
        <v>107</v>
      </c>
      <c r="C29" s="251" t="s">
        <v>43</v>
      </c>
      <c r="D29" s="61">
        <v>1235</v>
      </c>
      <c r="E29" s="69">
        <f t="shared" si="2"/>
        <v>7.3949999999999996</v>
      </c>
      <c r="F29" s="70">
        <v>15.5</v>
      </c>
      <c r="G29" s="70">
        <v>114.62</v>
      </c>
      <c r="H29" s="58">
        <f t="shared" si="3"/>
        <v>27.04</v>
      </c>
      <c r="I29" s="59">
        <f t="shared" si="1"/>
        <v>141.66</v>
      </c>
    </row>
    <row r="30" spans="1:9" s="34" customFormat="1" ht="26.4">
      <c r="A30" s="60">
        <v>23</v>
      </c>
      <c r="B30" s="251" t="s">
        <v>78</v>
      </c>
      <c r="C30" s="251" t="s">
        <v>45</v>
      </c>
      <c r="D30" s="61">
        <v>1508</v>
      </c>
      <c r="E30" s="69">
        <f t="shared" si="2"/>
        <v>9.0299999999999994</v>
      </c>
      <c r="F30" s="70">
        <v>14</v>
      </c>
      <c r="G30" s="70">
        <v>126.42</v>
      </c>
      <c r="H30" s="58">
        <f t="shared" si="3"/>
        <v>29.82</v>
      </c>
      <c r="I30" s="59">
        <f t="shared" si="1"/>
        <v>156.24</v>
      </c>
    </row>
    <row r="31" spans="1:9" s="34" customFormat="1">
      <c r="A31" s="60">
        <v>24</v>
      </c>
      <c r="B31" s="251" t="s">
        <v>63</v>
      </c>
      <c r="C31" s="251" t="s">
        <v>54</v>
      </c>
      <c r="D31" s="61">
        <v>1123</v>
      </c>
      <c r="E31" s="69">
        <f t="shared" si="2"/>
        <v>6.7249999999999996</v>
      </c>
      <c r="F31" s="70">
        <v>5</v>
      </c>
      <c r="G31" s="70">
        <v>33.630000000000003</v>
      </c>
      <c r="H31" s="58">
        <f t="shared" si="3"/>
        <v>7.93</v>
      </c>
      <c r="I31" s="59">
        <f t="shared" si="1"/>
        <v>41.56</v>
      </c>
    </row>
    <row r="32" spans="1:9" s="34" customFormat="1" ht="26.4">
      <c r="A32" s="60">
        <v>25</v>
      </c>
      <c r="B32" s="251" t="s">
        <v>79</v>
      </c>
      <c r="C32" s="251" t="s">
        <v>43</v>
      </c>
      <c r="D32" s="61">
        <v>1279</v>
      </c>
      <c r="E32" s="69">
        <f t="shared" si="2"/>
        <v>7.6589999999999998</v>
      </c>
      <c r="F32" s="70">
        <v>13</v>
      </c>
      <c r="G32" s="70">
        <v>99.57</v>
      </c>
      <c r="H32" s="58">
        <f t="shared" si="3"/>
        <v>23.49</v>
      </c>
      <c r="I32" s="59">
        <f t="shared" si="1"/>
        <v>123.05999999999999</v>
      </c>
    </row>
    <row r="33" spans="1:9" s="34" customFormat="1" ht="26.4">
      <c r="A33" s="60">
        <v>26</v>
      </c>
      <c r="B33" s="251" t="s">
        <v>81</v>
      </c>
      <c r="C33" s="251" t="s">
        <v>43</v>
      </c>
      <c r="D33" s="61">
        <v>1255</v>
      </c>
      <c r="E33" s="69">
        <f t="shared" si="2"/>
        <v>7.5149999999999997</v>
      </c>
      <c r="F33" s="70">
        <v>4</v>
      </c>
      <c r="G33" s="70">
        <v>30.06</v>
      </c>
      <c r="H33" s="58">
        <f t="shared" si="3"/>
        <v>7.09</v>
      </c>
      <c r="I33" s="59">
        <f t="shared" si="1"/>
        <v>37.15</v>
      </c>
    </row>
    <row r="34" spans="1:9" s="34" customFormat="1" ht="26.4">
      <c r="A34" s="60">
        <v>27</v>
      </c>
      <c r="B34" s="251" t="s">
        <v>58</v>
      </c>
      <c r="C34" s="251" t="s">
        <v>41</v>
      </c>
      <c r="D34" s="61">
        <v>1243</v>
      </c>
      <c r="E34" s="69">
        <f t="shared" si="2"/>
        <v>7.4429999999999996</v>
      </c>
      <c r="F34" s="70">
        <v>13</v>
      </c>
      <c r="G34" s="70">
        <v>96.76</v>
      </c>
      <c r="H34" s="58">
        <f t="shared" si="3"/>
        <v>22.83</v>
      </c>
      <c r="I34" s="59">
        <f t="shared" si="1"/>
        <v>119.59</v>
      </c>
    </row>
    <row r="35" spans="1:9" s="34" customFormat="1" ht="26.4">
      <c r="A35" s="60">
        <v>28</v>
      </c>
      <c r="B35" s="251" t="s">
        <v>107</v>
      </c>
      <c r="C35" s="251" t="s">
        <v>54</v>
      </c>
      <c r="D35" s="61">
        <v>1063</v>
      </c>
      <c r="E35" s="69">
        <f t="shared" si="2"/>
        <v>6.3650000000000002</v>
      </c>
      <c r="F35" s="70">
        <v>14</v>
      </c>
      <c r="G35" s="70">
        <v>89.11</v>
      </c>
      <c r="H35" s="58">
        <f t="shared" si="3"/>
        <v>21.02</v>
      </c>
      <c r="I35" s="59">
        <f t="shared" si="1"/>
        <v>110.13</v>
      </c>
    </row>
    <row r="36" spans="1:9" s="34" customFormat="1" ht="26.4">
      <c r="A36" s="60">
        <v>29</v>
      </c>
      <c r="B36" s="251" t="s">
        <v>107</v>
      </c>
      <c r="C36" s="251" t="s">
        <v>41</v>
      </c>
      <c r="D36" s="61">
        <v>1347</v>
      </c>
      <c r="E36" s="69">
        <f t="shared" si="2"/>
        <v>8.0660000000000007</v>
      </c>
      <c r="F36" s="70">
        <v>14</v>
      </c>
      <c r="G36" s="70">
        <v>112.92</v>
      </c>
      <c r="H36" s="58">
        <f t="shared" si="3"/>
        <v>26.64</v>
      </c>
      <c r="I36" s="59">
        <f t="shared" si="1"/>
        <v>139.56</v>
      </c>
    </row>
    <row r="37" spans="1:9" s="34" customFormat="1" ht="26.4">
      <c r="A37" s="60">
        <v>30</v>
      </c>
      <c r="B37" s="251" t="s">
        <v>44</v>
      </c>
      <c r="C37" s="251" t="s">
        <v>43</v>
      </c>
      <c r="D37" s="61">
        <v>1418</v>
      </c>
      <c r="E37" s="69">
        <f t="shared" si="2"/>
        <v>8.4909999999999997</v>
      </c>
      <c r="F37" s="70">
        <v>11.5</v>
      </c>
      <c r="G37" s="70">
        <v>97.65</v>
      </c>
      <c r="H37" s="58">
        <f t="shared" si="3"/>
        <v>23.04</v>
      </c>
      <c r="I37" s="59">
        <f t="shared" si="1"/>
        <v>120.69</v>
      </c>
    </row>
    <row r="38" spans="1:9" s="34" customFormat="1" ht="26.4">
      <c r="A38" s="60">
        <v>31</v>
      </c>
      <c r="B38" s="251" t="s">
        <v>73</v>
      </c>
      <c r="C38" s="251" t="s">
        <v>41</v>
      </c>
      <c r="D38" s="61">
        <v>1220</v>
      </c>
      <c r="E38" s="69">
        <f t="shared" si="2"/>
        <v>7.3049999999999997</v>
      </c>
      <c r="F38" s="70">
        <v>4</v>
      </c>
      <c r="G38" s="70">
        <v>29.22</v>
      </c>
      <c r="H38" s="58">
        <f t="shared" si="3"/>
        <v>6.89</v>
      </c>
      <c r="I38" s="59">
        <f t="shared" si="1"/>
        <v>36.11</v>
      </c>
    </row>
    <row r="39" spans="1:9" s="34" customFormat="1" ht="26.4">
      <c r="A39" s="60">
        <v>32</v>
      </c>
      <c r="B39" s="251" t="s">
        <v>52</v>
      </c>
      <c r="C39" s="251" t="s">
        <v>43</v>
      </c>
      <c r="D39" s="61">
        <v>1464</v>
      </c>
      <c r="E39" s="69">
        <f t="shared" si="2"/>
        <v>8.766</v>
      </c>
      <c r="F39" s="70">
        <v>4.75</v>
      </c>
      <c r="G39" s="70">
        <v>41.64</v>
      </c>
      <c r="H39" s="58">
        <f t="shared" si="3"/>
        <v>9.82</v>
      </c>
      <c r="I39" s="59">
        <f t="shared" si="1"/>
        <v>51.46</v>
      </c>
    </row>
    <row r="40" spans="1:9" s="34" customFormat="1">
      <c r="A40" s="60">
        <v>33</v>
      </c>
      <c r="B40" s="251" t="s">
        <v>74</v>
      </c>
      <c r="C40" s="251" t="s">
        <v>43</v>
      </c>
      <c r="D40" s="61">
        <v>1535</v>
      </c>
      <c r="E40" s="69">
        <f t="shared" si="2"/>
        <v>9.1920000000000002</v>
      </c>
      <c r="F40" s="70">
        <v>16</v>
      </c>
      <c r="G40" s="70">
        <v>147.07</v>
      </c>
      <c r="H40" s="58">
        <f t="shared" si="3"/>
        <v>34.69</v>
      </c>
      <c r="I40" s="59">
        <f t="shared" si="1"/>
        <v>181.76</v>
      </c>
    </row>
    <row r="41" spans="1:9" s="34" customFormat="1" ht="26.4">
      <c r="A41" s="60">
        <v>34</v>
      </c>
      <c r="B41" s="251" t="s">
        <v>53</v>
      </c>
      <c r="C41" s="251" t="s">
        <v>54</v>
      </c>
      <c r="D41" s="61">
        <v>1063</v>
      </c>
      <c r="E41" s="69">
        <f t="shared" si="2"/>
        <v>6.3650000000000002</v>
      </c>
      <c r="F41" s="70">
        <v>10</v>
      </c>
      <c r="G41" s="70">
        <v>63.65</v>
      </c>
      <c r="H41" s="58">
        <f t="shared" si="3"/>
        <v>15.02</v>
      </c>
      <c r="I41" s="59">
        <f t="shared" si="1"/>
        <v>78.67</v>
      </c>
    </row>
    <row r="42" spans="1:9" s="34" customFormat="1" ht="26.4">
      <c r="A42" s="60">
        <v>35</v>
      </c>
      <c r="B42" s="251" t="s">
        <v>88</v>
      </c>
      <c r="C42" s="251" t="s">
        <v>45</v>
      </c>
      <c r="D42" s="61">
        <v>1762</v>
      </c>
      <c r="E42" s="69">
        <f t="shared" si="2"/>
        <v>10.551</v>
      </c>
      <c r="F42" s="70">
        <v>5</v>
      </c>
      <c r="G42" s="70">
        <v>52.76</v>
      </c>
      <c r="H42" s="58">
        <f t="shared" si="3"/>
        <v>12.45</v>
      </c>
      <c r="I42" s="59">
        <f t="shared" si="1"/>
        <v>65.209999999999994</v>
      </c>
    </row>
    <row r="43" spans="1:9" s="34" customFormat="1" ht="26.4">
      <c r="A43" s="60">
        <v>36</v>
      </c>
      <c r="B43" s="251" t="s">
        <v>75</v>
      </c>
      <c r="C43" s="251" t="s">
        <v>43</v>
      </c>
      <c r="D43" s="61">
        <v>1438</v>
      </c>
      <c r="E43" s="69">
        <f t="shared" si="2"/>
        <v>8.6110000000000007</v>
      </c>
      <c r="F43" s="70">
        <v>10.75</v>
      </c>
      <c r="G43" s="70">
        <v>92.57</v>
      </c>
      <c r="H43" s="58">
        <f t="shared" si="3"/>
        <v>21.84</v>
      </c>
      <c r="I43" s="59">
        <f t="shared" si="1"/>
        <v>114.41</v>
      </c>
    </row>
    <row r="44" spans="1:9" s="34" customFormat="1" ht="26.4">
      <c r="A44" s="60">
        <v>37</v>
      </c>
      <c r="B44" s="251" t="s">
        <v>75</v>
      </c>
      <c r="C44" s="251" t="s">
        <v>43</v>
      </c>
      <c r="D44" s="61">
        <v>1464</v>
      </c>
      <c r="E44" s="69">
        <f t="shared" si="2"/>
        <v>8.766</v>
      </c>
      <c r="F44" s="70">
        <v>19</v>
      </c>
      <c r="G44" s="70">
        <v>166.55</v>
      </c>
      <c r="H44" s="58">
        <f t="shared" si="3"/>
        <v>39.29</v>
      </c>
      <c r="I44" s="59">
        <f t="shared" si="1"/>
        <v>205.84</v>
      </c>
    </row>
    <row r="45" spans="1:9" s="34" customFormat="1" ht="26.4">
      <c r="A45" s="60">
        <v>38</v>
      </c>
      <c r="B45" s="251" t="s">
        <v>81</v>
      </c>
      <c r="C45" s="251" t="s">
        <v>43</v>
      </c>
      <c r="D45" s="61">
        <v>1235</v>
      </c>
      <c r="E45" s="69">
        <f t="shared" si="2"/>
        <v>7.3949999999999996</v>
      </c>
      <c r="F45" s="70">
        <v>4.75</v>
      </c>
      <c r="G45" s="70">
        <v>35.130000000000003</v>
      </c>
      <c r="H45" s="58">
        <f t="shared" si="3"/>
        <v>8.2899999999999991</v>
      </c>
      <c r="I45" s="59">
        <f t="shared" si="1"/>
        <v>43.42</v>
      </c>
    </row>
    <row r="46" spans="1:9" s="34" customFormat="1" ht="26.4">
      <c r="A46" s="60">
        <v>39</v>
      </c>
      <c r="B46" s="251" t="s">
        <v>89</v>
      </c>
      <c r="C46" s="251" t="s">
        <v>41</v>
      </c>
      <c r="D46" s="61">
        <v>1220</v>
      </c>
      <c r="E46" s="69">
        <f t="shared" si="2"/>
        <v>7.3049999999999997</v>
      </c>
      <c r="F46" s="70">
        <v>4</v>
      </c>
      <c r="G46" s="70">
        <v>29.22</v>
      </c>
      <c r="H46" s="58">
        <f t="shared" si="3"/>
        <v>6.89</v>
      </c>
      <c r="I46" s="59">
        <f t="shared" si="1"/>
        <v>36.11</v>
      </c>
    </row>
    <row r="47" spans="1:9" s="34" customFormat="1" ht="26.4">
      <c r="A47" s="60">
        <v>40</v>
      </c>
      <c r="B47" s="251" t="s">
        <v>81</v>
      </c>
      <c r="C47" s="251" t="s">
        <v>41</v>
      </c>
      <c r="D47" s="61">
        <v>1263</v>
      </c>
      <c r="E47" s="69">
        <f t="shared" si="2"/>
        <v>7.5629999999999997</v>
      </c>
      <c r="F47" s="70">
        <v>4.75</v>
      </c>
      <c r="G47" s="70">
        <v>35.92</v>
      </c>
      <c r="H47" s="58">
        <f t="shared" si="3"/>
        <v>8.4700000000000006</v>
      </c>
      <c r="I47" s="59">
        <f t="shared" si="1"/>
        <v>44.39</v>
      </c>
    </row>
    <row r="48" spans="1:9" s="34" customFormat="1" ht="26.4">
      <c r="A48" s="60">
        <v>41</v>
      </c>
      <c r="B48" s="251" t="s">
        <v>47</v>
      </c>
      <c r="C48" s="251" t="s">
        <v>41</v>
      </c>
      <c r="D48" s="61">
        <v>1220</v>
      </c>
      <c r="E48" s="69">
        <f t="shared" si="2"/>
        <v>7.3049999999999997</v>
      </c>
      <c r="F48" s="70">
        <v>13</v>
      </c>
      <c r="G48" s="70">
        <v>94.97</v>
      </c>
      <c r="H48" s="58">
        <f t="shared" si="3"/>
        <v>22.4</v>
      </c>
      <c r="I48" s="59">
        <f t="shared" si="1"/>
        <v>117.37</v>
      </c>
    </row>
    <row r="49" spans="1:9" s="34" customFormat="1" ht="39.6">
      <c r="A49" s="60">
        <v>42</v>
      </c>
      <c r="B49" s="251" t="s">
        <v>90</v>
      </c>
      <c r="C49" s="251" t="s">
        <v>39</v>
      </c>
      <c r="D49" s="61">
        <v>1883</v>
      </c>
      <c r="E49" s="69">
        <f t="shared" si="2"/>
        <v>11.275</v>
      </c>
      <c r="F49" s="70">
        <v>4</v>
      </c>
      <c r="G49" s="70">
        <v>45.1</v>
      </c>
      <c r="H49" s="58">
        <f t="shared" si="3"/>
        <v>10.64</v>
      </c>
      <c r="I49" s="59">
        <f t="shared" si="1"/>
        <v>55.74</v>
      </c>
    </row>
    <row r="50" spans="1:9" s="34" customFormat="1">
      <c r="A50" s="60">
        <v>43</v>
      </c>
      <c r="B50" s="251" t="s">
        <v>74</v>
      </c>
      <c r="C50" s="251" t="s">
        <v>43</v>
      </c>
      <c r="D50" s="61">
        <v>1488</v>
      </c>
      <c r="E50" s="69">
        <f t="shared" si="2"/>
        <v>8.91</v>
      </c>
      <c r="F50" s="70">
        <v>16</v>
      </c>
      <c r="G50" s="70">
        <v>142.56</v>
      </c>
      <c r="H50" s="58">
        <f t="shared" si="3"/>
        <v>33.630000000000003</v>
      </c>
      <c r="I50" s="59">
        <f t="shared" si="1"/>
        <v>176.19</v>
      </c>
    </row>
    <row r="51" spans="1:9" s="34" customFormat="1" ht="26.4">
      <c r="A51" s="60">
        <v>44</v>
      </c>
      <c r="B51" s="251" t="s">
        <v>53</v>
      </c>
      <c r="C51" s="251" t="s">
        <v>45</v>
      </c>
      <c r="D51" s="61">
        <v>1272</v>
      </c>
      <c r="E51" s="69">
        <f t="shared" si="2"/>
        <v>7.617</v>
      </c>
      <c r="F51" s="70">
        <v>15</v>
      </c>
      <c r="G51" s="70">
        <v>114.26</v>
      </c>
      <c r="H51" s="58">
        <f t="shared" si="3"/>
        <v>26.95</v>
      </c>
      <c r="I51" s="59">
        <f t="shared" si="1"/>
        <v>141.21</v>
      </c>
    </row>
    <row r="52" spans="1:9" s="34" customFormat="1">
      <c r="A52" s="60">
        <v>45</v>
      </c>
      <c r="B52" s="251" t="s">
        <v>84</v>
      </c>
      <c r="C52" s="251" t="s">
        <v>45</v>
      </c>
      <c r="D52" s="61">
        <v>1279</v>
      </c>
      <c r="E52" s="69">
        <f t="shared" si="2"/>
        <v>7.6589999999999998</v>
      </c>
      <c r="F52" s="70">
        <v>5</v>
      </c>
      <c r="G52" s="70">
        <v>38.299999999999997</v>
      </c>
      <c r="H52" s="58">
        <f t="shared" si="3"/>
        <v>9.0299999999999994</v>
      </c>
      <c r="I52" s="59">
        <f t="shared" si="1"/>
        <v>47.33</v>
      </c>
    </row>
    <row r="53" spans="1:9" s="34" customFormat="1" ht="26.4">
      <c r="A53" s="60">
        <v>46</v>
      </c>
      <c r="B53" s="251" t="s">
        <v>46</v>
      </c>
      <c r="C53" s="251" t="s">
        <v>54</v>
      </c>
      <c r="D53" s="61">
        <v>1083</v>
      </c>
      <c r="E53" s="69">
        <f t="shared" si="2"/>
        <v>6.4850000000000003</v>
      </c>
      <c r="F53" s="70">
        <v>15</v>
      </c>
      <c r="G53" s="70">
        <v>97.28</v>
      </c>
      <c r="H53" s="58">
        <f t="shared" si="3"/>
        <v>22.95</v>
      </c>
      <c r="I53" s="59">
        <f t="shared" si="1"/>
        <v>120.23</v>
      </c>
    </row>
    <row r="54" spans="1:9" s="34" customFormat="1" ht="26.4">
      <c r="A54" s="60">
        <v>47</v>
      </c>
      <c r="B54" s="251" t="s">
        <v>61</v>
      </c>
      <c r="C54" s="251" t="s">
        <v>41</v>
      </c>
      <c r="D54" s="61">
        <v>1263</v>
      </c>
      <c r="E54" s="69">
        <f t="shared" si="2"/>
        <v>7.5629999999999997</v>
      </c>
      <c r="F54" s="70">
        <v>5</v>
      </c>
      <c r="G54" s="70">
        <v>37.82</v>
      </c>
      <c r="H54" s="58">
        <f t="shared" si="3"/>
        <v>8.92</v>
      </c>
      <c r="I54" s="59">
        <f t="shared" si="1"/>
        <v>46.74</v>
      </c>
    </row>
    <row r="55" spans="1:9" s="34" customFormat="1" ht="26.4">
      <c r="A55" s="60">
        <v>48</v>
      </c>
      <c r="B55" s="251" t="s">
        <v>66</v>
      </c>
      <c r="C55" s="251" t="s">
        <v>41</v>
      </c>
      <c r="D55" s="61">
        <v>1220</v>
      </c>
      <c r="E55" s="69">
        <f t="shared" si="2"/>
        <v>7.3049999999999997</v>
      </c>
      <c r="F55" s="70">
        <v>20</v>
      </c>
      <c r="G55" s="70">
        <v>146.1</v>
      </c>
      <c r="H55" s="58">
        <f t="shared" si="3"/>
        <v>34.46</v>
      </c>
      <c r="I55" s="59">
        <f t="shared" si="1"/>
        <v>180.56</v>
      </c>
    </row>
    <row r="56" spans="1:9" s="34" customFormat="1" ht="26.4">
      <c r="A56" s="60">
        <v>49</v>
      </c>
      <c r="B56" s="251" t="s">
        <v>46</v>
      </c>
      <c r="C56" s="251" t="s">
        <v>54</v>
      </c>
      <c r="D56" s="61">
        <v>1384</v>
      </c>
      <c r="E56" s="69">
        <f t="shared" si="2"/>
        <v>8.2870000000000008</v>
      </c>
      <c r="F56" s="70">
        <v>20</v>
      </c>
      <c r="G56" s="70">
        <v>165.74</v>
      </c>
      <c r="H56" s="58">
        <f t="shared" si="3"/>
        <v>39.1</v>
      </c>
      <c r="I56" s="59">
        <f t="shared" si="1"/>
        <v>204.84</v>
      </c>
    </row>
    <row r="57" spans="1:9" s="34" customFormat="1">
      <c r="A57" s="60">
        <v>50</v>
      </c>
      <c r="B57" s="251" t="s">
        <v>38</v>
      </c>
      <c r="C57" s="251" t="s">
        <v>93</v>
      </c>
      <c r="D57" s="61">
        <v>2107</v>
      </c>
      <c r="E57" s="69">
        <f t="shared" si="2"/>
        <v>12.617000000000001</v>
      </c>
      <c r="F57" s="70">
        <v>10</v>
      </c>
      <c r="G57" s="70">
        <v>126.17</v>
      </c>
      <c r="H57" s="58">
        <f t="shared" si="3"/>
        <v>29.76</v>
      </c>
      <c r="I57" s="59">
        <f t="shared" si="1"/>
        <v>155.93</v>
      </c>
    </row>
    <row r="58" spans="1:9" s="34" customFormat="1" ht="26.4">
      <c r="A58" s="60">
        <v>51</v>
      </c>
      <c r="B58" s="251" t="s">
        <v>59</v>
      </c>
      <c r="C58" s="251" t="s">
        <v>43</v>
      </c>
      <c r="D58" s="61">
        <v>1372</v>
      </c>
      <c r="E58" s="69">
        <f t="shared" si="2"/>
        <v>8.2159999999999993</v>
      </c>
      <c r="F58" s="70">
        <v>15</v>
      </c>
      <c r="G58" s="70">
        <v>123.24</v>
      </c>
      <c r="H58" s="58">
        <f t="shared" si="3"/>
        <v>29.07</v>
      </c>
      <c r="I58" s="59">
        <f t="shared" si="1"/>
        <v>152.31</v>
      </c>
    </row>
    <row r="59" spans="1:9" s="34" customFormat="1" ht="26.4">
      <c r="A59" s="60">
        <v>52</v>
      </c>
      <c r="B59" s="251" t="s">
        <v>70</v>
      </c>
      <c r="C59" s="251" t="s">
        <v>43</v>
      </c>
      <c r="D59" s="61">
        <v>1418</v>
      </c>
      <c r="E59" s="69">
        <f t="shared" si="2"/>
        <v>8.4909999999999997</v>
      </c>
      <c r="F59" s="70">
        <v>11</v>
      </c>
      <c r="G59" s="70">
        <v>93.4</v>
      </c>
      <c r="H59" s="58">
        <f t="shared" si="3"/>
        <v>22.03</v>
      </c>
      <c r="I59" s="59">
        <f t="shared" si="1"/>
        <v>115.43</v>
      </c>
    </row>
    <row r="60" spans="1:9" s="34" customFormat="1" ht="26.4">
      <c r="A60" s="60">
        <v>53</v>
      </c>
      <c r="B60" s="251" t="s">
        <v>49</v>
      </c>
      <c r="C60" s="251" t="s">
        <v>45</v>
      </c>
      <c r="D60" s="61">
        <v>1239</v>
      </c>
      <c r="E60" s="69">
        <f t="shared" si="2"/>
        <v>7.4189999999999996</v>
      </c>
      <c r="F60" s="70">
        <v>10</v>
      </c>
      <c r="G60" s="70">
        <v>74.19</v>
      </c>
      <c r="H60" s="58">
        <f t="shared" si="3"/>
        <v>17.5</v>
      </c>
      <c r="I60" s="59">
        <f t="shared" si="1"/>
        <v>91.69</v>
      </c>
    </row>
    <row r="61" spans="1:9" s="34" customFormat="1" ht="26.4">
      <c r="A61" s="60">
        <v>54</v>
      </c>
      <c r="B61" s="251" t="s">
        <v>78</v>
      </c>
      <c r="C61" s="251" t="s">
        <v>43</v>
      </c>
      <c r="D61" s="61">
        <v>1464</v>
      </c>
      <c r="E61" s="69">
        <f t="shared" si="2"/>
        <v>8.766</v>
      </c>
      <c r="F61" s="70">
        <v>5</v>
      </c>
      <c r="G61" s="70">
        <v>43.83</v>
      </c>
      <c r="H61" s="58">
        <f t="shared" si="3"/>
        <v>10.34</v>
      </c>
      <c r="I61" s="59">
        <f t="shared" si="1"/>
        <v>54.17</v>
      </c>
    </row>
    <row r="62" spans="1:9" s="34" customFormat="1" ht="26.4">
      <c r="A62" s="60">
        <v>55</v>
      </c>
      <c r="B62" s="251" t="s">
        <v>48</v>
      </c>
      <c r="C62" s="251" t="s">
        <v>45</v>
      </c>
      <c r="D62" s="61">
        <v>1474</v>
      </c>
      <c r="E62" s="69">
        <f t="shared" si="2"/>
        <v>8.8260000000000005</v>
      </c>
      <c r="F62" s="70">
        <v>10</v>
      </c>
      <c r="G62" s="70">
        <v>88.26</v>
      </c>
      <c r="H62" s="58">
        <f t="shared" si="3"/>
        <v>20.82</v>
      </c>
      <c r="I62" s="59">
        <f t="shared" si="1"/>
        <v>109.08000000000001</v>
      </c>
    </row>
    <row r="63" spans="1:9" s="34" customFormat="1" ht="26.4">
      <c r="A63" s="60">
        <v>56</v>
      </c>
      <c r="B63" s="251" t="s">
        <v>40</v>
      </c>
      <c r="C63" s="251" t="s">
        <v>43</v>
      </c>
      <c r="D63" s="61">
        <v>1418</v>
      </c>
      <c r="E63" s="69">
        <f t="shared" si="2"/>
        <v>8.4909999999999997</v>
      </c>
      <c r="F63" s="70">
        <v>4</v>
      </c>
      <c r="G63" s="70">
        <v>33.96</v>
      </c>
      <c r="H63" s="58">
        <f t="shared" si="3"/>
        <v>8.01</v>
      </c>
      <c r="I63" s="59">
        <f t="shared" si="1"/>
        <v>41.97</v>
      </c>
    </row>
    <row r="64" spans="1:9" s="34" customFormat="1" ht="26.4">
      <c r="A64" s="60">
        <v>57</v>
      </c>
      <c r="B64" s="251" t="s">
        <v>53</v>
      </c>
      <c r="C64" s="251" t="s">
        <v>54</v>
      </c>
      <c r="D64" s="61">
        <v>1083</v>
      </c>
      <c r="E64" s="69">
        <f t="shared" si="2"/>
        <v>6.4850000000000003</v>
      </c>
      <c r="F64" s="70">
        <v>10</v>
      </c>
      <c r="G64" s="70">
        <v>64.849999999999994</v>
      </c>
      <c r="H64" s="58">
        <f t="shared" si="3"/>
        <v>15.3</v>
      </c>
      <c r="I64" s="59">
        <f t="shared" si="1"/>
        <v>80.149999999999991</v>
      </c>
    </row>
    <row r="65" spans="1:9" s="34" customFormat="1" ht="26.4">
      <c r="A65" s="60">
        <v>58</v>
      </c>
      <c r="B65" s="251" t="s">
        <v>60</v>
      </c>
      <c r="C65" s="251" t="s">
        <v>45</v>
      </c>
      <c r="D65" s="61">
        <v>1794</v>
      </c>
      <c r="E65" s="69">
        <f t="shared" si="2"/>
        <v>10.743</v>
      </c>
      <c r="F65" s="70">
        <v>15</v>
      </c>
      <c r="G65" s="70">
        <v>161.15</v>
      </c>
      <c r="H65" s="58">
        <f t="shared" si="3"/>
        <v>38.020000000000003</v>
      </c>
      <c r="I65" s="59">
        <f t="shared" si="1"/>
        <v>199.17000000000002</v>
      </c>
    </row>
    <row r="66" spans="1:9" s="34" customFormat="1" ht="26.4">
      <c r="A66" s="60">
        <v>59</v>
      </c>
      <c r="B66" s="251" t="s">
        <v>94</v>
      </c>
      <c r="C66" s="251" t="s">
        <v>95</v>
      </c>
      <c r="D66" s="61">
        <v>1701</v>
      </c>
      <c r="E66" s="69">
        <f t="shared" si="2"/>
        <v>10.186</v>
      </c>
      <c r="F66" s="70">
        <v>10</v>
      </c>
      <c r="G66" s="70">
        <v>101.86</v>
      </c>
      <c r="H66" s="58">
        <f t="shared" si="3"/>
        <v>24.03</v>
      </c>
      <c r="I66" s="59">
        <f t="shared" si="1"/>
        <v>125.89</v>
      </c>
    </row>
    <row r="67" spans="1:9" s="34" customFormat="1">
      <c r="A67" s="60">
        <v>60</v>
      </c>
      <c r="B67" s="251" t="s">
        <v>65</v>
      </c>
      <c r="C67" s="251" t="s">
        <v>43</v>
      </c>
      <c r="D67" s="61">
        <v>1259</v>
      </c>
      <c r="E67" s="69">
        <f t="shared" si="2"/>
        <v>7.5389999999999997</v>
      </c>
      <c r="F67" s="70">
        <v>25</v>
      </c>
      <c r="G67" s="70">
        <v>188.48</v>
      </c>
      <c r="H67" s="58">
        <f t="shared" si="3"/>
        <v>44.46</v>
      </c>
      <c r="I67" s="59">
        <f t="shared" si="1"/>
        <v>232.94</v>
      </c>
    </row>
    <row r="68" spans="1:9" s="34" customFormat="1" ht="26.4">
      <c r="A68" s="60">
        <v>61</v>
      </c>
      <c r="B68" s="251" t="s">
        <v>92</v>
      </c>
      <c r="C68" s="251" t="s">
        <v>41</v>
      </c>
      <c r="D68" s="61">
        <v>1372</v>
      </c>
      <c r="E68" s="69">
        <f t="shared" si="2"/>
        <v>8.2159999999999993</v>
      </c>
      <c r="F68" s="70">
        <v>5</v>
      </c>
      <c r="G68" s="70">
        <v>41.08</v>
      </c>
      <c r="H68" s="58">
        <f t="shared" si="3"/>
        <v>9.69</v>
      </c>
      <c r="I68" s="59">
        <f t="shared" si="1"/>
        <v>50.769999999999996</v>
      </c>
    </row>
    <row r="69" spans="1:9" s="34" customFormat="1" ht="26.4">
      <c r="A69" s="60">
        <v>62</v>
      </c>
      <c r="B69" s="251" t="s">
        <v>61</v>
      </c>
      <c r="C69" s="251" t="s">
        <v>45</v>
      </c>
      <c r="D69" s="61">
        <v>1255</v>
      </c>
      <c r="E69" s="69">
        <f t="shared" si="2"/>
        <v>7.5149999999999997</v>
      </c>
      <c r="F69" s="70">
        <v>14</v>
      </c>
      <c r="G69" s="70">
        <v>105.21</v>
      </c>
      <c r="H69" s="58">
        <f t="shared" si="3"/>
        <v>24.82</v>
      </c>
      <c r="I69" s="59">
        <f t="shared" si="1"/>
        <v>130.03</v>
      </c>
    </row>
    <row r="70" spans="1:9" s="34" customFormat="1" ht="26.4">
      <c r="A70" s="60">
        <v>63</v>
      </c>
      <c r="B70" s="251" t="s">
        <v>89</v>
      </c>
      <c r="C70" s="251" t="s">
        <v>45</v>
      </c>
      <c r="D70" s="61">
        <v>1248</v>
      </c>
      <c r="E70" s="69">
        <f t="shared" si="2"/>
        <v>7.4729999999999999</v>
      </c>
      <c r="F70" s="70">
        <v>4</v>
      </c>
      <c r="G70" s="70">
        <v>29.89</v>
      </c>
      <c r="H70" s="58">
        <f t="shared" si="3"/>
        <v>7.05</v>
      </c>
      <c r="I70" s="59">
        <f t="shared" si="1"/>
        <v>36.94</v>
      </c>
    </row>
    <row r="71" spans="1:9" s="34" customFormat="1" ht="26.4">
      <c r="A71" s="60">
        <v>64</v>
      </c>
      <c r="B71" s="251" t="s">
        <v>47</v>
      </c>
      <c r="C71" s="251" t="s">
        <v>41</v>
      </c>
      <c r="D71" s="61">
        <v>1240</v>
      </c>
      <c r="E71" s="69">
        <f t="shared" si="2"/>
        <v>7.4249999999999998</v>
      </c>
      <c r="F71" s="70">
        <v>13</v>
      </c>
      <c r="G71" s="70">
        <v>96.53</v>
      </c>
      <c r="H71" s="58">
        <f t="shared" si="3"/>
        <v>22.77</v>
      </c>
      <c r="I71" s="59">
        <f t="shared" si="1"/>
        <v>119.3</v>
      </c>
    </row>
    <row r="72" spans="1:9" s="34" customFormat="1" ht="26.4">
      <c r="A72" s="60">
        <v>65</v>
      </c>
      <c r="B72" s="251" t="s">
        <v>66</v>
      </c>
      <c r="C72" s="251" t="s">
        <v>41</v>
      </c>
      <c r="D72" s="61">
        <v>1263</v>
      </c>
      <c r="E72" s="69">
        <f t="shared" si="2"/>
        <v>7.5629999999999997</v>
      </c>
      <c r="F72" s="70">
        <v>10</v>
      </c>
      <c r="G72" s="70">
        <v>75.63</v>
      </c>
      <c r="H72" s="58">
        <f t="shared" si="3"/>
        <v>17.84</v>
      </c>
      <c r="I72" s="59">
        <f t="shared" ref="I72:I107" si="4">G72+H72</f>
        <v>93.47</v>
      </c>
    </row>
    <row r="73" spans="1:9" s="34" customFormat="1">
      <c r="A73" s="60">
        <v>66</v>
      </c>
      <c r="B73" s="251" t="s">
        <v>63</v>
      </c>
      <c r="C73" s="251" t="s">
        <v>45</v>
      </c>
      <c r="D73" s="61">
        <v>1339</v>
      </c>
      <c r="E73" s="69">
        <f t="shared" ref="E73:E121" si="5">ROUND(D73/$E$4,3)</f>
        <v>8.0180000000000007</v>
      </c>
      <c r="F73" s="70">
        <v>15</v>
      </c>
      <c r="G73" s="70">
        <v>120.27</v>
      </c>
      <c r="H73" s="58">
        <f t="shared" si="3"/>
        <v>28.37</v>
      </c>
      <c r="I73" s="59">
        <f t="shared" si="4"/>
        <v>148.63999999999999</v>
      </c>
    </row>
    <row r="74" spans="1:9" s="34" customFormat="1" ht="26.4">
      <c r="A74" s="60">
        <v>67</v>
      </c>
      <c r="B74" s="251" t="s">
        <v>96</v>
      </c>
      <c r="C74" s="251" t="s">
        <v>43</v>
      </c>
      <c r="D74" s="61">
        <v>1410</v>
      </c>
      <c r="E74" s="69">
        <f t="shared" si="5"/>
        <v>8.4429999999999996</v>
      </c>
      <c r="F74" s="70">
        <v>5</v>
      </c>
      <c r="G74" s="70">
        <v>42.22</v>
      </c>
      <c r="H74" s="58">
        <f t="shared" ref="H74:H121" si="6">ROUND(G74*0.2359,2)</f>
        <v>9.9600000000000009</v>
      </c>
      <c r="I74" s="59">
        <f t="shared" si="4"/>
        <v>52.18</v>
      </c>
    </row>
    <row r="75" spans="1:9" s="34" customFormat="1" ht="26.4">
      <c r="A75" s="60">
        <v>68</v>
      </c>
      <c r="B75" s="251" t="s">
        <v>75</v>
      </c>
      <c r="C75" s="251" t="s">
        <v>43</v>
      </c>
      <c r="D75" s="61">
        <v>1398</v>
      </c>
      <c r="E75" s="69">
        <f t="shared" si="5"/>
        <v>8.3710000000000004</v>
      </c>
      <c r="F75" s="70">
        <v>4</v>
      </c>
      <c r="G75" s="70">
        <v>33.479999999999997</v>
      </c>
      <c r="H75" s="58">
        <f t="shared" si="6"/>
        <v>7.9</v>
      </c>
      <c r="I75" s="59">
        <f t="shared" si="4"/>
        <v>41.379999999999995</v>
      </c>
    </row>
    <row r="76" spans="1:9" s="34" customFormat="1" ht="26.4">
      <c r="A76" s="60">
        <v>69</v>
      </c>
      <c r="B76" s="251" t="s">
        <v>59</v>
      </c>
      <c r="C76" s="251" t="s">
        <v>41</v>
      </c>
      <c r="D76" s="61">
        <v>1464</v>
      </c>
      <c r="E76" s="69">
        <f t="shared" si="5"/>
        <v>8.766</v>
      </c>
      <c r="F76" s="70">
        <v>15</v>
      </c>
      <c r="G76" s="70">
        <v>131.49</v>
      </c>
      <c r="H76" s="58">
        <f t="shared" si="6"/>
        <v>31.02</v>
      </c>
      <c r="I76" s="59">
        <f t="shared" si="4"/>
        <v>162.51000000000002</v>
      </c>
    </row>
    <row r="77" spans="1:9" s="34" customFormat="1">
      <c r="A77" s="60">
        <v>70</v>
      </c>
      <c r="B77" s="251" t="s">
        <v>65</v>
      </c>
      <c r="C77" s="251" t="s">
        <v>43</v>
      </c>
      <c r="D77" s="61">
        <v>1252</v>
      </c>
      <c r="E77" s="69">
        <f t="shared" si="5"/>
        <v>7.4969999999999999</v>
      </c>
      <c r="F77" s="70">
        <v>10</v>
      </c>
      <c r="G77" s="70">
        <v>74.97</v>
      </c>
      <c r="H77" s="58">
        <f t="shared" si="6"/>
        <v>17.690000000000001</v>
      </c>
      <c r="I77" s="59">
        <f t="shared" si="4"/>
        <v>92.66</v>
      </c>
    </row>
    <row r="78" spans="1:9" s="34" customFormat="1" ht="26.4">
      <c r="A78" s="60">
        <v>71</v>
      </c>
      <c r="B78" s="251" t="s">
        <v>59</v>
      </c>
      <c r="C78" s="251" t="s">
        <v>45</v>
      </c>
      <c r="D78" s="61">
        <v>1438</v>
      </c>
      <c r="E78" s="69">
        <f t="shared" si="5"/>
        <v>8.6110000000000007</v>
      </c>
      <c r="F78" s="70">
        <v>15</v>
      </c>
      <c r="G78" s="70">
        <v>129.16999999999999</v>
      </c>
      <c r="H78" s="58">
        <f t="shared" si="6"/>
        <v>30.47</v>
      </c>
      <c r="I78" s="59">
        <f t="shared" si="4"/>
        <v>159.63999999999999</v>
      </c>
    </row>
    <row r="79" spans="1:9" s="34" customFormat="1" ht="26.4">
      <c r="A79" s="60">
        <v>72</v>
      </c>
      <c r="B79" s="251" t="s">
        <v>44</v>
      </c>
      <c r="C79" s="251" t="s">
        <v>41</v>
      </c>
      <c r="D79" s="61">
        <v>1387</v>
      </c>
      <c r="E79" s="69">
        <f t="shared" si="5"/>
        <v>8.3049999999999997</v>
      </c>
      <c r="F79" s="70">
        <v>11.5</v>
      </c>
      <c r="G79" s="70">
        <v>95.51</v>
      </c>
      <c r="H79" s="58">
        <f t="shared" si="6"/>
        <v>22.53</v>
      </c>
      <c r="I79" s="59">
        <f t="shared" si="4"/>
        <v>118.04</v>
      </c>
    </row>
    <row r="80" spans="1:9" s="34" customFormat="1" ht="26.4">
      <c r="A80" s="60">
        <v>73</v>
      </c>
      <c r="B80" s="251" t="s">
        <v>78</v>
      </c>
      <c r="C80" s="251" t="s">
        <v>41</v>
      </c>
      <c r="D80" s="61">
        <v>1367</v>
      </c>
      <c r="E80" s="69">
        <f t="shared" si="5"/>
        <v>8.1859999999999999</v>
      </c>
      <c r="F80" s="70">
        <v>16</v>
      </c>
      <c r="G80" s="70">
        <v>130.97999999999999</v>
      </c>
      <c r="H80" s="58">
        <f t="shared" si="6"/>
        <v>30.9</v>
      </c>
      <c r="I80" s="59">
        <f t="shared" si="4"/>
        <v>161.88</v>
      </c>
    </row>
    <row r="81" spans="1:9" s="34" customFormat="1" ht="26.4">
      <c r="A81" s="60">
        <v>74</v>
      </c>
      <c r="B81" s="251" t="s">
        <v>61</v>
      </c>
      <c r="C81" s="251" t="s">
        <v>43</v>
      </c>
      <c r="D81" s="61">
        <v>1215</v>
      </c>
      <c r="E81" s="69">
        <f t="shared" si="5"/>
        <v>7.2750000000000004</v>
      </c>
      <c r="F81" s="70">
        <v>5</v>
      </c>
      <c r="G81" s="70">
        <v>36.380000000000003</v>
      </c>
      <c r="H81" s="58">
        <f t="shared" si="6"/>
        <v>8.58</v>
      </c>
      <c r="I81" s="59">
        <f t="shared" si="4"/>
        <v>44.96</v>
      </c>
    </row>
    <row r="82" spans="1:9" s="34" customFormat="1">
      <c r="A82" s="60">
        <v>75</v>
      </c>
      <c r="B82" s="251" t="s">
        <v>63</v>
      </c>
      <c r="C82" s="251" t="s">
        <v>41</v>
      </c>
      <c r="D82" s="61">
        <v>1200</v>
      </c>
      <c r="E82" s="69">
        <f t="shared" si="5"/>
        <v>7.1859999999999999</v>
      </c>
      <c r="F82" s="70">
        <v>30</v>
      </c>
      <c r="G82" s="70">
        <v>215.58</v>
      </c>
      <c r="H82" s="58">
        <f t="shared" si="6"/>
        <v>50.86</v>
      </c>
      <c r="I82" s="59">
        <f t="shared" si="4"/>
        <v>266.44</v>
      </c>
    </row>
    <row r="83" spans="1:9" s="34" customFormat="1" ht="26.4">
      <c r="A83" s="60">
        <v>76</v>
      </c>
      <c r="B83" s="251" t="s">
        <v>66</v>
      </c>
      <c r="C83" s="251" t="s">
        <v>45</v>
      </c>
      <c r="D83" s="61">
        <v>1228</v>
      </c>
      <c r="E83" s="69">
        <f t="shared" si="5"/>
        <v>7.3529999999999998</v>
      </c>
      <c r="F83" s="70">
        <v>9</v>
      </c>
      <c r="G83" s="70">
        <v>66.180000000000007</v>
      </c>
      <c r="H83" s="58">
        <f t="shared" si="6"/>
        <v>15.61</v>
      </c>
      <c r="I83" s="59">
        <f t="shared" si="4"/>
        <v>81.790000000000006</v>
      </c>
    </row>
    <row r="84" spans="1:9" s="34" customFormat="1" ht="26.4">
      <c r="A84" s="60">
        <v>77</v>
      </c>
      <c r="B84" s="251" t="s">
        <v>98</v>
      </c>
      <c r="C84" s="251" t="s">
        <v>45</v>
      </c>
      <c r="D84" s="61">
        <v>1239</v>
      </c>
      <c r="E84" s="69">
        <f t="shared" si="5"/>
        <v>7.4189999999999996</v>
      </c>
      <c r="F84" s="70">
        <v>10.5</v>
      </c>
      <c r="G84" s="70">
        <v>77.900000000000006</v>
      </c>
      <c r="H84" s="58">
        <f t="shared" si="6"/>
        <v>18.38</v>
      </c>
      <c r="I84" s="59">
        <f t="shared" si="4"/>
        <v>96.28</v>
      </c>
    </row>
    <row r="85" spans="1:9" s="34" customFormat="1" ht="26.4">
      <c r="A85" s="60">
        <v>78</v>
      </c>
      <c r="B85" s="251" t="s">
        <v>86</v>
      </c>
      <c r="C85" s="251" t="s">
        <v>43</v>
      </c>
      <c r="D85" s="61">
        <v>1398</v>
      </c>
      <c r="E85" s="69">
        <f t="shared" si="5"/>
        <v>8.3710000000000004</v>
      </c>
      <c r="F85" s="70">
        <v>15</v>
      </c>
      <c r="G85" s="70">
        <v>125.57</v>
      </c>
      <c r="H85" s="58">
        <f t="shared" si="6"/>
        <v>29.62</v>
      </c>
      <c r="I85" s="59">
        <f t="shared" si="4"/>
        <v>155.19</v>
      </c>
    </row>
    <row r="86" spans="1:9" s="34" customFormat="1">
      <c r="A86" s="60">
        <v>79</v>
      </c>
      <c r="B86" s="251" t="s">
        <v>63</v>
      </c>
      <c r="C86" s="251" t="s">
        <v>54</v>
      </c>
      <c r="D86" s="61">
        <v>1063</v>
      </c>
      <c r="E86" s="69">
        <f t="shared" si="5"/>
        <v>6.3650000000000002</v>
      </c>
      <c r="F86" s="70">
        <v>15</v>
      </c>
      <c r="G86" s="70">
        <v>95.48</v>
      </c>
      <c r="H86" s="58">
        <f t="shared" si="6"/>
        <v>22.52</v>
      </c>
      <c r="I86" s="59">
        <f t="shared" si="4"/>
        <v>118</v>
      </c>
    </row>
    <row r="87" spans="1:9" s="34" customFormat="1" ht="26.4">
      <c r="A87" s="60">
        <v>80</v>
      </c>
      <c r="B87" s="251" t="s">
        <v>107</v>
      </c>
      <c r="C87" s="251" t="s">
        <v>43</v>
      </c>
      <c r="D87" s="61">
        <v>1195</v>
      </c>
      <c r="E87" s="69">
        <f t="shared" si="5"/>
        <v>7.1559999999999997</v>
      </c>
      <c r="F87" s="70">
        <v>15.5</v>
      </c>
      <c r="G87" s="70">
        <v>110.92</v>
      </c>
      <c r="H87" s="58">
        <f t="shared" si="6"/>
        <v>26.17</v>
      </c>
      <c r="I87" s="59">
        <f t="shared" si="4"/>
        <v>137.09</v>
      </c>
    </row>
    <row r="88" spans="1:9" s="34" customFormat="1" ht="26.4">
      <c r="A88" s="60">
        <v>81</v>
      </c>
      <c r="B88" s="251" t="s">
        <v>55</v>
      </c>
      <c r="C88" s="251" t="s">
        <v>41</v>
      </c>
      <c r="D88" s="61">
        <v>1180</v>
      </c>
      <c r="E88" s="69">
        <f t="shared" si="5"/>
        <v>7.0659999999999998</v>
      </c>
      <c r="F88" s="70">
        <v>15</v>
      </c>
      <c r="G88" s="70">
        <v>105.99</v>
      </c>
      <c r="H88" s="58">
        <f t="shared" si="6"/>
        <v>25</v>
      </c>
      <c r="I88" s="59">
        <f t="shared" si="4"/>
        <v>130.99</v>
      </c>
    </row>
    <row r="89" spans="1:9" s="34" customFormat="1" ht="26.4">
      <c r="A89" s="60">
        <v>82</v>
      </c>
      <c r="B89" s="251" t="s">
        <v>55</v>
      </c>
      <c r="C89" s="251" t="s">
        <v>41</v>
      </c>
      <c r="D89" s="61">
        <v>1240</v>
      </c>
      <c r="E89" s="69">
        <f t="shared" si="5"/>
        <v>7.4249999999999998</v>
      </c>
      <c r="F89" s="70">
        <v>15</v>
      </c>
      <c r="G89" s="70">
        <v>111.38</v>
      </c>
      <c r="H89" s="58">
        <f t="shared" si="6"/>
        <v>26.27</v>
      </c>
      <c r="I89" s="59">
        <f t="shared" si="4"/>
        <v>137.65</v>
      </c>
    </row>
    <row r="90" spans="1:9" s="34" customFormat="1">
      <c r="A90" s="60">
        <v>83</v>
      </c>
      <c r="B90" s="251" t="s">
        <v>74</v>
      </c>
      <c r="C90" s="251" t="s">
        <v>43</v>
      </c>
      <c r="D90" s="61">
        <v>1448</v>
      </c>
      <c r="E90" s="69">
        <f t="shared" si="5"/>
        <v>8.6709999999999994</v>
      </c>
      <c r="F90" s="70">
        <v>16</v>
      </c>
      <c r="G90" s="70">
        <v>138.74</v>
      </c>
      <c r="H90" s="58">
        <f t="shared" si="6"/>
        <v>32.729999999999997</v>
      </c>
      <c r="I90" s="59">
        <f t="shared" si="4"/>
        <v>171.47</v>
      </c>
    </row>
    <row r="91" spans="1:9" s="34" customFormat="1" ht="26.4">
      <c r="A91" s="60">
        <v>84</v>
      </c>
      <c r="B91" s="251" t="s">
        <v>77</v>
      </c>
      <c r="C91" s="251" t="s">
        <v>41</v>
      </c>
      <c r="D91" s="61">
        <v>1180</v>
      </c>
      <c r="E91" s="69">
        <f t="shared" si="5"/>
        <v>7.0659999999999998</v>
      </c>
      <c r="F91" s="70">
        <v>16</v>
      </c>
      <c r="G91" s="70">
        <v>113.06</v>
      </c>
      <c r="H91" s="58">
        <f t="shared" si="6"/>
        <v>26.67</v>
      </c>
      <c r="I91" s="59">
        <f t="shared" si="4"/>
        <v>139.73000000000002</v>
      </c>
    </row>
    <row r="92" spans="1:9" s="34" customFormat="1">
      <c r="A92" s="60">
        <v>85</v>
      </c>
      <c r="B92" s="251" t="s">
        <v>74</v>
      </c>
      <c r="C92" s="251" t="s">
        <v>43</v>
      </c>
      <c r="D92" s="61">
        <v>1448</v>
      </c>
      <c r="E92" s="69">
        <f t="shared" si="5"/>
        <v>8.6709999999999994</v>
      </c>
      <c r="F92" s="70">
        <v>16</v>
      </c>
      <c r="G92" s="70">
        <v>138.74</v>
      </c>
      <c r="H92" s="58">
        <f t="shared" si="6"/>
        <v>32.729999999999997</v>
      </c>
      <c r="I92" s="59">
        <f t="shared" si="4"/>
        <v>171.47</v>
      </c>
    </row>
    <row r="93" spans="1:9" s="34" customFormat="1" ht="26.4">
      <c r="A93" s="60">
        <v>86</v>
      </c>
      <c r="B93" s="251" t="s">
        <v>40</v>
      </c>
      <c r="C93" s="251" t="s">
        <v>41</v>
      </c>
      <c r="D93" s="61">
        <v>1327</v>
      </c>
      <c r="E93" s="69">
        <f t="shared" si="5"/>
        <v>7.9459999999999997</v>
      </c>
      <c r="F93" s="70">
        <v>16</v>
      </c>
      <c r="G93" s="70">
        <v>127.14</v>
      </c>
      <c r="H93" s="58">
        <f t="shared" si="6"/>
        <v>29.99</v>
      </c>
      <c r="I93" s="59">
        <f t="shared" si="4"/>
        <v>157.13</v>
      </c>
    </row>
    <row r="94" spans="1:9" s="34" customFormat="1" ht="26.4">
      <c r="A94" s="60">
        <v>87</v>
      </c>
      <c r="B94" s="251" t="s">
        <v>73</v>
      </c>
      <c r="C94" s="251" t="s">
        <v>43</v>
      </c>
      <c r="D94" s="61">
        <v>1195</v>
      </c>
      <c r="E94" s="69">
        <f t="shared" si="5"/>
        <v>7.1559999999999997</v>
      </c>
      <c r="F94" s="70">
        <v>5</v>
      </c>
      <c r="G94" s="70">
        <v>35.78</v>
      </c>
      <c r="H94" s="58">
        <f t="shared" si="6"/>
        <v>8.44</v>
      </c>
      <c r="I94" s="59">
        <f t="shared" si="4"/>
        <v>44.22</v>
      </c>
    </row>
    <row r="95" spans="1:9" s="34" customFormat="1" ht="26.4">
      <c r="A95" s="60">
        <v>88</v>
      </c>
      <c r="B95" s="251" t="s">
        <v>70</v>
      </c>
      <c r="C95" s="251" t="s">
        <v>54</v>
      </c>
      <c r="D95" s="61">
        <v>1023</v>
      </c>
      <c r="E95" s="69">
        <f t="shared" si="5"/>
        <v>6.1260000000000003</v>
      </c>
      <c r="F95" s="70">
        <v>11</v>
      </c>
      <c r="G95" s="70">
        <v>67.39</v>
      </c>
      <c r="H95" s="58">
        <f t="shared" si="6"/>
        <v>15.9</v>
      </c>
      <c r="I95" s="59">
        <f t="shared" si="4"/>
        <v>83.29</v>
      </c>
    </row>
    <row r="96" spans="1:9" s="34" customFormat="1" ht="26.4">
      <c r="A96" s="60">
        <v>89</v>
      </c>
      <c r="B96" s="251" t="s">
        <v>107</v>
      </c>
      <c r="C96" s="251" t="s">
        <v>41</v>
      </c>
      <c r="D96" s="61">
        <v>1180</v>
      </c>
      <c r="E96" s="69">
        <f t="shared" si="5"/>
        <v>7.0659999999999998</v>
      </c>
      <c r="F96" s="70">
        <v>15.5</v>
      </c>
      <c r="G96" s="70">
        <v>109.52</v>
      </c>
      <c r="H96" s="58">
        <f t="shared" si="6"/>
        <v>25.84</v>
      </c>
      <c r="I96" s="59">
        <f t="shared" si="4"/>
        <v>135.35999999999999</v>
      </c>
    </row>
    <row r="97" spans="1:11" s="34" customFormat="1" ht="26.4">
      <c r="A97" s="60">
        <v>90</v>
      </c>
      <c r="B97" s="251" t="s">
        <v>77</v>
      </c>
      <c r="C97" s="251" t="s">
        <v>43</v>
      </c>
      <c r="D97" s="61">
        <v>1219</v>
      </c>
      <c r="E97" s="69">
        <f t="shared" si="5"/>
        <v>7.2990000000000004</v>
      </c>
      <c r="F97" s="70">
        <v>16</v>
      </c>
      <c r="G97" s="70">
        <v>116.78</v>
      </c>
      <c r="H97" s="58">
        <f t="shared" si="6"/>
        <v>27.55</v>
      </c>
      <c r="I97" s="59">
        <f t="shared" si="4"/>
        <v>144.33000000000001</v>
      </c>
    </row>
    <row r="98" spans="1:11" s="34" customFormat="1" ht="26.4">
      <c r="A98" s="60">
        <v>91</v>
      </c>
      <c r="B98" s="251" t="s">
        <v>71</v>
      </c>
      <c r="C98" s="251" t="s">
        <v>41</v>
      </c>
      <c r="D98" s="61">
        <v>1203</v>
      </c>
      <c r="E98" s="69">
        <f t="shared" si="5"/>
        <v>7.2039999999999997</v>
      </c>
      <c r="F98" s="70">
        <v>14</v>
      </c>
      <c r="G98" s="70">
        <v>100.86</v>
      </c>
      <c r="H98" s="58">
        <f t="shared" si="6"/>
        <v>23.79</v>
      </c>
      <c r="I98" s="59">
        <f t="shared" si="4"/>
        <v>124.65</v>
      </c>
    </row>
    <row r="99" spans="1:11" s="34" customFormat="1" ht="26.4">
      <c r="A99" s="60">
        <v>92</v>
      </c>
      <c r="B99" s="251" t="s">
        <v>46</v>
      </c>
      <c r="C99" s="251" t="s">
        <v>54</v>
      </c>
      <c r="D99" s="61">
        <v>1043</v>
      </c>
      <c r="E99" s="69">
        <f t="shared" si="5"/>
        <v>6.2460000000000004</v>
      </c>
      <c r="F99" s="70">
        <v>5</v>
      </c>
      <c r="G99" s="70">
        <v>31.23</v>
      </c>
      <c r="H99" s="58">
        <f t="shared" si="6"/>
        <v>7.37</v>
      </c>
      <c r="I99" s="59">
        <f t="shared" si="4"/>
        <v>38.6</v>
      </c>
    </row>
    <row r="100" spans="1:11" s="34" customFormat="1" ht="26.4">
      <c r="A100" s="60">
        <v>93</v>
      </c>
      <c r="B100" s="251" t="s">
        <v>52</v>
      </c>
      <c r="C100" s="251" t="s">
        <v>41</v>
      </c>
      <c r="D100" s="61">
        <v>1352</v>
      </c>
      <c r="E100" s="69">
        <f t="shared" si="5"/>
        <v>8.0960000000000001</v>
      </c>
      <c r="F100" s="70">
        <v>10.75</v>
      </c>
      <c r="G100" s="70">
        <v>87.03</v>
      </c>
      <c r="H100" s="58">
        <f t="shared" si="6"/>
        <v>20.53</v>
      </c>
      <c r="I100" s="59">
        <f t="shared" si="4"/>
        <v>107.56</v>
      </c>
    </row>
    <row r="101" spans="1:11" s="34" customFormat="1" ht="26.4">
      <c r="A101" s="60">
        <v>94</v>
      </c>
      <c r="B101" s="251" t="s">
        <v>75</v>
      </c>
      <c r="C101" s="251" t="s">
        <v>41</v>
      </c>
      <c r="D101" s="61">
        <v>1327</v>
      </c>
      <c r="E101" s="69">
        <f t="shared" si="5"/>
        <v>7.9459999999999997</v>
      </c>
      <c r="F101" s="70">
        <v>15</v>
      </c>
      <c r="G101" s="70">
        <v>119.19</v>
      </c>
      <c r="H101" s="58">
        <f t="shared" si="6"/>
        <v>28.12</v>
      </c>
      <c r="I101" s="59">
        <f t="shared" si="4"/>
        <v>147.31</v>
      </c>
    </row>
    <row r="102" spans="1:11" s="34" customFormat="1" ht="26.4">
      <c r="A102" s="60">
        <v>95</v>
      </c>
      <c r="B102" s="251" t="s">
        <v>51</v>
      </c>
      <c r="C102" s="251" t="s">
        <v>41</v>
      </c>
      <c r="D102" s="61">
        <v>1180</v>
      </c>
      <c r="E102" s="69">
        <f t="shared" si="5"/>
        <v>7.0659999999999998</v>
      </c>
      <c r="F102" s="70">
        <v>4</v>
      </c>
      <c r="G102" s="70">
        <v>28.26</v>
      </c>
      <c r="H102" s="58">
        <f t="shared" si="6"/>
        <v>6.67</v>
      </c>
      <c r="I102" s="59">
        <f t="shared" si="4"/>
        <v>34.93</v>
      </c>
    </row>
    <row r="103" spans="1:11" s="34" customFormat="1" ht="26.4">
      <c r="A103" s="60">
        <v>96</v>
      </c>
      <c r="B103" s="251" t="s">
        <v>52</v>
      </c>
      <c r="C103" s="251" t="s">
        <v>41</v>
      </c>
      <c r="D103" s="61">
        <v>1307</v>
      </c>
      <c r="E103" s="69">
        <f t="shared" si="5"/>
        <v>7.8259999999999996</v>
      </c>
      <c r="F103" s="70">
        <v>4.75</v>
      </c>
      <c r="G103" s="70">
        <v>37.17</v>
      </c>
      <c r="H103" s="58">
        <f t="shared" si="6"/>
        <v>8.77</v>
      </c>
      <c r="I103" s="59">
        <f t="shared" si="4"/>
        <v>45.94</v>
      </c>
    </row>
    <row r="104" spans="1:11" s="34" customFormat="1" ht="26.4">
      <c r="A104" s="60">
        <v>97</v>
      </c>
      <c r="B104" s="251" t="s">
        <v>53</v>
      </c>
      <c r="C104" s="251" t="s">
        <v>54</v>
      </c>
      <c r="D104" s="61">
        <v>1003</v>
      </c>
      <c r="E104" s="69">
        <f t="shared" si="5"/>
        <v>6.0060000000000002</v>
      </c>
      <c r="F104" s="70">
        <v>10</v>
      </c>
      <c r="G104" s="70">
        <v>60.06</v>
      </c>
      <c r="H104" s="58">
        <f t="shared" si="6"/>
        <v>14.17</v>
      </c>
      <c r="I104" s="59">
        <f t="shared" si="4"/>
        <v>74.23</v>
      </c>
    </row>
    <row r="105" spans="1:11" s="34" customFormat="1" ht="26.4">
      <c r="A105" s="60">
        <v>98</v>
      </c>
      <c r="B105" s="251" t="s">
        <v>46</v>
      </c>
      <c r="C105" s="251" t="s">
        <v>54</v>
      </c>
      <c r="D105" s="61">
        <v>1003</v>
      </c>
      <c r="E105" s="69">
        <f t="shared" si="5"/>
        <v>6.0060000000000002</v>
      </c>
      <c r="F105" s="70">
        <v>10</v>
      </c>
      <c r="G105" s="70">
        <v>60.06</v>
      </c>
      <c r="H105" s="58">
        <f t="shared" si="6"/>
        <v>14.17</v>
      </c>
      <c r="I105" s="59">
        <f t="shared" si="4"/>
        <v>74.23</v>
      </c>
    </row>
    <row r="106" spans="1:11" s="34" customFormat="1" ht="26.4">
      <c r="A106" s="60">
        <v>99</v>
      </c>
      <c r="B106" s="251" t="s">
        <v>55</v>
      </c>
      <c r="C106" s="251" t="s">
        <v>41</v>
      </c>
      <c r="D106" s="61">
        <v>1160</v>
      </c>
      <c r="E106" s="69">
        <f t="shared" si="5"/>
        <v>6.9459999999999997</v>
      </c>
      <c r="F106" s="70">
        <v>15</v>
      </c>
      <c r="G106" s="70">
        <v>104.19</v>
      </c>
      <c r="H106" s="58">
        <f t="shared" si="6"/>
        <v>24.58</v>
      </c>
      <c r="I106" s="59">
        <f t="shared" si="4"/>
        <v>128.76999999999998</v>
      </c>
    </row>
    <row r="107" spans="1:11" s="34" customFormat="1" ht="26.4">
      <c r="A107" s="71">
        <v>100</v>
      </c>
      <c r="B107" s="255" t="s">
        <v>53</v>
      </c>
      <c r="C107" s="255" t="s">
        <v>54</v>
      </c>
      <c r="D107" s="72">
        <v>1003</v>
      </c>
      <c r="E107" s="73">
        <f t="shared" si="5"/>
        <v>6.0060000000000002</v>
      </c>
      <c r="F107" s="74">
        <v>15</v>
      </c>
      <c r="G107" s="74">
        <v>90.09</v>
      </c>
      <c r="H107" s="75">
        <f t="shared" si="6"/>
        <v>21.25</v>
      </c>
      <c r="I107" s="76">
        <f t="shared" si="4"/>
        <v>111.34</v>
      </c>
    </row>
    <row r="108" spans="1:11">
      <c r="A108" s="77"/>
      <c r="B108" s="78" t="s">
        <v>100</v>
      </c>
      <c r="C108" s="79"/>
      <c r="D108" s="80"/>
      <c r="E108" s="81"/>
      <c r="F108" s="82"/>
      <c r="G108" s="82"/>
      <c r="H108" s="82"/>
      <c r="I108" s="83"/>
      <c r="K108" s="34"/>
    </row>
    <row r="109" spans="1:11">
      <c r="A109" s="60">
        <v>101</v>
      </c>
      <c r="B109" s="256" t="s">
        <v>102</v>
      </c>
      <c r="C109" s="256" t="s">
        <v>54</v>
      </c>
      <c r="D109" s="62">
        <v>1283</v>
      </c>
      <c r="E109" s="69">
        <f t="shared" si="5"/>
        <v>7.6829999999999998</v>
      </c>
      <c r="F109" s="84">
        <v>41</v>
      </c>
      <c r="G109" s="84">
        <v>315</v>
      </c>
      <c r="H109" s="58">
        <f t="shared" si="6"/>
        <v>74.31</v>
      </c>
      <c r="I109" s="59">
        <f t="shared" ref="I109:I121" si="7">G109+H109</f>
        <v>389.31</v>
      </c>
      <c r="K109" s="34"/>
    </row>
    <row r="110" spans="1:11">
      <c r="A110" s="60">
        <v>102</v>
      </c>
      <c r="B110" s="256" t="s">
        <v>102</v>
      </c>
      <c r="C110" s="256" t="s">
        <v>104</v>
      </c>
      <c r="D110" s="62">
        <v>1477</v>
      </c>
      <c r="E110" s="69">
        <f t="shared" si="5"/>
        <v>8.8439999999999994</v>
      </c>
      <c r="F110" s="84">
        <v>29</v>
      </c>
      <c r="G110" s="84">
        <v>256.48</v>
      </c>
      <c r="H110" s="58">
        <f t="shared" si="6"/>
        <v>60.5</v>
      </c>
      <c r="I110" s="59">
        <f t="shared" si="7"/>
        <v>316.98</v>
      </c>
      <c r="K110" s="34"/>
    </row>
    <row r="111" spans="1:11">
      <c r="A111" s="60">
        <v>103</v>
      </c>
      <c r="B111" s="256" t="s">
        <v>102</v>
      </c>
      <c r="C111" s="256" t="s">
        <v>105</v>
      </c>
      <c r="D111" s="62">
        <v>1616</v>
      </c>
      <c r="E111" s="69">
        <f t="shared" si="5"/>
        <v>9.6769999999999996</v>
      </c>
      <c r="F111" s="84">
        <v>29</v>
      </c>
      <c r="G111" s="84">
        <v>280.63</v>
      </c>
      <c r="H111" s="58">
        <f t="shared" si="6"/>
        <v>66.2</v>
      </c>
      <c r="I111" s="59">
        <f t="shared" si="7"/>
        <v>346.83</v>
      </c>
      <c r="K111" s="34"/>
    </row>
    <row r="112" spans="1:11">
      <c r="A112" s="60">
        <v>104</v>
      </c>
      <c r="B112" s="256" t="s">
        <v>102</v>
      </c>
      <c r="C112" s="256" t="s">
        <v>54</v>
      </c>
      <c r="D112" s="62">
        <v>1283</v>
      </c>
      <c r="E112" s="69">
        <f t="shared" si="5"/>
        <v>7.6829999999999998</v>
      </c>
      <c r="F112" s="84">
        <v>38</v>
      </c>
      <c r="G112" s="84">
        <v>291.95</v>
      </c>
      <c r="H112" s="58">
        <f t="shared" si="6"/>
        <v>68.87</v>
      </c>
      <c r="I112" s="59">
        <f t="shared" si="7"/>
        <v>360.82</v>
      </c>
      <c r="K112" s="34"/>
    </row>
    <row r="113" spans="1:11">
      <c r="A113" s="60">
        <v>105</v>
      </c>
      <c r="B113" s="256" t="s">
        <v>102</v>
      </c>
      <c r="C113" s="256" t="s">
        <v>54</v>
      </c>
      <c r="D113" s="62">
        <v>1283</v>
      </c>
      <c r="E113" s="69">
        <f t="shared" si="5"/>
        <v>7.6829999999999998</v>
      </c>
      <c r="F113" s="84">
        <v>29</v>
      </c>
      <c r="G113" s="84">
        <v>222.81</v>
      </c>
      <c r="H113" s="58">
        <f t="shared" si="6"/>
        <v>52.56</v>
      </c>
      <c r="I113" s="59">
        <f t="shared" si="7"/>
        <v>275.37</v>
      </c>
      <c r="K113" s="34"/>
    </row>
    <row r="114" spans="1:11">
      <c r="A114" s="60">
        <v>106</v>
      </c>
      <c r="B114" s="256" t="s">
        <v>102</v>
      </c>
      <c r="C114" s="256" t="s">
        <v>54</v>
      </c>
      <c r="D114" s="62">
        <v>1263</v>
      </c>
      <c r="E114" s="69">
        <f t="shared" si="5"/>
        <v>7.5629999999999997</v>
      </c>
      <c r="F114" s="84">
        <v>41</v>
      </c>
      <c r="G114" s="84">
        <v>310.08</v>
      </c>
      <c r="H114" s="58">
        <f t="shared" si="6"/>
        <v>73.150000000000006</v>
      </c>
      <c r="I114" s="59">
        <f t="shared" si="7"/>
        <v>383.23</v>
      </c>
      <c r="K114" s="34"/>
    </row>
    <row r="115" spans="1:11">
      <c r="A115" s="60">
        <v>107</v>
      </c>
      <c r="B115" s="256" t="s">
        <v>102</v>
      </c>
      <c r="C115" s="256" t="s">
        <v>54</v>
      </c>
      <c r="D115" s="62">
        <v>1243</v>
      </c>
      <c r="E115" s="69">
        <f t="shared" si="5"/>
        <v>7.4429999999999996</v>
      </c>
      <c r="F115" s="84">
        <v>38</v>
      </c>
      <c r="G115" s="84">
        <v>282.83</v>
      </c>
      <c r="H115" s="58">
        <f t="shared" si="6"/>
        <v>66.72</v>
      </c>
      <c r="I115" s="59">
        <f t="shared" si="7"/>
        <v>349.54999999999995</v>
      </c>
      <c r="K115" s="34"/>
    </row>
    <row r="116" spans="1:11">
      <c r="A116" s="60">
        <v>108</v>
      </c>
      <c r="B116" s="256" t="s">
        <v>102</v>
      </c>
      <c r="C116" s="256" t="s">
        <v>54</v>
      </c>
      <c r="D116" s="62">
        <v>1243</v>
      </c>
      <c r="E116" s="69">
        <f t="shared" si="5"/>
        <v>7.4429999999999996</v>
      </c>
      <c r="F116" s="84">
        <v>38</v>
      </c>
      <c r="G116" s="84">
        <v>282.83</v>
      </c>
      <c r="H116" s="58">
        <f t="shared" si="6"/>
        <v>66.72</v>
      </c>
      <c r="I116" s="59">
        <f t="shared" si="7"/>
        <v>349.54999999999995</v>
      </c>
      <c r="K116" s="34"/>
    </row>
    <row r="117" spans="1:11">
      <c r="A117" s="60">
        <v>109</v>
      </c>
      <c r="B117" s="256" t="s">
        <v>102</v>
      </c>
      <c r="C117" s="256" t="s">
        <v>54</v>
      </c>
      <c r="D117" s="62">
        <v>1243</v>
      </c>
      <c r="E117" s="69">
        <f t="shared" si="5"/>
        <v>7.4429999999999996</v>
      </c>
      <c r="F117" s="84">
        <v>41</v>
      </c>
      <c r="G117" s="84">
        <v>305.16000000000003</v>
      </c>
      <c r="H117" s="58">
        <f t="shared" si="6"/>
        <v>71.989999999999995</v>
      </c>
      <c r="I117" s="59">
        <f t="shared" si="7"/>
        <v>377.15000000000003</v>
      </c>
      <c r="K117" s="34"/>
    </row>
    <row r="118" spans="1:11">
      <c r="A118" s="60">
        <v>110</v>
      </c>
      <c r="B118" s="256" t="s">
        <v>102</v>
      </c>
      <c r="C118" s="256" t="s">
        <v>54</v>
      </c>
      <c r="D118" s="62">
        <v>1263</v>
      </c>
      <c r="E118" s="69">
        <f t="shared" si="5"/>
        <v>7.5629999999999997</v>
      </c>
      <c r="F118" s="84">
        <v>38</v>
      </c>
      <c r="G118" s="84">
        <v>287.39</v>
      </c>
      <c r="H118" s="58">
        <f t="shared" si="6"/>
        <v>67.8</v>
      </c>
      <c r="I118" s="59">
        <f t="shared" si="7"/>
        <v>355.19</v>
      </c>
      <c r="K118" s="34"/>
    </row>
    <row r="119" spans="1:11">
      <c r="A119" s="60">
        <v>111</v>
      </c>
      <c r="B119" s="256" t="s">
        <v>102</v>
      </c>
      <c r="C119" s="256" t="s">
        <v>54</v>
      </c>
      <c r="D119" s="62">
        <v>1243</v>
      </c>
      <c r="E119" s="69">
        <f t="shared" si="5"/>
        <v>7.4429999999999996</v>
      </c>
      <c r="F119" s="84">
        <v>29</v>
      </c>
      <c r="G119" s="84">
        <v>215.85</v>
      </c>
      <c r="H119" s="58">
        <f t="shared" si="6"/>
        <v>50.92</v>
      </c>
      <c r="I119" s="59">
        <f t="shared" si="7"/>
        <v>266.77</v>
      </c>
      <c r="K119" s="34"/>
    </row>
    <row r="120" spans="1:11">
      <c r="A120" s="60">
        <v>112</v>
      </c>
      <c r="B120" s="256" t="s">
        <v>102</v>
      </c>
      <c r="C120" s="256" t="s">
        <v>54</v>
      </c>
      <c r="D120" s="62">
        <v>1243</v>
      </c>
      <c r="E120" s="69">
        <f t="shared" si="5"/>
        <v>7.4429999999999996</v>
      </c>
      <c r="F120" s="84">
        <v>29</v>
      </c>
      <c r="G120" s="84">
        <v>215.85</v>
      </c>
      <c r="H120" s="58">
        <f t="shared" si="6"/>
        <v>50.92</v>
      </c>
      <c r="I120" s="59">
        <f t="shared" si="7"/>
        <v>266.77</v>
      </c>
      <c r="K120" s="34"/>
    </row>
    <row r="121" spans="1:11">
      <c r="A121" s="60">
        <v>113</v>
      </c>
      <c r="B121" s="256" t="s">
        <v>102</v>
      </c>
      <c r="C121" s="256" t="s">
        <v>54</v>
      </c>
      <c r="D121" s="62">
        <v>1243</v>
      </c>
      <c r="E121" s="69">
        <f t="shared" si="5"/>
        <v>7.4429999999999996</v>
      </c>
      <c r="F121" s="84">
        <v>41</v>
      </c>
      <c r="G121" s="84">
        <v>305.16000000000003</v>
      </c>
      <c r="H121" s="58">
        <f t="shared" si="6"/>
        <v>71.989999999999995</v>
      </c>
      <c r="I121" s="59">
        <f t="shared" si="7"/>
        <v>377.15000000000003</v>
      </c>
      <c r="K121" s="34"/>
    </row>
  </sheetData>
  <mergeCells count="2">
    <mergeCell ref="A3:I3"/>
    <mergeCell ref="A6:E6"/>
  </mergeCells>
  <pageMargins left="0.70866141732283472" right="0.70866141732283472" top="0.74803149606299213" bottom="0.74803149606299213" header="0.31496062992125984" footer="0.31496062992125984"/>
  <pageSetup paperSize="9" scale="56"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pageSetUpPr fitToPage="1"/>
  </sheetPr>
  <dimension ref="A1:I555"/>
  <sheetViews>
    <sheetView zoomScale="80" zoomScaleNormal="80" zoomScaleSheetLayoutView="90" workbookViewId="0">
      <selection activeCell="C11" sqref="C11"/>
    </sheetView>
  </sheetViews>
  <sheetFormatPr defaultColWidth="9.109375" defaultRowHeight="13.2"/>
  <cols>
    <col min="1" max="1" width="5.6640625" style="88" customWidth="1"/>
    <col min="2" max="2" width="54.88671875" style="89" customWidth="1"/>
    <col min="3" max="3" width="21.33203125" style="90" customWidth="1"/>
    <col min="4" max="4" width="14.33203125" style="88" customWidth="1"/>
    <col min="5" max="6" width="10.109375" style="88" customWidth="1"/>
    <col min="7" max="7" width="11.44140625" style="91" customWidth="1"/>
    <col min="8" max="8" width="12.33203125" style="88" customWidth="1"/>
    <col min="9" max="9" width="13.6640625" style="88" customWidth="1"/>
    <col min="10" max="16384" width="9.109375" style="93"/>
  </cols>
  <sheetData>
    <row r="1" spans="1:9" ht="13.8">
      <c r="I1" s="249" t="s">
        <v>178</v>
      </c>
    </row>
    <row r="2" spans="1:9" ht="17.399999999999999">
      <c r="A2" s="250" t="s">
        <v>174</v>
      </c>
      <c r="F2" s="111"/>
      <c r="G2" s="111"/>
      <c r="H2" s="111"/>
      <c r="I2" s="111"/>
    </row>
    <row r="3" spans="1:9" s="95" customFormat="1" ht="48" customHeight="1">
      <c r="A3" s="297" t="s">
        <v>186</v>
      </c>
      <c r="B3" s="297"/>
      <c r="C3" s="297"/>
      <c r="D3" s="297"/>
      <c r="E3" s="297"/>
      <c r="F3" s="297"/>
      <c r="G3" s="297"/>
      <c r="H3" s="297"/>
      <c r="I3" s="297"/>
    </row>
    <row r="4" spans="1:9" s="95" customFormat="1" ht="14.25" customHeight="1">
      <c r="A4" s="210"/>
      <c r="B4" s="210"/>
      <c r="C4" s="210"/>
      <c r="D4" s="210"/>
      <c r="E4" s="211">
        <v>167</v>
      </c>
      <c r="F4" s="212"/>
      <c r="G4" s="212"/>
      <c r="H4" s="212"/>
      <c r="I4" s="212"/>
    </row>
    <row r="5" spans="1:9" s="97" customFormat="1" ht="61.5" customHeight="1">
      <c r="A5" s="169" t="s">
        <v>28</v>
      </c>
      <c r="B5" s="170" t="s">
        <v>29</v>
      </c>
      <c r="C5" s="170" t="s">
        <v>30</v>
      </c>
      <c r="D5" s="170" t="s">
        <v>31</v>
      </c>
      <c r="E5" s="170" t="s">
        <v>32</v>
      </c>
      <c r="F5" s="170" t="s">
        <v>33</v>
      </c>
      <c r="G5" s="171" t="s">
        <v>106</v>
      </c>
      <c r="H5" s="172" t="s">
        <v>35</v>
      </c>
      <c r="I5" s="173" t="s">
        <v>3</v>
      </c>
    </row>
    <row r="6" spans="1:9" s="99" customFormat="1" ht="18.75" customHeight="1">
      <c r="A6" s="298" t="s">
        <v>36</v>
      </c>
      <c r="B6" s="298"/>
      <c r="C6" s="298"/>
      <c r="D6" s="298"/>
      <c r="E6" s="298"/>
      <c r="F6" s="196">
        <f t="shared" ref="F6:G6" si="0">SUM(F7:F555)</f>
        <v>60472.75</v>
      </c>
      <c r="G6" s="196">
        <f t="shared" si="0"/>
        <v>938943.12000000069</v>
      </c>
      <c r="H6" s="196">
        <f>SUM(H7:H555)</f>
        <v>221453.21000000008</v>
      </c>
      <c r="I6" s="196">
        <f>SUM(I7:I555)</f>
        <v>1160396.3299999998</v>
      </c>
    </row>
    <row r="7" spans="1:9" s="98" customFormat="1" ht="18.75" customHeight="1">
      <c r="A7" s="191"/>
      <c r="B7" s="205" t="s">
        <v>37</v>
      </c>
      <c r="C7" s="192"/>
      <c r="D7" s="192"/>
      <c r="E7" s="192"/>
      <c r="F7" s="194"/>
      <c r="G7" s="194"/>
      <c r="H7" s="194"/>
      <c r="I7" s="195"/>
    </row>
    <row r="8" spans="1:9" s="92" customFormat="1" ht="39.6">
      <c r="A8" s="201">
        <v>1</v>
      </c>
      <c r="B8" s="257" t="s">
        <v>38</v>
      </c>
      <c r="C8" s="257" t="s">
        <v>39</v>
      </c>
      <c r="D8" s="186">
        <v>1937</v>
      </c>
      <c r="E8" s="202">
        <f>ROUND(D8/$E$4,3)</f>
        <v>11.599</v>
      </c>
      <c r="F8" s="203">
        <v>104.5</v>
      </c>
      <c r="G8" s="203">
        <v>2424.19</v>
      </c>
      <c r="H8" s="204">
        <f>ROUNDDOWN(G8*0.2359,2)</f>
        <v>571.86</v>
      </c>
      <c r="I8" s="190">
        <f t="shared" ref="I8:I71" si="1">G8+H8</f>
        <v>2996.05</v>
      </c>
    </row>
    <row r="9" spans="1:9" s="92" customFormat="1" ht="26.4">
      <c r="A9" s="103">
        <v>2</v>
      </c>
      <c r="B9" s="258" t="s">
        <v>40</v>
      </c>
      <c r="C9" s="258" t="s">
        <v>41</v>
      </c>
      <c r="D9" s="104">
        <v>1387</v>
      </c>
      <c r="E9" s="270">
        <f t="shared" ref="E9:E72" si="2">ROUND(D9/$E$4,3)</f>
        <v>8.3049999999999997</v>
      </c>
      <c r="F9" s="107">
        <v>94</v>
      </c>
      <c r="G9" s="106">
        <v>1561.34</v>
      </c>
      <c r="H9" s="107">
        <f>ROUND(G9*0.2359,2)</f>
        <v>368.32</v>
      </c>
      <c r="I9" s="108">
        <f t="shared" si="1"/>
        <v>1929.6599999999999</v>
      </c>
    </row>
    <row r="10" spans="1:9" s="92" customFormat="1" ht="26.4">
      <c r="A10" s="103">
        <v>3</v>
      </c>
      <c r="B10" s="258" t="s">
        <v>42</v>
      </c>
      <c r="C10" s="258" t="s">
        <v>43</v>
      </c>
      <c r="D10" s="104">
        <v>1412</v>
      </c>
      <c r="E10" s="270">
        <f t="shared" si="2"/>
        <v>8.4550000000000001</v>
      </c>
      <c r="F10" s="107">
        <v>291</v>
      </c>
      <c r="G10" s="106">
        <v>4920.8100000000004</v>
      </c>
      <c r="H10" s="107">
        <f t="shared" ref="H10:H73" si="3">ROUND(G10*0.2359,2)</f>
        <v>1160.82</v>
      </c>
      <c r="I10" s="108">
        <f t="shared" si="1"/>
        <v>6081.63</v>
      </c>
    </row>
    <row r="11" spans="1:9" s="92" customFormat="1" ht="26.4">
      <c r="A11" s="103">
        <v>4</v>
      </c>
      <c r="B11" s="258" t="s">
        <v>44</v>
      </c>
      <c r="C11" s="258" t="s">
        <v>45</v>
      </c>
      <c r="D11" s="104">
        <v>1774</v>
      </c>
      <c r="E11" s="270">
        <f t="shared" si="2"/>
        <v>10.622999999999999</v>
      </c>
      <c r="F11" s="107">
        <v>149</v>
      </c>
      <c r="G11" s="106">
        <v>3165.65</v>
      </c>
      <c r="H11" s="107">
        <f t="shared" si="3"/>
        <v>746.78</v>
      </c>
      <c r="I11" s="108">
        <f t="shared" si="1"/>
        <v>3912.4300000000003</v>
      </c>
    </row>
    <row r="12" spans="1:9" s="92" customFormat="1" ht="26.4">
      <c r="A12" s="103">
        <v>5</v>
      </c>
      <c r="B12" s="258" t="s">
        <v>46</v>
      </c>
      <c r="C12" s="258" t="s">
        <v>41</v>
      </c>
      <c r="D12" s="104">
        <v>1220</v>
      </c>
      <c r="E12" s="270">
        <f t="shared" si="2"/>
        <v>7.3049999999999997</v>
      </c>
      <c r="F12" s="107">
        <v>165</v>
      </c>
      <c r="G12" s="106">
        <v>2410.65</v>
      </c>
      <c r="H12" s="107">
        <f t="shared" si="3"/>
        <v>568.66999999999996</v>
      </c>
      <c r="I12" s="108">
        <f t="shared" si="1"/>
        <v>2979.32</v>
      </c>
    </row>
    <row r="13" spans="1:9" s="92" customFormat="1" ht="26.4">
      <c r="A13" s="103">
        <v>6</v>
      </c>
      <c r="B13" s="258" t="s">
        <v>46</v>
      </c>
      <c r="C13" s="258" t="s">
        <v>54</v>
      </c>
      <c r="D13" s="104">
        <v>1083</v>
      </c>
      <c r="E13" s="270">
        <f t="shared" si="2"/>
        <v>6.4850000000000003</v>
      </c>
      <c r="F13" s="107">
        <v>130.5</v>
      </c>
      <c r="G13" s="106">
        <v>1692.59</v>
      </c>
      <c r="H13" s="107">
        <f t="shared" si="3"/>
        <v>399.28</v>
      </c>
      <c r="I13" s="108">
        <f t="shared" si="1"/>
        <v>2091.87</v>
      </c>
    </row>
    <row r="14" spans="1:9" s="92" customFormat="1" ht="26.4">
      <c r="A14" s="103">
        <v>7</v>
      </c>
      <c r="B14" s="258" t="s">
        <v>88</v>
      </c>
      <c r="C14" s="258" t="s">
        <v>41</v>
      </c>
      <c r="D14" s="104">
        <v>1387</v>
      </c>
      <c r="E14" s="270">
        <f t="shared" si="2"/>
        <v>8.3049999999999997</v>
      </c>
      <c r="F14" s="107">
        <v>53</v>
      </c>
      <c r="G14" s="106">
        <v>880.33</v>
      </c>
      <c r="H14" s="107">
        <f t="shared" si="3"/>
        <v>207.67</v>
      </c>
      <c r="I14" s="108">
        <f t="shared" si="1"/>
        <v>1088</v>
      </c>
    </row>
    <row r="15" spans="1:9" s="92" customFormat="1" ht="26.4">
      <c r="A15" s="103">
        <v>8</v>
      </c>
      <c r="B15" s="258" t="s">
        <v>47</v>
      </c>
      <c r="C15" s="258" t="s">
        <v>41</v>
      </c>
      <c r="D15" s="104">
        <v>1220</v>
      </c>
      <c r="E15" s="270">
        <f t="shared" si="2"/>
        <v>7.3049999999999997</v>
      </c>
      <c r="F15" s="107">
        <v>69</v>
      </c>
      <c r="G15" s="106">
        <v>1008.09</v>
      </c>
      <c r="H15" s="107">
        <f t="shared" si="3"/>
        <v>237.81</v>
      </c>
      <c r="I15" s="108">
        <f t="shared" si="1"/>
        <v>1245.9000000000001</v>
      </c>
    </row>
    <row r="16" spans="1:9" s="92" customFormat="1" ht="26.4">
      <c r="A16" s="103">
        <v>9</v>
      </c>
      <c r="B16" s="258" t="s">
        <v>48</v>
      </c>
      <c r="C16" s="258" t="s">
        <v>43</v>
      </c>
      <c r="D16" s="104">
        <v>1279</v>
      </c>
      <c r="E16" s="270">
        <f t="shared" si="2"/>
        <v>7.6589999999999998</v>
      </c>
      <c r="F16" s="107">
        <v>73</v>
      </c>
      <c r="G16" s="106">
        <v>1118.21</v>
      </c>
      <c r="H16" s="107">
        <f t="shared" si="3"/>
        <v>263.79000000000002</v>
      </c>
      <c r="I16" s="108">
        <f t="shared" si="1"/>
        <v>1382</v>
      </c>
    </row>
    <row r="17" spans="1:9" s="92" customFormat="1" ht="26.4">
      <c r="A17" s="103">
        <v>10</v>
      </c>
      <c r="B17" s="258" t="s">
        <v>66</v>
      </c>
      <c r="C17" s="258" t="s">
        <v>43</v>
      </c>
      <c r="D17" s="104">
        <v>1279</v>
      </c>
      <c r="E17" s="270">
        <f t="shared" si="2"/>
        <v>7.6589999999999998</v>
      </c>
      <c r="F17" s="107">
        <v>13</v>
      </c>
      <c r="G17" s="106">
        <v>199.13</v>
      </c>
      <c r="H17" s="107">
        <f>ROUNDDOWN(G17*0.2359,2)-0.01</f>
        <v>46.96</v>
      </c>
      <c r="I17" s="108">
        <f t="shared" si="1"/>
        <v>246.09</v>
      </c>
    </row>
    <row r="18" spans="1:9" s="92" customFormat="1" ht="26.4">
      <c r="A18" s="103">
        <v>11</v>
      </c>
      <c r="B18" s="258" t="s">
        <v>85</v>
      </c>
      <c r="C18" s="258" t="s">
        <v>41</v>
      </c>
      <c r="D18" s="104">
        <v>1220</v>
      </c>
      <c r="E18" s="270">
        <f t="shared" si="2"/>
        <v>7.3049999999999997</v>
      </c>
      <c r="F18" s="107">
        <v>160</v>
      </c>
      <c r="G18" s="106">
        <v>2337.6</v>
      </c>
      <c r="H18" s="107">
        <f t="shared" si="3"/>
        <v>551.44000000000005</v>
      </c>
      <c r="I18" s="108">
        <f t="shared" si="1"/>
        <v>2889.04</v>
      </c>
    </row>
    <row r="19" spans="1:9" s="92" customFormat="1" ht="26.4">
      <c r="A19" s="103">
        <v>12</v>
      </c>
      <c r="B19" s="258" t="s">
        <v>49</v>
      </c>
      <c r="C19" s="258" t="s">
        <v>41</v>
      </c>
      <c r="D19" s="104">
        <v>1240</v>
      </c>
      <c r="E19" s="270">
        <f t="shared" si="2"/>
        <v>7.4249999999999998</v>
      </c>
      <c r="F19" s="107">
        <v>97</v>
      </c>
      <c r="G19" s="106">
        <v>1440.45</v>
      </c>
      <c r="H19" s="107">
        <f t="shared" si="3"/>
        <v>339.8</v>
      </c>
      <c r="I19" s="108">
        <f t="shared" si="1"/>
        <v>1780.25</v>
      </c>
    </row>
    <row r="20" spans="1:9" s="92" customFormat="1">
      <c r="A20" s="103">
        <v>13</v>
      </c>
      <c r="B20" s="258" t="s">
        <v>62</v>
      </c>
      <c r="C20" s="258" t="s">
        <v>41</v>
      </c>
      <c r="D20" s="104">
        <v>1196</v>
      </c>
      <c r="E20" s="270">
        <f t="shared" si="2"/>
        <v>7.1619999999999999</v>
      </c>
      <c r="F20" s="107">
        <v>53.5</v>
      </c>
      <c r="G20" s="106">
        <v>766.33</v>
      </c>
      <c r="H20" s="107">
        <f t="shared" si="3"/>
        <v>180.78</v>
      </c>
      <c r="I20" s="108">
        <f t="shared" si="1"/>
        <v>947.11</v>
      </c>
    </row>
    <row r="21" spans="1:9" s="92" customFormat="1" ht="26.4">
      <c r="A21" s="103">
        <v>14</v>
      </c>
      <c r="B21" s="258" t="s">
        <v>50</v>
      </c>
      <c r="C21" s="258" t="s">
        <v>43</v>
      </c>
      <c r="D21" s="104">
        <v>1468</v>
      </c>
      <c r="E21" s="270">
        <f t="shared" si="2"/>
        <v>8.7899999999999991</v>
      </c>
      <c r="F21" s="107">
        <v>81</v>
      </c>
      <c r="G21" s="106">
        <v>1423.98</v>
      </c>
      <c r="H21" s="107">
        <f t="shared" si="3"/>
        <v>335.92</v>
      </c>
      <c r="I21" s="108">
        <f t="shared" si="1"/>
        <v>1759.9</v>
      </c>
    </row>
    <row r="22" spans="1:9" s="92" customFormat="1" ht="26.4">
      <c r="A22" s="103">
        <v>15</v>
      </c>
      <c r="B22" s="258" t="s">
        <v>51</v>
      </c>
      <c r="C22" s="258" t="s">
        <v>43</v>
      </c>
      <c r="D22" s="104">
        <v>1255</v>
      </c>
      <c r="E22" s="270">
        <f t="shared" si="2"/>
        <v>7.5149999999999997</v>
      </c>
      <c r="F22" s="107">
        <v>209</v>
      </c>
      <c r="G22" s="106">
        <v>3141.27</v>
      </c>
      <c r="H22" s="107">
        <f>ROUNDDOWN(G22*0.2359,2)</f>
        <v>741.02</v>
      </c>
      <c r="I22" s="108">
        <f t="shared" si="1"/>
        <v>3882.29</v>
      </c>
    </row>
    <row r="23" spans="1:9" s="92" customFormat="1" ht="26.4">
      <c r="A23" s="103">
        <v>16</v>
      </c>
      <c r="B23" s="258" t="s">
        <v>52</v>
      </c>
      <c r="C23" s="258" t="s">
        <v>43</v>
      </c>
      <c r="D23" s="104">
        <v>1438</v>
      </c>
      <c r="E23" s="270">
        <f t="shared" si="2"/>
        <v>8.6110000000000007</v>
      </c>
      <c r="F23" s="107">
        <v>119</v>
      </c>
      <c r="G23" s="106">
        <v>2049.42</v>
      </c>
      <c r="H23" s="107">
        <f t="shared" si="3"/>
        <v>483.46</v>
      </c>
      <c r="I23" s="108">
        <f t="shared" si="1"/>
        <v>2532.88</v>
      </c>
    </row>
    <row r="24" spans="1:9" s="92" customFormat="1" ht="26.4">
      <c r="A24" s="103">
        <v>17</v>
      </c>
      <c r="B24" s="258" t="s">
        <v>55</v>
      </c>
      <c r="C24" s="258" t="s">
        <v>45</v>
      </c>
      <c r="D24" s="104">
        <v>1542</v>
      </c>
      <c r="E24" s="105">
        <f t="shared" si="2"/>
        <v>9.234</v>
      </c>
      <c r="F24" s="106">
        <v>39.5</v>
      </c>
      <c r="G24" s="106">
        <v>729.49</v>
      </c>
      <c r="H24" s="107">
        <f t="shared" si="3"/>
        <v>172.09</v>
      </c>
      <c r="I24" s="108">
        <f t="shared" si="1"/>
        <v>901.58</v>
      </c>
    </row>
    <row r="25" spans="1:9" s="92" customFormat="1" ht="26.4">
      <c r="A25" s="103">
        <v>18</v>
      </c>
      <c r="B25" s="258" t="s">
        <v>67</v>
      </c>
      <c r="C25" s="258" t="s">
        <v>43</v>
      </c>
      <c r="D25" s="104">
        <v>1255</v>
      </c>
      <c r="E25" s="105">
        <f t="shared" si="2"/>
        <v>7.5149999999999997</v>
      </c>
      <c r="F25" s="106">
        <v>112</v>
      </c>
      <c r="G25" s="106">
        <v>1683.36</v>
      </c>
      <c r="H25" s="107">
        <f t="shared" si="3"/>
        <v>397.1</v>
      </c>
      <c r="I25" s="108">
        <f t="shared" si="1"/>
        <v>2080.46</v>
      </c>
    </row>
    <row r="26" spans="1:9" s="92" customFormat="1" ht="26.4">
      <c r="A26" s="103">
        <v>19</v>
      </c>
      <c r="B26" s="258" t="s">
        <v>77</v>
      </c>
      <c r="C26" s="258" t="s">
        <v>43</v>
      </c>
      <c r="D26" s="104">
        <v>1255</v>
      </c>
      <c r="E26" s="105">
        <f t="shared" si="2"/>
        <v>7.5149999999999997</v>
      </c>
      <c r="F26" s="106">
        <v>32</v>
      </c>
      <c r="G26" s="106">
        <v>480.96</v>
      </c>
      <c r="H26" s="107">
        <f t="shared" si="3"/>
        <v>113.46</v>
      </c>
      <c r="I26" s="108">
        <f t="shared" si="1"/>
        <v>594.41999999999996</v>
      </c>
    </row>
    <row r="27" spans="1:9" s="92" customFormat="1" ht="26.4">
      <c r="A27" s="103">
        <v>20</v>
      </c>
      <c r="B27" s="258" t="s">
        <v>53</v>
      </c>
      <c r="C27" s="258" t="s">
        <v>54</v>
      </c>
      <c r="D27" s="104">
        <v>1083</v>
      </c>
      <c r="E27" s="105">
        <f t="shared" si="2"/>
        <v>6.4850000000000003</v>
      </c>
      <c r="F27" s="106">
        <v>174</v>
      </c>
      <c r="G27" s="106">
        <v>2256.7800000000002</v>
      </c>
      <c r="H27" s="107">
        <f t="shared" si="3"/>
        <v>532.37</v>
      </c>
      <c r="I27" s="108">
        <f t="shared" si="1"/>
        <v>2789.15</v>
      </c>
    </row>
    <row r="28" spans="1:9" s="92" customFormat="1" ht="26.4">
      <c r="A28" s="103">
        <v>21</v>
      </c>
      <c r="B28" s="258" t="s">
        <v>40</v>
      </c>
      <c r="C28" s="258" t="s">
        <v>45</v>
      </c>
      <c r="D28" s="104">
        <v>1937</v>
      </c>
      <c r="E28" s="105">
        <f t="shared" si="2"/>
        <v>11.599</v>
      </c>
      <c r="F28" s="106">
        <v>154</v>
      </c>
      <c r="G28" s="106">
        <v>3572.49</v>
      </c>
      <c r="H28" s="107">
        <f t="shared" si="3"/>
        <v>842.75</v>
      </c>
      <c r="I28" s="108">
        <f t="shared" si="1"/>
        <v>4415.24</v>
      </c>
    </row>
    <row r="29" spans="1:9" s="92" customFormat="1" ht="26.4">
      <c r="A29" s="103">
        <v>22</v>
      </c>
      <c r="B29" s="258" t="s">
        <v>83</v>
      </c>
      <c r="C29" s="258" t="s">
        <v>45</v>
      </c>
      <c r="D29" s="104">
        <v>1468</v>
      </c>
      <c r="E29" s="105">
        <f t="shared" si="2"/>
        <v>8.7899999999999991</v>
      </c>
      <c r="F29" s="106">
        <v>218</v>
      </c>
      <c r="G29" s="106">
        <v>3832.44</v>
      </c>
      <c r="H29" s="107">
        <f t="shared" si="3"/>
        <v>904.07</v>
      </c>
      <c r="I29" s="108">
        <f t="shared" si="1"/>
        <v>4736.51</v>
      </c>
    </row>
    <row r="30" spans="1:9" s="92" customFormat="1" ht="26.4">
      <c r="A30" s="103">
        <v>23</v>
      </c>
      <c r="B30" s="258" t="s">
        <v>55</v>
      </c>
      <c r="C30" s="258" t="s">
        <v>41</v>
      </c>
      <c r="D30" s="104">
        <v>1240</v>
      </c>
      <c r="E30" s="105">
        <f t="shared" si="2"/>
        <v>7.4249999999999998</v>
      </c>
      <c r="F30" s="106">
        <v>180</v>
      </c>
      <c r="G30" s="106">
        <v>2673</v>
      </c>
      <c r="H30" s="107">
        <f t="shared" si="3"/>
        <v>630.55999999999995</v>
      </c>
      <c r="I30" s="108">
        <f t="shared" si="1"/>
        <v>3303.56</v>
      </c>
    </row>
    <row r="31" spans="1:9" s="92" customFormat="1" ht="26.4">
      <c r="A31" s="103">
        <v>24</v>
      </c>
      <c r="B31" s="258" t="s">
        <v>56</v>
      </c>
      <c r="C31" s="258" t="s">
        <v>43</v>
      </c>
      <c r="D31" s="104">
        <v>1255</v>
      </c>
      <c r="E31" s="105">
        <f t="shared" si="2"/>
        <v>7.5149999999999997</v>
      </c>
      <c r="F31" s="106">
        <v>234</v>
      </c>
      <c r="G31" s="106">
        <v>3517.02</v>
      </c>
      <c r="H31" s="107">
        <f t="shared" si="3"/>
        <v>829.67</v>
      </c>
      <c r="I31" s="108">
        <f t="shared" si="1"/>
        <v>4346.6899999999996</v>
      </c>
    </row>
    <row r="32" spans="1:9" s="92" customFormat="1" ht="26.4">
      <c r="A32" s="103">
        <v>25</v>
      </c>
      <c r="B32" s="258" t="s">
        <v>57</v>
      </c>
      <c r="C32" s="258" t="s">
        <v>45</v>
      </c>
      <c r="D32" s="104">
        <v>1872</v>
      </c>
      <c r="E32" s="105">
        <f t="shared" si="2"/>
        <v>11.21</v>
      </c>
      <c r="F32" s="106">
        <v>179</v>
      </c>
      <c r="G32" s="106">
        <v>4013.18</v>
      </c>
      <c r="H32" s="107">
        <f t="shared" si="3"/>
        <v>946.71</v>
      </c>
      <c r="I32" s="108">
        <f t="shared" si="1"/>
        <v>4959.8899999999994</v>
      </c>
    </row>
    <row r="33" spans="1:9" s="92" customFormat="1" ht="26.4">
      <c r="A33" s="103">
        <v>26</v>
      </c>
      <c r="B33" s="258" t="s">
        <v>58</v>
      </c>
      <c r="C33" s="258" t="s">
        <v>45</v>
      </c>
      <c r="D33" s="104">
        <v>1448</v>
      </c>
      <c r="E33" s="105">
        <f t="shared" si="2"/>
        <v>8.6709999999999994</v>
      </c>
      <c r="F33" s="106">
        <v>138</v>
      </c>
      <c r="G33" s="106">
        <v>2393.1999999999998</v>
      </c>
      <c r="H33" s="107">
        <f t="shared" si="3"/>
        <v>564.55999999999995</v>
      </c>
      <c r="I33" s="108">
        <f t="shared" si="1"/>
        <v>2957.7599999999998</v>
      </c>
    </row>
    <row r="34" spans="1:9" s="92" customFormat="1" ht="26.4">
      <c r="A34" s="103">
        <v>27</v>
      </c>
      <c r="B34" s="258" t="s">
        <v>58</v>
      </c>
      <c r="C34" s="258" t="s">
        <v>43</v>
      </c>
      <c r="D34" s="104">
        <v>1239</v>
      </c>
      <c r="E34" s="105">
        <f t="shared" si="2"/>
        <v>7.4189999999999996</v>
      </c>
      <c r="F34" s="106">
        <v>177</v>
      </c>
      <c r="G34" s="106">
        <v>2626.33</v>
      </c>
      <c r="H34" s="107">
        <f t="shared" si="3"/>
        <v>619.54999999999995</v>
      </c>
      <c r="I34" s="108">
        <f t="shared" si="1"/>
        <v>3245.88</v>
      </c>
    </row>
    <row r="35" spans="1:9" s="92" customFormat="1" ht="26.4">
      <c r="A35" s="103">
        <v>28</v>
      </c>
      <c r="B35" s="258" t="s">
        <v>59</v>
      </c>
      <c r="C35" s="258" t="s">
        <v>41</v>
      </c>
      <c r="D35" s="104">
        <v>1903</v>
      </c>
      <c r="E35" s="105">
        <f t="shared" si="2"/>
        <v>11.395</v>
      </c>
      <c r="F35" s="106">
        <v>100</v>
      </c>
      <c r="G35" s="106">
        <v>2279</v>
      </c>
      <c r="H35" s="107">
        <f t="shared" si="3"/>
        <v>537.62</v>
      </c>
      <c r="I35" s="108">
        <f t="shared" si="1"/>
        <v>2816.62</v>
      </c>
    </row>
    <row r="36" spans="1:9" s="92" customFormat="1" ht="26.4">
      <c r="A36" s="103">
        <v>29</v>
      </c>
      <c r="B36" s="258" t="s">
        <v>82</v>
      </c>
      <c r="C36" s="258" t="s">
        <v>41</v>
      </c>
      <c r="D36" s="104">
        <v>1296</v>
      </c>
      <c r="E36" s="105">
        <f t="shared" si="2"/>
        <v>7.76</v>
      </c>
      <c r="F36" s="106">
        <v>120</v>
      </c>
      <c r="G36" s="106">
        <v>1862.4</v>
      </c>
      <c r="H36" s="107">
        <f t="shared" si="3"/>
        <v>439.34</v>
      </c>
      <c r="I36" s="108">
        <f t="shared" si="1"/>
        <v>2301.7400000000002</v>
      </c>
    </row>
    <row r="37" spans="1:9" s="92" customFormat="1" ht="26.4">
      <c r="A37" s="103">
        <v>30</v>
      </c>
      <c r="B37" s="258" t="s">
        <v>61</v>
      </c>
      <c r="C37" s="258" t="s">
        <v>41</v>
      </c>
      <c r="D37" s="104">
        <v>1263</v>
      </c>
      <c r="E37" s="105">
        <f t="shared" si="2"/>
        <v>7.5629999999999997</v>
      </c>
      <c r="F37" s="106">
        <v>104</v>
      </c>
      <c r="G37" s="106">
        <v>1573.1</v>
      </c>
      <c r="H37" s="107">
        <f>ROUNDDOWN(G37*0.2359,2)-0.01</f>
        <v>371.08</v>
      </c>
      <c r="I37" s="108">
        <f t="shared" si="1"/>
        <v>1944.1799999999998</v>
      </c>
    </row>
    <row r="38" spans="1:9" s="92" customFormat="1">
      <c r="A38" s="103">
        <v>31</v>
      </c>
      <c r="B38" s="258" t="s">
        <v>62</v>
      </c>
      <c r="C38" s="258" t="s">
        <v>43</v>
      </c>
      <c r="D38" s="104">
        <v>1240</v>
      </c>
      <c r="E38" s="105">
        <f t="shared" si="2"/>
        <v>7.4249999999999998</v>
      </c>
      <c r="F38" s="106">
        <v>198</v>
      </c>
      <c r="G38" s="106">
        <v>2940.3</v>
      </c>
      <c r="H38" s="107">
        <f t="shared" si="3"/>
        <v>693.62</v>
      </c>
      <c r="I38" s="108">
        <f t="shared" si="1"/>
        <v>3633.92</v>
      </c>
    </row>
    <row r="39" spans="1:9" s="92" customFormat="1" ht="26.4">
      <c r="A39" s="103">
        <v>32</v>
      </c>
      <c r="B39" s="258" t="s">
        <v>47</v>
      </c>
      <c r="C39" s="258" t="s">
        <v>41</v>
      </c>
      <c r="D39" s="104">
        <v>1240</v>
      </c>
      <c r="E39" s="105">
        <f t="shared" si="2"/>
        <v>7.4249999999999998</v>
      </c>
      <c r="F39" s="106">
        <v>173</v>
      </c>
      <c r="G39" s="106">
        <v>2569.0500000000002</v>
      </c>
      <c r="H39" s="107">
        <f t="shared" si="3"/>
        <v>606.04</v>
      </c>
      <c r="I39" s="108">
        <f t="shared" si="1"/>
        <v>3175.09</v>
      </c>
    </row>
    <row r="40" spans="1:9" s="92" customFormat="1" ht="26.4">
      <c r="A40" s="103">
        <v>33</v>
      </c>
      <c r="B40" s="258" t="s">
        <v>63</v>
      </c>
      <c r="C40" s="258" t="s">
        <v>54</v>
      </c>
      <c r="D40" s="104">
        <v>1103</v>
      </c>
      <c r="E40" s="105">
        <f t="shared" si="2"/>
        <v>6.6050000000000004</v>
      </c>
      <c r="F40" s="106">
        <v>14</v>
      </c>
      <c r="G40" s="106">
        <v>184.94</v>
      </c>
      <c r="H40" s="107">
        <f>ROUNDDOWN(G40*0.2359,2)</f>
        <v>43.62</v>
      </c>
      <c r="I40" s="108">
        <f t="shared" si="1"/>
        <v>228.56</v>
      </c>
    </row>
    <row r="41" spans="1:9" s="92" customFormat="1" ht="26.4">
      <c r="A41" s="103">
        <v>34</v>
      </c>
      <c r="B41" s="258" t="s">
        <v>52</v>
      </c>
      <c r="C41" s="258" t="s">
        <v>41</v>
      </c>
      <c r="D41" s="104">
        <v>1392</v>
      </c>
      <c r="E41" s="105">
        <f t="shared" si="2"/>
        <v>8.3350000000000009</v>
      </c>
      <c r="F41" s="106">
        <v>126.75</v>
      </c>
      <c r="G41" s="106">
        <v>2112.92</v>
      </c>
      <c r="H41" s="107">
        <f t="shared" si="3"/>
        <v>498.44</v>
      </c>
      <c r="I41" s="108">
        <f t="shared" si="1"/>
        <v>2611.36</v>
      </c>
    </row>
    <row r="42" spans="1:9" s="92" customFormat="1" ht="26.4">
      <c r="A42" s="103">
        <v>35</v>
      </c>
      <c r="B42" s="258" t="s">
        <v>96</v>
      </c>
      <c r="C42" s="258" t="s">
        <v>45</v>
      </c>
      <c r="D42" s="104">
        <v>1486</v>
      </c>
      <c r="E42" s="105">
        <f t="shared" si="2"/>
        <v>8.8979999999999997</v>
      </c>
      <c r="F42" s="106">
        <v>105</v>
      </c>
      <c r="G42" s="106">
        <v>1868.58</v>
      </c>
      <c r="H42" s="107">
        <f t="shared" si="3"/>
        <v>440.8</v>
      </c>
      <c r="I42" s="108">
        <f t="shared" si="1"/>
        <v>2309.38</v>
      </c>
    </row>
    <row r="43" spans="1:9" s="92" customFormat="1" ht="26.4">
      <c r="A43" s="103">
        <v>36</v>
      </c>
      <c r="B43" s="258" t="s">
        <v>63</v>
      </c>
      <c r="C43" s="258" t="s">
        <v>64</v>
      </c>
      <c r="D43" s="104">
        <v>1474</v>
      </c>
      <c r="E43" s="105">
        <f t="shared" si="2"/>
        <v>8.8260000000000005</v>
      </c>
      <c r="F43" s="106">
        <v>140</v>
      </c>
      <c r="G43" s="106">
        <v>2471.2800000000002</v>
      </c>
      <c r="H43" s="107">
        <f t="shared" si="3"/>
        <v>582.97</v>
      </c>
      <c r="I43" s="108">
        <f t="shared" si="1"/>
        <v>3054.25</v>
      </c>
    </row>
    <row r="44" spans="1:9" s="92" customFormat="1">
      <c r="A44" s="103">
        <v>37</v>
      </c>
      <c r="B44" s="258" t="s">
        <v>62</v>
      </c>
      <c r="C44" s="258" t="s">
        <v>41</v>
      </c>
      <c r="D44" s="104">
        <v>1176</v>
      </c>
      <c r="E44" s="105">
        <f t="shared" si="2"/>
        <v>7.0419999999999998</v>
      </c>
      <c r="F44" s="106">
        <v>124</v>
      </c>
      <c r="G44" s="106">
        <v>1746.42</v>
      </c>
      <c r="H44" s="107">
        <f t="shared" si="3"/>
        <v>411.98</v>
      </c>
      <c r="I44" s="108">
        <f t="shared" si="1"/>
        <v>2158.4</v>
      </c>
    </row>
    <row r="45" spans="1:9" s="92" customFormat="1">
      <c r="A45" s="103">
        <v>38</v>
      </c>
      <c r="B45" s="258" t="s">
        <v>65</v>
      </c>
      <c r="C45" s="258" t="s">
        <v>43</v>
      </c>
      <c r="D45" s="104">
        <v>1313</v>
      </c>
      <c r="E45" s="105">
        <f t="shared" si="2"/>
        <v>7.8620000000000001</v>
      </c>
      <c r="F45" s="106">
        <v>181</v>
      </c>
      <c r="G45" s="106">
        <v>2846.04</v>
      </c>
      <c r="H45" s="107">
        <f t="shared" si="3"/>
        <v>671.38</v>
      </c>
      <c r="I45" s="108">
        <f t="shared" si="1"/>
        <v>3517.42</v>
      </c>
    </row>
    <row r="46" spans="1:9" s="92" customFormat="1" ht="26.4">
      <c r="A46" s="103">
        <v>39</v>
      </c>
      <c r="B46" s="258" t="s">
        <v>66</v>
      </c>
      <c r="C46" s="258" t="s">
        <v>54</v>
      </c>
      <c r="D46" s="104">
        <v>1083</v>
      </c>
      <c r="E46" s="105">
        <f t="shared" si="2"/>
        <v>6.4850000000000003</v>
      </c>
      <c r="F46" s="106">
        <v>121</v>
      </c>
      <c r="G46" s="106">
        <v>1569.37</v>
      </c>
      <c r="H46" s="107">
        <f t="shared" si="3"/>
        <v>370.21</v>
      </c>
      <c r="I46" s="108">
        <f t="shared" si="1"/>
        <v>1939.58</v>
      </c>
    </row>
    <row r="47" spans="1:9" s="92" customFormat="1" ht="26.4">
      <c r="A47" s="103">
        <v>40</v>
      </c>
      <c r="B47" s="258" t="s">
        <v>44</v>
      </c>
      <c r="C47" s="258" t="s">
        <v>43</v>
      </c>
      <c r="D47" s="104">
        <v>1438</v>
      </c>
      <c r="E47" s="105">
        <f t="shared" si="2"/>
        <v>8.6110000000000007</v>
      </c>
      <c r="F47" s="106">
        <v>167</v>
      </c>
      <c r="G47" s="106">
        <v>2876.07</v>
      </c>
      <c r="H47" s="107">
        <f>ROUNDDOWN(G47*0.2359,2)-0.01</f>
        <v>678.45</v>
      </c>
      <c r="I47" s="108">
        <f t="shared" si="1"/>
        <v>3554.5200000000004</v>
      </c>
    </row>
    <row r="48" spans="1:9" s="92" customFormat="1" ht="26.4">
      <c r="A48" s="103">
        <v>41</v>
      </c>
      <c r="B48" s="258" t="s">
        <v>85</v>
      </c>
      <c r="C48" s="258" t="s">
        <v>41</v>
      </c>
      <c r="D48" s="104">
        <v>1240</v>
      </c>
      <c r="E48" s="105">
        <f t="shared" si="2"/>
        <v>7.4249999999999998</v>
      </c>
      <c r="F48" s="106">
        <v>120</v>
      </c>
      <c r="G48" s="106">
        <v>1782</v>
      </c>
      <c r="H48" s="107">
        <f t="shared" si="3"/>
        <v>420.37</v>
      </c>
      <c r="I48" s="108">
        <f t="shared" si="1"/>
        <v>2202.37</v>
      </c>
    </row>
    <row r="49" spans="1:9" s="92" customFormat="1" ht="26.4">
      <c r="A49" s="103">
        <v>42</v>
      </c>
      <c r="B49" s="258" t="s">
        <v>61</v>
      </c>
      <c r="C49" s="258" t="s">
        <v>41</v>
      </c>
      <c r="D49" s="104">
        <v>1240</v>
      </c>
      <c r="E49" s="105">
        <f t="shared" si="2"/>
        <v>7.4249999999999998</v>
      </c>
      <c r="F49" s="106">
        <v>104</v>
      </c>
      <c r="G49" s="106">
        <v>1544.4</v>
      </c>
      <c r="H49" s="107">
        <f t="shared" si="3"/>
        <v>364.32</v>
      </c>
      <c r="I49" s="108">
        <f t="shared" si="1"/>
        <v>1908.72</v>
      </c>
    </row>
    <row r="50" spans="1:9" s="92" customFormat="1" ht="26.4">
      <c r="A50" s="103">
        <v>43</v>
      </c>
      <c r="B50" s="258" t="s">
        <v>67</v>
      </c>
      <c r="C50" s="258" t="s">
        <v>41</v>
      </c>
      <c r="D50" s="104">
        <v>1220</v>
      </c>
      <c r="E50" s="105">
        <f t="shared" si="2"/>
        <v>7.3049999999999997</v>
      </c>
      <c r="F50" s="106">
        <v>112</v>
      </c>
      <c r="G50" s="106">
        <v>1636.32</v>
      </c>
      <c r="H50" s="107">
        <f>ROUNDDOWN(G50*0.2359,2)</f>
        <v>386</v>
      </c>
      <c r="I50" s="108">
        <f t="shared" si="1"/>
        <v>2022.32</v>
      </c>
    </row>
    <row r="51" spans="1:9" s="92" customFormat="1" ht="39.6">
      <c r="A51" s="103">
        <v>44</v>
      </c>
      <c r="B51" s="258" t="s">
        <v>68</v>
      </c>
      <c r="C51" s="258" t="s">
        <v>43</v>
      </c>
      <c r="D51" s="104">
        <v>1488</v>
      </c>
      <c r="E51" s="105">
        <f t="shared" si="2"/>
        <v>8.91</v>
      </c>
      <c r="F51" s="106">
        <v>105</v>
      </c>
      <c r="G51" s="106">
        <v>1871.1</v>
      </c>
      <c r="H51" s="107">
        <f>ROUNDDOWN(G51*0.2359,2)-0.01</f>
        <v>441.38</v>
      </c>
      <c r="I51" s="108">
        <f t="shared" si="1"/>
        <v>2312.48</v>
      </c>
    </row>
    <row r="52" spans="1:9" s="92" customFormat="1" ht="26.4">
      <c r="A52" s="103">
        <v>45</v>
      </c>
      <c r="B52" s="258" t="s">
        <v>69</v>
      </c>
      <c r="C52" s="258" t="s">
        <v>43</v>
      </c>
      <c r="D52" s="104">
        <v>1279</v>
      </c>
      <c r="E52" s="105">
        <f t="shared" si="2"/>
        <v>7.6589999999999998</v>
      </c>
      <c r="F52" s="106">
        <v>187.5</v>
      </c>
      <c r="G52" s="106">
        <v>2872.13</v>
      </c>
      <c r="H52" s="107">
        <f t="shared" si="3"/>
        <v>677.54</v>
      </c>
      <c r="I52" s="108">
        <f t="shared" si="1"/>
        <v>3549.67</v>
      </c>
    </row>
    <row r="53" spans="1:9" s="92" customFormat="1" ht="26.4">
      <c r="A53" s="103">
        <v>46</v>
      </c>
      <c r="B53" s="258" t="s">
        <v>59</v>
      </c>
      <c r="C53" s="258" t="s">
        <v>43</v>
      </c>
      <c r="D53" s="104">
        <v>1255</v>
      </c>
      <c r="E53" s="105">
        <f t="shared" si="2"/>
        <v>7.5149999999999997</v>
      </c>
      <c r="F53" s="106">
        <v>13</v>
      </c>
      <c r="G53" s="106">
        <v>195.39</v>
      </c>
      <c r="H53" s="107">
        <f t="shared" si="3"/>
        <v>46.09</v>
      </c>
      <c r="I53" s="108">
        <f t="shared" si="1"/>
        <v>241.48</v>
      </c>
    </row>
    <row r="54" spans="1:9" s="92" customFormat="1" ht="26.4">
      <c r="A54" s="103">
        <v>47</v>
      </c>
      <c r="B54" s="258" t="s">
        <v>99</v>
      </c>
      <c r="C54" s="258" t="s">
        <v>41</v>
      </c>
      <c r="D54" s="104">
        <v>1220</v>
      </c>
      <c r="E54" s="105">
        <f t="shared" si="2"/>
        <v>7.3049999999999997</v>
      </c>
      <c r="F54" s="106">
        <v>121.5</v>
      </c>
      <c r="G54" s="106">
        <v>1775.12</v>
      </c>
      <c r="H54" s="107">
        <f t="shared" si="3"/>
        <v>418.75</v>
      </c>
      <c r="I54" s="108">
        <f t="shared" si="1"/>
        <v>2193.87</v>
      </c>
    </row>
    <row r="55" spans="1:9" s="92" customFormat="1" ht="26.4">
      <c r="A55" s="103">
        <v>48</v>
      </c>
      <c r="B55" s="258" t="s">
        <v>69</v>
      </c>
      <c r="C55" s="258" t="s">
        <v>45</v>
      </c>
      <c r="D55" s="104">
        <v>1448</v>
      </c>
      <c r="E55" s="105">
        <f t="shared" si="2"/>
        <v>8.6709999999999994</v>
      </c>
      <c r="F55" s="106">
        <v>120.5</v>
      </c>
      <c r="G55" s="106">
        <v>2089.71</v>
      </c>
      <c r="H55" s="107">
        <f t="shared" si="3"/>
        <v>492.96</v>
      </c>
      <c r="I55" s="108">
        <f t="shared" si="1"/>
        <v>2582.67</v>
      </c>
    </row>
    <row r="56" spans="1:9" s="92" customFormat="1" ht="26.4">
      <c r="A56" s="103">
        <v>49</v>
      </c>
      <c r="B56" s="258" t="s">
        <v>58</v>
      </c>
      <c r="C56" s="258" t="s">
        <v>41</v>
      </c>
      <c r="D56" s="104">
        <v>1240</v>
      </c>
      <c r="E56" s="105">
        <f t="shared" si="2"/>
        <v>7.4249999999999998</v>
      </c>
      <c r="F56" s="106">
        <v>152</v>
      </c>
      <c r="G56" s="106">
        <v>2257.1999999999998</v>
      </c>
      <c r="H56" s="107">
        <f t="shared" si="3"/>
        <v>532.47</v>
      </c>
      <c r="I56" s="108">
        <f t="shared" si="1"/>
        <v>2789.67</v>
      </c>
    </row>
    <row r="57" spans="1:9" s="92" customFormat="1" ht="26.4">
      <c r="A57" s="103">
        <v>50</v>
      </c>
      <c r="B57" s="258" t="s">
        <v>81</v>
      </c>
      <c r="C57" s="258" t="s">
        <v>41</v>
      </c>
      <c r="D57" s="104">
        <v>1263</v>
      </c>
      <c r="E57" s="105">
        <f t="shared" si="2"/>
        <v>7.5629999999999997</v>
      </c>
      <c r="F57" s="106">
        <v>12</v>
      </c>
      <c r="G57" s="106">
        <v>181.51</v>
      </c>
      <c r="H57" s="107">
        <f t="shared" si="3"/>
        <v>42.82</v>
      </c>
      <c r="I57" s="108">
        <f t="shared" si="1"/>
        <v>224.32999999999998</v>
      </c>
    </row>
    <row r="58" spans="1:9" s="92" customFormat="1" ht="26.4">
      <c r="A58" s="103">
        <v>51</v>
      </c>
      <c r="B58" s="258" t="s">
        <v>70</v>
      </c>
      <c r="C58" s="258" t="s">
        <v>41</v>
      </c>
      <c r="D58" s="104">
        <v>1240</v>
      </c>
      <c r="E58" s="105">
        <f t="shared" si="2"/>
        <v>7.4249999999999998</v>
      </c>
      <c r="F58" s="106">
        <v>114</v>
      </c>
      <c r="G58" s="106">
        <v>1692.9</v>
      </c>
      <c r="H58" s="107">
        <f t="shared" si="3"/>
        <v>399.36</v>
      </c>
      <c r="I58" s="108">
        <f t="shared" si="1"/>
        <v>2092.2600000000002</v>
      </c>
    </row>
    <row r="59" spans="1:9" s="92" customFormat="1" ht="26.4">
      <c r="A59" s="103">
        <v>52</v>
      </c>
      <c r="B59" s="258" t="s">
        <v>107</v>
      </c>
      <c r="C59" s="258" t="s">
        <v>54</v>
      </c>
      <c r="D59" s="104">
        <v>1203</v>
      </c>
      <c r="E59" s="105">
        <f t="shared" si="2"/>
        <v>7.2039999999999997</v>
      </c>
      <c r="F59" s="106">
        <v>197.5</v>
      </c>
      <c r="G59" s="106">
        <v>2845.58</v>
      </c>
      <c r="H59" s="107">
        <f t="shared" si="3"/>
        <v>671.27</v>
      </c>
      <c r="I59" s="108">
        <f t="shared" si="1"/>
        <v>3516.85</v>
      </c>
    </row>
    <row r="60" spans="1:9" s="92" customFormat="1" ht="26.4">
      <c r="A60" s="103">
        <v>53</v>
      </c>
      <c r="B60" s="258" t="s">
        <v>69</v>
      </c>
      <c r="C60" s="258" t="s">
        <v>54</v>
      </c>
      <c r="D60" s="104">
        <v>1083</v>
      </c>
      <c r="E60" s="105">
        <f t="shared" si="2"/>
        <v>6.4850000000000003</v>
      </c>
      <c r="F60" s="106">
        <v>163.5</v>
      </c>
      <c r="G60" s="106">
        <v>2120.6</v>
      </c>
      <c r="H60" s="107">
        <f t="shared" si="3"/>
        <v>500.25</v>
      </c>
      <c r="I60" s="108">
        <f t="shared" si="1"/>
        <v>2620.85</v>
      </c>
    </row>
    <row r="61" spans="1:9" s="92" customFormat="1" ht="26.4">
      <c r="A61" s="103">
        <v>54</v>
      </c>
      <c r="B61" s="258" t="s">
        <v>78</v>
      </c>
      <c r="C61" s="258" t="s">
        <v>41</v>
      </c>
      <c r="D61" s="104">
        <v>1412</v>
      </c>
      <c r="E61" s="105">
        <f t="shared" si="2"/>
        <v>8.4550000000000001</v>
      </c>
      <c r="F61" s="106">
        <v>112</v>
      </c>
      <c r="G61" s="106">
        <v>1893.92</v>
      </c>
      <c r="H61" s="107">
        <f t="shared" si="3"/>
        <v>446.78</v>
      </c>
      <c r="I61" s="108">
        <f t="shared" si="1"/>
        <v>2340.6999999999998</v>
      </c>
    </row>
    <row r="62" spans="1:9" s="92" customFormat="1" ht="26.4">
      <c r="A62" s="103">
        <v>55</v>
      </c>
      <c r="B62" s="258" t="s">
        <v>61</v>
      </c>
      <c r="C62" s="258" t="s">
        <v>41</v>
      </c>
      <c r="D62" s="104">
        <v>1367</v>
      </c>
      <c r="E62" s="105">
        <f t="shared" si="2"/>
        <v>8.1859999999999999</v>
      </c>
      <c r="F62" s="106">
        <v>82</v>
      </c>
      <c r="G62" s="106">
        <v>1342.5</v>
      </c>
      <c r="H62" s="107">
        <f t="shared" si="3"/>
        <v>316.7</v>
      </c>
      <c r="I62" s="108">
        <f t="shared" si="1"/>
        <v>1659.2</v>
      </c>
    </row>
    <row r="63" spans="1:9" s="92" customFormat="1" ht="26.4">
      <c r="A63" s="103">
        <v>56</v>
      </c>
      <c r="B63" s="258" t="s">
        <v>49</v>
      </c>
      <c r="C63" s="258" t="s">
        <v>43</v>
      </c>
      <c r="D63" s="104">
        <v>1279</v>
      </c>
      <c r="E63" s="105">
        <f t="shared" si="2"/>
        <v>7.6589999999999998</v>
      </c>
      <c r="F63" s="106">
        <v>147</v>
      </c>
      <c r="G63" s="106">
        <v>2251.75</v>
      </c>
      <c r="H63" s="107">
        <f t="shared" si="3"/>
        <v>531.19000000000005</v>
      </c>
      <c r="I63" s="108">
        <f t="shared" si="1"/>
        <v>2782.94</v>
      </c>
    </row>
    <row r="64" spans="1:9" s="92" customFormat="1">
      <c r="A64" s="103">
        <v>57</v>
      </c>
      <c r="B64" s="258" t="s">
        <v>65</v>
      </c>
      <c r="C64" s="258" t="s">
        <v>45</v>
      </c>
      <c r="D64" s="104">
        <v>1313</v>
      </c>
      <c r="E64" s="105">
        <f t="shared" si="2"/>
        <v>7.8620000000000001</v>
      </c>
      <c r="F64" s="106">
        <v>130</v>
      </c>
      <c r="G64" s="106">
        <v>2044.12</v>
      </c>
      <c r="H64" s="107">
        <f t="shared" si="3"/>
        <v>482.21</v>
      </c>
      <c r="I64" s="108">
        <f t="shared" si="1"/>
        <v>2526.33</v>
      </c>
    </row>
    <row r="65" spans="1:9" s="92" customFormat="1" ht="26.4">
      <c r="A65" s="103">
        <v>58</v>
      </c>
      <c r="B65" s="258" t="s">
        <v>49</v>
      </c>
      <c r="C65" s="258" t="s">
        <v>43</v>
      </c>
      <c r="D65" s="104">
        <v>1255</v>
      </c>
      <c r="E65" s="105">
        <f t="shared" si="2"/>
        <v>7.5149999999999997</v>
      </c>
      <c r="F65" s="106">
        <v>215</v>
      </c>
      <c r="G65" s="106">
        <v>3231.45</v>
      </c>
      <c r="H65" s="107">
        <f t="shared" si="3"/>
        <v>762.3</v>
      </c>
      <c r="I65" s="108">
        <f t="shared" si="1"/>
        <v>3993.75</v>
      </c>
    </row>
    <row r="66" spans="1:9" s="92" customFormat="1" ht="26.4">
      <c r="A66" s="103">
        <v>59</v>
      </c>
      <c r="B66" s="258" t="s">
        <v>57</v>
      </c>
      <c r="C66" s="258" t="s">
        <v>41</v>
      </c>
      <c r="D66" s="104">
        <v>1392</v>
      </c>
      <c r="E66" s="105">
        <f t="shared" si="2"/>
        <v>8.3350000000000009</v>
      </c>
      <c r="F66" s="106">
        <v>219</v>
      </c>
      <c r="G66" s="106">
        <v>3650.73</v>
      </c>
      <c r="H66" s="107">
        <f t="shared" si="3"/>
        <v>861.21</v>
      </c>
      <c r="I66" s="108">
        <f t="shared" si="1"/>
        <v>4511.9400000000005</v>
      </c>
    </row>
    <row r="67" spans="1:9" s="92" customFormat="1" ht="26.4">
      <c r="A67" s="103">
        <v>60</v>
      </c>
      <c r="B67" s="258" t="s">
        <v>67</v>
      </c>
      <c r="C67" s="258" t="s">
        <v>43</v>
      </c>
      <c r="D67" s="104">
        <v>1235</v>
      </c>
      <c r="E67" s="105">
        <f t="shared" si="2"/>
        <v>7.3949999999999996</v>
      </c>
      <c r="F67" s="106">
        <v>107</v>
      </c>
      <c r="G67" s="106">
        <v>1582.53</v>
      </c>
      <c r="H67" s="107">
        <f t="shared" si="3"/>
        <v>373.32</v>
      </c>
      <c r="I67" s="108">
        <f t="shared" si="1"/>
        <v>1955.85</v>
      </c>
    </row>
    <row r="68" spans="1:9" s="92" customFormat="1" ht="26.4">
      <c r="A68" s="103">
        <v>61</v>
      </c>
      <c r="B68" s="258" t="s">
        <v>79</v>
      </c>
      <c r="C68" s="258" t="s">
        <v>41</v>
      </c>
      <c r="D68" s="104">
        <v>1243</v>
      </c>
      <c r="E68" s="105">
        <f t="shared" si="2"/>
        <v>7.4429999999999996</v>
      </c>
      <c r="F68" s="106">
        <v>42</v>
      </c>
      <c r="G68" s="106">
        <v>625.21</v>
      </c>
      <c r="H68" s="107">
        <f t="shared" si="3"/>
        <v>147.49</v>
      </c>
      <c r="I68" s="108">
        <f t="shared" si="1"/>
        <v>772.7</v>
      </c>
    </row>
    <row r="69" spans="1:9" s="92" customFormat="1" ht="26.4">
      <c r="A69" s="103">
        <v>62</v>
      </c>
      <c r="B69" s="258" t="s">
        <v>71</v>
      </c>
      <c r="C69" s="258" t="s">
        <v>43</v>
      </c>
      <c r="D69" s="104">
        <v>1279</v>
      </c>
      <c r="E69" s="105">
        <f t="shared" si="2"/>
        <v>7.6589999999999998</v>
      </c>
      <c r="F69" s="106">
        <v>133</v>
      </c>
      <c r="G69" s="106">
        <v>2037.29</v>
      </c>
      <c r="H69" s="107">
        <f t="shared" si="3"/>
        <v>480.6</v>
      </c>
      <c r="I69" s="108">
        <f t="shared" si="1"/>
        <v>2517.89</v>
      </c>
    </row>
    <row r="70" spans="1:9" s="92" customFormat="1" ht="26.4">
      <c r="A70" s="103">
        <v>63</v>
      </c>
      <c r="B70" s="258" t="s">
        <v>67</v>
      </c>
      <c r="C70" s="258" t="s">
        <v>41</v>
      </c>
      <c r="D70" s="104">
        <v>1263</v>
      </c>
      <c r="E70" s="105">
        <f t="shared" si="2"/>
        <v>7.5629999999999997</v>
      </c>
      <c r="F70" s="106">
        <v>110.5</v>
      </c>
      <c r="G70" s="106">
        <v>1671.42</v>
      </c>
      <c r="H70" s="107">
        <f>ROUNDDOWN(G70*0.2359,2)</f>
        <v>394.28</v>
      </c>
      <c r="I70" s="108">
        <f t="shared" si="1"/>
        <v>2065.6999999999998</v>
      </c>
    </row>
    <row r="71" spans="1:9" s="92" customFormat="1" ht="26.4">
      <c r="A71" s="103">
        <v>64</v>
      </c>
      <c r="B71" s="258" t="s">
        <v>61</v>
      </c>
      <c r="C71" s="258" t="s">
        <v>43</v>
      </c>
      <c r="D71" s="104">
        <v>1235</v>
      </c>
      <c r="E71" s="105">
        <f t="shared" si="2"/>
        <v>7.3949999999999996</v>
      </c>
      <c r="F71" s="106">
        <v>142</v>
      </c>
      <c r="G71" s="106">
        <v>2100.1799999999998</v>
      </c>
      <c r="H71" s="107">
        <f t="shared" si="3"/>
        <v>495.43</v>
      </c>
      <c r="I71" s="108">
        <f t="shared" si="1"/>
        <v>2595.6099999999997</v>
      </c>
    </row>
    <row r="72" spans="1:9" s="92" customFormat="1" ht="26.4">
      <c r="A72" s="103">
        <v>65</v>
      </c>
      <c r="B72" s="258" t="s">
        <v>72</v>
      </c>
      <c r="C72" s="258" t="s">
        <v>43</v>
      </c>
      <c r="D72" s="104">
        <v>1255</v>
      </c>
      <c r="E72" s="105">
        <f t="shared" si="2"/>
        <v>7.5149999999999997</v>
      </c>
      <c r="F72" s="106">
        <v>107.5</v>
      </c>
      <c r="G72" s="106">
        <v>1615.73</v>
      </c>
      <c r="H72" s="107">
        <f t="shared" si="3"/>
        <v>381.15</v>
      </c>
      <c r="I72" s="108">
        <f t="shared" ref="I72:I135" si="4">G72+H72</f>
        <v>1996.88</v>
      </c>
    </row>
    <row r="73" spans="1:9" s="92" customFormat="1" ht="26.4">
      <c r="A73" s="103">
        <v>66</v>
      </c>
      <c r="B73" s="258" t="s">
        <v>67</v>
      </c>
      <c r="C73" s="258" t="s">
        <v>41</v>
      </c>
      <c r="D73" s="104">
        <v>1240</v>
      </c>
      <c r="E73" s="105">
        <f t="shared" ref="E73:E136" si="5">ROUND(D73/$E$4,3)</f>
        <v>7.4249999999999998</v>
      </c>
      <c r="F73" s="106">
        <v>110</v>
      </c>
      <c r="G73" s="106">
        <v>1633.5</v>
      </c>
      <c r="H73" s="107">
        <f t="shared" si="3"/>
        <v>385.34</v>
      </c>
      <c r="I73" s="108">
        <f t="shared" si="4"/>
        <v>2018.84</v>
      </c>
    </row>
    <row r="74" spans="1:9" s="92" customFormat="1" ht="39.6">
      <c r="A74" s="103">
        <v>67</v>
      </c>
      <c r="B74" s="258" t="s">
        <v>68</v>
      </c>
      <c r="C74" s="258" t="s">
        <v>43</v>
      </c>
      <c r="D74" s="104">
        <v>1488</v>
      </c>
      <c r="E74" s="105">
        <f t="shared" si="5"/>
        <v>8.91</v>
      </c>
      <c r="F74" s="106">
        <v>75</v>
      </c>
      <c r="G74" s="106">
        <v>1336.5</v>
      </c>
      <c r="H74" s="107">
        <f t="shared" ref="H74:H137" si="6">ROUND(G74*0.2359,2)</f>
        <v>315.27999999999997</v>
      </c>
      <c r="I74" s="108">
        <f t="shared" si="4"/>
        <v>1651.78</v>
      </c>
    </row>
    <row r="75" spans="1:9" s="92" customFormat="1" ht="39.6">
      <c r="A75" s="103">
        <v>68</v>
      </c>
      <c r="B75" s="258" t="s">
        <v>38</v>
      </c>
      <c r="C75" s="258" t="s">
        <v>91</v>
      </c>
      <c r="D75" s="104">
        <v>1903</v>
      </c>
      <c r="E75" s="105">
        <f t="shared" si="5"/>
        <v>11.395</v>
      </c>
      <c r="F75" s="106">
        <v>100</v>
      </c>
      <c r="G75" s="106">
        <v>2279</v>
      </c>
      <c r="H75" s="107">
        <f t="shared" si="6"/>
        <v>537.62</v>
      </c>
      <c r="I75" s="108">
        <f t="shared" si="4"/>
        <v>2816.62</v>
      </c>
    </row>
    <row r="76" spans="1:9" s="92" customFormat="1" ht="26.4">
      <c r="A76" s="103">
        <v>69</v>
      </c>
      <c r="B76" s="258" t="s">
        <v>70</v>
      </c>
      <c r="C76" s="258" t="s">
        <v>43</v>
      </c>
      <c r="D76" s="104">
        <v>1279</v>
      </c>
      <c r="E76" s="105">
        <f t="shared" si="5"/>
        <v>7.6589999999999998</v>
      </c>
      <c r="F76" s="106">
        <v>224.5</v>
      </c>
      <c r="G76" s="106">
        <v>3438.89</v>
      </c>
      <c r="H76" s="107">
        <f t="shared" si="6"/>
        <v>811.23</v>
      </c>
      <c r="I76" s="108">
        <f t="shared" si="4"/>
        <v>4250.12</v>
      </c>
    </row>
    <row r="77" spans="1:9" s="92" customFormat="1" ht="26.4">
      <c r="A77" s="103">
        <v>70</v>
      </c>
      <c r="B77" s="258" t="s">
        <v>72</v>
      </c>
      <c r="C77" s="258" t="s">
        <v>45</v>
      </c>
      <c r="D77" s="104">
        <v>1268</v>
      </c>
      <c r="E77" s="105">
        <f t="shared" si="5"/>
        <v>7.593</v>
      </c>
      <c r="F77" s="106">
        <v>128.5</v>
      </c>
      <c r="G77" s="106">
        <v>1951.4</v>
      </c>
      <c r="H77" s="107">
        <f t="shared" si="6"/>
        <v>460.34</v>
      </c>
      <c r="I77" s="108">
        <f t="shared" si="4"/>
        <v>2411.7400000000002</v>
      </c>
    </row>
    <row r="78" spans="1:9" s="92" customFormat="1" ht="26.4">
      <c r="A78" s="103">
        <v>71</v>
      </c>
      <c r="B78" s="258" t="s">
        <v>42</v>
      </c>
      <c r="C78" s="258" t="s">
        <v>41</v>
      </c>
      <c r="D78" s="104">
        <v>1240</v>
      </c>
      <c r="E78" s="105">
        <f t="shared" si="5"/>
        <v>7.4249999999999998</v>
      </c>
      <c r="F78" s="106">
        <v>14.5</v>
      </c>
      <c r="G78" s="106">
        <v>215.33</v>
      </c>
      <c r="H78" s="107">
        <f t="shared" si="6"/>
        <v>50.8</v>
      </c>
      <c r="I78" s="108">
        <f t="shared" si="4"/>
        <v>266.13</v>
      </c>
    </row>
    <row r="79" spans="1:9" s="92" customFormat="1" ht="26.4">
      <c r="A79" s="103">
        <v>72</v>
      </c>
      <c r="B79" s="258" t="s">
        <v>47</v>
      </c>
      <c r="C79" s="258" t="s">
        <v>43</v>
      </c>
      <c r="D79" s="104">
        <v>1255</v>
      </c>
      <c r="E79" s="105">
        <f t="shared" si="5"/>
        <v>7.5149999999999997</v>
      </c>
      <c r="F79" s="106">
        <v>189</v>
      </c>
      <c r="G79" s="106">
        <v>2840.67</v>
      </c>
      <c r="H79" s="107">
        <f t="shared" si="6"/>
        <v>670.11</v>
      </c>
      <c r="I79" s="108">
        <f t="shared" si="4"/>
        <v>3510.78</v>
      </c>
    </row>
    <row r="80" spans="1:9" s="92" customFormat="1" ht="26.4">
      <c r="A80" s="103">
        <v>73</v>
      </c>
      <c r="B80" s="258" t="s">
        <v>99</v>
      </c>
      <c r="C80" s="258" t="s">
        <v>43</v>
      </c>
      <c r="D80" s="104">
        <v>1464</v>
      </c>
      <c r="E80" s="105">
        <f t="shared" si="5"/>
        <v>8.766</v>
      </c>
      <c r="F80" s="106">
        <v>166</v>
      </c>
      <c r="G80" s="106">
        <v>2910.31</v>
      </c>
      <c r="H80" s="107">
        <f t="shared" si="6"/>
        <v>686.54</v>
      </c>
      <c r="I80" s="108">
        <f t="shared" si="4"/>
        <v>3596.85</v>
      </c>
    </row>
    <row r="81" spans="1:9" s="92" customFormat="1" ht="26.4">
      <c r="A81" s="103">
        <v>74</v>
      </c>
      <c r="B81" s="258" t="s">
        <v>72</v>
      </c>
      <c r="C81" s="258" t="s">
        <v>43</v>
      </c>
      <c r="D81" s="104">
        <v>1235</v>
      </c>
      <c r="E81" s="105">
        <f t="shared" si="5"/>
        <v>7.3949999999999996</v>
      </c>
      <c r="F81" s="106">
        <v>142.5</v>
      </c>
      <c r="G81" s="106">
        <v>2107.58</v>
      </c>
      <c r="H81" s="107">
        <f t="shared" si="6"/>
        <v>497.18</v>
      </c>
      <c r="I81" s="108">
        <f t="shared" si="4"/>
        <v>2604.7599999999998</v>
      </c>
    </row>
    <row r="82" spans="1:9" s="92" customFormat="1" ht="26.4">
      <c r="A82" s="103">
        <v>75</v>
      </c>
      <c r="B82" s="258" t="s">
        <v>42</v>
      </c>
      <c r="C82" s="258" t="s">
        <v>43</v>
      </c>
      <c r="D82" s="104">
        <v>1255</v>
      </c>
      <c r="E82" s="105">
        <f t="shared" si="5"/>
        <v>7.5149999999999997</v>
      </c>
      <c r="F82" s="106">
        <v>142</v>
      </c>
      <c r="G82" s="106">
        <v>2134.2600000000002</v>
      </c>
      <c r="H82" s="107">
        <f t="shared" si="6"/>
        <v>503.47</v>
      </c>
      <c r="I82" s="108">
        <f t="shared" si="4"/>
        <v>2637.7300000000005</v>
      </c>
    </row>
    <row r="83" spans="1:9" s="92" customFormat="1" ht="26.4">
      <c r="A83" s="103">
        <v>76</v>
      </c>
      <c r="B83" s="258" t="s">
        <v>73</v>
      </c>
      <c r="C83" s="258" t="s">
        <v>45</v>
      </c>
      <c r="D83" s="104">
        <v>1412</v>
      </c>
      <c r="E83" s="105">
        <f t="shared" si="5"/>
        <v>8.4550000000000001</v>
      </c>
      <c r="F83" s="106">
        <v>145</v>
      </c>
      <c r="G83" s="106">
        <v>2451.9499999999998</v>
      </c>
      <c r="H83" s="107">
        <f t="shared" si="6"/>
        <v>578.41999999999996</v>
      </c>
      <c r="I83" s="108">
        <f t="shared" si="4"/>
        <v>3030.37</v>
      </c>
    </row>
    <row r="84" spans="1:9" s="92" customFormat="1">
      <c r="A84" s="103">
        <v>77</v>
      </c>
      <c r="B84" s="258" t="s">
        <v>74</v>
      </c>
      <c r="C84" s="258" t="s">
        <v>43</v>
      </c>
      <c r="D84" s="104">
        <v>1508</v>
      </c>
      <c r="E84" s="105">
        <f t="shared" si="5"/>
        <v>9.0299999999999994</v>
      </c>
      <c r="F84" s="106">
        <v>90</v>
      </c>
      <c r="G84" s="106">
        <v>1625.4</v>
      </c>
      <c r="H84" s="107">
        <f t="shared" si="6"/>
        <v>383.43</v>
      </c>
      <c r="I84" s="108">
        <f t="shared" si="4"/>
        <v>2008.8300000000002</v>
      </c>
    </row>
    <row r="85" spans="1:9" s="92" customFormat="1" ht="26.4">
      <c r="A85" s="103">
        <v>78</v>
      </c>
      <c r="B85" s="258" t="s">
        <v>69</v>
      </c>
      <c r="C85" s="258" t="s">
        <v>43</v>
      </c>
      <c r="D85" s="104">
        <v>1279</v>
      </c>
      <c r="E85" s="105">
        <f t="shared" si="5"/>
        <v>7.6589999999999998</v>
      </c>
      <c r="F85" s="106">
        <v>173.75</v>
      </c>
      <c r="G85" s="106">
        <v>2661.5</v>
      </c>
      <c r="H85" s="107">
        <f t="shared" si="6"/>
        <v>627.85</v>
      </c>
      <c r="I85" s="108">
        <f t="shared" si="4"/>
        <v>3289.35</v>
      </c>
    </row>
    <row r="86" spans="1:9" s="92" customFormat="1" ht="26.4">
      <c r="A86" s="103">
        <v>79</v>
      </c>
      <c r="B86" s="258" t="s">
        <v>67</v>
      </c>
      <c r="C86" s="258" t="s">
        <v>41</v>
      </c>
      <c r="D86" s="104">
        <v>1200</v>
      </c>
      <c r="E86" s="105">
        <f t="shared" si="5"/>
        <v>7.1859999999999999</v>
      </c>
      <c r="F86" s="106">
        <v>126</v>
      </c>
      <c r="G86" s="106">
        <v>1810.87</v>
      </c>
      <c r="H86" s="107">
        <f t="shared" si="6"/>
        <v>427.18</v>
      </c>
      <c r="I86" s="108">
        <f t="shared" si="4"/>
        <v>2238.0499999999997</v>
      </c>
    </row>
    <row r="87" spans="1:9" s="92" customFormat="1" ht="26.4">
      <c r="A87" s="103">
        <v>80</v>
      </c>
      <c r="B87" s="258" t="s">
        <v>75</v>
      </c>
      <c r="C87" s="258" t="s">
        <v>41</v>
      </c>
      <c r="D87" s="104">
        <v>1507</v>
      </c>
      <c r="E87" s="105">
        <f t="shared" si="5"/>
        <v>9.0239999999999991</v>
      </c>
      <c r="F87" s="106">
        <v>148</v>
      </c>
      <c r="G87" s="106">
        <v>2671.1</v>
      </c>
      <c r="H87" s="107">
        <f t="shared" si="6"/>
        <v>630.11</v>
      </c>
      <c r="I87" s="108">
        <f t="shared" si="4"/>
        <v>3301.21</v>
      </c>
    </row>
    <row r="88" spans="1:9" s="92" customFormat="1" ht="26.4">
      <c r="A88" s="103">
        <v>81</v>
      </c>
      <c r="B88" s="258" t="s">
        <v>76</v>
      </c>
      <c r="C88" s="258" t="s">
        <v>43</v>
      </c>
      <c r="D88" s="104">
        <v>1309</v>
      </c>
      <c r="E88" s="105">
        <f t="shared" si="5"/>
        <v>7.8380000000000001</v>
      </c>
      <c r="F88" s="106">
        <v>102</v>
      </c>
      <c r="G88" s="106">
        <v>1598.95</v>
      </c>
      <c r="H88" s="107">
        <f t="shared" si="6"/>
        <v>377.19</v>
      </c>
      <c r="I88" s="108">
        <f t="shared" si="4"/>
        <v>1976.14</v>
      </c>
    </row>
    <row r="89" spans="1:9" s="92" customFormat="1" ht="26.4">
      <c r="A89" s="103">
        <v>82</v>
      </c>
      <c r="B89" s="258" t="s">
        <v>75</v>
      </c>
      <c r="C89" s="258" t="s">
        <v>41</v>
      </c>
      <c r="D89" s="104">
        <v>1412</v>
      </c>
      <c r="E89" s="105">
        <f t="shared" si="5"/>
        <v>8.4550000000000001</v>
      </c>
      <c r="F89" s="106">
        <v>89</v>
      </c>
      <c r="G89" s="106">
        <v>1504.99</v>
      </c>
      <c r="H89" s="107">
        <f>ROUNDDOWN(G89*0.2359,2)</f>
        <v>355.02</v>
      </c>
      <c r="I89" s="108">
        <f t="shared" si="4"/>
        <v>1860.01</v>
      </c>
    </row>
    <row r="90" spans="1:9" s="92" customFormat="1" ht="26.4">
      <c r="A90" s="103">
        <v>83</v>
      </c>
      <c r="B90" s="258" t="s">
        <v>107</v>
      </c>
      <c r="C90" s="258" t="s">
        <v>43</v>
      </c>
      <c r="D90" s="104">
        <v>1235</v>
      </c>
      <c r="E90" s="105">
        <f t="shared" si="5"/>
        <v>7.3949999999999996</v>
      </c>
      <c r="F90" s="106">
        <v>207.25</v>
      </c>
      <c r="G90" s="106">
        <v>3065.23</v>
      </c>
      <c r="H90" s="107">
        <f t="shared" si="6"/>
        <v>723.09</v>
      </c>
      <c r="I90" s="108">
        <f t="shared" si="4"/>
        <v>3788.32</v>
      </c>
    </row>
    <row r="91" spans="1:9" s="92" customFormat="1" ht="26.4">
      <c r="A91" s="103">
        <v>84</v>
      </c>
      <c r="B91" s="258" t="s">
        <v>77</v>
      </c>
      <c r="C91" s="258" t="s">
        <v>43</v>
      </c>
      <c r="D91" s="104">
        <v>1255</v>
      </c>
      <c r="E91" s="105">
        <f t="shared" si="5"/>
        <v>7.5149999999999997</v>
      </c>
      <c r="F91" s="106">
        <v>147</v>
      </c>
      <c r="G91" s="106">
        <v>2209.41</v>
      </c>
      <c r="H91" s="107">
        <f t="shared" si="6"/>
        <v>521.20000000000005</v>
      </c>
      <c r="I91" s="108">
        <f t="shared" si="4"/>
        <v>2730.6099999999997</v>
      </c>
    </row>
    <row r="92" spans="1:9" s="92" customFormat="1" ht="26.4">
      <c r="A92" s="103">
        <v>85</v>
      </c>
      <c r="B92" s="258" t="s">
        <v>61</v>
      </c>
      <c r="C92" s="258" t="s">
        <v>43</v>
      </c>
      <c r="D92" s="104">
        <v>1255</v>
      </c>
      <c r="E92" s="105">
        <f t="shared" si="5"/>
        <v>7.5149999999999997</v>
      </c>
      <c r="F92" s="106">
        <v>91</v>
      </c>
      <c r="G92" s="106">
        <v>1367.73</v>
      </c>
      <c r="H92" s="107">
        <f t="shared" si="6"/>
        <v>322.64999999999998</v>
      </c>
      <c r="I92" s="108">
        <f t="shared" si="4"/>
        <v>1690.38</v>
      </c>
    </row>
    <row r="93" spans="1:9" s="92" customFormat="1" ht="26.4">
      <c r="A93" s="103">
        <v>86</v>
      </c>
      <c r="B93" s="258" t="s">
        <v>78</v>
      </c>
      <c r="C93" s="258" t="s">
        <v>45</v>
      </c>
      <c r="D93" s="104">
        <v>1508</v>
      </c>
      <c r="E93" s="105">
        <f t="shared" si="5"/>
        <v>9.0299999999999994</v>
      </c>
      <c r="F93" s="106">
        <v>98</v>
      </c>
      <c r="G93" s="106">
        <v>1769.88</v>
      </c>
      <c r="H93" s="107">
        <f t="shared" si="6"/>
        <v>417.51</v>
      </c>
      <c r="I93" s="108">
        <f t="shared" si="4"/>
        <v>2187.3900000000003</v>
      </c>
    </row>
    <row r="94" spans="1:9" s="92" customFormat="1" ht="26.4">
      <c r="A94" s="103">
        <v>87</v>
      </c>
      <c r="B94" s="258" t="s">
        <v>63</v>
      </c>
      <c r="C94" s="258" t="s">
        <v>54</v>
      </c>
      <c r="D94" s="104">
        <v>1123</v>
      </c>
      <c r="E94" s="105">
        <f t="shared" si="5"/>
        <v>6.7249999999999996</v>
      </c>
      <c r="F94" s="106">
        <v>221</v>
      </c>
      <c r="G94" s="106">
        <v>2972.45</v>
      </c>
      <c r="H94" s="107">
        <f t="shared" si="6"/>
        <v>701.2</v>
      </c>
      <c r="I94" s="108">
        <f t="shared" si="4"/>
        <v>3673.6499999999996</v>
      </c>
    </row>
    <row r="95" spans="1:9" s="92" customFormat="1" ht="26.4">
      <c r="A95" s="103">
        <v>88</v>
      </c>
      <c r="B95" s="258" t="s">
        <v>79</v>
      </c>
      <c r="C95" s="258" t="s">
        <v>43</v>
      </c>
      <c r="D95" s="104">
        <v>1279</v>
      </c>
      <c r="E95" s="105">
        <f t="shared" si="5"/>
        <v>7.6589999999999998</v>
      </c>
      <c r="F95" s="106">
        <v>114</v>
      </c>
      <c r="G95" s="106">
        <v>1746.25</v>
      </c>
      <c r="H95" s="107">
        <f t="shared" si="6"/>
        <v>411.94</v>
      </c>
      <c r="I95" s="108">
        <f t="shared" si="4"/>
        <v>2158.19</v>
      </c>
    </row>
    <row r="96" spans="1:9" s="92" customFormat="1" ht="26.4">
      <c r="A96" s="103">
        <v>89</v>
      </c>
      <c r="B96" s="258" t="s">
        <v>87</v>
      </c>
      <c r="C96" s="258" t="s">
        <v>43</v>
      </c>
      <c r="D96" s="104">
        <v>1235</v>
      </c>
      <c r="E96" s="105">
        <f t="shared" si="5"/>
        <v>7.3949999999999996</v>
      </c>
      <c r="F96" s="106">
        <v>165</v>
      </c>
      <c r="G96" s="106">
        <v>2440.35</v>
      </c>
      <c r="H96" s="107">
        <f t="shared" si="6"/>
        <v>575.67999999999995</v>
      </c>
      <c r="I96" s="108">
        <f t="shared" si="4"/>
        <v>3016.0299999999997</v>
      </c>
    </row>
    <row r="97" spans="1:9" s="92" customFormat="1" ht="26.4">
      <c r="A97" s="103">
        <v>90</v>
      </c>
      <c r="B97" s="258" t="s">
        <v>80</v>
      </c>
      <c r="C97" s="258" t="s">
        <v>43</v>
      </c>
      <c r="D97" s="104">
        <v>1488</v>
      </c>
      <c r="E97" s="105">
        <f t="shared" si="5"/>
        <v>8.91</v>
      </c>
      <c r="F97" s="106">
        <v>115</v>
      </c>
      <c r="G97" s="106">
        <v>2049.3000000000002</v>
      </c>
      <c r="H97" s="107">
        <f t="shared" si="6"/>
        <v>483.43</v>
      </c>
      <c r="I97" s="108">
        <f t="shared" si="4"/>
        <v>2532.73</v>
      </c>
    </row>
    <row r="98" spans="1:9" s="92" customFormat="1" ht="26.4">
      <c r="A98" s="103">
        <v>91</v>
      </c>
      <c r="B98" s="258" t="s">
        <v>81</v>
      </c>
      <c r="C98" s="258" t="s">
        <v>43</v>
      </c>
      <c r="D98" s="104">
        <v>1255</v>
      </c>
      <c r="E98" s="105">
        <f t="shared" si="5"/>
        <v>7.5149999999999997</v>
      </c>
      <c r="F98" s="106">
        <v>109.5</v>
      </c>
      <c r="G98" s="106">
        <v>1645.79</v>
      </c>
      <c r="H98" s="107">
        <f t="shared" si="6"/>
        <v>388.24</v>
      </c>
      <c r="I98" s="108">
        <f t="shared" si="4"/>
        <v>2034.03</v>
      </c>
    </row>
    <row r="99" spans="1:9" s="92" customFormat="1" ht="26.4">
      <c r="A99" s="103">
        <v>92</v>
      </c>
      <c r="B99" s="258" t="s">
        <v>85</v>
      </c>
      <c r="C99" s="258" t="s">
        <v>41</v>
      </c>
      <c r="D99" s="104">
        <v>1263</v>
      </c>
      <c r="E99" s="105">
        <f t="shared" si="5"/>
        <v>7.5629999999999997</v>
      </c>
      <c r="F99" s="106">
        <v>105</v>
      </c>
      <c r="G99" s="106">
        <v>1588.23</v>
      </c>
      <c r="H99" s="107">
        <f t="shared" si="6"/>
        <v>374.66</v>
      </c>
      <c r="I99" s="108">
        <f t="shared" si="4"/>
        <v>1962.89</v>
      </c>
    </row>
    <row r="100" spans="1:9" s="92" customFormat="1" ht="26.4">
      <c r="A100" s="103">
        <v>93</v>
      </c>
      <c r="B100" s="258" t="s">
        <v>58</v>
      </c>
      <c r="C100" s="258" t="s">
        <v>41</v>
      </c>
      <c r="D100" s="104">
        <v>1243</v>
      </c>
      <c r="E100" s="105">
        <f t="shared" si="5"/>
        <v>7.4429999999999996</v>
      </c>
      <c r="F100" s="106">
        <v>52</v>
      </c>
      <c r="G100" s="106">
        <v>774.07</v>
      </c>
      <c r="H100" s="107">
        <f t="shared" si="6"/>
        <v>182.6</v>
      </c>
      <c r="I100" s="108">
        <f t="shared" si="4"/>
        <v>956.67000000000007</v>
      </c>
    </row>
    <row r="101" spans="1:9" s="92" customFormat="1" ht="26.4">
      <c r="A101" s="103">
        <v>94</v>
      </c>
      <c r="B101" s="258" t="s">
        <v>66</v>
      </c>
      <c r="C101" s="258" t="s">
        <v>43</v>
      </c>
      <c r="D101" s="104">
        <v>1375</v>
      </c>
      <c r="E101" s="105">
        <f t="shared" si="5"/>
        <v>8.234</v>
      </c>
      <c r="F101" s="106">
        <v>104</v>
      </c>
      <c r="G101" s="106">
        <v>1712.67</v>
      </c>
      <c r="H101" s="107">
        <f>ROUND(G101*0.2194,2)</f>
        <v>375.76</v>
      </c>
      <c r="I101" s="108">
        <f t="shared" si="4"/>
        <v>2088.4300000000003</v>
      </c>
    </row>
    <row r="102" spans="1:9" s="92" customFormat="1" ht="26.4">
      <c r="A102" s="103">
        <v>95</v>
      </c>
      <c r="B102" s="258" t="s">
        <v>108</v>
      </c>
      <c r="C102" s="258" t="s">
        <v>45</v>
      </c>
      <c r="D102" s="104">
        <v>1396</v>
      </c>
      <c r="E102" s="105">
        <f t="shared" si="5"/>
        <v>8.359</v>
      </c>
      <c r="F102" s="106">
        <v>106.5</v>
      </c>
      <c r="G102" s="106">
        <v>1780.47</v>
      </c>
      <c r="H102" s="107">
        <f t="shared" si="6"/>
        <v>420.01</v>
      </c>
      <c r="I102" s="108">
        <f t="shared" si="4"/>
        <v>2200.48</v>
      </c>
    </row>
    <row r="103" spans="1:9" s="92" customFormat="1" ht="26.4">
      <c r="A103" s="103">
        <v>96</v>
      </c>
      <c r="B103" s="258" t="s">
        <v>49</v>
      </c>
      <c r="C103" s="258" t="s">
        <v>43</v>
      </c>
      <c r="D103" s="104">
        <v>1239</v>
      </c>
      <c r="E103" s="105">
        <f t="shared" si="5"/>
        <v>7.4189999999999996</v>
      </c>
      <c r="F103" s="106">
        <v>161</v>
      </c>
      <c r="G103" s="106">
        <v>2388.92</v>
      </c>
      <c r="H103" s="107">
        <f t="shared" si="6"/>
        <v>563.54999999999995</v>
      </c>
      <c r="I103" s="108">
        <f t="shared" si="4"/>
        <v>2952.4700000000003</v>
      </c>
    </row>
    <row r="104" spans="1:9" s="92" customFormat="1" ht="26.4">
      <c r="A104" s="103">
        <v>97</v>
      </c>
      <c r="B104" s="258" t="s">
        <v>71</v>
      </c>
      <c r="C104" s="258" t="s">
        <v>45</v>
      </c>
      <c r="D104" s="104">
        <v>1422</v>
      </c>
      <c r="E104" s="105">
        <f t="shared" si="5"/>
        <v>8.5150000000000006</v>
      </c>
      <c r="F104" s="106">
        <v>126</v>
      </c>
      <c r="G104" s="106">
        <v>2145.7800000000002</v>
      </c>
      <c r="H104" s="107">
        <f t="shared" si="6"/>
        <v>506.19</v>
      </c>
      <c r="I104" s="108">
        <f t="shared" si="4"/>
        <v>2651.9700000000003</v>
      </c>
    </row>
    <row r="105" spans="1:9" s="92" customFormat="1" ht="26.4">
      <c r="A105" s="103">
        <v>98</v>
      </c>
      <c r="B105" s="258" t="s">
        <v>107</v>
      </c>
      <c r="C105" s="258" t="s">
        <v>54</v>
      </c>
      <c r="D105" s="104">
        <v>1063</v>
      </c>
      <c r="E105" s="105">
        <f t="shared" si="5"/>
        <v>6.3650000000000002</v>
      </c>
      <c r="F105" s="106">
        <v>89</v>
      </c>
      <c r="G105" s="106">
        <v>1132.97</v>
      </c>
      <c r="H105" s="107">
        <f t="shared" si="6"/>
        <v>267.27</v>
      </c>
      <c r="I105" s="108">
        <f t="shared" si="4"/>
        <v>1400.24</v>
      </c>
    </row>
    <row r="106" spans="1:9" s="92" customFormat="1" ht="26.4">
      <c r="A106" s="103">
        <v>99</v>
      </c>
      <c r="B106" s="258" t="s">
        <v>42</v>
      </c>
      <c r="C106" s="258" t="s">
        <v>41</v>
      </c>
      <c r="D106" s="104">
        <v>1200</v>
      </c>
      <c r="E106" s="105">
        <f t="shared" si="5"/>
        <v>7.1859999999999999</v>
      </c>
      <c r="F106" s="106">
        <v>40</v>
      </c>
      <c r="G106" s="106">
        <v>574.88</v>
      </c>
      <c r="H106" s="107">
        <f>ROUNDDOWN(G106*0.2359,2)-0.01</f>
        <v>135.60000000000002</v>
      </c>
      <c r="I106" s="108">
        <f t="shared" si="4"/>
        <v>710.48</v>
      </c>
    </row>
    <row r="107" spans="1:9" s="92" customFormat="1" ht="26.4">
      <c r="A107" s="103">
        <v>100</v>
      </c>
      <c r="B107" s="258" t="s">
        <v>55</v>
      </c>
      <c r="C107" s="258" t="s">
        <v>41</v>
      </c>
      <c r="D107" s="104">
        <v>1220</v>
      </c>
      <c r="E107" s="105">
        <f t="shared" si="5"/>
        <v>7.3049999999999997</v>
      </c>
      <c r="F107" s="106">
        <v>60.5</v>
      </c>
      <c r="G107" s="106">
        <v>883.91</v>
      </c>
      <c r="H107" s="107">
        <f t="shared" si="6"/>
        <v>208.51</v>
      </c>
      <c r="I107" s="108">
        <f t="shared" si="4"/>
        <v>1092.42</v>
      </c>
    </row>
    <row r="108" spans="1:9" s="92" customFormat="1">
      <c r="A108" s="103">
        <v>101</v>
      </c>
      <c r="B108" s="258" t="s">
        <v>62</v>
      </c>
      <c r="C108" s="258" t="s">
        <v>41</v>
      </c>
      <c r="D108" s="104">
        <v>1176</v>
      </c>
      <c r="E108" s="109">
        <f t="shared" si="5"/>
        <v>7.0419999999999998</v>
      </c>
      <c r="F108" s="108">
        <v>146</v>
      </c>
      <c r="G108" s="108">
        <v>2056.2600000000002</v>
      </c>
      <c r="H108" s="107">
        <f t="shared" si="6"/>
        <v>485.07</v>
      </c>
      <c r="I108" s="108">
        <f t="shared" si="4"/>
        <v>2541.3300000000004</v>
      </c>
    </row>
    <row r="109" spans="1:9" s="92" customFormat="1" ht="26.4">
      <c r="A109" s="103">
        <v>102</v>
      </c>
      <c r="B109" s="258" t="s">
        <v>107</v>
      </c>
      <c r="C109" s="258" t="s">
        <v>41</v>
      </c>
      <c r="D109" s="104">
        <v>1347</v>
      </c>
      <c r="E109" s="105">
        <f t="shared" si="5"/>
        <v>8.0660000000000007</v>
      </c>
      <c r="F109" s="106">
        <v>115.5</v>
      </c>
      <c r="G109" s="106">
        <v>1863.25</v>
      </c>
      <c r="H109" s="107">
        <f t="shared" si="6"/>
        <v>439.54</v>
      </c>
      <c r="I109" s="108">
        <f t="shared" si="4"/>
        <v>2302.79</v>
      </c>
    </row>
    <row r="110" spans="1:9" s="92" customFormat="1" ht="26.4">
      <c r="A110" s="103">
        <v>103</v>
      </c>
      <c r="B110" s="258" t="s">
        <v>67</v>
      </c>
      <c r="C110" s="258" t="s">
        <v>41</v>
      </c>
      <c r="D110" s="104">
        <v>1263</v>
      </c>
      <c r="E110" s="105">
        <f t="shared" si="5"/>
        <v>7.5629999999999997</v>
      </c>
      <c r="F110" s="106">
        <v>112</v>
      </c>
      <c r="G110" s="106">
        <v>1694.11</v>
      </c>
      <c r="H110" s="107">
        <f t="shared" si="6"/>
        <v>399.64</v>
      </c>
      <c r="I110" s="108">
        <f t="shared" si="4"/>
        <v>2093.75</v>
      </c>
    </row>
    <row r="111" spans="1:9" s="92" customFormat="1" ht="26.4">
      <c r="A111" s="103">
        <v>104</v>
      </c>
      <c r="B111" s="258" t="s">
        <v>52</v>
      </c>
      <c r="C111" s="258" t="s">
        <v>45</v>
      </c>
      <c r="D111" s="104">
        <v>1655</v>
      </c>
      <c r="E111" s="105">
        <f t="shared" si="5"/>
        <v>9.91</v>
      </c>
      <c r="F111" s="106">
        <v>124.75</v>
      </c>
      <c r="G111" s="106">
        <v>2472.5500000000002</v>
      </c>
      <c r="H111" s="107">
        <f t="shared" si="6"/>
        <v>583.27</v>
      </c>
      <c r="I111" s="108">
        <f t="shared" si="4"/>
        <v>3055.82</v>
      </c>
    </row>
    <row r="112" spans="1:9" s="92" customFormat="1" ht="26.4">
      <c r="A112" s="103">
        <v>105</v>
      </c>
      <c r="B112" s="258" t="s">
        <v>57</v>
      </c>
      <c r="C112" s="258" t="s">
        <v>41</v>
      </c>
      <c r="D112" s="104">
        <v>1392</v>
      </c>
      <c r="E112" s="105">
        <f t="shared" si="5"/>
        <v>8.3350000000000009</v>
      </c>
      <c r="F112" s="106">
        <v>170</v>
      </c>
      <c r="G112" s="106">
        <v>2833.9</v>
      </c>
      <c r="H112" s="107">
        <f t="shared" si="6"/>
        <v>668.52</v>
      </c>
      <c r="I112" s="108">
        <f t="shared" si="4"/>
        <v>3502.42</v>
      </c>
    </row>
    <row r="113" spans="1:9" s="92" customFormat="1" ht="26.4">
      <c r="A113" s="103">
        <v>106</v>
      </c>
      <c r="B113" s="258" t="s">
        <v>63</v>
      </c>
      <c r="C113" s="258" t="s">
        <v>43</v>
      </c>
      <c r="D113" s="104">
        <v>1376</v>
      </c>
      <c r="E113" s="105">
        <f t="shared" si="5"/>
        <v>8.24</v>
      </c>
      <c r="F113" s="106">
        <v>180</v>
      </c>
      <c r="G113" s="106">
        <v>2966.4</v>
      </c>
      <c r="H113" s="107">
        <f t="shared" si="6"/>
        <v>699.77</v>
      </c>
      <c r="I113" s="108">
        <f t="shared" si="4"/>
        <v>3666.17</v>
      </c>
    </row>
    <row r="114" spans="1:9" s="92" customFormat="1">
      <c r="A114" s="103">
        <v>107</v>
      </c>
      <c r="B114" s="258" t="s">
        <v>74</v>
      </c>
      <c r="C114" s="258" t="s">
        <v>43</v>
      </c>
      <c r="D114" s="104">
        <v>1535</v>
      </c>
      <c r="E114" s="105">
        <f t="shared" si="5"/>
        <v>9.1920000000000002</v>
      </c>
      <c r="F114" s="106">
        <v>109.5</v>
      </c>
      <c r="G114" s="106">
        <v>2013.05</v>
      </c>
      <c r="H114" s="107">
        <f t="shared" si="6"/>
        <v>474.88</v>
      </c>
      <c r="I114" s="108">
        <f t="shared" si="4"/>
        <v>2487.9299999999998</v>
      </c>
    </row>
    <row r="115" spans="1:9" s="92" customFormat="1" ht="26.4">
      <c r="A115" s="103">
        <v>108</v>
      </c>
      <c r="B115" s="258" t="s">
        <v>51</v>
      </c>
      <c r="C115" s="258" t="s">
        <v>41</v>
      </c>
      <c r="D115" s="104">
        <v>1240</v>
      </c>
      <c r="E115" s="105">
        <f t="shared" si="5"/>
        <v>7.4249999999999998</v>
      </c>
      <c r="F115" s="106">
        <v>112</v>
      </c>
      <c r="G115" s="106">
        <v>1663.2</v>
      </c>
      <c r="H115" s="107">
        <f t="shared" si="6"/>
        <v>392.35</v>
      </c>
      <c r="I115" s="108">
        <f t="shared" si="4"/>
        <v>2055.5500000000002</v>
      </c>
    </row>
    <row r="116" spans="1:9" s="92" customFormat="1" ht="26.4">
      <c r="A116" s="103">
        <v>109</v>
      </c>
      <c r="B116" s="258" t="s">
        <v>57</v>
      </c>
      <c r="C116" s="258" t="s">
        <v>41</v>
      </c>
      <c r="D116" s="104">
        <v>1367</v>
      </c>
      <c r="E116" s="105">
        <f t="shared" si="5"/>
        <v>8.1859999999999999</v>
      </c>
      <c r="F116" s="106">
        <v>180</v>
      </c>
      <c r="G116" s="106">
        <v>2946.96</v>
      </c>
      <c r="H116" s="107">
        <f t="shared" si="6"/>
        <v>695.19</v>
      </c>
      <c r="I116" s="108">
        <f t="shared" si="4"/>
        <v>3642.15</v>
      </c>
    </row>
    <row r="117" spans="1:9" s="92" customFormat="1">
      <c r="A117" s="103">
        <v>110</v>
      </c>
      <c r="B117" s="258" t="s">
        <v>74</v>
      </c>
      <c r="C117" s="258" t="s">
        <v>43</v>
      </c>
      <c r="D117" s="104">
        <v>1535</v>
      </c>
      <c r="E117" s="105">
        <f t="shared" si="5"/>
        <v>9.1920000000000002</v>
      </c>
      <c r="F117" s="106">
        <v>30</v>
      </c>
      <c r="G117" s="106">
        <v>551.52</v>
      </c>
      <c r="H117" s="107">
        <f t="shared" si="6"/>
        <v>130.1</v>
      </c>
      <c r="I117" s="108">
        <f t="shared" si="4"/>
        <v>681.62</v>
      </c>
    </row>
    <row r="118" spans="1:9" s="92" customFormat="1" ht="26.4">
      <c r="A118" s="103">
        <v>111</v>
      </c>
      <c r="B118" s="258" t="s">
        <v>82</v>
      </c>
      <c r="C118" s="258" t="s">
        <v>41</v>
      </c>
      <c r="D118" s="104">
        <v>1220</v>
      </c>
      <c r="E118" s="105">
        <f t="shared" si="5"/>
        <v>7.3049999999999997</v>
      </c>
      <c r="F118" s="106">
        <v>119</v>
      </c>
      <c r="G118" s="106">
        <v>1738.59</v>
      </c>
      <c r="H118" s="107">
        <f t="shared" si="6"/>
        <v>410.13</v>
      </c>
      <c r="I118" s="108">
        <f t="shared" si="4"/>
        <v>2148.7199999999998</v>
      </c>
    </row>
    <row r="119" spans="1:9" s="92" customFormat="1" ht="26.4">
      <c r="A119" s="103">
        <v>112</v>
      </c>
      <c r="B119" s="258" t="s">
        <v>44</v>
      </c>
      <c r="C119" s="258" t="s">
        <v>43</v>
      </c>
      <c r="D119" s="104">
        <v>1418</v>
      </c>
      <c r="E119" s="105">
        <f t="shared" si="5"/>
        <v>8.4909999999999997</v>
      </c>
      <c r="F119" s="106">
        <v>28</v>
      </c>
      <c r="G119" s="106">
        <v>475.5</v>
      </c>
      <c r="H119" s="107">
        <f t="shared" si="6"/>
        <v>112.17</v>
      </c>
      <c r="I119" s="108">
        <f t="shared" si="4"/>
        <v>587.66999999999996</v>
      </c>
    </row>
    <row r="120" spans="1:9" s="92" customFormat="1" ht="26.4">
      <c r="A120" s="103">
        <v>113</v>
      </c>
      <c r="B120" s="258" t="s">
        <v>58</v>
      </c>
      <c r="C120" s="258" t="s">
        <v>41</v>
      </c>
      <c r="D120" s="104">
        <v>1263</v>
      </c>
      <c r="E120" s="105">
        <f t="shared" si="5"/>
        <v>7.5629999999999997</v>
      </c>
      <c r="F120" s="106">
        <v>91</v>
      </c>
      <c r="G120" s="106">
        <v>1376.47</v>
      </c>
      <c r="H120" s="107">
        <f t="shared" si="6"/>
        <v>324.70999999999998</v>
      </c>
      <c r="I120" s="108">
        <f t="shared" si="4"/>
        <v>1701.18</v>
      </c>
    </row>
    <row r="121" spans="1:9" s="92" customFormat="1" ht="26.4">
      <c r="A121" s="103">
        <v>114</v>
      </c>
      <c r="B121" s="258" t="s">
        <v>47</v>
      </c>
      <c r="C121" s="258" t="s">
        <v>45</v>
      </c>
      <c r="D121" s="104">
        <v>1268</v>
      </c>
      <c r="E121" s="105">
        <f t="shared" si="5"/>
        <v>7.593</v>
      </c>
      <c r="F121" s="106">
        <v>110</v>
      </c>
      <c r="G121" s="106">
        <v>1670.46</v>
      </c>
      <c r="H121" s="107">
        <f t="shared" si="6"/>
        <v>394.06</v>
      </c>
      <c r="I121" s="108">
        <f t="shared" si="4"/>
        <v>2064.52</v>
      </c>
    </row>
    <row r="122" spans="1:9" s="92" customFormat="1" ht="52.8">
      <c r="A122" s="103">
        <v>115</v>
      </c>
      <c r="B122" s="258" t="s">
        <v>109</v>
      </c>
      <c r="C122" s="258" t="s">
        <v>110</v>
      </c>
      <c r="D122" s="104">
        <v>2113</v>
      </c>
      <c r="E122" s="105">
        <f t="shared" si="5"/>
        <v>12.653</v>
      </c>
      <c r="F122" s="106">
        <v>28</v>
      </c>
      <c r="G122" s="106">
        <v>708.57</v>
      </c>
      <c r="H122" s="107">
        <f t="shared" si="6"/>
        <v>167.15</v>
      </c>
      <c r="I122" s="108">
        <f t="shared" si="4"/>
        <v>875.72</v>
      </c>
    </row>
    <row r="123" spans="1:9" s="92" customFormat="1" ht="26.4">
      <c r="A123" s="103">
        <v>116</v>
      </c>
      <c r="B123" s="258" t="s">
        <v>83</v>
      </c>
      <c r="C123" s="258" t="s">
        <v>41</v>
      </c>
      <c r="D123" s="104">
        <v>1412</v>
      </c>
      <c r="E123" s="105">
        <f t="shared" si="5"/>
        <v>8.4550000000000001</v>
      </c>
      <c r="F123" s="106">
        <v>194</v>
      </c>
      <c r="G123" s="106">
        <v>3280.54</v>
      </c>
      <c r="H123" s="107">
        <f t="shared" si="6"/>
        <v>773.88</v>
      </c>
      <c r="I123" s="108">
        <f t="shared" si="4"/>
        <v>4054.42</v>
      </c>
    </row>
    <row r="124" spans="1:9" s="92" customFormat="1" ht="26.4">
      <c r="A124" s="103">
        <v>117</v>
      </c>
      <c r="B124" s="258" t="s">
        <v>73</v>
      </c>
      <c r="C124" s="258" t="s">
        <v>41</v>
      </c>
      <c r="D124" s="104">
        <v>1220</v>
      </c>
      <c r="E124" s="105">
        <f t="shared" si="5"/>
        <v>7.3049999999999997</v>
      </c>
      <c r="F124" s="106">
        <v>91</v>
      </c>
      <c r="G124" s="106">
        <v>1329.51</v>
      </c>
      <c r="H124" s="107">
        <f t="shared" si="6"/>
        <v>313.63</v>
      </c>
      <c r="I124" s="108">
        <f t="shared" si="4"/>
        <v>1643.1399999999999</v>
      </c>
    </row>
    <row r="125" spans="1:9" s="92" customFormat="1">
      <c r="A125" s="103">
        <v>118</v>
      </c>
      <c r="B125" s="258" t="s">
        <v>84</v>
      </c>
      <c r="C125" s="258" t="s">
        <v>43</v>
      </c>
      <c r="D125" s="104">
        <v>1268</v>
      </c>
      <c r="E125" s="105">
        <f t="shared" si="5"/>
        <v>7.593</v>
      </c>
      <c r="F125" s="106">
        <v>182</v>
      </c>
      <c r="G125" s="106">
        <v>2763.85</v>
      </c>
      <c r="H125" s="107">
        <f t="shared" si="6"/>
        <v>651.99</v>
      </c>
      <c r="I125" s="108">
        <f t="shared" si="4"/>
        <v>3415.84</v>
      </c>
    </row>
    <row r="126" spans="1:9" s="92" customFormat="1" ht="26.4">
      <c r="A126" s="103">
        <v>119</v>
      </c>
      <c r="B126" s="258" t="s">
        <v>85</v>
      </c>
      <c r="C126" s="258" t="s">
        <v>41</v>
      </c>
      <c r="D126" s="104">
        <v>1220</v>
      </c>
      <c r="E126" s="105">
        <f t="shared" si="5"/>
        <v>7.3049999999999997</v>
      </c>
      <c r="F126" s="106">
        <v>120</v>
      </c>
      <c r="G126" s="106">
        <v>1753.2</v>
      </c>
      <c r="H126" s="107">
        <f t="shared" si="6"/>
        <v>413.58</v>
      </c>
      <c r="I126" s="108">
        <f t="shared" si="4"/>
        <v>2166.7800000000002</v>
      </c>
    </row>
    <row r="127" spans="1:9" s="92" customFormat="1" ht="26.4">
      <c r="A127" s="103">
        <v>120</v>
      </c>
      <c r="B127" s="258" t="s">
        <v>40</v>
      </c>
      <c r="C127" s="258" t="s">
        <v>43</v>
      </c>
      <c r="D127" s="104">
        <v>1464</v>
      </c>
      <c r="E127" s="105">
        <f t="shared" si="5"/>
        <v>8.766</v>
      </c>
      <c r="F127" s="106">
        <v>159</v>
      </c>
      <c r="G127" s="106">
        <v>2787.59</v>
      </c>
      <c r="H127" s="107">
        <f t="shared" si="6"/>
        <v>657.59</v>
      </c>
      <c r="I127" s="108">
        <f t="shared" si="4"/>
        <v>3445.1800000000003</v>
      </c>
    </row>
    <row r="128" spans="1:9" s="92" customFormat="1">
      <c r="A128" s="103">
        <v>121</v>
      </c>
      <c r="B128" s="258" t="s">
        <v>74</v>
      </c>
      <c r="C128" s="258" t="s">
        <v>43</v>
      </c>
      <c r="D128" s="104">
        <v>1515</v>
      </c>
      <c r="E128" s="105">
        <f t="shared" si="5"/>
        <v>9.0719999999999992</v>
      </c>
      <c r="F128" s="106">
        <v>30</v>
      </c>
      <c r="G128" s="106">
        <v>544.32000000000005</v>
      </c>
      <c r="H128" s="107">
        <f t="shared" si="6"/>
        <v>128.41</v>
      </c>
      <c r="I128" s="108">
        <f t="shared" si="4"/>
        <v>672.73</v>
      </c>
    </row>
    <row r="129" spans="1:9" s="92" customFormat="1" ht="26.4">
      <c r="A129" s="103">
        <v>122</v>
      </c>
      <c r="B129" s="258" t="s">
        <v>51</v>
      </c>
      <c r="C129" s="258" t="s">
        <v>41</v>
      </c>
      <c r="D129" s="104">
        <v>1243</v>
      </c>
      <c r="E129" s="105">
        <f t="shared" si="5"/>
        <v>7.4429999999999996</v>
      </c>
      <c r="F129" s="106">
        <v>82</v>
      </c>
      <c r="G129" s="106">
        <v>1220.6500000000001</v>
      </c>
      <c r="H129" s="107">
        <f t="shared" si="6"/>
        <v>287.95</v>
      </c>
      <c r="I129" s="108">
        <f t="shared" si="4"/>
        <v>1508.6000000000001</v>
      </c>
    </row>
    <row r="130" spans="1:9" s="92" customFormat="1" ht="26.4">
      <c r="A130" s="103">
        <v>123</v>
      </c>
      <c r="B130" s="258" t="s">
        <v>51</v>
      </c>
      <c r="C130" s="258" t="s">
        <v>41</v>
      </c>
      <c r="D130" s="104">
        <v>1263</v>
      </c>
      <c r="E130" s="105">
        <f t="shared" si="5"/>
        <v>7.5629999999999997</v>
      </c>
      <c r="F130" s="106">
        <v>146</v>
      </c>
      <c r="G130" s="106">
        <v>2208.4</v>
      </c>
      <c r="H130" s="107">
        <f t="shared" si="6"/>
        <v>520.96</v>
      </c>
      <c r="I130" s="108">
        <f t="shared" si="4"/>
        <v>2729.36</v>
      </c>
    </row>
    <row r="131" spans="1:9" s="92" customFormat="1" ht="26.4">
      <c r="A131" s="103">
        <v>124</v>
      </c>
      <c r="B131" s="258" t="s">
        <v>75</v>
      </c>
      <c r="C131" s="258" t="s">
        <v>41</v>
      </c>
      <c r="D131" s="104">
        <v>1412</v>
      </c>
      <c r="E131" s="105">
        <f t="shared" si="5"/>
        <v>8.4550000000000001</v>
      </c>
      <c r="F131" s="106">
        <v>44</v>
      </c>
      <c r="G131" s="106">
        <v>744.04</v>
      </c>
      <c r="H131" s="107">
        <f t="shared" si="6"/>
        <v>175.52</v>
      </c>
      <c r="I131" s="108">
        <f t="shared" si="4"/>
        <v>919.56</v>
      </c>
    </row>
    <row r="132" spans="1:9" s="92" customFormat="1" ht="26.4">
      <c r="A132" s="103">
        <v>125</v>
      </c>
      <c r="B132" s="258" t="s">
        <v>52</v>
      </c>
      <c r="C132" s="258" t="s">
        <v>43</v>
      </c>
      <c r="D132" s="104">
        <v>1464</v>
      </c>
      <c r="E132" s="105">
        <f t="shared" si="5"/>
        <v>8.766</v>
      </c>
      <c r="F132" s="106">
        <v>140.25</v>
      </c>
      <c r="G132" s="106">
        <v>2458.86</v>
      </c>
      <c r="H132" s="107">
        <f t="shared" si="6"/>
        <v>580.04999999999995</v>
      </c>
      <c r="I132" s="108">
        <f t="shared" si="4"/>
        <v>3038.91</v>
      </c>
    </row>
    <row r="133" spans="1:9" s="92" customFormat="1" ht="26.4">
      <c r="A133" s="103">
        <v>126</v>
      </c>
      <c r="B133" s="258" t="s">
        <v>56</v>
      </c>
      <c r="C133" s="258" t="s">
        <v>41</v>
      </c>
      <c r="D133" s="104">
        <v>1240</v>
      </c>
      <c r="E133" s="105">
        <f t="shared" si="5"/>
        <v>7.4249999999999998</v>
      </c>
      <c r="F133" s="106">
        <v>27</v>
      </c>
      <c r="G133" s="106">
        <v>400.95</v>
      </c>
      <c r="H133" s="107">
        <f t="shared" si="6"/>
        <v>94.58</v>
      </c>
      <c r="I133" s="108">
        <f t="shared" si="4"/>
        <v>495.53</v>
      </c>
    </row>
    <row r="134" spans="1:9" s="92" customFormat="1" ht="26.4">
      <c r="A134" s="103">
        <v>127</v>
      </c>
      <c r="B134" s="258" t="s">
        <v>72</v>
      </c>
      <c r="C134" s="258" t="s">
        <v>41</v>
      </c>
      <c r="D134" s="104">
        <v>1220</v>
      </c>
      <c r="E134" s="105">
        <f t="shared" si="5"/>
        <v>7.3049999999999997</v>
      </c>
      <c r="F134" s="106">
        <v>128.5</v>
      </c>
      <c r="G134" s="106">
        <v>1877.39</v>
      </c>
      <c r="H134" s="107">
        <f t="shared" si="6"/>
        <v>442.88</v>
      </c>
      <c r="I134" s="108">
        <f t="shared" si="4"/>
        <v>2320.27</v>
      </c>
    </row>
    <row r="135" spans="1:9" s="92" customFormat="1" ht="26.4">
      <c r="A135" s="103">
        <v>128</v>
      </c>
      <c r="B135" s="258" t="s">
        <v>46</v>
      </c>
      <c r="C135" s="258" t="s">
        <v>54</v>
      </c>
      <c r="D135" s="104">
        <v>1063</v>
      </c>
      <c r="E135" s="105">
        <f t="shared" si="5"/>
        <v>6.3650000000000002</v>
      </c>
      <c r="F135" s="106">
        <v>128.5</v>
      </c>
      <c r="G135" s="106">
        <v>1635.81</v>
      </c>
      <c r="H135" s="107">
        <f t="shared" si="6"/>
        <v>385.89</v>
      </c>
      <c r="I135" s="108">
        <f t="shared" si="4"/>
        <v>2021.6999999999998</v>
      </c>
    </row>
    <row r="136" spans="1:9" s="92" customFormat="1" ht="26.4">
      <c r="A136" s="103">
        <v>129</v>
      </c>
      <c r="B136" s="258" t="s">
        <v>57</v>
      </c>
      <c r="C136" s="258" t="s">
        <v>43</v>
      </c>
      <c r="D136" s="104">
        <v>1438</v>
      </c>
      <c r="E136" s="105">
        <f t="shared" si="5"/>
        <v>8.6110000000000007</v>
      </c>
      <c r="F136" s="106">
        <v>186</v>
      </c>
      <c r="G136" s="106">
        <v>3203.29</v>
      </c>
      <c r="H136" s="107">
        <f t="shared" si="6"/>
        <v>755.66</v>
      </c>
      <c r="I136" s="108">
        <f t="shared" ref="I136:I199" si="7">G136+H136</f>
        <v>3958.95</v>
      </c>
    </row>
    <row r="137" spans="1:9" s="92" customFormat="1">
      <c r="A137" s="103">
        <v>130</v>
      </c>
      <c r="B137" s="258" t="s">
        <v>74</v>
      </c>
      <c r="C137" s="258" t="s">
        <v>43</v>
      </c>
      <c r="D137" s="104">
        <v>1535</v>
      </c>
      <c r="E137" s="105">
        <f t="shared" ref="E137:E200" si="8">ROUND(D137/$E$4,3)</f>
        <v>9.1920000000000002</v>
      </c>
      <c r="F137" s="106">
        <v>91</v>
      </c>
      <c r="G137" s="106">
        <v>1672.94</v>
      </c>
      <c r="H137" s="107">
        <f t="shared" si="6"/>
        <v>394.65</v>
      </c>
      <c r="I137" s="108">
        <f t="shared" si="7"/>
        <v>2067.59</v>
      </c>
    </row>
    <row r="138" spans="1:9" s="92" customFormat="1" ht="26.4">
      <c r="A138" s="103">
        <v>131</v>
      </c>
      <c r="B138" s="258" t="s">
        <v>86</v>
      </c>
      <c r="C138" s="258" t="s">
        <v>43</v>
      </c>
      <c r="D138" s="104">
        <v>1418</v>
      </c>
      <c r="E138" s="105">
        <f t="shared" si="8"/>
        <v>8.4909999999999997</v>
      </c>
      <c r="F138" s="106">
        <v>114</v>
      </c>
      <c r="G138" s="106">
        <v>1935.95</v>
      </c>
      <c r="H138" s="107">
        <f t="shared" ref="H138:H201" si="9">ROUND(G138*0.2359,2)</f>
        <v>456.69</v>
      </c>
      <c r="I138" s="108">
        <f t="shared" si="7"/>
        <v>2392.64</v>
      </c>
    </row>
    <row r="139" spans="1:9" s="92" customFormat="1" ht="26.4">
      <c r="A139" s="103">
        <v>132</v>
      </c>
      <c r="B139" s="258" t="s">
        <v>83</v>
      </c>
      <c r="C139" s="258" t="s">
        <v>41</v>
      </c>
      <c r="D139" s="104">
        <v>1412</v>
      </c>
      <c r="E139" s="105">
        <f t="shared" si="8"/>
        <v>8.4550000000000001</v>
      </c>
      <c r="F139" s="106">
        <v>127</v>
      </c>
      <c r="G139" s="106">
        <v>2147.5700000000002</v>
      </c>
      <c r="H139" s="107">
        <f t="shared" si="9"/>
        <v>506.61</v>
      </c>
      <c r="I139" s="108">
        <f t="shared" si="7"/>
        <v>2654.1800000000003</v>
      </c>
    </row>
    <row r="140" spans="1:9" s="92" customFormat="1" ht="26.4">
      <c r="A140" s="103">
        <v>133</v>
      </c>
      <c r="B140" s="258" t="s">
        <v>79</v>
      </c>
      <c r="C140" s="258" t="s">
        <v>41</v>
      </c>
      <c r="D140" s="104">
        <v>1220</v>
      </c>
      <c r="E140" s="105">
        <f t="shared" si="8"/>
        <v>7.3049999999999997</v>
      </c>
      <c r="F140" s="106">
        <v>13</v>
      </c>
      <c r="G140" s="106">
        <v>189.93</v>
      </c>
      <c r="H140" s="107">
        <f t="shared" si="9"/>
        <v>44.8</v>
      </c>
      <c r="I140" s="108">
        <f t="shared" si="7"/>
        <v>234.73000000000002</v>
      </c>
    </row>
    <row r="141" spans="1:9" s="92" customFormat="1" ht="26.4">
      <c r="A141" s="103">
        <v>134</v>
      </c>
      <c r="B141" s="258" t="s">
        <v>80</v>
      </c>
      <c r="C141" s="258" t="s">
        <v>45</v>
      </c>
      <c r="D141" s="104">
        <v>1594</v>
      </c>
      <c r="E141" s="105">
        <f t="shared" si="8"/>
        <v>9.5449999999999999</v>
      </c>
      <c r="F141" s="106">
        <v>105</v>
      </c>
      <c r="G141" s="106">
        <v>2004.45</v>
      </c>
      <c r="H141" s="107">
        <f>ROUNDDOWN(G141*0.2359,2)</f>
        <v>472.84</v>
      </c>
      <c r="I141" s="108">
        <f t="shared" si="7"/>
        <v>2477.29</v>
      </c>
    </row>
    <row r="142" spans="1:9" s="92" customFormat="1" ht="26.4">
      <c r="A142" s="103">
        <v>135</v>
      </c>
      <c r="B142" s="258" t="s">
        <v>53</v>
      </c>
      <c r="C142" s="258" t="s">
        <v>54</v>
      </c>
      <c r="D142" s="104">
        <v>1063</v>
      </c>
      <c r="E142" s="105">
        <f t="shared" si="8"/>
        <v>6.3650000000000002</v>
      </c>
      <c r="F142" s="106">
        <v>100.5</v>
      </c>
      <c r="G142" s="106">
        <v>1279.3699999999999</v>
      </c>
      <c r="H142" s="107">
        <f t="shared" si="9"/>
        <v>301.8</v>
      </c>
      <c r="I142" s="108">
        <f t="shared" si="7"/>
        <v>1581.1699999999998</v>
      </c>
    </row>
    <row r="143" spans="1:9" s="92" customFormat="1" ht="26.4">
      <c r="A143" s="103">
        <v>136</v>
      </c>
      <c r="B143" s="258" t="s">
        <v>108</v>
      </c>
      <c r="C143" s="258" t="s">
        <v>54</v>
      </c>
      <c r="D143" s="104">
        <v>1103</v>
      </c>
      <c r="E143" s="105">
        <f t="shared" si="8"/>
        <v>6.6050000000000004</v>
      </c>
      <c r="F143" s="106">
        <v>89</v>
      </c>
      <c r="G143" s="106">
        <v>1175.69</v>
      </c>
      <c r="H143" s="107">
        <f t="shared" si="9"/>
        <v>277.35000000000002</v>
      </c>
      <c r="I143" s="108">
        <f t="shared" si="7"/>
        <v>1453.04</v>
      </c>
    </row>
    <row r="144" spans="1:9" s="92" customFormat="1" ht="26.4">
      <c r="A144" s="103">
        <v>137</v>
      </c>
      <c r="B144" s="258" t="s">
        <v>85</v>
      </c>
      <c r="C144" s="258" t="s">
        <v>41</v>
      </c>
      <c r="D144" s="104">
        <v>1220</v>
      </c>
      <c r="E144" s="105">
        <f t="shared" si="8"/>
        <v>7.3049999999999997</v>
      </c>
      <c r="F144" s="106">
        <v>60</v>
      </c>
      <c r="G144" s="106">
        <v>876.6</v>
      </c>
      <c r="H144" s="107">
        <f t="shared" si="9"/>
        <v>206.79</v>
      </c>
      <c r="I144" s="108">
        <f t="shared" si="7"/>
        <v>1083.3900000000001</v>
      </c>
    </row>
    <row r="145" spans="1:9" s="92" customFormat="1" ht="26.4">
      <c r="A145" s="103">
        <v>138</v>
      </c>
      <c r="B145" s="258" t="s">
        <v>79</v>
      </c>
      <c r="C145" s="258" t="s">
        <v>41</v>
      </c>
      <c r="D145" s="104">
        <v>1320</v>
      </c>
      <c r="E145" s="105">
        <f t="shared" si="8"/>
        <v>7.9039999999999999</v>
      </c>
      <c r="F145" s="106">
        <v>38</v>
      </c>
      <c r="G145" s="106">
        <v>600.70000000000005</v>
      </c>
      <c r="H145" s="107">
        <f t="shared" si="9"/>
        <v>141.71</v>
      </c>
      <c r="I145" s="108">
        <f t="shared" si="7"/>
        <v>742.41000000000008</v>
      </c>
    </row>
    <row r="146" spans="1:9" s="92" customFormat="1" ht="26.4">
      <c r="A146" s="103">
        <v>139</v>
      </c>
      <c r="B146" s="258" t="s">
        <v>87</v>
      </c>
      <c r="C146" s="258" t="s">
        <v>41</v>
      </c>
      <c r="D146" s="104">
        <v>1220</v>
      </c>
      <c r="E146" s="105">
        <f t="shared" si="8"/>
        <v>7.3049999999999997</v>
      </c>
      <c r="F146" s="106">
        <v>256</v>
      </c>
      <c r="G146" s="106">
        <v>3740.16</v>
      </c>
      <c r="H146" s="107">
        <f t="shared" si="9"/>
        <v>882.3</v>
      </c>
      <c r="I146" s="108">
        <f t="shared" si="7"/>
        <v>4622.46</v>
      </c>
    </row>
    <row r="147" spans="1:9" s="92" customFormat="1" ht="26.4">
      <c r="A147" s="103">
        <v>140</v>
      </c>
      <c r="B147" s="258" t="s">
        <v>60</v>
      </c>
      <c r="C147" s="258" t="s">
        <v>43</v>
      </c>
      <c r="D147" s="104">
        <v>1444</v>
      </c>
      <c r="E147" s="105">
        <f t="shared" si="8"/>
        <v>8.6470000000000002</v>
      </c>
      <c r="F147" s="106">
        <v>42.5</v>
      </c>
      <c r="G147" s="106">
        <v>735</v>
      </c>
      <c r="H147" s="107">
        <f t="shared" si="9"/>
        <v>173.39</v>
      </c>
      <c r="I147" s="108">
        <f t="shared" si="7"/>
        <v>908.39</v>
      </c>
    </row>
    <row r="148" spans="1:9" s="92" customFormat="1" ht="26.4">
      <c r="A148" s="103">
        <v>141</v>
      </c>
      <c r="B148" s="258" t="s">
        <v>88</v>
      </c>
      <c r="C148" s="258" t="s">
        <v>41</v>
      </c>
      <c r="D148" s="104">
        <v>1392</v>
      </c>
      <c r="E148" s="105">
        <f t="shared" si="8"/>
        <v>8.3350000000000009</v>
      </c>
      <c r="F148" s="106">
        <v>105</v>
      </c>
      <c r="G148" s="106">
        <v>1750.35</v>
      </c>
      <c r="H148" s="107">
        <f t="shared" si="9"/>
        <v>412.91</v>
      </c>
      <c r="I148" s="108">
        <f t="shared" si="7"/>
        <v>2163.2599999999998</v>
      </c>
    </row>
    <row r="149" spans="1:9" s="92" customFormat="1" ht="26.4">
      <c r="A149" s="103">
        <v>142</v>
      </c>
      <c r="B149" s="258" t="s">
        <v>49</v>
      </c>
      <c r="C149" s="258" t="s">
        <v>41</v>
      </c>
      <c r="D149" s="104">
        <v>1259</v>
      </c>
      <c r="E149" s="105">
        <f t="shared" si="8"/>
        <v>7.5389999999999997</v>
      </c>
      <c r="F149" s="106">
        <v>133</v>
      </c>
      <c r="G149" s="106">
        <v>2005.37</v>
      </c>
      <c r="H149" s="107">
        <f t="shared" si="9"/>
        <v>473.07</v>
      </c>
      <c r="I149" s="108">
        <f t="shared" si="7"/>
        <v>2478.44</v>
      </c>
    </row>
    <row r="150" spans="1:9" s="92" customFormat="1" ht="26.4">
      <c r="A150" s="103">
        <v>143</v>
      </c>
      <c r="B150" s="258" t="s">
        <v>72</v>
      </c>
      <c r="C150" s="258" t="s">
        <v>54</v>
      </c>
      <c r="D150" s="104">
        <v>1123</v>
      </c>
      <c r="E150" s="105">
        <f t="shared" si="8"/>
        <v>6.7249999999999996</v>
      </c>
      <c r="F150" s="106">
        <v>14</v>
      </c>
      <c r="G150" s="106">
        <v>188.3</v>
      </c>
      <c r="H150" s="107">
        <f t="shared" si="9"/>
        <v>44.42</v>
      </c>
      <c r="I150" s="108">
        <f t="shared" si="7"/>
        <v>232.72000000000003</v>
      </c>
    </row>
    <row r="151" spans="1:9" s="92" customFormat="1" ht="26.4">
      <c r="A151" s="103">
        <v>144</v>
      </c>
      <c r="B151" s="258" t="s">
        <v>88</v>
      </c>
      <c r="C151" s="258" t="s">
        <v>45</v>
      </c>
      <c r="D151" s="104">
        <v>1762</v>
      </c>
      <c r="E151" s="105">
        <f t="shared" si="8"/>
        <v>10.551</v>
      </c>
      <c r="F151" s="106">
        <v>107</v>
      </c>
      <c r="G151" s="106">
        <v>2257.91</v>
      </c>
      <c r="H151" s="107">
        <f t="shared" si="9"/>
        <v>532.64</v>
      </c>
      <c r="I151" s="108">
        <f t="shared" si="7"/>
        <v>2790.5499999999997</v>
      </c>
    </row>
    <row r="152" spans="1:9" s="92" customFormat="1" ht="26.4">
      <c r="A152" s="103">
        <v>145</v>
      </c>
      <c r="B152" s="258" t="s">
        <v>81</v>
      </c>
      <c r="C152" s="258" t="s">
        <v>43</v>
      </c>
      <c r="D152" s="104">
        <v>1235</v>
      </c>
      <c r="E152" s="105">
        <f t="shared" si="8"/>
        <v>7.3949999999999996</v>
      </c>
      <c r="F152" s="106">
        <v>6</v>
      </c>
      <c r="G152" s="106">
        <v>88.74</v>
      </c>
      <c r="H152" s="107">
        <f t="shared" si="9"/>
        <v>20.93</v>
      </c>
      <c r="I152" s="108">
        <f t="shared" si="7"/>
        <v>109.66999999999999</v>
      </c>
    </row>
    <row r="153" spans="1:9" s="92" customFormat="1" ht="26.4">
      <c r="A153" s="103">
        <v>146</v>
      </c>
      <c r="B153" s="258" t="s">
        <v>75</v>
      </c>
      <c r="C153" s="258" t="s">
        <v>43</v>
      </c>
      <c r="D153" s="104">
        <v>1438</v>
      </c>
      <c r="E153" s="105">
        <f t="shared" si="8"/>
        <v>8.6110000000000007</v>
      </c>
      <c r="F153" s="106">
        <v>131.25</v>
      </c>
      <c r="G153" s="106">
        <v>2260.39</v>
      </c>
      <c r="H153" s="107">
        <f t="shared" si="9"/>
        <v>533.23</v>
      </c>
      <c r="I153" s="108">
        <f t="shared" si="7"/>
        <v>2793.62</v>
      </c>
    </row>
    <row r="154" spans="1:9" s="92" customFormat="1" ht="26.4">
      <c r="A154" s="103">
        <v>147</v>
      </c>
      <c r="B154" s="258" t="s">
        <v>67</v>
      </c>
      <c r="C154" s="258" t="s">
        <v>43</v>
      </c>
      <c r="D154" s="104">
        <v>1235</v>
      </c>
      <c r="E154" s="105">
        <f t="shared" si="8"/>
        <v>7.3949999999999996</v>
      </c>
      <c r="F154" s="106">
        <v>56</v>
      </c>
      <c r="G154" s="106">
        <v>828.24</v>
      </c>
      <c r="H154" s="107">
        <f t="shared" si="9"/>
        <v>195.38</v>
      </c>
      <c r="I154" s="108">
        <f t="shared" si="7"/>
        <v>1023.62</v>
      </c>
    </row>
    <row r="155" spans="1:9" s="92" customFormat="1" ht="26.4">
      <c r="A155" s="103">
        <v>148</v>
      </c>
      <c r="B155" s="258" t="s">
        <v>75</v>
      </c>
      <c r="C155" s="258" t="s">
        <v>43</v>
      </c>
      <c r="D155" s="104">
        <v>1464</v>
      </c>
      <c r="E155" s="105">
        <f t="shared" si="8"/>
        <v>8.766</v>
      </c>
      <c r="F155" s="106">
        <v>74.5</v>
      </c>
      <c r="G155" s="106">
        <v>1306.1300000000001</v>
      </c>
      <c r="H155" s="107">
        <f>ROUNDDOWN(G155*0.2359,2)</f>
        <v>308.11</v>
      </c>
      <c r="I155" s="108">
        <f t="shared" si="7"/>
        <v>1614.2400000000002</v>
      </c>
    </row>
    <row r="156" spans="1:9" s="92" customFormat="1" ht="26.4">
      <c r="A156" s="103">
        <v>149</v>
      </c>
      <c r="B156" s="258" t="s">
        <v>86</v>
      </c>
      <c r="C156" s="258" t="s">
        <v>41</v>
      </c>
      <c r="D156" s="104">
        <v>1412</v>
      </c>
      <c r="E156" s="105">
        <f t="shared" si="8"/>
        <v>8.4550000000000001</v>
      </c>
      <c r="F156" s="106">
        <v>115</v>
      </c>
      <c r="G156" s="106">
        <v>1944.65</v>
      </c>
      <c r="H156" s="107">
        <f t="shared" si="9"/>
        <v>458.74</v>
      </c>
      <c r="I156" s="108">
        <f t="shared" si="7"/>
        <v>2403.3900000000003</v>
      </c>
    </row>
    <row r="157" spans="1:9" s="92" customFormat="1" ht="26.4">
      <c r="A157" s="103">
        <v>150</v>
      </c>
      <c r="B157" s="258" t="s">
        <v>81</v>
      </c>
      <c r="C157" s="258" t="s">
        <v>43</v>
      </c>
      <c r="D157" s="104">
        <v>1235</v>
      </c>
      <c r="E157" s="105">
        <f t="shared" si="8"/>
        <v>7.3949999999999996</v>
      </c>
      <c r="F157" s="106">
        <v>182.75</v>
      </c>
      <c r="G157" s="106">
        <v>2702.87</v>
      </c>
      <c r="H157" s="107">
        <f t="shared" si="9"/>
        <v>637.61</v>
      </c>
      <c r="I157" s="108">
        <f t="shared" si="7"/>
        <v>3340.48</v>
      </c>
    </row>
    <row r="158" spans="1:9" s="92" customFormat="1" ht="26.4">
      <c r="A158" s="103">
        <v>151</v>
      </c>
      <c r="B158" s="258" t="s">
        <v>58</v>
      </c>
      <c r="C158" s="258" t="s">
        <v>43</v>
      </c>
      <c r="D158" s="104">
        <v>1255</v>
      </c>
      <c r="E158" s="105">
        <f t="shared" si="8"/>
        <v>7.5149999999999997</v>
      </c>
      <c r="F158" s="106">
        <v>143</v>
      </c>
      <c r="G158" s="106">
        <v>2149.29</v>
      </c>
      <c r="H158" s="107">
        <f t="shared" si="9"/>
        <v>507.02</v>
      </c>
      <c r="I158" s="108">
        <f t="shared" si="7"/>
        <v>2656.31</v>
      </c>
    </row>
    <row r="159" spans="1:9" s="92" customFormat="1" ht="26.4">
      <c r="A159" s="103">
        <v>152</v>
      </c>
      <c r="B159" s="258" t="s">
        <v>71</v>
      </c>
      <c r="C159" s="258" t="s">
        <v>41</v>
      </c>
      <c r="D159" s="104">
        <v>1243</v>
      </c>
      <c r="E159" s="105">
        <f t="shared" si="8"/>
        <v>7.4429999999999996</v>
      </c>
      <c r="F159" s="106">
        <v>133</v>
      </c>
      <c r="G159" s="106">
        <v>1979.84</v>
      </c>
      <c r="H159" s="107">
        <f t="shared" si="9"/>
        <v>467.04</v>
      </c>
      <c r="I159" s="108">
        <f t="shared" si="7"/>
        <v>2446.88</v>
      </c>
    </row>
    <row r="160" spans="1:9" s="92" customFormat="1">
      <c r="A160" s="103">
        <v>153</v>
      </c>
      <c r="B160" s="258" t="s">
        <v>62</v>
      </c>
      <c r="C160" s="258" t="s">
        <v>43</v>
      </c>
      <c r="D160" s="104">
        <v>1360</v>
      </c>
      <c r="E160" s="105">
        <f t="shared" si="8"/>
        <v>8.1440000000000001</v>
      </c>
      <c r="F160" s="106">
        <v>91</v>
      </c>
      <c r="G160" s="106">
        <v>1482.21</v>
      </c>
      <c r="H160" s="107">
        <f t="shared" si="9"/>
        <v>349.65</v>
      </c>
      <c r="I160" s="108">
        <f t="shared" si="7"/>
        <v>1831.8600000000001</v>
      </c>
    </row>
    <row r="161" spans="1:9" s="92" customFormat="1" ht="26.4">
      <c r="A161" s="103">
        <v>154</v>
      </c>
      <c r="B161" s="258" t="s">
        <v>75</v>
      </c>
      <c r="C161" s="258" t="s">
        <v>41</v>
      </c>
      <c r="D161" s="104">
        <v>1412</v>
      </c>
      <c r="E161" s="105">
        <f t="shared" si="8"/>
        <v>8.4550000000000001</v>
      </c>
      <c r="F161" s="106">
        <v>141.75</v>
      </c>
      <c r="G161" s="106">
        <v>2396.9899999999998</v>
      </c>
      <c r="H161" s="107">
        <f t="shared" si="9"/>
        <v>565.45000000000005</v>
      </c>
      <c r="I161" s="108">
        <f t="shared" si="7"/>
        <v>2962.4399999999996</v>
      </c>
    </row>
    <row r="162" spans="1:9" s="92" customFormat="1" ht="26.4">
      <c r="A162" s="103">
        <v>155</v>
      </c>
      <c r="B162" s="258" t="s">
        <v>89</v>
      </c>
      <c r="C162" s="258" t="s">
        <v>41</v>
      </c>
      <c r="D162" s="104">
        <v>1220</v>
      </c>
      <c r="E162" s="105">
        <f t="shared" si="8"/>
        <v>7.3049999999999997</v>
      </c>
      <c r="F162" s="106">
        <v>202</v>
      </c>
      <c r="G162" s="106">
        <v>2951.22</v>
      </c>
      <c r="H162" s="107">
        <f t="shared" si="9"/>
        <v>696.19</v>
      </c>
      <c r="I162" s="108">
        <f t="shared" si="7"/>
        <v>3647.41</v>
      </c>
    </row>
    <row r="163" spans="1:9" s="92" customFormat="1" ht="26.4">
      <c r="A163" s="103">
        <v>156</v>
      </c>
      <c r="B163" s="258" t="s">
        <v>88</v>
      </c>
      <c r="C163" s="258" t="s">
        <v>43</v>
      </c>
      <c r="D163" s="104">
        <v>1444</v>
      </c>
      <c r="E163" s="105">
        <f t="shared" si="8"/>
        <v>8.6470000000000002</v>
      </c>
      <c r="F163" s="106">
        <v>144</v>
      </c>
      <c r="G163" s="106">
        <v>2490.34</v>
      </c>
      <c r="H163" s="107">
        <f t="shared" si="9"/>
        <v>587.47</v>
      </c>
      <c r="I163" s="108">
        <f t="shared" si="7"/>
        <v>3077.8100000000004</v>
      </c>
    </row>
    <row r="164" spans="1:9" s="92" customFormat="1" ht="39.6">
      <c r="A164" s="103">
        <v>157</v>
      </c>
      <c r="B164" s="258" t="s">
        <v>68</v>
      </c>
      <c r="C164" s="258" t="s">
        <v>41</v>
      </c>
      <c r="D164" s="104">
        <v>1367</v>
      </c>
      <c r="E164" s="105">
        <f t="shared" si="8"/>
        <v>8.1859999999999999</v>
      </c>
      <c r="F164" s="106">
        <v>46</v>
      </c>
      <c r="G164" s="106">
        <v>753.11</v>
      </c>
      <c r="H164" s="107">
        <f t="shared" si="9"/>
        <v>177.66</v>
      </c>
      <c r="I164" s="108">
        <f t="shared" si="7"/>
        <v>930.77</v>
      </c>
    </row>
    <row r="165" spans="1:9" s="92" customFormat="1" ht="26.4">
      <c r="A165" s="103">
        <v>158</v>
      </c>
      <c r="B165" s="258" t="s">
        <v>67</v>
      </c>
      <c r="C165" s="258" t="s">
        <v>43</v>
      </c>
      <c r="D165" s="104">
        <v>1255</v>
      </c>
      <c r="E165" s="105">
        <f t="shared" si="8"/>
        <v>7.5149999999999997</v>
      </c>
      <c r="F165" s="106">
        <v>122</v>
      </c>
      <c r="G165" s="106">
        <v>1833.66</v>
      </c>
      <c r="H165" s="107">
        <f t="shared" si="9"/>
        <v>432.56</v>
      </c>
      <c r="I165" s="108">
        <f t="shared" si="7"/>
        <v>2266.2200000000003</v>
      </c>
    </row>
    <row r="166" spans="1:9" s="92" customFormat="1" ht="39.6">
      <c r="A166" s="103">
        <v>159</v>
      </c>
      <c r="B166" s="258" t="s">
        <v>90</v>
      </c>
      <c r="C166" s="258" t="s">
        <v>91</v>
      </c>
      <c r="D166" s="104">
        <v>1937</v>
      </c>
      <c r="E166" s="105">
        <f t="shared" si="8"/>
        <v>11.599</v>
      </c>
      <c r="F166" s="106">
        <v>97</v>
      </c>
      <c r="G166" s="106">
        <v>2250.21</v>
      </c>
      <c r="H166" s="107">
        <f t="shared" si="9"/>
        <v>530.82000000000005</v>
      </c>
      <c r="I166" s="108">
        <f t="shared" si="7"/>
        <v>2781.03</v>
      </c>
    </row>
    <row r="167" spans="1:9" s="92" customFormat="1" ht="26.4">
      <c r="A167" s="103">
        <v>160</v>
      </c>
      <c r="B167" s="258" t="s">
        <v>81</v>
      </c>
      <c r="C167" s="258" t="s">
        <v>41</v>
      </c>
      <c r="D167" s="104">
        <v>1263</v>
      </c>
      <c r="E167" s="105">
        <f t="shared" si="8"/>
        <v>7.5629999999999997</v>
      </c>
      <c r="F167" s="106">
        <v>188.25</v>
      </c>
      <c r="G167" s="106">
        <v>2847.47</v>
      </c>
      <c r="H167" s="107">
        <f t="shared" si="9"/>
        <v>671.72</v>
      </c>
      <c r="I167" s="108">
        <f t="shared" si="7"/>
        <v>3519.1899999999996</v>
      </c>
    </row>
    <row r="168" spans="1:9" s="92" customFormat="1" ht="26.4">
      <c r="A168" s="103">
        <v>161</v>
      </c>
      <c r="B168" s="258" t="s">
        <v>48</v>
      </c>
      <c r="C168" s="258" t="s">
        <v>41</v>
      </c>
      <c r="D168" s="104">
        <v>1243</v>
      </c>
      <c r="E168" s="105">
        <f t="shared" si="8"/>
        <v>7.4429999999999996</v>
      </c>
      <c r="F168" s="106">
        <v>137</v>
      </c>
      <c r="G168" s="106">
        <v>2039.38</v>
      </c>
      <c r="H168" s="107">
        <f t="shared" si="9"/>
        <v>481.09</v>
      </c>
      <c r="I168" s="108">
        <f t="shared" si="7"/>
        <v>2520.4700000000003</v>
      </c>
    </row>
    <row r="169" spans="1:9" s="92" customFormat="1" ht="26.4">
      <c r="A169" s="103">
        <v>162</v>
      </c>
      <c r="B169" s="258" t="s">
        <v>40</v>
      </c>
      <c r="C169" s="258" t="s">
        <v>41</v>
      </c>
      <c r="D169" s="104">
        <v>1438</v>
      </c>
      <c r="E169" s="105">
        <f t="shared" si="8"/>
        <v>8.6110000000000007</v>
      </c>
      <c r="F169" s="106">
        <v>152</v>
      </c>
      <c r="G169" s="106">
        <v>2617.7399999999998</v>
      </c>
      <c r="H169" s="107">
        <f>ROUNDDOWN(G169*0.2359,2)-0.01</f>
        <v>617.51</v>
      </c>
      <c r="I169" s="108">
        <f t="shared" si="7"/>
        <v>3235.25</v>
      </c>
    </row>
    <row r="170" spans="1:9" s="92" customFormat="1" ht="26.4">
      <c r="A170" s="103">
        <v>163</v>
      </c>
      <c r="B170" s="258" t="s">
        <v>49</v>
      </c>
      <c r="C170" s="258" t="s">
        <v>41</v>
      </c>
      <c r="D170" s="104">
        <v>1240</v>
      </c>
      <c r="E170" s="105">
        <f t="shared" si="8"/>
        <v>7.4249999999999998</v>
      </c>
      <c r="F170" s="106">
        <v>146</v>
      </c>
      <c r="G170" s="106">
        <v>2168.1</v>
      </c>
      <c r="H170" s="107">
        <f t="shared" si="9"/>
        <v>511.45</v>
      </c>
      <c r="I170" s="108">
        <f t="shared" si="7"/>
        <v>2679.5499999999997</v>
      </c>
    </row>
    <row r="171" spans="1:9" s="92" customFormat="1" ht="26.4">
      <c r="A171" s="103">
        <v>164</v>
      </c>
      <c r="B171" s="258" t="s">
        <v>47</v>
      </c>
      <c r="C171" s="258" t="s">
        <v>41</v>
      </c>
      <c r="D171" s="104">
        <v>1220</v>
      </c>
      <c r="E171" s="105">
        <f t="shared" si="8"/>
        <v>7.3049999999999997</v>
      </c>
      <c r="F171" s="106">
        <v>86</v>
      </c>
      <c r="G171" s="106">
        <v>1256.46</v>
      </c>
      <c r="H171" s="107">
        <f t="shared" si="9"/>
        <v>296.39999999999998</v>
      </c>
      <c r="I171" s="108">
        <f t="shared" si="7"/>
        <v>1552.8600000000001</v>
      </c>
    </row>
    <row r="172" spans="1:9" s="92" customFormat="1">
      <c r="A172" s="103">
        <v>165</v>
      </c>
      <c r="B172" s="258" t="s">
        <v>74</v>
      </c>
      <c r="C172" s="258" t="s">
        <v>45</v>
      </c>
      <c r="D172" s="104">
        <v>1706</v>
      </c>
      <c r="E172" s="105">
        <f t="shared" si="8"/>
        <v>10.215999999999999</v>
      </c>
      <c r="F172" s="106">
        <v>91</v>
      </c>
      <c r="G172" s="106">
        <v>1859.31</v>
      </c>
      <c r="H172" s="107">
        <f t="shared" si="9"/>
        <v>438.61</v>
      </c>
      <c r="I172" s="108">
        <f t="shared" si="7"/>
        <v>2297.92</v>
      </c>
    </row>
    <row r="173" spans="1:9" s="92" customFormat="1" ht="26.4">
      <c r="A173" s="103">
        <v>166</v>
      </c>
      <c r="B173" s="258" t="s">
        <v>75</v>
      </c>
      <c r="C173" s="258" t="s">
        <v>41</v>
      </c>
      <c r="D173" s="104">
        <v>1412</v>
      </c>
      <c r="E173" s="105">
        <f t="shared" si="8"/>
        <v>8.4550000000000001</v>
      </c>
      <c r="F173" s="106">
        <v>142.5</v>
      </c>
      <c r="G173" s="106">
        <v>2409.6799999999998</v>
      </c>
      <c r="H173" s="107">
        <f t="shared" si="9"/>
        <v>568.44000000000005</v>
      </c>
      <c r="I173" s="108">
        <f t="shared" si="7"/>
        <v>2978.12</v>
      </c>
    </row>
    <row r="174" spans="1:9" s="92" customFormat="1" ht="26.4">
      <c r="A174" s="103">
        <v>167</v>
      </c>
      <c r="B174" s="258" t="s">
        <v>77</v>
      </c>
      <c r="C174" s="258" t="s">
        <v>41</v>
      </c>
      <c r="D174" s="104">
        <v>1263</v>
      </c>
      <c r="E174" s="105">
        <f t="shared" si="8"/>
        <v>7.5629999999999997</v>
      </c>
      <c r="F174" s="106">
        <v>125</v>
      </c>
      <c r="G174" s="106">
        <v>1890.75</v>
      </c>
      <c r="H174" s="107">
        <f t="shared" si="9"/>
        <v>446.03</v>
      </c>
      <c r="I174" s="108">
        <f t="shared" si="7"/>
        <v>2336.7799999999997</v>
      </c>
    </row>
    <row r="175" spans="1:9" s="92" customFormat="1">
      <c r="A175" s="103">
        <v>168</v>
      </c>
      <c r="B175" s="258" t="s">
        <v>84</v>
      </c>
      <c r="C175" s="258" t="s">
        <v>43</v>
      </c>
      <c r="D175" s="104">
        <v>1268</v>
      </c>
      <c r="E175" s="105">
        <f t="shared" si="8"/>
        <v>7.593</v>
      </c>
      <c r="F175" s="106">
        <v>93</v>
      </c>
      <c r="G175" s="106">
        <v>1412.3</v>
      </c>
      <c r="H175" s="107">
        <f t="shared" si="9"/>
        <v>333.16</v>
      </c>
      <c r="I175" s="108">
        <f t="shared" si="7"/>
        <v>1745.46</v>
      </c>
    </row>
    <row r="176" spans="1:9" s="92" customFormat="1" ht="39.6">
      <c r="A176" s="103">
        <v>169</v>
      </c>
      <c r="B176" s="258" t="s">
        <v>90</v>
      </c>
      <c r="C176" s="258" t="s">
        <v>39</v>
      </c>
      <c r="D176" s="104">
        <v>1883</v>
      </c>
      <c r="E176" s="105">
        <f t="shared" si="8"/>
        <v>11.275</v>
      </c>
      <c r="F176" s="106">
        <v>144</v>
      </c>
      <c r="G176" s="106">
        <v>3247.2</v>
      </c>
      <c r="H176" s="107">
        <f t="shared" si="9"/>
        <v>766.01</v>
      </c>
      <c r="I176" s="108">
        <f t="shared" si="7"/>
        <v>4013.21</v>
      </c>
    </row>
    <row r="177" spans="1:9" s="92" customFormat="1">
      <c r="A177" s="103">
        <v>170</v>
      </c>
      <c r="B177" s="258" t="s">
        <v>74</v>
      </c>
      <c r="C177" s="258" t="s">
        <v>43</v>
      </c>
      <c r="D177" s="104">
        <v>1488</v>
      </c>
      <c r="E177" s="105">
        <f t="shared" si="8"/>
        <v>8.91</v>
      </c>
      <c r="F177" s="106">
        <v>61</v>
      </c>
      <c r="G177" s="106">
        <v>1087.02</v>
      </c>
      <c r="H177" s="107">
        <f t="shared" si="9"/>
        <v>256.43</v>
      </c>
      <c r="I177" s="108">
        <f t="shared" si="7"/>
        <v>1343.45</v>
      </c>
    </row>
    <row r="178" spans="1:9" s="92" customFormat="1" ht="26.4">
      <c r="A178" s="103">
        <v>171</v>
      </c>
      <c r="B178" s="258" t="s">
        <v>72</v>
      </c>
      <c r="C178" s="258" t="s">
        <v>43</v>
      </c>
      <c r="D178" s="104">
        <v>1215</v>
      </c>
      <c r="E178" s="105">
        <f t="shared" si="8"/>
        <v>7.2750000000000004</v>
      </c>
      <c r="F178" s="106">
        <v>89</v>
      </c>
      <c r="G178" s="106">
        <v>1294.95</v>
      </c>
      <c r="H178" s="107">
        <f t="shared" si="9"/>
        <v>305.48</v>
      </c>
      <c r="I178" s="108">
        <f t="shared" si="7"/>
        <v>1600.43</v>
      </c>
    </row>
    <row r="179" spans="1:9" s="92" customFormat="1" ht="26.4">
      <c r="A179" s="103">
        <v>172</v>
      </c>
      <c r="B179" s="258" t="s">
        <v>53</v>
      </c>
      <c r="C179" s="258" t="s">
        <v>45</v>
      </c>
      <c r="D179" s="104">
        <v>1272</v>
      </c>
      <c r="E179" s="105">
        <f t="shared" si="8"/>
        <v>7.617</v>
      </c>
      <c r="F179" s="106">
        <v>103.5</v>
      </c>
      <c r="G179" s="106">
        <v>1576.72</v>
      </c>
      <c r="H179" s="107">
        <f t="shared" si="9"/>
        <v>371.95</v>
      </c>
      <c r="I179" s="108">
        <f t="shared" si="7"/>
        <v>1948.67</v>
      </c>
    </row>
    <row r="180" spans="1:9" s="92" customFormat="1" ht="26.4">
      <c r="A180" s="103">
        <v>173</v>
      </c>
      <c r="B180" s="258" t="s">
        <v>60</v>
      </c>
      <c r="C180" s="258" t="s">
        <v>41</v>
      </c>
      <c r="D180" s="104">
        <v>1392</v>
      </c>
      <c r="E180" s="105">
        <f t="shared" si="8"/>
        <v>8.3350000000000009</v>
      </c>
      <c r="F180" s="106">
        <v>59</v>
      </c>
      <c r="G180" s="106">
        <v>983.53</v>
      </c>
      <c r="H180" s="107">
        <f t="shared" si="9"/>
        <v>232.01</v>
      </c>
      <c r="I180" s="108">
        <f t="shared" si="7"/>
        <v>1215.54</v>
      </c>
    </row>
    <row r="181" spans="1:9" s="92" customFormat="1" ht="26.4">
      <c r="A181" s="103">
        <v>174</v>
      </c>
      <c r="B181" s="258" t="s">
        <v>92</v>
      </c>
      <c r="C181" s="258" t="s">
        <v>43</v>
      </c>
      <c r="D181" s="104">
        <v>1418</v>
      </c>
      <c r="E181" s="105">
        <f t="shared" si="8"/>
        <v>8.4909999999999997</v>
      </c>
      <c r="F181" s="106">
        <v>58</v>
      </c>
      <c r="G181" s="106">
        <v>984.96</v>
      </c>
      <c r="H181" s="107">
        <f t="shared" si="9"/>
        <v>232.35</v>
      </c>
      <c r="I181" s="108">
        <f t="shared" si="7"/>
        <v>1217.31</v>
      </c>
    </row>
    <row r="182" spans="1:9" s="92" customFormat="1" ht="26.4">
      <c r="A182" s="103">
        <v>175</v>
      </c>
      <c r="B182" s="258" t="s">
        <v>53</v>
      </c>
      <c r="C182" s="258" t="s">
        <v>54</v>
      </c>
      <c r="D182" s="104">
        <v>1063</v>
      </c>
      <c r="E182" s="105">
        <f t="shared" si="8"/>
        <v>6.3650000000000002</v>
      </c>
      <c r="F182" s="106">
        <v>58.5</v>
      </c>
      <c r="G182" s="106">
        <v>744.71</v>
      </c>
      <c r="H182" s="107">
        <f t="shared" si="9"/>
        <v>175.68</v>
      </c>
      <c r="I182" s="108">
        <f t="shared" si="7"/>
        <v>920.3900000000001</v>
      </c>
    </row>
    <row r="183" spans="1:9" s="92" customFormat="1">
      <c r="A183" s="103">
        <v>176</v>
      </c>
      <c r="B183" s="258" t="s">
        <v>84</v>
      </c>
      <c r="C183" s="258" t="s">
        <v>45</v>
      </c>
      <c r="D183" s="104">
        <v>1279</v>
      </c>
      <c r="E183" s="105">
        <f t="shared" si="8"/>
        <v>7.6589999999999998</v>
      </c>
      <c r="F183" s="106">
        <v>166</v>
      </c>
      <c r="G183" s="106">
        <v>2542.79</v>
      </c>
      <c r="H183" s="107">
        <f t="shared" si="9"/>
        <v>599.84</v>
      </c>
      <c r="I183" s="108">
        <f t="shared" si="7"/>
        <v>3142.63</v>
      </c>
    </row>
    <row r="184" spans="1:9" s="92" customFormat="1" ht="26.4">
      <c r="A184" s="103">
        <v>177</v>
      </c>
      <c r="B184" s="258" t="s">
        <v>67</v>
      </c>
      <c r="C184" s="258" t="s">
        <v>45</v>
      </c>
      <c r="D184" s="104">
        <v>1838</v>
      </c>
      <c r="E184" s="105">
        <f t="shared" si="8"/>
        <v>11.006</v>
      </c>
      <c r="F184" s="106">
        <v>123</v>
      </c>
      <c r="G184" s="106">
        <v>2707.48</v>
      </c>
      <c r="H184" s="107">
        <f t="shared" si="9"/>
        <v>638.69000000000005</v>
      </c>
      <c r="I184" s="108">
        <f t="shared" si="7"/>
        <v>3346.17</v>
      </c>
    </row>
    <row r="185" spans="1:9" s="92" customFormat="1" ht="26.4">
      <c r="A185" s="103">
        <v>178</v>
      </c>
      <c r="B185" s="258" t="s">
        <v>57</v>
      </c>
      <c r="C185" s="258" t="s">
        <v>41</v>
      </c>
      <c r="D185" s="104">
        <v>1438</v>
      </c>
      <c r="E185" s="105">
        <f t="shared" si="8"/>
        <v>8.6110000000000007</v>
      </c>
      <c r="F185" s="106">
        <v>186</v>
      </c>
      <c r="G185" s="106">
        <v>3203.29</v>
      </c>
      <c r="H185" s="107">
        <f t="shared" si="9"/>
        <v>755.66</v>
      </c>
      <c r="I185" s="108">
        <f t="shared" si="7"/>
        <v>3958.95</v>
      </c>
    </row>
    <row r="186" spans="1:9" s="92" customFormat="1" ht="26.4">
      <c r="A186" s="103">
        <v>179</v>
      </c>
      <c r="B186" s="258" t="s">
        <v>46</v>
      </c>
      <c r="C186" s="258" t="s">
        <v>54</v>
      </c>
      <c r="D186" s="104">
        <v>1083</v>
      </c>
      <c r="E186" s="105">
        <f t="shared" si="8"/>
        <v>6.4850000000000003</v>
      </c>
      <c r="F186" s="106">
        <v>117</v>
      </c>
      <c r="G186" s="106">
        <v>1517.49</v>
      </c>
      <c r="H186" s="107">
        <f t="shared" si="9"/>
        <v>357.98</v>
      </c>
      <c r="I186" s="108">
        <f t="shared" si="7"/>
        <v>1875.47</v>
      </c>
    </row>
    <row r="187" spans="1:9" s="92" customFormat="1" ht="39.6">
      <c r="A187" s="103">
        <v>180</v>
      </c>
      <c r="B187" s="258" t="s">
        <v>68</v>
      </c>
      <c r="C187" s="258" t="s">
        <v>45</v>
      </c>
      <c r="D187" s="104">
        <v>1614</v>
      </c>
      <c r="E187" s="105">
        <f t="shared" si="8"/>
        <v>9.6649999999999991</v>
      </c>
      <c r="F187" s="106">
        <v>60</v>
      </c>
      <c r="G187" s="106">
        <v>1159.8</v>
      </c>
      <c r="H187" s="107">
        <f t="shared" si="9"/>
        <v>273.60000000000002</v>
      </c>
      <c r="I187" s="108">
        <f t="shared" si="7"/>
        <v>1433.4</v>
      </c>
    </row>
    <row r="188" spans="1:9" s="92" customFormat="1" ht="26.4">
      <c r="A188" s="103">
        <v>181</v>
      </c>
      <c r="B188" s="258" t="s">
        <v>44</v>
      </c>
      <c r="C188" s="258" t="s">
        <v>41</v>
      </c>
      <c r="D188" s="104">
        <v>1412</v>
      </c>
      <c r="E188" s="105">
        <f t="shared" si="8"/>
        <v>8.4550000000000001</v>
      </c>
      <c r="F188" s="106">
        <v>192.5</v>
      </c>
      <c r="G188" s="106">
        <v>3255.18</v>
      </c>
      <c r="H188" s="107">
        <f t="shared" si="9"/>
        <v>767.9</v>
      </c>
      <c r="I188" s="108">
        <f t="shared" si="7"/>
        <v>4023.08</v>
      </c>
    </row>
    <row r="189" spans="1:9" s="92" customFormat="1" ht="26.4">
      <c r="A189" s="103">
        <v>182</v>
      </c>
      <c r="B189" s="258" t="s">
        <v>77</v>
      </c>
      <c r="C189" s="258" t="s">
        <v>45</v>
      </c>
      <c r="D189" s="104">
        <v>1228</v>
      </c>
      <c r="E189" s="105">
        <f t="shared" si="8"/>
        <v>7.3529999999999998</v>
      </c>
      <c r="F189" s="106">
        <v>156</v>
      </c>
      <c r="G189" s="106">
        <v>2294.14</v>
      </c>
      <c r="H189" s="107">
        <f>ROUNDDOWN(G189*0.2359,2)</f>
        <v>541.17999999999995</v>
      </c>
      <c r="I189" s="108">
        <f t="shared" si="7"/>
        <v>2835.3199999999997</v>
      </c>
    </row>
    <row r="190" spans="1:9" s="92" customFormat="1" ht="26.4">
      <c r="A190" s="103">
        <v>183</v>
      </c>
      <c r="B190" s="258" t="s">
        <v>66</v>
      </c>
      <c r="C190" s="258" t="s">
        <v>41</v>
      </c>
      <c r="D190" s="104">
        <v>1243</v>
      </c>
      <c r="E190" s="105">
        <f t="shared" si="8"/>
        <v>7.4429999999999996</v>
      </c>
      <c r="F190" s="106">
        <v>14</v>
      </c>
      <c r="G190" s="106">
        <v>208.4</v>
      </c>
      <c r="H190" s="107">
        <f t="shared" si="9"/>
        <v>49.16</v>
      </c>
      <c r="I190" s="108">
        <f t="shared" si="7"/>
        <v>257.56</v>
      </c>
    </row>
    <row r="191" spans="1:9" s="92" customFormat="1" ht="26.4">
      <c r="A191" s="103">
        <v>184</v>
      </c>
      <c r="B191" s="258" t="s">
        <v>63</v>
      </c>
      <c r="C191" s="258" t="s">
        <v>41</v>
      </c>
      <c r="D191" s="104">
        <v>1262</v>
      </c>
      <c r="E191" s="105">
        <f t="shared" si="8"/>
        <v>7.5570000000000004</v>
      </c>
      <c r="F191" s="106">
        <v>30</v>
      </c>
      <c r="G191" s="106">
        <v>453.42</v>
      </c>
      <c r="H191" s="107">
        <f t="shared" si="9"/>
        <v>106.96</v>
      </c>
      <c r="I191" s="108">
        <f t="shared" si="7"/>
        <v>560.38</v>
      </c>
    </row>
    <row r="192" spans="1:9" s="92" customFormat="1" ht="26.4">
      <c r="A192" s="103">
        <v>185</v>
      </c>
      <c r="B192" s="258" t="s">
        <v>46</v>
      </c>
      <c r="C192" s="258" t="s">
        <v>54</v>
      </c>
      <c r="D192" s="104">
        <v>1083</v>
      </c>
      <c r="E192" s="105">
        <f t="shared" si="8"/>
        <v>6.4850000000000003</v>
      </c>
      <c r="F192" s="106">
        <v>108</v>
      </c>
      <c r="G192" s="106">
        <v>1400.76</v>
      </c>
      <c r="H192" s="107">
        <f t="shared" si="9"/>
        <v>330.44</v>
      </c>
      <c r="I192" s="108">
        <f t="shared" si="7"/>
        <v>1731.2</v>
      </c>
    </row>
    <row r="193" spans="1:9" s="92" customFormat="1" ht="39.6">
      <c r="A193" s="103">
        <v>186</v>
      </c>
      <c r="B193" s="258" t="s">
        <v>68</v>
      </c>
      <c r="C193" s="258" t="s">
        <v>43</v>
      </c>
      <c r="D193" s="104">
        <v>1515</v>
      </c>
      <c r="E193" s="105">
        <f t="shared" si="8"/>
        <v>9.0719999999999992</v>
      </c>
      <c r="F193" s="106">
        <v>86</v>
      </c>
      <c r="G193" s="106">
        <v>1560.38</v>
      </c>
      <c r="H193" s="107">
        <f t="shared" si="9"/>
        <v>368.09</v>
      </c>
      <c r="I193" s="108">
        <f t="shared" si="7"/>
        <v>1928.47</v>
      </c>
    </row>
    <row r="194" spans="1:9" s="92" customFormat="1" ht="26.4">
      <c r="A194" s="103">
        <v>187</v>
      </c>
      <c r="B194" s="258" t="s">
        <v>51</v>
      </c>
      <c r="C194" s="258" t="s">
        <v>45</v>
      </c>
      <c r="D194" s="104">
        <v>1255</v>
      </c>
      <c r="E194" s="105">
        <f t="shared" si="8"/>
        <v>7.5149999999999997</v>
      </c>
      <c r="F194" s="106">
        <v>206</v>
      </c>
      <c r="G194" s="106">
        <v>3096.18</v>
      </c>
      <c r="H194" s="107">
        <f t="shared" si="9"/>
        <v>730.39</v>
      </c>
      <c r="I194" s="108">
        <f t="shared" si="7"/>
        <v>3826.5699999999997</v>
      </c>
    </row>
    <row r="195" spans="1:9" s="92" customFormat="1" ht="26.4">
      <c r="A195" s="103">
        <v>188</v>
      </c>
      <c r="B195" s="258" t="s">
        <v>42</v>
      </c>
      <c r="C195" s="258" t="s">
        <v>43</v>
      </c>
      <c r="D195" s="104">
        <v>1255</v>
      </c>
      <c r="E195" s="105">
        <f t="shared" si="8"/>
        <v>7.5149999999999997</v>
      </c>
      <c r="F195" s="106">
        <v>178</v>
      </c>
      <c r="G195" s="106">
        <v>2675.34</v>
      </c>
      <c r="H195" s="107">
        <f t="shared" si="9"/>
        <v>631.11</v>
      </c>
      <c r="I195" s="108">
        <f t="shared" si="7"/>
        <v>3306.4500000000003</v>
      </c>
    </row>
    <row r="196" spans="1:9" s="92" customFormat="1" ht="26.4">
      <c r="A196" s="103">
        <v>189</v>
      </c>
      <c r="B196" s="258" t="s">
        <v>88</v>
      </c>
      <c r="C196" s="258" t="s">
        <v>41</v>
      </c>
      <c r="D196" s="104">
        <v>1392</v>
      </c>
      <c r="E196" s="105">
        <f t="shared" si="8"/>
        <v>8.3350000000000009</v>
      </c>
      <c r="F196" s="106">
        <v>141</v>
      </c>
      <c r="G196" s="106">
        <v>2350.4699999999998</v>
      </c>
      <c r="H196" s="107">
        <f t="shared" si="9"/>
        <v>554.48</v>
      </c>
      <c r="I196" s="108">
        <f t="shared" si="7"/>
        <v>2904.95</v>
      </c>
    </row>
    <row r="197" spans="1:9" s="92" customFormat="1" ht="26.4">
      <c r="A197" s="103">
        <v>190</v>
      </c>
      <c r="B197" s="258" t="s">
        <v>89</v>
      </c>
      <c r="C197" s="258" t="s">
        <v>43</v>
      </c>
      <c r="D197" s="104">
        <v>1375</v>
      </c>
      <c r="E197" s="105">
        <f t="shared" si="8"/>
        <v>8.234</v>
      </c>
      <c r="F197" s="106">
        <v>29.5</v>
      </c>
      <c r="G197" s="106">
        <v>485.81</v>
      </c>
      <c r="H197" s="107">
        <f t="shared" si="9"/>
        <v>114.6</v>
      </c>
      <c r="I197" s="108">
        <f t="shared" si="7"/>
        <v>600.41</v>
      </c>
    </row>
    <row r="198" spans="1:9" s="92" customFormat="1" ht="26.4">
      <c r="A198" s="103">
        <v>191</v>
      </c>
      <c r="B198" s="258" t="s">
        <v>61</v>
      </c>
      <c r="C198" s="258" t="s">
        <v>41</v>
      </c>
      <c r="D198" s="104">
        <v>1263</v>
      </c>
      <c r="E198" s="105">
        <f t="shared" si="8"/>
        <v>7.5629999999999997</v>
      </c>
      <c r="F198" s="106">
        <v>133</v>
      </c>
      <c r="G198" s="106">
        <v>2011.76</v>
      </c>
      <c r="H198" s="107">
        <f t="shared" si="9"/>
        <v>474.57</v>
      </c>
      <c r="I198" s="108">
        <f t="shared" si="7"/>
        <v>2486.33</v>
      </c>
    </row>
    <row r="199" spans="1:9" s="92" customFormat="1" ht="26.4">
      <c r="A199" s="103">
        <v>192</v>
      </c>
      <c r="B199" s="258" t="s">
        <v>66</v>
      </c>
      <c r="C199" s="258" t="s">
        <v>41</v>
      </c>
      <c r="D199" s="104">
        <v>1220</v>
      </c>
      <c r="E199" s="105">
        <f t="shared" si="8"/>
        <v>7.3049999999999997</v>
      </c>
      <c r="F199" s="106">
        <v>69</v>
      </c>
      <c r="G199" s="106">
        <v>1008.09</v>
      </c>
      <c r="H199" s="107">
        <f t="shared" si="9"/>
        <v>237.81</v>
      </c>
      <c r="I199" s="108">
        <f t="shared" si="7"/>
        <v>1245.9000000000001</v>
      </c>
    </row>
    <row r="200" spans="1:9" s="92" customFormat="1" ht="26.4">
      <c r="A200" s="103">
        <v>193</v>
      </c>
      <c r="B200" s="258" t="s">
        <v>49</v>
      </c>
      <c r="C200" s="258" t="s">
        <v>43</v>
      </c>
      <c r="D200" s="104">
        <v>1235</v>
      </c>
      <c r="E200" s="105">
        <f t="shared" si="8"/>
        <v>7.3949999999999996</v>
      </c>
      <c r="F200" s="106">
        <v>111</v>
      </c>
      <c r="G200" s="106">
        <v>1641.69</v>
      </c>
      <c r="H200" s="107">
        <f t="shared" si="9"/>
        <v>387.27</v>
      </c>
      <c r="I200" s="108">
        <f t="shared" ref="I200:I263" si="10">G200+H200</f>
        <v>2028.96</v>
      </c>
    </row>
    <row r="201" spans="1:9" s="92" customFormat="1" ht="26.4">
      <c r="A201" s="103">
        <v>194</v>
      </c>
      <c r="B201" s="258" t="s">
        <v>46</v>
      </c>
      <c r="C201" s="258" t="s">
        <v>54</v>
      </c>
      <c r="D201" s="104">
        <v>1384</v>
      </c>
      <c r="E201" s="105">
        <f t="shared" ref="E201:E264" si="11">ROUND(D201/$E$4,3)</f>
        <v>8.2870000000000008</v>
      </c>
      <c r="F201" s="106">
        <v>121</v>
      </c>
      <c r="G201" s="106">
        <v>2005.45</v>
      </c>
      <c r="H201" s="107">
        <f t="shared" si="9"/>
        <v>473.09</v>
      </c>
      <c r="I201" s="108">
        <f t="shared" si="10"/>
        <v>2478.54</v>
      </c>
    </row>
    <row r="202" spans="1:9" s="92" customFormat="1">
      <c r="A202" s="103">
        <v>195</v>
      </c>
      <c r="B202" s="258" t="s">
        <v>62</v>
      </c>
      <c r="C202" s="258" t="s">
        <v>45</v>
      </c>
      <c r="D202" s="104">
        <v>1279</v>
      </c>
      <c r="E202" s="105">
        <f t="shared" si="11"/>
        <v>7.6589999999999998</v>
      </c>
      <c r="F202" s="106">
        <v>198</v>
      </c>
      <c r="G202" s="106">
        <v>3032.96</v>
      </c>
      <c r="H202" s="107">
        <f t="shared" ref="H202:H265" si="12">ROUND(G202*0.2359,2)</f>
        <v>715.48</v>
      </c>
      <c r="I202" s="108">
        <f t="shared" si="10"/>
        <v>3748.44</v>
      </c>
    </row>
    <row r="203" spans="1:9" s="92" customFormat="1" ht="26.4">
      <c r="A203" s="103">
        <v>196</v>
      </c>
      <c r="B203" s="258" t="s">
        <v>85</v>
      </c>
      <c r="C203" s="258" t="s">
        <v>41</v>
      </c>
      <c r="D203" s="104">
        <v>1240</v>
      </c>
      <c r="E203" s="105">
        <f t="shared" si="11"/>
        <v>7.4249999999999998</v>
      </c>
      <c r="F203" s="106">
        <v>30</v>
      </c>
      <c r="G203" s="106">
        <v>445.5</v>
      </c>
      <c r="H203" s="107">
        <f t="shared" si="12"/>
        <v>105.09</v>
      </c>
      <c r="I203" s="108">
        <f t="shared" si="10"/>
        <v>550.59</v>
      </c>
    </row>
    <row r="204" spans="1:9" s="92" customFormat="1" ht="26.4">
      <c r="A204" s="103">
        <v>197</v>
      </c>
      <c r="B204" s="258" t="s">
        <v>71</v>
      </c>
      <c r="C204" s="258" t="s">
        <v>41</v>
      </c>
      <c r="D204" s="104">
        <v>1220</v>
      </c>
      <c r="E204" s="105">
        <f t="shared" si="11"/>
        <v>7.3049999999999997</v>
      </c>
      <c r="F204" s="106">
        <v>166</v>
      </c>
      <c r="G204" s="106">
        <v>2425.2600000000002</v>
      </c>
      <c r="H204" s="107">
        <f t="shared" si="12"/>
        <v>572.12</v>
      </c>
      <c r="I204" s="108">
        <f t="shared" si="10"/>
        <v>2997.38</v>
      </c>
    </row>
    <row r="205" spans="1:9" s="92" customFormat="1" ht="26.4">
      <c r="A205" s="103">
        <v>198</v>
      </c>
      <c r="B205" s="258" t="s">
        <v>72</v>
      </c>
      <c r="C205" s="258" t="s">
        <v>41</v>
      </c>
      <c r="D205" s="104">
        <v>1240</v>
      </c>
      <c r="E205" s="105">
        <f t="shared" si="11"/>
        <v>7.4249999999999998</v>
      </c>
      <c r="F205" s="106">
        <v>165.5</v>
      </c>
      <c r="G205" s="106">
        <v>2457.6799999999998</v>
      </c>
      <c r="H205" s="107">
        <f t="shared" si="12"/>
        <v>579.77</v>
      </c>
      <c r="I205" s="108">
        <f t="shared" si="10"/>
        <v>3037.45</v>
      </c>
    </row>
    <row r="206" spans="1:9" s="92" customFormat="1" ht="26.4">
      <c r="A206" s="103">
        <v>199</v>
      </c>
      <c r="B206" s="258" t="s">
        <v>92</v>
      </c>
      <c r="C206" s="258" t="s">
        <v>41</v>
      </c>
      <c r="D206" s="104">
        <v>1392</v>
      </c>
      <c r="E206" s="105">
        <f t="shared" si="11"/>
        <v>8.3350000000000009</v>
      </c>
      <c r="F206" s="106">
        <v>13</v>
      </c>
      <c r="G206" s="106">
        <v>216.71</v>
      </c>
      <c r="H206" s="107">
        <f t="shared" si="12"/>
        <v>51.12</v>
      </c>
      <c r="I206" s="108">
        <f t="shared" si="10"/>
        <v>267.83</v>
      </c>
    </row>
    <row r="207" spans="1:9" s="92" customFormat="1" ht="26.4">
      <c r="A207" s="103">
        <v>200</v>
      </c>
      <c r="B207" s="258" t="s">
        <v>107</v>
      </c>
      <c r="C207" s="258" t="s">
        <v>43</v>
      </c>
      <c r="D207" s="104">
        <v>1215</v>
      </c>
      <c r="E207" s="105">
        <f t="shared" si="11"/>
        <v>7.2750000000000004</v>
      </c>
      <c r="F207" s="106">
        <v>14</v>
      </c>
      <c r="G207" s="106">
        <v>203.7</v>
      </c>
      <c r="H207" s="107">
        <f t="shared" si="12"/>
        <v>48.05</v>
      </c>
      <c r="I207" s="108">
        <f t="shared" si="10"/>
        <v>251.75</v>
      </c>
    </row>
    <row r="208" spans="1:9" s="92" customFormat="1">
      <c r="A208" s="103">
        <v>201</v>
      </c>
      <c r="B208" s="258" t="s">
        <v>38</v>
      </c>
      <c r="C208" s="258" t="s">
        <v>93</v>
      </c>
      <c r="D208" s="104">
        <v>2107</v>
      </c>
      <c r="E208" s="105">
        <f t="shared" si="11"/>
        <v>12.617000000000001</v>
      </c>
      <c r="F208" s="106">
        <v>102</v>
      </c>
      <c r="G208" s="106">
        <v>2573.87</v>
      </c>
      <c r="H208" s="107">
        <f t="shared" si="12"/>
        <v>607.17999999999995</v>
      </c>
      <c r="I208" s="108">
        <f t="shared" si="10"/>
        <v>3181.0499999999997</v>
      </c>
    </row>
    <row r="209" spans="1:9" s="92" customFormat="1" ht="26.4">
      <c r="A209" s="103">
        <v>202</v>
      </c>
      <c r="B209" s="258" t="s">
        <v>59</v>
      </c>
      <c r="C209" s="258" t="s">
        <v>43</v>
      </c>
      <c r="D209" s="104">
        <v>1372</v>
      </c>
      <c r="E209" s="105">
        <f t="shared" si="11"/>
        <v>8.2159999999999993</v>
      </c>
      <c r="F209" s="106">
        <v>150</v>
      </c>
      <c r="G209" s="106">
        <v>2464.8000000000002</v>
      </c>
      <c r="H209" s="107">
        <f t="shared" si="12"/>
        <v>581.45000000000005</v>
      </c>
      <c r="I209" s="108">
        <f t="shared" si="10"/>
        <v>3046.25</v>
      </c>
    </row>
    <row r="210" spans="1:9" s="92" customFormat="1" ht="26.4">
      <c r="A210" s="103">
        <v>203</v>
      </c>
      <c r="B210" s="258" t="s">
        <v>70</v>
      </c>
      <c r="C210" s="258" t="s">
        <v>43</v>
      </c>
      <c r="D210" s="104">
        <v>1418</v>
      </c>
      <c r="E210" s="105">
        <f t="shared" si="11"/>
        <v>8.4909999999999997</v>
      </c>
      <c r="F210" s="106">
        <v>211</v>
      </c>
      <c r="G210" s="106">
        <v>3583.2</v>
      </c>
      <c r="H210" s="107">
        <f t="shared" si="12"/>
        <v>845.28</v>
      </c>
      <c r="I210" s="108">
        <f t="shared" si="10"/>
        <v>4428.4799999999996</v>
      </c>
    </row>
    <row r="211" spans="1:9" s="92" customFormat="1" ht="26.4">
      <c r="A211" s="103">
        <v>204</v>
      </c>
      <c r="B211" s="258" t="s">
        <v>58</v>
      </c>
      <c r="C211" s="258" t="s">
        <v>41</v>
      </c>
      <c r="D211" s="104">
        <v>1243</v>
      </c>
      <c r="E211" s="105">
        <f t="shared" si="11"/>
        <v>7.4429999999999996</v>
      </c>
      <c r="F211" s="106">
        <v>131</v>
      </c>
      <c r="G211" s="106">
        <v>1950.07</v>
      </c>
      <c r="H211" s="107">
        <f t="shared" si="12"/>
        <v>460.02</v>
      </c>
      <c r="I211" s="108">
        <f t="shared" si="10"/>
        <v>2410.09</v>
      </c>
    </row>
    <row r="212" spans="1:9" s="92" customFormat="1" ht="26.4">
      <c r="A212" s="103">
        <v>205</v>
      </c>
      <c r="B212" s="258" t="s">
        <v>75</v>
      </c>
      <c r="C212" s="258" t="s">
        <v>45</v>
      </c>
      <c r="D212" s="104">
        <v>1838</v>
      </c>
      <c r="E212" s="105">
        <f t="shared" si="11"/>
        <v>11.006</v>
      </c>
      <c r="F212" s="106">
        <v>123.25</v>
      </c>
      <c r="G212" s="106">
        <v>2712.98</v>
      </c>
      <c r="H212" s="107">
        <f>ROUNDDOWN(G212*0.2359,2)-0.01</f>
        <v>639.98</v>
      </c>
      <c r="I212" s="108">
        <f t="shared" si="10"/>
        <v>3352.96</v>
      </c>
    </row>
    <row r="213" spans="1:9" s="92" customFormat="1" ht="26.4">
      <c r="A213" s="103">
        <v>206</v>
      </c>
      <c r="B213" s="258" t="s">
        <v>92</v>
      </c>
      <c r="C213" s="258" t="s">
        <v>43</v>
      </c>
      <c r="D213" s="104">
        <v>1584</v>
      </c>
      <c r="E213" s="105">
        <f t="shared" si="11"/>
        <v>9.4849999999999994</v>
      </c>
      <c r="F213" s="106">
        <v>28</v>
      </c>
      <c r="G213" s="106">
        <v>531.16</v>
      </c>
      <c r="H213" s="107">
        <f>ROUND(G213*0.2194,2)</f>
        <v>116.54</v>
      </c>
      <c r="I213" s="108">
        <f t="shared" si="10"/>
        <v>647.69999999999993</v>
      </c>
    </row>
    <row r="214" spans="1:9" s="92" customFormat="1" ht="26.4">
      <c r="A214" s="103">
        <v>207</v>
      </c>
      <c r="B214" s="258" t="s">
        <v>85</v>
      </c>
      <c r="C214" s="258" t="s">
        <v>45</v>
      </c>
      <c r="D214" s="104">
        <v>1248</v>
      </c>
      <c r="E214" s="105">
        <f t="shared" si="11"/>
        <v>7.4729999999999999</v>
      </c>
      <c r="F214" s="106">
        <v>15</v>
      </c>
      <c r="G214" s="106">
        <v>224.19</v>
      </c>
      <c r="H214" s="107">
        <f t="shared" si="12"/>
        <v>52.89</v>
      </c>
      <c r="I214" s="108">
        <f t="shared" si="10"/>
        <v>277.08</v>
      </c>
    </row>
    <row r="215" spans="1:9" s="92" customFormat="1" ht="26.4">
      <c r="A215" s="103">
        <v>208</v>
      </c>
      <c r="B215" s="258" t="s">
        <v>51</v>
      </c>
      <c r="C215" s="258" t="s">
        <v>43</v>
      </c>
      <c r="D215" s="104">
        <v>1235</v>
      </c>
      <c r="E215" s="105">
        <f t="shared" si="11"/>
        <v>7.3949999999999996</v>
      </c>
      <c r="F215" s="106">
        <v>253</v>
      </c>
      <c r="G215" s="106">
        <v>3741.87</v>
      </c>
      <c r="H215" s="107">
        <f t="shared" si="12"/>
        <v>882.71</v>
      </c>
      <c r="I215" s="108">
        <f t="shared" si="10"/>
        <v>4624.58</v>
      </c>
    </row>
    <row r="216" spans="1:9" s="92" customFormat="1" ht="26.4">
      <c r="A216" s="103">
        <v>209</v>
      </c>
      <c r="B216" s="258" t="s">
        <v>48</v>
      </c>
      <c r="C216" s="258" t="s">
        <v>43</v>
      </c>
      <c r="D216" s="104">
        <v>1448</v>
      </c>
      <c r="E216" s="105">
        <f t="shared" si="11"/>
        <v>8.6709999999999994</v>
      </c>
      <c r="F216" s="106">
        <v>88</v>
      </c>
      <c r="G216" s="106">
        <v>1526.1</v>
      </c>
      <c r="H216" s="107">
        <f t="shared" si="12"/>
        <v>360.01</v>
      </c>
      <c r="I216" s="108">
        <f t="shared" si="10"/>
        <v>1886.11</v>
      </c>
    </row>
    <row r="217" spans="1:9" s="92" customFormat="1">
      <c r="A217" s="103">
        <v>210</v>
      </c>
      <c r="B217" s="258" t="s">
        <v>74</v>
      </c>
      <c r="C217" s="258" t="s">
        <v>43</v>
      </c>
      <c r="D217" s="104">
        <v>1535</v>
      </c>
      <c r="E217" s="105">
        <f t="shared" si="11"/>
        <v>9.1920000000000002</v>
      </c>
      <c r="F217" s="106">
        <v>61</v>
      </c>
      <c r="G217" s="106">
        <v>1121.42</v>
      </c>
      <c r="H217" s="107">
        <f t="shared" si="12"/>
        <v>264.54000000000002</v>
      </c>
      <c r="I217" s="108">
        <f t="shared" si="10"/>
        <v>1385.96</v>
      </c>
    </row>
    <row r="218" spans="1:9" s="92" customFormat="1" ht="26.4">
      <c r="A218" s="103">
        <v>211</v>
      </c>
      <c r="B218" s="258" t="s">
        <v>51</v>
      </c>
      <c r="C218" s="258" t="s">
        <v>41</v>
      </c>
      <c r="D218" s="104">
        <v>1240</v>
      </c>
      <c r="E218" s="105">
        <f t="shared" si="11"/>
        <v>7.4249999999999998</v>
      </c>
      <c r="F218" s="106">
        <v>154</v>
      </c>
      <c r="G218" s="106">
        <v>2286.9</v>
      </c>
      <c r="H218" s="107">
        <f t="shared" si="12"/>
        <v>539.48</v>
      </c>
      <c r="I218" s="108">
        <f t="shared" si="10"/>
        <v>2826.38</v>
      </c>
    </row>
    <row r="219" spans="1:9" s="92" customFormat="1" ht="26.4">
      <c r="A219" s="103">
        <v>212</v>
      </c>
      <c r="B219" s="258" t="s">
        <v>66</v>
      </c>
      <c r="C219" s="258" t="s">
        <v>41</v>
      </c>
      <c r="D219" s="104">
        <v>1220</v>
      </c>
      <c r="E219" s="105">
        <f t="shared" si="11"/>
        <v>7.3049999999999997</v>
      </c>
      <c r="F219" s="106">
        <v>139</v>
      </c>
      <c r="G219" s="106">
        <v>2030.79</v>
      </c>
      <c r="H219" s="107">
        <f t="shared" si="12"/>
        <v>479.06</v>
      </c>
      <c r="I219" s="108">
        <f t="shared" si="10"/>
        <v>2509.85</v>
      </c>
    </row>
    <row r="220" spans="1:9" s="92" customFormat="1" ht="26.4">
      <c r="A220" s="103">
        <v>213</v>
      </c>
      <c r="B220" s="258" t="s">
        <v>80</v>
      </c>
      <c r="C220" s="258" t="s">
        <v>43</v>
      </c>
      <c r="D220" s="104">
        <v>1488</v>
      </c>
      <c r="E220" s="105">
        <f t="shared" si="11"/>
        <v>8.91</v>
      </c>
      <c r="F220" s="106">
        <v>106</v>
      </c>
      <c r="G220" s="106">
        <v>1888.92</v>
      </c>
      <c r="H220" s="107">
        <f t="shared" si="12"/>
        <v>445.6</v>
      </c>
      <c r="I220" s="108">
        <f t="shared" si="10"/>
        <v>2334.52</v>
      </c>
    </row>
    <row r="221" spans="1:9" s="92" customFormat="1" ht="26.4">
      <c r="A221" s="103">
        <v>214</v>
      </c>
      <c r="B221" s="258" t="s">
        <v>88</v>
      </c>
      <c r="C221" s="258" t="s">
        <v>43</v>
      </c>
      <c r="D221" s="104">
        <v>1464</v>
      </c>
      <c r="E221" s="105">
        <f t="shared" si="11"/>
        <v>8.766</v>
      </c>
      <c r="F221" s="106">
        <v>144</v>
      </c>
      <c r="G221" s="106">
        <v>2524.61</v>
      </c>
      <c r="H221" s="107">
        <f t="shared" si="12"/>
        <v>595.55999999999995</v>
      </c>
      <c r="I221" s="108">
        <f t="shared" si="10"/>
        <v>3120.17</v>
      </c>
    </row>
    <row r="222" spans="1:9" s="92" customFormat="1" ht="26.4">
      <c r="A222" s="103">
        <v>215</v>
      </c>
      <c r="B222" s="258" t="s">
        <v>77</v>
      </c>
      <c r="C222" s="258" t="s">
        <v>54</v>
      </c>
      <c r="D222" s="104">
        <v>1083</v>
      </c>
      <c r="E222" s="105">
        <f t="shared" si="11"/>
        <v>6.4850000000000003</v>
      </c>
      <c r="F222" s="106">
        <v>138</v>
      </c>
      <c r="G222" s="106">
        <v>1789.86</v>
      </c>
      <c r="H222" s="107">
        <f t="shared" si="12"/>
        <v>422.23</v>
      </c>
      <c r="I222" s="108">
        <f t="shared" si="10"/>
        <v>2212.09</v>
      </c>
    </row>
    <row r="223" spans="1:9" s="92" customFormat="1" ht="26.4">
      <c r="A223" s="103">
        <v>216</v>
      </c>
      <c r="B223" s="258" t="s">
        <v>63</v>
      </c>
      <c r="C223" s="258" t="s">
        <v>54</v>
      </c>
      <c r="D223" s="104">
        <v>1123</v>
      </c>
      <c r="E223" s="105">
        <f t="shared" si="11"/>
        <v>6.7249999999999996</v>
      </c>
      <c r="F223" s="106">
        <v>175</v>
      </c>
      <c r="G223" s="106">
        <v>2353.75</v>
      </c>
      <c r="H223" s="107">
        <f t="shared" si="12"/>
        <v>555.25</v>
      </c>
      <c r="I223" s="108">
        <f t="shared" si="10"/>
        <v>2909</v>
      </c>
    </row>
    <row r="224" spans="1:9" s="92" customFormat="1" ht="26.4">
      <c r="A224" s="103">
        <v>217</v>
      </c>
      <c r="B224" s="258" t="s">
        <v>49</v>
      </c>
      <c r="C224" s="258" t="s">
        <v>45</v>
      </c>
      <c r="D224" s="104">
        <v>1239</v>
      </c>
      <c r="E224" s="105">
        <f t="shared" si="11"/>
        <v>7.4189999999999996</v>
      </c>
      <c r="F224" s="106">
        <v>159</v>
      </c>
      <c r="G224" s="106">
        <v>2359.2399999999998</v>
      </c>
      <c r="H224" s="107">
        <f t="shared" si="12"/>
        <v>556.54</v>
      </c>
      <c r="I224" s="108">
        <f t="shared" si="10"/>
        <v>2915.7799999999997</v>
      </c>
    </row>
    <row r="225" spans="1:9" s="92" customFormat="1" ht="26.4">
      <c r="A225" s="103">
        <v>218</v>
      </c>
      <c r="B225" s="258" t="s">
        <v>83</v>
      </c>
      <c r="C225" s="258" t="s">
        <v>41</v>
      </c>
      <c r="D225" s="104">
        <v>1412</v>
      </c>
      <c r="E225" s="105">
        <f t="shared" si="11"/>
        <v>8.4550000000000001</v>
      </c>
      <c r="F225" s="106">
        <v>119</v>
      </c>
      <c r="G225" s="106">
        <v>2012.29</v>
      </c>
      <c r="H225" s="107">
        <f t="shared" si="12"/>
        <v>474.7</v>
      </c>
      <c r="I225" s="108">
        <f t="shared" si="10"/>
        <v>2486.9899999999998</v>
      </c>
    </row>
    <row r="226" spans="1:9" s="92" customFormat="1" ht="26.4">
      <c r="A226" s="103">
        <v>219</v>
      </c>
      <c r="B226" s="258" t="s">
        <v>99</v>
      </c>
      <c r="C226" s="258" t="s">
        <v>41</v>
      </c>
      <c r="D226" s="104">
        <v>1240</v>
      </c>
      <c r="E226" s="105">
        <f t="shared" si="11"/>
        <v>7.4249999999999998</v>
      </c>
      <c r="F226" s="106">
        <v>119.5</v>
      </c>
      <c r="G226" s="106">
        <v>1774.58</v>
      </c>
      <c r="H226" s="107">
        <f t="shared" si="12"/>
        <v>418.62</v>
      </c>
      <c r="I226" s="108">
        <f t="shared" si="10"/>
        <v>2193.1999999999998</v>
      </c>
    </row>
    <row r="227" spans="1:9" s="92" customFormat="1" ht="26.4">
      <c r="A227" s="103">
        <v>220</v>
      </c>
      <c r="B227" s="258" t="s">
        <v>78</v>
      </c>
      <c r="C227" s="258" t="s">
        <v>43</v>
      </c>
      <c r="D227" s="104">
        <v>1464</v>
      </c>
      <c r="E227" s="105">
        <f t="shared" si="11"/>
        <v>8.766</v>
      </c>
      <c r="F227" s="106">
        <v>117</v>
      </c>
      <c r="G227" s="106">
        <v>2051.2399999999998</v>
      </c>
      <c r="H227" s="107">
        <f t="shared" si="12"/>
        <v>483.89</v>
      </c>
      <c r="I227" s="108">
        <f t="shared" si="10"/>
        <v>2535.1299999999997</v>
      </c>
    </row>
    <row r="228" spans="1:9" s="92" customFormat="1" ht="26.4">
      <c r="A228" s="103">
        <v>221</v>
      </c>
      <c r="B228" s="258" t="s">
        <v>51</v>
      </c>
      <c r="C228" s="258" t="s">
        <v>43</v>
      </c>
      <c r="D228" s="104">
        <v>1279</v>
      </c>
      <c r="E228" s="105">
        <f t="shared" si="11"/>
        <v>7.6589999999999998</v>
      </c>
      <c r="F228" s="106">
        <v>128</v>
      </c>
      <c r="G228" s="106">
        <v>1960.7</v>
      </c>
      <c r="H228" s="107">
        <f t="shared" si="12"/>
        <v>462.53</v>
      </c>
      <c r="I228" s="108">
        <f t="shared" si="10"/>
        <v>2423.23</v>
      </c>
    </row>
    <row r="229" spans="1:9" s="92" customFormat="1" ht="26.4">
      <c r="A229" s="103">
        <v>222</v>
      </c>
      <c r="B229" s="258" t="s">
        <v>48</v>
      </c>
      <c r="C229" s="258" t="s">
        <v>45</v>
      </c>
      <c r="D229" s="104">
        <v>1474</v>
      </c>
      <c r="E229" s="105">
        <f t="shared" si="11"/>
        <v>8.8260000000000005</v>
      </c>
      <c r="F229" s="106">
        <v>106</v>
      </c>
      <c r="G229" s="106">
        <v>1871.11</v>
      </c>
      <c r="H229" s="107">
        <f t="shared" si="12"/>
        <v>441.39</v>
      </c>
      <c r="I229" s="108">
        <f t="shared" si="10"/>
        <v>2312.5</v>
      </c>
    </row>
    <row r="230" spans="1:9" s="92" customFormat="1" ht="26.4">
      <c r="A230" s="103">
        <v>223</v>
      </c>
      <c r="B230" s="258" t="s">
        <v>71</v>
      </c>
      <c r="C230" s="258" t="s">
        <v>43</v>
      </c>
      <c r="D230" s="104">
        <v>1235</v>
      </c>
      <c r="E230" s="105">
        <f t="shared" si="11"/>
        <v>7.3949999999999996</v>
      </c>
      <c r="F230" s="106">
        <v>82.5</v>
      </c>
      <c r="G230" s="106">
        <v>1220.18</v>
      </c>
      <c r="H230" s="107">
        <f t="shared" si="12"/>
        <v>287.83999999999997</v>
      </c>
      <c r="I230" s="108">
        <f t="shared" si="10"/>
        <v>1508.02</v>
      </c>
    </row>
    <row r="231" spans="1:9" s="92" customFormat="1" ht="26.4">
      <c r="A231" s="103">
        <v>224</v>
      </c>
      <c r="B231" s="258" t="s">
        <v>40</v>
      </c>
      <c r="C231" s="258" t="s">
        <v>43</v>
      </c>
      <c r="D231" s="104">
        <v>1418</v>
      </c>
      <c r="E231" s="105">
        <f t="shared" si="11"/>
        <v>8.4909999999999997</v>
      </c>
      <c r="F231" s="106">
        <v>84</v>
      </c>
      <c r="G231" s="106">
        <v>1426.49</v>
      </c>
      <c r="H231" s="107">
        <f t="shared" si="12"/>
        <v>336.51</v>
      </c>
      <c r="I231" s="108">
        <f t="shared" si="10"/>
        <v>1763</v>
      </c>
    </row>
    <row r="232" spans="1:9" s="92" customFormat="1" ht="26.4">
      <c r="A232" s="103">
        <v>225</v>
      </c>
      <c r="B232" s="258" t="s">
        <v>69</v>
      </c>
      <c r="C232" s="258" t="s">
        <v>54</v>
      </c>
      <c r="D232" s="104">
        <v>1083</v>
      </c>
      <c r="E232" s="105">
        <f t="shared" si="11"/>
        <v>6.4850000000000003</v>
      </c>
      <c r="F232" s="106">
        <v>161.5</v>
      </c>
      <c r="G232" s="106">
        <v>2094.66</v>
      </c>
      <c r="H232" s="107">
        <f t="shared" si="12"/>
        <v>494.13</v>
      </c>
      <c r="I232" s="108">
        <f t="shared" si="10"/>
        <v>2588.79</v>
      </c>
    </row>
    <row r="233" spans="1:9" s="92" customFormat="1" ht="26.4">
      <c r="A233" s="103">
        <v>226</v>
      </c>
      <c r="B233" s="258" t="s">
        <v>83</v>
      </c>
      <c r="C233" s="258" t="s">
        <v>41</v>
      </c>
      <c r="D233" s="104">
        <v>1418</v>
      </c>
      <c r="E233" s="105">
        <f t="shared" si="11"/>
        <v>8.4909999999999997</v>
      </c>
      <c r="F233" s="106">
        <v>235</v>
      </c>
      <c r="G233" s="106">
        <v>3990.77</v>
      </c>
      <c r="H233" s="107">
        <f t="shared" si="12"/>
        <v>941.42</v>
      </c>
      <c r="I233" s="108">
        <f t="shared" si="10"/>
        <v>4932.1899999999996</v>
      </c>
    </row>
    <row r="234" spans="1:9" s="92" customFormat="1" ht="26.4">
      <c r="A234" s="103">
        <v>227</v>
      </c>
      <c r="B234" s="258" t="s">
        <v>58</v>
      </c>
      <c r="C234" s="258" t="s">
        <v>43</v>
      </c>
      <c r="D234" s="104">
        <v>1279</v>
      </c>
      <c r="E234" s="105">
        <f t="shared" si="11"/>
        <v>7.6589999999999998</v>
      </c>
      <c r="F234" s="106">
        <v>199</v>
      </c>
      <c r="G234" s="106">
        <v>3048.28</v>
      </c>
      <c r="H234" s="107">
        <f t="shared" si="12"/>
        <v>719.09</v>
      </c>
      <c r="I234" s="108">
        <f t="shared" si="10"/>
        <v>3767.3700000000003</v>
      </c>
    </row>
    <row r="235" spans="1:9" s="92" customFormat="1" ht="26.4">
      <c r="A235" s="103">
        <v>228</v>
      </c>
      <c r="B235" s="258" t="s">
        <v>83</v>
      </c>
      <c r="C235" s="258" t="s">
        <v>43</v>
      </c>
      <c r="D235" s="104">
        <v>1464</v>
      </c>
      <c r="E235" s="105">
        <f t="shared" si="11"/>
        <v>8.766</v>
      </c>
      <c r="F235" s="106">
        <v>214</v>
      </c>
      <c r="G235" s="106">
        <v>3751.85</v>
      </c>
      <c r="H235" s="107">
        <f>ROUNDDOWN(G235*0.2359,2)-0.01</f>
        <v>885.05</v>
      </c>
      <c r="I235" s="108">
        <f t="shared" si="10"/>
        <v>4636.8999999999996</v>
      </c>
    </row>
    <row r="236" spans="1:9" s="92" customFormat="1" ht="26.4">
      <c r="A236" s="103">
        <v>229</v>
      </c>
      <c r="B236" s="258" t="s">
        <v>52</v>
      </c>
      <c r="C236" s="258" t="s">
        <v>43</v>
      </c>
      <c r="D236" s="104">
        <v>1464</v>
      </c>
      <c r="E236" s="105">
        <f t="shared" si="11"/>
        <v>8.766</v>
      </c>
      <c r="F236" s="106">
        <v>61</v>
      </c>
      <c r="G236" s="106">
        <v>1069.45</v>
      </c>
      <c r="H236" s="107">
        <f t="shared" si="12"/>
        <v>252.28</v>
      </c>
      <c r="I236" s="108">
        <f t="shared" si="10"/>
        <v>1321.73</v>
      </c>
    </row>
    <row r="237" spans="1:9" s="92" customFormat="1" ht="26.4">
      <c r="A237" s="103">
        <v>230</v>
      </c>
      <c r="B237" s="258" t="s">
        <v>83</v>
      </c>
      <c r="C237" s="258" t="s">
        <v>41</v>
      </c>
      <c r="D237" s="104">
        <v>1392</v>
      </c>
      <c r="E237" s="105">
        <f t="shared" si="11"/>
        <v>8.3350000000000009</v>
      </c>
      <c r="F237" s="106">
        <v>219</v>
      </c>
      <c r="G237" s="106">
        <v>3650.73</v>
      </c>
      <c r="H237" s="107">
        <f t="shared" si="12"/>
        <v>861.21</v>
      </c>
      <c r="I237" s="108">
        <f t="shared" si="10"/>
        <v>4511.9400000000005</v>
      </c>
    </row>
    <row r="238" spans="1:9" s="92" customFormat="1" ht="26.4">
      <c r="A238" s="103">
        <v>231</v>
      </c>
      <c r="B238" s="258" t="s">
        <v>80</v>
      </c>
      <c r="C238" s="258" t="s">
        <v>111</v>
      </c>
      <c r="D238" s="104">
        <v>1892</v>
      </c>
      <c r="E238" s="105">
        <f t="shared" si="11"/>
        <v>11.329000000000001</v>
      </c>
      <c r="F238" s="106">
        <v>91</v>
      </c>
      <c r="G238" s="106">
        <v>2061.88</v>
      </c>
      <c r="H238" s="107">
        <f t="shared" si="12"/>
        <v>486.4</v>
      </c>
      <c r="I238" s="108">
        <f t="shared" si="10"/>
        <v>2548.2800000000002</v>
      </c>
    </row>
    <row r="239" spans="1:9" s="92" customFormat="1" ht="26.4">
      <c r="A239" s="103">
        <v>232</v>
      </c>
      <c r="B239" s="258" t="s">
        <v>58</v>
      </c>
      <c r="C239" s="258" t="s">
        <v>41</v>
      </c>
      <c r="D239" s="104">
        <v>1240</v>
      </c>
      <c r="E239" s="105">
        <f t="shared" si="11"/>
        <v>7.4249999999999998</v>
      </c>
      <c r="F239" s="106">
        <v>64</v>
      </c>
      <c r="G239" s="106">
        <v>950.4</v>
      </c>
      <c r="H239" s="107">
        <f t="shared" si="12"/>
        <v>224.2</v>
      </c>
      <c r="I239" s="108">
        <f t="shared" si="10"/>
        <v>1174.5999999999999</v>
      </c>
    </row>
    <row r="240" spans="1:9" s="92" customFormat="1" ht="26.4">
      <c r="A240" s="103">
        <v>233</v>
      </c>
      <c r="B240" s="258" t="s">
        <v>42</v>
      </c>
      <c r="C240" s="258" t="s">
        <v>41</v>
      </c>
      <c r="D240" s="104">
        <v>1220</v>
      </c>
      <c r="E240" s="105">
        <f t="shared" si="11"/>
        <v>7.3049999999999997</v>
      </c>
      <c r="F240" s="106">
        <v>88</v>
      </c>
      <c r="G240" s="106">
        <v>1285.68</v>
      </c>
      <c r="H240" s="107">
        <f t="shared" si="12"/>
        <v>303.29000000000002</v>
      </c>
      <c r="I240" s="108">
        <f t="shared" si="10"/>
        <v>1588.97</v>
      </c>
    </row>
    <row r="241" spans="1:9" s="92" customFormat="1" ht="26.4">
      <c r="A241" s="103">
        <v>234</v>
      </c>
      <c r="B241" s="258" t="s">
        <v>53</v>
      </c>
      <c r="C241" s="258" t="s">
        <v>54</v>
      </c>
      <c r="D241" s="104">
        <v>1083</v>
      </c>
      <c r="E241" s="105">
        <f t="shared" si="11"/>
        <v>6.4850000000000003</v>
      </c>
      <c r="F241" s="106">
        <v>174</v>
      </c>
      <c r="G241" s="106">
        <v>2256.7800000000002</v>
      </c>
      <c r="H241" s="107">
        <f t="shared" si="12"/>
        <v>532.37</v>
      </c>
      <c r="I241" s="108">
        <f t="shared" si="10"/>
        <v>2789.15</v>
      </c>
    </row>
    <row r="242" spans="1:9" s="92" customFormat="1" ht="26.4">
      <c r="A242" s="103">
        <v>235</v>
      </c>
      <c r="B242" s="258" t="s">
        <v>98</v>
      </c>
      <c r="C242" s="258" t="s">
        <v>43</v>
      </c>
      <c r="D242" s="104">
        <v>1235</v>
      </c>
      <c r="E242" s="105">
        <f t="shared" si="11"/>
        <v>7.3949999999999996</v>
      </c>
      <c r="F242" s="106">
        <v>54.5</v>
      </c>
      <c r="G242" s="106">
        <v>806.06</v>
      </c>
      <c r="H242" s="107">
        <f t="shared" si="12"/>
        <v>190.15</v>
      </c>
      <c r="I242" s="108">
        <f t="shared" si="10"/>
        <v>996.20999999999992</v>
      </c>
    </row>
    <row r="243" spans="1:9" s="92" customFormat="1" ht="26.4">
      <c r="A243" s="103">
        <v>236</v>
      </c>
      <c r="B243" s="258" t="s">
        <v>60</v>
      </c>
      <c r="C243" s="258" t="s">
        <v>45</v>
      </c>
      <c r="D243" s="104">
        <v>1794</v>
      </c>
      <c r="E243" s="105">
        <f t="shared" si="11"/>
        <v>10.743</v>
      </c>
      <c r="F243" s="106">
        <v>97.5</v>
      </c>
      <c r="G243" s="106">
        <v>2094.89</v>
      </c>
      <c r="H243" s="107">
        <f t="shared" si="12"/>
        <v>494.18</v>
      </c>
      <c r="I243" s="108">
        <f t="shared" si="10"/>
        <v>2589.0699999999997</v>
      </c>
    </row>
    <row r="244" spans="1:9" s="92" customFormat="1" ht="26.4">
      <c r="A244" s="103">
        <v>237</v>
      </c>
      <c r="B244" s="258" t="s">
        <v>94</v>
      </c>
      <c r="C244" s="258" t="s">
        <v>95</v>
      </c>
      <c r="D244" s="104">
        <v>1701</v>
      </c>
      <c r="E244" s="105">
        <f t="shared" si="11"/>
        <v>10.186</v>
      </c>
      <c r="F244" s="106">
        <v>117</v>
      </c>
      <c r="G244" s="106">
        <v>2383.52</v>
      </c>
      <c r="H244" s="107">
        <f t="shared" si="12"/>
        <v>562.27</v>
      </c>
      <c r="I244" s="108">
        <f t="shared" si="10"/>
        <v>2945.79</v>
      </c>
    </row>
    <row r="245" spans="1:9" s="92" customFormat="1">
      <c r="A245" s="103">
        <v>238</v>
      </c>
      <c r="B245" s="258" t="s">
        <v>65</v>
      </c>
      <c r="C245" s="258" t="s">
        <v>43</v>
      </c>
      <c r="D245" s="104">
        <v>1259</v>
      </c>
      <c r="E245" s="105">
        <f t="shared" si="11"/>
        <v>7.5389999999999997</v>
      </c>
      <c r="F245" s="106">
        <v>198</v>
      </c>
      <c r="G245" s="106">
        <v>2985.44</v>
      </c>
      <c r="H245" s="107">
        <f t="shared" si="12"/>
        <v>704.27</v>
      </c>
      <c r="I245" s="108">
        <f t="shared" si="10"/>
        <v>3689.71</v>
      </c>
    </row>
    <row r="246" spans="1:9" s="92" customFormat="1" ht="26.4">
      <c r="A246" s="103">
        <v>239</v>
      </c>
      <c r="B246" s="258" t="s">
        <v>77</v>
      </c>
      <c r="C246" s="258" t="s">
        <v>43</v>
      </c>
      <c r="D246" s="104">
        <v>1235</v>
      </c>
      <c r="E246" s="105">
        <f t="shared" si="11"/>
        <v>7.3949999999999996</v>
      </c>
      <c r="F246" s="106">
        <v>143</v>
      </c>
      <c r="G246" s="106">
        <v>2114.9699999999998</v>
      </c>
      <c r="H246" s="107">
        <f t="shared" si="12"/>
        <v>498.92</v>
      </c>
      <c r="I246" s="108">
        <f t="shared" si="10"/>
        <v>2613.89</v>
      </c>
    </row>
    <row r="247" spans="1:9" s="92" customFormat="1" ht="39.6">
      <c r="A247" s="103">
        <v>240</v>
      </c>
      <c r="B247" s="258" t="s">
        <v>68</v>
      </c>
      <c r="C247" s="258" t="s">
        <v>43</v>
      </c>
      <c r="D247" s="104">
        <v>1468</v>
      </c>
      <c r="E247" s="105">
        <f t="shared" si="11"/>
        <v>8.7899999999999991</v>
      </c>
      <c r="F247" s="106">
        <v>150</v>
      </c>
      <c r="G247" s="106">
        <v>2637</v>
      </c>
      <c r="H247" s="107">
        <f t="shared" si="12"/>
        <v>622.07000000000005</v>
      </c>
      <c r="I247" s="108">
        <f t="shared" si="10"/>
        <v>3259.07</v>
      </c>
    </row>
    <row r="248" spans="1:9" s="92" customFormat="1" ht="26.4">
      <c r="A248" s="103">
        <v>241</v>
      </c>
      <c r="B248" s="258" t="s">
        <v>61</v>
      </c>
      <c r="C248" s="258" t="s">
        <v>45</v>
      </c>
      <c r="D248" s="104">
        <v>1255</v>
      </c>
      <c r="E248" s="105">
        <f t="shared" si="11"/>
        <v>7.5149999999999997</v>
      </c>
      <c r="F248" s="106">
        <v>267</v>
      </c>
      <c r="G248" s="106">
        <v>4013.01</v>
      </c>
      <c r="H248" s="107">
        <f t="shared" si="12"/>
        <v>946.67</v>
      </c>
      <c r="I248" s="108">
        <f t="shared" si="10"/>
        <v>4959.68</v>
      </c>
    </row>
    <row r="249" spans="1:9" s="92" customFormat="1" ht="26.4">
      <c r="A249" s="103">
        <v>242</v>
      </c>
      <c r="B249" s="258" t="s">
        <v>71</v>
      </c>
      <c r="C249" s="258" t="s">
        <v>41</v>
      </c>
      <c r="D249" s="104">
        <v>1268</v>
      </c>
      <c r="E249" s="105">
        <f t="shared" si="11"/>
        <v>7.593</v>
      </c>
      <c r="F249" s="106">
        <v>38</v>
      </c>
      <c r="G249" s="106">
        <v>577.07000000000005</v>
      </c>
      <c r="H249" s="107">
        <f t="shared" si="12"/>
        <v>136.13</v>
      </c>
      <c r="I249" s="108">
        <f t="shared" si="10"/>
        <v>713.2</v>
      </c>
    </row>
    <row r="250" spans="1:9" s="92" customFormat="1" ht="26.4">
      <c r="A250" s="103">
        <v>243</v>
      </c>
      <c r="B250" s="258" t="s">
        <v>83</v>
      </c>
      <c r="C250" s="258" t="s">
        <v>41</v>
      </c>
      <c r="D250" s="104">
        <v>1367</v>
      </c>
      <c r="E250" s="105">
        <f t="shared" si="11"/>
        <v>8.1859999999999999</v>
      </c>
      <c r="F250" s="106">
        <v>92</v>
      </c>
      <c r="G250" s="106">
        <v>1506.22</v>
      </c>
      <c r="H250" s="107">
        <f t="shared" si="12"/>
        <v>355.32</v>
      </c>
      <c r="I250" s="108">
        <f t="shared" si="10"/>
        <v>1861.54</v>
      </c>
    </row>
    <row r="251" spans="1:9" s="92" customFormat="1" ht="26.4">
      <c r="A251" s="103">
        <v>244</v>
      </c>
      <c r="B251" s="258" t="s">
        <v>55</v>
      </c>
      <c r="C251" s="258" t="s">
        <v>41</v>
      </c>
      <c r="D251" s="104">
        <v>1220</v>
      </c>
      <c r="E251" s="105">
        <f t="shared" si="11"/>
        <v>7.3049999999999997</v>
      </c>
      <c r="F251" s="106">
        <v>150</v>
      </c>
      <c r="G251" s="106">
        <v>2191.5</v>
      </c>
      <c r="H251" s="107">
        <f t="shared" si="12"/>
        <v>516.97</v>
      </c>
      <c r="I251" s="108">
        <f t="shared" si="10"/>
        <v>2708.4700000000003</v>
      </c>
    </row>
    <row r="252" spans="1:9" s="92" customFormat="1" ht="26.4">
      <c r="A252" s="103">
        <v>245</v>
      </c>
      <c r="B252" s="258" t="s">
        <v>55</v>
      </c>
      <c r="C252" s="258" t="s">
        <v>41</v>
      </c>
      <c r="D252" s="104">
        <v>1240</v>
      </c>
      <c r="E252" s="105">
        <f t="shared" si="11"/>
        <v>7.4249999999999998</v>
      </c>
      <c r="F252" s="106">
        <v>45</v>
      </c>
      <c r="G252" s="106">
        <v>668.25</v>
      </c>
      <c r="H252" s="107">
        <f t="shared" si="12"/>
        <v>157.63999999999999</v>
      </c>
      <c r="I252" s="108">
        <f t="shared" si="10"/>
        <v>825.89</v>
      </c>
    </row>
    <row r="253" spans="1:9" s="92" customFormat="1" ht="26.4">
      <c r="A253" s="103">
        <v>246</v>
      </c>
      <c r="B253" s="258" t="s">
        <v>67</v>
      </c>
      <c r="C253" s="258" t="s">
        <v>43</v>
      </c>
      <c r="D253" s="104">
        <v>1235</v>
      </c>
      <c r="E253" s="105">
        <f t="shared" si="11"/>
        <v>7.3949999999999996</v>
      </c>
      <c r="F253" s="106">
        <v>83.5</v>
      </c>
      <c r="G253" s="106">
        <v>1234.97</v>
      </c>
      <c r="H253" s="107">
        <f t="shared" si="12"/>
        <v>291.33</v>
      </c>
      <c r="I253" s="108">
        <f t="shared" si="10"/>
        <v>1526.3</v>
      </c>
    </row>
    <row r="254" spans="1:9" s="92" customFormat="1" ht="26.4">
      <c r="A254" s="103">
        <v>247</v>
      </c>
      <c r="B254" s="258" t="s">
        <v>89</v>
      </c>
      <c r="C254" s="258" t="s">
        <v>45</v>
      </c>
      <c r="D254" s="104">
        <v>1373</v>
      </c>
      <c r="E254" s="105">
        <f t="shared" si="11"/>
        <v>8.2219999999999995</v>
      </c>
      <c r="F254" s="106">
        <v>109</v>
      </c>
      <c r="G254" s="106">
        <v>1792.4</v>
      </c>
      <c r="H254" s="107">
        <f t="shared" si="12"/>
        <v>422.83</v>
      </c>
      <c r="I254" s="108">
        <f t="shared" si="10"/>
        <v>2215.23</v>
      </c>
    </row>
    <row r="255" spans="1:9" s="92" customFormat="1" ht="26.4">
      <c r="A255" s="103">
        <v>248</v>
      </c>
      <c r="B255" s="258" t="s">
        <v>70</v>
      </c>
      <c r="C255" s="258" t="s">
        <v>45</v>
      </c>
      <c r="D255" s="104">
        <v>1327</v>
      </c>
      <c r="E255" s="105">
        <f t="shared" si="11"/>
        <v>7.9459999999999997</v>
      </c>
      <c r="F255" s="106">
        <v>213</v>
      </c>
      <c r="G255" s="106">
        <v>3385</v>
      </c>
      <c r="H255" s="107">
        <f t="shared" si="12"/>
        <v>798.52</v>
      </c>
      <c r="I255" s="108">
        <f t="shared" si="10"/>
        <v>4183.5200000000004</v>
      </c>
    </row>
    <row r="256" spans="1:9" s="92" customFormat="1" ht="26.4">
      <c r="A256" s="103">
        <v>249</v>
      </c>
      <c r="B256" s="258" t="s">
        <v>49</v>
      </c>
      <c r="C256" s="258" t="s">
        <v>41</v>
      </c>
      <c r="D256" s="104">
        <v>1240</v>
      </c>
      <c r="E256" s="105">
        <f t="shared" si="11"/>
        <v>7.4249999999999998</v>
      </c>
      <c r="F256" s="106">
        <v>221</v>
      </c>
      <c r="G256" s="106">
        <v>3281.85</v>
      </c>
      <c r="H256" s="107">
        <f t="shared" si="12"/>
        <v>774.19</v>
      </c>
      <c r="I256" s="108">
        <f t="shared" si="10"/>
        <v>4056.04</v>
      </c>
    </row>
    <row r="257" spans="1:9" s="92" customFormat="1" ht="26.4">
      <c r="A257" s="103">
        <v>250</v>
      </c>
      <c r="B257" s="258" t="s">
        <v>47</v>
      </c>
      <c r="C257" s="258" t="s">
        <v>41</v>
      </c>
      <c r="D257" s="104">
        <v>1240</v>
      </c>
      <c r="E257" s="105">
        <f t="shared" si="11"/>
        <v>7.4249999999999998</v>
      </c>
      <c r="F257" s="106">
        <v>82</v>
      </c>
      <c r="G257" s="106">
        <v>1217.7</v>
      </c>
      <c r="H257" s="107">
        <f t="shared" si="12"/>
        <v>287.26</v>
      </c>
      <c r="I257" s="108">
        <f t="shared" si="10"/>
        <v>1504.96</v>
      </c>
    </row>
    <row r="258" spans="1:9" s="92" customFormat="1" ht="26.4">
      <c r="A258" s="103">
        <v>251</v>
      </c>
      <c r="B258" s="258" t="s">
        <v>66</v>
      </c>
      <c r="C258" s="258" t="s">
        <v>41</v>
      </c>
      <c r="D258" s="104">
        <v>1200</v>
      </c>
      <c r="E258" s="105">
        <f t="shared" si="11"/>
        <v>7.1859999999999999</v>
      </c>
      <c r="F258" s="106">
        <v>167.5</v>
      </c>
      <c r="G258" s="106">
        <v>2407.31</v>
      </c>
      <c r="H258" s="107">
        <f t="shared" si="12"/>
        <v>567.88</v>
      </c>
      <c r="I258" s="108">
        <f t="shared" si="10"/>
        <v>2975.19</v>
      </c>
    </row>
    <row r="259" spans="1:9" s="92" customFormat="1" ht="26.4">
      <c r="A259" s="103">
        <v>252</v>
      </c>
      <c r="B259" s="258" t="s">
        <v>66</v>
      </c>
      <c r="C259" s="258" t="s">
        <v>41</v>
      </c>
      <c r="D259" s="104">
        <v>1263</v>
      </c>
      <c r="E259" s="105">
        <f t="shared" si="11"/>
        <v>7.5629999999999997</v>
      </c>
      <c r="F259" s="106">
        <v>143</v>
      </c>
      <c r="G259" s="106">
        <v>2163.02</v>
      </c>
      <c r="H259" s="107">
        <f t="shared" si="12"/>
        <v>510.26</v>
      </c>
      <c r="I259" s="108">
        <f t="shared" si="10"/>
        <v>2673.2799999999997</v>
      </c>
    </row>
    <row r="260" spans="1:9" s="92" customFormat="1" ht="26.4">
      <c r="A260" s="103">
        <v>253</v>
      </c>
      <c r="B260" s="258" t="s">
        <v>63</v>
      </c>
      <c r="C260" s="258" t="s">
        <v>45</v>
      </c>
      <c r="D260" s="104">
        <v>1339</v>
      </c>
      <c r="E260" s="105">
        <f t="shared" si="11"/>
        <v>8.0180000000000007</v>
      </c>
      <c r="F260" s="106">
        <v>35</v>
      </c>
      <c r="G260" s="106">
        <v>561.26</v>
      </c>
      <c r="H260" s="107">
        <f t="shared" si="12"/>
        <v>132.4</v>
      </c>
      <c r="I260" s="108">
        <f t="shared" si="10"/>
        <v>693.66</v>
      </c>
    </row>
    <row r="261" spans="1:9" s="92" customFormat="1" ht="26.4">
      <c r="A261" s="103">
        <v>254</v>
      </c>
      <c r="B261" s="258" t="s">
        <v>86</v>
      </c>
      <c r="C261" s="258" t="s">
        <v>41</v>
      </c>
      <c r="D261" s="104">
        <v>1327</v>
      </c>
      <c r="E261" s="105">
        <f t="shared" si="11"/>
        <v>7.9459999999999997</v>
      </c>
      <c r="F261" s="106">
        <v>114</v>
      </c>
      <c r="G261" s="106">
        <v>1811.69</v>
      </c>
      <c r="H261" s="107">
        <f t="shared" si="12"/>
        <v>427.38</v>
      </c>
      <c r="I261" s="108">
        <f t="shared" si="10"/>
        <v>2239.0700000000002</v>
      </c>
    </row>
    <row r="262" spans="1:9" s="92" customFormat="1" ht="26.4">
      <c r="A262" s="103">
        <v>255</v>
      </c>
      <c r="B262" s="258" t="s">
        <v>96</v>
      </c>
      <c r="C262" s="258" t="s">
        <v>43</v>
      </c>
      <c r="D262" s="104">
        <v>1410</v>
      </c>
      <c r="E262" s="105">
        <f t="shared" si="11"/>
        <v>8.4429999999999996</v>
      </c>
      <c r="F262" s="106">
        <v>159</v>
      </c>
      <c r="G262" s="106">
        <v>2684.87</v>
      </c>
      <c r="H262" s="107">
        <f t="shared" si="12"/>
        <v>633.36</v>
      </c>
      <c r="I262" s="108">
        <f t="shared" si="10"/>
        <v>3318.23</v>
      </c>
    </row>
    <row r="263" spans="1:9" s="92" customFormat="1" ht="26.4">
      <c r="A263" s="103">
        <v>256</v>
      </c>
      <c r="B263" s="258" t="s">
        <v>75</v>
      </c>
      <c r="C263" s="258" t="s">
        <v>43</v>
      </c>
      <c r="D263" s="104">
        <v>1398</v>
      </c>
      <c r="E263" s="105">
        <f t="shared" si="11"/>
        <v>8.3710000000000004</v>
      </c>
      <c r="F263" s="106">
        <v>114</v>
      </c>
      <c r="G263" s="106">
        <v>1908.59</v>
      </c>
      <c r="H263" s="107">
        <f>ROUNDDOWN(G263*0.2359,2)</f>
        <v>450.23</v>
      </c>
      <c r="I263" s="108">
        <f t="shared" si="10"/>
        <v>2358.8199999999997</v>
      </c>
    </row>
    <row r="264" spans="1:9" s="92" customFormat="1" ht="39.6">
      <c r="A264" s="103">
        <v>257</v>
      </c>
      <c r="B264" s="258" t="s">
        <v>76</v>
      </c>
      <c r="C264" s="258" t="s">
        <v>97</v>
      </c>
      <c r="D264" s="104">
        <v>1322</v>
      </c>
      <c r="E264" s="105">
        <f t="shared" si="11"/>
        <v>7.9160000000000004</v>
      </c>
      <c r="F264" s="106">
        <v>117</v>
      </c>
      <c r="G264" s="106">
        <v>1852.34</v>
      </c>
      <c r="H264" s="107">
        <f t="shared" si="12"/>
        <v>436.97</v>
      </c>
      <c r="I264" s="108">
        <f t="shared" ref="I264:I327" si="13">G264+H264</f>
        <v>2289.31</v>
      </c>
    </row>
    <row r="265" spans="1:9" s="92" customFormat="1" ht="26.4">
      <c r="A265" s="103">
        <v>258</v>
      </c>
      <c r="B265" s="258" t="s">
        <v>71</v>
      </c>
      <c r="C265" s="258" t="s">
        <v>41</v>
      </c>
      <c r="D265" s="104">
        <v>1240</v>
      </c>
      <c r="E265" s="105">
        <f t="shared" ref="E265:E328" si="14">ROUND(D265/$E$4,3)</f>
        <v>7.4249999999999998</v>
      </c>
      <c r="F265" s="106">
        <v>154</v>
      </c>
      <c r="G265" s="106">
        <v>2286.9</v>
      </c>
      <c r="H265" s="107">
        <f t="shared" si="12"/>
        <v>539.48</v>
      </c>
      <c r="I265" s="108">
        <f t="shared" si="13"/>
        <v>2826.38</v>
      </c>
    </row>
    <row r="266" spans="1:9" s="92" customFormat="1" ht="26.4">
      <c r="A266" s="103">
        <v>259</v>
      </c>
      <c r="B266" s="258" t="s">
        <v>52</v>
      </c>
      <c r="C266" s="258" t="s">
        <v>41</v>
      </c>
      <c r="D266" s="104">
        <v>1392</v>
      </c>
      <c r="E266" s="105">
        <f t="shared" si="14"/>
        <v>8.3350000000000009</v>
      </c>
      <c r="F266" s="106">
        <v>122.5</v>
      </c>
      <c r="G266" s="106">
        <v>2042.08</v>
      </c>
      <c r="H266" s="107">
        <f t="shared" ref="H266:H329" si="15">ROUND(G266*0.2359,2)</f>
        <v>481.73</v>
      </c>
      <c r="I266" s="108">
        <f t="shared" si="13"/>
        <v>2523.81</v>
      </c>
    </row>
    <row r="267" spans="1:9" s="92" customFormat="1" ht="26.4">
      <c r="A267" s="103">
        <v>260</v>
      </c>
      <c r="B267" s="258" t="s">
        <v>71</v>
      </c>
      <c r="C267" s="258" t="s">
        <v>41</v>
      </c>
      <c r="D267" s="104">
        <v>1223</v>
      </c>
      <c r="E267" s="105">
        <f t="shared" si="14"/>
        <v>7.3230000000000004</v>
      </c>
      <c r="F267" s="106">
        <v>155</v>
      </c>
      <c r="G267" s="106">
        <v>2270.13</v>
      </c>
      <c r="H267" s="107">
        <f t="shared" si="15"/>
        <v>535.52</v>
      </c>
      <c r="I267" s="108">
        <f t="shared" si="13"/>
        <v>2805.65</v>
      </c>
    </row>
    <row r="268" spans="1:9" s="92" customFormat="1" ht="26.4">
      <c r="A268" s="103">
        <v>261</v>
      </c>
      <c r="B268" s="258" t="s">
        <v>86</v>
      </c>
      <c r="C268" s="258" t="s">
        <v>43</v>
      </c>
      <c r="D268" s="104">
        <v>1464</v>
      </c>
      <c r="E268" s="105">
        <f t="shared" si="14"/>
        <v>8.766</v>
      </c>
      <c r="F268" s="106">
        <v>107</v>
      </c>
      <c r="G268" s="106">
        <v>1875.92</v>
      </c>
      <c r="H268" s="107">
        <f t="shared" si="15"/>
        <v>442.53</v>
      </c>
      <c r="I268" s="108">
        <f t="shared" si="13"/>
        <v>2318.4499999999998</v>
      </c>
    </row>
    <row r="269" spans="1:9" s="92" customFormat="1" ht="26.4">
      <c r="A269" s="103">
        <v>262</v>
      </c>
      <c r="B269" s="258" t="s">
        <v>57</v>
      </c>
      <c r="C269" s="258" t="s">
        <v>43</v>
      </c>
      <c r="D269" s="104">
        <v>1418</v>
      </c>
      <c r="E269" s="105">
        <f t="shared" si="14"/>
        <v>8.4909999999999997</v>
      </c>
      <c r="F269" s="106">
        <v>195</v>
      </c>
      <c r="G269" s="106">
        <v>3311.49</v>
      </c>
      <c r="H269" s="107">
        <f t="shared" si="15"/>
        <v>781.18</v>
      </c>
      <c r="I269" s="108">
        <f t="shared" si="13"/>
        <v>4092.6699999999996</v>
      </c>
    </row>
    <row r="270" spans="1:9" s="92" customFormat="1" ht="26.4">
      <c r="A270" s="103">
        <v>263</v>
      </c>
      <c r="B270" s="258" t="s">
        <v>51</v>
      </c>
      <c r="C270" s="258" t="s">
        <v>43</v>
      </c>
      <c r="D270" s="104">
        <v>1235</v>
      </c>
      <c r="E270" s="105">
        <f t="shared" si="14"/>
        <v>7.3949999999999996</v>
      </c>
      <c r="F270" s="106">
        <v>253</v>
      </c>
      <c r="G270" s="106">
        <v>3741.87</v>
      </c>
      <c r="H270" s="107">
        <f t="shared" si="15"/>
        <v>882.71</v>
      </c>
      <c r="I270" s="108">
        <f t="shared" si="13"/>
        <v>4624.58</v>
      </c>
    </row>
    <row r="271" spans="1:9" s="92" customFormat="1" ht="26.4">
      <c r="A271" s="103">
        <v>264</v>
      </c>
      <c r="B271" s="258" t="s">
        <v>59</v>
      </c>
      <c r="C271" s="258" t="s">
        <v>41</v>
      </c>
      <c r="D271" s="104">
        <v>1464</v>
      </c>
      <c r="E271" s="105">
        <f t="shared" si="14"/>
        <v>8.766</v>
      </c>
      <c r="F271" s="106">
        <v>86</v>
      </c>
      <c r="G271" s="106">
        <v>1507.75</v>
      </c>
      <c r="H271" s="107">
        <f t="shared" si="15"/>
        <v>355.68</v>
      </c>
      <c r="I271" s="108">
        <f t="shared" si="13"/>
        <v>1863.43</v>
      </c>
    </row>
    <row r="272" spans="1:9" s="92" customFormat="1">
      <c r="A272" s="103">
        <v>265</v>
      </c>
      <c r="B272" s="258" t="s">
        <v>62</v>
      </c>
      <c r="C272" s="258" t="s">
        <v>41</v>
      </c>
      <c r="D272" s="104">
        <v>1220</v>
      </c>
      <c r="E272" s="105">
        <f t="shared" si="14"/>
        <v>7.3049999999999997</v>
      </c>
      <c r="F272" s="106">
        <v>219</v>
      </c>
      <c r="G272" s="106">
        <v>3199.59</v>
      </c>
      <c r="H272" s="107">
        <f t="shared" si="15"/>
        <v>754.78</v>
      </c>
      <c r="I272" s="108">
        <f t="shared" si="13"/>
        <v>3954.37</v>
      </c>
    </row>
    <row r="273" spans="1:9" s="92" customFormat="1" ht="26.4">
      <c r="A273" s="103">
        <v>266</v>
      </c>
      <c r="B273" s="258" t="s">
        <v>98</v>
      </c>
      <c r="C273" s="258" t="s">
        <v>41</v>
      </c>
      <c r="D273" s="104">
        <v>1220</v>
      </c>
      <c r="E273" s="105">
        <f t="shared" si="14"/>
        <v>7.3049999999999997</v>
      </c>
      <c r="F273" s="106">
        <v>218</v>
      </c>
      <c r="G273" s="106">
        <v>3184.98</v>
      </c>
      <c r="H273" s="107">
        <f t="shared" si="15"/>
        <v>751.34</v>
      </c>
      <c r="I273" s="108">
        <f t="shared" si="13"/>
        <v>3936.32</v>
      </c>
    </row>
    <row r="274" spans="1:9" s="92" customFormat="1" ht="26.4">
      <c r="A274" s="103">
        <v>267</v>
      </c>
      <c r="B274" s="258" t="s">
        <v>73</v>
      </c>
      <c r="C274" s="258" t="s">
        <v>41</v>
      </c>
      <c r="D274" s="104">
        <v>1240</v>
      </c>
      <c r="E274" s="105">
        <f t="shared" si="14"/>
        <v>7.4249999999999998</v>
      </c>
      <c r="F274" s="106">
        <v>135</v>
      </c>
      <c r="G274" s="106">
        <v>2004.75</v>
      </c>
      <c r="H274" s="107">
        <f t="shared" si="15"/>
        <v>472.92</v>
      </c>
      <c r="I274" s="108">
        <f t="shared" si="13"/>
        <v>2477.67</v>
      </c>
    </row>
    <row r="275" spans="1:9" s="92" customFormat="1" ht="39.6">
      <c r="A275" s="103">
        <v>268</v>
      </c>
      <c r="B275" s="258" t="s">
        <v>68</v>
      </c>
      <c r="C275" s="258" t="s">
        <v>45</v>
      </c>
      <c r="D275" s="104">
        <v>1574</v>
      </c>
      <c r="E275" s="105">
        <f t="shared" si="14"/>
        <v>9.4250000000000007</v>
      </c>
      <c r="F275" s="106">
        <v>46</v>
      </c>
      <c r="G275" s="106">
        <v>867.1</v>
      </c>
      <c r="H275" s="107">
        <f t="shared" si="15"/>
        <v>204.55</v>
      </c>
      <c r="I275" s="108">
        <f t="shared" si="13"/>
        <v>1071.6500000000001</v>
      </c>
    </row>
    <row r="276" spans="1:9" s="92" customFormat="1" ht="26.4">
      <c r="A276" s="103">
        <v>269</v>
      </c>
      <c r="B276" s="258" t="s">
        <v>72</v>
      </c>
      <c r="C276" s="258" t="s">
        <v>41</v>
      </c>
      <c r="D276" s="104">
        <v>1180</v>
      </c>
      <c r="E276" s="105">
        <f t="shared" si="14"/>
        <v>7.0659999999999998</v>
      </c>
      <c r="F276" s="106">
        <v>99</v>
      </c>
      <c r="G276" s="106">
        <v>1399.07</v>
      </c>
      <c r="H276" s="107">
        <f t="shared" si="15"/>
        <v>330.04</v>
      </c>
      <c r="I276" s="108">
        <f t="shared" si="13"/>
        <v>1729.11</v>
      </c>
    </row>
    <row r="277" spans="1:9" s="92" customFormat="1">
      <c r="A277" s="103">
        <v>270</v>
      </c>
      <c r="B277" s="258" t="s">
        <v>65</v>
      </c>
      <c r="C277" s="258" t="s">
        <v>43</v>
      </c>
      <c r="D277" s="104">
        <v>1252</v>
      </c>
      <c r="E277" s="105">
        <f t="shared" si="14"/>
        <v>7.4969999999999999</v>
      </c>
      <c r="F277" s="106">
        <v>160</v>
      </c>
      <c r="G277" s="106">
        <v>2399.04</v>
      </c>
      <c r="H277" s="107">
        <f t="shared" si="15"/>
        <v>565.92999999999995</v>
      </c>
      <c r="I277" s="108">
        <f t="shared" si="13"/>
        <v>2964.97</v>
      </c>
    </row>
    <row r="278" spans="1:9" s="92" customFormat="1" ht="26.4">
      <c r="A278" s="103">
        <v>271</v>
      </c>
      <c r="B278" s="258" t="s">
        <v>51</v>
      </c>
      <c r="C278" s="258" t="s">
        <v>41</v>
      </c>
      <c r="D278" s="104">
        <v>1263</v>
      </c>
      <c r="E278" s="105">
        <f t="shared" si="14"/>
        <v>7.5629999999999997</v>
      </c>
      <c r="F278" s="106">
        <v>158</v>
      </c>
      <c r="G278" s="106">
        <v>2389.91</v>
      </c>
      <c r="H278" s="107">
        <f t="shared" si="15"/>
        <v>563.78</v>
      </c>
      <c r="I278" s="108">
        <f t="shared" si="13"/>
        <v>2953.6899999999996</v>
      </c>
    </row>
    <row r="279" spans="1:9" s="92" customFormat="1" ht="26.4">
      <c r="A279" s="103">
        <v>272</v>
      </c>
      <c r="B279" s="258" t="s">
        <v>46</v>
      </c>
      <c r="C279" s="258" t="s">
        <v>45</v>
      </c>
      <c r="D279" s="104">
        <v>1268</v>
      </c>
      <c r="E279" s="105">
        <f t="shared" si="14"/>
        <v>7.593</v>
      </c>
      <c r="F279" s="106">
        <v>189</v>
      </c>
      <c r="G279" s="106">
        <v>2870.15</v>
      </c>
      <c r="H279" s="107">
        <f t="shared" si="15"/>
        <v>677.07</v>
      </c>
      <c r="I279" s="108">
        <f t="shared" si="13"/>
        <v>3547.2200000000003</v>
      </c>
    </row>
    <row r="280" spans="1:9" s="92" customFormat="1" ht="26.4">
      <c r="A280" s="103">
        <v>273</v>
      </c>
      <c r="B280" s="258" t="s">
        <v>72</v>
      </c>
      <c r="C280" s="258" t="s">
        <v>41</v>
      </c>
      <c r="D280" s="104">
        <v>1200</v>
      </c>
      <c r="E280" s="105">
        <f t="shared" si="14"/>
        <v>7.1859999999999999</v>
      </c>
      <c r="F280" s="106">
        <v>29</v>
      </c>
      <c r="G280" s="106">
        <v>416.79</v>
      </c>
      <c r="H280" s="107">
        <f t="shared" si="15"/>
        <v>98.32</v>
      </c>
      <c r="I280" s="108">
        <f t="shared" si="13"/>
        <v>515.11</v>
      </c>
    </row>
    <row r="281" spans="1:9" s="92" customFormat="1" ht="26.4">
      <c r="A281" s="103">
        <v>274</v>
      </c>
      <c r="B281" s="258" t="s">
        <v>51</v>
      </c>
      <c r="C281" s="258" t="s">
        <v>41</v>
      </c>
      <c r="D281" s="104">
        <v>1223</v>
      </c>
      <c r="E281" s="105">
        <f t="shared" si="14"/>
        <v>7.3230000000000004</v>
      </c>
      <c r="F281" s="106">
        <v>108</v>
      </c>
      <c r="G281" s="106">
        <v>1581.77</v>
      </c>
      <c r="H281" s="107">
        <f t="shared" si="15"/>
        <v>373.14</v>
      </c>
      <c r="I281" s="108">
        <f t="shared" si="13"/>
        <v>1954.9099999999999</v>
      </c>
    </row>
    <row r="282" spans="1:9" s="92" customFormat="1" ht="26.4">
      <c r="A282" s="103">
        <v>275</v>
      </c>
      <c r="B282" s="258" t="s">
        <v>77</v>
      </c>
      <c r="C282" s="258" t="s">
        <v>43</v>
      </c>
      <c r="D282" s="104">
        <v>1215</v>
      </c>
      <c r="E282" s="105">
        <f t="shared" si="14"/>
        <v>7.2750000000000004</v>
      </c>
      <c r="F282" s="106">
        <v>153</v>
      </c>
      <c r="G282" s="106">
        <v>2226.15</v>
      </c>
      <c r="H282" s="107">
        <f t="shared" si="15"/>
        <v>525.15</v>
      </c>
      <c r="I282" s="108">
        <f t="shared" si="13"/>
        <v>2751.3</v>
      </c>
    </row>
    <row r="283" spans="1:9" s="92" customFormat="1" ht="26.4">
      <c r="A283" s="103">
        <v>276</v>
      </c>
      <c r="B283" s="258" t="s">
        <v>59</v>
      </c>
      <c r="C283" s="258" t="s">
        <v>45</v>
      </c>
      <c r="D283" s="104">
        <v>1438</v>
      </c>
      <c r="E283" s="105">
        <f t="shared" si="14"/>
        <v>8.6110000000000007</v>
      </c>
      <c r="F283" s="106">
        <v>86</v>
      </c>
      <c r="G283" s="106">
        <v>1481.09</v>
      </c>
      <c r="H283" s="107">
        <f t="shared" si="15"/>
        <v>349.39</v>
      </c>
      <c r="I283" s="108">
        <f t="shared" si="13"/>
        <v>1830.48</v>
      </c>
    </row>
    <row r="284" spans="1:9" s="92" customFormat="1" ht="26.4">
      <c r="A284" s="103">
        <v>277</v>
      </c>
      <c r="B284" s="258" t="s">
        <v>83</v>
      </c>
      <c r="C284" s="258" t="s">
        <v>43</v>
      </c>
      <c r="D284" s="104">
        <v>1444</v>
      </c>
      <c r="E284" s="105">
        <f t="shared" si="14"/>
        <v>8.6470000000000002</v>
      </c>
      <c r="F284" s="106">
        <v>185</v>
      </c>
      <c r="G284" s="106">
        <v>3199.39</v>
      </c>
      <c r="H284" s="107">
        <f t="shared" si="15"/>
        <v>754.74</v>
      </c>
      <c r="I284" s="108">
        <f t="shared" si="13"/>
        <v>3954.13</v>
      </c>
    </row>
    <row r="285" spans="1:9" s="92" customFormat="1">
      <c r="A285" s="103">
        <v>278</v>
      </c>
      <c r="B285" s="258" t="s">
        <v>90</v>
      </c>
      <c r="C285" s="258" t="s">
        <v>93</v>
      </c>
      <c r="D285" s="104">
        <v>2107</v>
      </c>
      <c r="E285" s="105">
        <f t="shared" si="14"/>
        <v>12.617000000000001</v>
      </c>
      <c r="F285" s="106">
        <v>58</v>
      </c>
      <c r="G285" s="106">
        <v>1463.57</v>
      </c>
      <c r="H285" s="107">
        <f t="shared" si="15"/>
        <v>345.26</v>
      </c>
      <c r="I285" s="108">
        <f t="shared" si="13"/>
        <v>1808.83</v>
      </c>
    </row>
    <row r="286" spans="1:9" s="92" customFormat="1" ht="26.4">
      <c r="A286" s="103">
        <v>279</v>
      </c>
      <c r="B286" s="258" t="s">
        <v>80</v>
      </c>
      <c r="C286" s="258" t="s">
        <v>45</v>
      </c>
      <c r="D286" s="104">
        <v>1586</v>
      </c>
      <c r="E286" s="105">
        <f t="shared" si="14"/>
        <v>9.4969999999999999</v>
      </c>
      <c r="F286" s="106">
        <v>121</v>
      </c>
      <c r="G286" s="106">
        <v>2298.27</v>
      </c>
      <c r="H286" s="107">
        <f t="shared" si="15"/>
        <v>542.16</v>
      </c>
      <c r="I286" s="108">
        <f t="shared" si="13"/>
        <v>2840.43</v>
      </c>
    </row>
    <row r="287" spans="1:9" s="92" customFormat="1" ht="26.4">
      <c r="A287" s="103">
        <v>280</v>
      </c>
      <c r="B287" s="258" t="s">
        <v>44</v>
      </c>
      <c r="C287" s="258" t="s">
        <v>41</v>
      </c>
      <c r="D287" s="104">
        <v>1387</v>
      </c>
      <c r="E287" s="105">
        <f t="shared" si="14"/>
        <v>8.3049999999999997</v>
      </c>
      <c r="F287" s="106">
        <v>183</v>
      </c>
      <c r="G287" s="106">
        <v>3039.63</v>
      </c>
      <c r="H287" s="107">
        <f t="shared" si="15"/>
        <v>717.05</v>
      </c>
      <c r="I287" s="108">
        <f t="shared" si="13"/>
        <v>3756.6800000000003</v>
      </c>
    </row>
    <row r="288" spans="1:9" s="92" customFormat="1" ht="26.4">
      <c r="A288" s="103">
        <v>281</v>
      </c>
      <c r="B288" s="258" t="s">
        <v>85</v>
      </c>
      <c r="C288" s="258" t="s">
        <v>41</v>
      </c>
      <c r="D288" s="104">
        <v>1263</v>
      </c>
      <c r="E288" s="105">
        <f t="shared" si="14"/>
        <v>7.5629999999999997</v>
      </c>
      <c r="F288" s="106">
        <v>72</v>
      </c>
      <c r="G288" s="106">
        <v>1089.07</v>
      </c>
      <c r="H288" s="107">
        <f t="shared" si="15"/>
        <v>256.91000000000003</v>
      </c>
      <c r="I288" s="108">
        <f t="shared" si="13"/>
        <v>1345.98</v>
      </c>
    </row>
    <row r="289" spans="1:9" s="92" customFormat="1" ht="26.4">
      <c r="A289" s="103">
        <v>282</v>
      </c>
      <c r="B289" s="258" t="s">
        <v>78</v>
      </c>
      <c r="C289" s="258" t="s">
        <v>41</v>
      </c>
      <c r="D289" s="104">
        <v>1367</v>
      </c>
      <c r="E289" s="105">
        <f t="shared" si="14"/>
        <v>8.1859999999999999</v>
      </c>
      <c r="F289" s="106">
        <v>110</v>
      </c>
      <c r="G289" s="106">
        <v>1800.92</v>
      </c>
      <c r="H289" s="107">
        <f t="shared" si="15"/>
        <v>424.84</v>
      </c>
      <c r="I289" s="108">
        <f t="shared" si="13"/>
        <v>2225.7600000000002</v>
      </c>
    </row>
    <row r="290" spans="1:9" s="92" customFormat="1" ht="26.4">
      <c r="A290" s="103">
        <v>283</v>
      </c>
      <c r="B290" s="258" t="s">
        <v>108</v>
      </c>
      <c r="C290" s="258" t="s">
        <v>43</v>
      </c>
      <c r="D290" s="104">
        <v>1239</v>
      </c>
      <c r="E290" s="105">
        <f t="shared" si="14"/>
        <v>7.4189999999999996</v>
      </c>
      <c r="F290" s="106">
        <v>103</v>
      </c>
      <c r="G290" s="106">
        <v>1528.31</v>
      </c>
      <c r="H290" s="107">
        <f t="shared" si="15"/>
        <v>360.53</v>
      </c>
      <c r="I290" s="108">
        <f t="shared" si="13"/>
        <v>1888.84</v>
      </c>
    </row>
    <row r="291" spans="1:9" s="92" customFormat="1" ht="26.4">
      <c r="A291" s="103">
        <v>284</v>
      </c>
      <c r="B291" s="258" t="s">
        <v>81</v>
      </c>
      <c r="C291" s="258" t="s">
        <v>41</v>
      </c>
      <c r="D291" s="104">
        <v>1243</v>
      </c>
      <c r="E291" s="105">
        <f t="shared" si="14"/>
        <v>7.4429999999999996</v>
      </c>
      <c r="F291" s="106">
        <v>89.75</v>
      </c>
      <c r="G291" s="106">
        <v>1336.02</v>
      </c>
      <c r="H291" s="107">
        <f t="shared" si="15"/>
        <v>315.17</v>
      </c>
      <c r="I291" s="108">
        <f t="shared" si="13"/>
        <v>1651.19</v>
      </c>
    </row>
    <row r="292" spans="1:9" s="92" customFormat="1" ht="26.4">
      <c r="A292" s="103">
        <v>285</v>
      </c>
      <c r="B292" s="258" t="s">
        <v>81</v>
      </c>
      <c r="C292" s="258" t="s">
        <v>41</v>
      </c>
      <c r="D292" s="104">
        <v>1203</v>
      </c>
      <c r="E292" s="105">
        <f t="shared" si="14"/>
        <v>7.2039999999999997</v>
      </c>
      <c r="F292" s="106">
        <v>83.75</v>
      </c>
      <c r="G292" s="106">
        <v>1206.67</v>
      </c>
      <c r="H292" s="107">
        <f t="shared" si="15"/>
        <v>284.64999999999998</v>
      </c>
      <c r="I292" s="108">
        <f t="shared" si="13"/>
        <v>1491.3200000000002</v>
      </c>
    </row>
    <row r="293" spans="1:9" s="92" customFormat="1" ht="26.4">
      <c r="A293" s="103">
        <v>286</v>
      </c>
      <c r="B293" s="258" t="s">
        <v>61</v>
      </c>
      <c r="C293" s="258" t="s">
        <v>43</v>
      </c>
      <c r="D293" s="104">
        <v>1215</v>
      </c>
      <c r="E293" s="105">
        <f t="shared" si="14"/>
        <v>7.2750000000000004</v>
      </c>
      <c r="F293" s="106">
        <v>123</v>
      </c>
      <c r="G293" s="106">
        <v>1789.65</v>
      </c>
      <c r="H293" s="107">
        <f t="shared" si="15"/>
        <v>422.18</v>
      </c>
      <c r="I293" s="108">
        <f t="shared" si="13"/>
        <v>2211.83</v>
      </c>
    </row>
    <row r="294" spans="1:9" s="92" customFormat="1" ht="26.4">
      <c r="A294" s="103">
        <v>287</v>
      </c>
      <c r="B294" s="258" t="s">
        <v>92</v>
      </c>
      <c r="C294" s="258" t="s">
        <v>43</v>
      </c>
      <c r="D294" s="104">
        <v>1418</v>
      </c>
      <c r="E294" s="105">
        <f t="shared" si="14"/>
        <v>8.4909999999999997</v>
      </c>
      <c r="F294" s="106">
        <v>245</v>
      </c>
      <c r="G294" s="106">
        <v>4160.59</v>
      </c>
      <c r="H294" s="107">
        <f>ROUNDDOWN(G294*0.2359,2)-0.02</f>
        <v>981.46</v>
      </c>
      <c r="I294" s="108">
        <f t="shared" si="13"/>
        <v>5142.05</v>
      </c>
    </row>
    <row r="295" spans="1:9" s="92" customFormat="1" ht="26.4">
      <c r="A295" s="103">
        <v>288</v>
      </c>
      <c r="B295" s="258" t="s">
        <v>85</v>
      </c>
      <c r="C295" s="258" t="s">
        <v>43</v>
      </c>
      <c r="D295" s="104">
        <v>1392</v>
      </c>
      <c r="E295" s="105">
        <f t="shared" si="14"/>
        <v>8.3350000000000009</v>
      </c>
      <c r="F295" s="106">
        <v>120</v>
      </c>
      <c r="G295" s="106">
        <v>2000.4</v>
      </c>
      <c r="H295" s="107">
        <f t="shared" si="15"/>
        <v>471.89</v>
      </c>
      <c r="I295" s="108">
        <f t="shared" si="13"/>
        <v>2472.29</v>
      </c>
    </row>
    <row r="296" spans="1:9" s="92" customFormat="1" ht="26.4">
      <c r="A296" s="103">
        <v>289</v>
      </c>
      <c r="B296" s="258" t="s">
        <v>67</v>
      </c>
      <c r="C296" s="258" t="s">
        <v>41</v>
      </c>
      <c r="D296" s="104">
        <v>1200</v>
      </c>
      <c r="E296" s="105">
        <f t="shared" si="14"/>
        <v>7.1859999999999999</v>
      </c>
      <c r="F296" s="106">
        <v>112</v>
      </c>
      <c r="G296" s="106">
        <v>1609.66</v>
      </c>
      <c r="H296" s="107">
        <f t="shared" si="15"/>
        <v>379.72</v>
      </c>
      <c r="I296" s="108">
        <f t="shared" si="13"/>
        <v>1989.38</v>
      </c>
    </row>
    <row r="297" spans="1:9" s="92" customFormat="1" ht="26.4">
      <c r="A297" s="103">
        <v>290</v>
      </c>
      <c r="B297" s="258" t="s">
        <v>58</v>
      </c>
      <c r="C297" s="258" t="s">
        <v>43</v>
      </c>
      <c r="D297" s="104">
        <v>1235</v>
      </c>
      <c r="E297" s="105">
        <f t="shared" si="14"/>
        <v>7.3949999999999996</v>
      </c>
      <c r="F297" s="106">
        <v>223</v>
      </c>
      <c r="G297" s="106">
        <v>3298.17</v>
      </c>
      <c r="H297" s="107">
        <f t="shared" si="15"/>
        <v>778.04</v>
      </c>
      <c r="I297" s="108">
        <f t="shared" si="13"/>
        <v>4076.21</v>
      </c>
    </row>
    <row r="298" spans="1:9" s="92" customFormat="1" ht="26.4">
      <c r="A298" s="103">
        <v>291</v>
      </c>
      <c r="B298" s="258" t="s">
        <v>92</v>
      </c>
      <c r="C298" s="258" t="s">
        <v>41</v>
      </c>
      <c r="D298" s="104">
        <v>1347</v>
      </c>
      <c r="E298" s="105">
        <f t="shared" si="14"/>
        <v>8.0660000000000007</v>
      </c>
      <c r="F298" s="106">
        <v>95</v>
      </c>
      <c r="G298" s="106">
        <v>1532.54</v>
      </c>
      <c r="H298" s="107">
        <f t="shared" si="15"/>
        <v>361.53</v>
      </c>
      <c r="I298" s="108">
        <f t="shared" si="13"/>
        <v>1894.07</v>
      </c>
    </row>
    <row r="299" spans="1:9" s="92" customFormat="1" ht="26.4">
      <c r="A299" s="103">
        <v>292</v>
      </c>
      <c r="B299" s="258" t="s">
        <v>56</v>
      </c>
      <c r="C299" s="258" t="s">
        <v>43</v>
      </c>
      <c r="D299" s="104">
        <v>1215</v>
      </c>
      <c r="E299" s="105">
        <f t="shared" si="14"/>
        <v>7.2750000000000004</v>
      </c>
      <c r="F299" s="106">
        <v>111</v>
      </c>
      <c r="G299" s="106">
        <v>1615.05</v>
      </c>
      <c r="H299" s="107">
        <f t="shared" si="15"/>
        <v>380.99</v>
      </c>
      <c r="I299" s="108">
        <f t="shared" si="13"/>
        <v>1996.04</v>
      </c>
    </row>
    <row r="300" spans="1:9" s="92" customFormat="1" ht="26.4">
      <c r="A300" s="103">
        <v>293</v>
      </c>
      <c r="B300" s="258" t="s">
        <v>63</v>
      </c>
      <c r="C300" s="258" t="s">
        <v>41</v>
      </c>
      <c r="D300" s="104">
        <v>1242</v>
      </c>
      <c r="E300" s="105">
        <f t="shared" si="14"/>
        <v>7.4370000000000003</v>
      </c>
      <c r="F300" s="106">
        <v>44</v>
      </c>
      <c r="G300" s="106">
        <v>654.46</v>
      </c>
      <c r="H300" s="107">
        <f t="shared" si="15"/>
        <v>154.38999999999999</v>
      </c>
      <c r="I300" s="108">
        <f t="shared" si="13"/>
        <v>808.85</v>
      </c>
    </row>
    <row r="301" spans="1:9" s="92" customFormat="1" ht="26.4">
      <c r="A301" s="103">
        <v>294</v>
      </c>
      <c r="B301" s="258" t="s">
        <v>53</v>
      </c>
      <c r="C301" s="258" t="s">
        <v>54</v>
      </c>
      <c r="D301" s="104">
        <v>1043</v>
      </c>
      <c r="E301" s="105">
        <f t="shared" si="14"/>
        <v>6.2460000000000004</v>
      </c>
      <c r="F301" s="106">
        <v>58</v>
      </c>
      <c r="G301" s="106">
        <v>724.54</v>
      </c>
      <c r="H301" s="107">
        <f t="shared" si="15"/>
        <v>170.92</v>
      </c>
      <c r="I301" s="108">
        <f t="shared" si="13"/>
        <v>895.45999999999992</v>
      </c>
    </row>
    <row r="302" spans="1:9" s="92" customFormat="1" ht="26.4">
      <c r="A302" s="103">
        <v>295</v>
      </c>
      <c r="B302" s="258" t="s">
        <v>63</v>
      </c>
      <c r="C302" s="258" t="s">
        <v>41</v>
      </c>
      <c r="D302" s="104">
        <v>1242</v>
      </c>
      <c r="E302" s="105">
        <f t="shared" si="14"/>
        <v>7.4370000000000003</v>
      </c>
      <c r="F302" s="106">
        <v>162</v>
      </c>
      <c r="G302" s="106">
        <v>2409.59</v>
      </c>
      <c r="H302" s="107">
        <f t="shared" si="15"/>
        <v>568.41999999999996</v>
      </c>
      <c r="I302" s="108">
        <f t="shared" si="13"/>
        <v>2978.01</v>
      </c>
    </row>
    <row r="303" spans="1:9" s="92" customFormat="1" ht="26.4">
      <c r="A303" s="103">
        <v>296</v>
      </c>
      <c r="B303" s="258" t="s">
        <v>46</v>
      </c>
      <c r="C303" s="258" t="s">
        <v>54</v>
      </c>
      <c r="D303" s="104">
        <v>1063</v>
      </c>
      <c r="E303" s="105">
        <f t="shared" si="14"/>
        <v>6.3650000000000002</v>
      </c>
      <c r="F303" s="106">
        <v>146.5</v>
      </c>
      <c r="G303" s="106">
        <v>1864.95</v>
      </c>
      <c r="H303" s="107">
        <f t="shared" si="15"/>
        <v>439.94</v>
      </c>
      <c r="I303" s="108">
        <f t="shared" si="13"/>
        <v>2304.89</v>
      </c>
    </row>
    <row r="304" spans="1:9" s="92" customFormat="1" ht="26.4">
      <c r="A304" s="103">
        <v>297</v>
      </c>
      <c r="B304" s="258" t="s">
        <v>92</v>
      </c>
      <c r="C304" s="258" t="s">
        <v>41</v>
      </c>
      <c r="D304" s="104">
        <v>1387</v>
      </c>
      <c r="E304" s="105">
        <f t="shared" si="14"/>
        <v>8.3049999999999997</v>
      </c>
      <c r="F304" s="106">
        <v>90</v>
      </c>
      <c r="G304" s="106">
        <v>1494.9</v>
      </c>
      <c r="H304" s="107">
        <f t="shared" si="15"/>
        <v>352.65</v>
      </c>
      <c r="I304" s="108">
        <f t="shared" si="13"/>
        <v>1847.5500000000002</v>
      </c>
    </row>
    <row r="305" spans="1:9" s="92" customFormat="1" ht="26.4">
      <c r="A305" s="103">
        <v>298</v>
      </c>
      <c r="B305" s="258" t="s">
        <v>79</v>
      </c>
      <c r="C305" s="258" t="s">
        <v>54</v>
      </c>
      <c r="D305" s="104">
        <v>1043</v>
      </c>
      <c r="E305" s="105">
        <f t="shared" si="14"/>
        <v>6.2460000000000004</v>
      </c>
      <c r="F305" s="106">
        <v>71</v>
      </c>
      <c r="G305" s="106">
        <v>886.93</v>
      </c>
      <c r="H305" s="107">
        <f t="shared" si="15"/>
        <v>209.23</v>
      </c>
      <c r="I305" s="108">
        <f t="shared" si="13"/>
        <v>1096.1599999999999</v>
      </c>
    </row>
    <row r="306" spans="1:9" s="92" customFormat="1" ht="26.4">
      <c r="A306" s="103">
        <v>299</v>
      </c>
      <c r="B306" s="258" t="s">
        <v>63</v>
      </c>
      <c r="C306" s="258" t="s">
        <v>41</v>
      </c>
      <c r="D306" s="104">
        <v>1262</v>
      </c>
      <c r="E306" s="105">
        <f t="shared" si="14"/>
        <v>7.5570000000000004</v>
      </c>
      <c r="F306" s="106">
        <v>149</v>
      </c>
      <c r="G306" s="106">
        <v>2251.9899999999998</v>
      </c>
      <c r="H306" s="107">
        <f t="shared" si="15"/>
        <v>531.24</v>
      </c>
      <c r="I306" s="108">
        <f t="shared" si="13"/>
        <v>2783.2299999999996</v>
      </c>
    </row>
    <row r="307" spans="1:9" s="92" customFormat="1" ht="26.4">
      <c r="A307" s="103">
        <v>300</v>
      </c>
      <c r="B307" s="258" t="s">
        <v>55</v>
      </c>
      <c r="C307" s="258" t="s">
        <v>43</v>
      </c>
      <c r="D307" s="104">
        <v>1235</v>
      </c>
      <c r="E307" s="105">
        <f t="shared" si="14"/>
        <v>7.3949999999999996</v>
      </c>
      <c r="F307" s="106">
        <v>75</v>
      </c>
      <c r="G307" s="106">
        <v>1109.25</v>
      </c>
      <c r="H307" s="107">
        <f t="shared" si="15"/>
        <v>261.67</v>
      </c>
      <c r="I307" s="108">
        <f t="shared" si="13"/>
        <v>1370.92</v>
      </c>
    </row>
    <row r="308" spans="1:9" s="92" customFormat="1" ht="26.4">
      <c r="A308" s="103">
        <v>301</v>
      </c>
      <c r="B308" s="258" t="s">
        <v>89</v>
      </c>
      <c r="C308" s="258" t="s">
        <v>41</v>
      </c>
      <c r="D308" s="104">
        <v>1364</v>
      </c>
      <c r="E308" s="105">
        <f t="shared" si="14"/>
        <v>8.1679999999999993</v>
      </c>
      <c r="F308" s="106">
        <v>174</v>
      </c>
      <c r="G308" s="106">
        <v>2842.46</v>
      </c>
      <c r="H308" s="107">
        <f t="shared" si="15"/>
        <v>670.54</v>
      </c>
      <c r="I308" s="108">
        <f t="shared" si="13"/>
        <v>3513</v>
      </c>
    </row>
    <row r="309" spans="1:9" s="92" customFormat="1" ht="26.4">
      <c r="A309" s="103">
        <v>302</v>
      </c>
      <c r="B309" s="258" t="s">
        <v>92</v>
      </c>
      <c r="C309" s="258" t="s">
        <v>41</v>
      </c>
      <c r="D309" s="104">
        <v>1372</v>
      </c>
      <c r="E309" s="105">
        <f t="shared" si="14"/>
        <v>8.2159999999999993</v>
      </c>
      <c r="F309" s="106">
        <v>120</v>
      </c>
      <c r="G309" s="106">
        <v>1971.84</v>
      </c>
      <c r="H309" s="107">
        <f t="shared" si="15"/>
        <v>465.16</v>
      </c>
      <c r="I309" s="108">
        <f t="shared" si="13"/>
        <v>2437</v>
      </c>
    </row>
    <row r="310" spans="1:9" s="92" customFormat="1" ht="26.4">
      <c r="A310" s="103">
        <v>303</v>
      </c>
      <c r="B310" s="258" t="s">
        <v>82</v>
      </c>
      <c r="C310" s="258" t="s">
        <v>41</v>
      </c>
      <c r="D310" s="104">
        <v>1220</v>
      </c>
      <c r="E310" s="105">
        <f t="shared" si="14"/>
        <v>7.3049999999999997</v>
      </c>
      <c r="F310" s="106">
        <v>58.5</v>
      </c>
      <c r="G310" s="106">
        <v>854.69</v>
      </c>
      <c r="H310" s="107">
        <f t="shared" si="15"/>
        <v>201.62</v>
      </c>
      <c r="I310" s="108">
        <f t="shared" si="13"/>
        <v>1056.31</v>
      </c>
    </row>
    <row r="311" spans="1:9" s="92" customFormat="1" ht="26.4">
      <c r="A311" s="103">
        <v>304</v>
      </c>
      <c r="B311" s="258" t="s">
        <v>57</v>
      </c>
      <c r="C311" s="258" t="s">
        <v>41</v>
      </c>
      <c r="D311" s="104">
        <v>1332</v>
      </c>
      <c r="E311" s="105">
        <f t="shared" si="14"/>
        <v>7.976</v>
      </c>
      <c r="F311" s="106">
        <v>166</v>
      </c>
      <c r="G311" s="106">
        <v>2648.03</v>
      </c>
      <c r="H311" s="107">
        <f t="shared" si="15"/>
        <v>624.66999999999996</v>
      </c>
      <c r="I311" s="108">
        <f t="shared" si="13"/>
        <v>3272.7000000000003</v>
      </c>
    </row>
    <row r="312" spans="1:9" s="92" customFormat="1" ht="26.4">
      <c r="A312" s="103">
        <v>305</v>
      </c>
      <c r="B312" s="258" t="s">
        <v>56</v>
      </c>
      <c r="C312" s="258" t="s">
        <v>41</v>
      </c>
      <c r="D312" s="104">
        <v>1220</v>
      </c>
      <c r="E312" s="105">
        <f t="shared" si="14"/>
        <v>7.3049999999999997</v>
      </c>
      <c r="F312" s="106">
        <v>224</v>
      </c>
      <c r="G312" s="106">
        <v>3272.64</v>
      </c>
      <c r="H312" s="107">
        <f t="shared" si="15"/>
        <v>772.02</v>
      </c>
      <c r="I312" s="108">
        <f t="shared" si="13"/>
        <v>4044.66</v>
      </c>
    </row>
    <row r="313" spans="1:9" s="92" customFormat="1" ht="26.4">
      <c r="A313" s="103">
        <v>306</v>
      </c>
      <c r="B313" s="258" t="s">
        <v>56</v>
      </c>
      <c r="C313" s="258" t="s">
        <v>41</v>
      </c>
      <c r="D313" s="104">
        <v>1200</v>
      </c>
      <c r="E313" s="105">
        <f t="shared" si="14"/>
        <v>7.1859999999999999</v>
      </c>
      <c r="F313" s="106">
        <v>39</v>
      </c>
      <c r="G313" s="106">
        <v>560.51</v>
      </c>
      <c r="H313" s="107">
        <f t="shared" si="15"/>
        <v>132.22</v>
      </c>
      <c r="I313" s="108">
        <f t="shared" si="13"/>
        <v>692.73</v>
      </c>
    </row>
    <row r="314" spans="1:9" s="92" customFormat="1" ht="26.4">
      <c r="A314" s="103">
        <v>307</v>
      </c>
      <c r="B314" s="258" t="s">
        <v>51</v>
      </c>
      <c r="C314" s="258" t="s">
        <v>43</v>
      </c>
      <c r="D314" s="104">
        <v>1215</v>
      </c>
      <c r="E314" s="105">
        <f t="shared" si="14"/>
        <v>7.2750000000000004</v>
      </c>
      <c r="F314" s="106">
        <v>225</v>
      </c>
      <c r="G314" s="106">
        <v>3273.75</v>
      </c>
      <c r="H314" s="107">
        <f t="shared" si="15"/>
        <v>772.28</v>
      </c>
      <c r="I314" s="108">
        <f t="shared" si="13"/>
        <v>4046.0299999999997</v>
      </c>
    </row>
    <row r="315" spans="1:9" s="92" customFormat="1" ht="26.4">
      <c r="A315" s="103">
        <v>308</v>
      </c>
      <c r="B315" s="258" t="s">
        <v>88</v>
      </c>
      <c r="C315" s="258" t="s">
        <v>43</v>
      </c>
      <c r="D315" s="104">
        <v>1398</v>
      </c>
      <c r="E315" s="105">
        <f t="shared" si="14"/>
        <v>8.3710000000000004</v>
      </c>
      <c r="F315" s="106">
        <v>98</v>
      </c>
      <c r="G315" s="106">
        <v>1640.72</v>
      </c>
      <c r="H315" s="107">
        <f t="shared" si="15"/>
        <v>387.05</v>
      </c>
      <c r="I315" s="108">
        <f t="shared" si="13"/>
        <v>2027.77</v>
      </c>
    </row>
    <row r="316" spans="1:9" s="92" customFormat="1" ht="26.4">
      <c r="A316" s="103">
        <v>309</v>
      </c>
      <c r="B316" s="258" t="s">
        <v>70</v>
      </c>
      <c r="C316" s="258" t="s">
        <v>43</v>
      </c>
      <c r="D316" s="104">
        <v>1215</v>
      </c>
      <c r="E316" s="105">
        <f t="shared" si="14"/>
        <v>7.2750000000000004</v>
      </c>
      <c r="F316" s="106">
        <v>28</v>
      </c>
      <c r="G316" s="106">
        <v>407.4</v>
      </c>
      <c r="H316" s="107">
        <f t="shared" si="15"/>
        <v>96.11</v>
      </c>
      <c r="I316" s="108">
        <f t="shared" si="13"/>
        <v>503.51</v>
      </c>
    </row>
    <row r="317" spans="1:9" s="92" customFormat="1" ht="26.4">
      <c r="A317" s="103">
        <v>310</v>
      </c>
      <c r="B317" s="258" t="s">
        <v>63</v>
      </c>
      <c r="C317" s="258" t="s">
        <v>41</v>
      </c>
      <c r="D317" s="104">
        <v>1200</v>
      </c>
      <c r="E317" s="105">
        <f t="shared" si="14"/>
        <v>7.1859999999999999</v>
      </c>
      <c r="F317" s="106">
        <v>220</v>
      </c>
      <c r="G317" s="106">
        <v>3161.84</v>
      </c>
      <c r="H317" s="107">
        <f t="shared" si="15"/>
        <v>745.88</v>
      </c>
      <c r="I317" s="108">
        <f t="shared" si="13"/>
        <v>3907.7200000000003</v>
      </c>
    </row>
    <row r="318" spans="1:9" s="92" customFormat="1" ht="26.4">
      <c r="A318" s="103">
        <v>311</v>
      </c>
      <c r="B318" s="258" t="s">
        <v>47</v>
      </c>
      <c r="C318" s="258" t="s">
        <v>41</v>
      </c>
      <c r="D318" s="104">
        <v>1200</v>
      </c>
      <c r="E318" s="105">
        <f t="shared" si="14"/>
        <v>7.1859999999999999</v>
      </c>
      <c r="F318" s="106">
        <v>114</v>
      </c>
      <c r="G318" s="106">
        <v>1638.41</v>
      </c>
      <c r="H318" s="107">
        <f t="shared" si="15"/>
        <v>386.5</v>
      </c>
      <c r="I318" s="108">
        <f t="shared" si="13"/>
        <v>2024.91</v>
      </c>
    </row>
    <row r="319" spans="1:9" s="92" customFormat="1" ht="26.4">
      <c r="A319" s="103">
        <v>312</v>
      </c>
      <c r="B319" s="258" t="s">
        <v>79</v>
      </c>
      <c r="C319" s="258" t="s">
        <v>41</v>
      </c>
      <c r="D319" s="104">
        <v>1200</v>
      </c>
      <c r="E319" s="105">
        <f t="shared" si="14"/>
        <v>7.1859999999999999</v>
      </c>
      <c r="F319" s="106">
        <v>20</v>
      </c>
      <c r="G319" s="106">
        <v>287.44</v>
      </c>
      <c r="H319" s="107">
        <f t="shared" si="15"/>
        <v>67.81</v>
      </c>
      <c r="I319" s="108">
        <f t="shared" si="13"/>
        <v>355.25</v>
      </c>
    </row>
    <row r="320" spans="1:9" s="92" customFormat="1" ht="26.4">
      <c r="A320" s="103">
        <v>313</v>
      </c>
      <c r="B320" s="258" t="s">
        <v>80</v>
      </c>
      <c r="C320" s="258" t="s">
        <v>43</v>
      </c>
      <c r="D320" s="104">
        <v>1468</v>
      </c>
      <c r="E320" s="105">
        <f t="shared" si="14"/>
        <v>8.7899999999999991</v>
      </c>
      <c r="F320" s="106">
        <v>106</v>
      </c>
      <c r="G320" s="106">
        <v>1863.48</v>
      </c>
      <c r="H320" s="107">
        <f>ROUNDDOWN(G320*0.2359,2)-0.01</f>
        <v>439.58</v>
      </c>
      <c r="I320" s="108">
        <f t="shared" si="13"/>
        <v>2303.06</v>
      </c>
    </row>
    <row r="321" spans="1:9" s="92" customFormat="1" ht="26.4">
      <c r="A321" s="103">
        <v>314</v>
      </c>
      <c r="B321" s="258" t="s">
        <v>82</v>
      </c>
      <c r="C321" s="258" t="s">
        <v>41</v>
      </c>
      <c r="D321" s="104">
        <v>1200</v>
      </c>
      <c r="E321" s="105">
        <f t="shared" si="14"/>
        <v>7.1859999999999999</v>
      </c>
      <c r="F321" s="106">
        <v>132.5</v>
      </c>
      <c r="G321" s="106">
        <v>1904.29</v>
      </c>
      <c r="H321" s="107">
        <f t="shared" si="15"/>
        <v>449.22</v>
      </c>
      <c r="I321" s="108">
        <f t="shared" si="13"/>
        <v>2353.5100000000002</v>
      </c>
    </row>
    <row r="322" spans="1:9" s="92" customFormat="1" ht="26.4">
      <c r="A322" s="103">
        <v>315</v>
      </c>
      <c r="B322" s="258" t="s">
        <v>67</v>
      </c>
      <c r="C322" s="258" t="s">
        <v>41</v>
      </c>
      <c r="D322" s="104">
        <v>1200</v>
      </c>
      <c r="E322" s="105">
        <f t="shared" si="14"/>
        <v>7.1859999999999999</v>
      </c>
      <c r="F322" s="106">
        <v>126</v>
      </c>
      <c r="G322" s="106">
        <v>1810.87</v>
      </c>
      <c r="H322" s="107">
        <f t="shared" si="15"/>
        <v>427.18</v>
      </c>
      <c r="I322" s="108">
        <f t="shared" si="13"/>
        <v>2238.0499999999997</v>
      </c>
    </row>
    <row r="323" spans="1:9" s="92" customFormat="1" ht="26.4">
      <c r="A323" s="103">
        <v>316</v>
      </c>
      <c r="B323" s="258" t="s">
        <v>66</v>
      </c>
      <c r="C323" s="258" t="s">
        <v>45</v>
      </c>
      <c r="D323" s="104">
        <v>1228</v>
      </c>
      <c r="E323" s="105">
        <f t="shared" si="14"/>
        <v>7.3529999999999998</v>
      </c>
      <c r="F323" s="106">
        <v>87</v>
      </c>
      <c r="G323" s="106">
        <v>1279.42</v>
      </c>
      <c r="H323" s="107">
        <f t="shared" si="15"/>
        <v>301.82</v>
      </c>
      <c r="I323" s="108">
        <f t="shared" si="13"/>
        <v>1581.24</v>
      </c>
    </row>
    <row r="324" spans="1:9" s="92" customFormat="1" ht="26.4">
      <c r="A324" s="103">
        <v>317</v>
      </c>
      <c r="B324" s="258" t="s">
        <v>47</v>
      </c>
      <c r="C324" s="258" t="s">
        <v>41</v>
      </c>
      <c r="D324" s="104">
        <v>1220</v>
      </c>
      <c r="E324" s="105">
        <f t="shared" si="14"/>
        <v>7.3049999999999997</v>
      </c>
      <c r="F324" s="106">
        <v>140</v>
      </c>
      <c r="G324" s="106">
        <v>2045.4</v>
      </c>
      <c r="H324" s="107">
        <f t="shared" si="15"/>
        <v>482.51</v>
      </c>
      <c r="I324" s="108">
        <f t="shared" si="13"/>
        <v>2527.91</v>
      </c>
    </row>
    <row r="325" spans="1:9" s="92" customFormat="1" ht="26.4">
      <c r="A325" s="103">
        <v>318</v>
      </c>
      <c r="B325" s="258" t="s">
        <v>61</v>
      </c>
      <c r="C325" s="258" t="s">
        <v>41</v>
      </c>
      <c r="D325" s="104">
        <v>1223</v>
      </c>
      <c r="E325" s="105">
        <f t="shared" si="14"/>
        <v>7.3230000000000004</v>
      </c>
      <c r="F325" s="106">
        <v>100</v>
      </c>
      <c r="G325" s="106">
        <v>1464.6</v>
      </c>
      <c r="H325" s="107">
        <f t="shared" si="15"/>
        <v>345.5</v>
      </c>
      <c r="I325" s="108">
        <f t="shared" si="13"/>
        <v>1810.1</v>
      </c>
    </row>
    <row r="326" spans="1:9" s="92" customFormat="1" ht="26.4">
      <c r="A326" s="103">
        <v>319</v>
      </c>
      <c r="B326" s="258" t="s">
        <v>48</v>
      </c>
      <c r="C326" s="258" t="s">
        <v>41</v>
      </c>
      <c r="D326" s="104">
        <v>1372</v>
      </c>
      <c r="E326" s="105">
        <f t="shared" si="14"/>
        <v>8.2159999999999993</v>
      </c>
      <c r="F326" s="106">
        <v>72.5</v>
      </c>
      <c r="G326" s="106">
        <v>1191.32</v>
      </c>
      <c r="H326" s="107">
        <f t="shared" si="15"/>
        <v>281.02999999999997</v>
      </c>
      <c r="I326" s="108">
        <f t="shared" si="13"/>
        <v>1472.35</v>
      </c>
    </row>
    <row r="327" spans="1:9" s="92" customFormat="1" ht="26.4">
      <c r="A327" s="103">
        <v>320</v>
      </c>
      <c r="B327" s="258" t="s">
        <v>80</v>
      </c>
      <c r="C327" s="258" t="s">
        <v>43</v>
      </c>
      <c r="D327" s="104">
        <v>1495</v>
      </c>
      <c r="E327" s="105">
        <f t="shared" si="14"/>
        <v>8.952</v>
      </c>
      <c r="F327" s="106">
        <v>105</v>
      </c>
      <c r="G327" s="106">
        <v>1879.92</v>
      </c>
      <c r="H327" s="107">
        <f t="shared" si="15"/>
        <v>443.47</v>
      </c>
      <c r="I327" s="108">
        <f t="shared" si="13"/>
        <v>2323.3900000000003</v>
      </c>
    </row>
    <row r="328" spans="1:9" s="92" customFormat="1" ht="26.4">
      <c r="A328" s="103">
        <v>321</v>
      </c>
      <c r="B328" s="258" t="s">
        <v>70</v>
      </c>
      <c r="C328" s="258" t="s">
        <v>41</v>
      </c>
      <c r="D328" s="104">
        <v>1200</v>
      </c>
      <c r="E328" s="105">
        <f t="shared" si="14"/>
        <v>7.1859999999999999</v>
      </c>
      <c r="F328" s="106">
        <v>220</v>
      </c>
      <c r="G328" s="106">
        <v>3161.84</v>
      </c>
      <c r="H328" s="107">
        <f t="shared" si="15"/>
        <v>745.88</v>
      </c>
      <c r="I328" s="108">
        <f t="shared" ref="I328:I391" si="16">G328+H328</f>
        <v>3907.7200000000003</v>
      </c>
    </row>
    <row r="329" spans="1:9" s="92" customFormat="1" ht="26.4">
      <c r="A329" s="103">
        <v>322</v>
      </c>
      <c r="B329" s="258" t="s">
        <v>59</v>
      </c>
      <c r="C329" s="258" t="s">
        <v>41</v>
      </c>
      <c r="D329" s="104">
        <v>1200</v>
      </c>
      <c r="E329" s="105">
        <f t="shared" ref="E329:E392" si="17">ROUND(D329/$E$4,3)</f>
        <v>7.1859999999999999</v>
      </c>
      <c r="F329" s="106">
        <v>28.5</v>
      </c>
      <c r="G329" s="106">
        <v>409.6</v>
      </c>
      <c r="H329" s="107">
        <f t="shared" si="15"/>
        <v>96.62</v>
      </c>
      <c r="I329" s="108">
        <f t="shared" si="16"/>
        <v>506.22</v>
      </c>
    </row>
    <row r="330" spans="1:9" s="92" customFormat="1" ht="26.4">
      <c r="A330" s="103">
        <v>323</v>
      </c>
      <c r="B330" s="258" t="s">
        <v>98</v>
      </c>
      <c r="C330" s="258" t="s">
        <v>45</v>
      </c>
      <c r="D330" s="104">
        <v>1239</v>
      </c>
      <c r="E330" s="105">
        <f t="shared" si="17"/>
        <v>7.4189999999999996</v>
      </c>
      <c r="F330" s="106">
        <v>112</v>
      </c>
      <c r="G330" s="106">
        <v>1661.86</v>
      </c>
      <c r="H330" s="107">
        <f t="shared" ref="H330:H393" si="18">ROUND(G330*0.2359,2)</f>
        <v>392.03</v>
      </c>
      <c r="I330" s="108">
        <f t="shared" si="16"/>
        <v>2053.89</v>
      </c>
    </row>
    <row r="331" spans="1:9" s="92" customFormat="1" ht="26.4">
      <c r="A331" s="103">
        <v>324</v>
      </c>
      <c r="B331" s="258" t="s">
        <v>86</v>
      </c>
      <c r="C331" s="258" t="s">
        <v>41</v>
      </c>
      <c r="D331" s="104">
        <v>1392</v>
      </c>
      <c r="E331" s="105">
        <f t="shared" si="17"/>
        <v>8.3350000000000009</v>
      </c>
      <c r="F331" s="106">
        <v>123</v>
      </c>
      <c r="G331" s="106">
        <v>2050.41</v>
      </c>
      <c r="H331" s="107">
        <f t="shared" si="18"/>
        <v>483.69</v>
      </c>
      <c r="I331" s="108">
        <f t="shared" si="16"/>
        <v>2534.1</v>
      </c>
    </row>
    <row r="332" spans="1:9" s="92" customFormat="1" ht="39.6">
      <c r="A332" s="103">
        <v>325</v>
      </c>
      <c r="B332" s="258" t="s">
        <v>68</v>
      </c>
      <c r="C332" s="258" t="s">
        <v>43</v>
      </c>
      <c r="D332" s="104">
        <v>1495</v>
      </c>
      <c r="E332" s="105">
        <f t="shared" si="17"/>
        <v>8.952</v>
      </c>
      <c r="F332" s="106">
        <v>30</v>
      </c>
      <c r="G332" s="106">
        <v>537.12</v>
      </c>
      <c r="H332" s="107">
        <f t="shared" si="18"/>
        <v>126.71</v>
      </c>
      <c r="I332" s="108">
        <f t="shared" si="16"/>
        <v>663.83</v>
      </c>
    </row>
    <row r="333" spans="1:9" s="92" customFormat="1" ht="26.4">
      <c r="A333" s="103">
        <v>326</v>
      </c>
      <c r="B333" s="258" t="s">
        <v>61</v>
      </c>
      <c r="C333" s="258" t="s">
        <v>43</v>
      </c>
      <c r="D333" s="104">
        <v>1239</v>
      </c>
      <c r="E333" s="105">
        <f t="shared" si="17"/>
        <v>7.4189999999999996</v>
      </c>
      <c r="F333" s="106">
        <v>193</v>
      </c>
      <c r="G333" s="106">
        <v>2863.73</v>
      </c>
      <c r="H333" s="107">
        <f t="shared" si="18"/>
        <v>675.55</v>
      </c>
      <c r="I333" s="108">
        <f t="shared" si="16"/>
        <v>3539.2799999999997</v>
      </c>
    </row>
    <row r="334" spans="1:9" s="92" customFormat="1" ht="26.4">
      <c r="A334" s="103">
        <v>327</v>
      </c>
      <c r="B334" s="258" t="s">
        <v>86</v>
      </c>
      <c r="C334" s="258" t="s">
        <v>43</v>
      </c>
      <c r="D334" s="104">
        <v>1398</v>
      </c>
      <c r="E334" s="105">
        <f t="shared" si="17"/>
        <v>8.3710000000000004</v>
      </c>
      <c r="F334" s="106">
        <v>126</v>
      </c>
      <c r="G334" s="106">
        <v>2109.4899999999998</v>
      </c>
      <c r="H334" s="107">
        <f t="shared" si="18"/>
        <v>497.63</v>
      </c>
      <c r="I334" s="108">
        <f t="shared" si="16"/>
        <v>2607.12</v>
      </c>
    </row>
    <row r="335" spans="1:9" s="92" customFormat="1" ht="26.4">
      <c r="A335" s="103">
        <v>328</v>
      </c>
      <c r="B335" s="258" t="s">
        <v>52</v>
      </c>
      <c r="C335" s="258" t="s">
        <v>41</v>
      </c>
      <c r="D335" s="104">
        <v>1372</v>
      </c>
      <c r="E335" s="105">
        <f t="shared" si="17"/>
        <v>8.2159999999999993</v>
      </c>
      <c r="F335" s="106">
        <v>130.75</v>
      </c>
      <c r="G335" s="106">
        <v>2148.48</v>
      </c>
      <c r="H335" s="107">
        <f t="shared" si="18"/>
        <v>506.83</v>
      </c>
      <c r="I335" s="108">
        <f t="shared" si="16"/>
        <v>2655.31</v>
      </c>
    </row>
    <row r="336" spans="1:9" s="92" customFormat="1" ht="26.4">
      <c r="A336" s="103">
        <v>329</v>
      </c>
      <c r="B336" s="258" t="s">
        <v>87</v>
      </c>
      <c r="C336" s="258" t="s">
        <v>54</v>
      </c>
      <c r="D336" s="104">
        <v>1023</v>
      </c>
      <c r="E336" s="105">
        <f t="shared" si="17"/>
        <v>6.1260000000000003</v>
      </c>
      <c r="F336" s="106">
        <v>42</v>
      </c>
      <c r="G336" s="106">
        <v>514.58000000000004</v>
      </c>
      <c r="H336" s="107">
        <f t="shared" si="18"/>
        <v>121.39</v>
      </c>
      <c r="I336" s="108">
        <f t="shared" si="16"/>
        <v>635.97</v>
      </c>
    </row>
    <row r="337" spans="1:9" s="92" customFormat="1" ht="26.4">
      <c r="A337" s="103">
        <v>330</v>
      </c>
      <c r="B337" s="258" t="s">
        <v>63</v>
      </c>
      <c r="C337" s="258" t="s">
        <v>54</v>
      </c>
      <c r="D337" s="104">
        <v>1063</v>
      </c>
      <c r="E337" s="105">
        <f t="shared" si="17"/>
        <v>6.3650000000000002</v>
      </c>
      <c r="F337" s="106">
        <v>30</v>
      </c>
      <c r="G337" s="106">
        <v>381.9</v>
      </c>
      <c r="H337" s="107">
        <f t="shared" si="18"/>
        <v>90.09</v>
      </c>
      <c r="I337" s="108">
        <f t="shared" si="16"/>
        <v>471.99</v>
      </c>
    </row>
    <row r="338" spans="1:9" s="92" customFormat="1" ht="26.4">
      <c r="A338" s="103">
        <v>331</v>
      </c>
      <c r="B338" s="258" t="s">
        <v>107</v>
      </c>
      <c r="C338" s="258" t="s">
        <v>43</v>
      </c>
      <c r="D338" s="104">
        <v>1195</v>
      </c>
      <c r="E338" s="105">
        <f t="shared" si="17"/>
        <v>7.1559999999999997</v>
      </c>
      <c r="F338" s="106">
        <v>134</v>
      </c>
      <c r="G338" s="106">
        <v>1917.81</v>
      </c>
      <c r="H338" s="107">
        <f t="shared" si="18"/>
        <v>452.41</v>
      </c>
      <c r="I338" s="108">
        <f t="shared" si="16"/>
        <v>2370.2199999999998</v>
      </c>
    </row>
    <row r="339" spans="1:9" s="92" customFormat="1" ht="26.4">
      <c r="A339" s="103">
        <v>332</v>
      </c>
      <c r="B339" s="258" t="s">
        <v>71</v>
      </c>
      <c r="C339" s="258" t="s">
        <v>41</v>
      </c>
      <c r="D339" s="104">
        <v>1180</v>
      </c>
      <c r="E339" s="105">
        <f t="shared" si="17"/>
        <v>7.0659999999999998</v>
      </c>
      <c r="F339" s="106">
        <v>158.5</v>
      </c>
      <c r="G339" s="106">
        <v>2239.92</v>
      </c>
      <c r="H339" s="107">
        <f t="shared" si="18"/>
        <v>528.4</v>
      </c>
      <c r="I339" s="108">
        <f t="shared" si="16"/>
        <v>2768.32</v>
      </c>
    </row>
    <row r="340" spans="1:9" s="92" customFormat="1" ht="26.4">
      <c r="A340" s="103">
        <v>333</v>
      </c>
      <c r="B340" s="258" t="s">
        <v>75</v>
      </c>
      <c r="C340" s="258" t="s">
        <v>41</v>
      </c>
      <c r="D340" s="104">
        <v>1352</v>
      </c>
      <c r="E340" s="105">
        <f t="shared" si="17"/>
        <v>8.0960000000000001</v>
      </c>
      <c r="F340" s="106">
        <v>137.5</v>
      </c>
      <c r="G340" s="106">
        <v>2226.4</v>
      </c>
      <c r="H340" s="107">
        <f t="shared" si="18"/>
        <v>525.21</v>
      </c>
      <c r="I340" s="108">
        <f t="shared" si="16"/>
        <v>2751.61</v>
      </c>
    </row>
    <row r="341" spans="1:9" s="92" customFormat="1" ht="26.4">
      <c r="A341" s="103">
        <v>334</v>
      </c>
      <c r="B341" s="258" t="s">
        <v>73</v>
      </c>
      <c r="C341" s="258" t="s">
        <v>41</v>
      </c>
      <c r="D341" s="104">
        <v>1203</v>
      </c>
      <c r="E341" s="105">
        <f t="shared" si="17"/>
        <v>7.2039999999999997</v>
      </c>
      <c r="F341" s="106">
        <v>26</v>
      </c>
      <c r="G341" s="106">
        <v>374.61</v>
      </c>
      <c r="H341" s="107">
        <f>ROUNDDOWN(G341*0.2359,2)-0.01</f>
        <v>88.36</v>
      </c>
      <c r="I341" s="108">
        <f t="shared" si="16"/>
        <v>462.97</v>
      </c>
    </row>
    <row r="342" spans="1:9" s="92" customFormat="1" ht="26.4">
      <c r="A342" s="103">
        <v>335</v>
      </c>
      <c r="B342" s="258" t="s">
        <v>47</v>
      </c>
      <c r="C342" s="258" t="s">
        <v>43</v>
      </c>
      <c r="D342" s="104">
        <v>1195</v>
      </c>
      <c r="E342" s="105">
        <f t="shared" si="17"/>
        <v>7.1559999999999997</v>
      </c>
      <c r="F342" s="106">
        <v>140</v>
      </c>
      <c r="G342" s="106">
        <v>2003.68</v>
      </c>
      <c r="H342" s="107">
        <f t="shared" si="18"/>
        <v>472.67</v>
      </c>
      <c r="I342" s="108">
        <f t="shared" si="16"/>
        <v>2476.35</v>
      </c>
    </row>
    <row r="343" spans="1:9" s="92" customFormat="1" ht="26.4">
      <c r="A343" s="103">
        <v>336</v>
      </c>
      <c r="B343" s="258" t="s">
        <v>55</v>
      </c>
      <c r="C343" s="258" t="s">
        <v>41</v>
      </c>
      <c r="D343" s="104">
        <v>1180</v>
      </c>
      <c r="E343" s="105">
        <f t="shared" si="17"/>
        <v>7.0659999999999998</v>
      </c>
      <c r="F343" s="106">
        <v>75</v>
      </c>
      <c r="G343" s="106">
        <v>1059.9000000000001</v>
      </c>
      <c r="H343" s="107">
        <f t="shared" si="18"/>
        <v>250.03</v>
      </c>
      <c r="I343" s="108">
        <f t="shared" si="16"/>
        <v>1309.93</v>
      </c>
    </row>
    <row r="344" spans="1:9" s="92" customFormat="1" ht="26.4">
      <c r="A344" s="103">
        <v>337</v>
      </c>
      <c r="B344" s="258" t="s">
        <v>82</v>
      </c>
      <c r="C344" s="258" t="s">
        <v>41</v>
      </c>
      <c r="D344" s="104">
        <v>1180</v>
      </c>
      <c r="E344" s="105">
        <f t="shared" si="17"/>
        <v>7.0659999999999998</v>
      </c>
      <c r="F344" s="106">
        <v>152</v>
      </c>
      <c r="G344" s="106">
        <v>2148.06</v>
      </c>
      <c r="H344" s="107">
        <f t="shared" si="18"/>
        <v>506.73</v>
      </c>
      <c r="I344" s="108">
        <f t="shared" si="16"/>
        <v>2654.79</v>
      </c>
    </row>
    <row r="345" spans="1:9" s="92" customFormat="1" ht="26.4">
      <c r="A345" s="103">
        <v>338</v>
      </c>
      <c r="B345" s="258" t="s">
        <v>86</v>
      </c>
      <c r="C345" s="258" t="s">
        <v>41</v>
      </c>
      <c r="D345" s="104">
        <v>1327</v>
      </c>
      <c r="E345" s="105">
        <f t="shared" si="17"/>
        <v>7.9459999999999997</v>
      </c>
      <c r="F345" s="106">
        <v>105</v>
      </c>
      <c r="G345" s="106">
        <v>1668.66</v>
      </c>
      <c r="H345" s="107">
        <f t="shared" si="18"/>
        <v>393.64</v>
      </c>
      <c r="I345" s="108">
        <f t="shared" si="16"/>
        <v>2062.3000000000002</v>
      </c>
    </row>
    <row r="346" spans="1:9" s="92" customFormat="1" ht="26.4">
      <c r="A346" s="103">
        <v>339</v>
      </c>
      <c r="B346" s="258" t="s">
        <v>59</v>
      </c>
      <c r="C346" s="258" t="s">
        <v>43</v>
      </c>
      <c r="D346" s="104">
        <v>1352</v>
      </c>
      <c r="E346" s="105">
        <f t="shared" si="17"/>
        <v>8.0960000000000001</v>
      </c>
      <c r="F346" s="106">
        <v>58</v>
      </c>
      <c r="G346" s="106">
        <v>939.14</v>
      </c>
      <c r="H346" s="107">
        <f t="shared" si="18"/>
        <v>221.54</v>
      </c>
      <c r="I346" s="108">
        <f t="shared" si="16"/>
        <v>1160.68</v>
      </c>
    </row>
    <row r="347" spans="1:9" s="92" customFormat="1" ht="26.4">
      <c r="A347" s="103">
        <v>340</v>
      </c>
      <c r="B347" s="258" t="s">
        <v>55</v>
      </c>
      <c r="C347" s="258" t="s">
        <v>41</v>
      </c>
      <c r="D347" s="104">
        <v>1240</v>
      </c>
      <c r="E347" s="105">
        <f t="shared" si="17"/>
        <v>7.4249999999999998</v>
      </c>
      <c r="F347" s="106">
        <v>60</v>
      </c>
      <c r="G347" s="106">
        <v>891</v>
      </c>
      <c r="H347" s="107">
        <f t="shared" si="18"/>
        <v>210.19</v>
      </c>
      <c r="I347" s="108">
        <f t="shared" si="16"/>
        <v>1101.19</v>
      </c>
    </row>
    <row r="348" spans="1:9" s="92" customFormat="1" ht="26.4">
      <c r="A348" s="103">
        <v>341</v>
      </c>
      <c r="B348" s="258" t="s">
        <v>77</v>
      </c>
      <c r="C348" s="258" t="s">
        <v>41</v>
      </c>
      <c r="D348" s="104">
        <v>1180</v>
      </c>
      <c r="E348" s="105">
        <f t="shared" si="17"/>
        <v>7.0659999999999998</v>
      </c>
      <c r="F348" s="106">
        <v>94</v>
      </c>
      <c r="G348" s="106">
        <v>1328.41</v>
      </c>
      <c r="H348" s="107">
        <f t="shared" si="18"/>
        <v>313.37</v>
      </c>
      <c r="I348" s="108">
        <f t="shared" si="16"/>
        <v>1641.7800000000002</v>
      </c>
    </row>
    <row r="349" spans="1:9" s="92" customFormat="1">
      <c r="A349" s="103">
        <v>342</v>
      </c>
      <c r="B349" s="258" t="s">
        <v>74</v>
      </c>
      <c r="C349" s="258" t="s">
        <v>43</v>
      </c>
      <c r="D349" s="104">
        <v>1448</v>
      </c>
      <c r="E349" s="105">
        <f t="shared" si="17"/>
        <v>8.6709999999999994</v>
      </c>
      <c r="F349" s="106">
        <v>92</v>
      </c>
      <c r="G349" s="106">
        <v>1595.46</v>
      </c>
      <c r="H349" s="107">
        <f t="shared" si="18"/>
        <v>376.37</v>
      </c>
      <c r="I349" s="108">
        <f t="shared" si="16"/>
        <v>1971.83</v>
      </c>
    </row>
    <row r="350" spans="1:9" s="92" customFormat="1" ht="26.4">
      <c r="A350" s="103">
        <v>343</v>
      </c>
      <c r="B350" s="258" t="s">
        <v>73</v>
      </c>
      <c r="C350" s="258" t="s">
        <v>41</v>
      </c>
      <c r="D350" s="104">
        <v>1180</v>
      </c>
      <c r="E350" s="105">
        <f t="shared" si="17"/>
        <v>7.0659999999999998</v>
      </c>
      <c r="F350" s="106">
        <v>70</v>
      </c>
      <c r="G350" s="106">
        <v>989.24</v>
      </c>
      <c r="H350" s="107">
        <f t="shared" si="18"/>
        <v>233.36</v>
      </c>
      <c r="I350" s="108">
        <f t="shared" si="16"/>
        <v>1222.5999999999999</v>
      </c>
    </row>
    <row r="351" spans="1:9" s="92" customFormat="1" ht="26.4">
      <c r="A351" s="103">
        <v>344</v>
      </c>
      <c r="B351" s="258" t="s">
        <v>77</v>
      </c>
      <c r="C351" s="258" t="s">
        <v>41</v>
      </c>
      <c r="D351" s="104">
        <v>1180</v>
      </c>
      <c r="E351" s="105">
        <f t="shared" si="17"/>
        <v>7.0659999999999998</v>
      </c>
      <c r="F351" s="106">
        <v>115</v>
      </c>
      <c r="G351" s="106">
        <v>1625.18</v>
      </c>
      <c r="H351" s="107">
        <f t="shared" si="18"/>
        <v>383.38</v>
      </c>
      <c r="I351" s="108">
        <f t="shared" si="16"/>
        <v>2008.56</v>
      </c>
    </row>
    <row r="352" spans="1:9" s="92" customFormat="1" ht="26.4">
      <c r="A352" s="103">
        <v>345</v>
      </c>
      <c r="B352" s="258" t="s">
        <v>81</v>
      </c>
      <c r="C352" s="258" t="s">
        <v>41</v>
      </c>
      <c r="D352" s="104">
        <v>1180</v>
      </c>
      <c r="E352" s="105">
        <f t="shared" si="17"/>
        <v>7.0659999999999998</v>
      </c>
      <c r="F352" s="106">
        <v>136</v>
      </c>
      <c r="G352" s="106">
        <v>1921.95</v>
      </c>
      <c r="H352" s="107">
        <f t="shared" si="18"/>
        <v>453.39</v>
      </c>
      <c r="I352" s="108">
        <f t="shared" si="16"/>
        <v>2375.34</v>
      </c>
    </row>
    <row r="353" spans="1:9" s="92" customFormat="1" ht="26.4">
      <c r="A353" s="103">
        <v>346</v>
      </c>
      <c r="B353" s="258" t="s">
        <v>44</v>
      </c>
      <c r="C353" s="258" t="s">
        <v>41</v>
      </c>
      <c r="D353" s="104">
        <v>1352</v>
      </c>
      <c r="E353" s="105">
        <f t="shared" si="17"/>
        <v>8.0960000000000001</v>
      </c>
      <c r="F353" s="106">
        <v>17</v>
      </c>
      <c r="G353" s="106">
        <v>275.26</v>
      </c>
      <c r="H353" s="107">
        <f t="shared" si="18"/>
        <v>64.930000000000007</v>
      </c>
      <c r="I353" s="108">
        <f t="shared" si="16"/>
        <v>340.19</v>
      </c>
    </row>
    <row r="354" spans="1:9" s="92" customFormat="1" ht="26.4">
      <c r="A354" s="103">
        <v>347</v>
      </c>
      <c r="B354" s="258" t="s">
        <v>48</v>
      </c>
      <c r="C354" s="258" t="s">
        <v>41</v>
      </c>
      <c r="D354" s="104">
        <v>1203</v>
      </c>
      <c r="E354" s="105">
        <f t="shared" si="17"/>
        <v>7.2039999999999997</v>
      </c>
      <c r="F354" s="106">
        <v>125.25</v>
      </c>
      <c r="G354" s="106">
        <v>1804.6</v>
      </c>
      <c r="H354" s="107">
        <f t="shared" si="18"/>
        <v>425.71</v>
      </c>
      <c r="I354" s="108">
        <f t="shared" si="16"/>
        <v>2230.31</v>
      </c>
    </row>
    <row r="355" spans="1:9" s="92" customFormat="1" ht="26.4">
      <c r="A355" s="103">
        <v>348</v>
      </c>
      <c r="B355" s="258" t="s">
        <v>52</v>
      </c>
      <c r="C355" s="258" t="s">
        <v>43</v>
      </c>
      <c r="D355" s="104">
        <v>1378</v>
      </c>
      <c r="E355" s="105">
        <f t="shared" si="17"/>
        <v>8.2509999999999994</v>
      </c>
      <c r="F355" s="106">
        <v>118</v>
      </c>
      <c r="G355" s="106">
        <v>1947.24</v>
      </c>
      <c r="H355" s="107">
        <f t="shared" si="18"/>
        <v>459.35</v>
      </c>
      <c r="I355" s="108">
        <f t="shared" si="16"/>
        <v>2406.59</v>
      </c>
    </row>
    <row r="356" spans="1:9" s="92" customFormat="1">
      <c r="A356" s="103">
        <v>349</v>
      </c>
      <c r="B356" s="258" t="s">
        <v>74</v>
      </c>
      <c r="C356" s="258" t="s">
        <v>43</v>
      </c>
      <c r="D356" s="104">
        <v>1448</v>
      </c>
      <c r="E356" s="105">
        <f t="shared" si="17"/>
        <v>8.6709999999999994</v>
      </c>
      <c r="F356" s="106">
        <v>77</v>
      </c>
      <c r="G356" s="106">
        <v>1335.33</v>
      </c>
      <c r="H356" s="107">
        <f t="shared" si="18"/>
        <v>315</v>
      </c>
      <c r="I356" s="108">
        <f t="shared" si="16"/>
        <v>1650.33</v>
      </c>
    </row>
    <row r="357" spans="1:9" s="92" customFormat="1" ht="26.4">
      <c r="A357" s="103">
        <v>350</v>
      </c>
      <c r="B357" s="258" t="s">
        <v>56</v>
      </c>
      <c r="C357" s="258" t="s">
        <v>45</v>
      </c>
      <c r="D357" s="104">
        <v>1232</v>
      </c>
      <c r="E357" s="105">
        <f t="shared" si="17"/>
        <v>7.3769999999999998</v>
      </c>
      <c r="F357" s="106">
        <v>120</v>
      </c>
      <c r="G357" s="106">
        <v>1770.48</v>
      </c>
      <c r="H357" s="107">
        <f t="shared" si="18"/>
        <v>417.66</v>
      </c>
      <c r="I357" s="108">
        <f t="shared" si="16"/>
        <v>2188.14</v>
      </c>
    </row>
    <row r="358" spans="1:9" s="92" customFormat="1" ht="26.4">
      <c r="A358" s="103">
        <v>351</v>
      </c>
      <c r="B358" s="258" t="s">
        <v>46</v>
      </c>
      <c r="C358" s="258" t="s">
        <v>54</v>
      </c>
      <c r="D358" s="104">
        <v>1023</v>
      </c>
      <c r="E358" s="105">
        <f t="shared" si="17"/>
        <v>6.1260000000000003</v>
      </c>
      <c r="F358" s="106">
        <v>116</v>
      </c>
      <c r="G358" s="106">
        <v>1421.23</v>
      </c>
      <c r="H358" s="107">
        <f t="shared" si="18"/>
        <v>335.27</v>
      </c>
      <c r="I358" s="108">
        <f t="shared" si="16"/>
        <v>1756.5</v>
      </c>
    </row>
    <row r="359" spans="1:9" s="92" customFormat="1" ht="26.4">
      <c r="A359" s="103">
        <v>352</v>
      </c>
      <c r="B359" s="258" t="s">
        <v>61</v>
      </c>
      <c r="C359" s="258" t="s">
        <v>41</v>
      </c>
      <c r="D359" s="104">
        <v>1180</v>
      </c>
      <c r="E359" s="105">
        <f t="shared" si="17"/>
        <v>7.0659999999999998</v>
      </c>
      <c r="F359" s="106">
        <v>84</v>
      </c>
      <c r="G359" s="106">
        <v>1187.0899999999999</v>
      </c>
      <c r="H359" s="107">
        <f t="shared" si="18"/>
        <v>280.02999999999997</v>
      </c>
      <c r="I359" s="108">
        <f t="shared" si="16"/>
        <v>1467.12</v>
      </c>
    </row>
    <row r="360" spans="1:9" s="92" customFormat="1" ht="26.4">
      <c r="A360" s="103">
        <v>353</v>
      </c>
      <c r="B360" s="258" t="s">
        <v>79</v>
      </c>
      <c r="C360" s="258" t="s">
        <v>41</v>
      </c>
      <c r="D360" s="104">
        <v>1180</v>
      </c>
      <c r="E360" s="105">
        <f t="shared" si="17"/>
        <v>7.0659999999999998</v>
      </c>
      <c r="F360" s="106">
        <v>57</v>
      </c>
      <c r="G360" s="106">
        <v>805.52</v>
      </c>
      <c r="H360" s="107">
        <f t="shared" si="18"/>
        <v>190.02</v>
      </c>
      <c r="I360" s="108">
        <f t="shared" si="16"/>
        <v>995.54</v>
      </c>
    </row>
    <row r="361" spans="1:9" s="92" customFormat="1" ht="26.4">
      <c r="A361" s="103">
        <v>354</v>
      </c>
      <c r="B361" s="258" t="s">
        <v>77</v>
      </c>
      <c r="C361" s="258" t="s">
        <v>41</v>
      </c>
      <c r="D361" s="104">
        <v>1180</v>
      </c>
      <c r="E361" s="105">
        <f t="shared" si="17"/>
        <v>7.0659999999999998</v>
      </c>
      <c r="F361" s="106">
        <v>16</v>
      </c>
      <c r="G361" s="106">
        <v>226.11</v>
      </c>
      <c r="H361" s="107">
        <f t="shared" si="18"/>
        <v>53.34</v>
      </c>
      <c r="I361" s="108">
        <f t="shared" si="16"/>
        <v>279.45000000000005</v>
      </c>
    </row>
    <row r="362" spans="1:9" s="92" customFormat="1" ht="26.4">
      <c r="A362" s="103">
        <v>355</v>
      </c>
      <c r="B362" s="258" t="s">
        <v>89</v>
      </c>
      <c r="C362" s="258" t="s">
        <v>54</v>
      </c>
      <c r="D362" s="104">
        <v>1023</v>
      </c>
      <c r="E362" s="105">
        <f t="shared" si="17"/>
        <v>6.1260000000000003</v>
      </c>
      <c r="F362" s="106">
        <v>113.5</v>
      </c>
      <c r="G362" s="106">
        <v>1390.6</v>
      </c>
      <c r="H362" s="107">
        <f t="shared" si="18"/>
        <v>328.04</v>
      </c>
      <c r="I362" s="108">
        <f t="shared" si="16"/>
        <v>1718.6399999999999</v>
      </c>
    </row>
    <row r="363" spans="1:9" s="92" customFormat="1" ht="26.4">
      <c r="A363" s="103">
        <v>356</v>
      </c>
      <c r="B363" s="258" t="s">
        <v>85</v>
      </c>
      <c r="C363" s="258" t="s">
        <v>41</v>
      </c>
      <c r="D363" s="104">
        <v>1180</v>
      </c>
      <c r="E363" s="105">
        <f t="shared" si="17"/>
        <v>7.0659999999999998</v>
      </c>
      <c r="F363" s="106">
        <v>89</v>
      </c>
      <c r="G363" s="106">
        <v>1257.75</v>
      </c>
      <c r="H363" s="107">
        <f t="shared" si="18"/>
        <v>296.7</v>
      </c>
      <c r="I363" s="108">
        <f t="shared" si="16"/>
        <v>1554.45</v>
      </c>
    </row>
    <row r="364" spans="1:9" s="92" customFormat="1" ht="26.4">
      <c r="A364" s="103">
        <v>357</v>
      </c>
      <c r="B364" s="258" t="s">
        <v>40</v>
      </c>
      <c r="C364" s="258" t="s">
        <v>41</v>
      </c>
      <c r="D364" s="104">
        <v>1327</v>
      </c>
      <c r="E364" s="105">
        <f t="shared" si="17"/>
        <v>7.9459999999999997</v>
      </c>
      <c r="F364" s="106">
        <v>119</v>
      </c>
      <c r="G364" s="106">
        <v>1891.15</v>
      </c>
      <c r="H364" s="107">
        <f t="shared" si="18"/>
        <v>446.12</v>
      </c>
      <c r="I364" s="108">
        <f t="shared" si="16"/>
        <v>2337.27</v>
      </c>
    </row>
    <row r="365" spans="1:9" s="92" customFormat="1" ht="26.4">
      <c r="A365" s="103">
        <v>358</v>
      </c>
      <c r="B365" s="258" t="s">
        <v>71</v>
      </c>
      <c r="C365" s="258" t="s">
        <v>41</v>
      </c>
      <c r="D365" s="104">
        <v>1180</v>
      </c>
      <c r="E365" s="105">
        <f t="shared" si="17"/>
        <v>7.0659999999999998</v>
      </c>
      <c r="F365" s="106">
        <v>80.5</v>
      </c>
      <c r="G365" s="106">
        <v>1137.6300000000001</v>
      </c>
      <c r="H365" s="107">
        <f t="shared" si="18"/>
        <v>268.37</v>
      </c>
      <c r="I365" s="108">
        <f t="shared" si="16"/>
        <v>1406</v>
      </c>
    </row>
    <row r="366" spans="1:9" s="92" customFormat="1" ht="26.4">
      <c r="A366" s="103">
        <v>359</v>
      </c>
      <c r="B366" s="258" t="s">
        <v>63</v>
      </c>
      <c r="C366" s="258" t="s">
        <v>41</v>
      </c>
      <c r="D366" s="104">
        <v>1180</v>
      </c>
      <c r="E366" s="105">
        <f t="shared" si="17"/>
        <v>7.0659999999999998</v>
      </c>
      <c r="F366" s="106">
        <v>13</v>
      </c>
      <c r="G366" s="106">
        <v>183.72</v>
      </c>
      <c r="H366" s="107">
        <f t="shared" si="18"/>
        <v>43.34</v>
      </c>
      <c r="I366" s="108">
        <f t="shared" si="16"/>
        <v>227.06</v>
      </c>
    </row>
    <row r="367" spans="1:9" s="92" customFormat="1" ht="39.6">
      <c r="A367" s="103">
        <v>360</v>
      </c>
      <c r="B367" s="258" t="s">
        <v>68</v>
      </c>
      <c r="C367" s="258" t="s">
        <v>43</v>
      </c>
      <c r="D367" s="104">
        <v>1495</v>
      </c>
      <c r="E367" s="105">
        <f t="shared" si="17"/>
        <v>8.952</v>
      </c>
      <c r="F367" s="106">
        <v>60</v>
      </c>
      <c r="G367" s="106">
        <v>1074.24</v>
      </c>
      <c r="H367" s="107">
        <f t="shared" si="18"/>
        <v>253.41</v>
      </c>
      <c r="I367" s="108">
        <f t="shared" si="16"/>
        <v>1327.65</v>
      </c>
    </row>
    <row r="368" spans="1:9" s="92" customFormat="1" ht="26.4">
      <c r="A368" s="103">
        <v>361</v>
      </c>
      <c r="B368" s="258" t="s">
        <v>63</v>
      </c>
      <c r="C368" s="258" t="s">
        <v>43</v>
      </c>
      <c r="D368" s="104">
        <v>1354</v>
      </c>
      <c r="E368" s="105">
        <f t="shared" si="17"/>
        <v>8.1080000000000005</v>
      </c>
      <c r="F368" s="106">
        <v>132</v>
      </c>
      <c r="G368" s="106">
        <v>2140.5100000000002</v>
      </c>
      <c r="H368" s="107">
        <f t="shared" si="18"/>
        <v>504.95</v>
      </c>
      <c r="I368" s="108">
        <f t="shared" si="16"/>
        <v>2645.46</v>
      </c>
    </row>
    <row r="369" spans="1:9" s="92" customFormat="1" ht="26.4">
      <c r="A369" s="103">
        <v>362</v>
      </c>
      <c r="B369" s="258" t="s">
        <v>78</v>
      </c>
      <c r="C369" s="258" t="s">
        <v>41</v>
      </c>
      <c r="D369" s="104">
        <v>1352</v>
      </c>
      <c r="E369" s="105">
        <f t="shared" si="17"/>
        <v>8.0960000000000001</v>
      </c>
      <c r="F369" s="106">
        <v>158</v>
      </c>
      <c r="G369" s="106">
        <v>2558.34</v>
      </c>
      <c r="H369" s="107">
        <f t="shared" si="18"/>
        <v>603.51</v>
      </c>
      <c r="I369" s="108">
        <f t="shared" si="16"/>
        <v>3161.8500000000004</v>
      </c>
    </row>
    <row r="370" spans="1:9" s="92" customFormat="1" ht="26.4">
      <c r="A370" s="103">
        <v>363</v>
      </c>
      <c r="B370" s="258" t="s">
        <v>82</v>
      </c>
      <c r="C370" s="258" t="s">
        <v>45</v>
      </c>
      <c r="D370" s="104">
        <v>1208</v>
      </c>
      <c r="E370" s="105">
        <f t="shared" si="17"/>
        <v>7.234</v>
      </c>
      <c r="F370" s="106">
        <v>154.5</v>
      </c>
      <c r="G370" s="106">
        <v>2235.31</v>
      </c>
      <c r="H370" s="107">
        <f t="shared" si="18"/>
        <v>527.30999999999995</v>
      </c>
      <c r="I370" s="108">
        <f t="shared" si="16"/>
        <v>2762.62</v>
      </c>
    </row>
    <row r="371" spans="1:9" s="92" customFormat="1" ht="26.4">
      <c r="A371" s="103">
        <v>364</v>
      </c>
      <c r="B371" s="258" t="s">
        <v>72</v>
      </c>
      <c r="C371" s="258" t="s">
        <v>41</v>
      </c>
      <c r="D371" s="104">
        <v>1180</v>
      </c>
      <c r="E371" s="105">
        <f t="shared" si="17"/>
        <v>7.0659999999999998</v>
      </c>
      <c r="F371" s="106">
        <v>153</v>
      </c>
      <c r="G371" s="106">
        <v>2162.1999999999998</v>
      </c>
      <c r="H371" s="107">
        <f t="shared" si="18"/>
        <v>510.06</v>
      </c>
      <c r="I371" s="108">
        <f t="shared" si="16"/>
        <v>2672.2599999999998</v>
      </c>
    </row>
    <row r="372" spans="1:9" s="92" customFormat="1" ht="26.4">
      <c r="A372" s="103">
        <v>365</v>
      </c>
      <c r="B372" s="258" t="s">
        <v>63</v>
      </c>
      <c r="C372" s="258" t="s">
        <v>41</v>
      </c>
      <c r="D372" s="104">
        <v>1180</v>
      </c>
      <c r="E372" s="105">
        <f t="shared" si="17"/>
        <v>7.0659999999999998</v>
      </c>
      <c r="F372" s="106">
        <v>44</v>
      </c>
      <c r="G372" s="106">
        <v>621.80999999999995</v>
      </c>
      <c r="H372" s="107">
        <f t="shared" si="18"/>
        <v>146.68</v>
      </c>
      <c r="I372" s="108">
        <f t="shared" si="16"/>
        <v>768.49</v>
      </c>
    </row>
    <row r="373" spans="1:9" s="92" customFormat="1" ht="26.4">
      <c r="A373" s="103">
        <v>366</v>
      </c>
      <c r="B373" s="258" t="s">
        <v>73</v>
      </c>
      <c r="C373" s="258" t="s">
        <v>43</v>
      </c>
      <c r="D373" s="104">
        <v>1195</v>
      </c>
      <c r="E373" s="105">
        <f t="shared" si="17"/>
        <v>7.1559999999999997</v>
      </c>
      <c r="F373" s="106">
        <v>131</v>
      </c>
      <c r="G373" s="106">
        <v>1874.87</v>
      </c>
      <c r="H373" s="107">
        <f t="shared" si="18"/>
        <v>442.28</v>
      </c>
      <c r="I373" s="108">
        <f t="shared" si="16"/>
        <v>2317.1499999999996</v>
      </c>
    </row>
    <row r="374" spans="1:9" s="92" customFormat="1" ht="26.4">
      <c r="A374" s="103">
        <v>367</v>
      </c>
      <c r="B374" s="258" t="s">
        <v>99</v>
      </c>
      <c r="C374" s="258" t="s">
        <v>54</v>
      </c>
      <c r="D374" s="104">
        <v>1023</v>
      </c>
      <c r="E374" s="105">
        <f t="shared" si="17"/>
        <v>6.1260000000000003</v>
      </c>
      <c r="F374" s="106">
        <v>75.5</v>
      </c>
      <c r="G374" s="106">
        <v>925.03</v>
      </c>
      <c r="H374" s="107">
        <f t="shared" si="18"/>
        <v>218.21</v>
      </c>
      <c r="I374" s="108">
        <f t="shared" si="16"/>
        <v>1143.24</v>
      </c>
    </row>
    <row r="375" spans="1:9" s="92" customFormat="1" ht="26.4">
      <c r="A375" s="103">
        <v>368</v>
      </c>
      <c r="B375" s="258" t="s">
        <v>70</v>
      </c>
      <c r="C375" s="258" t="s">
        <v>54</v>
      </c>
      <c r="D375" s="104">
        <v>1023</v>
      </c>
      <c r="E375" s="105">
        <f t="shared" si="17"/>
        <v>6.1260000000000003</v>
      </c>
      <c r="F375" s="106">
        <v>28</v>
      </c>
      <c r="G375" s="106">
        <v>343.06</v>
      </c>
      <c r="H375" s="107">
        <f t="shared" si="18"/>
        <v>80.930000000000007</v>
      </c>
      <c r="I375" s="108">
        <f t="shared" si="16"/>
        <v>423.99</v>
      </c>
    </row>
    <row r="376" spans="1:9" s="92" customFormat="1" ht="26.4">
      <c r="A376" s="103">
        <v>369</v>
      </c>
      <c r="B376" s="258" t="s">
        <v>107</v>
      </c>
      <c r="C376" s="258" t="s">
        <v>41</v>
      </c>
      <c r="D376" s="104">
        <v>1180</v>
      </c>
      <c r="E376" s="105">
        <f t="shared" si="17"/>
        <v>7.0659999999999998</v>
      </c>
      <c r="F376" s="106">
        <v>103.5</v>
      </c>
      <c r="G376" s="106">
        <v>1462.66</v>
      </c>
      <c r="H376" s="107">
        <f t="shared" si="18"/>
        <v>345.04</v>
      </c>
      <c r="I376" s="108">
        <f t="shared" si="16"/>
        <v>1807.7</v>
      </c>
    </row>
    <row r="377" spans="1:9" s="92" customFormat="1" ht="26.4">
      <c r="A377" s="103">
        <v>370</v>
      </c>
      <c r="B377" s="258" t="s">
        <v>108</v>
      </c>
      <c r="C377" s="258" t="s">
        <v>43</v>
      </c>
      <c r="D377" s="104">
        <v>1195</v>
      </c>
      <c r="E377" s="105">
        <f t="shared" si="17"/>
        <v>7.1559999999999997</v>
      </c>
      <c r="F377" s="106">
        <v>76.75</v>
      </c>
      <c r="G377" s="106">
        <v>1098.45</v>
      </c>
      <c r="H377" s="107">
        <f t="shared" si="18"/>
        <v>259.12</v>
      </c>
      <c r="I377" s="108">
        <f t="shared" si="16"/>
        <v>1357.5700000000002</v>
      </c>
    </row>
    <row r="378" spans="1:9" s="92" customFormat="1" ht="26.4">
      <c r="A378" s="103">
        <v>371</v>
      </c>
      <c r="B378" s="258" t="s">
        <v>82</v>
      </c>
      <c r="C378" s="258" t="s">
        <v>43</v>
      </c>
      <c r="D378" s="104">
        <v>1352</v>
      </c>
      <c r="E378" s="105">
        <f t="shared" si="17"/>
        <v>8.0960000000000001</v>
      </c>
      <c r="F378" s="106">
        <v>126</v>
      </c>
      <c r="G378" s="106">
        <v>2040.19</v>
      </c>
      <c r="H378" s="107">
        <f t="shared" si="18"/>
        <v>481.28</v>
      </c>
      <c r="I378" s="108">
        <f t="shared" si="16"/>
        <v>2521.4700000000003</v>
      </c>
    </row>
    <row r="379" spans="1:9" s="92" customFormat="1" ht="26.4">
      <c r="A379" s="103">
        <v>372</v>
      </c>
      <c r="B379" s="258" t="s">
        <v>72</v>
      </c>
      <c r="C379" s="258" t="s">
        <v>41</v>
      </c>
      <c r="D379" s="104">
        <v>1180</v>
      </c>
      <c r="E379" s="105">
        <f t="shared" si="17"/>
        <v>7.0659999999999998</v>
      </c>
      <c r="F379" s="106">
        <v>15</v>
      </c>
      <c r="G379" s="106">
        <v>211.98</v>
      </c>
      <c r="H379" s="107">
        <f t="shared" si="18"/>
        <v>50.01</v>
      </c>
      <c r="I379" s="108">
        <f t="shared" si="16"/>
        <v>261.99</v>
      </c>
    </row>
    <row r="380" spans="1:9" s="92" customFormat="1" ht="26.4">
      <c r="A380" s="103">
        <v>373</v>
      </c>
      <c r="B380" s="258" t="s">
        <v>85</v>
      </c>
      <c r="C380" s="258" t="s">
        <v>43</v>
      </c>
      <c r="D380" s="104">
        <v>1195</v>
      </c>
      <c r="E380" s="105">
        <f t="shared" si="17"/>
        <v>7.1559999999999997</v>
      </c>
      <c r="F380" s="106">
        <v>135</v>
      </c>
      <c r="G380" s="106">
        <v>1932.12</v>
      </c>
      <c r="H380" s="107">
        <f t="shared" si="18"/>
        <v>455.79</v>
      </c>
      <c r="I380" s="108">
        <f t="shared" si="16"/>
        <v>2387.91</v>
      </c>
    </row>
    <row r="381" spans="1:9" s="92" customFormat="1" ht="26.4">
      <c r="A381" s="103">
        <v>374</v>
      </c>
      <c r="B381" s="258" t="s">
        <v>82</v>
      </c>
      <c r="C381" s="258" t="s">
        <v>43</v>
      </c>
      <c r="D381" s="104">
        <v>1195</v>
      </c>
      <c r="E381" s="105">
        <f t="shared" si="17"/>
        <v>7.1559999999999997</v>
      </c>
      <c r="F381" s="106">
        <v>106</v>
      </c>
      <c r="G381" s="106">
        <v>1517.07</v>
      </c>
      <c r="H381" s="107">
        <f t="shared" si="18"/>
        <v>357.88</v>
      </c>
      <c r="I381" s="108">
        <f t="shared" si="16"/>
        <v>1874.9499999999998</v>
      </c>
    </row>
    <row r="382" spans="1:9" s="92" customFormat="1" ht="26.4">
      <c r="A382" s="103">
        <v>375</v>
      </c>
      <c r="B382" s="258" t="s">
        <v>87</v>
      </c>
      <c r="C382" s="258" t="s">
        <v>41</v>
      </c>
      <c r="D382" s="104">
        <v>1200</v>
      </c>
      <c r="E382" s="105">
        <f t="shared" si="17"/>
        <v>7.1859999999999999</v>
      </c>
      <c r="F382" s="106">
        <v>27</v>
      </c>
      <c r="G382" s="106">
        <v>388.04</v>
      </c>
      <c r="H382" s="107">
        <f t="shared" si="18"/>
        <v>91.54</v>
      </c>
      <c r="I382" s="108">
        <f t="shared" si="16"/>
        <v>479.58000000000004</v>
      </c>
    </row>
    <row r="383" spans="1:9" s="92" customFormat="1" ht="26.4">
      <c r="A383" s="103">
        <v>376</v>
      </c>
      <c r="B383" s="258" t="s">
        <v>42</v>
      </c>
      <c r="C383" s="258" t="s">
        <v>45</v>
      </c>
      <c r="D383" s="104">
        <v>1208</v>
      </c>
      <c r="E383" s="105">
        <f t="shared" si="17"/>
        <v>7.234</v>
      </c>
      <c r="F383" s="106">
        <v>104</v>
      </c>
      <c r="G383" s="106">
        <v>1504.67</v>
      </c>
      <c r="H383" s="107">
        <f t="shared" si="18"/>
        <v>354.95</v>
      </c>
      <c r="I383" s="108">
        <f t="shared" si="16"/>
        <v>1859.6200000000001</v>
      </c>
    </row>
    <row r="384" spans="1:9" s="92" customFormat="1" ht="26.4">
      <c r="A384" s="103">
        <v>377</v>
      </c>
      <c r="B384" s="258" t="s">
        <v>55</v>
      </c>
      <c r="C384" s="258" t="s">
        <v>41</v>
      </c>
      <c r="D384" s="104">
        <v>1200</v>
      </c>
      <c r="E384" s="105">
        <f t="shared" si="17"/>
        <v>7.1859999999999999</v>
      </c>
      <c r="F384" s="106">
        <v>105.5</v>
      </c>
      <c r="G384" s="106">
        <v>1516.25</v>
      </c>
      <c r="H384" s="107">
        <f t="shared" si="18"/>
        <v>357.68</v>
      </c>
      <c r="I384" s="108">
        <f t="shared" si="16"/>
        <v>1873.93</v>
      </c>
    </row>
    <row r="385" spans="1:9" s="92" customFormat="1" ht="26.4">
      <c r="A385" s="103">
        <v>378</v>
      </c>
      <c r="B385" s="258" t="s">
        <v>42</v>
      </c>
      <c r="C385" s="258" t="s">
        <v>41</v>
      </c>
      <c r="D385" s="104">
        <v>1200</v>
      </c>
      <c r="E385" s="105">
        <f t="shared" si="17"/>
        <v>7.1859999999999999</v>
      </c>
      <c r="F385" s="106">
        <v>121</v>
      </c>
      <c r="G385" s="106">
        <v>1739.01</v>
      </c>
      <c r="H385" s="107">
        <f t="shared" si="18"/>
        <v>410.23</v>
      </c>
      <c r="I385" s="108">
        <f t="shared" si="16"/>
        <v>2149.2399999999998</v>
      </c>
    </row>
    <row r="386" spans="1:9" s="92" customFormat="1" ht="26.4">
      <c r="A386" s="103">
        <v>379</v>
      </c>
      <c r="B386" s="258" t="s">
        <v>77</v>
      </c>
      <c r="C386" s="258" t="s">
        <v>43</v>
      </c>
      <c r="D386" s="104">
        <v>1219</v>
      </c>
      <c r="E386" s="105">
        <f t="shared" si="17"/>
        <v>7.2990000000000004</v>
      </c>
      <c r="F386" s="106">
        <v>141</v>
      </c>
      <c r="G386" s="106">
        <v>2058.3200000000002</v>
      </c>
      <c r="H386" s="107">
        <f>ROUNDDOWN(G386*0.2359,2)</f>
        <v>485.55</v>
      </c>
      <c r="I386" s="108">
        <f t="shared" si="16"/>
        <v>2543.8700000000003</v>
      </c>
    </row>
    <row r="387" spans="1:9" s="92" customFormat="1" ht="26.4">
      <c r="A387" s="103">
        <v>380</v>
      </c>
      <c r="B387" s="258" t="s">
        <v>77</v>
      </c>
      <c r="C387" s="258" t="s">
        <v>41</v>
      </c>
      <c r="D387" s="104">
        <v>1203</v>
      </c>
      <c r="E387" s="105">
        <f t="shared" si="17"/>
        <v>7.2039999999999997</v>
      </c>
      <c r="F387" s="106">
        <v>72</v>
      </c>
      <c r="G387" s="106">
        <v>1037.3800000000001</v>
      </c>
      <c r="H387" s="107">
        <f t="shared" si="18"/>
        <v>244.72</v>
      </c>
      <c r="I387" s="108">
        <f t="shared" si="16"/>
        <v>1282.1000000000001</v>
      </c>
    </row>
    <row r="388" spans="1:9" s="92" customFormat="1" ht="26.4">
      <c r="A388" s="103">
        <v>381</v>
      </c>
      <c r="B388" s="258" t="s">
        <v>49</v>
      </c>
      <c r="C388" s="258" t="s">
        <v>41</v>
      </c>
      <c r="D388" s="104">
        <v>1180</v>
      </c>
      <c r="E388" s="105">
        <f t="shared" si="17"/>
        <v>7.0659999999999998</v>
      </c>
      <c r="F388" s="106">
        <v>198</v>
      </c>
      <c r="G388" s="106">
        <v>2798.14</v>
      </c>
      <c r="H388" s="107">
        <f t="shared" si="18"/>
        <v>660.08</v>
      </c>
      <c r="I388" s="108">
        <f t="shared" si="16"/>
        <v>3458.22</v>
      </c>
    </row>
    <row r="389" spans="1:9" s="92" customFormat="1" ht="26.4">
      <c r="A389" s="103">
        <v>382</v>
      </c>
      <c r="B389" s="258" t="s">
        <v>71</v>
      </c>
      <c r="C389" s="258" t="s">
        <v>41</v>
      </c>
      <c r="D389" s="104">
        <v>1203</v>
      </c>
      <c r="E389" s="105">
        <f t="shared" si="17"/>
        <v>7.2039999999999997</v>
      </c>
      <c r="F389" s="106">
        <v>186</v>
      </c>
      <c r="G389" s="106">
        <v>2679.89</v>
      </c>
      <c r="H389" s="107">
        <f t="shared" si="18"/>
        <v>632.19000000000005</v>
      </c>
      <c r="I389" s="108">
        <f t="shared" si="16"/>
        <v>3312.08</v>
      </c>
    </row>
    <row r="390" spans="1:9" s="92" customFormat="1" ht="26.4">
      <c r="A390" s="103">
        <v>383</v>
      </c>
      <c r="B390" s="258" t="s">
        <v>88</v>
      </c>
      <c r="C390" s="258" t="s">
        <v>43</v>
      </c>
      <c r="D390" s="104">
        <v>1378</v>
      </c>
      <c r="E390" s="105">
        <f t="shared" si="17"/>
        <v>8.2509999999999994</v>
      </c>
      <c r="F390" s="106">
        <v>135</v>
      </c>
      <c r="G390" s="106">
        <v>2227.77</v>
      </c>
      <c r="H390" s="107">
        <f t="shared" si="18"/>
        <v>525.53</v>
      </c>
      <c r="I390" s="108">
        <f t="shared" si="16"/>
        <v>2753.3</v>
      </c>
    </row>
    <row r="391" spans="1:9" s="92" customFormat="1" ht="26.4">
      <c r="A391" s="103">
        <v>384</v>
      </c>
      <c r="B391" s="258" t="s">
        <v>89</v>
      </c>
      <c r="C391" s="258" t="s">
        <v>41</v>
      </c>
      <c r="D391" s="104">
        <v>1298</v>
      </c>
      <c r="E391" s="105">
        <f t="shared" si="17"/>
        <v>7.7720000000000002</v>
      </c>
      <c r="F391" s="106">
        <v>113</v>
      </c>
      <c r="G391" s="106">
        <v>1756.47</v>
      </c>
      <c r="H391" s="107">
        <f t="shared" si="18"/>
        <v>414.35</v>
      </c>
      <c r="I391" s="108">
        <f t="shared" si="16"/>
        <v>2170.8200000000002</v>
      </c>
    </row>
    <row r="392" spans="1:9" s="92" customFormat="1" ht="26.4">
      <c r="A392" s="103">
        <v>385</v>
      </c>
      <c r="B392" s="258" t="s">
        <v>46</v>
      </c>
      <c r="C392" s="258" t="s">
        <v>54</v>
      </c>
      <c r="D392" s="104">
        <v>1043</v>
      </c>
      <c r="E392" s="105">
        <f t="shared" si="17"/>
        <v>6.2460000000000004</v>
      </c>
      <c r="F392" s="106">
        <v>88</v>
      </c>
      <c r="G392" s="106">
        <v>1099.3</v>
      </c>
      <c r="H392" s="107">
        <f t="shared" si="18"/>
        <v>259.32</v>
      </c>
      <c r="I392" s="108">
        <f t="shared" ref="I392:I454" si="19">G392+H392</f>
        <v>1358.62</v>
      </c>
    </row>
    <row r="393" spans="1:9" s="92" customFormat="1" ht="26.4">
      <c r="A393" s="103">
        <v>386</v>
      </c>
      <c r="B393" s="258" t="s">
        <v>107</v>
      </c>
      <c r="C393" s="258" t="s">
        <v>41</v>
      </c>
      <c r="D393" s="104">
        <v>1180</v>
      </c>
      <c r="E393" s="105">
        <f t="shared" ref="E393:E456" si="20">ROUND(D393/$E$4,3)</f>
        <v>7.0659999999999998</v>
      </c>
      <c r="F393" s="106">
        <v>16.5</v>
      </c>
      <c r="G393" s="106">
        <v>233.18</v>
      </c>
      <c r="H393" s="107">
        <f t="shared" si="18"/>
        <v>55.01</v>
      </c>
      <c r="I393" s="108">
        <f t="shared" si="19"/>
        <v>288.19</v>
      </c>
    </row>
    <row r="394" spans="1:9" s="92" customFormat="1" ht="26.4">
      <c r="A394" s="103">
        <v>387</v>
      </c>
      <c r="B394" s="258" t="s">
        <v>70</v>
      </c>
      <c r="C394" s="258" t="s">
        <v>41</v>
      </c>
      <c r="D394" s="104">
        <v>1180</v>
      </c>
      <c r="E394" s="105">
        <f t="shared" si="20"/>
        <v>7.0659999999999998</v>
      </c>
      <c r="F394" s="106">
        <v>45</v>
      </c>
      <c r="G394" s="106">
        <v>635.94000000000005</v>
      </c>
      <c r="H394" s="107">
        <f t="shared" ref="H394:H456" si="21">ROUND(G394*0.2359,2)</f>
        <v>150.02000000000001</v>
      </c>
      <c r="I394" s="108">
        <f t="shared" si="19"/>
        <v>785.96</v>
      </c>
    </row>
    <row r="395" spans="1:9" s="92" customFormat="1" ht="26.4">
      <c r="A395" s="103">
        <v>388</v>
      </c>
      <c r="B395" s="258" t="s">
        <v>58</v>
      </c>
      <c r="C395" s="258" t="s">
        <v>41</v>
      </c>
      <c r="D395" s="104">
        <v>1223</v>
      </c>
      <c r="E395" s="105">
        <f t="shared" si="20"/>
        <v>7.3230000000000004</v>
      </c>
      <c r="F395" s="106">
        <v>85</v>
      </c>
      <c r="G395" s="106">
        <v>1244.9100000000001</v>
      </c>
      <c r="H395" s="107">
        <f t="shared" si="21"/>
        <v>293.67</v>
      </c>
      <c r="I395" s="108">
        <f t="shared" si="19"/>
        <v>1538.5800000000002</v>
      </c>
    </row>
    <row r="396" spans="1:9" s="92" customFormat="1" ht="26.4">
      <c r="A396" s="103">
        <v>389</v>
      </c>
      <c r="B396" s="258" t="s">
        <v>108</v>
      </c>
      <c r="C396" s="258" t="s">
        <v>41</v>
      </c>
      <c r="D396" s="104">
        <v>1203</v>
      </c>
      <c r="E396" s="105">
        <f t="shared" si="20"/>
        <v>7.2039999999999997</v>
      </c>
      <c r="F396" s="106">
        <v>72</v>
      </c>
      <c r="G396" s="106">
        <v>1037.3800000000001</v>
      </c>
      <c r="H396" s="107">
        <f t="shared" si="21"/>
        <v>244.72</v>
      </c>
      <c r="I396" s="108">
        <f t="shared" si="19"/>
        <v>1282.1000000000001</v>
      </c>
    </row>
    <row r="397" spans="1:9" s="92" customFormat="1" ht="26.4">
      <c r="A397" s="103">
        <v>390</v>
      </c>
      <c r="B397" s="258" t="s">
        <v>88</v>
      </c>
      <c r="C397" s="258" t="s">
        <v>41</v>
      </c>
      <c r="D397" s="104">
        <v>1352</v>
      </c>
      <c r="E397" s="105">
        <f t="shared" si="20"/>
        <v>8.0960000000000001</v>
      </c>
      <c r="F397" s="106">
        <v>108</v>
      </c>
      <c r="G397" s="106">
        <v>1748.74</v>
      </c>
      <c r="H397" s="107">
        <f t="shared" si="21"/>
        <v>412.53</v>
      </c>
      <c r="I397" s="108">
        <f t="shared" si="19"/>
        <v>2161.27</v>
      </c>
    </row>
    <row r="398" spans="1:9" s="92" customFormat="1" ht="26.4">
      <c r="A398" s="103">
        <v>391</v>
      </c>
      <c r="B398" s="258" t="s">
        <v>73</v>
      </c>
      <c r="C398" s="258" t="s">
        <v>43</v>
      </c>
      <c r="D398" s="104">
        <v>1195</v>
      </c>
      <c r="E398" s="105">
        <f t="shared" si="20"/>
        <v>7.1559999999999997</v>
      </c>
      <c r="F398" s="106">
        <v>140</v>
      </c>
      <c r="G398" s="106">
        <v>2003.68</v>
      </c>
      <c r="H398" s="107">
        <f t="shared" si="21"/>
        <v>472.67</v>
      </c>
      <c r="I398" s="108">
        <f t="shared" si="19"/>
        <v>2476.35</v>
      </c>
    </row>
    <row r="399" spans="1:9" s="92" customFormat="1" ht="26.4">
      <c r="A399" s="103">
        <v>392</v>
      </c>
      <c r="B399" s="258" t="s">
        <v>49</v>
      </c>
      <c r="C399" s="258" t="s">
        <v>41</v>
      </c>
      <c r="D399" s="104">
        <v>1203</v>
      </c>
      <c r="E399" s="105">
        <f t="shared" si="20"/>
        <v>7.2039999999999997</v>
      </c>
      <c r="F399" s="106">
        <v>83</v>
      </c>
      <c r="G399" s="106">
        <v>1195.8599999999999</v>
      </c>
      <c r="H399" s="107">
        <f t="shared" si="21"/>
        <v>282.10000000000002</v>
      </c>
      <c r="I399" s="108">
        <f t="shared" si="19"/>
        <v>1477.96</v>
      </c>
    </row>
    <row r="400" spans="1:9" s="92" customFormat="1" ht="26.4">
      <c r="A400" s="103">
        <v>393</v>
      </c>
      <c r="B400" s="258" t="s">
        <v>83</v>
      </c>
      <c r="C400" s="258" t="s">
        <v>43</v>
      </c>
      <c r="D400" s="104">
        <v>1378</v>
      </c>
      <c r="E400" s="105">
        <f t="shared" si="20"/>
        <v>8.2509999999999994</v>
      </c>
      <c r="F400" s="106">
        <v>123</v>
      </c>
      <c r="G400" s="106">
        <v>2029.75</v>
      </c>
      <c r="H400" s="107">
        <f t="shared" si="21"/>
        <v>478.82</v>
      </c>
      <c r="I400" s="108">
        <f t="shared" si="19"/>
        <v>2508.5700000000002</v>
      </c>
    </row>
    <row r="401" spans="1:9" s="92" customFormat="1" ht="39.6">
      <c r="A401" s="103">
        <v>394</v>
      </c>
      <c r="B401" s="258" t="s">
        <v>68</v>
      </c>
      <c r="C401" s="258" t="s">
        <v>43</v>
      </c>
      <c r="D401" s="104">
        <v>1448</v>
      </c>
      <c r="E401" s="105">
        <f t="shared" si="20"/>
        <v>8.6709999999999994</v>
      </c>
      <c r="F401" s="106">
        <v>91</v>
      </c>
      <c r="G401" s="106">
        <v>1578.12</v>
      </c>
      <c r="H401" s="107">
        <f t="shared" si="21"/>
        <v>372.28</v>
      </c>
      <c r="I401" s="108">
        <f t="shared" si="19"/>
        <v>1950.3999999999999</v>
      </c>
    </row>
    <row r="402" spans="1:9" s="92" customFormat="1" ht="26.4">
      <c r="A402" s="103">
        <v>395</v>
      </c>
      <c r="B402" s="258" t="s">
        <v>52</v>
      </c>
      <c r="C402" s="258" t="s">
        <v>41</v>
      </c>
      <c r="D402" s="104">
        <v>1352</v>
      </c>
      <c r="E402" s="105">
        <f t="shared" si="20"/>
        <v>8.0960000000000001</v>
      </c>
      <c r="F402" s="106">
        <v>40.25</v>
      </c>
      <c r="G402" s="106">
        <v>651.73</v>
      </c>
      <c r="H402" s="107">
        <f t="shared" si="21"/>
        <v>153.74</v>
      </c>
      <c r="I402" s="108">
        <f t="shared" si="19"/>
        <v>805.47</v>
      </c>
    </row>
    <row r="403" spans="1:9" s="92" customFormat="1" ht="26.4">
      <c r="A403" s="103">
        <v>396</v>
      </c>
      <c r="B403" s="258" t="s">
        <v>52</v>
      </c>
      <c r="C403" s="258" t="s">
        <v>41</v>
      </c>
      <c r="D403" s="104">
        <v>1352</v>
      </c>
      <c r="E403" s="105">
        <f t="shared" si="20"/>
        <v>8.0960000000000001</v>
      </c>
      <c r="F403" s="106">
        <v>115.25</v>
      </c>
      <c r="G403" s="106">
        <v>1866.13</v>
      </c>
      <c r="H403" s="107">
        <f t="shared" si="21"/>
        <v>440.22</v>
      </c>
      <c r="I403" s="108">
        <f t="shared" si="19"/>
        <v>2306.3500000000004</v>
      </c>
    </row>
    <row r="404" spans="1:9" s="92" customFormat="1" ht="26.4">
      <c r="A404" s="103">
        <v>397</v>
      </c>
      <c r="B404" s="258" t="s">
        <v>108</v>
      </c>
      <c r="C404" s="258" t="s">
        <v>54</v>
      </c>
      <c r="D404" s="104">
        <v>1023</v>
      </c>
      <c r="E404" s="105">
        <f t="shared" si="20"/>
        <v>6.1260000000000003</v>
      </c>
      <c r="F404" s="106">
        <v>29</v>
      </c>
      <c r="G404" s="106">
        <v>355.31</v>
      </c>
      <c r="H404" s="107">
        <f t="shared" si="21"/>
        <v>83.82</v>
      </c>
      <c r="I404" s="108">
        <f t="shared" si="19"/>
        <v>439.13</v>
      </c>
    </row>
    <row r="405" spans="1:9" s="92" customFormat="1" ht="26.4">
      <c r="A405" s="103">
        <v>398</v>
      </c>
      <c r="B405" s="258" t="s">
        <v>92</v>
      </c>
      <c r="C405" s="258" t="s">
        <v>41</v>
      </c>
      <c r="D405" s="104">
        <v>1352</v>
      </c>
      <c r="E405" s="105">
        <f t="shared" si="20"/>
        <v>8.0960000000000001</v>
      </c>
      <c r="F405" s="106">
        <v>106</v>
      </c>
      <c r="G405" s="106">
        <v>1716.35</v>
      </c>
      <c r="H405" s="107">
        <f t="shared" si="21"/>
        <v>404.89</v>
      </c>
      <c r="I405" s="108">
        <f t="shared" si="19"/>
        <v>2121.2399999999998</v>
      </c>
    </row>
    <row r="406" spans="1:9" s="92" customFormat="1" ht="26.4">
      <c r="A406" s="103">
        <v>399</v>
      </c>
      <c r="B406" s="258" t="s">
        <v>56</v>
      </c>
      <c r="C406" s="258" t="s">
        <v>41</v>
      </c>
      <c r="D406" s="104">
        <v>1180</v>
      </c>
      <c r="E406" s="105">
        <f t="shared" si="20"/>
        <v>7.0659999999999998</v>
      </c>
      <c r="F406" s="106">
        <v>39</v>
      </c>
      <c r="G406" s="106">
        <v>551.15</v>
      </c>
      <c r="H406" s="107">
        <f t="shared" si="21"/>
        <v>130.02000000000001</v>
      </c>
      <c r="I406" s="108">
        <f t="shared" si="19"/>
        <v>681.17</v>
      </c>
    </row>
    <row r="407" spans="1:9" s="92" customFormat="1" ht="26.4">
      <c r="A407" s="103">
        <v>400</v>
      </c>
      <c r="B407" s="258" t="s">
        <v>88</v>
      </c>
      <c r="C407" s="258" t="s">
        <v>41</v>
      </c>
      <c r="D407" s="104">
        <v>1352</v>
      </c>
      <c r="E407" s="105">
        <f t="shared" si="20"/>
        <v>8.0960000000000001</v>
      </c>
      <c r="F407" s="106">
        <v>33</v>
      </c>
      <c r="G407" s="106">
        <v>534.34</v>
      </c>
      <c r="H407" s="107">
        <f t="shared" si="21"/>
        <v>126.05</v>
      </c>
      <c r="I407" s="108">
        <f t="shared" si="19"/>
        <v>660.39</v>
      </c>
    </row>
    <row r="408" spans="1:9" s="92" customFormat="1" ht="26.4">
      <c r="A408" s="103">
        <v>401</v>
      </c>
      <c r="B408" s="258" t="s">
        <v>56</v>
      </c>
      <c r="C408" s="258" t="s">
        <v>54</v>
      </c>
      <c r="D408" s="104">
        <v>1023</v>
      </c>
      <c r="E408" s="105">
        <f t="shared" si="20"/>
        <v>6.1260000000000003</v>
      </c>
      <c r="F408" s="106">
        <v>28</v>
      </c>
      <c r="G408" s="106">
        <v>343.06</v>
      </c>
      <c r="H408" s="107">
        <f t="shared" si="21"/>
        <v>80.930000000000007</v>
      </c>
      <c r="I408" s="108">
        <f t="shared" si="19"/>
        <v>423.99</v>
      </c>
    </row>
    <row r="409" spans="1:9" s="92" customFormat="1" ht="26.4">
      <c r="A409" s="103">
        <v>402</v>
      </c>
      <c r="B409" s="258" t="s">
        <v>42</v>
      </c>
      <c r="C409" s="258" t="s">
        <v>41</v>
      </c>
      <c r="D409" s="104">
        <v>1180</v>
      </c>
      <c r="E409" s="105">
        <f t="shared" si="20"/>
        <v>7.0659999999999998</v>
      </c>
      <c r="F409" s="106">
        <v>26</v>
      </c>
      <c r="G409" s="106">
        <v>367.43</v>
      </c>
      <c r="H409" s="107">
        <f>ROUNDDOWN(G409*0.2359,2)</f>
        <v>86.67</v>
      </c>
      <c r="I409" s="108">
        <f t="shared" si="19"/>
        <v>454.1</v>
      </c>
    </row>
    <row r="410" spans="1:9" s="92" customFormat="1" ht="26.4">
      <c r="A410" s="103">
        <v>403</v>
      </c>
      <c r="B410" s="258" t="s">
        <v>75</v>
      </c>
      <c r="C410" s="258" t="s">
        <v>41</v>
      </c>
      <c r="D410" s="104">
        <v>1327</v>
      </c>
      <c r="E410" s="105">
        <f t="shared" si="20"/>
        <v>7.9459999999999997</v>
      </c>
      <c r="F410" s="106">
        <v>60</v>
      </c>
      <c r="G410" s="106">
        <v>953.52</v>
      </c>
      <c r="H410" s="107">
        <f t="shared" si="21"/>
        <v>224.94</v>
      </c>
      <c r="I410" s="108">
        <f t="shared" si="19"/>
        <v>1178.46</v>
      </c>
    </row>
    <row r="411" spans="1:9" s="92" customFormat="1" ht="26.4">
      <c r="A411" s="103">
        <v>404</v>
      </c>
      <c r="B411" s="258" t="s">
        <v>82</v>
      </c>
      <c r="C411" s="258" t="s">
        <v>41</v>
      </c>
      <c r="D411" s="104">
        <v>1180</v>
      </c>
      <c r="E411" s="105">
        <f t="shared" si="20"/>
        <v>7.0659999999999998</v>
      </c>
      <c r="F411" s="106">
        <v>115</v>
      </c>
      <c r="G411" s="106">
        <v>1625.18</v>
      </c>
      <c r="H411" s="107">
        <f t="shared" si="21"/>
        <v>383.38</v>
      </c>
      <c r="I411" s="108">
        <f t="shared" si="19"/>
        <v>2008.56</v>
      </c>
    </row>
    <row r="412" spans="1:9" s="92" customFormat="1" ht="26.4">
      <c r="A412" s="103">
        <v>405</v>
      </c>
      <c r="B412" s="258" t="s">
        <v>58</v>
      </c>
      <c r="C412" s="258" t="s">
        <v>41</v>
      </c>
      <c r="D412" s="104">
        <v>1180</v>
      </c>
      <c r="E412" s="105">
        <f t="shared" si="20"/>
        <v>7.0659999999999998</v>
      </c>
      <c r="F412" s="106">
        <v>223</v>
      </c>
      <c r="G412" s="106">
        <v>3151.44</v>
      </c>
      <c r="H412" s="107">
        <f t="shared" si="21"/>
        <v>743.42</v>
      </c>
      <c r="I412" s="108">
        <f t="shared" si="19"/>
        <v>3894.86</v>
      </c>
    </row>
    <row r="413" spans="1:9" s="92" customFormat="1" ht="26.4">
      <c r="A413" s="103">
        <v>406</v>
      </c>
      <c r="B413" s="258" t="s">
        <v>82</v>
      </c>
      <c r="C413" s="258" t="s">
        <v>54</v>
      </c>
      <c r="D413" s="104">
        <v>1023</v>
      </c>
      <c r="E413" s="105">
        <f t="shared" si="20"/>
        <v>6.1260000000000003</v>
      </c>
      <c r="F413" s="106">
        <v>15</v>
      </c>
      <c r="G413" s="106">
        <v>183.78</v>
      </c>
      <c r="H413" s="107">
        <f t="shared" si="21"/>
        <v>43.35</v>
      </c>
      <c r="I413" s="108">
        <f t="shared" si="19"/>
        <v>227.13</v>
      </c>
    </row>
    <row r="414" spans="1:9" s="92" customFormat="1" ht="26.4">
      <c r="A414" s="103">
        <v>407</v>
      </c>
      <c r="B414" s="258" t="s">
        <v>77</v>
      </c>
      <c r="C414" s="258" t="s">
        <v>41</v>
      </c>
      <c r="D414" s="104">
        <v>1180</v>
      </c>
      <c r="E414" s="105">
        <f t="shared" si="20"/>
        <v>7.0659999999999998</v>
      </c>
      <c r="F414" s="106">
        <v>58</v>
      </c>
      <c r="G414" s="106">
        <v>819.66</v>
      </c>
      <c r="H414" s="107">
        <f t="shared" si="21"/>
        <v>193.36</v>
      </c>
      <c r="I414" s="108">
        <f t="shared" si="19"/>
        <v>1013.02</v>
      </c>
    </row>
    <row r="415" spans="1:9" s="92" customFormat="1" ht="26.4">
      <c r="A415" s="103">
        <v>408</v>
      </c>
      <c r="B415" s="258" t="s">
        <v>66</v>
      </c>
      <c r="C415" s="258" t="s">
        <v>41</v>
      </c>
      <c r="D415" s="104">
        <v>1180</v>
      </c>
      <c r="E415" s="105">
        <f t="shared" si="20"/>
        <v>7.0659999999999998</v>
      </c>
      <c r="F415" s="106">
        <v>83.5</v>
      </c>
      <c r="G415" s="106">
        <v>1180.02</v>
      </c>
      <c r="H415" s="107">
        <f t="shared" si="21"/>
        <v>278.37</v>
      </c>
      <c r="I415" s="108">
        <f t="shared" si="19"/>
        <v>1458.3899999999999</v>
      </c>
    </row>
    <row r="416" spans="1:9" s="92" customFormat="1" ht="26.4">
      <c r="A416" s="103">
        <v>409</v>
      </c>
      <c r="B416" s="258" t="s">
        <v>71</v>
      </c>
      <c r="C416" s="258" t="s">
        <v>41</v>
      </c>
      <c r="D416" s="104">
        <v>1180</v>
      </c>
      <c r="E416" s="105">
        <f t="shared" si="20"/>
        <v>7.0659999999999998</v>
      </c>
      <c r="F416" s="106">
        <v>109.5</v>
      </c>
      <c r="G416" s="106">
        <v>1547.45</v>
      </c>
      <c r="H416" s="107">
        <f t="shared" si="21"/>
        <v>365.04</v>
      </c>
      <c r="I416" s="108">
        <f t="shared" si="19"/>
        <v>1912.49</v>
      </c>
    </row>
    <row r="417" spans="1:9" s="92" customFormat="1" ht="26.4">
      <c r="A417" s="103">
        <v>410</v>
      </c>
      <c r="B417" s="258" t="s">
        <v>51</v>
      </c>
      <c r="C417" s="258" t="s">
        <v>41</v>
      </c>
      <c r="D417" s="104">
        <v>1180</v>
      </c>
      <c r="E417" s="105">
        <f t="shared" si="20"/>
        <v>7.0659999999999998</v>
      </c>
      <c r="F417" s="106">
        <v>137</v>
      </c>
      <c r="G417" s="106">
        <v>1936.08</v>
      </c>
      <c r="H417" s="107">
        <f t="shared" si="21"/>
        <v>456.72</v>
      </c>
      <c r="I417" s="108">
        <f t="shared" si="19"/>
        <v>2392.8000000000002</v>
      </c>
    </row>
    <row r="418" spans="1:9" s="92" customFormat="1" ht="26.4">
      <c r="A418" s="103">
        <v>411</v>
      </c>
      <c r="B418" s="258" t="s">
        <v>70</v>
      </c>
      <c r="C418" s="258" t="s">
        <v>54</v>
      </c>
      <c r="D418" s="104">
        <v>1023</v>
      </c>
      <c r="E418" s="105">
        <f t="shared" si="20"/>
        <v>6.1260000000000003</v>
      </c>
      <c r="F418" s="106">
        <v>62.5</v>
      </c>
      <c r="G418" s="106">
        <v>765.75</v>
      </c>
      <c r="H418" s="107">
        <f t="shared" si="21"/>
        <v>180.64</v>
      </c>
      <c r="I418" s="108">
        <f t="shared" si="19"/>
        <v>946.39</v>
      </c>
    </row>
    <row r="419" spans="1:9" s="92" customFormat="1" ht="26.4">
      <c r="A419" s="103">
        <v>412</v>
      </c>
      <c r="B419" s="258" t="s">
        <v>42</v>
      </c>
      <c r="C419" s="258" t="s">
        <v>41</v>
      </c>
      <c r="D419" s="104">
        <v>1200</v>
      </c>
      <c r="E419" s="105">
        <f t="shared" si="20"/>
        <v>7.1859999999999999</v>
      </c>
      <c r="F419" s="106">
        <v>72.5</v>
      </c>
      <c r="G419" s="106">
        <v>1041.97</v>
      </c>
      <c r="H419" s="107">
        <f t="shared" si="21"/>
        <v>245.8</v>
      </c>
      <c r="I419" s="108">
        <f t="shared" si="19"/>
        <v>1287.77</v>
      </c>
    </row>
    <row r="420" spans="1:9" s="92" customFormat="1" ht="26.4">
      <c r="A420" s="103">
        <v>413</v>
      </c>
      <c r="B420" s="258" t="s">
        <v>78</v>
      </c>
      <c r="C420" s="258" t="s">
        <v>41</v>
      </c>
      <c r="D420" s="104">
        <v>1307</v>
      </c>
      <c r="E420" s="105">
        <f t="shared" si="20"/>
        <v>7.8259999999999996</v>
      </c>
      <c r="F420" s="106">
        <v>100</v>
      </c>
      <c r="G420" s="106">
        <v>1565.2</v>
      </c>
      <c r="H420" s="107">
        <f t="shared" si="21"/>
        <v>369.23</v>
      </c>
      <c r="I420" s="108">
        <f t="shared" si="19"/>
        <v>1934.43</v>
      </c>
    </row>
    <row r="421" spans="1:9" s="92" customFormat="1" ht="26.4">
      <c r="A421" s="103">
        <v>414</v>
      </c>
      <c r="B421" s="258" t="s">
        <v>63</v>
      </c>
      <c r="C421" s="258" t="s">
        <v>41</v>
      </c>
      <c r="D421" s="104">
        <v>1160</v>
      </c>
      <c r="E421" s="105">
        <f t="shared" si="20"/>
        <v>6.9459999999999997</v>
      </c>
      <c r="F421" s="106">
        <v>116</v>
      </c>
      <c r="G421" s="106">
        <v>1611.47</v>
      </c>
      <c r="H421" s="107">
        <f t="shared" si="21"/>
        <v>380.15</v>
      </c>
      <c r="I421" s="108">
        <f t="shared" si="19"/>
        <v>1991.62</v>
      </c>
    </row>
    <row r="422" spans="1:9" s="92" customFormat="1" ht="26.4">
      <c r="A422" s="103">
        <v>415</v>
      </c>
      <c r="B422" s="258" t="s">
        <v>61</v>
      </c>
      <c r="C422" s="258" t="s">
        <v>41</v>
      </c>
      <c r="D422" s="104">
        <v>1307</v>
      </c>
      <c r="E422" s="105">
        <f t="shared" si="20"/>
        <v>7.8259999999999996</v>
      </c>
      <c r="F422" s="106">
        <v>82</v>
      </c>
      <c r="G422" s="106">
        <v>1283.46</v>
      </c>
      <c r="H422" s="107">
        <f t="shared" si="21"/>
        <v>302.77</v>
      </c>
      <c r="I422" s="108">
        <f t="shared" si="19"/>
        <v>1586.23</v>
      </c>
    </row>
    <row r="423" spans="1:9" s="92" customFormat="1" ht="26.4">
      <c r="A423" s="103">
        <v>416</v>
      </c>
      <c r="B423" s="258" t="s">
        <v>56</v>
      </c>
      <c r="C423" s="258" t="s">
        <v>41</v>
      </c>
      <c r="D423" s="104">
        <v>1160</v>
      </c>
      <c r="E423" s="105">
        <f t="shared" si="20"/>
        <v>6.9459999999999997</v>
      </c>
      <c r="F423" s="106">
        <v>39</v>
      </c>
      <c r="G423" s="106">
        <v>541.79</v>
      </c>
      <c r="H423" s="107">
        <f>ROUNDDOWN(G423*0.2359,2)</f>
        <v>127.8</v>
      </c>
      <c r="I423" s="108">
        <f t="shared" si="19"/>
        <v>669.58999999999992</v>
      </c>
    </row>
    <row r="424" spans="1:9" s="92" customFormat="1" ht="26.4">
      <c r="A424" s="103">
        <v>417</v>
      </c>
      <c r="B424" s="258" t="s">
        <v>72</v>
      </c>
      <c r="C424" s="258" t="s">
        <v>54</v>
      </c>
      <c r="D424" s="104">
        <v>1003</v>
      </c>
      <c r="E424" s="105">
        <f t="shared" si="20"/>
        <v>6.0060000000000002</v>
      </c>
      <c r="F424" s="106">
        <v>91</v>
      </c>
      <c r="G424" s="106">
        <v>1093.0899999999999</v>
      </c>
      <c r="H424" s="107">
        <f t="shared" si="21"/>
        <v>257.86</v>
      </c>
      <c r="I424" s="108">
        <f t="shared" si="19"/>
        <v>1350.9499999999998</v>
      </c>
    </row>
    <row r="425" spans="1:9" s="92" customFormat="1" ht="26.4">
      <c r="A425" s="103">
        <v>418</v>
      </c>
      <c r="B425" s="258" t="s">
        <v>51</v>
      </c>
      <c r="C425" s="258" t="s">
        <v>41</v>
      </c>
      <c r="D425" s="104">
        <v>1160</v>
      </c>
      <c r="E425" s="105">
        <f t="shared" si="20"/>
        <v>6.9459999999999997</v>
      </c>
      <c r="F425" s="106">
        <v>128</v>
      </c>
      <c r="G425" s="106">
        <v>1778.18</v>
      </c>
      <c r="H425" s="107">
        <f t="shared" si="21"/>
        <v>419.47</v>
      </c>
      <c r="I425" s="108">
        <f t="shared" si="19"/>
        <v>2197.65</v>
      </c>
    </row>
    <row r="426" spans="1:9" s="92" customFormat="1" ht="26.4">
      <c r="A426" s="103">
        <v>419</v>
      </c>
      <c r="B426" s="258" t="s">
        <v>63</v>
      </c>
      <c r="C426" s="258" t="s">
        <v>54</v>
      </c>
      <c r="D426" s="104">
        <v>1043</v>
      </c>
      <c r="E426" s="105">
        <f t="shared" si="20"/>
        <v>6.2460000000000004</v>
      </c>
      <c r="F426" s="106">
        <v>133.5</v>
      </c>
      <c r="G426" s="106">
        <v>1667.68</v>
      </c>
      <c r="H426" s="107">
        <f t="shared" si="21"/>
        <v>393.41</v>
      </c>
      <c r="I426" s="108">
        <f t="shared" si="19"/>
        <v>2061.09</v>
      </c>
    </row>
    <row r="427" spans="1:9" s="92" customFormat="1" ht="26.4">
      <c r="A427" s="103">
        <v>420</v>
      </c>
      <c r="B427" s="258" t="s">
        <v>51</v>
      </c>
      <c r="C427" s="258" t="s">
        <v>41</v>
      </c>
      <c r="D427" s="104">
        <v>1160</v>
      </c>
      <c r="E427" s="105">
        <f t="shared" si="20"/>
        <v>6.9459999999999997</v>
      </c>
      <c r="F427" s="106">
        <v>146</v>
      </c>
      <c r="G427" s="106">
        <v>2028.23</v>
      </c>
      <c r="H427" s="107">
        <f t="shared" si="21"/>
        <v>478.46</v>
      </c>
      <c r="I427" s="108">
        <f t="shared" si="19"/>
        <v>2506.69</v>
      </c>
    </row>
    <row r="428" spans="1:9" s="92" customFormat="1" ht="26.4">
      <c r="A428" s="103">
        <v>421</v>
      </c>
      <c r="B428" s="258" t="s">
        <v>52</v>
      </c>
      <c r="C428" s="258" t="s">
        <v>41</v>
      </c>
      <c r="D428" s="104">
        <v>1307</v>
      </c>
      <c r="E428" s="105">
        <f t="shared" si="20"/>
        <v>7.8259999999999996</v>
      </c>
      <c r="F428" s="106">
        <v>91</v>
      </c>
      <c r="G428" s="106">
        <v>1424.33</v>
      </c>
      <c r="H428" s="107">
        <f t="shared" si="21"/>
        <v>336</v>
      </c>
      <c r="I428" s="108">
        <f t="shared" si="19"/>
        <v>1760.33</v>
      </c>
    </row>
    <row r="429" spans="1:9" s="92" customFormat="1" ht="26.4">
      <c r="A429" s="103">
        <v>422</v>
      </c>
      <c r="B429" s="258" t="s">
        <v>67</v>
      </c>
      <c r="C429" s="258" t="s">
        <v>41</v>
      </c>
      <c r="D429" s="104">
        <v>1160</v>
      </c>
      <c r="E429" s="105">
        <f t="shared" si="20"/>
        <v>6.9459999999999997</v>
      </c>
      <c r="F429" s="106">
        <v>42</v>
      </c>
      <c r="G429" s="106">
        <v>583.46</v>
      </c>
      <c r="H429" s="107">
        <f t="shared" si="21"/>
        <v>137.63999999999999</v>
      </c>
      <c r="I429" s="108">
        <f t="shared" si="19"/>
        <v>721.1</v>
      </c>
    </row>
    <row r="430" spans="1:9" s="92" customFormat="1" ht="26.4">
      <c r="A430" s="103">
        <v>423</v>
      </c>
      <c r="B430" s="258" t="s">
        <v>53</v>
      </c>
      <c r="C430" s="258" t="s">
        <v>54</v>
      </c>
      <c r="D430" s="104">
        <v>1003</v>
      </c>
      <c r="E430" s="105">
        <f t="shared" si="20"/>
        <v>6.0060000000000002</v>
      </c>
      <c r="F430" s="106">
        <v>100</v>
      </c>
      <c r="G430" s="106">
        <v>1201.2</v>
      </c>
      <c r="H430" s="107">
        <f t="shared" si="21"/>
        <v>283.36</v>
      </c>
      <c r="I430" s="108">
        <f t="shared" si="19"/>
        <v>1484.56</v>
      </c>
    </row>
    <row r="431" spans="1:9" s="92" customFormat="1" ht="26.4">
      <c r="A431" s="103">
        <v>424</v>
      </c>
      <c r="B431" s="258" t="s">
        <v>82</v>
      </c>
      <c r="C431" s="258" t="s">
        <v>54</v>
      </c>
      <c r="D431" s="104">
        <v>1003</v>
      </c>
      <c r="E431" s="105">
        <f t="shared" si="20"/>
        <v>6.0060000000000002</v>
      </c>
      <c r="F431" s="106">
        <v>90</v>
      </c>
      <c r="G431" s="106">
        <v>1081.08</v>
      </c>
      <c r="H431" s="107">
        <f t="shared" si="21"/>
        <v>255.03</v>
      </c>
      <c r="I431" s="108">
        <f t="shared" si="19"/>
        <v>1336.11</v>
      </c>
    </row>
    <row r="432" spans="1:9" s="92" customFormat="1" ht="26.4">
      <c r="A432" s="103">
        <v>425</v>
      </c>
      <c r="B432" s="258" t="s">
        <v>66</v>
      </c>
      <c r="C432" s="258" t="s">
        <v>54</v>
      </c>
      <c r="D432" s="104">
        <v>1003</v>
      </c>
      <c r="E432" s="105">
        <f t="shared" si="20"/>
        <v>6.0060000000000002</v>
      </c>
      <c r="F432" s="106">
        <v>67</v>
      </c>
      <c r="G432" s="106">
        <v>804.8</v>
      </c>
      <c r="H432" s="107">
        <f t="shared" si="21"/>
        <v>189.85</v>
      </c>
      <c r="I432" s="108">
        <f t="shared" si="19"/>
        <v>994.65</v>
      </c>
    </row>
    <row r="433" spans="1:9" s="92" customFormat="1" ht="26.4">
      <c r="A433" s="103">
        <v>426</v>
      </c>
      <c r="B433" s="258" t="s">
        <v>86</v>
      </c>
      <c r="C433" s="258" t="s">
        <v>41</v>
      </c>
      <c r="D433" s="104">
        <v>1332</v>
      </c>
      <c r="E433" s="105">
        <f t="shared" si="20"/>
        <v>7.976</v>
      </c>
      <c r="F433" s="106">
        <v>150</v>
      </c>
      <c r="G433" s="106">
        <v>2392.8000000000002</v>
      </c>
      <c r="H433" s="107">
        <f>ROUNDDOWN(G433*0.2359,2)-0.01</f>
        <v>564.45000000000005</v>
      </c>
      <c r="I433" s="108">
        <f t="shared" si="19"/>
        <v>2957.25</v>
      </c>
    </row>
    <row r="434" spans="1:9" s="92" customFormat="1" ht="26.4">
      <c r="A434" s="103">
        <v>427</v>
      </c>
      <c r="B434" s="258" t="s">
        <v>69</v>
      </c>
      <c r="C434" s="258" t="s">
        <v>54</v>
      </c>
      <c r="D434" s="104">
        <v>1003</v>
      </c>
      <c r="E434" s="105">
        <f t="shared" si="20"/>
        <v>6.0060000000000002</v>
      </c>
      <c r="F434" s="106">
        <v>101</v>
      </c>
      <c r="G434" s="106">
        <v>1213.21</v>
      </c>
      <c r="H434" s="107">
        <f t="shared" si="21"/>
        <v>286.2</v>
      </c>
      <c r="I434" s="108">
        <f t="shared" si="19"/>
        <v>1499.41</v>
      </c>
    </row>
    <row r="435" spans="1:9" s="92" customFormat="1" ht="26.4">
      <c r="A435" s="103">
        <v>428</v>
      </c>
      <c r="B435" s="258" t="s">
        <v>46</v>
      </c>
      <c r="C435" s="258" t="s">
        <v>54</v>
      </c>
      <c r="D435" s="104">
        <v>1003</v>
      </c>
      <c r="E435" s="105">
        <f t="shared" si="20"/>
        <v>6.0060000000000002</v>
      </c>
      <c r="F435" s="106">
        <v>160</v>
      </c>
      <c r="G435" s="106">
        <v>1921.92</v>
      </c>
      <c r="H435" s="107">
        <f t="shared" si="21"/>
        <v>453.38</v>
      </c>
      <c r="I435" s="108">
        <f t="shared" si="19"/>
        <v>2375.3000000000002</v>
      </c>
    </row>
    <row r="436" spans="1:9" s="92" customFormat="1" ht="26.4">
      <c r="A436" s="103">
        <v>429</v>
      </c>
      <c r="B436" s="258" t="s">
        <v>86</v>
      </c>
      <c r="C436" s="258" t="s">
        <v>41</v>
      </c>
      <c r="D436" s="104">
        <v>1332</v>
      </c>
      <c r="E436" s="105">
        <f t="shared" si="20"/>
        <v>7.976</v>
      </c>
      <c r="F436" s="106">
        <v>158</v>
      </c>
      <c r="G436" s="106">
        <v>2520.42</v>
      </c>
      <c r="H436" s="107">
        <f t="shared" si="21"/>
        <v>594.57000000000005</v>
      </c>
      <c r="I436" s="108">
        <f t="shared" si="19"/>
        <v>3114.9900000000002</v>
      </c>
    </row>
    <row r="437" spans="1:9" s="92" customFormat="1" ht="26.4">
      <c r="A437" s="103">
        <v>430</v>
      </c>
      <c r="B437" s="258" t="s">
        <v>61</v>
      </c>
      <c r="C437" s="258" t="s">
        <v>41</v>
      </c>
      <c r="D437" s="104">
        <v>1183</v>
      </c>
      <c r="E437" s="105">
        <f t="shared" si="20"/>
        <v>7.0839999999999996</v>
      </c>
      <c r="F437" s="106">
        <v>156</v>
      </c>
      <c r="G437" s="106">
        <v>2210.21</v>
      </c>
      <c r="H437" s="107">
        <f t="shared" si="21"/>
        <v>521.39</v>
      </c>
      <c r="I437" s="108">
        <f t="shared" si="19"/>
        <v>2731.6</v>
      </c>
    </row>
    <row r="438" spans="1:9" s="92" customFormat="1" ht="26.4">
      <c r="A438" s="103">
        <v>431</v>
      </c>
      <c r="B438" s="258" t="s">
        <v>58</v>
      </c>
      <c r="C438" s="258" t="s">
        <v>41</v>
      </c>
      <c r="D438" s="104">
        <v>1160</v>
      </c>
      <c r="E438" s="105">
        <f t="shared" si="20"/>
        <v>6.9459999999999997</v>
      </c>
      <c r="F438" s="106">
        <v>5</v>
      </c>
      <c r="G438" s="106">
        <v>69.459999999999994</v>
      </c>
      <c r="H438" s="107">
        <f t="shared" si="21"/>
        <v>16.39</v>
      </c>
      <c r="I438" s="108">
        <f t="shared" si="19"/>
        <v>85.85</v>
      </c>
    </row>
    <row r="439" spans="1:9" s="92" customFormat="1" ht="26.4">
      <c r="A439" s="103">
        <v>432</v>
      </c>
      <c r="B439" s="258" t="s">
        <v>47</v>
      </c>
      <c r="C439" s="258" t="s">
        <v>54</v>
      </c>
      <c r="D439" s="104">
        <v>1003</v>
      </c>
      <c r="E439" s="105">
        <f t="shared" si="20"/>
        <v>6.0060000000000002</v>
      </c>
      <c r="F439" s="106">
        <v>128</v>
      </c>
      <c r="G439" s="106">
        <v>1537.54</v>
      </c>
      <c r="H439" s="107">
        <f t="shared" si="21"/>
        <v>362.71</v>
      </c>
      <c r="I439" s="108">
        <f t="shared" si="19"/>
        <v>1900.25</v>
      </c>
    </row>
    <row r="440" spans="1:9" s="92" customFormat="1" ht="26.4">
      <c r="A440" s="103">
        <v>433</v>
      </c>
      <c r="B440" s="258" t="s">
        <v>107</v>
      </c>
      <c r="C440" s="258" t="s">
        <v>54</v>
      </c>
      <c r="D440" s="104">
        <v>1003</v>
      </c>
      <c r="E440" s="105">
        <f t="shared" si="20"/>
        <v>6.0060000000000002</v>
      </c>
      <c r="F440" s="106">
        <v>60</v>
      </c>
      <c r="G440" s="106">
        <v>720.72</v>
      </c>
      <c r="H440" s="107">
        <f t="shared" si="21"/>
        <v>170.02</v>
      </c>
      <c r="I440" s="108">
        <f t="shared" si="19"/>
        <v>890.74</v>
      </c>
    </row>
    <row r="441" spans="1:9" s="92" customFormat="1" ht="26.4">
      <c r="A441" s="103">
        <v>434</v>
      </c>
      <c r="B441" s="258" t="s">
        <v>55</v>
      </c>
      <c r="C441" s="258" t="s">
        <v>41</v>
      </c>
      <c r="D441" s="104">
        <v>1160</v>
      </c>
      <c r="E441" s="105">
        <f t="shared" si="20"/>
        <v>6.9459999999999997</v>
      </c>
      <c r="F441" s="106">
        <v>45</v>
      </c>
      <c r="G441" s="106">
        <v>625.14</v>
      </c>
      <c r="H441" s="107">
        <f t="shared" si="21"/>
        <v>147.47</v>
      </c>
      <c r="I441" s="108">
        <f t="shared" si="19"/>
        <v>772.61</v>
      </c>
    </row>
    <row r="442" spans="1:9" s="92" customFormat="1" ht="26.4">
      <c r="A442" s="103">
        <v>435</v>
      </c>
      <c r="B442" s="258" t="s">
        <v>79</v>
      </c>
      <c r="C442" s="258" t="s">
        <v>54</v>
      </c>
      <c r="D442" s="104">
        <v>1003</v>
      </c>
      <c r="E442" s="105">
        <f t="shared" si="20"/>
        <v>6.0060000000000002</v>
      </c>
      <c r="F442" s="106">
        <v>42</v>
      </c>
      <c r="G442" s="106">
        <v>504.5</v>
      </c>
      <c r="H442" s="107">
        <f t="shared" si="21"/>
        <v>119.01</v>
      </c>
      <c r="I442" s="108">
        <f t="shared" si="19"/>
        <v>623.51</v>
      </c>
    </row>
    <row r="443" spans="1:9" s="92" customFormat="1" ht="26.4">
      <c r="A443" s="103">
        <v>436</v>
      </c>
      <c r="B443" s="258" t="s">
        <v>107</v>
      </c>
      <c r="C443" s="258" t="s">
        <v>43</v>
      </c>
      <c r="D443" s="104">
        <v>1199</v>
      </c>
      <c r="E443" s="105">
        <f t="shared" si="20"/>
        <v>7.18</v>
      </c>
      <c r="F443" s="106">
        <v>91</v>
      </c>
      <c r="G443" s="106">
        <v>1306.76</v>
      </c>
      <c r="H443" s="107">
        <f t="shared" si="21"/>
        <v>308.26</v>
      </c>
      <c r="I443" s="108">
        <f t="shared" si="19"/>
        <v>1615.02</v>
      </c>
    </row>
    <row r="444" spans="1:9" s="92" customFormat="1" ht="26.4">
      <c r="A444" s="103">
        <v>437</v>
      </c>
      <c r="B444" s="258" t="s">
        <v>88</v>
      </c>
      <c r="C444" s="258" t="s">
        <v>41</v>
      </c>
      <c r="D444" s="104">
        <v>1332</v>
      </c>
      <c r="E444" s="105">
        <f t="shared" si="20"/>
        <v>7.976</v>
      </c>
      <c r="F444" s="106">
        <v>108</v>
      </c>
      <c r="G444" s="106">
        <v>1722.82</v>
      </c>
      <c r="H444" s="107">
        <f t="shared" si="21"/>
        <v>406.41</v>
      </c>
      <c r="I444" s="108">
        <f t="shared" si="19"/>
        <v>2129.23</v>
      </c>
    </row>
    <row r="445" spans="1:9" s="92" customFormat="1" ht="26.4">
      <c r="A445" s="103">
        <v>438</v>
      </c>
      <c r="B445" s="258" t="s">
        <v>53</v>
      </c>
      <c r="C445" s="258" t="s">
        <v>54</v>
      </c>
      <c r="D445" s="104">
        <v>1003</v>
      </c>
      <c r="E445" s="105">
        <f t="shared" si="20"/>
        <v>6.0060000000000002</v>
      </c>
      <c r="F445" s="106">
        <v>107</v>
      </c>
      <c r="G445" s="106">
        <v>1285.28</v>
      </c>
      <c r="H445" s="107">
        <f t="shared" si="21"/>
        <v>303.2</v>
      </c>
      <c r="I445" s="108">
        <f t="shared" si="19"/>
        <v>1588.48</v>
      </c>
    </row>
    <row r="446" spans="1:9" s="92" customFormat="1" ht="26.4">
      <c r="A446" s="103">
        <v>439</v>
      </c>
      <c r="B446" s="258" t="s">
        <v>87</v>
      </c>
      <c r="C446" s="258" t="s">
        <v>54</v>
      </c>
      <c r="D446" s="104">
        <v>1003</v>
      </c>
      <c r="E446" s="105">
        <f t="shared" si="20"/>
        <v>6.0060000000000002</v>
      </c>
      <c r="F446" s="106">
        <v>93.5</v>
      </c>
      <c r="G446" s="106">
        <v>1123.1199999999999</v>
      </c>
      <c r="H446" s="107">
        <f t="shared" si="21"/>
        <v>264.94</v>
      </c>
      <c r="I446" s="108">
        <f t="shared" si="19"/>
        <v>1388.06</v>
      </c>
    </row>
    <row r="447" spans="1:9" s="92" customFormat="1" ht="26.4">
      <c r="A447" s="103">
        <v>440</v>
      </c>
      <c r="B447" s="258" t="s">
        <v>71</v>
      </c>
      <c r="C447" s="258" t="s">
        <v>41</v>
      </c>
      <c r="D447" s="104">
        <v>1160</v>
      </c>
      <c r="E447" s="105">
        <f t="shared" si="20"/>
        <v>6.9459999999999997</v>
      </c>
      <c r="F447" s="106">
        <v>86.5</v>
      </c>
      <c r="G447" s="106">
        <v>1201.6600000000001</v>
      </c>
      <c r="H447" s="107">
        <f t="shared" si="21"/>
        <v>283.47000000000003</v>
      </c>
      <c r="I447" s="108">
        <f t="shared" si="19"/>
        <v>1485.13</v>
      </c>
    </row>
    <row r="448" spans="1:9" s="92" customFormat="1" ht="26.4">
      <c r="A448" s="103">
        <v>441</v>
      </c>
      <c r="B448" s="258" t="s">
        <v>87</v>
      </c>
      <c r="C448" s="258" t="s">
        <v>41</v>
      </c>
      <c r="D448" s="104">
        <v>1160</v>
      </c>
      <c r="E448" s="105">
        <f t="shared" si="20"/>
        <v>6.9459999999999997</v>
      </c>
      <c r="F448" s="106">
        <v>131</v>
      </c>
      <c r="G448" s="106">
        <v>1819.85</v>
      </c>
      <c r="H448" s="107">
        <f t="shared" si="21"/>
        <v>429.3</v>
      </c>
      <c r="I448" s="108">
        <f t="shared" si="19"/>
        <v>2249.15</v>
      </c>
    </row>
    <row r="449" spans="1:9" s="92" customFormat="1" ht="26.4">
      <c r="A449" s="103">
        <v>442</v>
      </c>
      <c r="B449" s="258" t="s">
        <v>48</v>
      </c>
      <c r="C449" s="258" t="s">
        <v>41</v>
      </c>
      <c r="D449" s="104">
        <v>1183</v>
      </c>
      <c r="E449" s="105">
        <f t="shared" si="20"/>
        <v>7.0839999999999996</v>
      </c>
      <c r="F449" s="106">
        <v>88.5</v>
      </c>
      <c r="G449" s="106">
        <v>1253.8699999999999</v>
      </c>
      <c r="H449" s="107">
        <f t="shared" si="21"/>
        <v>295.79000000000002</v>
      </c>
      <c r="I449" s="108">
        <f t="shared" si="19"/>
        <v>1549.6599999999999</v>
      </c>
    </row>
    <row r="450" spans="1:9" s="92" customFormat="1" ht="26.4">
      <c r="A450" s="103">
        <v>443</v>
      </c>
      <c r="B450" s="258" t="s">
        <v>70</v>
      </c>
      <c r="C450" s="258" t="s">
        <v>41</v>
      </c>
      <c r="D450" s="104">
        <v>1160</v>
      </c>
      <c r="E450" s="105">
        <f t="shared" si="20"/>
        <v>6.9459999999999997</v>
      </c>
      <c r="F450" s="106">
        <v>70.5</v>
      </c>
      <c r="G450" s="106">
        <v>979.39</v>
      </c>
      <c r="H450" s="107">
        <f t="shared" si="21"/>
        <v>231.04</v>
      </c>
      <c r="I450" s="108">
        <f t="shared" si="19"/>
        <v>1210.43</v>
      </c>
    </row>
    <row r="451" spans="1:9" s="92" customFormat="1" ht="26.4">
      <c r="A451" s="103">
        <v>444</v>
      </c>
      <c r="B451" s="258" t="s">
        <v>49</v>
      </c>
      <c r="C451" s="258" t="s">
        <v>41</v>
      </c>
      <c r="D451" s="104">
        <v>1183</v>
      </c>
      <c r="E451" s="105">
        <f t="shared" si="20"/>
        <v>7.0839999999999996</v>
      </c>
      <c r="F451" s="106">
        <v>118</v>
      </c>
      <c r="G451" s="106">
        <v>1671.82</v>
      </c>
      <c r="H451" s="107">
        <f t="shared" si="21"/>
        <v>394.38</v>
      </c>
      <c r="I451" s="108">
        <f t="shared" si="19"/>
        <v>2066.1999999999998</v>
      </c>
    </row>
    <row r="452" spans="1:9" s="92" customFormat="1" ht="26.4">
      <c r="A452" s="103">
        <v>445</v>
      </c>
      <c r="B452" s="258" t="s">
        <v>98</v>
      </c>
      <c r="C452" s="258" t="s">
        <v>41</v>
      </c>
      <c r="D452" s="104">
        <v>1183</v>
      </c>
      <c r="E452" s="105">
        <f t="shared" si="20"/>
        <v>7.0839999999999996</v>
      </c>
      <c r="F452" s="106">
        <v>182.5</v>
      </c>
      <c r="G452" s="106">
        <v>2585.66</v>
      </c>
      <c r="H452" s="107">
        <f>ROUNDDOWN(G452*0.2359,2)</f>
        <v>609.95000000000005</v>
      </c>
      <c r="I452" s="108">
        <f t="shared" si="19"/>
        <v>3195.6099999999997</v>
      </c>
    </row>
    <row r="453" spans="1:9" s="92" customFormat="1" ht="26.4">
      <c r="A453" s="103">
        <v>446</v>
      </c>
      <c r="B453" s="258" t="s">
        <v>88</v>
      </c>
      <c r="C453" s="258" t="s">
        <v>41</v>
      </c>
      <c r="D453" s="104">
        <v>1312</v>
      </c>
      <c r="E453" s="105">
        <f t="shared" si="20"/>
        <v>7.8559999999999999</v>
      </c>
      <c r="F453" s="106">
        <v>68</v>
      </c>
      <c r="G453" s="106">
        <v>1068.42</v>
      </c>
      <c r="H453" s="107">
        <f t="shared" si="21"/>
        <v>252.04</v>
      </c>
      <c r="I453" s="108">
        <f t="shared" si="19"/>
        <v>1320.46</v>
      </c>
    </row>
    <row r="454" spans="1:9" s="92" customFormat="1" ht="26.4">
      <c r="A454" s="197">
        <v>447</v>
      </c>
      <c r="B454" s="259" t="s">
        <v>87</v>
      </c>
      <c r="C454" s="259" t="s">
        <v>41</v>
      </c>
      <c r="D454" s="180">
        <v>1160</v>
      </c>
      <c r="E454" s="198">
        <f t="shared" si="20"/>
        <v>6.9459999999999997</v>
      </c>
      <c r="F454" s="199">
        <v>43</v>
      </c>
      <c r="G454" s="199">
        <v>597.36</v>
      </c>
      <c r="H454" s="200">
        <f>ROUNDDOWN(G454*0.2359,2)</f>
        <v>140.91</v>
      </c>
      <c r="I454" s="184">
        <f t="shared" si="19"/>
        <v>738.27</v>
      </c>
    </row>
    <row r="455" spans="1:9" s="92" customFormat="1">
      <c r="A455" s="191"/>
      <c r="B455" s="205" t="s">
        <v>100</v>
      </c>
      <c r="C455" s="192"/>
      <c r="D455" s="206"/>
      <c r="E455" s="207"/>
      <c r="F455" s="194"/>
      <c r="G455" s="194"/>
      <c r="H455" s="208"/>
      <c r="I455" s="209"/>
    </row>
    <row r="456" spans="1:9" s="92" customFormat="1">
      <c r="A456" s="201">
        <v>448</v>
      </c>
      <c r="B456" s="257" t="s">
        <v>101</v>
      </c>
      <c r="C456" s="257" t="s">
        <v>54</v>
      </c>
      <c r="D456" s="186">
        <v>1303</v>
      </c>
      <c r="E456" s="202">
        <f t="shared" si="20"/>
        <v>7.8019999999999996</v>
      </c>
      <c r="F456" s="203">
        <v>111</v>
      </c>
      <c r="G456" s="203">
        <v>1732.04</v>
      </c>
      <c r="H456" s="204">
        <f t="shared" si="21"/>
        <v>408.59</v>
      </c>
      <c r="I456" s="190">
        <f t="shared" ref="I456:I519" si="22">G456+H456</f>
        <v>2140.63</v>
      </c>
    </row>
    <row r="457" spans="1:9" s="92" customFormat="1">
      <c r="A457" s="103">
        <v>449</v>
      </c>
      <c r="B457" s="258" t="s">
        <v>102</v>
      </c>
      <c r="C457" s="258" t="s">
        <v>54</v>
      </c>
      <c r="D457" s="104">
        <v>1283</v>
      </c>
      <c r="E457" s="105">
        <f t="shared" ref="E457:E520" si="23">ROUND(D457/$E$4,3)</f>
        <v>7.6829999999999998</v>
      </c>
      <c r="F457" s="106">
        <v>80</v>
      </c>
      <c r="G457" s="106">
        <v>1229.28</v>
      </c>
      <c r="H457" s="107">
        <f>ROUNDDOWN(G457*0.2359,2)</f>
        <v>289.98</v>
      </c>
      <c r="I457" s="108">
        <f t="shared" si="22"/>
        <v>1519.26</v>
      </c>
    </row>
    <row r="458" spans="1:9" s="92" customFormat="1">
      <c r="A458" s="103">
        <v>450</v>
      </c>
      <c r="B458" s="258" t="s">
        <v>112</v>
      </c>
      <c r="C458" s="258" t="s">
        <v>105</v>
      </c>
      <c r="D458" s="104">
        <v>1603</v>
      </c>
      <c r="E458" s="105">
        <f t="shared" si="23"/>
        <v>9.5990000000000002</v>
      </c>
      <c r="F458" s="106">
        <v>67</v>
      </c>
      <c r="G458" s="106">
        <v>1286.27</v>
      </c>
      <c r="H458" s="107">
        <f t="shared" ref="H458:H521" si="24">ROUND(G458*0.2359,2)</f>
        <v>303.43</v>
      </c>
      <c r="I458" s="108">
        <f t="shared" si="22"/>
        <v>1589.7</v>
      </c>
    </row>
    <row r="459" spans="1:9" s="92" customFormat="1">
      <c r="A459" s="103">
        <v>451</v>
      </c>
      <c r="B459" s="258" t="s">
        <v>102</v>
      </c>
      <c r="C459" s="258" t="s">
        <v>54</v>
      </c>
      <c r="D459" s="104">
        <v>1303</v>
      </c>
      <c r="E459" s="105">
        <f t="shared" si="23"/>
        <v>7.8019999999999996</v>
      </c>
      <c r="F459" s="106">
        <v>107.5</v>
      </c>
      <c r="G459" s="106">
        <v>1677.43</v>
      </c>
      <c r="H459" s="107">
        <f t="shared" si="24"/>
        <v>395.71</v>
      </c>
      <c r="I459" s="108">
        <f t="shared" si="22"/>
        <v>2073.14</v>
      </c>
    </row>
    <row r="460" spans="1:9" s="92" customFormat="1">
      <c r="A460" s="103">
        <v>452</v>
      </c>
      <c r="B460" s="258" t="s">
        <v>101</v>
      </c>
      <c r="C460" s="258" t="s">
        <v>54</v>
      </c>
      <c r="D460" s="104">
        <v>1303</v>
      </c>
      <c r="E460" s="105">
        <f t="shared" si="23"/>
        <v>7.8019999999999996</v>
      </c>
      <c r="F460" s="106">
        <v>70</v>
      </c>
      <c r="G460" s="106">
        <v>1092.28</v>
      </c>
      <c r="H460" s="107">
        <f t="shared" si="24"/>
        <v>257.67</v>
      </c>
      <c r="I460" s="108">
        <f t="shared" si="22"/>
        <v>1349.95</v>
      </c>
    </row>
    <row r="461" spans="1:9" s="92" customFormat="1" ht="26.4">
      <c r="A461" s="103">
        <v>453</v>
      </c>
      <c r="B461" s="258" t="s">
        <v>113</v>
      </c>
      <c r="C461" s="258" t="s">
        <v>114</v>
      </c>
      <c r="D461" s="104">
        <v>1449</v>
      </c>
      <c r="E461" s="105">
        <f t="shared" si="23"/>
        <v>8.6769999999999996</v>
      </c>
      <c r="F461" s="106">
        <v>147.5</v>
      </c>
      <c r="G461" s="106">
        <v>2559.7199999999998</v>
      </c>
      <c r="H461" s="107">
        <f t="shared" si="24"/>
        <v>603.84</v>
      </c>
      <c r="I461" s="108">
        <f t="shared" si="22"/>
        <v>3163.56</v>
      </c>
    </row>
    <row r="462" spans="1:9" s="92" customFormat="1" ht="26.4">
      <c r="A462" s="103">
        <v>454</v>
      </c>
      <c r="B462" s="258" t="s">
        <v>102</v>
      </c>
      <c r="C462" s="258" t="s">
        <v>114</v>
      </c>
      <c r="D462" s="104">
        <v>1489</v>
      </c>
      <c r="E462" s="105">
        <f t="shared" si="23"/>
        <v>8.9160000000000004</v>
      </c>
      <c r="F462" s="106">
        <v>106.5</v>
      </c>
      <c r="G462" s="106">
        <v>1899.11</v>
      </c>
      <c r="H462" s="107">
        <f t="shared" si="24"/>
        <v>448</v>
      </c>
      <c r="I462" s="108">
        <f t="shared" si="22"/>
        <v>2347.1099999999997</v>
      </c>
    </row>
    <row r="463" spans="1:9" s="92" customFormat="1">
      <c r="A463" s="103">
        <v>455</v>
      </c>
      <c r="B463" s="258" t="s">
        <v>112</v>
      </c>
      <c r="C463" s="258" t="s">
        <v>54</v>
      </c>
      <c r="D463" s="104">
        <v>1225</v>
      </c>
      <c r="E463" s="105">
        <f t="shared" si="23"/>
        <v>7.335</v>
      </c>
      <c r="F463" s="106">
        <v>25</v>
      </c>
      <c r="G463" s="106">
        <v>366.75</v>
      </c>
      <c r="H463" s="107">
        <f t="shared" si="24"/>
        <v>86.52</v>
      </c>
      <c r="I463" s="108">
        <f t="shared" si="22"/>
        <v>453.27</v>
      </c>
    </row>
    <row r="464" spans="1:9" s="92" customFormat="1">
      <c r="A464" s="103">
        <v>456</v>
      </c>
      <c r="B464" s="258" t="s">
        <v>112</v>
      </c>
      <c r="C464" s="258" t="s">
        <v>54</v>
      </c>
      <c r="D464" s="104">
        <v>1225</v>
      </c>
      <c r="E464" s="105">
        <f t="shared" si="23"/>
        <v>7.335</v>
      </c>
      <c r="F464" s="106">
        <v>12</v>
      </c>
      <c r="G464" s="106">
        <v>176.04</v>
      </c>
      <c r="H464" s="107">
        <f t="shared" si="24"/>
        <v>41.53</v>
      </c>
      <c r="I464" s="108">
        <f t="shared" si="22"/>
        <v>217.57</v>
      </c>
    </row>
    <row r="465" spans="1:9" s="92" customFormat="1">
      <c r="A465" s="103">
        <v>457</v>
      </c>
      <c r="B465" s="258" t="s">
        <v>101</v>
      </c>
      <c r="C465" s="258" t="s">
        <v>54</v>
      </c>
      <c r="D465" s="104">
        <v>1303</v>
      </c>
      <c r="E465" s="105">
        <f t="shared" si="23"/>
        <v>7.8019999999999996</v>
      </c>
      <c r="F465" s="106">
        <v>100</v>
      </c>
      <c r="G465" s="106">
        <v>1560.4</v>
      </c>
      <c r="H465" s="107">
        <f t="shared" si="24"/>
        <v>368.1</v>
      </c>
      <c r="I465" s="108">
        <f t="shared" si="22"/>
        <v>1928.5</v>
      </c>
    </row>
    <row r="466" spans="1:9" s="92" customFormat="1">
      <c r="A466" s="103">
        <v>458</v>
      </c>
      <c r="B466" s="258" t="s">
        <v>115</v>
      </c>
      <c r="C466" s="258" t="s">
        <v>54</v>
      </c>
      <c r="D466" s="104">
        <v>1225</v>
      </c>
      <c r="E466" s="105">
        <f t="shared" si="23"/>
        <v>7.335</v>
      </c>
      <c r="F466" s="106">
        <v>95.5</v>
      </c>
      <c r="G466" s="106">
        <v>1400.99</v>
      </c>
      <c r="H466" s="107">
        <f t="shared" si="24"/>
        <v>330.49</v>
      </c>
      <c r="I466" s="108">
        <f t="shared" si="22"/>
        <v>1731.48</v>
      </c>
    </row>
    <row r="467" spans="1:9" s="92" customFormat="1" ht="26.4">
      <c r="A467" s="103">
        <v>459</v>
      </c>
      <c r="B467" s="258" t="s">
        <v>103</v>
      </c>
      <c r="C467" s="258" t="s">
        <v>54</v>
      </c>
      <c r="D467" s="104">
        <v>1205</v>
      </c>
      <c r="E467" s="105">
        <f t="shared" si="23"/>
        <v>7.2160000000000002</v>
      </c>
      <c r="F467" s="106">
        <v>133</v>
      </c>
      <c r="G467" s="106">
        <v>1919.46</v>
      </c>
      <c r="H467" s="107">
        <f t="shared" si="24"/>
        <v>452.8</v>
      </c>
      <c r="I467" s="108">
        <f t="shared" si="22"/>
        <v>2372.2600000000002</v>
      </c>
    </row>
    <row r="468" spans="1:9" s="92" customFormat="1">
      <c r="A468" s="103">
        <v>460</v>
      </c>
      <c r="B468" s="258" t="s">
        <v>102</v>
      </c>
      <c r="C468" s="258" t="s">
        <v>54</v>
      </c>
      <c r="D468" s="104">
        <v>1303</v>
      </c>
      <c r="E468" s="105">
        <f t="shared" si="23"/>
        <v>7.8019999999999996</v>
      </c>
      <c r="F468" s="106">
        <v>132</v>
      </c>
      <c r="G468" s="106">
        <v>2059.73</v>
      </c>
      <c r="H468" s="107">
        <f t="shared" si="24"/>
        <v>485.89</v>
      </c>
      <c r="I468" s="108">
        <f t="shared" si="22"/>
        <v>2545.62</v>
      </c>
    </row>
    <row r="469" spans="1:9" s="92" customFormat="1">
      <c r="A469" s="103">
        <v>461</v>
      </c>
      <c r="B469" s="258" t="s">
        <v>101</v>
      </c>
      <c r="C469" s="258" t="s">
        <v>54</v>
      </c>
      <c r="D469" s="104">
        <v>1263</v>
      </c>
      <c r="E469" s="105">
        <f t="shared" si="23"/>
        <v>7.5629999999999997</v>
      </c>
      <c r="F469" s="106">
        <v>104.5</v>
      </c>
      <c r="G469" s="106">
        <v>1580.67</v>
      </c>
      <c r="H469" s="107">
        <f t="shared" si="24"/>
        <v>372.88</v>
      </c>
      <c r="I469" s="108">
        <f t="shared" si="22"/>
        <v>1953.5500000000002</v>
      </c>
    </row>
    <row r="470" spans="1:9" s="92" customFormat="1">
      <c r="A470" s="103">
        <v>462</v>
      </c>
      <c r="B470" s="258" t="s">
        <v>101</v>
      </c>
      <c r="C470" s="258" t="s">
        <v>54</v>
      </c>
      <c r="D470" s="104">
        <v>1303</v>
      </c>
      <c r="E470" s="105">
        <f t="shared" si="23"/>
        <v>7.8019999999999996</v>
      </c>
      <c r="F470" s="106">
        <v>96</v>
      </c>
      <c r="G470" s="106">
        <v>1497.98</v>
      </c>
      <c r="H470" s="107">
        <f>ROUNDDOWN(G470*0.2359,2)-0.01</f>
        <v>353.36</v>
      </c>
      <c r="I470" s="108">
        <f t="shared" si="22"/>
        <v>1851.3400000000001</v>
      </c>
    </row>
    <row r="471" spans="1:9" s="92" customFormat="1" ht="26.4">
      <c r="A471" s="103">
        <v>463</v>
      </c>
      <c r="B471" s="258" t="s">
        <v>113</v>
      </c>
      <c r="C471" s="258" t="s">
        <v>54</v>
      </c>
      <c r="D471" s="104">
        <v>1336</v>
      </c>
      <c r="E471" s="105">
        <f t="shared" si="23"/>
        <v>8</v>
      </c>
      <c r="F471" s="106">
        <v>147.5</v>
      </c>
      <c r="G471" s="106">
        <v>2360</v>
      </c>
      <c r="H471" s="107">
        <f t="shared" si="24"/>
        <v>556.72</v>
      </c>
      <c r="I471" s="108">
        <f t="shared" si="22"/>
        <v>2916.7200000000003</v>
      </c>
    </row>
    <row r="472" spans="1:9" s="92" customFormat="1">
      <c r="A472" s="103">
        <v>464</v>
      </c>
      <c r="B472" s="258" t="s">
        <v>102</v>
      </c>
      <c r="C472" s="258" t="s">
        <v>104</v>
      </c>
      <c r="D472" s="104">
        <v>1477</v>
      </c>
      <c r="E472" s="105">
        <f t="shared" si="23"/>
        <v>8.8439999999999994</v>
      </c>
      <c r="F472" s="106">
        <v>90</v>
      </c>
      <c r="G472" s="106">
        <v>1591.92</v>
      </c>
      <c r="H472" s="107">
        <f t="shared" si="24"/>
        <v>375.53</v>
      </c>
      <c r="I472" s="108">
        <f t="shared" si="22"/>
        <v>1967.45</v>
      </c>
    </row>
    <row r="473" spans="1:9" s="92" customFormat="1">
      <c r="A473" s="103">
        <v>465</v>
      </c>
      <c r="B473" s="258" t="s">
        <v>101</v>
      </c>
      <c r="C473" s="258" t="s">
        <v>104</v>
      </c>
      <c r="D473" s="104">
        <v>1549</v>
      </c>
      <c r="E473" s="105">
        <f t="shared" si="23"/>
        <v>9.2750000000000004</v>
      </c>
      <c r="F473" s="106">
        <v>96</v>
      </c>
      <c r="G473" s="106">
        <v>1780.8</v>
      </c>
      <c r="H473" s="107">
        <f t="shared" si="24"/>
        <v>420.09</v>
      </c>
      <c r="I473" s="108">
        <f t="shared" si="22"/>
        <v>2200.89</v>
      </c>
    </row>
    <row r="474" spans="1:9" s="92" customFormat="1" ht="26.4">
      <c r="A474" s="103">
        <v>466</v>
      </c>
      <c r="B474" s="258" t="s">
        <v>103</v>
      </c>
      <c r="C474" s="258" t="s">
        <v>105</v>
      </c>
      <c r="D474" s="104">
        <v>1539</v>
      </c>
      <c r="E474" s="105">
        <f t="shared" si="23"/>
        <v>9.2159999999999993</v>
      </c>
      <c r="F474" s="106">
        <v>141</v>
      </c>
      <c r="G474" s="106">
        <v>2598.91</v>
      </c>
      <c r="H474" s="107">
        <f>ROUNDDOWN(G474*0.2359,2)-0.01</f>
        <v>613.07000000000005</v>
      </c>
      <c r="I474" s="108">
        <f t="shared" si="22"/>
        <v>3211.98</v>
      </c>
    </row>
    <row r="475" spans="1:9" s="92" customFormat="1">
      <c r="A475" s="103">
        <v>467</v>
      </c>
      <c r="B475" s="258" t="s">
        <v>102</v>
      </c>
      <c r="C475" s="258" t="s">
        <v>54</v>
      </c>
      <c r="D475" s="104">
        <v>1283</v>
      </c>
      <c r="E475" s="105">
        <f t="shared" si="23"/>
        <v>7.6829999999999998</v>
      </c>
      <c r="F475" s="106">
        <v>107.5</v>
      </c>
      <c r="G475" s="106">
        <v>1651.85</v>
      </c>
      <c r="H475" s="107">
        <f t="shared" si="24"/>
        <v>389.67</v>
      </c>
      <c r="I475" s="108">
        <f t="shared" si="22"/>
        <v>2041.52</v>
      </c>
    </row>
    <row r="476" spans="1:9" s="92" customFormat="1">
      <c r="A476" s="103">
        <v>468</v>
      </c>
      <c r="B476" s="258" t="s">
        <v>102</v>
      </c>
      <c r="C476" s="258" t="s">
        <v>105</v>
      </c>
      <c r="D476" s="104">
        <v>1616</v>
      </c>
      <c r="E476" s="105">
        <f t="shared" si="23"/>
        <v>9.6769999999999996</v>
      </c>
      <c r="F476" s="106">
        <v>119.5</v>
      </c>
      <c r="G476" s="106">
        <v>2312.8000000000002</v>
      </c>
      <c r="H476" s="107">
        <f t="shared" si="24"/>
        <v>545.59</v>
      </c>
      <c r="I476" s="108">
        <f t="shared" si="22"/>
        <v>2858.3900000000003</v>
      </c>
    </row>
    <row r="477" spans="1:9" s="92" customFormat="1">
      <c r="A477" s="103">
        <v>469</v>
      </c>
      <c r="B477" s="258" t="s">
        <v>102</v>
      </c>
      <c r="C477" s="258" t="s">
        <v>54</v>
      </c>
      <c r="D477" s="104">
        <v>1243</v>
      </c>
      <c r="E477" s="105">
        <f t="shared" si="23"/>
        <v>7.4429999999999996</v>
      </c>
      <c r="F477" s="106">
        <v>75.5</v>
      </c>
      <c r="G477" s="106">
        <v>1123.8900000000001</v>
      </c>
      <c r="H477" s="107">
        <f t="shared" si="24"/>
        <v>265.13</v>
      </c>
      <c r="I477" s="108">
        <f t="shared" si="22"/>
        <v>1389.02</v>
      </c>
    </row>
    <row r="478" spans="1:9" s="92" customFormat="1">
      <c r="A478" s="103">
        <v>470</v>
      </c>
      <c r="B478" s="258" t="s">
        <v>101</v>
      </c>
      <c r="C478" s="258" t="s">
        <v>54</v>
      </c>
      <c r="D478" s="104">
        <v>1303</v>
      </c>
      <c r="E478" s="105">
        <f t="shared" si="23"/>
        <v>7.8019999999999996</v>
      </c>
      <c r="F478" s="106">
        <v>100</v>
      </c>
      <c r="G478" s="106">
        <v>1560.4</v>
      </c>
      <c r="H478" s="107">
        <f t="shared" si="24"/>
        <v>368.1</v>
      </c>
      <c r="I478" s="108">
        <f t="shared" si="22"/>
        <v>1928.5</v>
      </c>
    </row>
    <row r="479" spans="1:9" s="92" customFormat="1">
      <c r="A479" s="103">
        <v>471</v>
      </c>
      <c r="B479" s="258" t="s">
        <v>102</v>
      </c>
      <c r="C479" s="258" t="s">
        <v>54</v>
      </c>
      <c r="D479" s="104">
        <v>1283</v>
      </c>
      <c r="E479" s="105">
        <f t="shared" si="23"/>
        <v>7.6829999999999998</v>
      </c>
      <c r="F479" s="106">
        <v>107.5</v>
      </c>
      <c r="G479" s="106">
        <v>1651.85</v>
      </c>
      <c r="H479" s="107">
        <f t="shared" si="24"/>
        <v>389.67</v>
      </c>
      <c r="I479" s="108">
        <f t="shared" si="22"/>
        <v>2041.52</v>
      </c>
    </row>
    <row r="480" spans="1:9" s="92" customFormat="1">
      <c r="A480" s="103">
        <v>472</v>
      </c>
      <c r="B480" s="258" t="s">
        <v>101</v>
      </c>
      <c r="C480" s="258" t="s">
        <v>104</v>
      </c>
      <c r="D480" s="104">
        <v>1509</v>
      </c>
      <c r="E480" s="105">
        <f t="shared" si="23"/>
        <v>9.0359999999999996</v>
      </c>
      <c r="F480" s="106">
        <v>101.5</v>
      </c>
      <c r="G480" s="106">
        <v>1834.31</v>
      </c>
      <c r="H480" s="107">
        <f t="shared" si="24"/>
        <v>432.71</v>
      </c>
      <c r="I480" s="108">
        <f t="shared" si="22"/>
        <v>2267.02</v>
      </c>
    </row>
    <row r="481" spans="1:9" s="92" customFormat="1" ht="26.4">
      <c r="A481" s="103">
        <v>473</v>
      </c>
      <c r="B481" s="258" t="s">
        <v>103</v>
      </c>
      <c r="C481" s="258" t="s">
        <v>54</v>
      </c>
      <c r="D481" s="104">
        <v>1225</v>
      </c>
      <c r="E481" s="105">
        <f t="shared" si="23"/>
        <v>7.335</v>
      </c>
      <c r="F481" s="106">
        <v>138</v>
      </c>
      <c r="G481" s="106">
        <v>2024.46</v>
      </c>
      <c r="H481" s="107">
        <f t="shared" si="24"/>
        <v>477.57</v>
      </c>
      <c r="I481" s="108">
        <f t="shared" si="22"/>
        <v>2502.0300000000002</v>
      </c>
    </row>
    <row r="482" spans="1:9" s="92" customFormat="1" ht="26.4">
      <c r="A482" s="103">
        <v>474</v>
      </c>
      <c r="B482" s="258" t="s">
        <v>103</v>
      </c>
      <c r="C482" s="258" t="s">
        <v>54</v>
      </c>
      <c r="D482" s="104">
        <v>1225</v>
      </c>
      <c r="E482" s="105">
        <f t="shared" si="23"/>
        <v>7.335</v>
      </c>
      <c r="F482" s="106">
        <v>126.5</v>
      </c>
      <c r="G482" s="106">
        <v>1855.76</v>
      </c>
      <c r="H482" s="107">
        <f t="shared" si="24"/>
        <v>437.77</v>
      </c>
      <c r="I482" s="108">
        <f t="shared" si="22"/>
        <v>2293.5299999999997</v>
      </c>
    </row>
    <row r="483" spans="1:9" s="92" customFormat="1">
      <c r="A483" s="103">
        <v>475</v>
      </c>
      <c r="B483" s="258" t="s">
        <v>102</v>
      </c>
      <c r="C483" s="258" t="s">
        <v>54</v>
      </c>
      <c r="D483" s="104">
        <v>1283</v>
      </c>
      <c r="E483" s="105">
        <f t="shared" si="23"/>
        <v>7.6829999999999998</v>
      </c>
      <c r="F483" s="106">
        <v>88</v>
      </c>
      <c r="G483" s="106">
        <v>1352.21</v>
      </c>
      <c r="H483" s="107">
        <f t="shared" si="24"/>
        <v>318.99</v>
      </c>
      <c r="I483" s="108">
        <f t="shared" si="22"/>
        <v>1671.2</v>
      </c>
    </row>
    <row r="484" spans="1:9" s="92" customFormat="1">
      <c r="A484" s="103">
        <v>476</v>
      </c>
      <c r="B484" s="258" t="s">
        <v>102</v>
      </c>
      <c r="C484" s="258" t="s">
        <v>54</v>
      </c>
      <c r="D484" s="104">
        <v>1283</v>
      </c>
      <c r="E484" s="105">
        <f t="shared" si="23"/>
        <v>7.6829999999999998</v>
      </c>
      <c r="F484" s="106">
        <v>107.5</v>
      </c>
      <c r="G484" s="106">
        <v>1651.85</v>
      </c>
      <c r="H484" s="107">
        <f t="shared" si="24"/>
        <v>389.67</v>
      </c>
      <c r="I484" s="108">
        <f t="shared" si="22"/>
        <v>2041.52</v>
      </c>
    </row>
    <row r="485" spans="1:9" s="92" customFormat="1">
      <c r="A485" s="103">
        <v>477</v>
      </c>
      <c r="B485" s="258" t="s">
        <v>102</v>
      </c>
      <c r="C485" s="258" t="s">
        <v>54</v>
      </c>
      <c r="D485" s="104">
        <v>1263</v>
      </c>
      <c r="E485" s="105">
        <f t="shared" si="23"/>
        <v>7.5629999999999997</v>
      </c>
      <c r="F485" s="106">
        <v>76.5</v>
      </c>
      <c r="G485" s="106">
        <v>1157.1400000000001</v>
      </c>
      <c r="H485" s="107">
        <f t="shared" si="24"/>
        <v>272.97000000000003</v>
      </c>
      <c r="I485" s="108">
        <f t="shared" si="22"/>
        <v>1430.1100000000001</v>
      </c>
    </row>
    <row r="486" spans="1:9" s="92" customFormat="1">
      <c r="A486" s="103">
        <v>478</v>
      </c>
      <c r="B486" s="258" t="s">
        <v>115</v>
      </c>
      <c r="C486" s="258" t="s">
        <v>54</v>
      </c>
      <c r="D486" s="104">
        <v>1225</v>
      </c>
      <c r="E486" s="105">
        <f t="shared" si="23"/>
        <v>7.335</v>
      </c>
      <c r="F486" s="106">
        <v>72</v>
      </c>
      <c r="G486" s="106">
        <v>1056.24</v>
      </c>
      <c r="H486" s="107">
        <f t="shared" si="24"/>
        <v>249.17</v>
      </c>
      <c r="I486" s="108">
        <f t="shared" si="22"/>
        <v>1305.4100000000001</v>
      </c>
    </row>
    <row r="487" spans="1:9" s="92" customFormat="1">
      <c r="A487" s="103">
        <v>479</v>
      </c>
      <c r="B487" s="258" t="s">
        <v>115</v>
      </c>
      <c r="C487" s="258" t="s">
        <v>105</v>
      </c>
      <c r="D487" s="104">
        <v>1566</v>
      </c>
      <c r="E487" s="105">
        <f t="shared" si="23"/>
        <v>9.3770000000000007</v>
      </c>
      <c r="F487" s="106">
        <v>95.5</v>
      </c>
      <c r="G487" s="106">
        <v>1791.01</v>
      </c>
      <c r="H487" s="107">
        <f t="shared" si="24"/>
        <v>422.5</v>
      </c>
      <c r="I487" s="108">
        <f t="shared" si="22"/>
        <v>2213.5100000000002</v>
      </c>
    </row>
    <row r="488" spans="1:9" s="92" customFormat="1">
      <c r="A488" s="103">
        <v>480</v>
      </c>
      <c r="B488" s="258" t="s">
        <v>101</v>
      </c>
      <c r="C488" s="258" t="s">
        <v>54</v>
      </c>
      <c r="D488" s="104">
        <v>1263</v>
      </c>
      <c r="E488" s="105">
        <f t="shared" si="23"/>
        <v>7.5629999999999997</v>
      </c>
      <c r="F488" s="106">
        <v>108</v>
      </c>
      <c r="G488" s="106">
        <v>1633.61</v>
      </c>
      <c r="H488" s="107">
        <f t="shared" si="24"/>
        <v>385.37</v>
      </c>
      <c r="I488" s="108">
        <f t="shared" si="22"/>
        <v>2018.98</v>
      </c>
    </row>
    <row r="489" spans="1:9" s="92" customFormat="1" ht="26.4">
      <c r="A489" s="103">
        <v>481</v>
      </c>
      <c r="B489" s="258" t="s">
        <v>113</v>
      </c>
      <c r="C489" s="258" t="s">
        <v>54</v>
      </c>
      <c r="D489" s="104">
        <v>1225</v>
      </c>
      <c r="E489" s="105">
        <f t="shared" si="23"/>
        <v>7.335</v>
      </c>
      <c r="F489" s="106">
        <v>144</v>
      </c>
      <c r="G489" s="106">
        <v>2112.48</v>
      </c>
      <c r="H489" s="107">
        <f t="shared" si="24"/>
        <v>498.33</v>
      </c>
      <c r="I489" s="108">
        <f t="shared" si="22"/>
        <v>2610.81</v>
      </c>
    </row>
    <row r="490" spans="1:9" s="92" customFormat="1">
      <c r="A490" s="103">
        <v>482</v>
      </c>
      <c r="B490" s="258" t="s">
        <v>115</v>
      </c>
      <c r="C490" s="258" t="s">
        <v>54</v>
      </c>
      <c r="D490" s="104">
        <v>1205</v>
      </c>
      <c r="E490" s="105">
        <f t="shared" si="23"/>
        <v>7.2160000000000002</v>
      </c>
      <c r="F490" s="106">
        <v>95.5</v>
      </c>
      <c r="G490" s="106">
        <v>1378.26</v>
      </c>
      <c r="H490" s="107">
        <f t="shared" si="24"/>
        <v>325.13</v>
      </c>
      <c r="I490" s="108">
        <f t="shared" si="22"/>
        <v>1703.3899999999999</v>
      </c>
    </row>
    <row r="491" spans="1:9" s="92" customFormat="1">
      <c r="A491" s="103">
        <v>483</v>
      </c>
      <c r="B491" s="258" t="s">
        <v>101</v>
      </c>
      <c r="C491" s="258" t="s">
        <v>54</v>
      </c>
      <c r="D491" s="104">
        <v>1263</v>
      </c>
      <c r="E491" s="105">
        <f t="shared" si="23"/>
        <v>7.5629999999999997</v>
      </c>
      <c r="F491" s="106">
        <v>99.5</v>
      </c>
      <c r="G491" s="106">
        <v>1505.04</v>
      </c>
      <c r="H491" s="107">
        <f t="shared" si="24"/>
        <v>355.04</v>
      </c>
      <c r="I491" s="108">
        <f t="shared" si="22"/>
        <v>1860.08</v>
      </c>
    </row>
    <row r="492" spans="1:9" s="92" customFormat="1" ht="26.4">
      <c r="A492" s="103">
        <v>484</v>
      </c>
      <c r="B492" s="258" t="s">
        <v>113</v>
      </c>
      <c r="C492" s="258" t="s">
        <v>54</v>
      </c>
      <c r="D492" s="104">
        <v>1205</v>
      </c>
      <c r="E492" s="105">
        <f t="shared" si="23"/>
        <v>7.2160000000000002</v>
      </c>
      <c r="F492" s="106">
        <v>144</v>
      </c>
      <c r="G492" s="106">
        <v>2078.21</v>
      </c>
      <c r="H492" s="107">
        <f t="shared" si="24"/>
        <v>490.25</v>
      </c>
      <c r="I492" s="108">
        <f t="shared" si="22"/>
        <v>2568.46</v>
      </c>
    </row>
    <row r="493" spans="1:9" s="92" customFormat="1">
      <c r="A493" s="103">
        <v>485</v>
      </c>
      <c r="B493" s="258" t="s">
        <v>116</v>
      </c>
      <c r="C493" s="258" t="s">
        <v>54</v>
      </c>
      <c r="D493" s="104">
        <v>1303</v>
      </c>
      <c r="E493" s="105">
        <f t="shared" si="23"/>
        <v>7.8019999999999996</v>
      </c>
      <c r="F493" s="106">
        <v>88</v>
      </c>
      <c r="G493" s="106">
        <v>1373.15</v>
      </c>
      <c r="H493" s="107">
        <f t="shared" si="24"/>
        <v>323.93</v>
      </c>
      <c r="I493" s="108">
        <f t="shared" si="22"/>
        <v>1697.0800000000002</v>
      </c>
    </row>
    <row r="494" spans="1:9" s="92" customFormat="1">
      <c r="A494" s="103">
        <v>486</v>
      </c>
      <c r="B494" s="258" t="s">
        <v>101</v>
      </c>
      <c r="C494" s="258" t="s">
        <v>117</v>
      </c>
      <c r="D494" s="104">
        <v>1416</v>
      </c>
      <c r="E494" s="105">
        <f t="shared" si="23"/>
        <v>8.4789999999999992</v>
      </c>
      <c r="F494" s="106">
        <v>92</v>
      </c>
      <c r="G494" s="106">
        <v>1560.14</v>
      </c>
      <c r="H494" s="107">
        <f t="shared" si="24"/>
        <v>368.04</v>
      </c>
      <c r="I494" s="108">
        <f t="shared" si="22"/>
        <v>1928.18</v>
      </c>
    </row>
    <row r="495" spans="1:9" s="92" customFormat="1">
      <c r="A495" s="103">
        <v>487</v>
      </c>
      <c r="B495" s="258" t="s">
        <v>101</v>
      </c>
      <c r="C495" s="258" t="s">
        <v>54</v>
      </c>
      <c r="D495" s="104">
        <v>1263</v>
      </c>
      <c r="E495" s="105">
        <f t="shared" si="23"/>
        <v>7.5629999999999997</v>
      </c>
      <c r="F495" s="106">
        <v>87.5</v>
      </c>
      <c r="G495" s="106">
        <v>1323.53</v>
      </c>
      <c r="H495" s="107">
        <f t="shared" si="24"/>
        <v>312.22000000000003</v>
      </c>
      <c r="I495" s="108">
        <f t="shared" si="22"/>
        <v>1635.75</v>
      </c>
    </row>
    <row r="496" spans="1:9" s="92" customFormat="1">
      <c r="A496" s="103">
        <v>488</v>
      </c>
      <c r="B496" s="258" t="s">
        <v>102</v>
      </c>
      <c r="C496" s="258" t="s">
        <v>54</v>
      </c>
      <c r="D496" s="104">
        <v>1283</v>
      </c>
      <c r="E496" s="105">
        <f t="shared" si="23"/>
        <v>7.6829999999999998</v>
      </c>
      <c r="F496" s="106">
        <v>107.5</v>
      </c>
      <c r="G496" s="106">
        <v>1651.85</v>
      </c>
      <c r="H496" s="107">
        <f t="shared" si="24"/>
        <v>389.67</v>
      </c>
      <c r="I496" s="108">
        <f t="shared" si="22"/>
        <v>2041.52</v>
      </c>
    </row>
    <row r="497" spans="1:9" s="92" customFormat="1">
      <c r="A497" s="103">
        <v>489</v>
      </c>
      <c r="B497" s="258" t="s">
        <v>115</v>
      </c>
      <c r="C497" s="258" t="s">
        <v>54</v>
      </c>
      <c r="D497" s="104">
        <v>1245</v>
      </c>
      <c r="E497" s="105">
        <f t="shared" si="23"/>
        <v>7.4550000000000001</v>
      </c>
      <c r="F497" s="106">
        <v>95.5</v>
      </c>
      <c r="G497" s="106">
        <v>1423.91</v>
      </c>
      <c r="H497" s="107">
        <f t="shared" si="24"/>
        <v>335.9</v>
      </c>
      <c r="I497" s="108">
        <f t="shared" si="22"/>
        <v>1759.81</v>
      </c>
    </row>
    <row r="498" spans="1:9" s="92" customFormat="1" ht="26.4">
      <c r="A498" s="103">
        <v>490</v>
      </c>
      <c r="B498" s="258" t="s">
        <v>113</v>
      </c>
      <c r="C498" s="258" t="s">
        <v>105</v>
      </c>
      <c r="D498" s="104">
        <v>1539</v>
      </c>
      <c r="E498" s="105">
        <f t="shared" si="23"/>
        <v>9.2159999999999993</v>
      </c>
      <c r="F498" s="106">
        <v>147.5</v>
      </c>
      <c r="G498" s="106">
        <v>2718.72</v>
      </c>
      <c r="H498" s="107">
        <f>ROUNDDOWN(G498*0.2359,2)</f>
        <v>641.34</v>
      </c>
      <c r="I498" s="108">
        <f t="shared" si="22"/>
        <v>3360.06</v>
      </c>
    </row>
    <row r="499" spans="1:9" s="92" customFormat="1" ht="26.4">
      <c r="A499" s="103">
        <v>491</v>
      </c>
      <c r="B499" s="258" t="s">
        <v>118</v>
      </c>
      <c r="C499" s="258" t="s">
        <v>41</v>
      </c>
      <c r="D499" s="104">
        <v>1482</v>
      </c>
      <c r="E499" s="105">
        <f t="shared" si="23"/>
        <v>8.8740000000000006</v>
      </c>
      <c r="F499" s="106">
        <v>140</v>
      </c>
      <c r="G499" s="106">
        <v>2484.7199999999998</v>
      </c>
      <c r="H499" s="107">
        <f t="shared" si="24"/>
        <v>586.15</v>
      </c>
      <c r="I499" s="108">
        <f t="shared" si="22"/>
        <v>3070.87</v>
      </c>
    </row>
    <row r="500" spans="1:9" s="92" customFormat="1" ht="26.4">
      <c r="A500" s="103">
        <v>492</v>
      </c>
      <c r="B500" s="258" t="s">
        <v>113</v>
      </c>
      <c r="C500" s="258" t="s">
        <v>54</v>
      </c>
      <c r="D500" s="104">
        <v>1225</v>
      </c>
      <c r="E500" s="105">
        <f t="shared" si="23"/>
        <v>7.335</v>
      </c>
      <c r="F500" s="106">
        <v>144</v>
      </c>
      <c r="G500" s="106">
        <v>2112.48</v>
      </c>
      <c r="H500" s="107">
        <f t="shared" si="24"/>
        <v>498.33</v>
      </c>
      <c r="I500" s="108">
        <f t="shared" si="22"/>
        <v>2610.81</v>
      </c>
    </row>
    <row r="501" spans="1:9" s="92" customFormat="1">
      <c r="A501" s="103">
        <v>493</v>
      </c>
      <c r="B501" s="258" t="s">
        <v>101</v>
      </c>
      <c r="C501" s="258" t="s">
        <v>54</v>
      </c>
      <c r="D501" s="104">
        <v>1303</v>
      </c>
      <c r="E501" s="105">
        <f t="shared" si="23"/>
        <v>7.8019999999999996</v>
      </c>
      <c r="F501" s="106">
        <v>86.5</v>
      </c>
      <c r="G501" s="106">
        <v>1349.75</v>
      </c>
      <c r="H501" s="107">
        <f t="shared" si="24"/>
        <v>318.41000000000003</v>
      </c>
      <c r="I501" s="108">
        <f t="shared" si="22"/>
        <v>1668.16</v>
      </c>
    </row>
    <row r="502" spans="1:9" s="92" customFormat="1">
      <c r="A502" s="103">
        <v>494</v>
      </c>
      <c r="B502" s="258" t="s">
        <v>115</v>
      </c>
      <c r="C502" s="258" t="s">
        <v>54</v>
      </c>
      <c r="D502" s="104">
        <v>1245</v>
      </c>
      <c r="E502" s="105">
        <f t="shared" si="23"/>
        <v>7.4550000000000001</v>
      </c>
      <c r="F502" s="106">
        <v>80</v>
      </c>
      <c r="G502" s="106">
        <v>1192.8</v>
      </c>
      <c r="H502" s="107">
        <f t="shared" si="24"/>
        <v>281.38</v>
      </c>
      <c r="I502" s="108">
        <f t="shared" si="22"/>
        <v>1474.1799999999998</v>
      </c>
    </row>
    <row r="503" spans="1:9" s="92" customFormat="1">
      <c r="A503" s="103">
        <v>495</v>
      </c>
      <c r="B503" s="258" t="s">
        <v>101</v>
      </c>
      <c r="C503" s="258" t="s">
        <v>54</v>
      </c>
      <c r="D503" s="104">
        <v>1303</v>
      </c>
      <c r="E503" s="105">
        <f t="shared" si="23"/>
        <v>7.8019999999999996</v>
      </c>
      <c r="F503" s="106">
        <v>82.5</v>
      </c>
      <c r="G503" s="106">
        <v>1287.33</v>
      </c>
      <c r="H503" s="107">
        <f t="shared" si="24"/>
        <v>303.68</v>
      </c>
      <c r="I503" s="108">
        <f t="shared" si="22"/>
        <v>1591.01</v>
      </c>
    </row>
    <row r="504" spans="1:9" s="92" customFormat="1">
      <c r="A504" s="103">
        <v>496</v>
      </c>
      <c r="B504" s="258" t="s">
        <v>101</v>
      </c>
      <c r="C504" s="258" t="s">
        <v>54</v>
      </c>
      <c r="D504" s="104">
        <v>1303</v>
      </c>
      <c r="E504" s="105">
        <f t="shared" si="23"/>
        <v>7.8019999999999996</v>
      </c>
      <c r="F504" s="106">
        <v>95.5</v>
      </c>
      <c r="G504" s="106">
        <v>1490.18</v>
      </c>
      <c r="H504" s="107">
        <f t="shared" si="24"/>
        <v>351.53</v>
      </c>
      <c r="I504" s="108">
        <f t="shared" si="22"/>
        <v>1841.71</v>
      </c>
    </row>
    <row r="505" spans="1:9" s="92" customFormat="1">
      <c r="A505" s="103">
        <v>497</v>
      </c>
      <c r="B505" s="258" t="s">
        <v>112</v>
      </c>
      <c r="C505" s="258" t="s">
        <v>54</v>
      </c>
      <c r="D505" s="104">
        <v>1205</v>
      </c>
      <c r="E505" s="105">
        <f t="shared" si="23"/>
        <v>7.2160000000000002</v>
      </c>
      <c r="F505" s="106">
        <v>28</v>
      </c>
      <c r="G505" s="106">
        <v>404.1</v>
      </c>
      <c r="H505" s="107">
        <f t="shared" si="24"/>
        <v>95.33</v>
      </c>
      <c r="I505" s="108">
        <f t="shared" si="22"/>
        <v>499.43</v>
      </c>
    </row>
    <row r="506" spans="1:9" s="92" customFormat="1">
      <c r="A506" s="103">
        <v>498</v>
      </c>
      <c r="B506" s="258" t="s">
        <v>112</v>
      </c>
      <c r="C506" s="258" t="s">
        <v>54</v>
      </c>
      <c r="D506" s="104">
        <v>1245</v>
      </c>
      <c r="E506" s="105">
        <f t="shared" si="23"/>
        <v>7.4550000000000001</v>
      </c>
      <c r="F506" s="106">
        <v>12</v>
      </c>
      <c r="G506" s="106">
        <v>178.92</v>
      </c>
      <c r="H506" s="107">
        <f t="shared" si="24"/>
        <v>42.21</v>
      </c>
      <c r="I506" s="108">
        <f t="shared" si="22"/>
        <v>221.13</v>
      </c>
    </row>
    <row r="507" spans="1:9" s="92" customFormat="1">
      <c r="A507" s="103">
        <v>499</v>
      </c>
      <c r="B507" s="258" t="s">
        <v>116</v>
      </c>
      <c r="C507" s="258" t="s">
        <v>54</v>
      </c>
      <c r="D507" s="104">
        <v>1283</v>
      </c>
      <c r="E507" s="105">
        <f t="shared" si="23"/>
        <v>7.6829999999999998</v>
      </c>
      <c r="F507" s="106">
        <v>127</v>
      </c>
      <c r="G507" s="106">
        <v>1951.48</v>
      </c>
      <c r="H507" s="107">
        <f t="shared" si="24"/>
        <v>460.35</v>
      </c>
      <c r="I507" s="108">
        <f t="shared" si="22"/>
        <v>2411.83</v>
      </c>
    </row>
    <row r="508" spans="1:9" s="92" customFormat="1">
      <c r="A508" s="103">
        <v>500</v>
      </c>
      <c r="B508" s="258" t="s">
        <v>102</v>
      </c>
      <c r="C508" s="258" t="s">
        <v>54</v>
      </c>
      <c r="D508" s="104">
        <v>1263</v>
      </c>
      <c r="E508" s="105">
        <f t="shared" si="23"/>
        <v>7.5629999999999997</v>
      </c>
      <c r="F508" s="106">
        <v>107.5</v>
      </c>
      <c r="G508" s="106">
        <v>1626.05</v>
      </c>
      <c r="H508" s="107">
        <f t="shared" si="24"/>
        <v>383.59</v>
      </c>
      <c r="I508" s="108">
        <f t="shared" si="22"/>
        <v>2009.6399999999999</v>
      </c>
    </row>
    <row r="509" spans="1:9" s="92" customFormat="1">
      <c r="A509" s="103">
        <v>501</v>
      </c>
      <c r="B509" s="258" t="s">
        <v>112</v>
      </c>
      <c r="C509" s="258" t="s">
        <v>54</v>
      </c>
      <c r="D509" s="104">
        <v>1205</v>
      </c>
      <c r="E509" s="105">
        <f t="shared" si="23"/>
        <v>7.2160000000000002</v>
      </c>
      <c r="F509" s="106">
        <v>27</v>
      </c>
      <c r="G509" s="106">
        <v>389.66</v>
      </c>
      <c r="H509" s="107">
        <f t="shared" si="24"/>
        <v>91.92</v>
      </c>
      <c r="I509" s="108">
        <f t="shared" si="22"/>
        <v>481.58000000000004</v>
      </c>
    </row>
    <row r="510" spans="1:9" s="92" customFormat="1">
      <c r="A510" s="103">
        <v>502</v>
      </c>
      <c r="B510" s="258" t="s">
        <v>112</v>
      </c>
      <c r="C510" s="258" t="s">
        <v>54</v>
      </c>
      <c r="D510" s="104">
        <v>1245</v>
      </c>
      <c r="E510" s="105">
        <f t="shared" si="23"/>
        <v>7.4550000000000001</v>
      </c>
      <c r="F510" s="106">
        <v>20</v>
      </c>
      <c r="G510" s="106">
        <v>298.2</v>
      </c>
      <c r="H510" s="107">
        <f t="shared" si="24"/>
        <v>70.349999999999994</v>
      </c>
      <c r="I510" s="108">
        <f t="shared" si="22"/>
        <v>368.54999999999995</v>
      </c>
    </row>
    <row r="511" spans="1:9" s="92" customFormat="1">
      <c r="A511" s="103">
        <v>503</v>
      </c>
      <c r="B511" s="258" t="s">
        <v>115</v>
      </c>
      <c r="C511" s="258" t="s">
        <v>54</v>
      </c>
      <c r="D511" s="104">
        <v>1185</v>
      </c>
      <c r="E511" s="105">
        <f t="shared" si="23"/>
        <v>7.0960000000000001</v>
      </c>
      <c r="F511" s="106">
        <v>80</v>
      </c>
      <c r="G511" s="106">
        <v>1135.3599999999999</v>
      </c>
      <c r="H511" s="107">
        <f t="shared" si="24"/>
        <v>267.83</v>
      </c>
      <c r="I511" s="108">
        <f t="shared" si="22"/>
        <v>1403.1899999999998</v>
      </c>
    </row>
    <row r="512" spans="1:9" s="92" customFormat="1">
      <c r="A512" s="103">
        <v>504</v>
      </c>
      <c r="B512" s="258" t="s">
        <v>112</v>
      </c>
      <c r="C512" s="258" t="s">
        <v>54</v>
      </c>
      <c r="D512" s="104">
        <v>1205</v>
      </c>
      <c r="E512" s="105">
        <f t="shared" si="23"/>
        <v>7.2160000000000002</v>
      </c>
      <c r="F512" s="106">
        <v>12</v>
      </c>
      <c r="G512" s="106">
        <v>173.18</v>
      </c>
      <c r="H512" s="107">
        <f t="shared" si="24"/>
        <v>40.85</v>
      </c>
      <c r="I512" s="108">
        <f t="shared" si="22"/>
        <v>214.03</v>
      </c>
    </row>
    <row r="513" spans="1:9" s="92" customFormat="1">
      <c r="A513" s="103">
        <v>505</v>
      </c>
      <c r="B513" s="258" t="s">
        <v>101</v>
      </c>
      <c r="C513" s="258" t="s">
        <v>54</v>
      </c>
      <c r="D513" s="104">
        <v>1263</v>
      </c>
      <c r="E513" s="105">
        <f t="shared" si="23"/>
        <v>7.5629999999999997</v>
      </c>
      <c r="F513" s="106">
        <v>80</v>
      </c>
      <c r="G513" s="106">
        <v>1210.08</v>
      </c>
      <c r="H513" s="107">
        <f t="shared" si="24"/>
        <v>285.45999999999998</v>
      </c>
      <c r="I513" s="108">
        <f t="shared" si="22"/>
        <v>1495.54</v>
      </c>
    </row>
    <row r="514" spans="1:9" s="92" customFormat="1" ht="26.4">
      <c r="A514" s="103">
        <v>506</v>
      </c>
      <c r="B514" s="258" t="s">
        <v>103</v>
      </c>
      <c r="C514" s="258" t="s">
        <v>54</v>
      </c>
      <c r="D514" s="104">
        <v>1185</v>
      </c>
      <c r="E514" s="105">
        <f t="shared" si="23"/>
        <v>7.0960000000000001</v>
      </c>
      <c r="F514" s="106">
        <v>142</v>
      </c>
      <c r="G514" s="106">
        <v>2015.26</v>
      </c>
      <c r="H514" s="107">
        <f t="shared" si="24"/>
        <v>475.4</v>
      </c>
      <c r="I514" s="108">
        <f t="shared" si="22"/>
        <v>2490.66</v>
      </c>
    </row>
    <row r="515" spans="1:9" s="92" customFormat="1" ht="26.4">
      <c r="A515" s="103">
        <v>507</v>
      </c>
      <c r="B515" s="258" t="s">
        <v>103</v>
      </c>
      <c r="C515" s="258" t="s">
        <v>54</v>
      </c>
      <c r="D515" s="104">
        <v>1185</v>
      </c>
      <c r="E515" s="105">
        <f t="shared" si="23"/>
        <v>7.0960000000000001</v>
      </c>
      <c r="F515" s="106">
        <v>141</v>
      </c>
      <c r="G515" s="106">
        <v>2001.07</v>
      </c>
      <c r="H515" s="107">
        <f t="shared" si="24"/>
        <v>472.05</v>
      </c>
      <c r="I515" s="108">
        <f t="shared" si="22"/>
        <v>2473.12</v>
      </c>
    </row>
    <row r="516" spans="1:9" s="92" customFormat="1">
      <c r="A516" s="103">
        <v>508</v>
      </c>
      <c r="B516" s="258" t="s">
        <v>115</v>
      </c>
      <c r="C516" s="258" t="s">
        <v>54</v>
      </c>
      <c r="D516" s="104">
        <v>1185</v>
      </c>
      <c r="E516" s="105">
        <f t="shared" si="23"/>
        <v>7.0960000000000001</v>
      </c>
      <c r="F516" s="106">
        <v>72</v>
      </c>
      <c r="G516" s="106">
        <v>1021.82</v>
      </c>
      <c r="H516" s="107">
        <f t="shared" si="24"/>
        <v>241.05</v>
      </c>
      <c r="I516" s="108">
        <f t="shared" si="22"/>
        <v>1262.8700000000001</v>
      </c>
    </row>
    <row r="517" spans="1:9" s="92" customFormat="1">
      <c r="A517" s="103">
        <v>509</v>
      </c>
      <c r="B517" s="258" t="s">
        <v>115</v>
      </c>
      <c r="C517" s="258" t="s">
        <v>54</v>
      </c>
      <c r="D517" s="104">
        <v>1185</v>
      </c>
      <c r="E517" s="105">
        <f t="shared" si="23"/>
        <v>7.0960000000000001</v>
      </c>
      <c r="F517" s="106">
        <v>95.5</v>
      </c>
      <c r="G517" s="106">
        <v>1355.34</v>
      </c>
      <c r="H517" s="107">
        <f t="shared" si="24"/>
        <v>319.72000000000003</v>
      </c>
      <c r="I517" s="108">
        <f t="shared" si="22"/>
        <v>1675.06</v>
      </c>
    </row>
    <row r="518" spans="1:9" s="92" customFormat="1" ht="26.4">
      <c r="A518" s="103">
        <v>510</v>
      </c>
      <c r="B518" s="258" t="s">
        <v>103</v>
      </c>
      <c r="C518" s="258" t="s">
        <v>54</v>
      </c>
      <c r="D518" s="104">
        <v>1185</v>
      </c>
      <c r="E518" s="105">
        <f t="shared" si="23"/>
        <v>7.0960000000000001</v>
      </c>
      <c r="F518" s="106">
        <v>130</v>
      </c>
      <c r="G518" s="106">
        <v>1844.96</v>
      </c>
      <c r="H518" s="107">
        <f t="shared" si="24"/>
        <v>435.23</v>
      </c>
      <c r="I518" s="108">
        <f t="shared" si="22"/>
        <v>2280.19</v>
      </c>
    </row>
    <row r="519" spans="1:9" s="92" customFormat="1" ht="26.4">
      <c r="A519" s="103">
        <v>511</v>
      </c>
      <c r="B519" s="258" t="s">
        <v>103</v>
      </c>
      <c r="C519" s="258" t="s">
        <v>54</v>
      </c>
      <c r="D519" s="104">
        <v>1185</v>
      </c>
      <c r="E519" s="105">
        <f t="shared" si="23"/>
        <v>7.0960000000000001</v>
      </c>
      <c r="F519" s="106">
        <v>141</v>
      </c>
      <c r="G519" s="106">
        <v>2001.07</v>
      </c>
      <c r="H519" s="107">
        <f t="shared" si="24"/>
        <v>472.05</v>
      </c>
      <c r="I519" s="108">
        <f t="shared" si="22"/>
        <v>2473.12</v>
      </c>
    </row>
    <row r="520" spans="1:9" s="92" customFormat="1">
      <c r="A520" s="103">
        <v>512</v>
      </c>
      <c r="B520" s="258" t="s">
        <v>116</v>
      </c>
      <c r="C520" s="258" t="s">
        <v>54</v>
      </c>
      <c r="D520" s="104">
        <v>1243</v>
      </c>
      <c r="E520" s="105">
        <f t="shared" si="23"/>
        <v>7.4429999999999996</v>
      </c>
      <c r="F520" s="106">
        <v>140</v>
      </c>
      <c r="G520" s="106">
        <v>2084.04</v>
      </c>
      <c r="H520" s="107">
        <f t="shared" si="24"/>
        <v>491.63</v>
      </c>
      <c r="I520" s="108">
        <f t="shared" ref="I520:I555" si="25">G520+H520</f>
        <v>2575.67</v>
      </c>
    </row>
    <row r="521" spans="1:9" s="92" customFormat="1">
      <c r="A521" s="103">
        <v>513</v>
      </c>
      <c r="B521" s="258" t="s">
        <v>101</v>
      </c>
      <c r="C521" s="258" t="s">
        <v>54</v>
      </c>
      <c r="D521" s="104">
        <v>1243</v>
      </c>
      <c r="E521" s="105">
        <f t="shared" ref="E521:E555" si="26">ROUND(D521/$E$4,3)</f>
        <v>7.4429999999999996</v>
      </c>
      <c r="F521" s="106">
        <v>105</v>
      </c>
      <c r="G521" s="106">
        <v>1563.03</v>
      </c>
      <c r="H521" s="107">
        <f t="shared" si="24"/>
        <v>368.72</v>
      </c>
      <c r="I521" s="108">
        <f t="shared" si="25"/>
        <v>1931.75</v>
      </c>
    </row>
    <row r="522" spans="1:9" s="92" customFormat="1">
      <c r="A522" s="103">
        <v>514</v>
      </c>
      <c r="B522" s="258" t="s">
        <v>102</v>
      </c>
      <c r="C522" s="258" t="s">
        <v>54</v>
      </c>
      <c r="D522" s="104">
        <v>1243</v>
      </c>
      <c r="E522" s="105">
        <f t="shared" si="26"/>
        <v>7.4429999999999996</v>
      </c>
      <c r="F522" s="106">
        <v>74.5</v>
      </c>
      <c r="G522" s="106">
        <v>1109.01</v>
      </c>
      <c r="H522" s="107">
        <f t="shared" ref="H522:H555" si="27">ROUND(G522*0.2359,2)</f>
        <v>261.62</v>
      </c>
      <c r="I522" s="108">
        <f t="shared" si="25"/>
        <v>1370.63</v>
      </c>
    </row>
    <row r="523" spans="1:9" s="92" customFormat="1">
      <c r="A523" s="103">
        <v>515</v>
      </c>
      <c r="B523" s="258" t="s">
        <v>101</v>
      </c>
      <c r="C523" s="258" t="s">
        <v>54</v>
      </c>
      <c r="D523" s="104">
        <v>1243</v>
      </c>
      <c r="E523" s="105">
        <f t="shared" si="26"/>
        <v>7.4429999999999996</v>
      </c>
      <c r="F523" s="106">
        <v>89</v>
      </c>
      <c r="G523" s="106">
        <v>1324.85</v>
      </c>
      <c r="H523" s="107">
        <f>ROUNDDOWN(G523*0.2359,2)-0.01</f>
        <v>312.52</v>
      </c>
      <c r="I523" s="108">
        <f t="shared" si="25"/>
        <v>1637.37</v>
      </c>
    </row>
    <row r="524" spans="1:9" s="92" customFormat="1" ht="26.4">
      <c r="A524" s="103">
        <v>516</v>
      </c>
      <c r="B524" s="258" t="s">
        <v>113</v>
      </c>
      <c r="C524" s="258" t="s">
        <v>54</v>
      </c>
      <c r="D524" s="104">
        <v>1185</v>
      </c>
      <c r="E524" s="105">
        <f t="shared" si="26"/>
        <v>7.0960000000000001</v>
      </c>
      <c r="F524" s="106">
        <v>144</v>
      </c>
      <c r="G524" s="106">
        <v>2043.65</v>
      </c>
      <c r="H524" s="107">
        <f t="shared" si="27"/>
        <v>482.1</v>
      </c>
      <c r="I524" s="108">
        <f t="shared" si="25"/>
        <v>2525.75</v>
      </c>
    </row>
    <row r="525" spans="1:9" s="92" customFormat="1" ht="26.4">
      <c r="A525" s="103">
        <v>517</v>
      </c>
      <c r="B525" s="258" t="s">
        <v>103</v>
      </c>
      <c r="C525" s="258" t="s">
        <v>54</v>
      </c>
      <c r="D525" s="104">
        <v>1185</v>
      </c>
      <c r="E525" s="105">
        <f t="shared" si="26"/>
        <v>7.0960000000000001</v>
      </c>
      <c r="F525" s="106">
        <v>120</v>
      </c>
      <c r="G525" s="106">
        <v>1703.04</v>
      </c>
      <c r="H525" s="107">
        <f t="shared" si="27"/>
        <v>401.75</v>
      </c>
      <c r="I525" s="108">
        <f t="shared" si="25"/>
        <v>2104.79</v>
      </c>
    </row>
    <row r="526" spans="1:9" s="92" customFormat="1">
      <c r="A526" s="103">
        <v>518</v>
      </c>
      <c r="B526" s="258" t="s">
        <v>101</v>
      </c>
      <c r="C526" s="258" t="s">
        <v>54</v>
      </c>
      <c r="D526" s="104">
        <v>1243</v>
      </c>
      <c r="E526" s="105">
        <f t="shared" si="26"/>
        <v>7.4429999999999996</v>
      </c>
      <c r="F526" s="106">
        <v>116</v>
      </c>
      <c r="G526" s="106">
        <v>1726.78</v>
      </c>
      <c r="H526" s="107">
        <f t="shared" si="27"/>
        <v>407.35</v>
      </c>
      <c r="I526" s="108">
        <f t="shared" si="25"/>
        <v>2134.13</v>
      </c>
    </row>
    <row r="527" spans="1:9" s="92" customFormat="1">
      <c r="A527" s="103">
        <v>519</v>
      </c>
      <c r="B527" s="258" t="s">
        <v>102</v>
      </c>
      <c r="C527" s="258" t="s">
        <v>54</v>
      </c>
      <c r="D527" s="104">
        <v>1243</v>
      </c>
      <c r="E527" s="105">
        <f t="shared" si="26"/>
        <v>7.4429999999999996</v>
      </c>
      <c r="F527" s="106">
        <v>72.5</v>
      </c>
      <c r="G527" s="106">
        <v>1079.24</v>
      </c>
      <c r="H527" s="107">
        <f t="shared" si="27"/>
        <v>254.59</v>
      </c>
      <c r="I527" s="108">
        <f t="shared" si="25"/>
        <v>1333.83</v>
      </c>
    </row>
    <row r="528" spans="1:9" s="92" customFormat="1">
      <c r="A528" s="103">
        <v>520</v>
      </c>
      <c r="B528" s="258" t="s">
        <v>115</v>
      </c>
      <c r="C528" s="258" t="s">
        <v>54</v>
      </c>
      <c r="D528" s="104">
        <v>1205</v>
      </c>
      <c r="E528" s="105">
        <f t="shared" si="26"/>
        <v>7.2160000000000002</v>
      </c>
      <c r="F528" s="106">
        <v>72</v>
      </c>
      <c r="G528" s="106">
        <v>1039.0999999999999</v>
      </c>
      <c r="H528" s="107">
        <f t="shared" si="27"/>
        <v>245.12</v>
      </c>
      <c r="I528" s="108">
        <f t="shared" si="25"/>
        <v>1284.2199999999998</v>
      </c>
    </row>
    <row r="529" spans="1:9" s="92" customFormat="1">
      <c r="A529" s="103">
        <v>521</v>
      </c>
      <c r="B529" s="258" t="s">
        <v>102</v>
      </c>
      <c r="C529" s="258" t="s">
        <v>54</v>
      </c>
      <c r="D529" s="104">
        <v>1243</v>
      </c>
      <c r="E529" s="105">
        <f t="shared" si="26"/>
        <v>7.4429999999999996</v>
      </c>
      <c r="F529" s="106">
        <v>101</v>
      </c>
      <c r="G529" s="106">
        <v>1503.49</v>
      </c>
      <c r="H529" s="107">
        <f t="shared" si="27"/>
        <v>354.67</v>
      </c>
      <c r="I529" s="108">
        <f t="shared" si="25"/>
        <v>1858.16</v>
      </c>
    </row>
    <row r="530" spans="1:9" s="92" customFormat="1">
      <c r="A530" s="103">
        <v>522</v>
      </c>
      <c r="B530" s="258" t="s">
        <v>102</v>
      </c>
      <c r="C530" s="258" t="s">
        <v>54</v>
      </c>
      <c r="D530" s="104">
        <v>1263</v>
      </c>
      <c r="E530" s="105">
        <f t="shared" si="26"/>
        <v>7.5629999999999997</v>
      </c>
      <c r="F530" s="106">
        <v>78</v>
      </c>
      <c r="G530" s="106">
        <v>1179.83</v>
      </c>
      <c r="H530" s="107">
        <f t="shared" si="27"/>
        <v>278.32</v>
      </c>
      <c r="I530" s="108">
        <f t="shared" si="25"/>
        <v>1458.1499999999999</v>
      </c>
    </row>
    <row r="531" spans="1:9" s="92" customFormat="1">
      <c r="A531" s="103">
        <v>523</v>
      </c>
      <c r="B531" s="258" t="s">
        <v>102</v>
      </c>
      <c r="C531" s="258" t="s">
        <v>54</v>
      </c>
      <c r="D531" s="104">
        <v>1243</v>
      </c>
      <c r="E531" s="105">
        <f t="shared" si="26"/>
        <v>7.4429999999999996</v>
      </c>
      <c r="F531" s="106">
        <v>111.5</v>
      </c>
      <c r="G531" s="106">
        <v>1659.79</v>
      </c>
      <c r="H531" s="107">
        <f t="shared" si="27"/>
        <v>391.54</v>
      </c>
      <c r="I531" s="108">
        <f t="shared" si="25"/>
        <v>2051.33</v>
      </c>
    </row>
    <row r="532" spans="1:9" s="92" customFormat="1">
      <c r="A532" s="103">
        <v>524</v>
      </c>
      <c r="B532" s="258" t="s">
        <v>102</v>
      </c>
      <c r="C532" s="258" t="s">
        <v>54</v>
      </c>
      <c r="D532" s="104">
        <v>1243</v>
      </c>
      <c r="E532" s="105">
        <f t="shared" si="26"/>
        <v>7.4429999999999996</v>
      </c>
      <c r="F532" s="106">
        <v>101</v>
      </c>
      <c r="G532" s="106">
        <v>1503.49</v>
      </c>
      <c r="H532" s="107">
        <f t="shared" si="27"/>
        <v>354.67</v>
      </c>
      <c r="I532" s="108">
        <f t="shared" si="25"/>
        <v>1858.16</v>
      </c>
    </row>
    <row r="533" spans="1:9" s="92" customFormat="1">
      <c r="A533" s="103">
        <v>525</v>
      </c>
      <c r="B533" s="258" t="s">
        <v>102</v>
      </c>
      <c r="C533" s="258" t="s">
        <v>54</v>
      </c>
      <c r="D533" s="104">
        <v>1243</v>
      </c>
      <c r="E533" s="105">
        <f t="shared" si="26"/>
        <v>7.4429999999999996</v>
      </c>
      <c r="F533" s="106">
        <v>80</v>
      </c>
      <c r="G533" s="106">
        <v>1190.8800000000001</v>
      </c>
      <c r="H533" s="107">
        <f t="shared" si="27"/>
        <v>280.93</v>
      </c>
      <c r="I533" s="108">
        <f t="shared" si="25"/>
        <v>1471.8100000000002</v>
      </c>
    </row>
    <row r="534" spans="1:9" s="92" customFormat="1" ht="26.4">
      <c r="A534" s="103">
        <v>526</v>
      </c>
      <c r="B534" s="258" t="s">
        <v>113</v>
      </c>
      <c r="C534" s="258" t="s">
        <v>54</v>
      </c>
      <c r="D534" s="104">
        <v>1185</v>
      </c>
      <c r="E534" s="105">
        <f t="shared" si="26"/>
        <v>7.0960000000000001</v>
      </c>
      <c r="F534" s="106">
        <v>136</v>
      </c>
      <c r="G534" s="106">
        <v>1930.11</v>
      </c>
      <c r="H534" s="107">
        <f t="shared" si="27"/>
        <v>455.31</v>
      </c>
      <c r="I534" s="108">
        <f t="shared" si="25"/>
        <v>2385.42</v>
      </c>
    </row>
    <row r="535" spans="1:9" s="92" customFormat="1">
      <c r="A535" s="103">
        <v>527</v>
      </c>
      <c r="B535" s="258" t="s">
        <v>101</v>
      </c>
      <c r="C535" s="258" t="s">
        <v>54</v>
      </c>
      <c r="D535" s="104">
        <v>1243</v>
      </c>
      <c r="E535" s="105">
        <f t="shared" si="26"/>
        <v>7.4429999999999996</v>
      </c>
      <c r="F535" s="106">
        <v>92</v>
      </c>
      <c r="G535" s="106">
        <v>1369.51</v>
      </c>
      <c r="H535" s="107">
        <f t="shared" si="27"/>
        <v>323.07</v>
      </c>
      <c r="I535" s="108">
        <f t="shared" si="25"/>
        <v>1692.58</v>
      </c>
    </row>
    <row r="536" spans="1:9" s="92" customFormat="1" ht="26.4">
      <c r="A536" s="103">
        <v>528</v>
      </c>
      <c r="B536" s="258" t="s">
        <v>113</v>
      </c>
      <c r="C536" s="258" t="s">
        <v>54</v>
      </c>
      <c r="D536" s="104">
        <v>1185</v>
      </c>
      <c r="E536" s="105">
        <f t="shared" si="26"/>
        <v>7.0960000000000001</v>
      </c>
      <c r="F536" s="106">
        <v>147.5</v>
      </c>
      <c r="G536" s="106">
        <v>2093.3200000000002</v>
      </c>
      <c r="H536" s="107">
        <f t="shared" si="27"/>
        <v>493.81</v>
      </c>
      <c r="I536" s="108">
        <f t="shared" si="25"/>
        <v>2587.13</v>
      </c>
    </row>
    <row r="537" spans="1:9" s="92" customFormat="1">
      <c r="A537" s="103">
        <v>529</v>
      </c>
      <c r="B537" s="258" t="s">
        <v>112</v>
      </c>
      <c r="C537" s="258" t="s">
        <v>54</v>
      </c>
      <c r="D537" s="104">
        <v>1185</v>
      </c>
      <c r="E537" s="105">
        <f t="shared" si="26"/>
        <v>7.0960000000000001</v>
      </c>
      <c r="F537" s="106">
        <v>20</v>
      </c>
      <c r="G537" s="106">
        <v>283.83999999999997</v>
      </c>
      <c r="H537" s="107">
        <f t="shared" si="27"/>
        <v>66.959999999999994</v>
      </c>
      <c r="I537" s="108">
        <f t="shared" si="25"/>
        <v>350.79999999999995</v>
      </c>
    </row>
    <row r="538" spans="1:9" s="92" customFormat="1">
      <c r="A538" s="103">
        <v>530</v>
      </c>
      <c r="B538" s="258" t="s">
        <v>102</v>
      </c>
      <c r="C538" s="258" t="s">
        <v>54</v>
      </c>
      <c r="D538" s="104">
        <v>1243</v>
      </c>
      <c r="E538" s="105">
        <f t="shared" si="26"/>
        <v>7.4429999999999996</v>
      </c>
      <c r="F538" s="106">
        <v>100</v>
      </c>
      <c r="G538" s="106">
        <v>1488.6</v>
      </c>
      <c r="H538" s="107">
        <f t="shared" si="27"/>
        <v>351.16</v>
      </c>
      <c r="I538" s="108">
        <f t="shared" si="25"/>
        <v>1839.76</v>
      </c>
    </row>
    <row r="539" spans="1:9" s="92" customFormat="1">
      <c r="A539" s="103">
        <v>531</v>
      </c>
      <c r="B539" s="258" t="s">
        <v>112</v>
      </c>
      <c r="C539" s="258" t="s">
        <v>54</v>
      </c>
      <c r="D539" s="104">
        <v>1185</v>
      </c>
      <c r="E539" s="105">
        <f t="shared" si="26"/>
        <v>7.0960000000000001</v>
      </c>
      <c r="F539" s="106">
        <v>25</v>
      </c>
      <c r="G539" s="106">
        <v>354.8</v>
      </c>
      <c r="H539" s="107">
        <f t="shared" si="27"/>
        <v>83.7</v>
      </c>
      <c r="I539" s="108">
        <f t="shared" si="25"/>
        <v>438.5</v>
      </c>
    </row>
    <row r="540" spans="1:9" s="92" customFormat="1">
      <c r="A540" s="103">
        <v>532</v>
      </c>
      <c r="B540" s="258" t="s">
        <v>101</v>
      </c>
      <c r="C540" s="258" t="s">
        <v>54</v>
      </c>
      <c r="D540" s="104">
        <v>1243</v>
      </c>
      <c r="E540" s="105">
        <f t="shared" si="26"/>
        <v>7.4429999999999996</v>
      </c>
      <c r="F540" s="106">
        <v>67</v>
      </c>
      <c r="G540" s="106">
        <v>997.36</v>
      </c>
      <c r="H540" s="107">
        <f t="shared" si="27"/>
        <v>235.28</v>
      </c>
      <c r="I540" s="108">
        <f t="shared" si="25"/>
        <v>1232.6400000000001</v>
      </c>
    </row>
    <row r="541" spans="1:9" s="92" customFormat="1" ht="26.4">
      <c r="A541" s="103">
        <v>533</v>
      </c>
      <c r="B541" s="258" t="s">
        <v>113</v>
      </c>
      <c r="C541" s="258" t="s">
        <v>54</v>
      </c>
      <c r="D541" s="104">
        <v>1185</v>
      </c>
      <c r="E541" s="105">
        <f t="shared" si="26"/>
        <v>7.0960000000000001</v>
      </c>
      <c r="F541" s="106">
        <v>144</v>
      </c>
      <c r="G541" s="106">
        <v>2043.65</v>
      </c>
      <c r="H541" s="107">
        <f t="shared" si="27"/>
        <v>482.1</v>
      </c>
      <c r="I541" s="108">
        <f t="shared" si="25"/>
        <v>2525.75</v>
      </c>
    </row>
    <row r="542" spans="1:9" s="92" customFormat="1" ht="26.4">
      <c r="A542" s="103">
        <v>534</v>
      </c>
      <c r="B542" s="258" t="s">
        <v>113</v>
      </c>
      <c r="C542" s="258" t="s">
        <v>54</v>
      </c>
      <c r="D542" s="104">
        <v>1185</v>
      </c>
      <c r="E542" s="105">
        <f t="shared" si="26"/>
        <v>7.0960000000000001</v>
      </c>
      <c r="F542" s="106">
        <v>144</v>
      </c>
      <c r="G542" s="106">
        <v>2043.65</v>
      </c>
      <c r="H542" s="107">
        <f t="shared" si="27"/>
        <v>482.1</v>
      </c>
      <c r="I542" s="108">
        <f t="shared" si="25"/>
        <v>2525.75</v>
      </c>
    </row>
    <row r="543" spans="1:9" s="92" customFormat="1">
      <c r="A543" s="103">
        <v>535</v>
      </c>
      <c r="B543" s="258" t="s">
        <v>112</v>
      </c>
      <c r="C543" s="258" t="s">
        <v>54</v>
      </c>
      <c r="D543" s="104">
        <v>1245</v>
      </c>
      <c r="E543" s="105">
        <f t="shared" si="26"/>
        <v>7.4550000000000001</v>
      </c>
      <c r="F543" s="106">
        <v>25</v>
      </c>
      <c r="G543" s="106">
        <v>372.75</v>
      </c>
      <c r="H543" s="107">
        <f>ROUNDDOWN(G543*0.2194,2)</f>
        <v>81.78</v>
      </c>
      <c r="I543" s="108">
        <f t="shared" si="25"/>
        <v>454.53</v>
      </c>
    </row>
    <row r="544" spans="1:9" s="92" customFormat="1">
      <c r="A544" s="103">
        <v>536</v>
      </c>
      <c r="B544" s="258" t="s">
        <v>102</v>
      </c>
      <c r="C544" s="258" t="s">
        <v>54</v>
      </c>
      <c r="D544" s="104">
        <v>1243</v>
      </c>
      <c r="E544" s="105">
        <f t="shared" si="26"/>
        <v>7.4429999999999996</v>
      </c>
      <c r="F544" s="106">
        <v>99.5</v>
      </c>
      <c r="G544" s="106">
        <v>1481.16</v>
      </c>
      <c r="H544" s="107">
        <f t="shared" si="27"/>
        <v>349.41</v>
      </c>
      <c r="I544" s="108">
        <f t="shared" si="25"/>
        <v>1830.5700000000002</v>
      </c>
    </row>
    <row r="545" spans="1:9" s="92" customFormat="1">
      <c r="A545" s="103">
        <v>537</v>
      </c>
      <c r="B545" s="258" t="s">
        <v>116</v>
      </c>
      <c r="C545" s="258" t="s">
        <v>54</v>
      </c>
      <c r="D545" s="104">
        <v>1243</v>
      </c>
      <c r="E545" s="105">
        <f t="shared" si="26"/>
        <v>7.4429999999999996</v>
      </c>
      <c r="F545" s="106">
        <v>77</v>
      </c>
      <c r="G545" s="106">
        <v>1146.22</v>
      </c>
      <c r="H545" s="107">
        <f t="shared" si="27"/>
        <v>270.39</v>
      </c>
      <c r="I545" s="108">
        <f t="shared" si="25"/>
        <v>1416.6100000000001</v>
      </c>
    </row>
    <row r="546" spans="1:9" s="92" customFormat="1">
      <c r="A546" s="103">
        <v>538</v>
      </c>
      <c r="B546" s="258" t="s">
        <v>102</v>
      </c>
      <c r="C546" s="258" t="s">
        <v>54</v>
      </c>
      <c r="D546" s="104">
        <v>1223</v>
      </c>
      <c r="E546" s="105">
        <f t="shared" si="26"/>
        <v>7.3230000000000004</v>
      </c>
      <c r="F546" s="106">
        <v>107.5</v>
      </c>
      <c r="G546" s="106">
        <v>1574.45</v>
      </c>
      <c r="H546" s="107">
        <f t="shared" si="27"/>
        <v>371.41</v>
      </c>
      <c r="I546" s="108">
        <f t="shared" si="25"/>
        <v>1945.8600000000001</v>
      </c>
    </row>
    <row r="547" spans="1:9" s="92" customFormat="1">
      <c r="A547" s="103">
        <v>539</v>
      </c>
      <c r="B547" s="258" t="s">
        <v>115</v>
      </c>
      <c r="C547" s="258" t="s">
        <v>54</v>
      </c>
      <c r="D547" s="104">
        <v>1185</v>
      </c>
      <c r="E547" s="105">
        <f t="shared" si="26"/>
        <v>7.0960000000000001</v>
      </c>
      <c r="F547" s="106">
        <v>72</v>
      </c>
      <c r="G547" s="106">
        <v>1021.82</v>
      </c>
      <c r="H547" s="107">
        <f t="shared" si="27"/>
        <v>241.05</v>
      </c>
      <c r="I547" s="108">
        <f t="shared" si="25"/>
        <v>1262.8700000000001</v>
      </c>
    </row>
    <row r="548" spans="1:9" s="92" customFormat="1">
      <c r="A548" s="103">
        <v>540</v>
      </c>
      <c r="B548" s="258" t="s">
        <v>112</v>
      </c>
      <c r="C548" s="258" t="s">
        <v>54</v>
      </c>
      <c r="D548" s="104">
        <v>1185</v>
      </c>
      <c r="E548" s="105">
        <f t="shared" si="26"/>
        <v>7.0960000000000001</v>
      </c>
      <c r="F548" s="106">
        <v>36</v>
      </c>
      <c r="G548" s="106">
        <v>510.91</v>
      </c>
      <c r="H548" s="107">
        <f t="shared" si="27"/>
        <v>120.52</v>
      </c>
      <c r="I548" s="108">
        <f t="shared" si="25"/>
        <v>631.43000000000006</v>
      </c>
    </row>
    <row r="549" spans="1:9" s="92" customFormat="1">
      <c r="A549" s="103">
        <v>541</v>
      </c>
      <c r="B549" s="258" t="s">
        <v>102</v>
      </c>
      <c r="C549" s="258" t="s">
        <v>54</v>
      </c>
      <c r="D549" s="104">
        <v>1223</v>
      </c>
      <c r="E549" s="105">
        <f t="shared" si="26"/>
        <v>7.3230000000000004</v>
      </c>
      <c r="F549" s="106">
        <v>86</v>
      </c>
      <c r="G549" s="106">
        <v>1259.56</v>
      </c>
      <c r="H549" s="107">
        <f t="shared" si="27"/>
        <v>297.13</v>
      </c>
      <c r="I549" s="108">
        <f t="shared" si="25"/>
        <v>1556.69</v>
      </c>
    </row>
    <row r="550" spans="1:9" s="92" customFormat="1" ht="26.4">
      <c r="A550" s="103">
        <v>542</v>
      </c>
      <c r="B550" s="258" t="s">
        <v>113</v>
      </c>
      <c r="C550" s="258" t="s">
        <v>54</v>
      </c>
      <c r="D550" s="104">
        <v>1165</v>
      </c>
      <c r="E550" s="105">
        <f t="shared" si="26"/>
        <v>6.976</v>
      </c>
      <c r="F550" s="106">
        <v>147.5</v>
      </c>
      <c r="G550" s="106">
        <v>2057.92</v>
      </c>
      <c r="H550" s="107">
        <f>ROUNDDOWN(G550*0.2359,2)-0.01</f>
        <v>485.45</v>
      </c>
      <c r="I550" s="108">
        <f t="shared" si="25"/>
        <v>2543.37</v>
      </c>
    </row>
    <row r="551" spans="1:9" s="92" customFormat="1">
      <c r="A551" s="103">
        <v>543</v>
      </c>
      <c r="B551" s="258" t="s">
        <v>102</v>
      </c>
      <c r="C551" s="258" t="s">
        <v>54</v>
      </c>
      <c r="D551" s="104">
        <v>1223</v>
      </c>
      <c r="E551" s="105">
        <f t="shared" si="26"/>
        <v>7.3230000000000004</v>
      </c>
      <c r="F551" s="106">
        <v>80</v>
      </c>
      <c r="G551" s="106">
        <v>1171.68</v>
      </c>
      <c r="H551" s="107">
        <f t="shared" si="27"/>
        <v>276.39999999999998</v>
      </c>
      <c r="I551" s="108">
        <f t="shared" si="25"/>
        <v>1448.08</v>
      </c>
    </row>
    <row r="552" spans="1:9" s="92" customFormat="1">
      <c r="A552" s="103">
        <v>544</v>
      </c>
      <c r="B552" s="258" t="s">
        <v>101</v>
      </c>
      <c r="C552" s="258" t="s">
        <v>54</v>
      </c>
      <c r="D552" s="104">
        <v>1223</v>
      </c>
      <c r="E552" s="105">
        <f t="shared" si="26"/>
        <v>7.3230000000000004</v>
      </c>
      <c r="F552" s="106">
        <v>108</v>
      </c>
      <c r="G552" s="106">
        <v>1581.77</v>
      </c>
      <c r="H552" s="107">
        <f t="shared" si="27"/>
        <v>373.14</v>
      </c>
      <c r="I552" s="108">
        <f t="shared" si="25"/>
        <v>1954.9099999999999</v>
      </c>
    </row>
    <row r="553" spans="1:9" s="92" customFormat="1">
      <c r="A553" s="103">
        <v>545</v>
      </c>
      <c r="B553" s="258" t="s">
        <v>115</v>
      </c>
      <c r="C553" s="258" t="s">
        <v>54</v>
      </c>
      <c r="D553" s="104">
        <v>1165</v>
      </c>
      <c r="E553" s="105">
        <f t="shared" si="26"/>
        <v>6.976</v>
      </c>
      <c r="F553" s="106">
        <v>80</v>
      </c>
      <c r="G553" s="106">
        <v>1116.1600000000001</v>
      </c>
      <c r="H553" s="107">
        <f t="shared" si="27"/>
        <v>263.3</v>
      </c>
      <c r="I553" s="108">
        <f t="shared" si="25"/>
        <v>1379.46</v>
      </c>
    </row>
    <row r="554" spans="1:9" s="92" customFormat="1">
      <c r="A554" s="103">
        <v>546</v>
      </c>
      <c r="B554" s="258" t="s">
        <v>101</v>
      </c>
      <c r="C554" s="258" t="s">
        <v>54</v>
      </c>
      <c r="D554" s="104">
        <v>1223</v>
      </c>
      <c r="E554" s="105">
        <f t="shared" si="26"/>
        <v>7.3230000000000004</v>
      </c>
      <c r="F554" s="106">
        <v>175</v>
      </c>
      <c r="G554" s="106">
        <v>2563.0500000000002</v>
      </c>
      <c r="H554" s="107">
        <f t="shared" si="27"/>
        <v>604.62</v>
      </c>
      <c r="I554" s="108">
        <f t="shared" si="25"/>
        <v>3167.67</v>
      </c>
    </row>
    <row r="555" spans="1:9" s="92" customFormat="1" ht="26.4">
      <c r="A555" s="103">
        <v>547</v>
      </c>
      <c r="B555" s="258" t="s">
        <v>113</v>
      </c>
      <c r="C555" s="258" t="s">
        <v>54</v>
      </c>
      <c r="D555" s="104">
        <v>1165</v>
      </c>
      <c r="E555" s="105">
        <f t="shared" si="26"/>
        <v>6.976</v>
      </c>
      <c r="F555" s="106">
        <v>144</v>
      </c>
      <c r="G555" s="106">
        <v>2009.09</v>
      </c>
      <c r="H555" s="107">
        <f t="shared" si="27"/>
        <v>473.94</v>
      </c>
      <c r="I555" s="108">
        <f t="shared" si="25"/>
        <v>2483.0299999999997</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535"/>
  <sheetViews>
    <sheetView zoomScale="85" zoomScaleNormal="85" zoomScaleSheetLayoutView="100" workbookViewId="0">
      <selection activeCell="H6" sqref="H6:J6"/>
    </sheetView>
  </sheetViews>
  <sheetFormatPr defaultColWidth="9.109375" defaultRowHeight="13.2"/>
  <cols>
    <col min="1" max="1" width="6.33203125" style="88" customWidth="1"/>
    <col min="2" max="2" width="48.88671875" style="89" customWidth="1"/>
    <col min="3" max="3" width="20" style="90" customWidth="1"/>
    <col min="4" max="7" width="12.5546875" style="88" customWidth="1"/>
    <col min="8" max="8" width="12.5546875" style="91" customWidth="1"/>
    <col min="9" max="10" width="12.5546875" style="88" customWidth="1"/>
    <col min="11" max="16384" width="9.109375" style="92"/>
  </cols>
  <sheetData>
    <row r="1" spans="1:13" ht="13.8">
      <c r="G1" s="110"/>
      <c r="H1" s="113"/>
      <c r="I1" s="110"/>
      <c r="J1" s="249" t="s">
        <v>179</v>
      </c>
    </row>
    <row r="2" spans="1:13" s="94" customFormat="1" ht="17.399999999999999">
      <c r="A2" s="250" t="s">
        <v>174</v>
      </c>
      <c r="B2" s="112"/>
      <c r="C2" s="167"/>
      <c r="D2" s="110"/>
      <c r="E2" s="110"/>
      <c r="F2" s="110"/>
      <c r="G2" s="111"/>
      <c r="H2" s="111"/>
      <c r="I2" s="111"/>
      <c r="J2" s="111"/>
    </row>
    <row r="3" spans="1:13" s="94" customFormat="1" ht="48" customHeight="1">
      <c r="A3" s="297" t="s">
        <v>183</v>
      </c>
      <c r="B3" s="297"/>
      <c r="C3" s="297"/>
      <c r="D3" s="297"/>
      <c r="E3" s="297"/>
      <c r="F3" s="297"/>
      <c r="G3" s="297"/>
      <c r="H3" s="297"/>
      <c r="I3" s="297"/>
      <c r="J3" s="297"/>
    </row>
    <row r="4" spans="1:13" s="94" customFormat="1" ht="15.6">
      <c r="A4" s="115"/>
      <c r="B4" s="248"/>
      <c r="C4" s="248"/>
      <c r="D4" s="115"/>
      <c r="E4" s="115"/>
      <c r="F4" s="168">
        <v>167</v>
      </c>
      <c r="G4" s="177"/>
      <c r="H4" s="177"/>
      <c r="I4" s="177"/>
      <c r="J4" s="178"/>
    </row>
    <row r="5" spans="1:13" s="88" customFormat="1" ht="66.75" customHeight="1">
      <c r="A5" s="169" t="s">
        <v>28</v>
      </c>
      <c r="B5" s="170" t="s">
        <v>29</v>
      </c>
      <c r="C5" s="170" t="s">
        <v>30</v>
      </c>
      <c r="D5" s="170" t="s">
        <v>31</v>
      </c>
      <c r="E5" s="170" t="s">
        <v>161</v>
      </c>
      <c r="F5" s="170" t="s">
        <v>32</v>
      </c>
      <c r="G5" s="47" t="s">
        <v>33</v>
      </c>
      <c r="H5" s="171" t="s">
        <v>162</v>
      </c>
      <c r="I5" s="172" t="s">
        <v>35</v>
      </c>
      <c r="J5" s="173" t="s">
        <v>3</v>
      </c>
    </row>
    <row r="6" spans="1:13" s="98" customFormat="1" ht="21.75" customHeight="1">
      <c r="A6" s="298" t="s">
        <v>36</v>
      </c>
      <c r="B6" s="298"/>
      <c r="C6" s="298"/>
      <c r="D6" s="298"/>
      <c r="E6" s="298"/>
      <c r="F6" s="298"/>
      <c r="G6" s="196">
        <f t="shared" ref="G6:H6" si="0">SUM(G8:G502)</f>
        <v>13832</v>
      </c>
      <c r="H6" s="196">
        <f t="shared" si="0"/>
        <v>22636.160000000007</v>
      </c>
      <c r="I6" s="196">
        <f>SUM(I8:I502)</f>
        <v>5339.9599999999973</v>
      </c>
      <c r="J6" s="196">
        <f>SUM(J8:J502)</f>
        <v>27976.119999999963</v>
      </c>
    </row>
    <row r="7" spans="1:13" s="122" customFormat="1" ht="22.5" customHeight="1">
      <c r="A7" s="191"/>
      <c r="B7" s="260" t="s">
        <v>37</v>
      </c>
      <c r="C7" s="192"/>
      <c r="D7" s="193"/>
      <c r="E7" s="193"/>
      <c r="F7" s="193"/>
      <c r="G7" s="193"/>
      <c r="H7" s="194"/>
      <c r="I7" s="194"/>
      <c r="J7" s="195"/>
    </row>
    <row r="8" spans="1:13" s="94" customFormat="1" ht="39.6">
      <c r="A8" s="185">
        <v>1</v>
      </c>
      <c r="B8" s="257" t="s">
        <v>38</v>
      </c>
      <c r="C8" s="257" t="s">
        <v>39</v>
      </c>
      <c r="D8" s="186">
        <v>1937</v>
      </c>
      <c r="E8" s="187" t="s">
        <v>163</v>
      </c>
      <c r="F8" s="188">
        <f>ROUND(D8/$F$4,3)</f>
        <v>11.599</v>
      </c>
      <c r="G8" s="189">
        <v>24</v>
      </c>
      <c r="H8" s="189">
        <v>55.68</v>
      </c>
      <c r="I8" s="190">
        <f>ROUND(H8*23.59%,2)</f>
        <v>13.13</v>
      </c>
      <c r="J8" s="190">
        <f t="shared" ref="J8:J71" si="1">H8+I8</f>
        <v>68.81</v>
      </c>
      <c r="M8" s="246"/>
    </row>
    <row r="9" spans="1:13" s="94" customFormat="1" ht="26.4">
      <c r="A9" s="174">
        <v>2</v>
      </c>
      <c r="B9" s="258" t="s">
        <v>40</v>
      </c>
      <c r="C9" s="258" t="s">
        <v>41</v>
      </c>
      <c r="D9" s="104">
        <v>1387</v>
      </c>
      <c r="E9" s="175" t="s">
        <v>163</v>
      </c>
      <c r="F9" s="109">
        <f t="shared" ref="F9:F72" si="2">ROUND(D9/$F$4,3)</f>
        <v>8.3049999999999997</v>
      </c>
      <c r="G9" s="176">
        <v>40</v>
      </c>
      <c r="H9" s="176">
        <v>66.44</v>
      </c>
      <c r="I9" s="108">
        <f t="shared" ref="I9:I72" si="3">ROUND(H9*23.59%,2)</f>
        <v>15.67</v>
      </c>
      <c r="J9" s="108">
        <f t="shared" si="1"/>
        <v>82.11</v>
      </c>
      <c r="M9" s="246"/>
    </row>
    <row r="10" spans="1:13" ht="26.4">
      <c r="A10" s="174">
        <v>3</v>
      </c>
      <c r="B10" s="258" t="s">
        <v>42</v>
      </c>
      <c r="C10" s="258" t="s">
        <v>43</v>
      </c>
      <c r="D10" s="104">
        <v>1412</v>
      </c>
      <c r="E10" s="175" t="s">
        <v>163</v>
      </c>
      <c r="F10" s="109">
        <f t="shared" si="2"/>
        <v>8.4550000000000001</v>
      </c>
      <c r="G10" s="176">
        <v>53</v>
      </c>
      <c r="H10" s="176">
        <v>89.62</v>
      </c>
      <c r="I10" s="108">
        <f t="shared" si="3"/>
        <v>21.14</v>
      </c>
      <c r="J10" s="108">
        <f t="shared" si="1"/>
        <v>110.76</v>
      </c>
      <c r="M10" s="246"/>
    </row>
    <row r="11" spans="1:13" ht="26.4">
      <c r="A11" s="174">
        <v>4</v>
      </c>
      <c r="B11" s="258" t="s">
        <v>42</v>
      </c>
      <c r="C11" s="258" t="s">
        <v>43</v>
      </c>
      <c r="D11" s="104">
        <v>1412</v>
      </c>
      <c r="E11" s="175" t="s">
        <v>164</v>
      </c>
      <c r="F11" s="109">
        <f t="shared" si="2"/>
        <v>8.4550000000000001</v>
      </c>
      <c r="G11" s="176">
        <v>1</v>
      </c>
      <c r="H11" s="176">
        <v>4.2300000000000004</v>
      </c>
      <c r="I11" s="108">
        <f t="shared" si="3"/>
        <v>1</v>
      </c>
      <c r="J11" s="108">
        <f t="shared" si="1"/>
        <v>5.23</v>
      </c>
      <c r="M11" s="246"/>
    </row>
    <row r="12" spans="1:13" ht="26.4">
      <c r="A12" s="174">
        <v>5</v>
      </c>
      <c r="B12" s="258" t="s">
        <v>44</v>
      </c>
      <c r="C12" s="258" t="s">
        <v>45</v>
      </c>
      <c r="D12" s="104">
        <v>1774</v>
      </c>
      <c r="E12" s="175" t="s">
        <v>163</v>
      </c>
      <c r="F12" s="109">
        <f t="shared" si="2"/>
        <v>10.622999999999999</v>
      </c>
      <c r="G12" s="176">
        <v>48</v>
      </c>
      <c r="H12" s="176">
        <v>101.98</v>
      </c>
      <c r="I12" s="108">
        <f t="shared" si="3"/>
        <v>24.06</v>
      </c>
      <c r="J12" s="108">
        <f t="shared" si="1"/>
        <v>126.04</v>
      </c>
      <c r="M12" s="246"/>
    </row>
    <row r="13" spans="1:13" ht="26.4">
      <c r="A13" s="174">
        <v>6</v>
      </c>
      <c r="B13" s="258" t="s">
        <v>46</v>
      </c>
      <c r="C13" s="258" t="s">
        <v>41</v>
      </c>
      <c r="D13" s="104">
        <v>1220</v>
      </c>
      <c r="E13" s="175" t="s">
        <v>165</v>
      </c>
      <c r="F13" s="109">
        <f t="shared" si="2"/>
        <v>7.3049999999999997</v>
      </c>
      <c r="G13" s="176">
        <v>26</v>
      </c>
      <c r="H13" s="176">
        <v>18.989999999999998</v>
      </c>
      <c r="I13" s="108">
        <f t="shared" si="3"/>
        <v>4.4800000000000004</v>
      </c>
      <c r="J13" s="108">
        <f t="shared" si="1"/>
        <v>23.47</v>
      </c>
      <c r="M13" s="246"/>
    </row>
    <row r="14" spans="1:13" ht="26.4">
      <c r="A14" s="174">
        <v>7</v>
      </c>
      <c r="B14" s="258" t="s">
        <v>46</v>
      </c>
      <c r="C14" s="258" t="s">
        <v>54</v>
      </c>
      <c r="D14" s="104">
        <v>1083</v>
      </c>
      <c r="E14" s="175" t="s">
        <v>165</v>
      </c>
      <c r="F14" s="109">
        <f t="shared" si="2"/>
        <v>6.4850000000000003</v>
      </c>
      <c r="G14" s="176">
        <v>26</v>
      </c>
      <c r="H14" s="176">
        <v>16.86</v>
      </c>
      <c r="I14" s="108">
        <f t="shared" si="3"/>
        <v>3.98</v>
      </c>
      <c r="J14" s="108">
        <f t="shared" si="1"/>
        <v>20.84</v>
      </c>
      <c r="M14" s="246"/>
    </row>
    <row r="15" spans="1:13" ht="26.4">
      <c r="A15" s="174">
        <v>8</v>
      </c>
      <c r="B15" s="258" t="s">
        <v>88</v>
      </c>
      <c r="C15" s="258" t="s">
        <v>41</v>
      </c>
      <c r="D15" s="104">
        <v>1387</v>
      </c>
      <c r="E15" s="175" t="s">
        <v>165</v>
      </c>
      <c r="F15" s="109">
        <f t="shared" si="2"/>
        <v>8.3049999999999997</v>
      </c>
      <c r="G15" s="176">
        <v>13</v>
      </c>
      <c r="H15" s="176">
        <v>10.8</v>
      </c>
      <c r="I15" s="108">
        <f t="shared" si="3"/>
        <v>2.5499999999999998</v>
      </c>
      <c r="J15" s="108">
        <f t="shared" si="1"/>
        <v>13.350000000000001</v>
      </c>
      <c r="M15" s="246"/>
    </row>
    <row r="16" spans="1:13" ht="26.4">
      <c r="A16" s="174">
        <v>9</v>
      </c>
      <c r="B16" s="258" t="s">
        <v>47</v>
      </c>
      <c r="C16" s="258" t="s">
        <v>41</v>
      </c>
      <c r="D16" s="104">
        <v>1220</v>
      </c>
      <c r="E16" s="175" t="s">
        <v>163</v>
      </c>
      <c r="F16" s="109">
        <f t="shared" si="2"/>
        <v>7.3049999999999997</v>
      </c>
      <c r="G16" s="176">
        <v>13</v>
      </c>
      <c r="H16" s="176">
        <v>18.989999999999998</v>
      </c>
      <c r="I16" s="108">
        <f t="shared" si="3"/>
        <v>4.4800000000000004</v>
      </c>
      <c r="J16" s="108">
        <f t="shared" si="1"/>
        <v>23.47</v>
      </c>
      <c r="M16" s="246"/>
    </row>
    <row r="17" spans="1:13" ht="26.4">
      <c r="A17" s="174">
        <v>10</v>
      </c>
      <c r="B17" s="258" t="s">
        <v>48</v>
      </c>
      <c r="C17" s="258" t="s">
        <v>43</v>
      </c>
      <c r="D17" s="104">
        <v>1279</v>
      </c>
      <c r="E17" s="175" t="s">
        <v>163</v>
      </c>
      <c r="F17" s="109">
        <f t="shared" si="2"/>
        <v>7.6589999999999998</v>
      </c>
      <c r="G17" s="176">
        <v>12</v>
      </c>
      <c r="H17" s="176">
        <v>18.38</v>
      </c>
      <c r="I17" s="108">
        <f t="shared" si="3"/>
        <v>4.34</v>
      </c>
      <c r="J17" s="108">
        <f t="shared" si="1"/>
        <v>22.72</v>
      </c>
      <c r="M17" s="246"/>
    </row>
    <row r="18" spans="1:13" ht="26.4">
      <c r="A18" s="174">
        <v>11</v>
      </c>
      <c r="B18" s="258" t="s">
        <v>85</v>
      </c>
      <c r="C18" s="258" t="s">
        <v>41</v>
      </c>
      <c r="D18" s="104">
        <v>1220</v>
      </c>
      <c r="E18" s="175" t="s">
        <v>163</v>
      </c>
      <c r="F18" s="109">
        <f t="shared" si="2"/>
        <v>7.3049999999999997</v>
      </c>
      <c r="G18" s="176">
        <v>35</v>
      </c>
      <c r="H18" s="176">
        <v>51.14</v>
      </c>
      <c r="I18" s="108">
        <f>ROUND(H18*23.59%,2)</f>
        <v>12.06</v>
      </c>
      <c r="J18" s="108">
        <f t="shared" si="1"/>
        <v>63.2</v>
      </c>
      <c r="M18" s="246"/>
    </row>
    <row r="19" spans="1:13" ht="26.4">
      <c r="A19" s="174">
        <v>12</v>
      </c>
      <c r="B19" s="258" t="s">
        <v>49</v>
      </c>
      <c r="C19" s="258" t="s">
        <v>41</v>
      </c>
      <c r="D19" s="104">
        <v>1240</v>
      </c>
      <c r="E19" s="175" t="s">
        <v>163</v>
      </c>
      <c r="F19" s="109">
        <f t="shared" si="2"/>
        <v>7.4249999999999998</v>
      </c>
      <c r="G19" s="176">
        <v>36</v>
      </c>
      <c r="H19" s="176">
        <v>53.46</v>
      </c>
      <c r="I19" s="108">
        <f t="shared" si="3"/>
        <v>12.61</v>
      </c>
      <c r="J19" s="108">
        <f t="shared" si="1"/>
        <v>66.069999999999993</v>
      </c>
      <c r="M19" s="246"/>
    </row>
    <row r="20" spans="1:13" ht="26.4">
      <c r="A20" s="174">
        <v>13</v>
      </c>
      <c r="B20" s="258" t="s">
        <v>50</v>
      </c>
      <c r="C20" s="258" t="s">
        <v>43</v>
      </c>
      <c r="D20" s="104">
        <v>1468</v>
      </c>
      <c r="E20" s="175" t="s">
        <v>163</v>
      </c>
      <c r="F20" s="109">
        <f t="shared" si="2"/>
        <v>8.7899999999999991</v>
      </c>
      <c r="G20" s="176">
        <v>16</v>
      </c>
      <c r="H20" s="176">
        <v>28.13</v>
      </c>
      <c r="I20" s="108">
        <f t="shared" si="3"/>
        <v>6.64</v>
      </c>
      <c r="J20" s="108">
        <f t="shared" si="1"/>
        <v>34.769999999999996</v>
      </c>
      <c r="M20" s="246"/>
    </row>
    <row r="21" spans="1:13" ht="26.4">
      <c r="A21" s="174">
        <v>14</v>
      </c>
      <c r="B21" s="258" t="s">
        <v>51</v>
      </c>
      <c r="C21" s="258" t="s">
        <v>43</v>
      </c>
      <c r="D21" s="104">
        <v>1255</v>
      </c>
      <c r="E21" s="175" t="s">
        <v>163</v>
      </c>
      <c r="F21" s="109">
        <f t="shared" si="2"/>
        <v>7.5149999999999997</v>
      </c>
      <c r="G21" s="176">
        <v>37.5</v>
      </c>
      <c r="H21" s="176">
        <v>56.36</v>
      </c>
      <c r="I21" s="108">
        <f t="shared" si="3"/>
        <v>13.3</v>
      </c>
      <c r="J21" s="108">
        <f t="shared" si="1"/>
        <v>69.66</v>
      </c>
      <c r="M21" s="246"/>
    </row>
    <row r="22" spans="1:13" ht="26.4">
      <c r="A22" s="174">
        <v>15</v>
      </c>
      <c r="B22" s="258" t="s">
        <v>52</v>
      </c>
      <c r="C22" s="258" t="s">
        <v>43</v>
      </c>
      <c r="D22" s="104">
        <v>1438</v>
      </c>
      <c r="E22" s="175" t="s">
        <v>163</v>
      </c>
      <c r="F22" s="109">
        <f t="shared" si="2"/>
        <v>8.6110000000000007</v>
      </c>
      <c r="G22" s="176">
        <v>25</v>
      </c>
      <c r="H22" s="176">
        <v>43.06</v>
      </c>
      <c r="I22" s="108">
        <f t="shared" si="3"/>
        <v>10.16</v>
      </c>
      <c r="J22" s="108">
        <f t="shared" si="1"/>
        <v>53.22</v>
      </c>
      <c r="M22" s="246"/>
    </row>
    <row r="23" spans="1:13" ht="26.4">
      <c r="A23" s="174">
        <v>16</v>
      </c>
      <c r="B23" s="258" t="s">
        <v>77</v>
      </c>
      <c r="C23" s="258" t="s">
        <v>43</v>
      </c>
      <c r="D23" s="104">
        <v>1255</v>
      </c>
      <c r="E23" s="175" t="s">
        <v>163</v>
      </c>
      <c r="F23" s="109">
        <f t="shared" si="2"/>
        <v>7.5149999999999997</v>
      </c>
      <c r="G23" s="176">
        <v>26</v>
      </c>
      <c r="H23" s="176">
        <v>39.08</v>
      </c>
      <c r="I23" s="108">
        <f t="shared" si="3"/>
        <v>9.2200000000000006</v>
      </c>
      <c r="J23" s="108">
        <f t="shared" si="1"/>
        <v>48.3</v>
      </c>
      <c r="M23" s="246"/>
    </row>
    <row r="24" spans="1:13" ht="26.4">
      <c r="A24" s="174">
        <v>17</v>
      </c>
      <c r="B24" s="258" t="s">
        <v>53</v>
      </c>
      <c r="C24" s="258" t="s">
        <v>54</v>
      </c>
      <c r="D24" s="104">
        <v>1083</v>
      </c>
      <c r="E24" s="175" t="s">
        <v>165</v>
      </c>
      <c r="F24" s="109">
        <f t="shared" si="2"/>
        <v>6.4850000000000003</v>
      </c>
      <c r="G24" s="176">
        <v>39</v>
      </c>
      <c r="H24" s="176">
        <v>25.29</v>
      </c>
      <c r="I24" s="108">
        <f>ROUND(H24*23.59%,2)</f>
        <v>5.97</v>
      </c>
      <c r="J24" s="108">
        <f t="shared" si="1"/>
        <v>31.259999999999998</v>
      </c>
      <c r="M24" s="246"/>
    </row>
    <row r="25" spans="1:13" ht="26.4">
      <c r="A25" s="174">
        <v>18</v>
      </c>
      <c r="B25" s="258" t="s">
        <v>40</v>
      </c>
      <c r="C25" s="258" t="s">
        <v>45</v>
      </c>
      <c r="D25" s="104">
        <v>1937</v>
      </c>
      <c r="E25" s="175" t="s">
        <v>163</v>
      </c>
      <c r="F25" s="109">
        <f t="shared" si="2"/>
        <v>11.599</v>
      </c>
      <c r="G25" s="176">
        <v>72</v>
      </c>
      <c r="H25" s="176">
        <v>167.03</v>
      </c>
      <c r="I25" s="108">
        <f t="shared" si="3"/>
        <v>39.4</v>
      </c>
      <c r="J25" s="108">
        <f t="shared" si="1"/>
        <v>206.43</v>
      </c>
      <c r="M25" s="246"/>
    </row>
    <row r="26" spans="1:13" ht="26.4">
      <c r="A26" s="174">
        <v>19</v>
      </c>
      <c r="B26" s="258" t="s">
        <v>83</v>
      </c>
      <c r="C26" s="258" t="s">
        <v>45</v>
      </c>
      <c r="D26" s="104">
        <v>1468</v>
      </c>
      <c r="E26" s="175" t="s">
        <v>165</v>
      </c>
      <c r="F26" s="109">
        <f t="shared" si="2"/>
        <v>8.7899999999999991</v>
      </c>
      <c r="G26" s="176">
        <v>13</v>
      </c>
      <c r="H26" s="176">
        <v>11.43</v>
      </c>
      <c r="I26" s="108">
        <f t="shared" si="3"/>
        <v>2.7</v>
      </c>
      <c r="J26" s="108">
        <f t="shared" si="1"/>
        <v>14.129999999999999</v>
      </c>
      <c r="M26" s="246"/>
    </row>
    <row r="27" spans="1:13" ht="26.4">
      <c r="A27" s="174">
        <v>20</v>
      </c>
      <c r="B27" s="258" t="s">
        <v>55</v>
      </c>
      <c r="C27" s="258" t="s">
        <v>41</v>
      </c>
      <c r="D27" s="104">
        <v>1240</v>
      </c>
      <c r="E27" s="175" t="s">
        <v>163</v>
      </c>
      <c r="F27" s="109">
        <f t="shared" si="2"/>
        <v>7.4249999999999998</v>
      </c>
      <c r="G27" s="176">
        <v>45</v>
      </c>
      <c r="H27" s="176">
        <v>66.83</v>
      </c>
      <c r="I27" s="108">
        <f t="shared" si="3"/>
        <v>15.77</v>
      </c>
      <c r="J27" s="108">
        <f t="shared" si="1"/>
        <v>82.6</v>
      </c>
      <c r="M27" s="246"/>
    </row>
    <row r="28" spans="1:13" ht="26.4">
      <c r="A28" s="174">
        <v>21</v>
      </c>
      <c r="B28" s="258" t="s">
        <v>56</v>
      </c>
      <c r="C28" s="258" t="s">
        <v>43</v>
      </c>
      <c r="D28" s="104">
        <v>1255</v>
      </c>
      <c r="E28" s="175" t="s">
        <v>163</v>
      </c>
      <c r="F28" s="109">
        <f t="shared" si="2"/>
        <v>7.5149999999999997</v>
      </c>
      <c r="G28" s="176">
        <v>38</v>
      </c>
      <c r="H28" s="176">
        <v>57.11</v>
      </c>
      <c r="I28" s="108">
        <f t="shared" si="3"/>
        <v>13.47</v>
      </c>
      <c r="J28" s="108">
        <f t="shared" si="1"/>
        <v>70.58</v>
      </c>
      <c r="M28" s="246"/>
    </row>
    <row r="29" spans="1:13" ht="26.4">
      <c r="A29" s="174">
        <v>22</v>
      </c>
      <c r="B29" s="258" t="s">
        <v>57</v>
      </c>
      <c r="C29" s="258" t="s">
        <v>45</v>
      </c>
      <c r="D29" s="104">
        <v>1872</v>
      </c>
      <c r="E29" s="175" t="s">
        <v>165</v>
      </c>
      <c r="F29" s="109">
        <f t="shared" si="2"/>
        <v>11.21</v>
      </c>
      <c r="G29" s="176">
        <v>26</v>
      </c>
      <c r="H29" s="176">
        <v>29.15</v>
      </c>
      <c r="I29" s="108">
        <f t="shared" si="3"/>
        <v>6.88</v>
      </c>
      <c r="J29" s="108">
        <f t="shared" si="1"/>
        <v>36.03</v>
      </c>
      <c r="M29" s="246"/>
    </row>
    <row r="30" spans="1:13" ht="26.4">
      <c r="A30" s="174">
        <v>23</v>
      </c>
      <c r="B30" s="258" t="s">
        <v>57</v>
      </c>
      <c r="C30" s="258" t="s">
        <v>45</v>
      </c>
      <c r="D30" s="104">
        <v>1872</v>
      </c>
      <c r="E30" s="175" t="s">
        <v>163</v>
      </c>
      <c r="F30" s="109">
        <f t="shared" si="2"/>
        <v>11.21</v>
      </c>
      <c r="G30" s="176">
        <v>39</v>
      </c>
      <c r="H30" s="176">
        <v>87.44</v>
      </c>
      <c r="I30" s="108">
        <f t="shared" si="3"/>
        <v>20.63</v>
      </c>
      <c r="J30" s="108">
        <f t="shared" si="1"/>
        <v>108.07</v>
      </c>
      <c r="M30" s="246"/>
    </row>
    <row r="31" spans="1:13" ht="26.4">
      <c r="A31" s="174">
        <v>24</v>
      </c>
      <c r="B31" s="258" t="s">
        <v>58</v>
      </c>
      <c r="C31" s="258" t="s">
        <v>45</v>
      </c>
      <c r="D31" s="104">
        <v>1448</v>
      </c>
      <c r="E31" s="175" t="s">
        <v>163</v>
      </c>
      <c r="F31" s="109">
        <f t="shared" si="2"/>
        <v>8.6709999999999994</v>
      </c>
      <c r="G31" s="176">
        <v>24</v>
      </c>
      <c r="H31" s="176">
        <v>41.62</v>
      </c>
      <c r="I31" s="108">
        <f>ROUNDUP(H31*23.59%,2)</f>
        <v>9.82</v>
      </c>
      <c r="J31" s="108">
        <f t="shared" si="1"/>
        <v>51.44</v>
      </c>
      <c r="M31" s="246"/>
    </row>
    <row r="32" spans="1:13" ht="26.4">
      <c r="A32" s="174">
        <v>25</v>
      </c>
      <c r="B32" s="258" t="s">
        <v>58</v>
      </c>
      <c r="C32" s="258" t="s">
        <v>43</v>
      </c>
      <c r="D32" s="104">
        <v>1259</v>
      </c>
      <c r="E32" s="175" t="s">
        <v>163</v>
      </c>
      <c r="F32" s="109">
        <f t="shared" si="2"/>
        <v>7.5389999999999997</v>
      </c>
      <c r="G32" s="176">
        <v>24</v>
      </c>
      <c r="H32" s="176">
        <v>36.19</v>
      </c>
      <c r="I32" s="108">
        <f t="shared" si="3"/>
        <v>8.5399999999999991</v>
      </c>
      <c r="J32" s="108">
        <f t="shared" si="1"/>
        <v>44.73</v>
      </c>
      <c r="M32" s="246"/>
    </row>
    <row r="33" spans="1:13" ht="26.4">
      <c r="A33" s="174">
        <v>26</v>
      </c>
      <c r="B33" s="258" t="s">
        <v>59</v>
      </c>
      <c r="C33" s="258" t="s">
        <v>41</v>
      </c>
      <c r="D33" s="104">
        <v>1903</v>
      </c>
      <c r="E33" s="175" t="s">
        <v>163</v>
      </c>
      <c r="F33" s="109">
        <f t="shared" si="2"/>
        <v>11.395</v>
      </c>
      <c r="G33" s="176">
        <v>47</v>
      </c>
      <c r="H33" s="176">
        <v>107.11</v>
      </c>
      <c r="I33" s="108">
        <f t="shared" si="3"/>
        <v>25.27</v>
      </c>
      <c r="J33" s="108">
        <f t="shared" si="1"/>
        <v>132.38</v>
      </c>
      <c r="M33" s="246"/>
    </row>
    <row r="34" spans="1:13" ht="26.4">
      <c r="A34" s="174">
        <v>27</v>
      </c>
      <c r="B34" s="258" t="s">
        <v>60</v>
      </c>
      <c r="C34" s="258" t="s">
        <v>41</v>
      </c>
      <c r="D34" s="104">
        <v>1532</v>
      </c>
      <c r="E34" s="175" t="s">
        <v>163</v>
      </c>
      <c r="F34" s="109">
        <f t="shared" si="2"/>
        <v>9.1739999999999995</v>
      </c>
      <c r="G34" s="176">
        <v>11</v>
      </c>
      <c r="H34" s="176">
        <v>20.18</v>
      </c>
      <c r="I34" s="108">
        <f>ROUNDDOWN(H34*23.59%,2)</f>
        <v>4.76</v>
      </c>
      <c r="J34" s="108">
        <f t="shared" si="1"/>
        <v>24.939999999999998</v>
      </c>
      <c r="M34" s="246"/>
    </row>
    <row r="35" spans="1:13" ht="26.4">
      <c r="A35" s="174">
        <v>28</v>
      </c>
      <c r="B35" s="258" t="s">
        <v>82</v>
      </c>
      <c r="C35" s="258" t="s">
        <v>41</v>
      </c>
      <c r="D35" s="104">
        <v>1296</v>
      </c>
      <c r="E35" s="175" t="s">
        <v>163</v>
      </c>
      <c r="F35" s="109">
        <f t="shared" si="2"/>
        <v>7.76</v>
      </c>
      <c r="G35" s="176">
        <v>25</v>
      </c>
      <c r="H35" s="176">
        <v>38.799999999999997</v>
      </c>
      <c r="I35" s="108">
        <f t="shared" si="3"/>
        <v>9.15</v>
      </c>
      <c r="J35" s="108">
        <f t="shared" si="1"/>
        <v>47.949999999999996</v>
      </c>
      <c r="M35" s="246"/>
    </row>
    <row r="36" spans="1:13" ht="26.4">
      <c r="A36" s="174">
        <v>29</v>
      </c>
      <c r="B36" s="258" t="s">
        <v>61</v>
      </c>
      <c r="C36" s="258" t="s">
        <v>41</v>
      </c>
      <c r="D36" s="104">
        <v>1263</v>
      </c>
      <c r="E36" s="175" t="s">
        <v>163</v>
      </c>
      <c r="F36" s="109">
        <f t="shared" si="2"/>
        <v>7.5629999999999997</v>
      </c>
      <c r="G36" s="176">
        <v>12</v>
      </c>
      <c r="H36" s="176">
        <v>18.149999999999999</v>
      </c>
      <c r="I36" s="108">
        <f t="shared" si="3"/>
        <v>4.28</v>
      </c>
      <c r="J36" s="108">
        <f t="shared" si="1"/>
        <v>22.43</v>
      </c>
      <c r="M36" s="246"/>
    </row>
    <row r="37" spans="1:13">
      <c r="A37" s="174">
        <v>30</v>
      </c>
      <c r="B37" s="258" t="s">
        <v>62</v>
      </c>
      <c r="C37" s="258" t="s">
        <v>43</v>
      </c>
      <c r="D37" s="104">
        <v>1240</v>
      </c>
      <c r="E37" s="175" t="s">
        <v>163</v>
      </c>
      <c r="F37" s="109">
        <f t="shared" si="2"/>
        <v>7.4249999999999998</v>
      </c>
      <c r="G37" s="176">
        <v>48</v>
      </c>
      <c r="H37" s="176">
        <v>71.28</v>
      </c>
      <c r="I37" s="108">
        <f t="shared" si="3"/>
        <v>16.809999999999999</v>
      </c>
      <c r="J37" s="108">
        <f t="shared" si="1"/>
        <v>88.09</v>
      </c>
      <c r="M37" s="246"/>
    </row>
    <row r="38" spans="1:13" ht="26.4">
      <c r="A38" s="174">
        <v>31</v>
      </c>
      <c r="B38" s="258" t="s">
        <v>47</v>
      </c>
      <c r="C38" s="258" t="s">
        <v>41</v>
      </c>
      <c r="D38" s="104">
        <v>1240</v>
      </c>
      <c r="E38" s="175" t="s">
        <v>163</v>
      </c>
      <c r="F38" s="109">
        <f t="shared" si="2"/>
        <v>7.4249999999999998</v>
      </c>
      <c r="G38" s="176">
        <v>12</v>
      </c>
      <c r="H38" s="176">
        <v>17.82</v>
      </c>
      <c r="I38" s="108">
        <f t="shared" si="3"/>
        <v>4.2</v>
      </c>
      <c r="J38" s="108">
        <f t="shared" si="1"/>
        <v>22.02</v>
      </c>
      <c r="M38" s="246"/>
    </row>
    <row r="39" spans="1:13" ht="26.4">
      <c r="A39" s="174">
        <v>32</v>
      </c>
      <c r="B39" s="258" t="s">
        <v>52</v>
      </c>
      <c r="C39" s="258" t="s">
        <v>41</v>
      </c>
      <c r="D39" s="104">
        <v>1392</v>
      </c>
      <c r="E39" s="175" t="s">
        <v>163</v>
      </c>
      <c r="F39" s="109">
        <f t="shared" si="2"/>
        <v>8.3350000000000009</v>
      </c>
      <c r="G39" s="176">
        <v>36.5</v>
      </c>
      <c r="H39" s="176">
        <v>60.85</v>
      </c>
      <c r="I39" s="108">
        <f>ROUND(H39*23.59%,2)</f>
        <v>14.35</v>
      </c>
      <c r="J39" s="108">
        <f t="shared" si="1"/>
        <v>75.2</v>
      </c>
      <c r="M39" s="246"/>
    </row>
    <row r="40" spans="1:13" ht="26.4">
      <c r="A40" s="174">
        <v>33</v>
      </c>
      <c r="B40" s="258" t="s">
        <v>96</v>
      </c>
      <c r="C40" s="258" t="s">
        <v>45</v>
      </c>
      <c r="D40" s="104">
        <v>1486</v>
      </c>
      <c r="E40" s="175" t="s">
        <v>163</v>
      </c>
      <c r="F40" s="109">
        <f t="shared" si="2"/>
        <v>8.8979999999999997</v>
      </c>
      <c r="G40" s="176">
        <v>21.5</v>
      </c>
      <c r="H40" s="176">
        <v>38.26</v>
      </c>
      <c r="I40" s="108">
        <f t="shared" si="3"/>
        <v>9.0299999999999994</v>
      </c>
      <c r="J40" s="108">
        <f t="shared" si="1"/>
        <v>47.29</v>
      </c>
      <c r="M40" s="246"/>
    </row>
    <row r="41" spans="1:13" ht="26.4">
      <c r="A41" s="174">
        <v>34</v>
      </c>
      <c r="B41" s="258" t="s">
        <v>96</v>
      </c>
      <c r="C41" s="258" t="s">
        <v>45</v>
      </c>
      <c r="D41" s="104">
        <v>1486</v>
      </c>
      <c r="E41" s="175" t="s">
        <v>164</v>
      </c>
      <c r="F41" s="109">
        <f t="shared" si="2"/>
        <v>8.8979999999999997</v>
      </c>
      <c r="G41" s="176">
        <v>1.5</v>
      </c>
      <c r="H41" s="176">
        <v>6.67</v>
      </c>
      <c r="I41" s="108">
        <f t="shared" si="3"/>
        <v>1.57</v>
      </c>
      <c r="J41" s="108">
        <f t="shared" si="1"/>
        <v>8.24</v>
      </c>
      <c r="M41" s="246"/>
    </row>
    <row r="42" spans="1:13" ht="26.4">
      <c r="A42" s="174">
        <v>35</v>
      </c>
      <c r="B42" s="258" t="s">
        <v>63</v>
      </c>
      <c r="C42" s="258" t="s">
        <v>64</v>
      </c>
      <c r="D42" s="104">
        <v>1474</v>
      </c>
      <c r="E42" s="175" t="s">
        <v>163</v>
      </c>
      <c r="F42" s="109">
        <f t="shared" si="2"/>
        <v>8.8260000000000005</v>
      </c>
      <c r="G42" s="176">
        <v>26</v>
      </c>
      <c r="H42" s="176">
        <v>45.9</v>
      </c>
      <c r="I42" s="108">
        <f t="shared" si="3"/>
        <v>10.83</v>
      </c>
      <c r="J42" s="108">
        <f t="shared" si="1"/>
        <v>56.73</v>
      </c>
      <c r="M42" s="246"/>
    </row>
    <row r="43" spans="1:13">
      <c r="A43" s="174">
        <v>36</v>
      </c>
      <c r="B43" s="258" t="s">
        <v>62</v>
      </c>
      <c r="C43" s="258" t="s">
        <v>41</v>
      </c>
      <c r="D43" s="104">
        <v>1176</v>
      </c>
      <c r="E43" s="175" t="s">
        <v>163</v>
      </c>
      <c r="F43" s="109">
        <f t="shared" si="2"/>
        <v>7.0419999999999998</v>
      </c>
      <c r="G43" s="176">
        <v>28</v>
      </c>
      <c r="H43" s="176">
        <v>39.44</v>
      </c>
      <c r="I43" s="108">
        <f t="shared" si="3"/>
        <v>9.3000000000000007</v>
      </c>
      <c r="J43" s="108">
        <f t="shared" si="1"/>
        <v>48.739999999999995</v>
      </c>
      <c r="M43" s="246"/>
    </row>
    <row r="44" spans="1:13">
      <c r="A44" s="174">
        <v>37</v>
      </c>
      <c r="B44" s="258" t="s">
        <v>65</v>
      </c>
      <c r="C44" s="258" t="s">
        <v>43</v>
      </c>
      <c r="D44" s="104">
        <v>1313</v>
      </c>
      <c r="E44" s="175" t="s">
        <v>163</v>
      </c>
      <c r="F44" s="109">
        <f t="shared" si="2"/>
        <v>7.8620000000000001</v>
      </c>
      <c r="G44" s="176">
        <v>52</v>
      </c>
      <c r="H44" s="176">
        <v>81.760000000000005</v>
      </c>
      <c r="I44" s="108">
        <f>ROUND(H44*23.59%,2)</f>
        <v>19.29</v>
      </c>
      <c r="J44" s="108">
        <f t="shared" si="1"/>
        <v>101.05000000000001</v>
      </c>
      <c r="M44" s="246"/>
    </row>
    <row r="45" spans="1:13" ht="26.4">
      <c r="A45" s="174">
        <v>38</v>
      </c>
      <c r="B45" s="258" t="s">
        <v>66</v>
      </c>
      <c r="C45" s="258" t="s">
        <v>54</v>
      </c>
      <c r="D45" s="104">
        <v>1083</v>
      </c>
      <c r="E45" s="175" t="s">
        <v>163</v>
      </c>
      <c r="F45" s="109">
        <f t="shared" si="2"/>
        <v>6.4850000000000003</v>
      </c>
      <c r="G45" s="176">
        <v>36</v>
      </c>
      <c r="H45" s="176">
        <v>46.69</v>
      </c>
      <c r="I45" s="108">
        <f t="shared" si="3"/>
        <v>11.01</v>
      </c>
      <c r="J45" s="108">
        <f t="shared" si="1"/>
        <v>57.699999999999996</v>
      </c>
      <c r="M45" s="246"/>
    </row>
    <row r="46" spans="1:13" ht="26.4">
      <c r="A46" s="174">
        <v>39</v>
      </c>
      <c r="B46" s="258" t="s">
        <v>44</v>
      </c>
      <c r="C46" s="258" t="s">
        <v>43</v>
      </c>
      <c r="D46" s="104">
        <v>1438</v>
      </c>
      <c r="E46" s="175" t="s">
        <v>163</v>
      </c>
      <c r="F46" s="109">
        <f t="shared" si="2"/>
        <v>8.6110000000000007</v>
      </c>
      <c r="G46" s="176">
        <v>24</v>
      </c>
      <c r="H46" s="176">
        <v>41.33</v>
      </c>
      <c r="I46" s="108">
        <f t="shared" si="3"/>
        <v>9.75</v>
      </c>
      <c r="J46" s="108">
        <f t="shared" si="1"/>
        <v>51.08</v>
      </c>
      <c r="M46" s="246"/>
    </row>
    <row r="47" spans="1:13" ht="26.4">
      <c r="A47" s="174">
        <v>40</v>
      </c>
      <c r="B47" s="258" t="s">
        <v>85</v>
      </c>
      <c r="C47" s="258" t="s">
        <v>41</v>
      </c>
      <c r="D47" s="104">
        <v>1240</v>
      </c>
      <c r="E47" s="175" t="s">
        <v>163</v>
      </c>
      <c r="F47" s="109">
        <f t="shared" si="2"/>
        <v>7.4249999999999998</v>
      </c>
      <c r="G47" s="176">
        <v>34</v>
      </c>
      <c r="H47" s="176">
        <v>50.49</v>
      </c>
      <c r="I47" s="108">
        <f t="shared" si="3"/>
        <v>11.91</v>
      </c>
      <c r="J47" s="108">
        <f t="shared" si="1"/>
        <v>62.400000000000006</v>
      </c>
      <c r="M47" s="246"/>
    </row>
    <row r="48" spans="1:13" ht="26.4">
      <c r="A48" s="174">
        <v>41</v>
      </c>
      <c r="B48" s="258" t="s">
        <v>61</v>
      </c>
      <c r="C48" s="258" t="s">
        <v>41</v>
      </c>
      <c r="D48" s="104">
        <v>1240</v>
      </c>
      <c r="E48" s="175" t="s">
        <v>163</v>
      </c>
      <c r="F48" s="109">
        <f t="shared" si="2"/>
        <v>7.4249999999999998</v>
      </c>
      <c r="G48" s="176">
        <v>12</v>
      </c>
      <c r="H48" s="176">
        <v>17.82</v>
      </c>
      <c r="I48" s="108">
        <f t="shared" si="3"/>
        <v>4.2</v>
      </c>
      <c r="J48" s="108">
        <f t="shared" si="1"/>
        <v>22.02</v>
      </c>
      <c r="M48" s="246"/>
    </row>
    <row r="49" spans="1:13" ht="26.4">
      <c r="A49" s="174">
        <v>42</v>
      </c>
      <c r="B49" s="258" t="s">
        <v>67</v>
      </c>
      <c r="C49" s="258" t="s">
        <v>41</v>
      </c>
      <c r="D49" s="104">
        <v>1220</v>
      </c>
      <c r="E49" s="175" t="s">
        <v>165</v>
      </c>
      <c r="F49" s="109">
        <f t="shared" si="2"/>
        <v>7.3049999999999997</v>
      </c>
      <c r="G49" s="176">
        <v>12</v>
      </c>
      <c r="H49" s="176">
        <v>8.77</v>
      </c>
      <c r="I49" s="108">
        <f t="shared" si="3"/>
        <v>2.0699999999999998</v>
      </c>
      <c r="J49" s="108">
        <f t="shared" si="1"/>
        <v>10.84</v>
      </c>
      <c r="M49" s="246"/>
    </row>
    <row r="50" spans="1:13" ht="39.6">
      <c r="A50" s="174">
        <v>43</v>
      </c>
      <c r="B50" s="258" t="s">
        <v>68</v>
      </c>
      <c r="C50" s="258" t="s">
        <v>43</v>
      </c>
      <c r="D50" s="104">
        <v>1488</v>
      </c>
      <c r="E50" s="175" t="s">
        <v>163</v>
      </c>
      <c r="F50" s="109">
        <f t="shared" si="2"/>
        <v>8.91</v>
      </c>
      <c r="G50" s="176">
        <v>48</v>
      </c>
      <c r="H50" s="176">
        <v>85.54</v>
      </c>
      <c r="I50" s="108">
        <f t="shared" si="3"/>
        <v>20.18</v>
      </c>
      <c r="J50" s="108">
        <f t="shared" si="1"/>
        <v>105.72</v>
      </c>
      <c r="M50" s="246"/>
    </row>
    <row r="51" spans="1:13" ht="26.4">
      <c r="A51" s="174">
        <v>44</v>
      </c>
      <c r="B51" s="258" t="s">
        <v>69</v>
      </c>
      <c r="C51" s="258" t="s">
        <v>43</v>
      </c>
      <c r="D51" s="104">
        <v>1279</v>
      </c>
      <c r="E51" s="175" t="s">
        <v>163</v>
      </c>
      <c r="F51" s="109">
        <f t="shared" si="2"/>
        <v>7.6589999999999998</v>
      </c>
      <c r="G51" s="176">
        <v>49</v>
      </c>
      <c r="H51" s="176">
        <v>75.06</v>
      </c>
      <c r="I51" s="108">
        <f t="shared" si="3"/>
        <v>17.71</v>
      </c>
      <c r="J51" s="108">
        <f t="shared" si="1"/>
        <v>92.77000000000001</v>
      </c>
      <c r="M51" s="246"/>
    </row>
    <row r="52" spans="1:13" ht="26.4">
      <c r="A52" s="174">
        <v>45</v>
      </c>
      <c r="B52" s="258" t="s">
        <v>99</v>
      </c>
      <c r="C52" s="258" t="s">
        <v>41</v>
      </c>
      <c r="D52" s="104">
        <v>1220</v>
      </c>
      <c r="E52" s="175" t="s">
        <v>163</v>
      </c>
      <c r="F52" s="109">
        <f t="shared" si="2"/>
        <v>7.3049999999999997</v>
      </c>
      <c r="G52" s="176">
        <v>37.5</v>
      </c>
      <c r="H52" s="176">
        <v>54.79</v>
      </c>
      <c r="I52" s="108">
        <f t="shared" si="3"/>
        <v>12.92</v>
      </c>
      <c r="J52" s="108">
        <f t="shared" si="1"/>
        <v>67.709999999999994</v>
      </c>
      <c r="M52" s="246"/>
    </row>
    <row r="53" spans="1:13" ht="26.4">
      <c r="A53" s="174">
        <v>46</v>
      </c>
      <c r="B53" s="258" t="s">
        <v>69</v>
      </c>
      <c r="C53" s="258" t="s">
        <v>45</v>
      </c>
      <c r="D53" s="104">
        <v>1448</v>
      </c>
      <c r="E53" s="175" t="s">
        <v>163</v>
      </c>
      <c r="F53" s="109">
        <f t="shared" si="2"/>
        <v>8.6709999999999994</v>
      </c>
      <c r="G53" s="176">
        <v>49.5</v>
      </c>
      <c r="H53" s="176">
        <v>85.84</v>
      </c>
      <c r="I53" s="108">
        <f>ROUNDUP(H53*23.59%,2)</f>
        <v>20.25</v>
      </c>
      <c r="J53" s="108">
        <f t="shared" si="1"/>
        <v>106.09</v>
      </c>
      <c r="M53" s="246"/>
    </row>
    <row r="54" spans="1:13" ht="26.4">
      <c r="A54" s="174">
        <v>47</v>
      </c>
      <c r="B54" s="258" t="s">
        <v>58</v>
      </c>
      <c r="C54" s="258" t="s">
        <v>41</v>
      </c>
      <c r="D54" s="104">
        <v>1240</v>
      </c>
      <c r="E54" s="175" t="s">
        <v>163</v>
      </c>
      <c r="F54" s="109">
        <f t="shared" si="2"/>
        <v>7.4249999999999998</v>
      </c>
      <c r="G54" s="176">
        <v>24</v>
      </c>
      <c r="H54" s="176">
        <v>35.64</v>
      </c>
      <c r="I54" s="108">
        <f t="shared" si="3"/>
        <v>8.41</v>
      </c>
      <c r="J54" s="108">
        <f t="shared" si="1"/>
        <v>44.05</v>
      </c>
      <c r="M54" s="246"/>
    </row>
    <row r="55" spans="1:13" ht="26.4">
      <c r="A55" s="174">
        <v>48</v>
      </c>
      <c r="B55" s="258" t="s">
        <v>70</v>
      </c>
      <c r="C55" s="258" t="s">
        <v>41</v>
      </c>
      <c r="D55" s="104">
        <v>1240</v>
      </c>
      <c r="E55" s="175" t="s">
        <v>163</v>
      </c>
      <c r="F55" s="109">
        <f t="shared" si="2"/>
        <v>7.4249999999999998</v>
      </c>
      <c r="G55" s="176">
        <v>24</v>
      </c>
      <c r="H55" s="176">
        <v>35.64</v>
      </c>
      <c r="I55" s="108">
        <f t="shared" si="3"/>
        <v>8.41</v>
      </c>
      <c r="J55" s="108">
        <f t="shared" si="1"/>
        <v>44.05</v>
      </c>
      <c r="M55" s="246"/>
    </row>
    <row r="56" spans="1:13" ht="26.4">
      <c r="A56" s="174">
        <v>49</v>
      </c>
      <c r="B56" s="258" t="s">
        <v>107</v>
      </c>
      <c r="C56" s="258" t="s">
        <v>54</v>
      </c>
      <c r="D56" s="104">
        <v>1203</v>
      </c>
      <c r="E56" s="175" t="s">
        <v>163</v>
      </c>
      <c r="F56" s="109">
        <f t="shared" si="2"/>
        <v>7.2039999999999997</v>
      </c>
      <c r="G56" s="176">
        <v>37</v>
      </c>
      <c r="H56" s="176">
        <v>53.31</v>
      </c>
      <c r="I56" s="108">
        <f t="shared" si="3"/>
        <v>12.58</v>
      </c>
      <c r="J56" s="108">
        <f t="shared" si="1"/>
        <v>65.89</v>
      </c>
      <c r="M56" s="246"/>
    </row>
    <row r="57" spans="1:13" ht="26.4">
      <c r="A57" s="174">
        <v>50</v>
      </c>
      <c r="B57" s="258" t="s">
        <v>69</v>
      </c>
      <c r="C57" s="258" t="s">
        <v>54</v>
      </c>
      <c r="D57" s="104">
        <v>1083</v>
      </c>
      <c r="E57" s="175" t="s">
        <v>163</v>
      </c>
      <c r="F57" s="109">
        <f t="shared" si="2"/>
        <v>6.4850000000000003</v>
      </c>
      <c r="G57" s="176">
        <v>37</v>
      </c>
      <c r="H57" s="176">
        <v>47.99</v>
      </c>
      <c r="I57" s="108">
        <f t="shared" si="3"/>
        <v>11.32</v>
      </c>
      <c r="J57" s="108">
        <f t="shared" si="1"/>
        <v>59.31</v>
      </c>
      <c r="M57" s="246"/>
    </row>
    <row r="58" spans="1:13" ht="26.4">
      <c r="A58" s="174">
        <v>51</v>
      </c>
      <c r="B58" s="258" t="s">
        <v>61</v>
      </c>
      <c r="C58" s="258" t="s">
        <v>41</v>
      </c>
      <c r="D58" s="104">
        <v>1367</v>
      </c>
      <c r="E58" s="175" t="s">
        <v>163</v>
      </c>
      <c r="F58" s="109">
        <f t="shared" si="2"/>
        <v>8.1859999999999999</v>
      </c>
      <c r="G58" s="176">
        <v>8.5</v>
      </c>
      <c r="H58" s="176">
        <v>13.92</v>
      </c>
      <c r="I58" s="108">
        <f t="shared" si="3"/>
        <v>3.28</v>
      </c>
      <c r="J58" s="108">
        <f t="shared" si="1"/>
        <v>17.2</v>
      </c>
      <c r="M58" s="246"/>
    </row>
    <row r="59" spans="1:13" ht="26.4">
      <c r="A59" s="174">
        <v>52</v>
      </c>
      <c r="B59" s="258" t="s">
        <v>49</v>
      </c>
      <c r="C59" s="258" t="s">
        <v>43</v>
      </c>
      <c r="D59" s="104">
        <v>1279</v>
      </c>
      <c r="E59" s="175" t="s">
        <v>163</v>
      </c>
      <c r="F59" s="109">
        <f t="shared" si="2"/>
        <v>7.6589999999999998</v>
      </c>
      <c r="G59" s="176">
        <v>26.5</v>
      </c>
      <c r="H59" s="176">
        <v>40.590000000000003</v>
      </c>
      <c r="I59" s="108">
        <f t="shared" si="3"/>
        <v>9.58</v>
      </c>
      <c r="J59" s="108">
        <f t="shared" si="1"/>
        <v>50.17</v>
      </c>
      <c r="M59" s="246"/>
    </row>
    <row r="60" spans="1:13">
      <c r="A60" s="174">
        <v>53</v>
      </c>
      <c r="B60" s="258" t="s">
        <v>65</v>
      </c>
      <c r="C60" s="258" t="s">
        <v>45</v>
      </c>
      <c r="D60" s="104">
        <v>1313</v>
      </c>
      <c r="E60" s="175" t="s">
        <v>163</v>
      </c>
      <c r="F60" s="109">
        <f t="shared" si="2"/>
        <v>7.8620000000000001</v>
      </c>
      <c r="G60" s="176">
        <v>23.5</v>
      </c>
      <c r="H60" s="176">
        <v>36.950000000000003</v>
      </c>
      <c r="I60" s="108">
        <f t="shared" si="3"/>
        <v>8.7200000000000006</v>
      </c>
      <c r="J60" s="108">
        <f t="shared" si="1"/>
        <v>45.67</v>
      </c>
      <c r="M60" s="246"/>
    </row>
    <row r="61" spans="1:13">
      <c r="A61" s="174">
        <v>54</v>
      </c>
      <c r="B61" s="258" t="s">
        <v>65</v>
      </c>
      <c r="C61" s="258" t="s">
        <v>45</v>
      </c>
      <c r="D61" s="104">
        <v>1313</v>
      </c>
      <c r="E61" s="175" t="s">
        <v>164</v>
      </c>
      <c r="F61" s="109">
        <f t="shared" si="2"/>
        <v>7.8620000000000001</v>
      </c>
      <c r="G61" s="176">
        <v>1</v>
      </c>
      <c r="H61" s="176">
        <v>3.93</v>
      </c>
      <c r="I61" s="108">
        <f t="shared" si="3"/>
        <v>0.93</v>
      </c>
      <c r="J61" s="108">
        <f t="shared" si="1"/>
        <v>4.8600000000000003</v>
      </c>
      <c r="M61" s="246"/>
    </row>
    <row r="62" spans="1:13" ht="26.4">
      <c r="A62" s="174">
        <v>55</v>
      </c>
      <c r="B62" s="258" t="s">
        <v>49</v>
      </c>
      <c r="C62" s="258" t="s">
        <v>43</v>
      </c>
      <c r="D62" s="104">
        <v>1255</v>
      </c>
      <c r="E62" s="175" t="s">
        <v>163</v>
      </c>
      <c r="F62" s="109">
        <f t="shared" si="2"/>
        <v>7.5149999999999997</v>
      </c>
      <c r="G62" s="176">
        <v>38</v>
      </c>
      <c r="H62" s="176">
        <v>57.11</v>
      </c>
      <c r="I62" s="108">
        <f t="shared" si="3"/>
        <v>13.47</v>
      </c>
      <c r="J62" s="108">
        <f t="shared" si="1"/>
        <v>70.58</v>
      </c>
      <c r="M62" s="246"/>
    </row>
    <row r="63" spans="1:13" ht="26.4">
      <c r="A63" s="174">
        <v>56</v>
      </c>
      <c r="B63" s="258" t="s">
        <v>57</v>
      </c>
      <c r="C63" s="258" t="s">
        <v>41</v>
      </c>
      <c r="D63" s="104">
        <v>1392</v>
      </c>
      <c r="E63" s="175" t="s">
        <v>164</v>
      </c>
      <c r="F63" s="109">
        <f t="shared" si="2"/>
        <v>8.3350000000000009</v>
      </c>
      <c r="G63" s="176">
        <v>2.5</v>
      </c>
      <c r="H63" s="176">
        <v>10.42</v>
      </c>
      <c r="I63" s="108">
        <f t="shared" si="3"/>
        <v>2.46</v>
      </c>
      <c r="J63" s="108">
        <f t="shared" si="1"/>
        <v>12.879999999999999</v>
      </c>
      <c r="M63" s="246"/>
    </row>
    <row r="64" spans="1:13" ht="26.4">
      <c r="A64" s="174">
        <v>57</v>
      </c>
      <c r="B64" s="258" t="s">
        <v>57</v>
      </c>
      <c r="C64" s="258" t="s">
        <v>41</v>
      </c>
      <c r="D64" s="104">
        <v>1392</v>
      </c>
      <c r="E64" s="175" t="s">
        <v>163</v>
      </c>
      <c r="F64" s="109">
        <f t="shared" si="2"/>
        <v>8.3350000000000009</v>
      </c>
      <c r="G64" s="176">
        <v>20.5</v>
      </c>
      <c r="H64" s="176">
        <v>34.17</v>
      </c>
      <c r="I64" s="108">
        <f t="shared" si="3"/>
        <v>8.06</v>
      </c>
      <c r="J64" s="108">
        <f t="shared" si="1"/>
        <v>42.230000000000004</v>
      </c>
      <c r="M64" s="246"/>
    </row>
    <row r="65" spans="1:13" ht="26.4">
      <c r="A65" s="174">
        <v>58</v>
      </c>
      <c r="B65" s="258" t="s">
        <v>57</v>
      </c>
      <c r="C65" s="258" t="s">
        <v>41</v>
      </c>
      <c r="D65" s="104">
        <v>1392</v>
      </c>
      <c r="E65" s="175" t="s">
        <v>165</v>
      </c>
      <c r="F65" s="109">
        <f t="shared" si="2"/>
        <v>8.3350000000000009</v>
      </c>
      <c r="G65" s="176">
        <v>13</v>
      </c>
      <c r="H65" s="176">
        <v>10.84</v>
      </c>
      <c r="I65" s="108">
        <f t="shared" si="3"/>
        <v>2.56</v>
      </c>
      <c r="J65" s="108">
        <f t="shared" si="1"/>
        <v>13.4</v>
      </c>
      <c r="M65" s="246"/>
    </row>
    <row r="66" spans="1:13" ht="26.4">
      <c r="A66" s="174">
        <v>59</v>
      </c>
      <c r="B66" s="258" t="s">
        <v>67</v>
      </c>
      <c r="C66" s="258" t="s">
        <v>43</v>
      </c>
      <c r="D66" s="104">
        <v>1235</v>
      </c>
      <c r="E66" s="175" t="s">
        <v>165</v>
      </c>
      <c r="F66" s="109">
        <f t="shared" si="2"/>
        <v>7.3949999999999996</v>
      </c>
      <c r="G66" s="176">
        <v>12</v>
      </c>
      <c r="H66" s="176">
        <v>8.8699999999999992</v>
      </c>
      <c r="I66" s="108">
        <f t="shared" si="3"/>
        <v>2.09</v>
      </c>
      <c r="J66" s="108">
        <f t="shared" si="1"/>
        <v>10.959999999999999</v>
      </c>
      <c r="M66" s="246"/>
    </row>
    <row r="67" spans="1:13" ht="26.4">
      <c r="A67" s="174">
        <v>60</v>
      </c>
      <c r="B67" s="258" t="s">
        <v>71</v>
      </c>
      <c r="C67" s="258" t="s">
        <v>43</v>
      </c>
      <c r="D67" s="104">
        <v>1279</v>
      </c>
      <c r="E67" s="175" t="s">
        <v>163</v>
      </c>
      <c r="F67" s="109">
        <f t="shared" si="2"/>
        <v>7.6589999999999998</v>
      </c>
      <c r="G67" s="176">
        <v>36</v>
      </c>
      <c r="H67" s="176">
        <v>55.14</v>
      </c>
      <c r="I67" s="108">
        <f t="shared" si="3"/>
        <v>13.01</v>
      </c>
      <c r="J67" s="108">
        <f t="shared" si="1"/>
        <v>68.150000000000006</v>
      </c>
      <c r="M67" s="246"/>
    </row>
    <row r="68" spans="1:13" ht="26.4">
      <c r="A68" s="174">
        <v>61</v>
      </c>
      <c r="B68" s="258" t="s">
        <v>67</v>
      </c>
      <c r="C68" s="258" t="s">
        <v>41</v>
      </c>
      <c r="D68" s="104">
        <v>1263</v>
      </c>
      <c r="E68" s="175" t="s">
        <v>165</v>
      </c>
      <c r="F68" s="109">
        <f t="shared" si="2"/>
        <v>7.5629999999999997</v>
      </c>
      <c r="G68" s="176">
        <v>24</v>
      </c>
      <c r="H68" s="176">
        <v>18.149999999999999</v>
      </c>
      <c r="I68" s="108">
        <f t="shared" si="3"/>
        <v>4.28</v>
      </c>
      <c r="J68" s="108">
        <f t="shared" si="1"/>
        <v>22.43</v>
      </c>
      <c r="M68" s="246"/>
    </row>
    <row r="69" spans="1:13" ht="26.4">
      <c r="A69" s="174">
        <v>62</v>
      </c>
      <c r="B69" s="258" t="s">
        <v>61</v>
      </c>
      <c r="C69" s="258" t="s">
        <v>43</v>
      </c>
      <c r="D69" s="104">
        <v>1235</v>
      </c>
      <c r="E69" s="175" t="s">
        <v>163</v>
      </c>
      <c r="F69" s="109">
        <f t="shared" si="2"/>
        <v>7.3949999999999996</v>
      </c>
      <c r="G69" s="176">
        <v>61</v>
      </c>
      <c r="H69" s="176">
        <v>90.22</v>
      </c>
      <c r="I69" s="108">
        <f t="shared" si="3"/>
        <v>21.28</v>
      </c>
      <c r="J69" s="108">
        <f t="shared" si="1"/>
        <v>111.5</v>
      </c>
      <c r="M69" s="246"/>
    </row>
    <row r="70" spans="1:13" ht="26.4">
      <c r="A70" s="174">
        <v>63</v>
      </c>
      <c r="B70" s="258" t="s">
        <v>67</v>
      </c>
      <c r="C70" s="258" t="s">
        <v>41</v>
      </c>
      <c r="D70" s="104">
        <v>1240</v>
      </c>
      <c r="E70" s="175" t="s">
        <v>165</v>
      </c>
      <c r="F70" s="109">
        <f t="shared" si="2"/>
        <v>7.4249999999999998</v>
      </c>
      <c r="G70" s="176">
        <v>24</v>
      </c>
      <c r="H70" s="176">
        <v>17.82</v>
      </c>
      <c r="I70" s="108">
        <f t="shared" si="3"/>
        <v>4.2</v>
      </c>
      <c r="J70" s="108">
        <f t="shared" si="1"/>
        <v>22.02</v>
      </c>
      <c r="M70" s="246"/>
    </row>
    <row r="71" spans="1:13" ht="39.6">
      <c r="A71" s="174">
        <v>64</v>
      </c>
      <c r="B71" s="258" t="s">
        <v>68</v>
      </c>
      <c r="C71" s="258" t="s">
        <v>43</v>
      </c>
      <c r="D71" s="104">
        <v>1488</v>
      </c>
      <c r="E71" s="175" t="s">
        <v>163</v>
      </c>
      <c r="F71" s="109">
        <f t="shared" si="2"/>
        <v>8.91</v>
      </c>
      <c r="G71" s="176">
        <v>24</v>
      </c>
      <c r="H71" s="176">
        <v>42.77</v>
      </c>
      <c r="I71" s="108">
        <f>ROUND(H71*23.59%,2)</f>
        <v>10.09</v>
      </c>
      <c r="J71" s="108">
        <f t="shared" si="1"/>
        <v>52.86</v>
      </c>
      <c r="M71" s="246"/>
    </row>
    <row r="72" spans="1:13" ht="39.6">
      <c r="A72" s="174">
        <v>65</v>
      </c>
      <c r="B72" s="258" t="s">
        <v>38</v>
      </c>
      <c r="C72" s="258" t="s">
        <v>91</v>
      </c>
      <c r="D72" s="104">
        <v>1903</v>
      </c>
      <c r="E72" s="175" t="s">
        <v>163</v>
      </c>
      <c r="F72" s="109">
        <f t="shared" si="2"/>
        <v>11.395</v>
      </c>
      <c r="G72" s="176">
        <v>12</v>
      </c>
      <c r="H72" s="176">
        <v>27.35</v>
      </c>
      <c r="I72" s="108">
        <f t="shared" si="3"/>
        <v>6.45</v>
      </c>
      <c r="J72" s="108">
        <f t="shared" ref="J72:J135" si="4">H72+I72</f>
        <v>33.800000000000004</v>
      </c>
      <c r="M72" s="246"/>
    </row>
    <row r="73" spans="1:13" ht="26.4">
      <c r="A73" s="174">
        <v>66</v>
      </c>
      <c r="B73" s="258" t="s">
        <v>70</v>
      </c>
      <c r="C73" s="258" t="s">
        <v>43</v>
      </c>
      <c r="D73" s="104">
        <v>1279</v>
      </c>
      <c r="E73" s="175" t="s">
        <v>163</v>
      </c>
      <c r="F73" s="109">
        <f t="shared" ref="F73:F136" si="5">ROUND(D73/$F$4,3)</f>
        <v>7.6589999999999998</v>
      </c>
      <c r="G73" s="176">
        <v>72</v>
      </c>
      <c r="H73" s="176">
        <v>110.29</v>
      </c>
      <c r="I73" s="108">
        <f t="shared" ref="I73:I136" si="6">ROUND(H73*23.59%,2)</f>
        <v>26.02</v>
      </c>
      <c r="J73" s="108">
        <f t="shared" si="4"/>
        <v>136.31</v>
      </c>
      <c r="M73" s="246"/>
    </row>
    <row r="74" spans="1:13" ht="26.4">
      <c r="A74" s="174">
        <v>67</v>
      </c>
      <c r="B74" s="258" t="s">
        <v>70</v>
      </c>
      <c r="C74" s="258" t="s">
        <v>43</v>
      </c>
      <c r="D74" s="104">
        <v>1279</v>
      </c>
      <c r="E74" s="175" t="s">
        <v>164</v>
      </c>
      <c r="F74" s="109">
        <f t="shared" si="5"/>
        <v>7.6589999999999998</v>
      </c>
      <c r="G74" s="176">
        <v>3.5</v>
      </c>
      <c r="H74" s="176">
        <v>13.4</v>
      </c>
      <c r="I74" s="108">
        <f t="shared" si="6"/>
        <v>3.16</v>
      </c>
      <c r="J74" s="108">
        <f t="shared" si="4"/>
        <v>16.560000000000002</v>
      </c>
      <c r="M74" s="246"/>
    </row>
    <row r="75" spans="1:13" ht="26.4">
      <c r="A75" s="174">
        <v>68</v>
      </c>
      <c r="B75" s="258" t="s">
        <v>72</v>
      </c>
      <c r="C75" s="258" t="s">
        <v>45</v>
      </c>
      <c r="D75" s="104">
        <v>1268</v>
      </c>
      <c r="E75" s="175" t="s">
        <v>163</v>
      </c>
      <c r="F75" s="109">
        <f t="shared" si="5"/>
        <v>7.593</v>
      </c>
      <c r="G75" s="176">
        <v>25</v>
      </c>
      <c r="H75" s="176">
        <v>37.97</v>
      </c>
      <c r="I75" s="108">
        <f t="shared" si="6"/>
        <v>8.9600000000000009</v>
      </c>
      <c r="J75" s="108">
        <f t="shared" si="4"/>
        <v>46.93</v>
      </c>
      <c r="M75" s="246"/>
    </row>
    <row r="76" spans="1:13" ht="26.4">
      <c r="A76" s="174">
        <v>69</v>
      </c>
      <c r="B76" s="258" t="s">
        <v>47</v>
      </c>
      <c r="C76" s="258" t="s">
        <v>43</v>
      </c>
      <c r="D76" s="104">
        <v>1255</v>
      </c>
      <c r="E76" s="175" t="s">
        <v>163</v>
      </c>
      <c r="F76" s="109">
        <f t="shared" si="5"/>
        <v>7.5149999999999997</v>
      </c>
      <c r="G76" s="176">
        <v>26</v>
      </c>
      <c r="H76" s="176">
        <v>39.08</v>
      </c>
      <c r="I76" s="108">
        <f t="shared" si="6"/>
        <v>9.2200000000000006</v>
      </c>
      <c r="J76" s="108">
        <f t="shared" si="4"/>
        <v>48.3</v>
      </c>
      <c r="M76" s="246"/>
    </row>
    <row r="77" spans="1:13" ht="26.4">
      <c r="A77" s="174">
        <v>70</v>
      </c>
      <c r="B77" s="258" t="s">
        <v>99</v>
      </c>
      <c r="C77" s="258" t="s">
        <v>43</v>
      </c>
      <c r="D77" s="104">
        <v>1464</v>
      </c>
      <c r="E77" s="175" t="s">
        <v>163</v>
      </c>
      <c r="F77" s="109">
        <f t="shared" si="5"/>
        <v>8.766</v>
      </c>
      <c r="G77" s="176">
        <v>49.5</v>
      </c>
      <c r="H77" s="176">
        <v>86.78</v>
      </c>
      <c r="I77" s="108">
        <f t="shared" si="6"/>
        <v>20.47</v>
      </c>
      <c r="J77" s="108">
        <f t="shared" si="4"/>
        <v>107.25</v>
      </c>
      <c r="M77" s="246"/>
    </row>
    <row r="78" spans="1:13" ht="26.4">
      <c r="A78" s="174">
        <v>71</v>
      </c>
      <c r="B78" s="258" t="s">
        <v>72</v>
      </c>
      <c r="C78" s="258" t="s">
        <v>43</v>
      </c>
      <c r="D78" s="104">
        <v>1235</v>
      </c>
      <c r="E78" s="175" t="s">
        <v>163</v>
      </c>
      <c r="F78" s="109">
        <f t="shared" si="5"/>
        <v>7.3949999999999996</v>
      </c>
      <c r="G78" s="176">
        <v>37</v>
      </c>
      <c r="H78" s="176">
        <v>54.72</v>
      </c>
      <c r="I78" s="108">
        <f t="shared" si="6"/>
        <v>12.91</v>
      </c>
      <c r="J78" s="108">
        <f t="shared" si="4"/>
        <v>67.63</v>
      </c>
      <c r="M78" s="246"/>
    </row>
    <row r="79" spans="1:13" ht="26.4">
      <c r="A79" s="174">
        <v>72</v>
      </c>
      <c r="B79" s="258" t="s">
        <v>42</v>
      </c>
      <c r="C79" s="258" t="s">
        <v>43</v>
      </c>
      <c r="D79" s="104">
        <v>1255</v>
      </c>
      <c r="E79" s="175" t="s">
        <v>163</v>
      </c>
      <c r="F79" s="109">
        <f t="shared" si="5"/>
        <v>7.5149999999999997</v>
      </c>
      <c r="G79" s="176">
        <v>50</v>
      </c>
      <c r="H79" s="176">
        <v>75.150000000000006</v>
      </c>
      <c r="I79" s="108">
        <f t="shared" si="6"/>
        <v>17.73</v>
      </c>
      <c r="J79" s="108">
        <f t="shared" si="4"/>
        <v>92.88000000000001</v>
      </c>
      <c r="M79" s="246"/>
    </row>
    <row r="80" spans="1:13" ht="26.4">
      <c r="A80" s="174">
        <v>73</v>
      </c>
      <c r="B80" s="258" t="s">
        <v>42</v>
      </c>
      <c r="C80" s="258" t="s">
        <v>43</v>
      </c>
      <c r="D80" s="104">
        <v>1255</v>
      </c>
      <c r="E80" s="175" t="s">
        <v>164</v>
      </c>
      <c r="F80" s="109">
        <f t="shared" si="5"/>
        <v>7.5149999999999997</v>
      </c>
      <c r="G80" s="176">
        <v>1</v>
      </c>
      <c r="H80" s="176">
        <v>3.76</v>
      </c>
      <c r="I80" s="108">
        <f t="shared" si="6"/>
        <v>0.89</v>
      </c>
      <c r="J80" s="108">
        <f t="shared" si="4"/>
        <v>4.6499999999999995</v>
      </c>
      <c r="M80" s="246"/>
    </row>
    <row r="81" spans="1:13" ht="26.4">
      <c r="A81" s="174">
        <v>74</v>
      </c>
      <c r="B81" s="258" t="s">
        <v>73</v>
      </c>
      <c r="C81" s="258" t="s">
        <v>45</v>
      </c>
      <c r="D81" s="104">
        <v>1412</v>
      </c>
      <c r="E81" s="175" t="s">
        <v>163</v>
      </c>
      <c r="F81" s="109">
        <f t="shared" si="5"/>
        <v>8.4550000000000001</v>
      </c>
      <c r="G81" s="176">
        <v>42</v>
      </c>
      <c r="H81" s="176">
        <v>71.02</v>
      </c>
      <c r="I81" s="108">
        <f t="shared" si="6"/>
        <v>16.75</v>
      </c>
      <c r="J81" s="108">
        <f t="shared" si="4"/>
        <v>87.77</v>
      </c>
      <c r="M81" s="246"/>
    </row>
    <row r="82" spans="1:13" ht="26.4">
      <c r="A82" s="174">
        <v>75</v>
      </c>
      <c r="B82" s="258" t="s">
        <v>74</v>
      </c>
      <c r="C82" s="258" t="s">
        <v>43</v>
      </c>
      <c r="D82" s="104">
        <v>1508</v>
      </c>
      <c r="E82" s="175" t="s">
        <v>163</v>
      </c>
      <c r="F82" s="109">
        <f t="shared" si="5"/>
        <v>9.0299999999999994</v>
      </c>
      <c r="G82" s="176">
        <v>36</v>
      </c>
      <c r="H82" s="176">
        <v>65.02</v>
      </c>
      <c r="I82" s="108">
        <f t="shared" si="6"/>
        <v>15.34</v>
      </c>
      <c r="J82" s="108">
        <f t="shared" si="4"/>
        <v>80.36</v>
      </c>
      <c r="M82" s="246"/>
    </row>
    <row r="83" spans="1:13" ht="26.4">
      <c r="A83" s="174">
        <v>76</v>
      </c>
      <c r="B83" s="258" t="s">
        <v>69</v>
      </c>
      <c r="C83" s="258" t="s">
        <v>43</v>
      </c>
      <c r="D83" s="104">
        <v>1279</v>
      </c>
      <c r="E83" s="175" t="s">
        <v>163</v>
      </c>
      <c r="F83" s="109">
        <f t="shared" si="5"/>
        <v>7.6589999999999998</v>
      </c>
      <c r="G83" s="176">
        <v>24.5</v>
      </c>
      <c r="H83" s="176">
        <v>37.53</v>
      </c>
      <c r="I83" s="108">
        <f t="shared" si="6"/>
        <v>8.85</v>
      </c>
      <c r="J83" s="108">
        <f t="shared" si="4"/>
        <v>46.38</v>
      </c>
      <c r="M83" s="246"/>
    </row>
    <row r="84" spans="1:13" ht="26.4">
      <c r="A84" s="174">
        <v>77</v>
      </c>
      <c r="B84" s="258" t="s">
        <v>67</v>
      </c>
      <c r="C84" s="258" t="s">
        <v>41</v>
      </c>
      <c r="D84" s="104">
        <v>1200</v>
      </c>
      <c r="E84" s="175" t="s">
        <v>165</v>
      </c>
      <c r="F84" s="109">
        <f t="shared" si="5"/>
        <v>7.1859999999999999</v>
      </c>
      <c r="G84" s="176">
        <v>24</v>
      </c>
      <c r="H84" s="176">
        <v>17.25</v>
      </c>
      <c r="I84" s="108">
        <f t="shared" si="6"/>
        <v>4.07</v>
      </c>
      <c r="J84" s="108">
        <f t="shared" si="4"/>
        <v>21.32</v>
      </c>
      <c r="M84" s="246"/>
    </row>
    <row r="85" spans="1:13" ht="26.4">
      <c r="A85" s="174">
        <v>78</v>
      </c>
      <c r="B85" s="258" t="s">
        <v>75</v>
      </c>
      <c r="C85" s="258" t="s">
        <v>41</v>
      </c>
      <c r="D85" s="104">
        <v>1507</v>
      </c>
      <c r="E85" s="175" t="s">
        <v>163</v>
      </c>
      <c r="F85" s="109">
        <f t="shared" si="5"/>
        <v>9.0239999999999991</v>
      </c>
      <c r="G85" s="176">
        <v>37.5</v>
      </c>
      <c r="H85" s="176">
        <v>67.680000000000007</v>
      </c>
      <c r="I85" s="108">
        <f t="shared" si="6"/>
        <v>15.97</v>
      </c>
      <c r="J85" s="108">
        <f t="shared" si="4"/>
        <v>83.65</v>
      </c>
      <c r="M85" s="246"/>
    </row>
    <row r="86" spans="1:13" ht="39.6">
      <c r="A86" s="174">
        <v>79</v>
      </c>
      <c r="B86" s="258" t="s">
        <v>76</v>
      </c>
      <c r="C86" s="258" t="s">
        <v>43</v>
      </c>
      <c r="D86" s="104">
        <v>1309</v>
      </c>
      <c r="E86" s="175" t="s">
        <v>163</v>
      </c>
      <c r="F86" s="109">
        <f t="shared" si="5"/>
        <v>7.8380000000000001</v>
      </c>
      <c r="G86" s="176">
        <v>23</v>
      </c>
      <c r="H86" s="176">
        <v>36.049999999999997</v>
      </c>
      <c r="I86" s="108">
        <f>ROUND(H86*23.59%,2)</f>
        <v>8.5</v>
      </c>
      <c r="J86" s="108">
        <f t="shared" si="4"/>
        <v>44.55</v>
      </c>
      <c r="M86" s="246"/>
    </row>
    <row r="87" spans="1:13" ht="39.6">
      <c r="A87" s="174">
        <v>80</v>
      </c>
      <c r="B87" s="258" t="s">
        <v>76</v>
      </c>
      <c r="C87" s="258" t="s">
        <v>43</v>
      </c>
      <c r="D87" s="104">
        <v>1309</v>
      </c>
      <c r="E87" s="175" t="s">
        <v>164</v>
      </c>
      <c r="F87" s="109">
        <f t="shared" si="5"/>
        <v>7.8380000000000001</v>
      </c>
      <c r="G87" s="176">
        <v>1</v>
      </c>
      <c r="H87" s="176">
        <v>3.92</v>
      </c>
      <c r="I87" s="108">
        <f t="shared" si="6"/>
        <v>0.92</v>
      </c>
      <c r="J87" s="108">
        <f t="shared" si="4"/>
        <v>4.84</v>
      </c>
      <c r="M87" s="246"/>
    </row>
    <row r="88" spans="1:13" ht="26.4">
      <c r="A88" s="174">
        <v>81</v>
      </c>
      <c r="B88" s="258" t="s">
        <v>75</v>
      </c>
      <c r="C88" s="258" t="s">
        <v>41</v>
      </c>
      <c r="D88" s="104">
        <v>1412</v>
      </c>
      <c r="E88" s="175" t="s">
        <v>163</v>
      </c>
      <c r="F88" s="109">
        <f t="shared" si="5"/>
        <v>8.4550000000000001</v>
      </c>
      <c r="G88" s="176">
        <v>35</v>
      </c>
      <c r="H88" s="176">
        <v>59.19</v>
      </c>
      <c r="I88" s="108">
        <f t="shared" si="6"/>
        <v>13.96</v>
      </c>
      <c r="J88" s="108">
        <f t="shared" si="4"/>
        <v>73.150000000000006</v>
      </c>
      <c r="M88" s="246"/>
    </row>
    <row r="89" spans="1:13" ht="26.4">
      <c r="A89" s="174">
        <v>82</v>
      </c>
      <c r="B89" s="258" t="s">
        <v>107</v>
      </c>
      <c r="C89" s="258" t="s">
        <v>43</v>
      </c>
      <c r="D89" s="104">
        <v>1235</v>
      </c>
      <c r="E89" s="175" t="s">
        <v>163</v>
      </c>
      <c r="F89" s="109">
        <f t="shared" si="5"/>
        <v>7.3949999999999996</v>
      </c>
      <c r="G89" s="176">
        <v>49.5</v>
      </c>
      <c r="H89" s="176">
        <v>73.209999999999994</v>
      </c>
      <c r="I89" s="108">
        <f t="shared" si="6"/>
        <v>17.27</v>
      </c>
      <c r="J89" s="108">
        <f t="shared" si="4"/>
        <v>90.47999999999999</v>
      </c>
      <c r="M89" s="246"/>
    </row>
    <row r="90" spans="1:13" ht="26.4">
      <c r="A90" s="174">
        <v>83</v>
      </c>
      <c r="B90" s="258" t="s">
        <v>77</v>
      </c>
      <c r="C90" s="258" t="s">
        <v>43</v>
      </c>
      <c r="D90" s="104">
        <v>1255</v>
      </c>
      <c r="E90" s="175" t="s">
        <v>163</v>
      </c>
      <c r="F90" s="109">
        <f t="shared" si="5"/>
        <v>7.5149999999999997</v>
      </c>
      <c r="G90" s="176">
        <v>25</v>
      </c>
      <c r="H90" s="176">
        <v>37.58</v>
      </c>
      <c r="I90" s="108">
        <f t="shared" si="6"/>
        <v>8.8699999999999992</v>
      </c>
      <c r="J90" s="108">
        <f t="shared" si="4"/>
        <v>46.449999999999996</v>
      </c>
      <c r="M90" s="246"/>
    </row>
    <row r="91" spans="1:13" ht="26.4">
      <c r="A91" s="174">
        <v>84</v>
      </c>
      <c r="B91" s="258" t="s">
        <v>78</v>
      </c>
      <c r="C91" s="258" t="s">
        <v>45</v>
      </c>
      <c r="D91" s="104">
        <v>1508</v>
      </c>
      <c r="E91" s="175" t="s">
        <v>163</v>
      </c>
      <c r="F91" s="109">
        <f t="shared" si="5"/>
        <v>9.0299999999999994</v>
      </c>
      <c r="G91" s="176">
        <v>24</v>
      </c>
      <c r="H91" s="176">
        <v>43.34</v>
      </c>
      <c r="I91" s="108">
        <f t="shared" si="6"/>
        <v>10.220000000000001</v>
      </c>
      <c r="J91" s="108">
        <f t="shared" si="4"/>
        <v>53.56</v>
      </c>
      <c r="M91" s="246"/>
    </row>
    <row r="92" spans="1:13" ht="26.4">
      <c r="A92" s="174">
        <v>85</v>
      </c>
      <c r="B92" s="258" t="s">
        <v>63</v>
      </c>
      <c r="C92" s="258" t="s">
        <v>54</v>
      </c>
      <c r="D92" s="104">
        <v>1123</v>
      </c>
      <c r="E92" s="175" t="s">
        <v>163</v>
      </c>
      <c r="F92" s="109">
        <f t="shared" si="5"/>
        <v>6.7249999999999996</v>
      </c>
      <c r="G92" s="176">
        <v>52</v>
      </c>
      <c r="H92" s="176">
        <v>69.94</v>
      </c>
      <c r="I92" s="108">
        <f t="shared" si="6"/>
        <v>16.5</v>
      </c>
      <c r="J92" s="108">
        <f t="shared" si="4"/>
        <v>86.44</v>
      </c>
      <c r="M92" s="246"/>
    </row>
    <row r="93" spans="1:13" ht="26.4">
      <c r="A93" s="174">
        <v>86</v>
      </c>
      <c r="B93" s="258" t="s">
        <v>79</v>
      </c>
      <c r="C93" s="258" t="s">
        <v>43</v>
      </c>
      <c r="D93" s="104">
        <v>1279</v>
      </c>
      <c r="E93" s="175" t="s">
        <v>163</v>
      </c>
      <c r="F93" s="109">
        <f t="shared" si="5"/>
        <v>7.6589999999999998</v>
      </c>
      <c r="G93" s="176">
        <v>24</v>
      </c>
      <c r="H93" s="176">
        <v>36.76</v>
      </c>
      <c r="I93" s="108">
        <f t="shared" si="6"/>
        <v>8.67</v>
      </c>
      <c r="J93" s="108">
        <f t="shared" si="4"/>
        <v>45.43</v>
      </c>
      <c r="M93" s="246"/>
    </row>
    <row r="94" spans="1:13" ht="26.4">
      <c r="A94" s="174">
        <v>87</v>
      </c>
      <c r="B94" s="258" t="s">
        <v>87</v>
      </c>
      <c r="C94" s="258" t="s">
        <v>43</v>
      </c>
      <c r="D94" s="104">
        <v>1235</v>
      </c>
      <c r="E94" s="175" t="s">
        <v>163</v>
      </c>
      <c r="F94" s="109">
        <f t="shared" si="5"/>
        <v>7.3949999999999996</v>
      </c>
      <c r="G94" s="176">
        <v>12</v>
      </c>
      <c r="H94" s="176">
        <v>17.75</v>
      </c>
      <c r="I94" s="108">
        <f t="shared" si="6"/>
        <v>4.1900000000000004</v>
      </c>
      <c r="J94" s="108">
        <f t="shared" si="4"/>
        <v>21.94</v>
      </c>
      <c r="M94" s="246"/>
    </row>
    <row r="95" spans="1:13" ht="26.4">
      <c r="A95" s="174">
        <v>88</v>
      </c>
      <c r="B95" s="258" t="s">
        <v>80</v>
      </c>
      <c r="C95" s="258" t="s">
        <v>43</v>
      </c>
      <c r="D95" s="104">
        <v>1488</v>
      </c>
      <c r="E95" s="175" t="s">
        <v>163</v>
      </c>
      <c r="F95" s="109">
        <f t="shared" si="5"/>
        <v>8.91</v>
      </c>
      <c r="G95" s="176">
        <v>36</v>
      </c>
      <c r="H95" s="176">
        <v>64.150000000000006</v>
      </c>
      <c r="I95" s="108">
        <f t="shared" si="6"/>
        <v>15.13</v>
      </c>
      <c r="J95" s="108">
        <f t="shared" si="4"/>
        <v>79.28</v>
      </c>
      <c r="M95" s="246"/>
    </row>
    <row r="96" spans="1:13" ht="26.4">
      <c r="A96" s="174">
        <v>89</v>
      </c>
      <c r="B96" s="258" t="s">
        <v>81</v>
      </c>
      <c r="C96" s="258" t="s">
        <v>43</v>
      </c>
      <c r="D96" s="104">
        <v>1255</v>
      </c>
      <c r="E96" s="175" t="s">
        <v>163</v>
      </c>
      <c r="F96" s="109">
        <f t="shared" si="5"/>
        <v>7.5149999999999997</v>
      </c>
      <c r="G96" s="176">
        <v>37</v>
      </c>
      <c r="H96" s="176">
        <v>55.61</v>
      </c>
      <c r="I96" s="108">
        <f t="shared" si="6"/>
        <v>13.12</v>
      </c>
      <c r="J96" s="108">
        <f t="shared" si="4"/>
        <v>68.73</v>
      </c>
      <c r="M96" s="246"/>
    </row>
    <row r="97" spans="1:13" ht="26.4">
      <c r="A97" s="174">
        <v>90</v>
      </c>
      <c r="B97" s="258" t="s">
        <v>58</v>
      </c>
      <c r="C97" s="258" t="s">
        <v>41</v>
      </c>
      <c r="D97" s="104">
        <v>1243</v>
      </c>
      <c r="E97" s="175" t="s">
        <v>163</v>
      </c>
      <c r="F97" s="109">
        <f t="shared" si="5"/>
        <v>7.4429999999999996</v>
      </c>
      <c r="G97" s="176">
        <v>24</v>
      </c>
      <c r="H97" s="176">
        <v>35.729999999999997</v>
      </c>
      <c r="I97" s="108">
        <f t="shared" si="6"/>
        <v>8.43</v>
      </c>
      <c r="J97" s="108">
        <f t="shared" si="4"/>
        <v>44.16</v>
      </c>
      <c r="M97" s="246"/>
    </row>
    <row r="98" spans="1:13" ht="26.4">
      <c r="A98" s="174">
        <v>91</v>
      </c>
      <c r="B98" s="258" t="s">
        <v>108</v>
      </c>
      <c r="C98" s="258" t="s">
        <v>45</v>
      </c>
      <c r="D98" s="104">
        <v>1396</v>
      </c>
      <c r="E98" s="175" t="s">
        <v>163</v>
      </c>
      <c r="F98" s="109">
        <f t="shared" si="5"/>
        <v>8.359</v>
      </c>
      <c r="G98" s="176">
        <v>36</v>
      </c>
      <c r="H98" s="176">
        <v>60.18</v>
      </c>
      <c r="I98" s="108">
        <f t="shared" si="6"/>
        <v>14.2</v>
      </c>
      <c r="J98" s="108">
        <f t="shared" si="4"/>
        <v>74.38</v>
      </c>
      <c r="M98" s="246"/>
    </row>
    <row r="99" spans="1:13" ht="26.4">
      <c r="A99" s="174">
        <v>92</v>
      </c>
      <c r="B99" s="258" t="s">
        <v>49</v>
      </c>
      <c r="C99" s="258" t="s">
        <v>43</v>
      </c>
      <c r="D99" s="104">
        <v>1239</v>
      </c>
      <c r="E99" s="175" t="s">
        <v>163</v>
      </c>
      <c r="F99" s="109">
        <f t="shared" si="5"/>
        <v>7.4189999999999996</v>
      </c>
      <c r="G99" s="176">
        <v>25</v>
      </c>
      <c r="H99" s="176">
        <v>37.1</v>
      </c>
      <c r="I99" s="108">
        <f t="shared" si="6"/>
        <v>8.75</v>
      </c>
      <c r="J99" s="108">
        <f t="shared" si="4"/>
        <v>45.85</v>
      </c>
      <c r="M99" s="246"/>
    </row>
    <row r="100" spans="1:13" ht="26.4">
      <c r="A100" s="174">
        <v>93</v>
      </c>
      <c r="B100" s="258" t="s">
        <v>71</v>
      </c>
      <c r="C100" s="258" t="s">
        <v>45</v>
      </c>
      <c r="D100" s="104">
        <v>1422</v>
      </c>
      <c r="E100" s="175" t="s">
        <v>163</v>
      </c>
      <c r="F100" s="109">
        <f t="shared" si="5"/>
        <v>8.5150000000000006</v>
      </c>
      <c r="G100" s="176">
        <v>24</v>
      </c>
      <c r="H100" s="176">
        <v>40.869999999999997</v>
      </c>
      <c r="I100" s="108">
        <f t="shared" si="6"/>
        <v>9.64</v>
      </c>
      <c r="J100" s="108">
        <f t="shared" si="4"/>
        <v>50.51</v>
      </c>
      <c r="M100" s="246"/>
    </row>
    <row r="101" spans="1:13" ht="26.4">
      <c r="A101" s="174">
        <v>94</v>
      </c>
      <c r="B101" s="258" t="s">
        <v>107</v>
      </c>
      <c r="C101" s="258" t="s">
        <v>54</v>
      </c>
      <c r="D101" s="104">
        <v>1063</v>
      </c>
      <c r="E101" s="175" t="s">
        <v>163</v>
      </c>
      <c r="F101" s="109">
        <f t="shared" si="5"/>
        <v>6.3650000000000002</v>
      </c>
      <c r="G101" s="176">
        <v>24.5</v>
      </c>
      <c r="H101" s="176">
        <v>31.19</v>
      </c>
      <c r="I101" s="108">
        <f t="shared" si="6"/>
        <v>7.36</v>
      </c>
      <c r="J101" s="108">
        <f t="shared" si="4"/>
        <v>38.550000000000004</v>
      </c>
      <c r="M101" s="246"/>
    </row>
    <row r="102" spans="1:13">
      <c r="A102" s="174">
        <v>95</v>
      </c>
      <c r="B102" s="258" t="s">
        <v>62</v>
      </c>
      <c r="C102" s="258" t="s">
        <v>41</v>
      </c>
      <c r="D102" s="104">
        <v>1176</v>
      </c>
      <c r="E102" s="175" t="s">
        <v>163</v>
      </c>
      <c r="F102" s="109">
        <f t="shared" si="5"/>
        <v>7.0419999999999998</v>
      </c>
      <c r="G102" s="176">
        <v>26</v>
      </c>
      <c r="H102" s="176">
        <v>36.619999999999997</v>
      </c>
      <c r="I102" s="108">
        <f t="shared" si="6"/>
        <v>8.64</v>
      </c>
      <c r="J102" s="108">
        <f t="shared" si="4"/>
        <v>45.26</v>
      </c>
      <c r="M102" s="246"/>
    </row>
    <row r="103" spans="1:13" ht="26.4">
      <c r="A103" s="174">
        <v>96</v>
      </c>
      <c r="B103" s="258" t="s">
        <v>107</v>
      </c>
      <c r="C103" s="258" t="s">
        <v>41</v>
      </c>
      <c r="D103" s="104">
        <v>1347</v>
      </c>
      <c r="E103" s="175" t="s">
        <v>163</v>
      </c>
      <c r="F103" s="109">
        <f t="shared" si="5"/>
        <v>8.0660000000000007</v>
      </c>
      <c r="G103" s="176">
        <v>37</v>
      </c>
      <c r="H103" s="176">
        <v>59.69</v>
      </c>
      <c r="I103" s="108">
        <f t="shared" si="6"/>
        <v>14.08</v>
      </c>
      <c r="J103" s="108">
        <f t="shared" si="4"/>
        <v>73.77</v>
      </c>
      <c r="M103" s="246"/>
    </row>
    <row r="104" spans="1:13" ht="26.4">
      <c r="A104" s="174">
        <v>97</v>
      </c>
      <c r="B104" s="258" t="s">
        <v>52</v>
      </c>
      <c r="C104" s="258" t="s">
        <v>45</v>
      </c>
      <c r="D104" s="104">
        <v>1655</v>
      </c>
      <c r="E104" s="175" t="s">
        <v>163</v>
      </c>
      <c r="F104" s="109">
        <f t="shared" si="5"/>
        <v>9.91</v>
      </c>
      <c r="G104" s="176">
        <v>22</v>
      </c>
      <c r="H104" s="176">
        <v>43.6</v>
      </c>
      <c r="I104" s="108">
        <f t="shared" si="6"/>
        <v>10.29</v>
      </c>
      <c r="J104" s="108">
        <f t="shared" si="4"/>
        <v>53.89</v>
      </c>
      <c r="M104" s="246"/>
    </row>
    <row r="105" spans="1:13" ht="26.4">
      <c r="A105" s="174">
        <v>98</v>
      </c>
      <c r="B105" s="258" t="s">
        <v>57</v>
      </c>
      <c r="C105" s="258" t="s">
        <v>41</v>
      </c>
      <c r="D105" s="104">
        <v>1392</v>
      </c>
      <c r="E105" s="175" t="s">
        <v>165</v>
      </c>
      <c r="F105" s="109">
        <f t="shared" si="5"/>
        <v>8.3350000000000009</v>
      </c>
      <c r="G105" s="176">
        <v>18</v>
      </c>
      <c r="H105" s="176">
        <v>15</v>
      </c>
      <c r="I105" s="108">
        <f t="shared" si="6"/>
        <v>3.54</v>
      </c>
      <c r="J105" s="108">
        <f t="shared" si="4"/>
        <v>18.54</v>
      </c>
      <c r="M105" s="246"/>
    </row>
    <row r="106" spans="1:13" ht="26.4">
      <c r="A106" s="174">
        <v>99</v>
      </c>
      <c r="B106" s="258" t="s">
        <v>57</v>
      </c>
      <c r="C106" s="258" t="s">
        <v>41</v>
      </c>
      <c r="D106" s="104">
        <v>1392</v>
      </c>
      <c r="E106" s="175" t="s">
        <v>163</v>
      </c>
      <c r="F106" s="109">
        <f t="shared" si="5"/>
        <v>8.3350000000000009</v>
      </c>
      <c r="G106" s="176">
        <v>13</v>
      </c>
      <c r="H106" s="176">
        <v>21.67</v>
      </c>
      <c r="I106" s="108">
        <f t="shared" si="6"/>
        <v>5.1100000000000003</v>
      </c>
      <c r="J106" s="108">
        <f t="shared" si="4"/>
        <v>26.78</v>
      </c>
      <c r="M106" s="246"/>
    </row>
    <row r="107" spans="1:13" ht="26.4">
      <c r="A107" s="174">
        <v>100</v>
      </c>
      <c r="B107" s="258" t="s">
        <v>63</v>
      </c>
      <c r="C107" s="258" t="s">
        <v>43</v>
      </c>
      <c r="D107" s="104">
        <v>1376</v>
      </c>
      <c r="E107" s="175" t="s">
        <v>163</v>
      </c>
      <c r="F107" s="109">
        <f t="shared" si="5"/>
        <v>8.24</v>
      </c>
      <c r="G107" s="176">
        <v>52</v>
      </c>
      <c r="H107" s="176">
        <v>85.7</v>
      </c>
      <c r="I107" s="108">
        <f t="shared" si="6"/>
        <v>20.22</v>
      </c>
      <c r="J107" s="108">
        <f t="shared" si="4"/>
        <v>105.92</v>
      </c>
      <c r="M107" s="246"/>
    </row>
    <row r="108" spans="1:13" ht="26.4">
      <c r="A108" s="174">
        <v>101</v>
      </c>
      <c r="B108" s="258" t="s">
        <v>74</v>
      </c>
      <c r="C108" s="258" t="s">
        <v>43</v>
      </c>
      <c r="D108" s="104">
        <v>1535</v>
      </c>
      <c r="E108" s="175" t="s">
        <v>164</v>
      </c>
      <c r="F108" s="109">
        <f t="shared" si="5"/>
        <v>9.1920000000000002</v>
      </c>
      <c r="G108" s="176">
        <v>1.5</v>
      </c>
      <c r="H108" s="176">
        <v>6.89</v>
      </c>
      <c r="I108" s="108">
        <f t="shared" si="6"/>
        <v>1.63</v>
      </c>
      <c r="J108" s="108">
        <f t="shared" si="4"/>
        <v>8.52</v>
      </c>
      <c r="M108" s="246"/>
    </row>
    <row r="109" spans="1:13" ht="26.4">
      <c r="A109" s="174">
        <v>102</v>
      </c>
      <c r="B109" s="258" t="s">
        <v>74</v>
      </c>
      <c r="C109" s="258" t="s">
        <v>43</v>
      </c>
      <c r="D109" s="104">
        <v>1535</v>
      </c>
      <c r="E109" s="175" t="s">
        <v>163</v>
      </c>
      <c r="F109" s="109">
        <f t="shared" si="5"/>
        <v>9.1920000000000002</v>
      </c>
      <c r="G109" s="176">
        <v>22.5</v>
      </c>
      <c r="H109" s="176">
        <v>41.36</v>
      </c>
      <c r="I109" s="108">
        <f t="shared" si="6"/>
        <v>9.76</v>
      </c>
      <c r="J109" s="108">
        <f t="shared" si="4"/>
        <v>51.12</v>
      </c>
      <c r="M109" s="246"/>
    </row>
    <row r="110" spans="1:13" ht="26.4">
      <c r="A110" s="174">
        <v>103</v>
      </c>
      <c r="B110" s="258" t="s">
        <v>57</v>
      </c>
      <c r="C110" s="258" t="s">
        <v>41</v>
      </c>
      <c r="D110" s="104">
        <v>1367</v>
      </c>
      <c r="E110" s="175" t="s">
        <v>163</v>
      </c>
      <c r="F110" s="109">
        <f t="shared" si="5"/>
        <v>8.1859999999999999</v>
      </c>
      <c r="G110" s="176">
        <v>34.5</v>
      </c>
      <c r="H110" s="176">
        <v>56.48</v>
      </c>
      <c r="I110" s="108">
        <f t="shared" si="6"/>
        <v>13.32</v>
      </c>
      <c r="J110" s="108">
        <f t="shared" si="4"/>
        <v>69.8</v>
      </c>
      <c r="M110" s="246"/>
    </row>
    <row r="111" spans="1:13" ht="26.4">
      <c r="A111" s="174">
        <v>104</v>
      </c>
      <c r="B111" s="258" t="s">
        <v>74</v>
      </c>
      <c r="C111" s="258" t="s">
        <v>43</v>
      </c>
      <c r="D111" s="104">
        <v>1535</v>
      </c>
      <c r="E111" s="175" t="s">
        <v>163</v>
      </c>
      <c r="F111" s="109">
        <f t="shared" si="5"/>
        <v>9.1920000000000002</v>
      </c>
      <c r="G111" s="176">
        <v>24</v>
      </c>
      <c r="H111" s="176">
        <v>44.12</v>
      </c>
      <c r="I111" s="108">
        <f t="shared" si="6"/>
        <v>10.41</v>
      </c>
      <c r="J111" s="108">
        <f t="shared" si="4"/>
        <v>54.53</v>
      </c>
      <c r="M111" s="246"/>
    </row>
    <row r="112" spans="1:13" ht="26.4">
      <c r="A112" s="174">
        <v>105</v>
      </c>
      <c r="B112" s="258" t="s">
        <v>82</v>
      </c>
      <c r="C112" s="258" t="s">
        <v>41</v>
      </c>
      <c r="D112" s="104">
        <v>1220</v>
      </c>
      <c r="E112" s="175" t="s">
        <v>163</v>
      </c>
      <c r="F112" s="109">
        <f t="shared" si="5"/>
        <v>7.3049999999999997</v>
      </c>
      <c r="G112" s="176">
        <v>49.5</v>
      </c>
      <c r="H112" s="176">
        <v>72.319999999999993</v>
      </c>
      <c r="I112" s="108">
        <f t="shared" si="6"/>
        <v>17.059999999999999</v>
      </c>
      <c r="J112" s="108">
        <f t="shared" si="4"/>
        <v>89.38</v>
      </c>
      <c r="M112" s="246"/>
    </row>
    <row r="113" spans="1:13" ht="26.4">
      <c r="A113" s="174">
        <v>106</v>
      </c>
      <c r="B113" s="258" t="s">
        <v>44</v>
      </c>
      <c r="C113" s="258" t="s">
        <v>43</v>
      </c>
      <c r="D113" s="104">
        <v>1418</v>
      </c>
      <c r="E113" s="175" t="s">
        <v>163</v>
      </c>
      <c r="F113" s="109">
        <f t="shared" si="5"/>
        <v>8.4909999999999997</v>
      </c>
      <c r="G113" s="176">
        <v>24</v>
      </c>
      <c r="H113" s="176">
        <v>40.76</v>
      </c>
      <c r="I113" s="108">
        <f t="shared" si="6"/>
        <v>9.6199999999999992</v>
      </c>
      <c r="J113" s="108">
        <f t="shared" si="4"/>
        <v>50.379999999999995</v>
      </c>
      <c r="M113" s="246"/>
    </row>
    <row r="114" spans="1:13" ht="26.4">
      <c r="A114" s="174">
        <v>107</v>
      </c>
      <c r="B114" s="258" t="s">
        <v>58</v>
      </c>
      <c r="C114" s="258" t="s">
        <v>41</v>
      </c>
      <c r="D114" s="104">
        <v>1263</v>
      </c>
      <c r="E114" s="175" t="s">
        <v>163</v>
      </c>
      <c r="F114" s="109">
        <f t="shared" si="5"/>
        <v>7.5629999999999997</v>
      </c>
      <c r="G114" s="176">
        <v>26</v>
      </c>
      <c r="H114" s="176">
        <v>39.33</v>
      </c>
      <c r="I114" s="108">
        <f t="shared" si="6"/>
        <v>9.2799999999999994</v>
      </c>
      <c r="J114" s="108">
        <f t="shared" si="4"/>
        <v>48.61</v>
      </c>
      <c r="M114" s="246"/>
    </row>
    <row r="115" spans="1:13" ht="26.4">
      <c r="A115" s="174">
        <v>108</v>
      </c>
      <c r="B115" s="258" t="s">
        <v>47</v>
      </c>
      <c r="C115" s="258" t="s">
        <v>45</v>
      </c>
      <c r="D115" s="104">
        <v>1268</v>
      </c>
      <c r="E115" s="175" t="s">
        <v>163</v>
      </c>
      <c r="F115" s="109">
        <f t="shared" si="5"/>
        <v>7.593</v>
      </c>
      <c r="G115" s="176">
        <v>24</v>
      </c>
      <c r="H115" s="176">
        <v>36.450000000000003</v>
      </c>
      <c r="I115" s="108">
        <f t="shared" si="6"/>
        <v>8.6</v>
      </c>
      <c r="J115" s="108">
        <f t="shared" si="4"/>
        <v>45.050000000000004</v>
      </c>
      <c r="M115" s="246"/>
    </row>
    <row r="116" spans="1:13" ht="26.4">
      <c r="A116" s="174">
        <v>109</v>
      </c>
      <c r="B116" s="258" t="s">
        <v>83</v>
      </c>
      <c r="C116" s="258" t="s">
        <v>41</v>
      </c>
      <c r="D116" s="104">
        <v>1412</v>
      </c>
      <c r="E116" s="175" t="s">
        <v>165</v>
      </c>
      <c r="F116" s="109">
        <f t="shared" si="5"/>
        <v>8.4550000000000001</v>
      </c>
      <c r="G116" s="176">
        <v>26</v>
      </c>
      <c r="H116" s="176">
        <v>21.98</v>
      </c>
      <c r="I116" s="108">
        <f t="shared" si="6"/>
        <v>5.19</v>
      </c>
      <c r="J116" s="108">
        <f t="shared" si="4"/>
        <v>27.17</v>
      </c>
      <c r="M116" s="246"/>
    </row>
    <row r="117" spans="1:13" ht="26.4">
      <c r="A117" s="174">
        <v>110</v>
      </c>
      <c r="B117" s="258" t="s">
        <v>83</v>
      </c>
      <c r="C117" s="258" t="s">
        <v>41</v>
      </c>
      <c r="D117" s="104">
        <v>1412</v>
      </c>
      <c r="E117" s="175" t="s">
        <v>163</v>
      </c>
      <c r="F117" s="109">
        <f t="shared" si="5"/>
        <v>8.4550000000000001</v>
      </c>
      <c r="G117" s="176">
        <v>13</v>
      </c>
      <c r="H117" s="176">
        <v>21.98</v>
      </c>
      <c r="I117" s="108">
        <f t="shared" si="6"/>
        <v>5.19</v>
      </c>
      <c r="J117" s="108">
        <f t="shared" si="4"/>
        <v>27.17</v>
      </c>
      <c r="M117" s="246"/>
    </row>
    <row r="118" spans="1:13" ht="26.4">
      <c r="A118" s="174">
        <v>111</v>
      </c>
      <c r="B118" s="258" t="s">
        <v>73</v>
      </c>
      <c r="C118" s="258" t="s">
        <v>41</v>
      </c>
      <c r="D118" s="104">
        <v>1220</v>
      </c>
      <c r="E118" s="175" t="s">
        <v>163</v>
      </c>
      <c r="F118" s="109">
        <f t="shared" si="5"/>
        <v>7.3049999999999997</v>
      </c>
      <c r="G118" s="176">
        <v>20</v>
      </c>
      <c r="H118" s="176">
        <v>29.22</v>
      </c>
      <c r="I118" s="108">
        <f t="shared" si="6"/>
        <v>6.89</v>
      </c>
      <c r="J118" s="108">
        <f t="shared" si="4"/>
        <v>36.11</v>
      </c>
      <c r="M118" s="246"/>
    </row>
    <row r="119" spans="1:13" ht="26.4">
      <c r="A119" s="174">
        <v>112</v>
      </c>
      <c r="B119" s="258" t="s">
        <v>84</v>
      </c>
      <c r="C119" s="258" t="s">
        <v>43</v>
      </c>
      <c r="D119" s="104">
        <v>1268</v>
      </c>
      <c r="E119" s="175" t="s">
        <v>163</v>
      </c>
      <c r="F119" s="109">
        <f t="shared" si="5"/>
        <v>7.593</v>
      </c>
      <c r="G119" s="176">
        <v>36</v>
      </c>
      <c r="H119" s="176">
        <v>54.67</v>
      </c>
      <c r="I119" s="108">
        <f t="shared" si="6"/>
        <v>12.9</v>
      </c>
      <c r="J119" s="108">
        <f t="shared" si="4"/>
        <v>67.570000000000007</v>
      </c>
      <c r="M119" s="246"/>
    </row>
    <row r="120" spans="1:13" ht="26.4">
      <c r="A120" s="174">
        <v>113</v>
      </c>
      <c r="B120" s="258" t="s">
        <v>85</v>
      </c>
      <c r="C120" s="258" t="s">
        <v>41</v>
      </c>
      <c r="D120" s="104">
        <v>1220</v>
      </c>
      <c r="E120" s="175" t="s">
        <v>163</v>
      </c>
      <c r="F120" s="109">
        <f t="shared" si="5"/>
        <v>7.3049999999999997</v>
      </c>
      <c r="G120" s="176">
        <v>36</v>
      </c>
      <c r="H120" s="176">
        <v>52.6</v>
      </c>
      <c r="I120" s="108">
        <f t="shared" si="6"/>
        <v>12.41</v>
      </c>
      <c r="J120" s="108">
        <f t="shared" si="4"/>
        <v>65.010000000000005</v>
      </c>
      <c r="M120" s="246"/>
    </row>
    <row r="121" spans="1:13" ht="26.4">
      <c r="A121" s="174">
        <v>114</v>
      </c>
      <c r="B121" s="258" t="s">
        <v>40</v>
      </c>
      <c r="C121" s="258" t="s">
        <v>43</v>
      </c>
      <c r="D121" s="104">
        <v>1464</v>
      </c>
      <c r="E121" s="175" t="s">
        <v>163</v>
      </c>
      <c r="F121" s="109">
        <f t="shared" si="5"/>
        <v>8.766</v>
      </c>
      <c r="G121" s="176">
        <v>30.5</v>
      </c>
      <c r="H121" s="176">
        <v>53.47</v>
      </c>
      <c r="I121" s="108">
        <f t="shared" si="6"/>
        <v>12.61</v>
      </c>
      <c r="J121" s="108">
        <f t="shared" si="4"/>
        <v>66.08</v>
      </c>
      <c r="M121" s="246"/>
    </row>
    <row r="122" spans="1:13" ht="26.4">
      <c r="A122" s="174">
        <v>115</v>
      </c>
      <c r="B122" s="258" t="s">
        <v>40</v>
      </c>
      <c r="C122" s="258" t="s">
        <v>43</v>
      </c>
      <c r="D122" s="104">
        <v>1464</v>
      </c>
      <c r="E122" s="175" t="s">
        <v>164</v>
      </c>
      <c r="F122" s="109">
        <f t="shared" si="5"/>
        <v>8.766</v>
      </c>
      <c r="G122" s="176">
        <v>0.5</v>
      </c>
      <c r="H122" s="176">
        <v>2.19</v>
      </c>
      <c r="I122" s="108">
        <f t="shared" si="6"/>
        <v>0.52</v>
      </c>
      <c r="J122" s="108">
        <f t="shared" si="4"/>
        <v>2.71</v>
      </c>
      <c r="M122" s="246"/>
    </row>
    <row r="123" spans="1:13" ht="26.4">
      <c r="A123" s="174">
        <v>116</v>
      </c>
      <c r="B123" s="258" t="s">
        <v>51</v>
      </c>
      <c r="C123" s="258" t="s">
        <v>41</v>
      </c>
      <c r="D123" s="104">
        <v>1263</v>
      </c>
      <c r="E123" s="175" t="s">
        <v>163</v>
      </c>
      <c r="F123" s="109">
        <f t="shared" si="5"/>
        <v>7.5629999999999997</v>
      </c>
      <c r="G123" s="176">
        <v>24</v>
      </c>
      <c r="H123" s="176">
        <v>36.299999999999997</v>
      </c>
      <c r="I123" s="108">
        <f t="shared" si="6"/>
        <v>8.56</v>
      </c>
      <c r="J123" s="108">
        <f t="shared" si="4"/>
        <v>44.86</v>
      </c>
      <c r="M123" s="246"/>
    </row>
    <row r="124" spans="1:13" ht="26.4">
      <c r="A124" s="174">
        <v>117</v>
      </c>
      <c r="B124" s="258" t="s">
        <v>75</v>
      </c>
      <c r="C124" s="258" t="s">
        <v>41</v>
      </c>
      <c r="D124" s="104">
        <v>1412</v>
      </c>
      <c r="E124" s="175" t="s">
        <v>163</v>
      </c>
      <c r="F124" s="109">
        <f t="shared" si="5"/>
        <v>8.4550000000000001</v>
      </c>
      <c r="G124" s="176">
        <v>12</v>
      </c>
      <c r="H124" s="176">
        <v>20.29</v>
      </c>
      <c r="I124" s="108">
        <f t="shared" si="6"/>
        <v>4.79</v>
      </c>
      <c r="J124" s="108">
        <f t="shared" si="4"/>
        <v>25.08</v>
      </c>
      <c r="M124" s="246"/>
    </row>
    <row r="125" spans="1:13" ht="26.4">
      <c r="A125" s="174">
        <v>118</v>
      </c>
      <c r="B125" s="258" t="s">
        <v>52</v>
      </c>
      <c r="C125" s="258" t="s">
        <v>43</v>
      </c>
      <c r="D125" s="104">
        <v>1464</v>
      </c>
      <c r="E125" s="175" t="s">
        <v>163</v>
      </c>
      <c r="F125" s="109">
        <f t="shared" si="5"/>
        <v>8.766</v>
      </c>
      <c r="G125" s="176">
        <v>25</v>
      </c>
      <c r="H125" s="176">
        <v>43.83</v>
      </c>
      <c r="I125" s="108">
        <f t="shared" si="6"/>
        <v>10.34</v>
      </c>
      <c r="J125" s="108">
        <f t="shared" si="4"/>
        <v>54.17</v>
      </c>
      <c r="M125" s="246"/>
    </row>
    <row r="126" spans="1:13" ht="26.4">
      <c r="A126" s="174">
        <v>119</v>
      </c>
      <c r="B126" s="258" t="s">
        <v>56</v>
      </c>
      <c r="C126" s="258" t="s">
        <v>41</v>
      </c>
      <c r="D126" s="104">
        <v>1240</v>
      </c>
      <c r="E126" s="175" t="s">
        <v>163</v>
      </c>
      <c r="F126" s="109">
        <f t="shared" si="5"/>
        <v>7.4249999999999998</v>
      </c>
      <c r="G126" s="176">
        <v>12</v>
      </c>
      <c r="H126" s="176">
        <v>17.82</v>
      </c>
      <c r="I126" s="108">
        <f t="shared" si="6"/>
        <v>4.2</v>
      </c>
      <c r="J126" s="108">
        <f t="shared" si="4"/>
        <v>22.02</v>
      </c>
      <c r="M126" s="246"/>
    </row>
    <row r="127" spans="1:13" ht="26.4">
      <c r="A127" s="174">
        <v>120</v>
      </c>
      <c r="B127" s="258" t="s">
        <v>72</v>
      </c>
      <c r="C127" s="258" t="s">
        <v>41</v>
      </c>
      <c r="D127" s="104">
        <v>1220</v>
      </c>
      <c r="E127" s="175" t="s">
        <v>163</v>
      </c>
      <c r="F127" s="109">
        <f t="shared" si="5"/>
        <v>7.3049999999999997</v>
      </c>
      <c r="G127" s="176">
        <v>37</v>
      </c>
      <c r="H127" s="176">
        <v>54.06</v>
      </c>
      <c r="I127" s="108">
        <f t="shared" si="6"/>
        <v>12.75</v>
      </c>
      <c r="J127" s="108">
        <f t="shared" si="4"/>
        <v>66.81</v>
      </c>
      <c r="M127" s="246"/>
    </row>
    <row r="128" spans="1:13" ht="26.4">
      <c r="A128" s="174">
        <v>121</v>
      </c>
      <c r="B128" s="258" t="s">
        <v>57</v>
      </c>
      <c r="C128" s="258" t="s">
        <v>43</v>
      </c>
      <c r="D128" s="104">
        <v>1438</v>
      </c>
      <c r="E128" s="175" t="s">
        <v>163</v>
      </c>
      <c r="F128" s="109">
        <f t="shared" si="5"/>
        <v>8.6110000000000007</v>
      </c>
      <c r="G128" s="176">
        <v>35</v>
      </c>
      <c r="H128" s="176">
        <v>60.28</v>
      </c>
      <c r="I128" s="108">
        <f t="shared" si="6"/>
        <v>14.22</v>
      </c>
      <c r="J128" s="108">
        <f t="shared" si="4"/>
        <v>74.5</v>
      </c>
      <c r="M128" s="246"/>
    </row>
    <row r="129" spans="1:13" ht="26.4">
      <c r="A129" s="174">
        <v>122</v>
      </c>
      <c r="B129" s="258" t="s">
        <v>57</v>
      </c>
      <c r="C129" s="258" t="s">
        <v>43</v>
      </c>
      <c r="D129" s="104">
        <v>1438</v>
      </c>
      <c r="E129" s="175" t="s">
        <v>164</v>
      </c>
      <c r="F129" s="109">
        <f t="shared" si="5"/>
        <v>8.6110000000000007</v>
      </c>
      <c r="G129" s="176">
        <v>1</v>
      </c>
      <c r="H129" s="176">
        <v>4.3099999999999996</v>
      </c>
      <c r="I129" s="108">
        <f t="shared" si="6"/>
        <v>1.02</v>
      </c>
      <c r="J129" s="108">
        <f t="shared" si="4"/>
        <v>5.33</v>
      </c>
      <c r="M129" s="246"/>
    </row>
    <row r="130" spans="1:13" ht="26.4">
      <c r="A130" s="174">
        <v>123</v>
      </c>
      <c r="B130" s="258" t="s">
        <v>74</v>
      </c>
      <c r="C130" s="258" t="s">
        <v>43</v>
      </c>
      <c r="D130" s="104">
        <v>1535</v>
      </c>
      <c r="E130" s="175" t="s">
        <v>163</v>
      </c>
      <c r="F130" s="109">
        <f t="shared" si="5"/>
        <v>9.1920000000000002</v>
      </c>
      <c r="G130" s="176">
        <v>35</v>
      </c>
      <c r="H130" s="176">
        <v>64.34</v>
      </c>
      <c r="I130" s="108">
        <f t="shared" si="6"/>
        <v>15.18</v>
      </c>
      <c r="J130" s="108">
        <f t="shared" si="4"/>
        <v>79.52000000000001</v>
      </c>
      <c r="M130" s="246"/>
    </row>
    <row r="131" spans="1:13" ht="26.4">
      <c r="A131" s="174">
        <v>124</v>
      </c>
      <c r="B131" s="258" t="s">
        <v>74</v>
      </c>
      <c r="C131" s="258" t="s">
        <v>43</v>
      </c>
      <c r="D131" s="104">
        <v>1535</v>
      </c>
      <c r="E131" s="175" t="s">
        <v>164</v>
      </c>
      <c r="F131" s="109">
        <f t="shared" si="5"/>
        <v>9.1920000000000002</v>
      </c>
      <c r="G131" s="176">
        <v>2</v>
      </c>
      <c r="H131" s="176">
        <v>9.19</v>
      </c>
      <c r="I131" s="108">
        <f t="shared" si="6"/>
        <v>2.17</v>
      </c>
      <c r="J131" s="108">
        <f t="shared" si="4"/>
        <v>11.36</v>
      </c>
      <c r="M131" s="246"/>
    </row>
    <row r="132" spans="1:13" ht="26.4">
      <c r="A132" s="174">
        <v>125</v>
      </c>
      <c r="B132" s="258" t="s">
        <v>86</v>
      </c>
      <c r="C132" s="258" t="s">
        <v>43</v>
      </c>
      <c r="D132" s="104">
        <v>1418</v>
      </c>
      <c r="E132" s="175" t="s">
        <v>163</v>
      </c>
      <c r="F132" s="109">
        <f t="shared" si="5"/>
        <v>8.4909999999999997</v>
      </c>
      <c r="G132" s="176">
        <v>13</v>
      </c>
      <c r="H132" s="176">
        <v>22.08</v>
      </c>
      <c r="I132" s="108">
        <f t="shared" si="6"/>
        <v>5.21</v>
      </c>
      <c r="J132" s="108">
        <f t="shared" si="4"/>
        <v>27.29</v>
      </c>
      <c r="M132" s="246"/>
    </row>
    <row r="133" spans="1:13" ht="26.4">
      <c r="A133" s="174">
        <v>126</v>
      </c>
      <c r="B133" s="258" t="s">
        <v>83</v>
      </c>
      <c r="C133" s="258" t="s">
        <v>41</v>
      </c>
      <c r="D133" s="104">
        <v>1412</v>
      </c>
      <c r="E133" s="175" t="s">
        <v>165</v>
      </c>
      <c r="F133" s="109">
        <f t="shared" si="5"/>
        <v>8.4550000000000001</v>
      </c>
      <c r="G133" s="176">
        <v>13</v>
      </c>
      <c r="H133" s="176">
        <v>10.99</v>
      </c>
      <c r="I133" s="108">
        <f t="shared" si="6"/>
        <v>2.59</v>
      </c>
      <c r="J133" s="108">
        <f t="shared" si="4"/>
        <v>13.58</v>
      </c>
      <c r="M133" s="246"/>
    </row>
    <row r="134" spans="1:13" ht="26.4">
      <c r="A134" s="174">
        <v>127</v>
      </c>
      <c r="B134" s="258" t="s">
        <v>80</v>
      </c>
      <c r="C134" s="258" t="s">
        <v>45</v>
      </c>
      <c r="D134" s="104">
        <v>1594</v>
      </c>
      <c r="E134" s="175" t="s">
        <v>163</v>
      </c>
      <c r="F134" s="109">
        <f t="shared" si="5"/>
        <v>9.5449999999999999</v>
      </c>
      <c r="G134" s="176">
        <v>35.5</v>
      </c>
      <c r="H134" s="176">
        <v>67.77</v>
      </c>
      <c r="I134" s="108">
        <f t="shared" si="6"/>
        <v>15.99</v>
      </c>
      <c r="J134" s="108">
        <f t="shared" si="4"/>
        <v>83.759999999999991</v>
      </c>
      <c r="M134" s="246"/>
    </row>
    <row r="135" spans="1:13" ht="26.4">
      <c r="A135" s="174">
        <v>128</v>
      </c>
      <c r="B135" s="258" t="s">
        <v>80</v>
      </c>
      <c r="C135" s="258" t="s">
        <v>45</v>
      </c>
      <c r="D135" s="104">
        <v>1594</v>
      </c>
      <c r="E135" s="175" t="s">
        <v>164</v>
      </c>
      <c r="F135" s="109">
        <f t="shared" si="5"/>
        <v>9.5449999999999999</v>
      </c>
      <c r="G135" s="176">
        <v>0.5</v>
      </c>
      <c r="H135" s="176">
        <v>2.39</v>
      </c>
      <c r="I135" s="108">
        <f t="shared" si="6"/>
        <v>0.56000000000000005</v>
      </c>
      <c r="J135" s="108">
        <f t="shared" si="4"/>
        <v>2.95</v>
      </c>
      <c r="M135" s="246"/>
    </row>
    <row r="136" spans="1:13" ht="26.4">
      <c r="A136" s="174">
        <v>129</v>
      </c>
      <c r="B136" s="258" t="s">
        <v>53</v>
      </c>
      <c r="C136" s="258" t="s">
        <v>54</v>
      </c>
      <c r="D136" s="104">
        <v>1063</v>
      </c>
      <c r="E136" s="175" t="s">
        <v>165</v>
      </c>
      <c r="F136" s="109">
        <f t="shared" si="5"/>
        <v>6.3650000000000002</v>
      </c>
      <c r="G136" s="176">
        <v>26</v>
      </c>
      <c r="H136" s="176">
        <v>16.55</v>
      </c>
      <c r="I136" s="108">
        <f t="shared" si="6"/>
        <v>3.9</v>
      </c>
      <c r="J136" s="108">
        <f t="shared" ref="J136:J199" si="7">H136+I136</f>
        <v>20.45</v>
      </c>
      <c r="M136" s="246"/>
    </row>
    <row r="137" spans="1:13" ht="26.4">
      <c r="A137" s="174">
        <v>130</v>
      </c>
      <c r="B137" s="258" t="s">
        <v>87</v>
      </c>
      <c r="C137" s="258" t="s">
        <v>41</v>
      </c>
      <c r="D137" s="104">
        <v>1220</v>
      </c>
      <c r="E137" s="175" t="s">
        <v>163</v>
      </c>
      <c r="F137" s="109">
        <f t="shared" ref="F137:F200" si="8">ROUND(D137/$F$4,3)</f>
        <v>7.3049999999999997</v>
      </c>
      <c r="G137" s="176">
        <v>37</v>
      </c>
      <c r="H137" s="176">
        <v>54.06</v>
      </c>
      <c r="I137" s="108">
        <f t="shared" ref="I137:I200" si="9">ROUND(H137*23.59%,2)</f>
        <v>12.75</v>
      </c>
      <c r="J137" s="108">
        <f t="shared" si="7"/>
        <v>66.81</v>
      </c>
      <c r="M137" s="246"/>
    </row>
    <row r="138" spans="1:13" ht="26.4">
      <c r="A138" s="174">
        <v>131</v>
      </c>
      <c r="B138" s="258" t="s">
        <v>60</v>
      </c>
      <c r="C138" s="258" t="s">
        <v>43</v>
      </c>
      <c r="D138" s="104">
        <v>1444</v>
      </c>
      <c r="E138" s="175" t="s">
        <v>163</v>
      </c>
      <c r="F138" s="109">
        <f t="shared" si="8"/>
        <v>8.6470000000000002</v>
      </c>
      <c r="G138" s="176">
        <v>12</v>
      </c>
      <c r="H138" s="176">
        <v>20.75</v>
      </c>
      <c r="I138" s="108">
        <f t="shared" si="9"/>
        <v>4.8899999999999997</v>
      </c>
      <c r="J138" s="108">
        <f t="shared" si="7"/>
        <v>25.64</v>
      </c>
      <c r="M138" s="246"/>
    </row>
    <row r="139" spans="1:13" ht="26.4">
      <c r="A139" s="174">
        <v>132</v>
      </c>
      <c r="B139" s="258" t="s">
        <v>88</v>
      </c>
      <c r="C139" s="258" t="s">
        <v>41</v>
      </c>
      <c r="D139" s="104">
        <v>1392</v>
      </c>
      <c r="E139" s="175" t="s">
        <v>163</v>
      </c>
      <c r="F139" s="109">
        <f t="shared" si="8"/>
        <v>8.3350000000000009</v>
      </c>
      <c r="G139" s="176">
        <v>9.5</v>
      </c>
      <c r="H139" s="176">
        <v>15.84</v>
      </c>
      <c r="I139" s="108">
        <f t="shared" si="9"/>
        <v>3.74</v>
      </c>
      <c r="J139" s="108">
        <f t="shared" si="7"/>
        <v>19.579999999999998</v>
      </c>
      <c r="M139" s="246"/>
    </row>
    <row r="140" spans="1:13" ht="26.4">
      <c r="A140" s="174">
        <v>133</v>
      </c>
      <c r="B140" s="258" t="s">
        <v>49</v>
      </c>
      <c r="C140" s="258" t="s">
        <v>41</v>
      </c>
      <c r="D140" s="104">
        <v>1259</v>
      </c>
      <c r="E140" s="175" t="s">
        <v>163</v>
      </c>
      <c r="F140" s="109">
        <f t="shared" si="8"/>
        <v>7.5389999999999997</v>
      </c>
      <c r="G140" s="176">
        <v>12.5</v>
      </c>
      <c r="H140" s="176">
        <v>18.850000000000001</v>
      </c>
      <c r="I140" s="108">
        <f t="shared" si="9"/>
        <v>4.45</v>
      </c>
      <c r="J140" s="108">
        <f t="shared" si="7"/>
        <v>23.3</v>
      </c>
      <c r="M140" s="246"/>
    </row>
    <row r="141" spans="1:13" ht="26.4">
      <c r="A141" s="174">
        <v>134</v>
      </c>
      <c r="B141" s="258" t="s">
        <v>88</v>
      </c>
      <c r="C141" s="258" t="s">
        <v>45</v>
      </c>
      <c r="D141" s="104">
        <v>1762</v>
      </c>
      <c r="E141" s="175" t="s">
        <v>165</v>
      </c>
      <c r="F141" s="109">
        <f t="shared" si="8"/>
        <v>10.551</v>
      </c>
      <c r="G141" s="176">
        <v>11</v>
      </c>
      <c r="H141" s="176">
        <v>11.61</v>
      </c>
      <c r="I141" s="108">
        <f t="shared" si="9"/>
        <v>2.74</v>
      </c>
      <c r="J141" s="108">
        <f t="shared" si="7"/>
        <v>14.35</v>
      </c>
      <c r="M141" s="246"/>
    </row>
    <row r="142" spans="1:13" ht="26.4">
      <c r="A142" s="174">
        <v>135</v>
      </c>
      <c r="B142" s="258" t="s">
        <v>75</v>
      </c>
      <c r="C142" s="258" t="s">
        <v>43</v>
      </c>
      <c r="D142" s="104">
        <v>1438</v>
      </c>
      <c r="E142" s="175" t="s">
        <v>163</v>
      </c>
      <c r="F142" s="109">
        <f t="shared" si="8"/>
        <v>8.6110000000000007</v>
      </c>
      <c r="G142" s="176">
        <v>37</v>
      </c>
      <c r="H142" s="176">
        <v>63.72</v>
      </c>
      <c r="I142" s="108">
        <f t="shared" si="9"/>
        <v>15.03</v>
      </c>
      <c r="J142" s="108">
        <f t="shared" si="7"/>
        <v>78.75</v>
      </c>
      <c r="M142" s="246"/>
    </row>
    <row r="143" spans="1:13" ht="26.4">
      <c r="A143" s="174">
        <v>136</v>
      </c>
      <c r="B143" s="258" t="s">
        <v>67</v>
      </c>
      <c r="C143" s="258" t="s">
        <v>43</v>
      </c>
      <c r="D143" s="104">
        <v>1235</v>
      </c>
      <c r="E143" s="175" t="s">
        <v>165</v>
      </c>
      <c r="F143" s="109">
        <f t="shared" si="8"/>
        <v>7.3949999999999996</v>
      </c>
      <c r="G143" s="176">
        <v>24</v>
      </c>
      <c r="H143" s="176">
        <v>17.75</v>
      </c>
      <c r="I143" s="108">
        <f t="shared" si="9"/>
        <v>4.1900000000000004</v>
      </c>
      <c r="J143" s="108">
        <f t="shared" si="7"/>
        <v>21.94</v>
      </c>
      <c r="M143" s="246"/>
    </row>
    <row r="144" spans="1:13" ht="26.4">
      <c r="A144" s="174">
        <v>137</v>
      </c>
      <c r="B144" s="258" t="s">
        <v>75</v>
      </c>
      <c r="C144" s="258" t="s">
        <v>43</v>
      </c>
      <c r="D144" s="104">
        <v>1464</v>
      </c>
      <c r="E144" s="175" t="s">
        <v>163</v>
      </c>
      <c r="F144" s="109">
        <f t="shared" si="8"/>
        <v>8.766</v>
      </c>
      <c r="G144" s="176">
        <v>24</v>
      </c>
      <c r="H144" s="176">
        <v>42.08</v>
      </c>
      <c r="I144" s="108">
        <f t="shared" si="9"/>
        <v>9.93</v>
      </c>
      <c r="J144" s="108">
        <f t="shared" si="7"/>
        <v>52.01</v>
      </c>
      <c r="M144" s="246"/>
    </row>
    <row r="145" spans="1:13" ht="26.4">
      <c r="A145" s="174">
        <v>138</v>
      </c>
      <c r="B145" s="258" t="s">
        <v>86</v>
      </c>
      <c r="C145" s="258" t="s">
        <v>41</v>
      </c>
      <c r="D145" s="104">
        <v>1412</v>
      </c>
      <c r="E145" s="175" t="s">
        <v>165</v>
      </c>
      <c r="F145" s="109">
        <f t="shared" si="8"/>
        <v>8.4550000000000001</v>
      </c>
      <c r="G145" s="176">
        <v>26</v>
      </c>
      <c r="H145" s="176">
        <v>21.98</v>
      </c>
      <c r="I145" s="108">
        <f t="shared" si="9"/>
        <v>5.19</v>
      </c>
      <c r="J145" s="108">
        <f t="shared" si="7"/>
        <v>27.17</v>
      </c>
      <c r="M145" s="246"/>
    </row>
    <row r="146" spans="1:13" ht="26.4">
      <c r="A146" s="174">
        <v>139</v>
      </c>
      <c r="B146" s="258" t="s">
        <v>86</v>
      </c>
      <c r="C146" s="258" t="s">
        <v>41</v>
      </c>
      <c r="D146" s="104">
        <v>1412</v>
      </c>
      <c r="E146" s="175" t="s">
        <v>163</v>
      </c>
      <c r="F146" s="109">
        <f t="shared" si="8"/>
        <v>8.4550000000000001</v>
      </c>
      <c r="G146" s="176">
        <v>13</v>
      </c>
      <c r="H146" s="176">
        <v>21.98</v>
      </c>
      <c r="I146" s="108">
        <f t="shared" si="9"/>
        <v>5.19</v>
      </c>
      <c r="J146" s="108">
        <f t="shared" si="7"/>
        <v>27.17</v>
      </c>
      <c r="M146" s="246"/>
    </row>
    <row r="147" spans="1:13" ht="26.4">
      <c r="A147" s="174">
        <v>140</v>
      </c>
      <c r="B147" s="258" t="s">
        <v>81</v>
      </c>
      <c r="C147" s="258" t="s">
        <v>43</v>
      </c>
      <c r="D147" s="104">
        <v>1235</v>
      </c>
      <c r="E147" s="175" t="s">
        <v>163</v>
      </c>
      <c r="F147" s="109">
        <f t="shared" si="8"/>
        <v>7.3949999999999996</v>
      </c>
      <c r="G147" s="176">
        <v>60.5</v>
      </c>
      <c r="H147" s="176">
        <v>89.48</v>
      </c>
      <c r="I147" s="108">
        <f t="shared" si="9"/>
        <v>21.11</v>
      </c>
      <c r="J147" s="108">
        <f t="shared" si="7"/>
        <v>110.59</v>
      </c>
      <c r="M147" s="246"/>
    </row>
    <row r="148" spans="1:13" ht="26.4">
      <c r="A148" s="174">
        <v>141</v>
      </c>
      <c r="B148" s="258" t="s">
        <v>58</v>
      </c>
      <c r="C148" s="258" t="s">
        <v>43</v>
      </c>
      <c r="D148" s="104">
        <v>1255</v>
      </c>
      <c r="E148" s="175" t="s">
        <v>163</v>
      </c>
      <c r="F148" s="109">
        <f t="shared" si="8"/>
        <v>7.5149999999999997</v>
      </c>
      <c r="G148" s="176">
        <v>12</v>
      </c>
      <c r="H148" s="176">
        <v>18.04</v>
      </c>
      <c r="I148" s="108">
        <f t="shared" si="9"/>
        <v>4.26</v>
      </c>
      <c r="J148" s="108">
        <f t="shared" si="7"/>
        <v>22.299999999999997</v>
      </c>
      <c r="M148" s="246"/>
    </row>
    <row r="149" spans="1:13" ht="26.4">
      <c r="A149" s="174">
        <v>142</v>
      </c>
      <c r="B149" s="258" t="s">
        <v>71</v>
      </c>
      <c r="C149" s="258" t="s">
        <v>41</v>
      </c>
      <c r="D149" s="104">
        <v>1243</v>
      </c>
      <c r="E149" s="175" t="s">
        <v>163</v>
      </c>
      <c r="F149" s="109">
        <f t="shared" si="8"/>
        <v>7.4429999999999996</v>
      </c>
      <c r="G149" s="176">
        <v>36</v>
      </c>
      <c r="H149" s="176">
        <v>53.59</v>
      </c>
      <c r="I149" s="108">
        <f t="shared" si="9"/>
        <v>12.64</v>
      </c>
      <c r="J149" s="108">
        <f t="shared" si="7"/>
        <v>66.23</v>
      </c>
      <c r="M149" s="246"/>
    </row>
    <row r="150" spans="1:13">
      <c r="A150" s="174">
        <v>143</v>
      </c>
      <c r="B150" s="258" t="s">
        <v>62</v>
      </c>
      <c r="C150" s="258" t="s">
        <v>43</v>
      </c>
      <c r="D150" s="104">
        <v>1360</v>
      </c>
      <c r="E150" s="175" t="s">
        <v>163</v>
      </c>
      <c r="F150" s="109">
        <f t="shared" si="8"/>
        <v>8.1440000000000001</v>
      </c>
      <c r="G150" s="176">
        <v>26</v>
      </c>
      <c r="H150" s="176">
        <v>42.35</v>
      </c>
      <c r="I150" s="108">
        <f t="shared" si="9"/>
        <v>9.99</v>
      </c>
      <c r="J150" s="108">
        <f t="shared" si="7"/>
        <v>52.34</v>
      </c>
      <c r="M150" s="246"/>
    </row>
    <row r="151" spans="1:13" ht="26.4">
      <c r="A151" s="174">
        <v>144</v>
      </c>
      <c r="B151" s="258" t="s">
        <v>75</v>
      </c>
      <c r="C151" s="258" t="s">
        <v>41</v>
      </c>
      <c r="D151" s="104">
        <v>1412</v>
      </c>
      <c r="E151" s="175" t="s">
        <v>163</v>
      </c>
      <c r="F151" s="109">
        <f t="shared" si="8"/>
        <v>8.4550000000000001</v>
      </c>
      <c r="G151" s="176">
        <v>49.5</v>
      </c>
      <c r="H151" s="176">
        <v>83.7</v>
      </c>
      <c r="I151" s="108">
        <f t="shared" si="9"/>
        <v>19.739999999999998</v>
      </c>
      <c r="J151" s="108">
        <f t="shared" si="7"/>
        <v>103.44</v>
      </c>
      <c r="M151" s="246"/>
    </row>
    <row r="152" spans="1:13" ht="26.4">
      <c r="A152" s="174">
        <v>145</v>
      </c>
      <c r="B152" s="258" t="s">
        <v>89</v>
      </c>
      <c r="C152" s="258" t="s">
        <v>41</v>
      </c>
      <c r="D152" s="104">
        <v>1220</v>
      </c>
      <c r="E152" s="175" t="s">
        <v>163</v>
      </c>
      <c r="F152" s="109">
        <f t="shared" si="8"/>
        <v>7.3049999999999997</v>
      </c>
      <c r="G152" s="176">
        <v>36</v>
      </c>
      <c r="H152" s="176">
        <v>52.6</v>
      </c>
      <c r="I152" s="108">
        <f t="shared" si="9"/>
        <v>12.41</v>
      </c>
      <c r="J152" s="108">
        <f t="shared" si="7"/>
        <v>65.010000000000005</v>
      </c>
      <c r="M152" s="246"/>
    </row>
    <row r="153" spans="1:13" ht="26.4">
      <c r="A153" s="174">
        <v>146</v>
      </c>
      <c r="B153" s="258" t="s">
        <v>88</v>
      </c>
      <c r="C153" s="258" t="s">
        <v>43</v>
      </c>
      <c r="D153" s="104">
        <v>1444</v>
      </c>
      <c r="E153" s="175" t="s">
        <v>165</v>
      </c>
      <c r="F153" s="109">
        <f t="shared" si="8"/>
        <v>8.6470000000000002</v>
      </c>
      <c r="G153" s="176">
        <v>34</v>
      </c>
      <c r="H153" s="176">
        <v>29.4</v>
      </c>
      <c r="I153" s="108">
        <f t="shared" si="9"/>
        <v>6.94</v>
      </c>
      <c r="J153" s="108">
        <f t="shared" si="7"/>
        <v>36.339999999999996</v>
      </c>
      <c r="M153" s="246"/>
    </row>
    <row r="154" spans="1:13" ht="39.6">
      <c r="A154" s="174">
        <v>147</v>
      </c>
      <c r="B154" s="258" t="s">
        <v>68</v>
      </c>
      <c r="C154" s="258" t="s">
        <v>41</v>
      </c>
      <c r="D154" s="104">
        <v>1367</v>
      </c>
      <c r="E154" s="175" t="s">
        <v>163</v>
      </c>
      <c r="F154" s="109">
        <f t="shared" si="8"/>
        <v>8.1859999999999999</v>
      </c>
      <c r="G154" s="176">
        <v>12</v>
      </c>
      <c r="H154" s="176">
        <v>19.649999999999999</v>
      </c>
      <c r="I154" s="108">
        <f t="shared" si="9"/>
        <v>4.6399999999999997</v>
      </c>
      <c r="J154" s="108">
        <f t="shared" si="7"/>
        <v>24.29</v>
      </c>
      <c r="M154" s="246"/>
    </row>
    <row r="155" spans="1:13" ht="26.4">
      <c r="A155" s="174">
        <v>148</v>
      </c>
      <c r="B155" s="258" t="s">
        <v>67</v>
      </c>
      <c r="C155" s="258" t="s">
        <v>43</v>
      </c>
      <c r="D155" s="104">
        <v>1255</v>
      </c>
      <c r="E155" s="175" t="s">
        <v>165</v>
      </c>
      <c r="F155" s="109">
        <f t="shared" si="8"/>
        <v>7.5149999999999997</v>
      </c>
      <c r="G155" s="176">
        <v>36</v>
      </c>
      <c r="H155" s="176">
        <v>27.05</v>
      </c>
      <c r="I155" s="108">
        <f t="shared" si="9"/>
        <v>6.38</v>
      </c>
      <c r="J155" s="108">
        <f t="shared" si="7"/>
        <v>33.43</v>
      </c>
      <c r="M155" s="246"/>
    </row>
    <row r="156" spans="1:13" ht="39.6">
      <c r="A156" s="174">
        <v>149</v>
      </c>
      <c r="B156" s="258" t="s">
        <v>90</v>
      </c>
      <c r="C156" s="258" t="s">
        <v>91</v>
      </c>
      <c r="D156" s="104">
        <v>1937</v>
      </c>
      <c r="E156" s="175" t="s">
        <v>163</v>
      </c>
      <c r="F156" s="109">
        <f t="shared" si="8"/>
        <v>11.599</v>
      </c>
      <c r="G156" s="176">
        <v>17</v>
      </c>
      <c r="H156" s="176">
        <v>39.44</v>
      </c>
      <c r="I156" s="108">
        <f t="shared" si="9"/>
        <v>9.3000000000000007</v>
      </c>
      <c r="J156" s="108">
        <f t="shared" si="7"/>
        <v>48.739999999999995</v>
      </c>
      <c r="M156" s="246"/>
    </row>
    <row r="157" spans="1:13" ht="26.4">
      <c r="A157" s="174">
        <v>150</v>
      </c>
      <c r="B157" s="258" t="s">
        <v>81</v>
      </c>
      <c r="C157" s="258" t="s">
        <v>41</v>
      </c>
      <c r="D157" s="104">
        <v>1263</v>
      </c>
      <c r="E157" s="175" t="s">
        <v>163</v>
      </c>
      <c r="F157" s="109">
        <f t="shared" si="8"/>
        <v>7.5629999999999997</v>
      </c>
      <c r="G157" s="176">
        <v>49</v>
      </c>
      <c r="H157" s="176">
        <v>74.12</v>
      </c>
      <c r="I157" s="108">
        <f t="shared" si="9"/>
        <v>17.48</v>
      </c>
      <c r="J157" s="108">
        <f t="shared" si="7"/>
        <v>91.600000000000009</v>
      </c>
      <c r="M157" s="246"/>
    </row>
    <row r="158" spans="1:13" ht="26.4">
      <c r="A158" s="174">
        <v>151</v>
      </c>
      <c r="B158" s="258" t="s">
        <v>48</v>
      </c>
      <c r="C158" s="258" t="s">
        <v>41</v>
      </c>
      <c r="D158" s="104">
        <v>1243</v>
      </c>
      <c r="E158" s="175" t="s">
        <v>163</v>
      </c>
      <c r="F158" s="109">
        <f t="shared" si="8"/>
        <v>7.4429999999999996</v>
      </c>
      <c r="G158" s="176">
        <v>21</v>
      </c>
      <c r="H158" s="176">
        <v>31.26</v>
      </c>
      <c r="I158" s="108">
        <f t="shared" si="9"/>
        <v>7.37</v>
      </c>
      <c r="J158" s="108">
        <f t="shared" si="7"/>
        <v>38.630000000000003</v>
      </c>
      <c r="M158" s="246"/>
    </row>
    <row r="159" spans="1:13" ht="26.4">
      <c r="A159" s="174">
        <v>152</v>
      </c>
      <c r="B159" s="258" t="s">
        <v>40</v>
      </c>
      <c r="C159" s="258" t="s">
        <v>41</v>
      </c>
      <c r="D159" s="104">
        <v>1438</v>
      </c>
      <c r="E159" s="175" t="s">
        <v>163</v>
      </c>
      <c r="F159" s="109">
        <f t="shared" si="8"/>
        <v>8.6110000000000007</v>
      </c>
      <c r="G159" s="176">
        <v>25</v>
      </c>
      <c r="H159" s="176">
        <v>43.06</v>
      </c>
      <c r="I159" s="108">
        <f t="shared" si="9"/>
        <v>10.16</v>
      </c>
      <c r="J159" s="108">
        <f t="shared" si="7"/>
        <v>53.22</v>
      </c>
      <c r="M159" s="246"/>
    </row>
    <row r="160" spans="1:13" ht="26.4">
      <c r="A160" s="174">
        <v>153</v>
      </c>
      <c r="B160" s="258" t="s">
        <v>49</v>
      </c>
      <c r="C160" s="258" t="s">
        <v>41</v>
      </c>
      <c r="D160" s="104">
        <v>1240</v>
      </c>
      <c r="E160" s="175" t="s">
        <v>163</v>
      </c>
      <c r="F160" s="109">
        <f t="shared" si="8"/>
        <v>7.4249999999999998</v>
      </c>
      <c r="G160" s="176">
        <v>40</v>
      </c>
      <c r="H160" s="176">
        <v>59.4</v>
      </c>
      <c r="I160" s="108">
        <f t="shared" si="9"/>
        <v>14.01</v>
      </c>
      <c r="J160" s="108">
        <f t="shared" si="7"/>
        <v>73.41</v>
      </c>
      <c r="M160" s="246"/>
    </row>
    <row r="161" spans="1:13" ht="26.4">
      <c r="A161" s="174">
        <v>154</v>
      </c>
      <c r="B161" s="258" t="s">
        <v>47</v>
      </c>
      <c r="C161" s="258" t="s">
        <v>41</v>
      </c>
      <c r="D161" s="104">
        <v>1220</v>
      </c>
      <c r="E161" s="175" t="s">
        <v>163</v>
      </c>
      <c r="F161" s="109">
        <f t="shared" si="8"/>
        <v>7.3049999999999997</v>
      </c>
      <c r="G161" s="176">
        <v>25</v>
      </c>
      <c r="H161" s="176">
        <v>36.53</v>
      </c>
      <c r="I161" s="108">
        <f t="shared" si="9"/>
        <v>8.6199999999999992</v>
      </c>
      <c r="J161" s="108">
        <f t="shared" si="7"/>
        <v>45.15</v>
      </c>
      <c r="M161" s="246"/>
    </row>
    <row r="162" spans="1:13" ht="26.4">
      <c r="A162" s="174">
        <v>155</v>
      </c>
      <c r="B162" s="258" t="s">
        <v>74</v>
      </c>
      <c r="C162" s="258" t="s">
        <v>45</v>
      </c>
      <c r="D162" s="104">
        <v>1706</v>
      </c>
      <c r="E162" s="175" t="s">
        <v>163</v>
      </c>
      <c r="F162" s="109">
        <f t="shared" si="8"/>
        <v>10.215999999999999</v>
      </c>
      <c r="G162" s="176">
        <v>24</v>
      </c>
      <c r="H162" s="176">
        <v>49.04</v>
      </c>
      <c r="I162" s="108">
        <f t="shared" si="9"/>
        <v>11.57</v>
      </c>
      <c r="J162" s="108">
        <f t="shared" si="7"/>
        <v>60.61</v>
      </c>
      <c r="M162" s="246"/>
    </row>
    <row r="163" spans="1:13" ht="26.4">
      <c r="A163" s="174">
        <v>156</v>
      </c>
      <c r="B163" s="258" t="s">
        <v>75</v>
      </c>
      <c r="C163" s="258" t="s">
        <v>41</v>
      </c>
      <c r="D163" s="104">
        <v>1412</v>
      </c>
      <c r="E163" s="175" t="s">
        <v>163</v>
      </c>
      <c r="F163" s="109">
        <f t="shared" si="8"/>
        <v>8.4550000000000001</v>
      </c>
      <c r="G163" s="176">
        <v>33.5</v>
      </c>
      <c r="H163" s="176">
        <v>56.65</v>
      </c>
      <c r="I163" s="108">
        <f t="shared" si="9"/>
        <v>13.36</v>
      </c>
      <c r="J163" s="108">
        <f t="shared" si="7"/>
        <v>70.009999999999991</v>
      </c>
      <c r="M163" s="246"/>
    </row>
    <row r="164" spans="1:13" ht="26.4">
      <c r="A164" s="174">
        <v>157</v>
      </c>
      <c r="B164" s="258" t="s">
        <v>77</v>
      </c>
      <c r="C164" s="258" t="s">
        <v>41</v>
      </c>
      <c r="D164" s="104">
        <v>1263</v>
      </c>
      <c r="E164" s="175" t="s">
        <v>163</v>
      </c>
      <c r="F164" s="109">
        <f t="shared" si="8"/>
        <v>7.5629999999999997</v>
      </c>
      <c r="G164" s="176">
        <v>26</v>
      </c>
      <c r="H164" s="176">
        <v>39.33</v>
      </c>
      <c r="I164" s="108">
        <f t="shared" si="9"/>
        <v>9.2799999999999994</v>
      </c>
      <c r="J164" s="108">
        <f t="shared" si="7"/>
        <v>48.61</v>
      </c>
      <c r="M164" s="246"/>
    </row>
    <row r="165" spans="1:13" ht="26.4">
      <c r="A165" s="174">
        <v>158</v>
      </c>
      <c r="B165" s="258" t="s">
        <v>84</v>
      </c>
      <c r="C165" s="258" t="s">
        <v>43</v>
      </c>
      <c r="D165" s="104">
        <v>1268</v>
      </c>
      <c r="E165" s="175" t="s">
        <v>163</v>
      </c>
      <c r="F165" s="109">
        <f t="shared" si="8"/>
        <v>7.593</v>
      </c>
      <c r="G165" s="176">
        <v>12</v>
      </c>
      <c r="H165" s="176">
        <v>18.22</v>
      </c>
      <c r="I165" s="108">
        <f t="shared" si="9"/>
        <v>4.3</v>
      </c>
      <c r="J165" s="108">
        <f t="shared" si="7"/>
        <v>22.52</v>
      </c>
      <c r="M165" s="246"/>
    </row>
    <row r="166" spans="1:13" ht="39.6">
      <c r="A166" s="174">
        <v>159</v>
      </c>
      <c r="B166" s="258" t="s">
        <v>90</v>
      </c>
      <c r="C166" s="258" t="s">
        <v>39</v>
      </c>
      <c r="D166" s="104">
        <v>1883</v>
      </c>
      <c r="E166" s="175" t="s">
        <v>163</v>
      </c>
      <c r="F166" s="109">
        <f t="shared" si="8"/>
        <v>11.275</v>
      </c>
      <c r="G166" s="176">
        <v>25</v>
      </c>
      <c r="H166" s="176">
        <v>56.38</v>
      </c>
      <c r="I166" s="108">
        <f t="shared" si="9"/>
        <v>13.3</v>
      </c>
      <c r="J166" s="108">
        <f t="shared" si="7"/>
        <v>69.680000000000007</v>
      </c>
      <c r="M166" s="246"/>
    </row>
    <row r="167" spans="1:13" ht="26.4">
      <c r="A167" s="174">
        <v>160</v>
      </c>
      <c r="B167" s="258" t="s">
        <v>74</v>
      </c>
      <c r="C167" s="258" t="s">
        <v>43</v>
      </c>
      <c r="D167" s="104">
        <v>1488</v>
      </c>
      <c r="E167" s="175" t="s">
        <v>163</v>
      </c>
      <c r="F167" s="109">
        <f t="shared" si="8"/>
        <v>8.91</v>
      </c>
      <c r="G167" s="176">
        <v>24</v>
      </c>
      <c r="H167" s="176">
        <v>42.77</v>
      </c>
      <c r="I167" s="108">
        <f t="shared" si="9"/>
        <v>10.09</v>
      </c>
      <c r="J167" s="108">
        <f t="shared" si="7"/>
        <v>52.86</v>
      </c>
      <c r="M167" s="246"/>
    </row>
    <row r="168" spans="1:13" ht="26.4">
      <c r="A168" s="174">
        <v>161</v>
      </c>
      <c r="B168" s="258" t="s">
        <v>74</v>
      </c>
      <c r="C168" s="258" t="s">
        <v>43</v>
      </c>
      <c r="D168" s="104">
        <v>1488</v>
      </c>
      <c r="E168" s="175" t="s">
        <v>164</v>
      </c>
      <c r="F168" s="109">
        <f t="shared" si="8"/>
        <v>8.91</v>
      </c>
      <c r="G168" s="176">
        <v>1</v>
      </c>
      <c r="H168" s="176">
        <v>4.46</v>
      </c>
      <c r="I168" s="108">
        <f t="shared" si="9"/>
        <v>1.05</v>
      </c>
      <c r="J168" s="108">
        <f t="shared" si="7"/>
        <v>5.51</v>
      </c>
      <c r="M168" s="246"/>
    </row>
    <row r="169" spans="1:13" ht="26.4">
      <c r="A169" s="174">
        <v>162</v>
      </c>
      <c r="B169" s="258" t="s">
        <v>53</v>
      </c>
      <c r="C169" s="258" t="s">
        <v>45</v>
      </c>
      <c r="D169" s="104">
        <v>1272</v>
      </c>
      <c r="E169" s="175" t="s">
        <v>165</v>
      </c>
      <c r="F169" s="109">
        <f t="shared" si="8"/>
        <v>7.617</v>
      </c>
      <c r="G169" s="176">
        <v>26</v>
      </c>
      <c r="H169" s="176">
        <v>19.8</v>
      </c>
      <c r="I169" s="108">
        <f t="shared" si="9"/>
        <v>4.67</v>
      </c>
      <c r="J169" s="108">
        <f t="shared" si="7"/>
        <v>24.47</v>
      </c>
      <c r="M169" s="246"/>
    </row>
    <row r="170" spans="1:13" ht="26.4">
      <c r="A170" s="174">
        <v>163</v>
      </c>
      <c r="B170" s="258" t="s">
        <v>92</v>
      </c>
      <c r="C170" s="258" t="s">
        <v>43</v>
      </c>
      <c r="D170" s="104">
        <v>1418</v>
      </c>
      <c r="E170" s="175" t="s">
        <v>165</v>
      </c>
      <c r="F170" s="109">
        <f t="shared" si="8"/>
        <v>8.4909999999999997</v>
      </c>
      <c r="G170" s="176">
        <v>26</v>
      </c>
      <c r="H170" s="176">
        <v>22.08</v>
      </c>
      <c r="I170" s="108">
        <f t="shared" si="9"/>
        <v>5.21</v>
      </c>
      <c r="J170" s="108">
        <f t="shared" si="7"/>
        <v>27.29</v>
      </c>
      <c r="M170" s="246"/>
    </row>
    <row r="171" spans="1:13" ht="26.4">
      <c r="A171" s="174">
        <v>164</v>
      </c>
      <c r="B171" s="258" t="s">
        <v>53</v>
      </c>
      <c r="C171" s="258" t="s">
        <v>54</v>
      </c>
      <c r="D171" s="104">
        <v>1063</v>
      </c>
      <c r="E171" s="175" t="s">
        <v>165</v>
      </c>
      <c r="F171" s="109">
        <f t="shared" si="8"/>
        <v>6.3650000000000002</v>
      </c>
      <c r="G171" s="176">
        <v>26</v>
      </c>
      <c r="H171" s="176">
        <v>16.55</v>
      </c>
      <c r="I171" s="108">
        <f t="shared" si="9"/>
        <v>3.9</v>
      </c>
      <c r="J171" s="108">
        <f t="shared" si="7"/>
        <v>20.45</v>
      </c>
      <c r="M171" s="246"/>
    </row>
    <row r="172" spans="1:13" ht="26.4">
      <c r="A172" s="174">
        <v>165</v>
      </c>
      <c r="B172" s="258" t="s">
        <v>84</v>
      </c>
      <c r="C172" s="258" t="s">
        <v>45</v>
      </c>
      <c r="D172" s="104">
        <v>1279</v>
      </c>
      <c r="E172" s="175" t="s">
        <v>163</v>
      </c>
      <c r="F172" s="109">
        <f t="shared" si="8"/>
        <v>7.6589999999999998</v>
      </c>
      <c r="G172" s="176">
        <v>36</v>
      </c>
      <c r="H172" s="176">
        <v>55.14</v>
      </c>
      <c r="I172" s="108">
        <f t="shared" si="9"/>
        <v>13.01</v>
      </c>
      <c r="J172" s="108">
        <f t="shared" si="7"/>
        <v>68.150000000000006</v>
      </c>
      <c r="M172" s="246"/>
    </row>
    <row r="173" spans="1:13" ht="26.4">
      <c r="A173" s="174">
        <v>166</v>
      </c>
      <c r="B173" s="258" t="s">
        <v>84</v>
      </c>
      <c r="C173" s="258" t="s">
        <v>45</v>
      </c>
      <c r="D173" s="104">
        <v>1279</v>
      </c>
      <c r="E173" s="175" t="s">
        <v>164</v>
      </c>
      <c r="F173" s="109">
        <f t="shared" si="8"/>
        <v>7.6589999999999998</v>
      </c>
      <c r="G173" s="176">
        <v>1</v>
      </c>
      <c r="H173" s="176">
        <v>3.83</v>
      </c>
      <c r="I173" s="108">
        <f t="shared" si="9"/>
        <v>0.9</v>
      </c>
      <c r="J173" s="108">
        <f t="shared" si="7"/>
        <v>4.7300000000000004</v>
      </c>
      <c r="M173" s="246"/>
    </row>
    <row r="174" spans="1:13" ht="26.4">
      <c r="A174" s="174">
        <v>167</v>
      </c>
      <c r="B174" s="258" t="s">
        <v>67</v>
      </c>
      <c r="C174" s="258" t="s">
        <v>45</v>
      </c>
      <c r="D174" s="104">
        <v>1838</v>
      </c>
      <c r="E174" s="175" t="s">
        <v>165</v>
      </c>
      <c r="F174" s="109">
        <f t="shared" si="8"/>
        <v>11.006</v>
      </c>
      <c r="G174" s="176">
        <v>12</v>
      </c>
      <c r="H174" s="176">
        <v>13.21</v>
      </c>
      <c r="I174" s="108">
        <f t="shared" si="9"/>
        <v>3.12</v>
      </c>
      <c r="J174" s="108">
        <f t="shared" si="7"/>
        <v>16.330000000000002</v>
      </c>
      <c r="M174" s="246"/>
    </row>
    <row r="175" spans="1:13" ht="26.4">
      <c r="A175" s="174">
        <v>168</v>
      </c>
      <c r="B175" s="258" t="s">
        <v>57</v>
      </c>
      <c r="C175" s="258" t="s">
        <v>41</v>
      </c>
      <c r="D175" s="104">
        <v>1438</v>
      </c>
      <c r="E175" s="175" t="s">
        <v>163</v>
      </c>
      <c r="F175" s="109">
        <f t="shared" si="8"/>
        <v>8.6110000000000007</v>
      </c>
      <c r="G175" s="176">
        <v>21.5</v>
      </c>
      <c r="H175" s="176">
        <v>37.03</v>
      </c>
      <c r="I175" s="108">
        <f t="shared" si="9"/>
        <v>8.74</v>
      </c>
      <c r="J175" s="108">
        <f t="shared" si="7"/>
        <v>45.77</v>
      </c>
      <c r="M175" s="246"/>
    </row>
    <row r="176" spans="1:13" ht="26.4">
      <c r="A176" s="174">
        <v>169</v>
      </c>
      <c r="B176" s="258" t="s">
        <v>57</v>
      </c>
      <c r="C176" s="258" t="s">
        <v>41</v>
      </c>
      <c r="D176" s="104">
        <v>1438</v>
      </c>
      <c r="E176" s="175" t="s">
        <v>164</v>
      </c>
      <c r="F176" s="109">
        <f t="shared" si="8"/>
        <v>8.6110000000000007</v>
      </c>
      <c r="G176" s="176">
        <v>1.5</v>
      </c>
      <c r="H176" s="176">
        <v>6.46</v>
      </c>
      <c r="I176" s="108">
        <f t="shared" si="9"/>
        <v>1.52</v>
      </c>
      <c r="J176" s="108">
        <f t="shared" si="7"/>
        <v>7.98</v>
      </c>
      <c r="M176" s="246"/>
    </row>
    <row r="177" spans="1:13" ht="26.4">
      <c r="A177" s="174">
        <v>170</v>
      </c>
      <c r="B177" s="258" t="s">
        <v>46</v>
      </c>
      <c r="C177" s="258" t="s">
        <v>54</v>
      </c>
      <c r="D177" s="104">
        <v>1083</v>
      </c>
      <c r="E177" s="175" t="s">
        <v>165</v>
      </c>
      <c r="F177" s="109">
        <f t="shared" si="8"/>
        <v>6.4850000000000003</v>
      </c>
      <c r="G177" s="176">
        <v>13</v>
      </c>
      <c r="H177" s="176">
        <v>8.43</v>
      </c>
      <c r="I177" s="108">
        <f t="shared" si="9"/>
        <v>1.99</v>
      </c>
      <c r="J177" s="108">
        <f t="shared" si="7"/>
        <v>10.42</v>
      </c>
      <c r="M177" s="246"/>
    </row>
    <row r="178" spans="1:13" ht="39.6">
      <c r="A178" s="174">
        <v>171</v>
      </c>
      <c r="B178" s="258" t="s">
        <v>68</v>
      </c>
      <c r="C178" s="258" t="s">
        <v>45</v>
      </c>
      <c r="D178" s="104">
        <v>1614</v>
      </c>
      <c r="E178" s="175" t="s">
        <v>163</v>
      </c>
      <c r="F178" s="109">
        <f t="shared" si="8"/>
        <v>9.6649999999999991</v>
      </c>
      <c r="G178" s="176">
        <v>12</v>
      </c>
      <c r="H178" s="176">
        <v>23.2</v>
      </c>
      <c r="I178" s="108">
        <f t="shared" si="9"/>
        <v>5.47</v>
      </c>
      <c r="J178" s="108">
        <f t="shared" si="7"/>
        <v>28.669999999999998</v>
      </c>
      <c r="M178" s="246"/>
    </row>
    <row r="179" spans="1:13" ht="26.4">
      <c r="A179" s="174">
        <v>172</v>
      </c>
      <c r="B179" s="258" t="s">
        <v>44</v>
      </c>
      <c r="C179" s="258" t="s">
        <v>41</v>
      </c>
      <c r="D179" s="104">
        <v>1412</v>
      </c>
      <c r="E179" s="175" t="s">
        <v>163</v>
      </c>
      <c r="F179" s="109">
        <f t="shared" si="8"/>
        <v>8.4550000000000001</v>
      </c>
      <c r="G179" s="176">
        <v>24</v>
      </c>
      <c r="H179" s="176">
        <v>40.58</v>
      </c>
      <c r="I179" s="108">
        <f t="shared" si="9"/>
        <v>9.57</v>
      </c>
      <c r="J179" s="108">
        <f t="shared" si="7"/>
        <v>50.15</v>
      </c>
      <c r="M179" s="246"/>
    </row>
    <row r="180" spans="1:13" ht="26.4">
      <c r="A180" s="174">
        <v>173</v>
      </c>
      <c r="B180" s="258" t="s">
        <v>77</v>
      </c>
      <c r="C180" s="258" t="s">
        <v>45</v>
      </c>
      <c r="D180" s="104">
        <v>1228</v>
      </c>
      <c r="E180" s="175" t="s">
        <v>163</v>
      </c>
      <c r="F180" s="109">
        <f t="shared" si="8"/>
        <v>7.3529999999999998</v>
      </c>
      <c r="G180" s="176">
        <v>24</v>
      </c>
      <c r="H180" s="176">
        <v>35.29</v>
      </c>
      <c r="I180" s="108">
        <f t="shared" si="9"/>
        <v>8.32</v>
      </c>
      <c r="J180" s="108">
        <f t="shared" si="7"/>
        <v>43.61</v>
      </c>
      <c r="M180" s="246"/>
    </row>
    <row r="181" spans="1:13" ht="26.4">
      <c r="A181" s="174">
        <v>174</v>
      </c>
      <c r="B181" s="258" t="s">
        <v>63</v>
      </c>
      <c r="C181" s="258" t="s">
        <v>41</v>
      </c>
      <c r="D181" s="104">
        <v>1262</v>
      </c>
      <c r="E181" s="175" t="s">
        <v>163</v>
      </c>
      <c r="F181" s="109">
        <f t="shared" si="8"/>
        <v>7.5570000000000004</v>
      </c>
      <c r="G181" s="176">
        <v>13</v>
      </c>
      <c r="H181" s="176">
        <v>19.649999999999999</v>
      </c>
      <c r="I181" s="108">
        <f t="shared" si="9"/>
        <v>4.6399999999999997</v>
      </c>
      <c r="J181" s="108">
        <f t="shared" si="7"/>
        <v>24.29</v>
      </c>
      <c r="M181" s="246"/>
    </row>
    <row r="182" spans="1:13" ht="26.4">
      <c r="A182" s="174">
        <v>175</v>
      </c>
      <c r="B182" s="258" t="s">
        <v>46</v>
      </c>
      <c r="C182" s="258" t="s">
        <v>54</v>
      </c>
      <c r="D182" s="104">
        <v>1083</v>
      </c>
      <c r="E182" s="175" t="s">
        <v>165</v>
      </c>
      <c r="F182" s="109">
        <f t="shared" si="8"/>
        <v>6.4850000000000003</v>
      </c>
      <c r="G182" s="176">
        <v>39.5</v>
      </c>
      <c r="H182" s="176">
        <v>25.62</v>
      </c>
      <c r="I182" s="108">
        <f t="shared" si="9"/>
        <v>6.04</v>
      </c>
      <c r="J182" s="108">
        <f t="shared" si="7"/>
        <v>31.66</v>
      </c>
      <c r="M182" s="246"/>
    </row>
    <row r="183" spans="1:13" ht="26.4">
      <c r="A183" s="174">
        <v>176</v>
      </c>
      <c r="B183" s="258" t="s">
        <v>46</v>
      </c>
      <c r="C183" s="258" t="s">
        <v>54</v>
      </c>
      <c r="D183" s="104">
        <v>1083</v>
      </c>
      <c r="E183" s="175" t="s">
        <v>163</v>
      </c>
      <c r="F183" s="109">
        <f t="shared" si="8"/>
        <v>6.4850000000000003</v>
      </c>
      <c r="G183" s="176">
        <v>12</v>
      </c>
      <c r="H183" s="176">
        <v>15.56</v>
      </c>
      <c r="I183" s="108">
        <f t="shared" si="9"/>
        <v>3.67</v>
      </c>
      <c r="J183" s="108">
        <f t="shared" si="7"/>
        <v>19.23</v>
      </c>
      <c r="M183" s="246"/>
    </row>
    <row r="184" spans="1:13" ht="39.6">
      <c r="A184" s="174">
        <v>177</v>
      </c>
      <c r="B184" s="258" t="s">
        <v>68</v>
      </c>
      <c r="C184" s="258" t="s">
        <v>43</v>
      </c>
      <c r="D184" s="104">
        <v>1515</v>
      </c>
      <c r="E184" s="175" t="s">
        <v>163</v>
      </c>
      <c r="F184" s="109">
        <f t="shared" si="8"/>
        <v>9.0719999999999992</v>
      </c>
      <c r="G184" s="176">
        <v>36</v>
      </c>
      <c r="H184" s="176">
        <v>65.319999999999993</v>
      </c>
      <c r="I184" s="108">
        <f t="shared" si="9"/>
        <v>15.41</v>
      </c>
      <c r="J184" s="108">
        <f t="shared" si="7"/>
        <v>80.72999999999999</v>
      </c>
      <c r="M184" s="246"/>
    </row>
    <row r="185" spans="1:13" ht="26.4">
      <c r="A185" s="174">
        <v>178</v>
      </c>
      <c r="B185" s="258" t="s">
        <v>51</v>
      </c>
      <c r="C185" s="258" t="s">
        <v>45</v>
      </c>
      <c r="D185" s="104">
        <v>1255</v>
      </c>
      <c r="E185" s="175" t="s">
        <v>163</v>
      </c>
      <c r="F185" s="109">
        <f t="shared" si="8"/>
        <v>7.5149999999999997</v>
      </c>
      <c r="G185" s="176">
        <v>39.5</v>
      </c>
      <c r="H185" s="176">
        <v>59.37</v>
      </c>
      <c r="I185" s="108">
        <f t="shared" si="9"/>
        <v>14.01</v>
      </c>
      <c r="J185" s="108">
        <f t="shared" si="7"/>
        <v>73.38</v>
      </c>
      <c r="M185" s="246"/>
    </row>
    <row r="186" spans="1:13" ht="26.4">
      <c r="A186" s="174">
        <v>179</v>
      </c>
      <c r="B186" s="258" t="s">
        <v>42</v>
      </c>
      <c r="C186" s="258" t="s">
        <v>43</v>
      </c>
      <c r="D186" s="104">
        <v>1255</v>
      </c>
      <c r="E186" s="175" t="s">
        <v>163</v>
      </c>
      <c r="F186" s="109">
        <f t="shared" si="8"/>
        <v>7.5149999999999997</v>
      </c>
      <c r="G186" s="176">
        <v>24</v>
      </c>
      <c r="H186" s="176">
        <v>36.07</v>
      </c>
      <c r="I186" s="108">
        <f t="shared" si="9"/>
        <v>8.51</v>
      </c>
      <c r="J186" s="108">
        <f t="shared" si="7"/>
        <v>44.58</v>
      </c>
      <c r="M186" s="246"/>
    </row>
    <row r="187" spans="1:13" ht="26.4">
      <c r="A187" s="174">
        <v>180</v>
      </c>
      <c r="B187" s="258" t="s">
        <v>88</v>
      </c>
      <c r="C187" s="258" t="s">
        <v>41</v>
      </c>
      <c r="D187" s="104">
        <v>1392</v>
      </c>
      <c r="E187" s="175" t="s">
        <v>165</v>
      </c>
      <c r="F187" s="109">
        <f t="shared" si="8"/>
        <v>8.3350000000000009</v>
      </c>
      <c r="G187" s="176">
        <v>23</v>
      </c>
      <c r="H187" s="176">
        <v>19.170000000000002</v>
      </c>
      <c r="I187" s="108">
        <f t="shared" si="9"/>
        <v>4.5199999999999996</v>
      </c>
      <c r="J187" s="108">
        <f t="shared" si="7"/>
        <v>23.69</v>
      </c>
      <c r="M187" s="246"/>
    </row>
    <row r="188" spans="1:13" ht="26.4">
      <c r="A188" s="174">
        <v>181</v>
      </c>
      <c r="B188" s="258" t="s">
        <v>88</v>
      </c>
      <c r="C188" s="258" t="s">
        <v>41</v>
      </c>
      <c r="D188" s="104">
        <v>1392</v>
      </c>
      <c r="E188" s="175" t="s">
        <v>163</v>
      </c>
      <c r="F188" s="109">
        <f t="shared" si="8"/>
        <v>8.3350000000000009</v>
      </c>
      <c r="G188" s="176">
        <v>11.5</v>
      </c>
      <c r="H188" s="176">
        <v>19.170000000000002</v>
      </c>
      <c r="I188" s="108">
        <f t="shared" si="9"/>
        <v>4.5199999999999996</v>
      </c>
      <c r="J188" s="108">
        <f t="shared" si="7"/>
        <v>23.69</v>
      </c>
      <c r="M188" s="246"/>
    </row>
    <row r="189" spans="1:13" ht="26.4">
      <c r="A189" s="174">
        <v>182</v>
      </c>
      <c r="B189" s="258" t="s">
        <v>89</v>
      </c>
      <c r="C189" s="258" t="s">
        <v>43</v>
      </c>
      <c r="D189" s="104">
        <v>1375</v>
      </c>
      <c r="E189" s="175" t="s">
        <v>163</v>
      </c>
      <c r="F189" s="109">
        <f t="shared" si="8"/>
        <v>8.234</v>
      </c>
      <c r="G189" s="176">
        <v>12</v>
      </c>
      <c r="H189" s="176">
        <v>19.760000000000002</v>
      </c>
      <c r="I189" s="108">
        <f t="shared" si="9"/>
        <v>4.66</v>
      </c>
      <c r="J189" s="108">
        <f t="shared" si="7"/>
        <v>24.42</v>
      </c>
      <c r="M189" s="246"/>
    </row>
    <row r="190" spans="1:13" ht="26.4">
      <c r="A190" s="174">
        <v>183</v>
      </c>
      <c r="B190" s="258" t="s">
        <v>61</v>
      </c>
      <c r="C190" s="258" t="s">
        <v>41</v>
      </c>
      <c r="D190" s="104">
        <v>1263</v>
      </c>
      <c r="E190" s="175" t="s">
        <v>163</v>
      </c>
      <c r="F190" s="109">
        <f t="shared" si="8"/>
        <v>7.5629999999999997</v>
      </c>
      <c r="G190" s="176">
        <v>24</v>
      </c>
      <c r="H190" s="176">
        <v>36.299999999999997</v>
      </c>
      <c r="I190" s="108">
        <f t="shared" si="9"/>
        <v>8.56</v>
      </c>
      <c r="J190" s="108">
        <f t="shared" si="7"/>
        <v>44.86</v>
      </c>
      <c r="M190" s="246"/>
    </row>
    <row r="191" spans="1:13" ht="26.4">
      <c r="A191" s="174">
        <v>184</v>
      </c>
      <c r="B191" s="258" t="s">
        <v>66</v>
      </c>
      <c r="C191" s="258" t="s">
        <v>41</v>
      </c>
      <c r="D191" s="104">
        <v>1220</v>
      </c>
      <c r="E191" s="175" t="s">
        <v>163</v>
      </c>
      <c r="F191" s="109">
        <f t="shared" si="8"/>
        <v>7.3049999999999997</v>
      </c>
      <c r="G191" s="176">
        <v>39</v>
      </c>
      <c r="H191" s="176">
        <v>56.98</v>
      </c>
      <c r="I191" s="108">
        <f t="shared" si="9"/>
        <v>13.44</v>
      </c>
      <c r="J191" s="108">
        <f t="shared" si="7"/>
        <v>70.42</v>
      </c>
      <c r="M191" s="246"/>
    </row>
    <row r="192" spans="1:13" ht="26.4">
      <c r="A192" s="174">
        <v>185</v>
      </c>
      <c r="B192" s="258" t="s">
        <v>49</v>
      </c>
      <c r="C192" s="258" t="s">
        <v>43</v>
      </c>
      <c r="D192" s="104">
        <v>1235</v>
      </c>
      <c r="E192" s="175" t="s">
        <v>163</v>
      </c>
      <c r="F192" s="109">
        <f t="shared" si="8"/>
        <v>7.3949999999999996</v>
      </c>
      <c r="G192" s="176">
        <v>12.5</v>
      </c>
      <c r="H192" s="176">
        <v>18.489999999999998</v>
      </c>
      <c r="I192" s="108">
        <f t="shared" si="9"/>
        <v>4.3600000000000003</v>
      </c>
      <c r="J192" s="108">
        <f t="shared" si="7"/>
        <v>22.849999999999998</v>
      </c>
      <c r="M192" s="246"/>
    </row>
    <row r="193" spans="1:13" ht="26.4">
      <c r="A193" s="174">
        <v>186</v>
      </c>
      <c r="B193" s="258" t="s">
        <v>46</v>
      </c>
      <c r="C193" s="258" t="s">
        <v>54</v>
      </c>
      <c r="D193" s="104">
        <v>1384</v>
      </c>
      <c r="E193" s="175" t="s">
        <v>165</v>
      </c>
      <c r="F193" s="109">
        <f t="shared" si="8"/>
        <v>8.2870000000000008</v>
      </c>
      <c r="G193" s="176">
        <v>39</v>
      </c>
      <c r="H193" s="176">
        <v>32.32</v>
      </c>
      <c r="I193" s="108">
        <f t="shared" si="9"/>
        <v>7.62</v>
      </c>
      <c r="J193" s="108">
        <f t="shared" si="7"/>
        <v>39.94</v>
      </c>
      <c r="M193" s="246"/>
    </row>
    <row r="194" spans="1:13">
      <c r="A194" s="174">
        <v>187</v>
      </c>
      <c r="B194" s="258" t="s">
        <v>62</v>
      </c>
      <c r="C194" s="258" t="s">
        <v>45</v>
      </c>
      <c r="D194" s="104">
        <v>1279</v>
      </c>
      <c r="E194" s="175" t="s">
        <v>163</v>
      </c>
      <c r="F194" s="109">
        <f t="shared" si="8"/>
        <v>7.6589999999999998</v>
      </c>
      <c r="G194" s="176">
        <v>39</v>
      </c>
      <c r="H194" s="176">
        <v>59.74</v>
      </c>
      <c r="I194" s="108">
        <f t="shared" si="9"/>
        <v>14.09</v>
      </c>
      <c r="J194" s="108">
        <f t="shared" si="7"/>
        <v>73.83</v>
      </c>
      <c r="M194" s="246"/>
    </row>
    <row r="195" spans="1:13" ht="26.4">
      <c r="A195" s="174">
        <v>188</v>
      </c>
      <c r="B195" s="258" t="s">
        <v>85</v>
      </c>
      <c r="C195" s="258" t="s">
        <v>41</v>
      </c>
      <c r="D195" s="104">
        <v>1240</v>
      </c>
      <c r="E195" s="175" t="s">
        <v>163</v>
      </c>
      <c r="F195" s="109">
        <f t="shared" si="8"/>
        <v>7.4249999999999998</v>
      </c>
      <c r="G195" s="176">
        <v>12</v>
      </c>
      <c r="H195" s="176">
        <v>17.82</v>
      </c>
      <c r="I195" s="108">
        <f t="shared" si="9"/>
        <v>4.2</v>
      </c>
      <c r="J195" s="108">
        <f t="shared" si="7"/>
        <v>22.02</v>
      </c>
      <c r="M195" s="246"/>
    </row>
    <row r="196" spans="1:13" ht="26.4">
      <c r="A196" s="174">
        <v>189</v>
      </c>
      <c r="B196" s="258" t="s">
        <v>71</v>
      </c>
      <c r="C196" s="258" t="s">
        <v>41</v>
      </c>
      <c r="D196" s="104">
        <v>1220</v>
      </c>
      <c r="E196" s="175" t="s">
        <v>163</v>
      </c>
      <c r="F196" s="109">
        <f t="shared" si="8"/>
        <v>7.3049999999999997</v>
      </c>
      <c r="G196" s="176">
        <v>13</v>
      </c>
      <c r="H196" s="176">
        <v>18.989999999999998</v>
      </c>
      <c r="I196" s="108">
        <f t="shared" si="9"/>
        <v>4.4800000000000004</v>
      </c>
      <c r="J196" s="108">
        <f t="shared" si="7"/>
        <v>23.47</v>
      </c>
      <c r="M196" s="246"/>
    </row>
    <row r="197" spans="1:13" ht="26.4">
      <c r="A197" s="174">
        <v>190</v>
      </c>
      <c r="B197" s="258" t="s">
        <v>72</v>
      </c>
      <c r="C197" s="258" t="s">
        <v>41</v>
      </c>
      <c r="D197" s="104">
        <v>1240</v>
      </c>
      <c r="E197" s="175" t="s">
        <v>163</v>
      </c>
      <c r="F197" s="109">
        <f t="shared" si="8"/>
        <v>7.4249999999999998</v>
      </c>
      <c r="G197" s="176">
        <v>49.5</v>
      </c>
      <c r="H197" s="176">
        <v>73.510000000000005</v>
      </c>
      <c r="I197" s="108">
        <f t="shared" si="9"/>
        <v>17.34</v>
      </c>
      <c r="J197" s="108">
        <f t="shared" si="7"/>
        <v>90.850000000000009</v>
      </c>
      <c r="M197" s="246"/>
    </row>
    <row r="198" spans="1:13" ht="26.4">
      <c r="A198" s="174">
        <v>191</v>
      </c>
      <c r="B198" s="258" t="s">
        <v>92</v>
      </c>
      <c r="C198" s="258" t="s">
        <v>41</v>
      </c>
      <c r="D198" s="104">
        <v>1392</v>
      </c>
      <c r="E198" s="175" t="s">
        <v>165</v>
      </c>
      <c r="F198" s="109">
        <f t="shared" si="8"/>
        <v>8.3350000000000009</v>
      </c>
      <c r="G198" s="176">
        <v>13</v>
      </c>
      <c r="H198" s="176">
        <v>10.84</v>
      </c>
      <c r="I198" s="108">
        <f t="shared" si="9"/>
        <v>2.56</v>
      </c>
      <c r="J198" s="108">
        <f t="shared" si="7"/>
        <v>13.4</v>
      </c>
      <c r="M198" s="246"/>
    </row>
    <row r="199" spans="1:13">
      <c r="A199" s="174">
        <v>192</v>
      </c>
      <c r="B199" s="258" t="s">
        <v>38</v>
      </c>
      <c r="C199" s="258" t="s">
        <v>93</v>
      </c>
      <c r="D199" s="104">
        <v>2107</v>
      </c>
      <c r="E199" s="175" t="s">
        <v>163</v>
      </c>
      <c r="F199" s="109">
        <f t="shared" si="8"/>
        <v>12.617000000000001</v>
      </c>
      <c r="G199" s="176">
        <v>22.5</v>
      </c>
      <c r="H199" s="176">
        <v>56.78</v>
      </c>
      <c r="I199" s="108">
        <f>ROUND(H199*23.59%,2)</f>
        <v>13.39</v>
      </c>
      <c r="J199" s="108">
        <f t="shared" si="7"/>
        <v>70.17</v>
      </c>
      <c r="M199" s="246"/>
    </row>
    <row r="200" spans="1:13" ht="26.4">
      <c r="A200" s="174">
        <v>193</v>
      </c>
      <c r="B200" s="258" t="s">
        <v>59</v>
      </c>
      <c r="C200" s="258" t="s">
        <v>43</v>
      </c>
      <c r="D200" s="104">
        <v>1372</v>
      </c>
      <c r="E200" s="175" t="s">
        <v>163</v>
      </c>
      <c r="F200" s="109">
        <f t="shared" si="8"/>
        <v>8.2159999999999993</v>
      </c>
      <c r="G200" s="176">
        <v>11</v>
      </c>
      <c r="H200" s="176">
        <v>18.079999999999998</v>
      </c>
      <c r="I200" s="108">
        <f t="shared" si="9"/>
        <v>4.2699999999999996</v>
      </c>
      <c r="J200" s="108">
        <f t="shared" ref="J200:J263" si="10">H200+I200</f>
        <v>22.349999999999998</v>
      </c>
      <c r="M200" s="246"/>
    </row>
    <row r="201" spans="1:13" ht="26.4">
      <c r="A201" s="174">
        <v>194</v>
      </c>
      <c r="B201" s="258" t="s">
        <v>70</v>
      </c>
      <c r="C201" s="258" t="s">
        <v>43</v>
      </c>
      <c r="D201" s="104">
        <v>1418</v>
      </c>
      <c r="E201" s="175" t="s">
        <v>163</v>
      </c>
      <c r="F201" s="109">
        <f t="shared" ref="F201:F264" si="11">ROUND(D201/$F$4,3)</f>
        <v>8.4909999999999997</v>
      </c>
      <c r="G201" s="176">
        <v>48</v>
      </c>
      <c r="H201" s="176">
        <v>81.510000000000005</v>
      </c>
      <c r="I201" s="108">
        <f t="shared" ref="I201:I264" si="12">ROUND(H201*23.59%,2)</f>
        <v>19.23</v>
      </c>
      <c r="J201" s="108">
        <f t="shared" si="10"/>
        <v>100.74000000000001</v>
      </c>
      <c r="M201" s="246"/>
    </row>
    <row r="202" spans="1:13" ht="26.4">
      <c r="A202" s="174">
        <v>195</v>
      </c>
      <c r="B202" s="258" t="s">
        <v>75</v>
      </c>
      <c r="C202" s="258" t="s">
        <v>45</v>
      </c>
      <c r="D202" s="104">
        <v>1838</v>
      </c>
      <c r="E202" s="175" t="s">
        <v>163</v>
      </c>
      <c r="F202" s="109">
        <f t="shared" si="11"/>
        <v>11.006</v>
      </c>
      <c r="G202" s="176">
        <v>33.5</v>
      </c>
      <c r="H202" s="176">
        <v>73.739999999999995</v>
      </c>
      <c r="I202" s="108">
        <f t="shared" si="12"/>
        <v>17.399999999999999</v>
      </c>
      <c r="J202" s="108">
        <f t="shared" si="10"/>
        <v>91.139999999999986</v>
      </c>
      <c r="M202" s="246"/>
    </row>
    <row r="203" spans="1:13" ht="26.4">
      <c r="A203" s="174">
        <v>196</v>
      </c>
      <c r="B203" s="258" t="s">
        <v>51</v>
      </c>
      <c r="C203" s="258" t="s">
        <v>43</v>
      </c>
      <c r="D203" s="104">
        <v>1235</v>
      </c>
      <c r="E203" s="175" t="s">
        <v>163</v>
      </c>
      <c r="F203" s="109">
        <f t="shared" si="11"/>
        <v>7.3949999999999996</v>
      </c>
      <c r="G203" s="176">
        <v>38.5</v>
      </c>
      <c r="H203" s="176">
        <v>56.94</v>
      </c>
      <c r="I203" s="108">
        <f t="shared" si="12"/>
        <v>13.43</v>
      </c>
      <c r="J203" s="108">
        <f t="shared" si="10"/>
        <v>70.37</v>
      </c>
      <c r="M203" s="246"/>
    </row>
    <row r="204" spans="1:13" ht="26.4">
      <c r="A204" s="174">
        <v>197</v>
      </c>
      <c r="B204" s="258" t="s">
        <v>48</v>
      </c>
      <c r="C204" s="258" t="s">
        <v>43</v>
      </c>
      <c r="D204" s="104">
        <v>1448</v>
      </c>
      <c r="E204" s="175" t="s">
        <v>163</v>
      </c>
      <c r="F204" s="109">
        <f t="shared" si="11"/>
        <v>8.6709999999999994</v>
      </c>
      <c r="G204" s="176">
        <v>12</v>
      </c>
      <c r="H204" s="176">
        <v>20.81</v>
      </c>
      <c r="I204" s="108">
        <f t="shared" si="12"/>
        <v>4.91</v>
      </c>
      <c r="J204" s="108">
        <f t="shared" si="10"/>
        <v>25.72</v>
      </c>
      <c r="M204" s="246"/>
    </row>
    <row r="205" spans="1:13" ht="26.4">
      <c r="A205" s="174">
        <v>198</v>
      </c>
      <c r="B205" s="258" t="s">
        <v>74</v>
      </c>
      <c r="C205" s="258" t="s">
        <v>43</v>
      </c>
      <c r="D205" s="104">
        <v>1535</v>
      </c>
      <c r="E205" s="175" t="s">
        <v>163</v>
      </c>
      <c r="F205" s="109">
        <f t="shared" si="11"/>
        <v>9.1920000000000002</v>
      </c>
      <c r="G205" s="176">
        <v>12</v>
      </c>
      <c r="H205" s="176">
        <v>22.06</v>
      </c>
      <c r="I205" s="108">
        <f t="shared" si="12"/>
        <v>5.2</v>
      </c>
      <c r="J205" s="108">
        <f t="shared" si="10"/>
        <v>27.259999999999998</v>
      </c>
      <c r="M205" s="246"/>
    </row>
    <row r="206" spans="1:13" ht="26.4">
      <c r="A206" s="174">
        <v>199</v>
      </c>
      <c r="B206" s="258" t="s">
        <v>51</v>
      </c>
      <c r="C206" s="258" t="s">
        <v>41</v>
      </c>
      <c r="D206" s="104">
        <v>1240</v>
      </c>
      <c r="E206" s="175" t="s">
        <v>163</v>
      </c>
      <c r="F206" s="109">
        <f t="shared" si="11"/>
        <v>7.4249999999999998</v>
      </c>
      <c r="G206" s="176">
        <v>39.5</v>
      </c>
      <c r="H206" s="176">
        <v>58.66</v>
      </c>
      <c r="I206" s="108">
        <f t="shared" si="12"/>
        <v>13.84</v>
      </c>
      <c r="J206" s="108">
        <f t="shared" si="10"/>
        <v>72.5</v>
      </c>
      <c r="M206" s="246"/>
    </row>
    <row r="207" spans="1:13" ht="26.4">
      <c r="A207" s="174">
        <v>200</v>
      </c>
      <c r="B207" s="258" t="s">
        <v>66</v>
      </c>
      <c r="C207" s="258" t="s">
        <v>41</v>
      </c>
      <c r="D207" s="104">
        <v>1220</v>
      </c>
      <c r="E207" s="175" t="s">
        <v>163</v>
      </c>
      <c r="F207" s="109">
        <f t="shared" si="11"/>
        <v>7.3049999999999997</v>
      </c>
      <c r="G207" s="176">
        <v>34</v>
      </c>
      <c r="H207" s="176">
        <v>49.67</v>
      </c>
      <c r="I207" s="108">
        <f t="shared" si="12"/>
        <v>11.72</v>
      </c>
      <c r="J207" s="108">
        <f t="shared" si="10"/>
        <v>61.39</v>
      </c>
      <c r="M207" s="246"/>
    </row>
    <row r="208" spans="1:13" ht="26.4">
      <c r="A208" s="174">
        <v>201</v>
      </c>
      <c r="B208" s="258" t="s">
        <v>80</v>
      </c>
      <c r="C208" s="258" t="s">
        <v>43</v>
      </c>
      <c r="D208" s="104">
        <v>1488</v>
      </c>
      <c r="E208" s="175" t="s">
        <v>163</v>
      </c>
      <c r="F208" s="109">
        <f t="shared" si="11"/>
        <v>8.91</v>
      </c>
      <c r="G208" s="176">
        <v>35.5</v>
      </c>
      <c r="H208" s="176">
        <v>63.26</v>
      </c>
      <c r="I208" s="108">
        <f t="shared" si="12"/>
        <v>14.92</v>
      </c>
      <c r="J208" s="108">
        <f t="shared" si="10"/>
        <v>78.179999999999993</v>
      </c>
      <c r="M208" s="246"/>
    </row>
    <row r="209" spans="1:13" ht="26.4">
      <c r="A209" s="174">
        <v>202</v>
      </c>
      <c r="B209" s="258" t="s">
        <v>80</v>
      </c>
      <c r="C209" s="258" t="s">
        <v>43</v>
      </c>
      <c r="D209" s="104">
        <v>1488</v>
      </c>
      <c r="E209" s="175" t="s">
        <v>164</v>
      </c>
      <c r="F209" s="109">
        <f t="shared" si="11"/>
        <v>8.91</v>
      </c>
      <c r="G209" s="176">
        <v>0.5</v>
      </c>
      <c r="H209" s="176">
        <v>2.23</v>
      </c>
      <c r="I209" s="108">
        <f t="shared" si="12"/>
        <v>0.53</v>
      </c>
      <c r="J209" s="108">
        <f t="shared" si="10"/>
        <v>2.76</v>
      </c>
      <c r="M209" s="246"/>
    </row>
    <row r="210" spans="1:13" ht="26.4">
      <c r="A210" s="174">
        <v>203</v>
      </c>
      <c r="B210" s="258" t="s">
        <v>88</v>
      </c>
      <c r="C210" s="258" t="s">
        <v>43</v>
      </c>
      <c r="D210" s="104">
        <v>1464</v>
      </c>
      <c r="E210" s="175" t="s">
        <v>163</v>
      </c>
      <c r="F210" s="109">
        <f t="shared" si="11"/>
        <v>8.766</v>
      </c>
      <c r="G210" s="176">
        <v>32</v>
      </c>
      <c r="H210" s="176">
        <v>56.1</v>
      </c>
      <c r="I210" s="108">
        <f t="shared" si="12"/>
        <v>13.23</v>
      </c>
      <c r="J210" s="108">
        <f t="shared" si="10"/>
        <v>69.33</v>
      </c>
      <c r="M210" s="246"/>
    </row>
    <row r="211" spans="1:13" ht="26.4">
      <c r="A211" s="174">
        <v>204</v>
      </c>
      <c r="B211" s="258" t="s">
        <v>77</v>
      </c>
      <c r="C211" s="258" t="s">
        <v>54</v>
      </c>
      <c r="D211" s="104">
        <v>1083</v>
      </c>
      <c r="E211" s="175" t="s">
        <v>163</v>
      </c>
      <c r="F211" s="109">
        <f t="shared" si="11"/>
        <v>6.4850000000000003</v>
      </c>
      <c r="G211" s="176">
        <v>13</v>
      </c>
      <c r="H211" s="176">
        <v>16.86</v>
      </c>
      <c r="I211" s="108">
        <f t="shared" si="12"/>
        <v>3.98</v>
      </c>
      <c r="J211" s="108">
        <f t="shared" si="10"/>
        <v>20.84</v>
      </c>
      <c r="M211" s="246"/>
    </row>
    <row r="212" spans="1:13" ht="26.4">
      <c r="A212" s="174">
        <v>205</v>
      </c>
      <c r="B212" s="258" t="s">
        <v>63</v>
      </c>
      <c r="C212" s="258" t="s">
        <v>54</v>
      </c>
      <c r="D212" s="104">
        <v>1123</v>
      </c>
      <c r="E212" s="175" t="s">
        <v>163</v>
      </c>
      <c r="F212" s="109">
        <f t="shared" si="11"/>
        <v>6.7249999999999996</v>
      </c>
      <c r="G212" s="176">
        <v>52</v>
      </c>
      <c r="H212" s="176">
        <v>69.94</v>
      </c>
      <c r="I212" s="108">
        <f t="shared" si="12"/>
        <v>16.5</v>
      </c>
      <c r="J212" s="108">
        <f t="shared" si="10"/>
        <v>86.44</v>
      </c>
      <c r="M212" s="246"/>
    </row>
    <row r="213" spans="1:13" ht="26.4">
      <c r="A213" s="174">
        <v>206</v>
      </c>
      <c r="B213" s="258" t="s">
        <v>49</v>
      </c>
      <c r="C213" s="258" t="s">
        <v>45</v>
      </c>
      <c r="D213" s="104">
        <v>1239</v>
      </c>
      <c r="E213" s="175" t="s">
        <v>163</v>
      </c>
      <c r="F213" s="109">
        <f t="shared" si="11"/>
        <v>7.4189999999999996</v>
      </c>
      <c r="G213" s="176">
        <v>13.5</v>
      </c>
      <c r="H213" s="176">
        <v>20.03</v>
      </c>
      <c r="I213" s="108">
        <f t="shared" si="12"/>
        <v>4.7300000000000004</v>
      </c>
      <c r="J213" s="108">
        <f t="shared" si="10"/>
        <v>24.76</v>
      </c>
      <c r="M213" s="246"/>
    </row>
    <row r="214" spans="1:13" ht="26.4">
      <c r="A214" s="174">
        <v>207</v>
      </c>
      <c r="B214" s="258" t="s">
        <v>49</v>
      </c>
      <c r="C214" s="258" t="s">
        <v>45</v>
      </c>
      <c r="D214" s="104">
        <v>1239</v>
      </c>
      <c r="E214" s="175" t="s">
        <v>164</v>
      </c>
      <c r="F214" s="109">
        <f t="shared" si="11"/>
        <v>7.4189999999999996</v>
      </c>
      <c r="G214" s="176">
        <v>1.5</v>
      </c>
      <c r="H214" s="176">
        <v>5.56</v>
      </c>
      <c r="I214" s="108">
        <f t="shared" si="12"/>
        <v>1.31</v>
      </c>
      <c r="J214" s="108">
        <f t="shared" si="10"/>
        <v>6.8699999999999992</v>
      </c>
      <c r="M214" s="246"/>
    </row>
    <row r="215" spans="1:13" ht="26.4">
      <c r="A215" s="174">
        <v>208</v>
      </c>
      <c r="B215" s="258" t="s">
        <v>83</v>
      </c>
      <c r="C215" s="258" t="s">
        <v>41</v>
      </c>
      <c r="D215" s="104">
        <v>1412</v>
      </c>
      <c r="E215" s="175" t="s">
        <v>165</v>
      </c>
      <c r="F215" s="109">
        <f t="shared" si="11"/>
        <v>8.4550000000000001</v>
      </c>
      <c r="G215" s="176">
        <v>26</v>
      </c>
      <c r="H215" s="176">
        <v>21.98</v>
      </c>
      <c r="I215" s="108">
        <f t="shared" si="12"/>
        <v>5.19</v>
      </c>
      <c r="J215" s="108">
        <f t="shared" si="10"/>
        <v>27.17</v>
      </c>
      <c r="M215" s="246"/>
    </row>
    <row r="216" spans="1:13" ht="26.4">
      <c r="A216" s="174">
        <v>209</v>
      </c>
      <c r="B216" s="258" t="s">
        <v>99</v>
      </c>
      <c r="C216" s="258" t="s">
        <v>41</v>
      </c>
      <c r="D216" s="104">
        <v>1240</v>
      </c>
      <c r="E216" s="175" t="s">
        <v>163</v>
      </c>
      <c r="F216" s="109">
        <f t="shared" si="11"/>
        <v>7.4249999999999998</v>
      </c>
      <c r="G216" s="176">
        <v>12.5</v>
      </c>
      <c r="H216" s="176">
        <v>18.559999999999999</v>
      </c>
      <c r="I216" s="108">
        <f t="shared" si="12"/>
        <v>4.38</v>
      </c>
      <c r="J216" s="108">
        <f t="shared" si="10"/>
        <v>22.939999999999998</v>
      </c>
      <c r="M216" s="246"/>
    </row>
    <row r="217" spans="1:13" ht="26.4">
      <c r="A217" s="174">
        <v>210</v>
      </c>
      <c r="B217" s="258" t="s">
        <v>78</v>
      </c>
      <c r="C217" s="258" t="s">
        <v>43</v>
      </c>
      <c r="D217" s="104">
        <v>1464</v>
      </c>
      <c r="E217" s="175" t="s">
        <v>163</v>
      </c>
      <c r="F217" s="109">
        <f t="shared" si="11"/>
        <v>8.766</v>
      </c>
      <c r="G217" s="176">
        <v>21.5</v>
      </c>
      <c r="H217" s="176">
        <v>37.69</v>
      </c>
      <c r="I217" s="108">
        <f t="shared" si="12"/>
        <v>8.89</v>
      </c>
      <c r="J217" s="108">
        <f t="shared" si="10"/>
        <v>46.58</v>
      </c>
      <c r="M217" s="246"/>
    </row>
    <row r="218" spans="1:13" ht="26.4">
      <c r="A218" s="174">
        <v>211</v>
      </c>
      <c r="B218" s="258" t="s">
        <v>51</v>
      </c>
      <c r="C218" s="258" t="s">
        <v>43</v>
      </c>
      <c r="D218" s="104">
        <v>1279</v>
      </c>
      <c r="E218" s="175" t="s">
        <v>163</v>
      </c>
      <c r="F218" s="109">
        <f t="shared" si="11"/>
        <v>7.6589999999999998</v>
      </c>
      <c r="G218" s="176">
        <v>26</v>
      </c>
      <c r="H218" s="176">
        <v>39.83</v>
      </c>
      <c r="I218" s="108">
        <f t="shared" si="12"/>
        <v>9.4</v>
      </c>
      <c r="J218" s="108">
        <f t="shared" si="10"/>
        <v>49.23</v>
      </c>
      <c r="M218" s="246"/>
    </row>
    <row r="219" spans="1:13" ht="26.4">
      <c r="A219" s="174">
        <v>212</v>
      </c>
      <c r="B219" s="258" t="s">
        <v>48</v>
      </c>
      <c r="C219" s="258" t="s">
        <v>45</v>
      </c>
      <c r="D219" s="104">
        <v>1474</v>
      </c>
      <c r="E219" s="175" t="s">
        <v>163</v>
      </c>
      <c r="F219" s="109">
        <f t="shared" si="11"/>
        <v>8.8260000000000005</v>
      </c>
      <c r="G219" s="176">
        <v>12</v>
      </c>
      <c r="H219" s="176">
        <v>21.18</v>
      </c>
      <c r="I219" s="108">
        <f t="shared" si="12"/>
        <v>5</v>
      </c>
      <c r="J219" s="108">
        <f t="shared" si="10"/>
        <v>26.18</v>
      </c>
      <c r="M219" s="246"/>
    </row>
    <row r="220" spans="1:13" ht="26.4">
      <c r="A220" s="174">
        <v>213</v>
      </c>
      <c r="B220" s="258" t="s">
        <v>40</v>
      </c>
      <c r="C220" s="258" t="s">
        <v>43</v>
      </c>
      <c r="D220" s="104">
        <v>1418</v>
      </c>
      <c r="E220" s="175" t="s">
        <v>163</v>
      </c>
      <c r="F220" s="109">
        <f t="shared" si="11"/>
        <v>8.4909999999999997</v>
      </c>
      <c r="G220" s="176">
        <v>10</v>
      </c>
      <c r="H220" s="176">
        <v>16.98</v>
      </c>
      <c r="I220" s="108">
        <f t="shared" si="12"/>
        <v>4.01</v>
      </c>
      <c r="J220" s="108">
        <f t="shared" si="10"/>
        <v>20.990000000000002</v>
      </c>
      <c r="M220" s="246"/>
    </row>
    <row r="221" spans="1:13" ht="26.4">
      <c r="A221" s="174">
        <v>214</v>
      </c>
      <c r="B221" s="258" t="s">
        <v>69</v>
      </c>
      <c r="C221" s="258" t="s">
        <v>54</v>
      </c>
      <c r="D221" s="104">
        <v>1083</v>
      </c>
      <c r="E221" s="175" t="s">
        <v>163</v>
      </c>
      <c r="F221" s="109">
        <f t="shared" si="11"/>
        <v>6.4850000000000003</v>
      </c>
      <c r="G221" s="176">
        <v>49.5</v>
      </c>
      <c r="H221" s="176">
        <v>64.2</v>
      </c>
      <c r="I221" s="108">
        <f t="shared" si="12"/>
        <v>15.14</v>
      </c>
      <c r="J221" s="108">
        <f t="shared" si="10"/>
        <v>79.34</v>
      </c>
      <c r="M221" s="246"/>
    </row>
    <row r="222" spans="1:13" ht="26.4">
      <c r="A222" s="174">
        <v>215</v>
      </c>
      <c r="B222" s="258" t="s">
        <v>83</v>
      </c>
      <c r="C222" s="258" t="s">
        <v>41</v>
      </c>
      <c r="D222" s="104">
        <v>1418</v>
      </c>
      <c r="E222" s="175" t="s">
        <v>165</v>
      </c>
      <c r="F222" s="109">
        <f t="shared" si="11"/>
        <v>8.4909999999999997</v>
      </c>
      <c r="G222" s="176">
        <v>39</v>
      </c>
      <c r="H222" s="176">
        <v>33.11</v>
      </c>
      <c r="I222" s="108">
        <f t="shared" si="12"/>
        <v>7.81</v>
      </c>
      <c r="J222" s="108">
        <f t="shared" si="10"/>
        <v>40.92</v>
      </c>
      <c r="M222" s="246"/>
    </row>
    <row r="223" spans="1:13" ht="26.4">
      <c r="A223" s="174">
        <v>216</v>
      </c>
      <c r="B223" s="258" t="s">
        <v>83</v>
      </c>
      <c r="C223" s="258" t="s">
        <v>41</v>
      </c>
      <c r="D223" s="104">
        <v>1418</v>
      </c>
      <c r="E223" s="175" t="s">
        <v>163</v>
      </c>
      <c r="F223" s="109">
        <f t="shared" si="11"/>
        <v>8.4909999999999997</v>
      </c>
      <c r="G223" s="176">
        <v>11.5</v>
      </c>
      <c r="H223" s="176">
        <v>19.53</v>
      </c>
      <c r="I223" s="108">
        <f t="shared" si="12"/>
        <v>4.6100000000000003</v>
      </c>
      <c r="J223" s="108">
        <f t="shared" si="10"/>
        <v>24.14</v>
      </c>
      <c r="M223" s="246"/>
    </row>
    <row r="224" spans="1:13" ht="26.4">
      <c r="A224" s="174">
        <v>217</v>
      </c>
      <c r="B224" s="258" t="s">
        <v>58</v>
      </c>
      <c r="C224" s="258" t="s">
        <v>43</v>
      </c>
      <c r="D224" s="104">
        <v>1279</v>
      </c>
      <c r="E224" s="175" t="s">
        <v>163</v>
      </c>
      <c r="F224" s="109">
        <f t="shared" si="11"/>
        <v>7.6589999999999998</v>
      </c>
      <c r="G224" s="176">
        <v>24</v>
      </c>
      <c r="H224" s="176">
        <v>36.76</v>
      </c>
      <c r="I224" s="108">
        <f t="shared" si="12"/>
        <v>8.67</v>
      </c>
      <c r="J224" s="108">
        <f t="shared" si="10"/>
        <v>45.43</v>
      </c>
      <c r="M224" s="246"/>
    </row>
    <row r="225" spans="1:13" ht="26.4">
      <c r="A225" s="174">
        <v>218</v>
      </c>
      <c r="B225" s="258" t="s">
        <v>83</v>
      </c>
      <c r="C225" s="258" t="s">
        <v>43</v>
      </c>
      <c r="D225" s="104">
        <v>1464</v>
      </c>
      <c r="E225" s="175" t="s">
        <v>164</v>
      </c>
      <c r="F225" s="109">
        <f t="shared" si="11"/>
        <v>8.766</v>
      </c>
      <c r="G225" s="176">
        <v>1</v>
      </c>
      <c r="H225" s="176">
        <v>4.38</v>
      </c>
      <c r="I225" s="108">
        <f t="shared" si="12"/>
        <v>1.03</v>
      </c>
      <c r="J225" s="108">
        <f t="shared" si="10"/>
        <v>5.41</v>
      </c>
      <c r="M225" s="246"/>
    </row>
    <row r="226" spans="1:13" ht="26.4">
      <c r="A226" s="174">
        <v>219</v>
      </c>
      <c r="B226" s="258" t="s">
        <v>83</v>
      </c>
      <c r="C226" s="258" t="s">
        <v>43</v>
      </c>
      <c r="D226" s="104">
        <v>1464</v>
      </c>
      <c r="E226" s="175" t="s">
        <v>163</v>
      </c>
      <c r="F226" s="109">
        <f t="shared" si="11"/>
        <v>8.766</v>
      </c>
      <c r="G226" s="176">
        <v>46.5</v>
      </c>
      <c r="H226" s="176">
        <v>81.52</v>
      </c>
      <c r="I226" s="108">
        <f t="shared" si="12"/>
        <v>19.23</v>
      </c>
      <c r="J226" s="108">
        <f t="shared" si="10"/>
        <v>100.75</v>
      </c>
      <c r="M226" s="246"/>
    </row>
    <row r="227" spans="1:13" ht="26.4">
      <c r="A227" s="174">
        <v>220</v>
      </c>
      <c r="B227" s="258" t="s">
        <v>52</v>
      </c>
      <c r="C227" s="258" t="s">
        <v>43</v>
      </c>
      <c r="D227" s="104">
        <v>1464</v>
      </c>
      <c r="E227" s="175" t="s">
        <v>163</v>
      </c>
      <c r="F227" s="109">
        <f t="shared" si="11"/>
        <v>8.766</v>
      </c>
      <c r="G227" s="176">
        <v>12.5</v>
      </c>
      <c r="H227" s="176">
        <v>21.92</v>
      </c>
      <c r="I227" s="108">
        <f t="shared" si="12"/>
        <v>5.17</v>
      </c>
      <c r="J227" s="108">
        <f t="shared" si="10"/>
        <v>27.090000000000003</v>
      </c>
      <c r="M227" s="246"/>
    </row>
    <row r="228" spans="1:13" ht="26.4">
      <c r="A228" s="174">
        <v>221</v>
      </c>
      <c r="B228" s="258" t="s">
        <v>83</v>
      </c>
      <c r="C228" s="258" t="s">
        <v>41</v>
      </c>
      <c r="D228" s="104">
        <v>1392</v>
      </c>
      <c r="E228" s="175" t="s">
        <v>163</v>
      </c>
      <c r="F228" s="109">
        <f t="shared" si="11"/>
        <v>8.3350000000000009</v>
      </c>
      <c r="G228" s="176">
        <v>33</v>
      </c>
      <c r="H228" s="176">
        <v>55.01</v>
      </c>
      <c r="I228" s="108">
        <f t="shared" si="12"/>
        <v>12.98</v>
      </c>
      <c r="J228" s="108">
        <f t="shared" si="10"/>
        <v>67.989999999999995</v>
      </c>
      <c r="M228" s="246"/>
    </row>
    <row r="229" spans="1:13" ht="26.4">
      <c r="A229" s="174">
        <v>222</v>
      </c>
      <c r="B229" s="258" t="s">
        <v>83</v>
      </c>
      <c r="C229" s="258" t="s">
        <v>41</v>
      </c>
      <c r="D229" s="104">
        <v>1392</v>
      </c>
      <c r="E229" s="175" t="s">
        <v>164</v>
      </c>
      <c r="F229" s="109">
        <f t="shared" si="11"/>
        <v>8.3350000000000009</v>
      </c>
      <c r="G229" s="176">
        <v>1.5</v>
      </c>
      <c r="H229" s="176">
        <v>6.25</v>
      </c>
      <c r="I229" s="108">
        <f t="shared" si="12"/>
        <v>1.47</v>
      </c>
      <c r="J229" s="108">
        <f t="shared" si="10"/>
        <v>7.72</v>
      </c>
      <c r="M229" s="246"/>
    </row>
    <row r="230" spans="1:13" ht="26.4">
      <c r="A230" s="174">
        <v>223</v>
      </c>
      <c r="B230" s="258" t="s">
        <v>80</v>
      </c>
      <c r="C230" s="258" t="s">
        <v>111</v>
      </c>
      <c r="D230" s="104">
        <v>1892</v>
      </c>
      <c r="E230" s="175" t="s">
        <v>163</v>
      </c>
      <c r="F230" s="109">
        <f t="shared" si="11"/>
        <v>11.329000000000001</v>
      </c>
      <c r="G230" s="176">
        <v>24</v>
      </c>
      <c r="H230" s="176">
        <v>54.38</v>
      </c>
      <c r="I230" s="108">
        <f t="shared" si="12"/>
        <v>12.83</v>
      </c>
      <c r="J230" s="108">
        <f t="shared" si="10"/>
        <v>67.210000000000008</v>
      </c>
      <c r="M230" s="246"/>
    </row>
    <row r="231" spans="1:13" ht="26.4">
      <c r="A231" s="174">
        <v>224</v>
      </c>
      <c r="B231" s="258" t="s">
        <v>58</v>
      </c>
      <c r="C231" s="258" t="s">
        <v>41</v>
      </c>
      <c r="D231" s="104">
        <v>1240</v>
      </c>
      <c r="E231" s="175" t="s">
        <v>163</v>
      </c>
      <c r="F231" s="109">
        <f t="shared" si="11"/>
        <v>7.4249999999999998</v>
      </c>
      <c r="G231" s="176">
        <v>36</v>
      </c>
      <c r="H231" s="176">
        <v>53.46</v>
      </c>
      <c r="I231" s="108">
        <f t="shared" si="12"/>
        <v>12.61</v>
      </c>
      <c r="J231" s="108">
        <f t="shared" si="10"/>
        <v>66.069999999999993</v>
      </c>
      <c r="M231" s="246"/>
    </row>
    <row r="232" spans="1:13" ht="26.4">
      <c r="A232" s="174">
        <v>225</v>
      </c>
      <c r="B232" s="258" t="s">
        <v>42</v>
      </c>
      <c r="C232" s="258" t="s">
        <v>41</v>
      </c>
      <c r="D232" s="104">
        <v>1220</v>
      </c>
      <c r="E232" s="175" t="s">
        <v>163</v>
      </c>
      <c r="F232" s="109">
        <f t="shared" si="11"/>
        <v>7.3049999999999997</v>
      </c>
      <c r="G232" s="176">
        <v>27</v>
      </c>
      <c r="H232" s="176">
        <v>39.450000000000003</v>
      </c>
      <c r="I232" s="108">
        <f t="shared" si="12"/>
        <v>9.31</v>
      </c>
      <c r="J232" s="108">
        <f t="shared" si="10"/>
        <v>48.760000000000005</v>
      </c>
      <c r="M232" s="246"/>
    </row>
    <row r="233" spans="1:13" ht="26.4">
      <c r="A233" s="174">
        <v>226</v>
      </c>
      <c r="B233" s="258" t="s">
        <v>53</v>
      </c>
      <c r="C233" s="258" t="s">
        <v>54</v>
      </c>
      <c r="D233" s="104">
        <v>1083</v>
      </c>
      <c r="E233" s="175" t="s">
        <v>165</v>
      </c>
      <c r="F233" s="109">
        <f t="shared" si="11"/>
        <v>6.4850000000000003</v>
      </c>
      <c r="G233" s="176">
        <v>26</v>
      </c>
      <c r="H233" s="176">
        <v>16.86</v>
      </c>
      <c r="I233" s="108">
        <f t="shared" si="12"/>
        <v>3.98</v>
      </c>
      <c r="J233" s="108">
        <f t="shared" si="10"/>
        <v>20.84</v>
      </c>
      <c r="M233" s="246"/>
    </row>
    <row r="234" spans="1:13" ht="26.4">
      <c r="A234" s="174">
        <v>227</v>
      </c>
      <c r="B234" s="258" t="s">
        <v>53</v>
      </c>
      <c r="C234" s="258" t="s">
        <v>54</v>
      </c>
      <c r="D234" s="104">
        <v>1083</v>
      </c>
      <c r="E234" s="175" t="s">
        <v>163</v>
      </c>
      <c r="F234" s="109">
        <f t="shared" si="11"/>
        <v>6.4850000000000003</v>
      </c>
      <c r="G234" s="176">
        <v>13</v>
      </c>
      <c r="H234" s="176">
        <v>16.86</v>
      </c>
      <c r="I234" s="108">
        <f t="shared" si="12"/>
        <v>3.98</v>
      </c>
      <c r="J234" s="108">
        <f t="shared" si="10"/>
        <v>20.84</v>
      </c>
      <c r="M234" s="246"/>
    </row>
    <row r="235" spans="1:13" ht="26.4">
      <c r="A235" s="174">
        <v>228</v>
      </c>
      <c r="B235" s="258" t="s">
        <v>60</v>
      </c>
      <c r="C235" s="258" t="s">
        <v>45</v>
      </c>
      <c r="D235" s="104">
        <v>1794</v>
      </c>
      <c r="E235" s="175" t="s">
        <v>163</v>
      </c>
      <c r="F235" s="109">
        <f t="shared" si="11"/>
        <v>10.743</v>
      </c>
      <c r="G235" s="176">
        <v>33</v>
      </c>
      <c r="H235" s="176">
        <v>70.900000000000006</v>
      </c>
      <c r="I235" s="108">
        <f t="shared" si="12"/>
        <v>16.73</v>
      </c>
      <c r="J235" s="108">
        <f t="shared" si="10"/>
        <v>87.63000000000001</v>
      </c>
      <c r="M235" s="246"/>
    </row>
    <row r="236" spans="1:13" ht="26.4">
      <c r="A236" s="174">
        <v>229</v>
      </c>
      <c r="B236" s="258" t="s">
        <v>94</v>
      </c>
      <c r="C236" s="258" t="s">
        <v>95</v>
      </c>
      <c r="D236" s="104">
        <v>1701</v>
      </c>
      <c r="E236" s="175" t="s">
        <v>163</v>
      </c>
      <c r="F236" s="109">
        <f t="shared" si="11"/>
        <v>10.186</v>
      </c>
      <c r="G236" s="176">
        <v>26</v>
      </c>
      <c r="H236" s="176">
        <v>52.97</v>
      </c>
      <c r="I236" s="108">
        <f t="shared" si="12"/>
        <v>12.5</v>
      </c>
      <c r="J236" s="108">
        <f t="shared" si="10"/>
        <v>65.47</v>
      </c>
      <c r="M236" s="246"/>
    </row>
    <row r="237" spans="1:13">
      <c r="A237" s="174">
        <v>230</v>
      </c>
      <c r="B237" s="258" t="s">
        <v>65</v>
      </c>
      <c r="C237" s="258" t="s">
        <v>43</v>
      </c>
      <c r="D237" s="104">
        <v>1259</v>
      </c>
      <c r="E237" s="175" t="s">
        <v>163</v>
      </c>
      <c r="F237" s="109">
        <f t="shared" si="11"/>
        <v>7.5389999999999997</v>
      </c>
      <c r="G237" s="176">
        <v>53</v>
      </c>
      <c r="H237" s="176">
        <v>79.91</v>
      </c>
      <c r="I237" s="108">
        <f t="shared" si="12"/>
        <v>18.850000000000001</v>
      </c>
      <c r="J237" s="108">
        <f t="shared" si="10"/>
        <v>98.759999999999991</v>
      </c>
      <c r="M237" s="246"/>
    </row>
    <row r="238" spans="1:13" ht="26.4">
      <c r="A238" s="174">
        <v>231</v>
      </c>
      <c r="B238" s="258" t="s">
        <v>77</v>
      </c>
      <c r="C238" s="258" t="s">
        <v>43</v>
      </c>
      <c r="D238" s="104">
        <v>1235</v>
      </c>
      <c r="E238" s="175" t="s">
        <v>163</v>
      </c>
      <c r="F238" s="109">
        <f t="shared" si="11"/>
        <v>7.3949999999999996</v>
      </c>
      <c r="G238" s="176">
        <v>12</v>
      </c>
      <c r="H238" s="176">
        <v>17.75</v>
      </c>
      <c r="I238" s="108">
        <f t="shared" si="12"/>
        <v>4.1900000000000004</v>
      </c>
      <c r="J238" s="108">
        <f t="shared" si="10"/>
        <v>21.94</v>
      </c>
      <c r="M238" s="246"/>
    </row>
    <row r="239" spans="1:13" ht="39.6">
      <c r="A239" s="174">
        <v>232</v>
      </c>
      <c r="B239" s="258" t="s">
        <v>68</v>
      </c>
      <c r="C239" s="258" t="s">
        <v>43</v>
      </c>
      <c r="D239" s="104">
        <v>1468</v>
      </c>
      <c r="E239" s="175" t="s">
        <v>163</v>
      </c>
      <c r="F239" s="109">
        <f t="shared" si="11"/>
        <v>8.7899999999999991</v>
      </c>
      <c r="G239" s="176">
        <v>12</v>
      </c>
      <c r="H239" s="176">
        <v>21.1</v>
      </c>
      <c r="I239" s="108">
        <f t="shared" si="12"/>
        <v>4.9800000000000004</v>
      </c>
      <c r="J239" s="108">
        <f t="shared" si="10"/>
        <v>26.080000000000002</v>
      </c>
      <c r="M239" s="246"/>
    </row>
    <row r="240" spans="1:13" ht="26.4">
      <c r="A240" s="174">
        <v>233</v>
      </c>
      <c r="B240" s="258" t="s">
        <v>61</v>
      </c>
      <c r="C240" s="258" t="s">
        <v>45</v>
      </c>
      <c r="D240" s="104">
        <v>1255</v>
      </c>
      <c r="E240" s="175" t="s">
        <v>163</v>
      </c>
      <c r="F240" s="109">
        <f t="shared" si="11"/>
        <v>7.5149999999999997</v>
      </c>
      <c r="G240" s="176">
        <v>92.5</v>
      </c>
      <c r="H240" s="176">
        <v>139.03</v>
      </c>
      <c r="I240" s="108">
        <f t="shared" si="12"/>
        <v>32.799999999999997</v>
      </c>
      <c r="J240" s="108">
        <f t="shared" si="10"/>
        <v>171.82999999999998</v>
      </c>
      <c r="M240" s="246"/>
    </row>
    <row r="241" spans="1:13" ht="26.4">
      <c r="A241" s="174">
        <v>234</v>
      </c>
      <c r="B241" s="258" t="s">
        <v>71</v>
      </c>
      <c r="C241" s="258" t="s">
        <v>41</v>
      </c>
      <c r="D241" s="104">
        <v>1268</v>
      </c>
      <c r="E241" s="175" t="s">
        <v>163</v>
      </c>
      <c r="F241" s="109">
        <f t="shared" si="11"/>
        <v>7.593</v>
      </c>
      <c r="G241" s="176">
        <v>24</v>
      </c>
      <c r="H241" s="176">
        <v>36.450000000000003</v>
      </c>
      <c r="I241" s="108">
        <f t="shared" si="12"/>
        <v>8.6</v>
      </c>
      <c r="J241" s="108">
        <f t="shared" si="10"/>
        <v>45.050000000000004</v>
      </c>
      <c r="M241" s="246"/>
    </row>
    <row r="242" spans="1:13" ht="26.4">
      <c r="A242" s="174">
        <v>235</v>
      </c>
      <c r="B242" s="258" t="s">
        <v>55</v>
      </c>
      <c r="C242" s="258" t="s">
        <v>41</v>
      </c>
      <c r="D242" s="104">
        <v>1220</v>
      </c>
      <c r="E242" s="175" t="s">
        <v>163</v>
      </c>
      <c r="F242" s="109">
        <f t="shared" si="11"/>
        <v>7.3049999999999997</v>
      </c>
      <c r="G242" s="176">
        <v>22</v>
      </c>
      <c r="H242" s="176">
        <v>32.14</v>
      </c>
      <c r="I242" s="108">
        <f t="shared" si="12"/>
        <v>7.58</v>
      </c>
      <c r="J242" s="108">
        <f t="shared" si="10"/>
        <v>39.72</v>
      </c>
      <c r="M242" s="246"/>
    </row>
    <row r="243" spans="1:13" ht="26.4">
      <c r="A243" s="174">
        <v>236</v>
      </c>
      <c r="B243" s="258" t="s">
        <v>67</v>
      </c>
      <c r="C243" s="258" t="s">
        <v>43</v>
      </c>
      <c r="D243" s="104">
        <v>1235</v>
      </c>
      <c r="E243" s="175" t="s">
        <v>165</v>
      </c>
      <c r="F243" s="109">
        <f t="shared" si="11"/>
        <v>7.3949999999999996</v>
      </c>
      <c r="G243" s="176">
        <v>12</v>
      </c>
      <c r="H243" s="176">
        <v>8.8699999999999992</v>
      </c>
      <c r="I243" s="108">
        <f t="shared" si="12"/>
        <v>2.09</v>
      </c>
      <c r="J243" s="108">
        <f t="shared" si="10"/>
        <v>10.959999999999999</v>
      </c>
      <c r="M243" s="246"/>
    </row>
    <row r="244" spans="1:13" ht="26.4">
      <c r="A244" s="174">
        <v>237</v>
      </c>
      <c r="B244" s="258" t="s">
        <v>89</v>
      </c>
      <c r="C244" s="258" t="s">
        <v>45</v>
      </c>
      <c r="D244" s="104">
        <v>1373</v>
      </c>
      <c r="E244" s="175" t="s">
        <v>163</v>
      </c>
      <c r="F244" s="109">
        <f t="shared" si="11"/>
        <v>8.2219999999999995</v>
      </c>
      <c r="G244" s="176">
        <v>24</v>
      </c>
      <c r="H244" s="176">
        <v>39.47</v>
      </c>
      <c r="I244" s="108">
        <f t="shared" si="12"/>
        <v>9.31</v>
      </c>
      <c r="J244" s="108">
        <f t="shared" si="10"/>
        <v>48.78</v>
      </c>
      <c r="M244" s="246"/>
    </row>
    <row r="245" spans="1:13" ht="26.4">
      <c r="A245" s="174">
        <v>238</v>
      </c>
      <c r="B245" s="258" t="s">
        <v>70</v>
      </c>
      <c r="C245" s="258" t="s">
        <v>45</v>
      </c>
      <c r="D245" s="104">
        <v>1327</v>
      </c>
      <c r="E245" s="175" t="s">
        <v>164</v>
      </c>
      <c r="F245" s="109">
        <f t="shared" si="11"/>
        <v>7.9459999999999997</v>
      </c>
      <c r="G245" s="176">
        <v>0.5</v>
      </c>
      <c r="H245" s="176">
        <v>1.99</v>
      </c>
      <c r="I245" s="108">
        <f t="shared" si="12"/>
        <v>0.47</v>
      </c>
      <c r="J245" s="108">
        <f t="shared" si="10"/>
        <v>2.46</v>
      </c>
      <c r="M245" s="246"/>
    </row>
    <row r="246" spans="1:13" ht="26.4">
      <c r="A246" s="174">
        <v>239</v>
      </c>
      <c r="B246" s="258" t="s">
        <v>70</v>
      </c>
      <c r="C246" s="258" t="s">
        <v>45</v>
      </c>
      <c r="D246" s="104">
        <v>1327</v>
      </c>
      <c r="E246" s="175" t="s">
        <v>163</v>
      </c>
      <c r="F246" s="109">
        <f t="shared" si="11"/>
        <v>7.9459999999999997</v>
      </c>
      <c r="G246" s="176">
        <v>48</v>
      </c>
      <c r="H246" s="176">
        <v>76.28</v>
      </c>
      <c r="I246" s="108">
        <f t="shared" si="12"/>
        <v>17.989999999999998</v>
      </c>
      <c r="J246" s="108">
        <f t="shared" si="10"/>
        <v>94.27</v>
      </c>
      <c r="M246" s="246"/>
    </row>
    <row r="247" spans="1:13" ht="26.4">
      <c r="A247" s="174">
        <v>240</v>
      </c>
      <c r="B247" s="258" t="s">
        <v>49</v>
      </c>
      <c r="C247" s="258" t="s">
        <v>41</v>
      </c>
      <c r="D247" s="104">
        <v>1240</v>
      </c>
      <c r="E247" s="175" t="s">
        <v>163</v>
      </c>
      <c r="F247" s="109">
        <f t="shared" si="11"/>
        <v>7.4249999999999998</v>
      </c>
      <c r="G247" s="176">
        <v>30.5</v>
      </c>
      <c r="H247" s="176">
        <v>45.29</v>
      </c>
      <c r="I247" s="108">
        <f t="shared" si="12"/>
        <v>10.68</v>
      </c>
      <c r="J247" s="108">
        <f t="shared" si="10"/>
        <v>55.97</v>
      </c>
      <c r="M247" s="246"/>
    </row>
    <row r="248" spans="1:13" ht="26.4">
      <c r="A248" s="174">
        <v>241</v>
      </c>
      <c r="B248" s="258" t="s">
        <v>47</v>
      </c>
      <c r="C248" s="258" t="s">
        <v>41</v>
      </c>
      <c r="D248" s="104">
        <v>1240</v>
      </c>
      <c r="E248" s="175" t="s">
        <v>163</v>
      </c>
      <c r="F248" s="109">
        <f t="shared" si="11"/>
        <v>7.4249999999999998</v>
      </c>
      <c r="G248" s="176">
        <v>24</v>
      </c>
      <c r="H248" s="176">
        <v>35.64</v>
      </c>
      <c r="I248" s="108">
        <f t="shared" si="12"/>
        <v>8.41</v>
      </c>
      <c r="J248" s="108">
        <f t="shared" si="10"/>
        <v>44.05</v>
      </c>
      <c r="M248" s="246"/>
    </row>
    <row r="249" spans="1:13" ht="26.4">
      <c r="A249" s="174">
        <v>242</v>
      </c>
      <c r="B249" s="258" t="s">
        <v>66</v>
      </c>
      <c r="C249" s="258" t="s">
        <v>41</v>
      </c>
      <c r="D249" s="104">
        <v>1200</v>
      </c>
      <c r="E249" s="175" t="s">
        <v>163</v>
      </c>
      <c r="F249" s="109">
        <f t="shared" si="11"/>
        <v>7.1859999999999999</v>
      </c>
      <c r="G249" s="176">
        <v>37</v>
      </c>
      <c r="H249" s="176">
        <v>53.18</v>
      </c>
      <c r="I249" s="108">
        <f t="shared" si="12"/>
        <v>12.55</v>
      </c>
      <c r="J249" s="108">
        <f t="shared" si="10"/>
        <v>65.73</v>
      </c>
      <c r="M249" s="246"/>
    </row>
    <row r="250" spans="1:13" ht="26.4">
      <c r="A250" s="174">
        <v>243</v>
      </c>
      <c r="B250" s="258" t="s">
        <v>66</v>
      </c>
      <c r="C250" s="258" t="s">
        <v>41</v>
      </c>
      <c r="D250" s="104">
        <v>1263</v>
      </c>
      <c r="E250" s="175" t="s">
        <v>163</v>
      </c>
      <c r="F250" s="109">
        <f t="shared" si="11"/>
        <v>7.5629999999999997</v>
      </c>
      <c r="G250" s="176">
        <v>12</v>
      </c>
      <c r="H250" s="176">
        <v>18.149999999999999</v>
      </c>
      <c r="I250" s="108">
        <f t="shared" si="12"/>
        <v>4.28</v>
      </c>
      <c r="J250" s="108">
        <f t="shared" si="10"/>
        <v>22.43</v>
      </c>
      <c r="M250" s="246"/>
    </row>
    <row r="251" spans="1:13" ht="26.4">
      <c r="A251" s="174">
        <v>244</v>
      </c>
      <c r="B251" s="258" t="s">
        <v>66</v>
      </c>
      <c r="C251" s="258" t="s">
        <v>41</v>
      </c>
      <c r="D251" s="104">
        <v>1263</v>
      </c>
      <c r="E251" s="175" t="s">
        <v>164</v>
      </c>
      <c r="F251" s="109">
        <f t="shared" si="11"/>
        <v>7.5629999999999997</v>
      </c>
      <c r="G251" s="176">
        <v>1</v>
      </c>
      <c r="H251" s="176">
        <v>3.78</v>
      </c>
      <c r="I251" s="108">
        <f t="shared" si="12"/>
        <v>0.89</v>
      </c>
      <c r="J251" s="108">
        <f t="shared" si="10"/>
        <v>4.67</v>
      </c>
      <c r="M251" s="246"/>
    </row>
    <row r="252" spans="1:13" ht="26.4">
      <c r="A252" s="174">
        <v>245</v>
      </c>
      <c r="B252" s="258" t="s">
        <v>63</v>
      </c>
      <c r="C252" s="258" t="s">
        <v>45</v>
      </c>
      <c r="D252" s="104">
        <v>1339</v>
      </c>
      <c r="E252" s="175" t="s">
        <v>163</v>
      </c>
      <c r="F252" s="109">
        <f t="shared" si="11"/>
        <v>8.0180000000000007</v>
      </c>
      <c r="G252" s="176">
        <v>17</v>
      </c>
      <c r="H252" s="176">
        <v>27.26</v>
      </c>
      <c r="I252" s="108">
        <f t="shared" si="12"/>
        <v>6.43</v>
      </c>
      <c r="J252" s="108">
        <f t="shared" si="10"/>
        <v>33.69</v>
      </c>
      <c r="M252" s="246"/>
    </row>
    <row r="253" spans="1:13" ht="26.4">
      <c r="A253" s="174">
        <v>246</v>
      </c>
      <c r="B253" s="258" t="s">
        <v>86</v>
      </c>
      <c r="C253" s="258" t="s">
        <v>41</v>
      </c>
      <c r="D253" s="104">
        <v>1327</v>
      </c>
      <c r="E253" s="175" t="s">
        <v>163</v>
      </c>
      <c r="F253" s="109">
        <f t="shared" si="11"/>
        <v>7.9459999999999997</v>
      </c>
      <c r="G253" s="176">
        <v>11.5</v>
      </c>
      <c r="H253" s="176">
        <v>18.28</v>
      </c>
      <c r="I253" s="108">
        <f t="shared" si="12"/>
        <v>4.3099999999999996</v>
      </c>
      <c r="J253" s="108">
        <f t="shared" si="10"/>
        <v>22.59</v>
      </c>
      <c r="M253" s="246"/>
    </row>
    <row r="254" spans="1:13" ht="26.4">
      <c r="A254" s="174">
        <v>247</v>
      </c>
      <c r="B254" s="258" t="s">
        <v>86</v>
      </c>
      <c r="C254" s="258" t="s">
        <v>41</v>
      </c>
      <c r="D254" s="104">
        <v>1327</v>
      </c>
      <c r="E254" s="175" t="s">
        <v>165</v>
      </c>
      <c r="F254" s="109">
        <f t="shared" si="11"/>
        <v>7.9459999999999997</v>
      </c>
      <c r="G254" s="176">
        <v>13</v>
      </c>
      <c r="H254" s="176">
        <v>10.33</v>
      </c>
      <c r="I254" s="108">
        <f t="shared" si="12"/>
        <v>2.44</v>
      </c>
      <c r="J254" s="108">
        <f t="shared" si="10"/>
        <v>12.77</v>
      </c>
      <c r="M254" s="246"/>
    </row>
    <row r="255" spans="1:13" ht="26.4">
      <c r="A255" s="174">
        <v>248</v>
      </c>
      <c r="B255" s="258" t="s">
        <v>96</v>
      </c>
      <c r="C255" s="258" t="s">
        <v>43</v>
      </c>
      <c r="D255" s="104">
        <v>1410</v>
      </c>
      <c r="E255" s="175" t="s">
        <v>163</v>
      </c>
      <c r="F255" s="109">
        <f t="shared" si="11"/>
        <v>8.4429999999999996</v>
      </c>
      <c r="G255" s="176">
        <v>34.5</v>
      </c>
      <c r="H255" s="176">
        <v>58.26</v>
      </c>
      <c r="I255" s="108">
        <f t="shared" si="12"/>
        <v>13.74</v>
      </c>
      <c r="J255" s="108">
        <f t="shared" si="10"/>
        <v>72</v>
      </c>
      <c r="M255" s="246"/>
    </row>
    <row r="256" spans="1:13" ht="26.4">
      <c r="A256" s="174">
        <v>249</v>
      </c>
      <c r="B256" s="258" t="s">
        <v>96</v>
      </c>
      <c r="C256" s="258" t="s">
        <v>43</v>
      </c>
      <c r="D256" s="104">
        <v>1410</v>
      </c>
      <c r="E256" s="175" t="s">
        <v>164</v>
      </c>
      <c r="F256" s="109">
        <f t="shared" si="11"/>
        <v>8.4429999999999996</v>
      </c>
      <c r="G256" s="176">
        <v>1.5</v>
      </c>
      <c r="H256" s="176">
        <v>6.33</v>
      </c>
      <c r="I256" s="108">
        <f t="shared" si="12"/>
        <v>1.49</v>
      </c>
      <c r="J256" s="108">
        <f t="shared" si="10"/>
        <v>7.82</v>
      </c>
      <c r="M256" s="246"/>
    </row>
    <row r="257" spans="1:13" ht="26.4">
      <c r="A257" s="174">
        <v>250</v>
      </c>
      <c r="B257" s="258" t="s">
        <v>75</v>
      </c>
      <c r="C257" s="258" t="s">
        <v>43</v>
      </c>
      <c r="D257" s="104">
        <v>1398</v>
      </c>
      <c r="E257" s="175" t="s">
        <v>163</v>
      </c>
      <c r="F257" s="109">
        <f t="shared" si="11"/>
        <v>8.3710000000000004</v>
      </c>
      <c r="G257" s="176">
        <v>12</v>
      </c>
      <c r="H257" s="176">
        <v>20.09</v>
      </c>
      <c r="I257" s="108">
        <f t="shared" si="12"/>
        <v>4.74</v>
      </c>
      <c r="J257" s="108">
        <f t="shared" si="10"/>
        <v>24.83</v>
      </c>
      <c r="M257" s="246"/>
    </row>
    <row r="258" spans="1:13" ht="39.6">
      <c r="A258" s="174">
        <v>251</v>
      </c>
      <c r="B258" s="258" t="s">
        <v>76</v>
      </c>
      <c r="C258" s="258" t="s">
        <v>97</v>
      </c>
      <c r="D258" s="104">
        <v>1322</v>
      </c>
      <c r="E258" s="175" t="s">
        <v>163</v>
      </c>
      <c r="F258" s="109">
        <f t="shared" si="11"/>
        <v>7.9160000000000004</v>
      </c>
      <c r="G258" s="176">
        <v>24</v>
      </c>
      <c r="H258" s="176">
        <v>38</v>
      </c>
      <c r="I258" s="108">
        <f t="shared" si="12"/>
        <v>8.9600000000000009</v>
      </c>
      <c r="J258" s="108">
        <f t="shared" si="10"/>
        <v>46.96</v>
      </c>
      <c r="M258" s="246"/>
    </row>
    <row r="259" spans="1:13" ht="26.4">
      <c r="A259" s="174">
        <v>252</v>
      </c>
      <c r="B259" s="258" t="s">
        <v>71</v>
      </c>
      <c r="C259" s="258" t="s">
        <v>41</v>
      </c>
      <c r="D259" s="104">
        <v>1240</v>
      </c>
      <c r="E259" s="175" t="s">
        <v>164</v>
      </c>
      <c r="F259" s="109">
        <f t="shared" si="11"/>
        <v>7.4249999999999998</v>
      </c>
      <c r="G259" s="176">
        <v>1.5</v>
      </c>
      <c r="H259" s="176">
        <v>5.57</v>
      </c>
      <c r="I259" s="108">
        <f t="shared" si="12"/>
        <v>1.31</v>
      </c>
      <c r="J259" s="108">
        <f t="shared" si="10"/>
        <v>6.8800000000000008</v>
      </c>
      <c r="M259" s="246"/>
    </row>
    <row r="260" spans="1:13" ht="26.4">
      <c r="A260" s="174">
        <v>253</v>
      </c>
      <c r="B260" s="258" t="s">
        <v>71</v>
      </c>
      <c r="C260" s="258" t="s">
        <v>41</v>
      </c>
      <c r="D260" s="104">
        <v>1240</v>
      </c>
      <c r="E260" s="175" t="s">
        <v>163</v>
      </c>
      <c r="F260" s="109">
        <f t="shared" si="11"/>
        <v>7.4249999999999998</v>
      </c>
      <c r="G260" s="176">
        <v>22.5</v>
      </c>
      <c r="H260" s="176">
        <v>33.409999999999997</v>
      </c>
      <c r="I260" s="108">
        <f t="shared" si="12"/>
        <v>7.88</v>
      </c>
      <c r="J260" s="108">
        <f t="shared" si="10"/>
        <v>41.29</v>
      </c>
      <c r="M260" s="246"/>
    </row>
    <row r="261" spans="1:13" ht="26.4">
      <c r="A261" s="174">
        <v>254</v>
      </c>
      <c r="B261" s="258" t="s">
        <v>52</v>
      </c>
      <c r="C261" s="258" t="s">
        <v>41</v>
      </c>
      <c r="D261" s="104">
        <v>1392</v>
      </c>
      <c r="E261" s="175" t="s">
        <v>163</v>
      </c>
      <c r="F261" s="109">
        <f t="shared" si="11"/>
        <v>8.3350000000000009</v>
      </c>
      <c r="G261" s="176">
        <v>36.5</v>
      </c>
      <c r="H261" s="176">
        <v>60.85</v>
      </c>
      <c r="I261" s="108">
        <f t="shared" si="12"/>
        <v>14.35</v>
      </c>
      <c r="J261" s="108">
        <f t="shared" si="10"/>
        <v>75.2</v>
      </c>
      <c r="M261" s="246"/>
    </row>
    <row r="262" spans="1:13" ht="26.4">
      <c r="A262" s="174">
        <v>255</v>
      </c>
      <c r="B262" s="258" t="s">
        <v>86</v>
      </c>
      <c r="C262" s="258" t="s">
        <v>43</v>
      </c>
      <c r="D262" s="104">
        <v>1464</v>
      </c>
      <c r="E262" s="175" t="s">
        <v>165</v>
      </c>
      <c r="F262" s="109">
        <f t="shared" si="11"/>
        <v>8.766</v>
      </c>
      <c r="G262" s="176">
        <v>26</v>
      </c>
      <c r="H262" s="176">
        <v>22.79</v>
      </c>
      <c r="I262" s="108">
        <f t="shared" si="12"/>
        <v>5.38</v>
      </c>
      <c r="J262" s="108">
        <f t="shared" si="10"/>
        <v>28.169999999999998</v>
      </c>
      <c r="M262" s="246"/>
    </row>
    <row r="263" spans="1:13" ht="26.4">
      <c r="A263" s="174">
        <v>256</v>
      </c>
      <c r="B263" s="258" t="s">
        <v>86</v>
      </c>
      <c r="C263" s="258" t="s">
        <v>43</v>
      </c>
      <c r="D263" s="104">
        <v>1464</v>
      </c>
      <c r="E263" s="175" t="s">
        <v>163</v>
      </c>
      <c r="F263" s="109">
        <f t="shared" si="11"/>
        <v>8.766</v>
      </c>
      <c r="G263" s="176">
        <v>11.5</v>
      </c>
      <c r="H263" s="176">
        <v>20.16</v>
      </c>
      <c r="I263" s="108">
        <f t="shared" si="12"/>
        <v>4.76</v>
      </c>
      <c r="J263" s="108">
        <f t="shared" si="10"/>
        <v>24.92</v>
      </c>
      <c r="M263" s="246"/>
    </row>
    <row r="264" spans="1:13" ht="26.4">
      <c r="A264" s="174">
        <v>257</v>
      </c>
      <c r="B264" s="258" t="s">
        <v>57</v>
      </c>
      <c r="C264" s="258" t="s">
        <v>43</v>
      </c>
      <c r="D264" s="104">
        <v>1418</v>
      </c>
      <c r="E264" s="175" t="s">
        <v>163</v>
      </c>
      <c r="F264" s="109">
        <f t="shared" si="11"/>
        <v>8.4909999999999997</v>
      </c>
      <c r="G264" s="176">
        <v>26</v>
      </c>
      <c r="H264" s="176">
        <v>44.15</v>
      </c>
      <c r="I264" s="108">
        <f t="shared" si="12"/>
        <v>10.41</v>
      </c>
      <c r="J264" s="108">
        <f t="shared" ref="J264:J327" si="13">H264+I264</f>
        <v>54.56</v>
      </c>
      <c r="M264" s="246"/>
    </row>
    <row r="265" spans="1:13" ht="26.4">
      <c r="A265" s="174">
        <v>258</v>
      </c>
      <c r="B265" s="258" t="s">
        <v>57</v>
      </c>
      <c r="C265" s="258" t="s">
        <v>43</v>
      </c>
      <c r="D265" s="104">
        <v>1418</v>
      </c>
      <c r="E265" s="175" t="s">
        <v>165</v>
      </c>
      <c r="F265" s="109">
        <f t="shared" ref="F265:F328" si="14">ROUND(D265/$F$4,3)</f>
        <v>8.4909999999999997</v>
      </c>
      <c r="G265" s="176">
        <v>13</v>
      </c>
      <c r="H265" s="176">
        <v>11.04</v>
      </c>
      <c r="I265" s="108">
        <f t="shared" ref="I265:I328" si="15">ROUND(H265*23.59%,2)</f>
        <v>2.6</v>
      </c>
      <c r="J265" s="108">
        <f t="shared" si="13"/>
        <v>13.639999999999999</v>
      </c>
      <c r="M265" s="246"/>
    </row>
    <row r="266" spans="1:13" ht="26.4">
      <c r="A266" s="174">
        <v>259</v>
      </c>
      <c r="B266" s="258" t="s">
        <v>51</v>
      </c>
      <c r="C266" s="258" t="s">
        <v>43</v>
      </c>
      <c r="D266" s="104">
        <v>1235</v>
      </c>
      <c r="E266" s="175" t="s">
        <v>163</v>
      </c>
      <c r="F266" s="109">
        <f t="shared" si="14"/>
        <v>7.3949999999999996</v>
      </c>
      <c r="G266" s="176">
        <v>50.5</v>
      </c>
      <c r="H266" s="176">
        <v>74.69</v>
      </c>
      <c r="I266" s="108">
        <f t="shared" si="15"/>
        <v>17.62</v>
      </c>
      <c r="J266" s="108">
        <f t="shared" si="13"/>
        <v>92.31</v>
      </c>
      <c r="M266" s="246"/>
    </row>
    <row r="267" spans="1:13" ht="26.4">
      <c r="A267" s="174">
        <v>260</v>
      </c>
      <c r="B267" s="258" t="s">
        <v>59</v>
      </c>
      <c r="C267" s="258" t="s">
        <v>41</v>
      </c>
      <c r="D267" s="104">
        <v>1464</v>
      </c>
      <c r="E267" s="175" t="s">
        <v>163</v>
      </c>
      <c r="F267" s="109">
        <f t="shared" si="14"/>
        <v>8.766</v>
      </c>
      <c r="G267" s="176">
        <v>35</v>
      </c>
      <c r="H267" s="176">
        <v>61.36</v>
      </c>
      <c r="I267" s="108">
        <f t="shared" si="15"/>
        <v>14.47</v>
      </c>
      <c r="J267" s="108">
        <f t="shared" si="13"/>
        <v>75.83</v>
      </c>
      <c r="M267" s="246"/>
    </row>
    <row r="268" spans="1:13">
      <c r="A268" s="174">
        <v>261</v>
      </c>
      <c r="B268" s="258" t="s">
        <v>62</v>
      </c>
      <c r="C268" s="258" t="s">
        <v>41</v>
      </c>
      <c r="D268" s="104">
        <v>1220</v>
      </c>
      <c r="E268" s="175" t="s">
        <v>163</v>
      </c>
      <c r="F268" s="109">
        <f t="shared" si="14"/>
        <v>7.3049999999999997</v>
      </c>
      <c r="G268" s="176">
        <v>51</v>
      </c>
      <c r="H268" s="176">
        <v>74.510000000000005</v>
      </c>
      <c r="I268" s="108">
        <f t="shared" si="15"/>
        <v>17.579999999999998</v>
      </c>
      <c r="J268" s="108">
        <f t="shared" si="13"/>
        <v>92.09</v>
      </c>
      <c r="M268" s="246"/>
    </row>
    <row r="269" spans="1:13">
      <c r="A269" s="174">
        <v>262</v>
      </c>
      <c r="B269" s="258" t="s">
        <v>62</v>
      </c>
      <c r="C269" s="258" t="s">
        <v>41</v>
      </c>
      <c r="D269" s="104">
        <v>1220</v>
      </c>
      <c r="E269" s="175" t="s">
        <v>164</v>
      </c>
      <c r="F269" s="109">
        <f t="shared" si="14"/>
        <v>7.3049999999999997</v>
      </c>
      <c r="G269" s="176">
        <v>1</v>
      </c>
      <c r="H269" s="176">
        <v>3.65</v>
      </c>
      <c r="I269" s="108">
        <f t="shared" si="15"/>
        <v>0.86</v>
      </c>
      <c r="J269" s="108">
        <f t="shared" si="13"/>
        <v>4.51</v>
      </c>
      <c r="M269" s="246"/>
    </row>
    <row r="270" spans="1:13" ht="26.4">
      <c r="A270" s="174">
        <v>263</v>
      </c>
      <c r="B270" s="258" t="s">
        <v>98</v>
      </c>
      <c r="C270" s="258" t="s">
        <v>41</v>
      </c>
      <c r="D270" s="104">
        <v>1220</v>
      </c>
      <c r="E270" s="175" t="s">
        <v>164</v>
      </c>
      <c r="F270" s="109">
        <f t="shared" si="14"/>
        <v>7.3049999999999997</v>
      </c>
      <c r="G270" s="176">
        <v>1.5</v>
      </c>
      <c r="H270" s="176">
        <v>5.48</v>
      </c>
      <c r="I270" s="108">
        <f t="shared" si="15"/>
        <v>1.29</v>
      </c>
      <c r="J270" s="108">
        <f t="shared" si="13"/>
        <v>6.7700000000000005</v>
      </c>
      <c r="M270" s="246"/>
    </row>
    <row r="271" spans="1:13" ht="26.4">
      <c r="A271" s="174">
        <v>264</v>
      </c>
      <c r="B271" s="258" t="s">
        <v>98</v>
      </c>
      <c r="C271" s="258" t="s">
        <v>41</v>
      </c>
      <c r="D271" s="104">
        <v>1220</v>
      </c>
      <c r="E271" s="175" t="s">
        <v>163</v>
      </c>
      <c r="F271" s="109">
        <f t="shared" si="14"/>
        <v>7.3049999999999997</v>
      </c>
      <c r="G271" s="176">
        <v>48</v>
      </c>
      <c r="H271" s="176">
        <v>70.13</v>
      </c>
      <c r="I271" s="108">
        <f t="shared" si="15"/>
        <v>16.54</v>
      </c>
      <c r="J271" s="108">
        <f t="shared" si="13"/>
        <v>86.669999999999987</v>
      </c>
      <c r="M271" s="246"/>
    </row>
    <row r="272" spans="1:13" ht="26.4">
      <c r="A272" s="174">
        <v>265</v>
      </c>
      <c r="B272" s="258" t="s">
        <v>73</v>
      </c>
      <c r="C272" s="258" t="s">
        <v>41</v>
      </c>
      <c r="D272" s="104">
        <v>1240</v>
      </c>
      <c r="E272" s="175" t="s">
        <v>163</v>
      </c>
      <c r="F272" s="109">
        <f t="shared" si="14"/>
        <v>7.4249999999999998</v>
      </c>
      <c r="G272" s="176">
        <v>12</v>
      </c>
      <c r="H272" s="176">
        <v>17.82</v>
      </c>
      <c r="I272" s="108">
        <f t="shared" si="15"/>
        <v>4.2</v>
      </c>
      <c r="J272" s="108">
        <f t="shared" si="13"/>
        <v>22.02</v>
      </c>
      <c r="M272" s="246"/>
    </row>
    <row r="273" spans="1:13" ht="39.6">
      <c r="A273" s="174">
        <v>266</v>
      </c>
      <c r="B273" s="258" t="s">
        <v>68</v>
      </c>
      <c r="C273" s="258" t="s">
        <v>45</v>
      </c>
      <c r="D273" s="104">
        <v>1574</v>
      </c>
      <c r="E273" s="175" t="s">
        <v>163</v>
      </c>
      <c r="F273" s="109">
        <f t="shared" si="14"/>
        <v>9.4250000000000007</v>
      </c>
      <c r="G273" s="176">
        <v>23.5</v>
      </c>
      <c r="H273" s="176">
        <v>44.3</v>
      </c>
      <c r="I273" s="108">
        <f t="shared" si="15"/>
        <v>10.45</v>
      </c>
      <c r="J273" s="108">
        <f t="shared" si="13"/>
        <v>54.75</v>
      </c>
      <c r="M273" s="246"/>
    </row>
    <row r="274" spans="1:13" ht="39.6">
      <c r="A274" s="174">
        <v>267</v>
      </c>
      <c r="B274" s="258" t="s">
        <v>68</v>
      </c>
      <c r="C274" s="258" t="s">
        <v>45</v>
      </c>
      <c r="D274" s="104">
        <v>1574</v>
      </c>
      <c r="E274" s="175" t="s">
        <v>164</v>
      </c>
      <c r="F274" s="109">
        <f t="shared" si="14"/>
        <v>9.4250000000000007</v>
      </c>
      <c r="G274" s="176">
        <v>0.5</v>
      </c>
      <c r="H274" s="176">
        <v>2.36</v>
      </c>
      <c r="I274" s="108">
        <f t="shared" si="15"/>
        <v>0.56000000000000005</v>
      </c>
      <c r="J274" s="108">
        <f t="shared" si="13"/>
        <v>2.92</v>
      </c>
      <c r="M274" s="246"/>
    </row>
    <row r="275" spans="1:13">
      <c r="A275" s="174">
        <v>268</v>
      </c>
      <c r="B275" s="258" t="s">
        <v>65</v>
      </c>
      <c r="C275" s="258" t="s">
        <v>43</v>
      </c>
      <c r="D275" s="104">
        <v>1252</v>
      </c>
      <c r="E275" s="175" t="s">
        <v>163</v>
      </c>
      <c r="F275" s="109">
        <f t="shared" si="14"/>
        <v>7.4969999999999999</v>
      </c>
      <c r="G275" s="176">
        <v>65</v>
      </c>
      <c r="H275" s="176">
        <v>97.46</v>
      </c>
      <c r="I275" s="108">
        <f t="shared" si="15"/>
        <v>22.99</v>
      </c>
      <c r="J275" s="108">
        <f t="shared" si="13"/>
        <v>120.44999999999999</v>
      </c>
      <c r="M275" s="246"/>
    </row>
    <row r="276" spans="1:13" ht="26.4">
      <c r="A276" s="174">
        <v>269</v>
      </c>
      <c r="B276" s="258" t="s">
        <v>51</v>
      </c>
      <c r="C276" s="258" t="s">
        <v>41</v>
      </c>
      <c r="D276" s="104">
        <v>1263</v>
      </c>
      <c r="E276" s="175" t="s">
        <v>163</v>
      </c>
      <c r="F276" s="109">
        <f t="shared" si="14"/>
        <v>7.5629999999999997</v>
      </c>
      <c r="G276" s="176">
        <v>25.5</v>
      </c>
      <c r="H276" s="176">
        <v>38.57</v>
      </c>
      <c r="I276" s="108">
        <f t="shared" si="15"/>
        <v>9.1</v>
      </c>
      <c r="J276" s="108">
        <f t="shared" si="13"/>
        <v>47.67</v>
      </c>
      <c r="M276" s="246"/>
    </row>
    <row r="277" spans="1:13" ht="26.4">
      <c r="A277" s="174">
        <v>270</v>
      </c>
      <c r="B277" s="258" t="s">
        <v>46</v>
      </c>
      <c r="C277" s="258" t="s">
        <v>45</v>
      </c>
      <c r="D277" s="104">
        <v>1268</v>
      </c>
      <c r="E277" s="175" t="s">
        <v>165</v>
      </c>
      <c r="F277" s="109">
        <f t="shared" si="14"/>
        <v>7.593</v>
      </c>
      <c r="G277" s="176">
        <v>26</v>
      </c>
      <c r="H277" s="176">
        <v>19.739999999999998</v>
      </c>
      <c r="I277" s="108">
        <f t="shared" si="15"/>
        <v>4.66</v>
      </c>
      <c r="J277" s="108">
        <f t="shared" si="13"/>
        <v>24.4</v>
      </c>
      <c r="M277" s="246"/>
    </row>
    <row r="278" spans="1:13" ht="26.4">
      <c r="A278" s="174">
        <v>271</v>
      </c>
      <c r="B278" s="258" t="s">
        <v>51</v>
      </c>
      <c r="C278" s="258" t="s">
        <v>41</v>
      </c>
      <c r="D278" s="104">
        <v>1223</v>
      </c>
      <c r="E278" s="175" t="s">
        <v>163</v>
      </c>
      <c r="F278" s="109">
        <f t="shared" si="14"/>
        <v>7.3230000000000004</v>
      </c>
      <c r="G278" s="176">
        <v>12</v>
      </c>
      <c r="H278" s="176">
        <v>17.579999999999998</v>
      </c>
      <c r="I278" s="108">
        <f t="shared" si="15"/>
        <v>4.1500000000000004</v>
      </c>
      <c r="J278" s="108">
        <f t="shared" si="13"/>
        <v>21.729999999999997</v>
      </c>
      <c r="M278" s="246"/>
    </row>
    <row r="279" spans="1:13" ht="26.4">
      <c r="A279" s="174">
        <v>272</v>
      </c>
      <c r="B279" s="258" t="s">
        <v>77</v>
      </c>
      <c r="C279" s="258" t="s">
        <v>43</v>
      </c>
      <c r="D279" s="104">
        <v>1215</v>
      </c>
      <c r="E279" s="175" t="s">
        <v>163</v>
      </c>
      <c r="F279" s="109">
        <f t="shared" si="14"/>
        <v>7.2750000000000004</v>
      </c>
      <c r="G279" s="176">
        <v>39</v>
      </c>
      <c r="H279" s="176">
        <v>56.75</v>
      </c>
      <c r="I279" s="108">
        <f t="shared" si="15"/>
        <v>13.39</v>
      </c>
      <c r="J279" s="108">
        <f t="shared" si="13"/>
        <v>70.14</v>
      </c>
      <c r="M279" s="246"/>
    </row>
    <row r="280" spans="1:13" ht="26.4">
      <c r="A280" s="174">
        <v>273</v>
      </c>
      <c r="B280" s="258" t="s">
        <v>59</v>
      </c>
      <c r="C280" s="258" t="s">
        <v>45</v>
      </c>
      <c r="D280" s="104">
        <v>1438</v>
      </c>
      <c r="E280" s="175" t="s">
        <v>163</v>
      </c>
      <c r="F280" s="109">
        <f t="shared" si="14"/>
        <v>8.6110000000000007</v>
      </c>
      <c r="G280" s="176">
        <v>23</v>
      </c>
      <c r="H280" s="176">
        <v>39.61</v>
      </c>
      <c r="I280" s="108">
        <f t="shared" si="15"/>
        <v>9.34</v>
      </c>
      <c r="J280" s="108">
        <f t="shared" si="13"/>
        <v>48.95</v>
      </c>
      <c r="M280" s="246"/>
    </row>
    <row r="281" spans="1:13" ht="26.4">
      <c r="A281" s="174">
        <v>274</v>
      </c>
      <c r="B281" s="258" t="s">
        <v>83</v>
      </c>
      <c r="C281" s="258" t="s">
        <v>43</v>
      </c>
      <c r="D281" s="104">
        <v>1444</v>
      </c>
      <c r="E281" s="175" t="s">
        <v>165</v>
      </c>
      <c r="F281" s="109">
        <f t="shared" si="14"/>
        <v>8.6470000000000002</v>
      </c>
      <c r="G281" s="176">
        <v>26</v>
      </c>
      <c r="H281" s="176">
        <v>22.48</v>
      </c>
      <c r="I281" s="108">
        <f t="shared" si="15"/>
        <v>5.3</v>
      </c>
      <c r="J281" s="108">
        <f t="shared" si="13"/>
        <v>27.78</v>
      </c>
      <c r="M281" s="246"/>
    </row>
    <row r="282" spans="1:13" ht="26.4">
      <c r="A282" s="174">
        <v>275</v>
      </c>
      <c r="B282" s="258" t="s">
        <v>83</v>
      </c>
      <c r="C282" s="258" t="s">
        <v>43</v>
      </c>
      <c r="D282" s="104">
        <v>1444</v>
      </c>
      <c r="E282" s="175" t="s">
        <v>163</v>
      </c>
      <c r="F282" s="109">
        <f t="shared" si="14"/>
        <v>8.6470000000000002</v>
      </c>
      <c r="G282" s="176">
        <v>22.5</v>
      </c>
      <c r="H282" s="176">
        <v>38.909999999999997</v>
      </c>
      <c r="I282" s="108">
        <f t="shared" si="15"/>
        <v>9.18</v>
      </c>
      <c r="J282" s="108">
        <f t="shared" si="13"/>
        <v>48.089999999999996</v>
      </c>
      <c r="M282" s="246"/>
    </row>
    <row r="283" spans="1:13" ht="26.4">
      <c r="A283" s="174">
        <v>276</v>
      </c>
      <c r="B283" s="258" t="s">
        <v>83</v>
      </c>
      <c r="C283" s="258" t="s">
        <v>43</v>
      </c>
      <c r="D283" s="104">
        <v>1444</v>
      </c>
      <c r="E283" s="175" t="s">
        <v>164</v>
      </c>
      <c r="F283" s="109">
        <f t="shared" si="14"/>
        <v>8.6470000000000002</v>
      </c>
      <c r="G283" s="176">
        <v>0.5</v>
      </c>
      <c r="H283" s="176">
        <v>2.16</v>
      </c>
      <c r="I283" s="108">
        <f t="shared" si="15"/>
        <v>0.51</v>
      </c>
      <c r="J283" s="108">
        <f t="shared" si="13"/>
        <v>2.67</v>
      </c>
      <c r="M283" s="246"/>
    </row>
    <row r="284" spans="1:13" ht="26.4">
      <c r="A284" s="174">
        <v>277</v>
      </c>
      <c r="B284" s="258" t="s">
        <v>80</v>
      </c>
      <c r="C284" s="258" t="s">
        <v>45</v>
      </c>
      <c r="D284" s="104">
        <v>1586</v>
      </c>
      <c r="E284" s="175" t="s">
        <v>163</v>
      </c>
      <c r="F284" s="109">
        <f t="shared" si="14"/>
        <v>9.4969999999999999</v>
      </c>
      <c r="G284" s="176">
        <v>36</v>
      </c>
      <c r="H284" s="176">
        <v>68.38</v>
      </c>
      <c r="I284" s="108">
        <f t="shared" si="15"/>
        <v>16.13</v>
      </c>
      <c r="J284" s="108">
        <f t="shared" si="13"/>
        <v>84.509999999999991</v>
      </c>
      <c r="M284" s="246"/>
    </row>
    <row r="285" spans="1:13" ht="26.4">
      <c r="A285" s="174">
        <v>278</v>
      </c>
      <c r="B285" s="258" t="s">
        <v>44</v>
      </c>
      <c r="C285" s="258" t="s">
        <v>41</v>
      </c>
      <c r="D285" s="104">
        <v>1387</v>
      </c>
      <c r="E285" s="175" t="s">
        <v>163</v>
      </c>
      <c r="F285" s="109">
        <f t="shared" si="14"/>
        <v>8.3049999999999997</v>
      </c>
      <c r="G285" s="176">
        <v>64</v>
      </c>
      <c r="H285" s="176">
        <v>106.3</v>
      </c>
      <c r="I285" s="108">
        <f t="shared" si="15"/>
        <v>25.08</v>
      </c>
      <c r="J285" s="108">
        <f t="shared" si="13"/>
        <v>131.38</v>
      </c>
      <c r="M285" s="246"/>
    </row>
    <row r="286" spans="1:13" ht="26.4">
      <c r="A286" s="174">
        <v>279</v>
      </c>
      <c r="B286" s="258" t="s">
        <v>85</v>
      </c>
      <c r="C286" s="258" t="s">
        <v>41</v>
      </c>
      <c r="D286" s="104">
        <v>1263</v>
      </c>
      <c r="E286" s="175" t="s">
        <v>163</v>
      </c>
      <c r="F286" s="109">
        <f t="shared" si="14"/>
        <v>7.5629999999999997</v>
      </c>
      <c r="G286" s="176">
        <v>12</v>
      </c>
      <c r="H286" s="176">
        <v>18.149999999999999</v>
      </c>
      <c r="I286" s="108">
        <f t="shared" si="15"/>
        <v>4.28</v>
      </c>
      <c r="J286" s="108">
        <f t="shared" si="13"/>
        <v>22.43</v>
      </c>
      <c r="M286" s="246"/>
    </row>
    <row r="287" spans="1:13" ht="26.4">
      <c r="A287" s="174">
        <v>280</v>
      </c>
      <c r="B287" s="258" t="s">
        <v>78</v>
      </c>
      <c r="C287" s="258" t="s">
        <v>41</v>
      </c>
      <c r="D287" s="104">
        <v>1367</v>
      </c>
      <c r="E287" s="175" t="s">
        <v>163</v>
      </c>
      <c r="F287" s="109">
        <f t="shared" si="14"/>
        <v>8.1859999999999999</v>
      </c>
      <c r="G287" s="176">
        <v>47</v>
      </c>
      <c r="H287" s="176">
        <v>76.95</v>
      </c>
      <c r="I287" s="108">
        <f t="shared" si="15"/>
        <v>18.149999999999999</v>
      </c>
      <c r="J287" s="108">
        <f t="shared" si="13"/>
        <v>95.1</v>
      </c>
      <c r="M287" s="246"/>
    </row>
    <row r="288" spans="1:13" ht="26.4">
      <c r="A288" s="174">
        <v>281</v>
      </c>
      <c r="B288" s="258" t="s">
        <v>81</v>
      </c>
      <c r="C288" s="258" t="s">
        <v>41</v>
      </c>
      <c r="D288" s="104">
        <v>1243</v>
      </c>
      <c r="E288" s="175" t="s">
        <v>163</v>
      </c>
      <c r="F288" s="109">
        <f t="shared" si="14"/>
        <v>7.4429999999999996</v>
      </c>
      <c r="G288" s="176">
        <v>12</v>
      </c>
      <c r="H288" s="176">
        <v>17.86</v>
      </c>
      <c r="I288" s="108">
        <f t="shared" si="15"/>
        <v>4.21</v>
      </c>
      <c r="J288" s="108">
        <f t="shared" si="13"/>
        <v>22.07</v>
      </c>
      <c r="M288" s="246"/>
    </row>
    <row r="289" spans="1:13" ht="26.4">
      <c r="A289" s="174">
        <v>282</v>
      </c>
      <c r="B289" s="258" t="s">
        <v>81</v>
      </c>
      <c r="C289" s="258" t="s">
        <v>41</v>
      </c>
      <c r="D289" s="104">
        <v>1203</v>
      </c>
      <c r="E289" s="175" t="s">
        <v>163</v>
      </c>
      <c r="F289" s="109">
        <f t="shared" si="14"/>
        <v>7.2039999999999997</v>
      </c>
      <c r="G289" s="176">
        <v>25</v>
      </c>
      <c r="H289" s="176">
        <v>36.020000000000003</v>
      </c>
      <c r="I289" s="108">
        <f t="shared" si="15"/>
        <v>8.5</v>
      </c>
      <c r="J289" s="108">
        <f t="shared" si="13"/>
        <v>44.52</v>
      </c>
      <c r="M289" s="246"/>
    </row>
    <row r="290" spans="1:13" ht="26.4">
      <c r="A290" s="174">
        <v>283</v>
      </c>
      <c r="B290" s="258" t="s">
        <v>61</v>
      </c>
      <c r="C290" s="258" t="s">
        <v>43</v>
      </c>
      <c r="D290" s="104">
        <v>1215</v>
      </c>
      <c r="E290" s="175" t="s">
        <v>163</v>
      </c>
      <c r="F290" s="109">
        <f t="shared" si="14"/>
        <v>7.2750000000000004</v>
      </c>
      <c r="G290" s="176">
        <v>24</v>
      </c>
      <c r="H290" s="176">
        <v>34.92</v>
      </c>
      <c r="I290" s="108">
        <f t="shared" si="15"/>
        <v>8.24</v>
      </c>
      <c r="J290" s="108">
        <f t="shared" si="13"/>
        <v>43.160000000000004</v>
      </c>
      <c r="M290" s="246"/>
    </row>
    <row r="291" spans="1:13" ht="26.4">
      <c r="A291" s="174">
        <v>284</v>
      </c>
      <c r="B291" s="258" t="s">
        <v>92</v>
      </c>
      <c r="C291" s="258" t="s">
        <v>43</v>
      </c>
      <c r="D291" s="104">
        <v>1418</v>
      </c>
      <c r="E291" s="175" t="s">
        <v>163</v>
      </c>
      <c r="F291" s="109">
        <f t="shared" si="14"/>
        <v>8.4909999999999997</v>
      </c>
      <c r="G291" s="176">
        <v>57.5</v>
      </c>
      <c r="H291" s="176">
        <v>97.65</v>
      </c>
      <c r="I291" s="108">
        <f t="shared" si="15"/>
        <v>23.04</v>
      </c>
      <c r="J291" s="108">
        <f t="shared" si="13"/>
        <v>120.69</v>
      </c>
      <c r="M291" s="246"/>
    </row>
    <row r="292" spans="1:13" ht="26.4">
      <c r="A292" s="174">
        <v>285</v>
      </c>
      <c r="B292" s="258" t="s">
        <v>92</v>
      </c>
      <c r="C292" s="258" t="s">
        <v>43</v>
      </c>
      <c r="D292" s="104">
        <v>1418</v>
      </c>
      <c r="E292" s="175" t="s">
        <v>165</v>
      </c>
      <c r="F292" s="109">
        <f t="shared" si="14"/>
        <v>8.4909999999999997</v>
      </c>
      <c r="G292" s="176">
        <v>26</v>
      </c>
      <c r="H292" s="176">
        <v>22.08</v>
      </c>
      <c r="I292" s="108">
        <f t="shared" si="15"/>
        <v>5.21</v>
      </c>
      <c r="J292" s="108">
        <f t="shared" si="13"/>
        <v>27.29</v>
      </c>
      <c r="M292" s="246"/>
    </row>
    <row r="293" spans="1:13" ht="26.4">
      <c r="A293" s="174">
        <v>286</v>
      </c>
      <c r="B293" s="258" t="s">
        <v>67</v>
      </c>
      <c r="C293" s="258" t="s">
        <v>41</v>
      </c>
      <c r="D293" s="104">
        <v>1200</v>
      </c>
      <c r="E293" s="175" t="s">
        <v>165</v>
      </c>
      <c r="F293" s="109">
        <f t="shared" si="14"/>
        <v>7.1859999999999999</v>
      </c>
      <c r="G293" s="176">
        <v>12</v>
      </c>
      <c r="H293" s="176">
        <v>8.6199999999999992</v>
      </c>
      <c r="I293" s="108">
        <f t="shared" si="15"/>
        <v>2.0299999999999998</v>
      </c>
      <c r="J293" s="108">
        <f t="shared" si="13"/>
        <v>10.649999999999999</v>
      </c>
      <c r="M293" s="246"/>
    </row>
    <row r="294" spans="1:13" ht="26.4">
      <c r="A294" s="174">
        <v>287</v>
      </c>
      <c r="B294" s="258" t="s">
        <v>58</v>
      </c>
      <c r="C294" s="258" t="s">
        <v>43</v>
      </c>
      <c r="D294" s="104">
        <v>1235</v>
      </c>
      <c r="E294" s="175" t="s">
        <v>163</v>
      </c>
      <c r="F294" s="109">
        <f t="shared" si="14"/>
        <v>7.3949999999999996</v>
      </c>
      <c r="G294" s="176">
        <v>26</v>
      </c>
      <c r="H294" s="176">
        <v>38.450000000000003</v>
      </c>
      <c r="I294" s="108">
        <f t="shared" si="15"/>
        <v>9.07</v>
      </c>
      <c r="J294" s="108">
        <f t="shared" si="13"/>
        <v>47.52</v>
      </c>
      <c r="M294" s="246"/>
    </row>
    <row r="295" spans="1:13" ht="26.4">
      <c r="A295" s="174">
        <v>288</v>
      </c>
      <c r="B295" s="258" t="s">
        <v>92</v>
      </c>
      <c r="C295" s="258" t="s">
        <v>41</v>
      </c>
      <c r="D295" s="104">
        <v>1347</v>
      </c>
      <c r="E295" s="175" t="s">
        <v>165</v>
      </c>
      <c r="F295" s="109">
        <f t="shared" si="14"/>
        <v>8.0660000000000007</v>
      </c>
      <c r="G295" s="176">
        <v>17</v>
      </c>
      <c r="H295" s="176">
        <v>13.71</v>
      </c>
      <c r="I295" s="108">
        <f t="shared" si="15"/>
        <v>3.23</v>
      </c>
      <c r="J295" s="108">
        <f t="shared" si="13"/>
        <v>16.940000000000001</v>
      </c>
      <c r="M295" s="246"/>
    </row>
    <row r="296" spans="1:13" ht="26.4">
      <c r="A296" s="174">
        <v>289</v>
      </c>
      <c r="B296" s="258" t="s">
        <v>92</v>
      </c>
      <c r="C296" s="258" t="s">
        <v>41</v>
      </c>
      <c r="D296" s="104">
        <v>1347</v>
      </c>
      <c r="E296" s="175" t="s">
        <v>163</v>
      </c>
      <c r="F296" s="109">
        <f t="shared" si="14"/>
        <v>8.0660000000000007</v>
      </c>
      <c r="G296" s="176">
        <v>11.5</v>
      </c>
      <c r="H296" s="176">
        <v>18.55</v>
      </c>
      <c r="I296" s="108">
        <f t="shared" si="15"/>
        <v>4.38</v>
      </c>
      <c r="J296" s="108">
        <f t="shared" si="13"/>
        <v>22.93</v>
      </c>
      <c r="M296" s="246"/>
    </row>
    <row r="297" spans="1:13" ht="26.4">
      <c r="A297" s="174">
        <v>290</v>
      </c>
      <c r="B297" s="258" t="s">
        <v>56</v>
      </c>
      <c r="C297" s="258" t="s">
        <v>43</v>
      </c>
      <c r="D297" s="104">
        <v>1215</v>
      </c>
      <c r="E297" s="175" t="s">
        <v>163</v>
      </c>
      <c r="F297" s="109">
        <f t="shared" si="14"/>
        <v>7.2750000000000004</v>
      </c>
      <c r="G297" s="176">
        <v>24</v>
      </c>
      <c r="H297" s="176">
        <v>34.92</v>
      </c>
      <c r="I297" s="108">
        <f t="shared" si="15"/>
        <v>8.24</v>
      </c>
      <c r="J297" s="108">
        <f t="shared" si="13"/>
        <v>43.160000000000004</v>
      </c>
      <c r="M297" s="246"/>
    </row>
    <row r="298" spans="1:13" ht="26.4">
      <c r="A298" s="174">
        <v>291</v>
      </c>
      <c r="B298" s="258" t="s">
        <v>63</v>
      </c>
      <c r="C298" s="258" t="s">
        <v>41</v>
      </c>
      <c r="D298" s="104">
        <v>1242</v>
      </c>
      <c r="E298" s="175" t="s">
        <v>163</v>
      </c>
      <c r="F298" s="109">
        <f t="shared" si="14"/>
        <v>7.4370000000000003</v>
      </c>
      <c r="G298" s="176">
        <v>13</v>
      </c>
      <c r="H298" s="176">
        <v>19.34</v>
      </c>
      <c r="I298" s="108">
        <f t="shared" si="15"/>
        <v>4.5599999999999996</v>
      </c>
      <c r="J298" s="108">
        <f t="shared" si="13"/>
        <v>23.9</v>
      </c>
      <c r="M298" s="246"/>
    </row>
    <row r="299" spans="1:13" ht="26.4">
      <c r="A299" s="174">
        <v>292</v>
      </c>
      <c r="B299" s="258" t="s">
        <v>63</v>
      </c>
      <c r="C299" s="258" t="s">
        <v>41</v>
      </c>
      <c r="D299" s="104">
        <v>1242</v>
      </c>
      <c r="E299" s="175" t="s">
        <v>163</v>
      </c>
      <c r="F299" s="109">
        <f t="shared" si="14"/>
        <v>7.4370000000000003</v>
      </c>
      <c r="G299" s="176">
        <v>26</v>
      </c>
      <c r="H299" s="176">
        <v>38.67</v>
      </c>
      <c r="I299" s="108">
        <f t="shared" si="15"/>
        <v>9.1199999999999992</v>
      </c>
      <c r="J299" s="108">
        <f t="shared" si="13"/>
        <v>47.79</v>
      </c>
      <c r="M299" s="246"/>
    </row>
    <row r="300" spans="1:13" ht="26.4">
      <c r="A300" s="174">
        <v>293</v>
      </c>
      <c r="B300" s="258" t="s">
        <v>46</v>
      </c>
      <c r="C300" s="258" t="s">
        <v>54</v>
      </c>
      <c r="D300" s="104">
        <v>1063</v>
      </c>
      <c r="E300" s="175" t="s">
        <v>165</v>
      </c>
      <c r="F300" s="109">
        <f t="shared" si="14"/>
        <v>6.3650000000000002</v>
      </c>
      <c r="G300" s="176">
        <v>13</v>
      </c>
      <c r="H300" s="176">
        <v>8.27</v>
      </c>
      <c r="I300" s="108">
        <f t="shared" si="15"/>
        <v>1.95</v>
      </c>
      <c r="J300" s="108">
        <f t="shared" si="13"/>
        <v>10.219999999999999</v>
      </c>
      <c r="M300" s="246"/>
    </row>
    <row r="301" spans="1:13" ht="26.4">
      <c r="A301" s="174">
        <v>294</v>
      </c>
      <c r="B301" s="258" t="s">
        <v>92</v>
      </c>
      <c r="C301" s="258" t="s">
        <v>41</v>
      </c>
      <c r="D301" s="104">
        <v>1387</v>
      </c>
      <c r="E301" s="175" t="s">
        <v>165</v>
      </c>
      <c r="F301" s="109">
        <f t="shared" si="14"/>
        <v>8.3049999999999997</v>
      </c>
      <c r="G301" s="176">
        <v>26</v>
      </c>
      <c r="H301" s="176">
        <v>21.59</v>
      </c>
      <c r="I301" s="108">
        <f t="shared" si="15"/>
        <v>5.09</v>
      </c>
      <c r="J301" s="108">
        <f t="shared" si="13"/>
        <v>26.68</v>
      </c>
      <c r="M301" s="246"/>
    </row>
    <row r="302" spans="1:13" ht="26.4">
      <c r="A302" s="174">
        <v>295</v>
      </c>
      <c r="B302" s="258" t="s">
        <v>92</v>
      </c>
      <c r="C302" s="258" t="s">
        <v>41</v>
      </c>
      <c r="D302" s="104">
        <v>1387</v>
      </c>
      <c r="E302" s="175" t="s">
        <v>163</v>
      </c>
      <c r="F302" s="109">
        <f t="shared" si="14"/>
        <v>8.3049999999999997</v>
      </c>
      <c r="G302" s="176">
        <v>11.5</v>
      </c>
      <c r="H302" s="176">
        <v>19.100000000000001</v>
      </c>
      <c r="I302" s="108">
        <f t="shared" si="15"/>
        <v>4.51</v>
      </c>
      <c r="J302" s="108">
        <f t="shared" si="13"/>
        <v>23.61</v>
      </c>
      <c r="M302" s="246"/>
    </row>
    <row r="303" spans="1:13" ht="26.4">
      <c r="A303" s="174">
        <v>296</v>
      </c>
      <c r="B303" s="258" t="s">
        <v>79</v>
      </c>
      <c r="C303" s="258" t="s">
        <v>54</v>
      </c>
      <c r="D303" s="104">
        <v>1043</v>
      </c>
      <c r="E303" s="175" t="s">
        <v>163</v>
      </c>
      <c r="F303" s="109">
        <f t="shared" si="14"/>
        <v>6.2460000000000004</v>
      </c>
      <c r="G303" s="176">
        <v>24</v>
      </c>
      <c r="H303" s="176">
        <v>29.98</v>
      </c>
      <c r="I303" s="108">
        <f t="shared" si="15"/>
        <v>7.07</v>
      </c>
      <c r="J303" s="108">
        <f t="shared" si="13"/>
        <v>37.049999999999997</v>
      </c>
      <c r="M303" s="246"/>
    </row>
    <row r="304" spans="1:13" ht="26.4">
      <c r="A304" s="174">
        <v>297</v>
      </c>
      <c r="B304" s="258" t="s">
        <v>63</v>
      </c>
      <c r="C304" s="258" t="s">
        <v>41</v>
      </c>
      <c r="D304" s="104">
        <v>1262</v>
      </c>
      <c r="E304" s="175" t="s">
        <v>163</v>
      </c>
      <c r="F304" s="109">
        <f t="shared" si="14"/>
        <v>7.5570000000000004</v>
      </c>
      <c r="G304" s="176">
        <v>47.5</v>
      </c>
      <c r="H304" s="176">
        <v>71.790000000000006</v>
      </c>
      <c r="I304" s="108">
        <f t="shared" si="15"/>
        <v>16.940000000000001</v>
      </c>
      <c r="J304" s="108">
        <f t="shared" si="13"/>
        <v>88.73</v>
      </c>
      <c r="M304" s="246"/>
    </row>
    <row r="305" spans="1:13" ht="26.4">
      <c r="A305" s="174">
        <v>298</v>
      </c>
      <c r="B305" s="258" t="s">
        <v>63</v>
      </c>
      <c r="C305" s="258" t="s">
        <v>41</v>
      </c>
      <c r="D305" s="104">
        <v>1262</v>
      </c>
      <c r="E305" s="175" t="s">
        <v>164</v>
      </c>
      <c r="F305" s="109">
        <f t="shared" si="14"/>
        <v>7.5570000000000004</v>
      </c>
      <c r="G305" s="176">
        <v>0.5</v>
      </c>
      <c r="H305" s="176">
        <v>1.89</v>
      </c>
      <c r="I305" s="108">
        <f t="shared" si="15"/>
        <v>0.45</v>
      </c>
      <c r="J305" s="108">
        <f t="shared" si="13"/>
        <v>2.34</v>
      </c>
      <c r="M305" s="246"/>
    </row>
    <row r="306" spans="1:13" ht="26.4">
      <c r="A306" s="174">
        <v>299</v>
      </c>
      <c r="B306" s="258" t="s">
        <v>55</v>
      </c>
      <c r="C306" s="258" t="s">
        <v>43</v>
      </c>
      <c r="D306" s="104">
        <v>1235</v>
      </c>
      <c r="E306" s="175" t="s">
        <v>163</v>
      </c>
      <c r="F306" s="109">
        <f t="shared" si="14"/>
        <v>7.3949999999999996</v>
      </c>
      <c r="G306" s="176">
        <v>24</v>
      </c>
      <c r="H306" s="176">
        <v>35.5</v>
      </c>
      <c r="I306" s="108">
        <f t="shared" si="15"/>
        <v>8.3699999999999992</v>
      </c>
      <c r="J306" s="108">
        <f t="shared" si="13"/>
        <v>43.87</v>
      </c>
      <c r="M306" s="246"/>
    </row>
    <row r="307" spans="1:13" ht="26.4">
      <c r="A307" s="174">
        <v>300</v>
      </c>
      <c r="B307" s="258" t="s">
        <v>89</v>
      </c>
      <c r="C307" s="258" t="s">
        <v>41</v>
      </c>
      <c r="D307" s="104">
        <v>1364</v>
      </c>
      <c r="E307" s="175" t="s">
        <v>163</v>
      </c>
      <c r="F307" s="109">
        <f t="shared" si="14"/>
        <v>8.1679999999999993</v>
      </c>
      <c r="G307" s="176">
        <v>48</v>
      </c>
      <c r="H307" s="176">
        <v>78.41</v>
      </c>
      <c r="I307" s="108">
        <f t="shared" si="15"/>
        <v>18.5</v>
      </c>
      <c r="J307" s="108">
        <f t="shared" si="13"/>
        <v>96.91</v>
      </c>
      <c r="M307" s="246"/>
    </row>
    <row r="308" spans="1:13" ht="26.4">
      <c r="A308" s="174">
        <v>301</v>
      </c>
      <c r="B308" s="258" t="s">
        <v>92</v>
      </c>
      <c r="C308" s="258" t="s">
        <v>41</v>
      </c>
      <c r="D308" s="104">
        <v>1372</v>
      </c>
      <c r="E308" s="175" t="s">
        <v>165</v>
      </c>
      <c r="F308" s="109">
        <f t="shared" si="14"/>
        <v>8.2159999999999993</v>
      </c>
      <c r="G308" s="176">
        <v>13</v>
      </c>
      <c r="H308" s="176">
        <v>10.68</v>
      </c>
      <c r="I308" s="108">
        <f t="shared" si="15"/>
        <v>2.52</v>
      </c>
      <c r="J308" s="108">
        <f t="shared" si="13"/>
        <v>13.2</v>
      </c>
      <c r="M308" s="246"/>
    </row>
    <row r="309" spans="1:13" ht="26.4">
      <c r="A309" s="174">
        <v>302</v>
      </c>
      <c r="B309" s="258" t="s">
        <v>92</v>
      </c>
      <c r="C309" s="258" t="s">
        <v>41</v>
      </c>
      <c r="D309" s="104">
        <v>1372</v>
      </c>
      <c r="E309" s="175" t="s">
        <v>163</v>
      </c>
      <c r="F309" s="109">
        <f t="shared" si="14"/>
        <v>8.2159999999999993</v>
      </c>
      <c r="G309" s="176">
        <v>11.5</v>
      </c>
      <c r="H309" s="176">
        <v>18.899999999999999</v>
      </c>
      <c r="I309" s="108">
        <f t="shared" si="15"/>
        <v>4.46</v>
      </c>
      <c r="J309" s="108">
        <f t="shared" si="13"/>
        <v>23.36</v>
      </c>
      <c r="M309" s="246"/>
    </row>
    <row r="310" spans="1:13" ht="26.4">
      <c r="A310" s="174">
        <v>303</v>
      </c>
      <c r="B310" s="258" t="s">
        <v>82</v>
      </c>
      <c r="C310" s="258" t="s">
        <v>41</v>
      </c>
      <c r="D310" s="104">
        <v>1220</v>
      </c>
      <c r="E310" s="175" t="s">
        <v>163</v>
      </c>
      <c r="F310" s="109">
        <f t="shared" si="14"/>
        <v>7.3049999999999997</v>
      </c>
      <c r="G310" s="176">
        <v>24.5</v>
      </c>
      <c r="H310" s="176">
        <v>35.79</v>
      </c>
      <c r="I310" s="108">
        <f t="shared" si="15"/>
        <v>8.44</v>
      </c>
      <c r="J310" s="108">
        <f t="shared" si="13"/>
        <v>44.23</v>
      </c>
      <c r="M310" s="246"/>
    </row>
    <row r="311" spans="1:13" ht="26.4">
      <c r="A311" s="174">
        <v>304</v>
      </c>
      <c r="B311" s="258" t="s">
        <v>57</v>
      </c>
      <c r="C311" s="258" t="s">
        <v>41</v>
      </c>
      <c r="D311" s="104">
        <v>1332</v>
      </c>
      <c r="E311" s="175" t="s">
        <v>165</v>
      </c>
      <c r="F311" s="109">
        <f t="shared" si="14"/>
        <v>7.976</v>
      </c>
      <c r="G311" s="176">
        <v>26</v>
      </c>
      <c r="H311" s="176">
        <v>20.74</v>
      </c>
      <c r="I311" s="108">
        <f t="shared" si="15"/>
        <v>4.8899999999999997</v>
      </c>
      <c r="J311" s="108">
        <f t="shared" si="13"/>
        <v>25.63</v>
      </c>
      <c r="M311" s="246"/>
    </row>
    <row r="312" spans="1:13" ht="26.4">
      <c r="A312" s="174">
        <v>305</v>
      </c>
      <c r="B312" s="258" t="s">
        <v>56</v>
      </c>
      <c r="C312" s="258" t="s">
        <v>41</v>
      </c>
      <c r="D312" s="104">
        <v>1220</v>
      </c>
      <c r="E312" s="175" t="s">
        <v>163</v>
      </c>
      <c r="F312" s="109">
        <f t="shared" si="14"/>
        <v>7.3049999999999997</v>
      </c>
      <c r="G312" s="176">
        <v>39</v>
      </c>
      <c r="H312" s="176">
        <v>56.98</v>
      </c>
      <c r="I312" s="108">
        <f t="shared" si="15"/>
        <v>13.44</v>
      </c>
      <c r="J312" s="108">
        <f t="shared" si="13"/>
        <v>70.42</v>
      </c>
      <c r="M312" s="246"/>
    </row>
    <row r="313" spans="1:13" ht="26.4">
      <c r="A313" s="174">
        <v>306</v>
      </c>
      <c r="B313" s="258" t="s">
        <v>51</v>
      </c>
      <c r="C313" s="258" t="s">
        <v>43</v>
      </c>
      <c r="D313" s="104">
        <v>1215</v>
      </c>
      <c r="E313" s="175" t="s">
        <v>163</v>
      </c>
      <c r="F313" s="109">
        <f t="shared" si="14"/>
        <v>7.2750000000000004</v>
      </c>
      <c r="G313" s="176">
        <v>53</v>
      </c>
      <c r="H313" s="176">
        <v>77.12</v>
      </c>
      <c r="I313" s="108">
        <f t="shared" si="15"/>
        <v>18.190000000000001</v>
      </c>
      <c r="J313" s="108">
        <f t="shared" si="13"/>
        <v>95.31</v>
      </c>
      <c r="M313" s="246"/>
    </row>
    <row r="314" spans="1:13" ht="26.4">
      <c r="A314" s="174">
        <v>307</v>
      </c>
      <c r="B314" s="258" t="s">
        <v>88</v>
      </c>
      <c r="C314" s="258" t="s">
        <v>43</v>
      </c>
      <c r="D314" s="104">
        <v>1398</v>
      </c>
      <c r="E314" s="175" t="s">
        <v>163</v>
      </c>
      <c r="F314" s="109">
        <f t="shared" si="14"/>
        <v>8.3710000000000004</v>
      </c>
      <c r="G314" s="176">
        <v>19</v>
      </c>
      <c r="H314" s="176">
        <v>31.81</v>
      </c>
      <c r="I314" s="108">
        <f t="shared" si="15"/>
        <v>7.5</v>
      </c>
      <c r="J314" s="108">
        <f t="shared" si="13"/>
        <v>39.31</v>
      </c>
      <c r="M314" s="246"/>
    </row>
    <row r="315" spans="1:13" ht="26.4">
      <c r="A315" s="174">
        <v>308</v>
      </c>
      <c r="B315" s="258" t="s">
        <v>88</v>
      </c>
      <c r="C315" s="258" t="s">
        <v>43</v>
      </c>
      <c r="D315" s="104">
        <v>1398</v>
      </c>
      <c r="E315" s="175" t="s">
        <v>165</v>
      </c>
      <c r="F315" s="109">
        <f t="shared" si="14"/>
        <v>8.3710000000000004</v>
      </c>
      <c r="G315" s="176">
        <v>24</v>
      </c>
      <c r="H315" s="176">
        <v>20.09</v>
      </c>
      <c r="I315" s="108">
        <f t="shared" si="15"/>
        <v>4.74</v>
      </c>
      <c r="J315" s="108">
        <f t="shared" si="13"/>
        <v>24.83</v>
      </c>
      <c r="M315" s="246"/>
    </row>
    <row r="316" spans="1:13" ht="26.4">
      <c r="A316" s="174">
        <v>309</v>
      </c>
      <c r="B316" s="258" t="s">
        <v>70</v>
      </c>
      <c r="C316" s="258" t="s">
        <v>43</v>
      </c>
      <c r="D316" s="104">
        <v>1215</v>
      </c>
      <c r="E316" s="175" t="s">
        <v>163</v>
      </c>
      <c r="F316" s="109">
        <f t="shared" si="14"/>
        <v>7.2750000000000004</v>
      </c>
      <c r="G316" s="176">
        <v>24</v>
      </c>
      <c r="H316" s="176">
        <v>34.92</v>
      </c>
      <c r="I316" s="108">
        <f t="shared" si="15"/>
        <v>8.24</v>
      </c>
      <c r="J316" s="108">
        <f t="shared" si="13"/>
        <v>43.160000000000004</v>
      </c>
      <c r="M316" s="246"/>
    </row>
    <row r="317" spans="1:13" ht="26.4">
      <c r="A317" s="174">
        <v>310</v>
      </c>
      <c r="B317" s="258" t="s">
        <v>63</v>
      </c>
      <c r="C317" s="258" t="s">
        <v>41</v>
      </c>
      <c r="D317" s="104">
        <v>1200</v>
      </c>
      <c r="E317" s="175" t="s">
        <v>163</v>
      </c>
      <c r="F317" s="109">
        <f t="shared" si="14"/>
        <v>7.1859999999999999</v>
      </c>
      <c r="G317" s="176">
        <v>52</v>
      </c>
      <c r="H317" s="176">
        <v>74.73</v>
      </c>
      <c r="I317" s="108">
        <f t="shared" si="15"/>
        <v>17.63</v>
      </c>
      <c r="J317" s="108">
        <f t="shared" si="13"/>
        <v>92.36</v>
      </c>
      <c r="M317" s="246"/>
    </row>
    <row r="318" spans="1:13" ht="26.4">
      <c r="A318" s="174">
        <v>311</v>
      </c>
      <c r="B318" s="258" t="s">
        <v>47</v>
      </c>
      <c r="C318" s="258" t="s">
        <v>41</v>
      </c>
      <c r="D318" s="104">
        <v>1200</v>
      </c>
      <c r="E318" s="175" t="s">
        <v>163</v>
      </c>
      <c r="F318" s="109">
        <f t="shared" si="14"/>
        <v>7.1859999999999999</v>
      </c>
      <c r="G318" s="176">
        <v>12</v>
      </c>
      <c r="H318" s="176">
        <v>17.25</v>
      </c>
      <c r="I318" s="108">
        <f t="shared" si="15"/>
        <v>4.07</v>
      </c>
      <c r="J318" s="108">
        <f t="shared" si="13"/>
        <v>21.32</v>
      </c>
      <c r="M318" s="246"/>
    </row>
    <row r="319" spans="1:13" ht="26.4">
      <c r="A319" s="174">
        <v>312</v>
      </c>
      <c r="B319" s="258" t="s">
        <v>80</v>
      </c>
      <c r="C319" s="258" t="s">
        <v>43</v>
      </c>
      <c r="D319" s="104">
        <v>1468</v>
      </c>
      <c r="E319" s="175" t="s">
        <v>164</v>
      </c>
      <c r="F319" s="109">
        <f t="shared" si="14"/>
        <v>8.7899999999999991</v>
      </c>
      <c r="G319" s="176">
        <v>1.5</v>
      </c>
      <c r="H319" s="176">
        <v>6.59</v>
      </c>
      <c r="I319" s="108">
        <f t="shared" si="15"/>
        <v>1.55</v>
      </c>
      <c r="J319" s="108">
        <f t="shared" si="13"/>
        <v>8.14</v>
      </c>
      <c r="M319" s="246"/>
    </row>
    <row r="320" spans="1:13" ht="26.4">
      <c r="A320" s="174">
        <v>313</v>
      </c>
      <c r="B320" s="258" t="s">
        <v>80</v>
      </c>
      <c r="C320" s="258" t="s">
        <v>43</v>
      </c>
      <c r="D320" s="104">
        <v>1468</v>
      </c>
      <c r="E320" s="175" t="s">
        <v>163</v>
      </c>
      <c r="F320" s="109">
        <f t="shared" si="14"/>
        <v>8.7899999999999991</v>
      </c>
      <c r="G320" s="176">
        <v>34.5</v>
      </c>
      <c r="H320" s="176">
        <v>60.65</v>
      </c>
      <c r="I320" s="108">
        <f t="shared" si="15"/>
        <v>14.31</v>
      </c>
      <c r="J320" s="108">
        <f t="shared" si="13"/>
        <v>74.959999999999994</v>
      </c>
      <c r="M320" s="246"/>
    </row>
    <row r="321" spans="1:13" ht="26.4">
      <c r="A321" s="174">
        <v>314</v>
      </c>
      <c r="B321" s="258" t="s">
        <v>82</v>
      </c>
      <c r="C321" s="258" t="s">
        <v>41</v>
      </c>
      <c r="D321" s="104">
        <v>1200</v>
      </c>
      <c r="E321" s="175" t="s">
        <v>163</v>
      </c>
      <c r="F321" s="109">
        <f t="shared" si="14"/>
        <v>7.1859999999999999</v>
      </c>
      <c r="G321" s="176">
        <v>37</v>
      </c>
      <c r="H321" s="176">
        <v>53.18</v>
      </c>
      <c r="I321" s="108">
        <f t="shared" si="15"/>
        <v>12.55</v>
      </c>
      <c r="J321" s="108">
        <f t="shared" si="13"/>
        <v>65.73</v>
      </c>
      <c r="M321" s="246"/>
    </row>
    <row r="322" spans="1:13" ht="26.4">
      <c r="A322" s="174">
        <v>315</v>
      </c>
      <c r="B322" s="258" t="s">
        <v>67</v>
      </c>
      <c r="C322" s="258" t="s">
        <v>41</v>
      </c>
      <c r="D322" s="104">
        <v>1200</v>
      </c>
      <c r="E322" s="175" t="s">
        <v>165</v>
      </c>
      <c r="F322" s="109">
        <f t="shared" si="14"/>
        <v>7.1859999999999999</v>
      </c>
      <c r="G322" s="176">
        <v>24</v>
      </c>
      <c r="H322" s="176">
        <v>17.25</v>
      </c>
      <c r="I322" s="108">
        <f t="shared" si="15"/>
        <v>4.07</v>
      </c>
      <c r="J322" s="108">
        <f t="shared" si="13"/>
        <v>21.32</v>
      </c>
      <c r="M322" s="246"/>
    </row>
    <row r="323" spans="1:13" ht="26.4">
      <c r="A323" s="174">
        <v>316</v>
      </c>
      <c r="B323" s="258" t="s">
        <v>66</v>
      </c>
      <c r="C323" s="258" t="s">
        <v>45</v>
      </c>
      <c r="D323" s="104">
        <v>1228</v>
      </c>
      <c r="E323" s="175" t="s">
        <v>163</v>
      </c>
      <c r="F323" s="109">
        <f t="shared" si="14"/>
        <v>7.3529999999999998</v>
      </c>
      <c r="G323" s="176">
        <v>24</v>
      </c>
      <c r="H323" s="176">
        <v>35.29</v>
      </c>
      <c r="I323" s="108">
        <f t="shared" si="15"/>
        <v>8.32</v>
      </c>
      <c r="J323" s="108">
        <f t="shared" si="13"/>
        <v>43.61</v>
      </c>
      <c r="M323" s="246"/>
    </row>
    <row r="324" spans="1:13" ht="26.4">
      <c r="A324" s="174">
        <v>317</v>
      </c>
      <c r="B324" s="258" t="s">
        <v>47</v>
      </c>
      <c r="C324" s="258" t="s">
        <v>41</v>
      </c>
      <c r="D324" s="104">
        <v>1220</v>
      </c>
      <c r="E324" s="175" t="s">
        <v>163</v>
      </c>
      <c r="F324" s="109">
        <f t="shared" si="14"/>
        <v>7.3049999999999997</v>
      </c>
      <c r="G324" s="176">
        <v>32</v>
      </c>
      <c r="H324" s="176">
        <v>46.75</v>
      </c>
      <c r="I324" s="108">
        <f t="shared" si="15"/>
        <v>11.03</v>
      </c>
      <c r="J324" s="108">
        <f t="shared" si="13"/>
        <v>57.78</v>
      </c>
      <c r="M324" s="246"/>
    </row>
    <row r="325" spans="1:13" ht="26.4">
      <c r="A325" s="174">
        <v>318</v>
      </c>
      <c r="B325" s="258" t="s">
        <v>61</v>
      </c>
      <c r="C325" s="258" t="s">
        <v>41</v>
      </c>
      <c r="D325" s="104">
        <v>1223</v>
      </c>
      <c r="E325" s="175" t="s">
        <v>163</v>
      </c>
      <c r="F325" s="109">
        <f t="shared" si="14"/>
        <v>7.3230000000000004</v>
      </c>
      <c r="G325" s="176">
        <v>8.5</v>
      </c>
      <c r="H325" s="176">
        <v>12.45</v>
      </c>
      <c r="I325" s="108">
        <f t="shared" si="15"/>
        <v>2.94</v>
      </c>
      <c r="J325" s="108">
        <f t="shared" si="13"/>
        <v>15.389999999999999</v>
      </c>
      <c r="M325" s="246"/>
    </row>
    <row r="326" spans="1:13" ht="26.4">
      <c r="A326" s="174">
        <v>319</v>
      </c>
      <c r="B326" s="258" t="s">
        <v>48</v>
      </c>
      <c r="C326" s="258" t="s">
        <v>41</v>
      </c>
      <c r="D326" s="104">
        <v>1372</v>
      </c>
      <c r="E326" s="175" t="s">
        <v>163</v>
      </c>
      <c r="F326" s="109">
        <f t="shared" si="14"/>
        <v>8.2159999999999993</v>
      </c>
      <c r="G326" s="176">
        <v>24</v>
      </c>
      <c r="H326" s="176">
        <v>39.44</v>
      </c>
      <c r="I326" s="108">
        <f t="shared" si="15"/>
        <v>9.3000000000000007</v>
      </c>
      <c r="J326" s="108">
        <f t="shared" si="13"/>
        <v>48.739999999999995</v>
      </c>
      <c r="M326" s="246"/>
    </row>
    <row r="327" spans="1:13" ht="26.4">
      <c r="A327" s="174">
        <v>320</v>
      </c>
      <c r="B327" s="258" t="s">
        <v>80</v>
      </c>
      <c r="C327" s="258" t="s">
        <v>43</v>
      </c>
      <c r="D327" s="104">
        <v>1495</v>
      </c>
      <c r="E327" s="175" t="s">
        <v>163</v>
      </c>
      <c r="F327" s="109">
        <f t="shared" si="14"/>
        <v>8.952</v>
      </c>
      <c r="G327" s="176">
        <v>48</v>
      </c>
      <c r="H327" s="176">
        <v>85.94</v>
      </c>
      <c r="I327" s="108">
        <f t="shared" si="15"/>
        <v>20.27</v>
      </c>
      <c r="J327" s="108">
        <f t="shared" si="13"/>
        <v>106.21</v>
      </c>
      <c r="M327" s="246"/>
    </row>
    <row r="328" spans="1:13" ht="26.4">
      <c r="A328" s="174">
        <v>321</v>
      </c>
      <c r="B328" s="258" t="s">
        <v>70</v>
      </c>
      <c r="C328" s="258" t="s">
        <v>41</v>
      </c>
      <c r="D328" s="104">
        <v>1200</v>
      </c>
      <c r="E328" s="175" t="s">
        <v>163</v>
      </c>
      <c r="F328" s="109">
        <f t="shared" si="14"/>
        <v>7.1859999999999999</v>
      </c>
      <c r="G328" s="176">
        <v>48</v>
      </c>
      <c r="H328" s="176">
        <v>68.989999999999995</v>
      </c>
      <c r="I328" s="108">
        <f t="shared" si="15"/>
        <v>16.27</v>
      </c>
      <c r="J328" s="108">
        <f t="shared" ref="J328:J391" si="16">H328+I328</f>
        <v>85.259999999999991</v>
      </c>
      <c r="M328" s="246"/>
    </row>
    <row r="329" spans="1:13" ht="26.4">
      <c r="A329" s="174">
        <v>322</v>
      </c>
      <c r="B329" s="258" t="s">
        <v>70</v>
      </c>
      <c r="C329" s="258" t="s">
        <v>41</v>
      </c>
      <c r="D329" s="104">
        <v>1200</v>
      </c>
      <c r="E329" s="175" t="s">
        <v>164</v>
      </c>
      <c r="F329" s="109">
        <f t="shared" ref="F329:F392" si="17">ROUND(D329/$F$4,3)</f>
        <v>7.1859999999999999</v>
      </c>
      <c r="G329" s="176">
        <v>1.5</v>
      </c>
      <c r="H329" s="176">
        <v>5.39</v>
      </c>
      <c r="I329" s="108">
        <f t="shared" ref="I329:I392" si="18">ROUND(H329*23.59%,2)</f>
        <v>1.27</v>
      </c>
      <c r="J329" s="108">
        <f t="shared" si="16"/>
        <v>6.66</v>
      </c>
      <c r="M329" s="246"/>
    </row>
    <row r="330" spans="1:13" ht="26.4">
      <c r="A330" s="174">
        <v>323</v>
      </c>
      <c r="B330" s="258" t="s">
        <v>59</v>
      </c>
      <c r="C330" s="258" t="s">
        <v>41</v>
      </c>
      <c r="D330" s="104">
        <v>1200</v>
      </c>
      <c r="E330" s="175" t="s">
        <v>163</v>
      </c>
      <c r="F330" s="109">
        <f t="shared" si="17"/>
        <v>7.1859999999999999</v>
      </c>
      <c r="G330" s="176">
        <v>12</v>
      </c>
      <c r="H330" s="176">
        <v>17.25</v>
      </c>
      <c r="I330" s="108">
        <f t="shared" si="18"/>
        <v>4.07</v>
      </c>
      <c r="J330" s="108">
        <f t="shared" si="16"/>
        <v>21.32</v>
      </c>
      <c r="M330" s="246"/>
    </row>
    <row r="331" spans="1:13" ht="26.4">
      <c r="A331" s="174">
        <v>324</v>
      </c>
      <c r="B331" s="258" t="s">
        <v>98</v>
      </c>
      <c r="C331" s="258" t="s">
        <v>45</v>
      </c>
      <c r="D331" s="104">
        <v>1239</v>
      </c>
      <c r="E331" s="175" t="s">
        <v>163</v>
      </c>
      <c r="F331" s="109">
        <f t="shared" si="17"/>
        <v>7.4189999999999996</v>
      </c>
      <c r="G331" s="176">
        <v>40</v>
      </c>
      <c r="H331" s="176">
        <v>59.35</v>
      </c>
      <c r="I331" s="108">
        <f t="shared" si="18"/>
        <v>14</v>
      </c>
      <c r="J331" s="108">
        <f t="shared" si="16"/>
        <v>73.349999999999994</v>
      </c>
      <c r="M331" s="246"/>
    </row>
    <row r="332" spans="1:13" ht="26.4">
      <c r="A332" s="174">
        <v>325</v>
      </c>
      <c r="B332" s="258" t="s">
        <v>86</v>
      </c>
      <c r="C332" s="258" t="s">
        <v>41</v>
      </c>
      <c r="D332" s="104">
        <v>1392</v>
      </c>
      <c r="E332" s="175" t="s">
        <v>165</v>
      </c>
      <c r="F332" s="109">
        <f t="shared" si="17"/>
        <v>8.3350000000000009</v>
      </c>
      <c r="G332" s="176">
        <v>13</v>
      </c>
      <c r="H332" s="176">
        <v>10.84</v>
      </c>
      <c r="I332" s="108">
        <f t="shared" si="18"/>
        <v>2.56</v>
      </c>
      <c r="J332" s="108">
        <f t="shared" si="16"/>
        <v>13.4</v>
      </c>
      <c r="M332" s="246"/>
    </row>
    <row r="333" spans="1:13" ht="39.6">
      <c r="A333" s="174">
        <v>326</v>
      </c>
      <c r="B333" s="258" t="s">
        <v>68</v>
      </c>
      <c r="C333" s="258" t="s">
        <v>43</v>
      </c>
      <c r="D333" s="104">
        <v>1495</v>
      </c>
      <c r="E333" s="175" t="s">
        <v>163</v>
      </c>
      <c r="F333" s="109">
        <f t="shared" si="17"/>
        <v>8.952</v>
      </c>
      <c r="G333" s="176">
        <v>12</v>
      </c>
      <c r="H333" s="176">
        <v>21.48</v>
      </c>
      <c r="I333" s="108">
        <f t="shared" si="18"/>
        <v>5.07</v>
      </c>
      <c r="J333" s="108">
        <f t="shared" si="16"/>
        <v>26.55</v>
      </c>
      <c r="M333" s="246"/>
    </row>
    <row r="334" spans="1:13" ht="26.4">
      <c r="A334" s="174">
        <v>327</v>
      </c>
      <c r="B334" s="258" t="s">
        <v>61</v>
      </c>
      <c r="C334" s="258" t="s">
        <v>43</v>
      </c>
      <c r="D334" s="104">
        <v>1239</v>
      </c>
      <c r="E334" s="175" t="s">
        <v>163</v>
      </c>
      <c r="F334" s="109">
        <f t="shared" si="17"/>
        <v>7.4189999999999996</v>
      </c>
      <c r="G334" s="176">
        <v>61</v>
      </c>
      <c r="H334" s="176">
        <v>90.51</v>
      </c>
      <c r="I334" s="108">
        <f t="shared" si="18"/>
        <v>21.35</v>
      </c>
      <c r="J334" s="108">
        <f t="shared" si="16"/>
        <v>111.86000000000001</v>
      </c>
      <c r="M334" s="246"/>
    </row>
    <row r="335" spans="1:13" ht="26.4">
      <c r="A335" s="174">
        <v>328</v>
      </c>
      <c r="B335" s="258" t="s">
        <v>86</v>
      </c>
      <c r="C335" s="258" t="s">
        <v>43</v>
      </c>
      <c r="D335" s="104">
        <v>1398</v>
      </c>
      <c r="E335" s="175" t="s">
        <v>165</v>
      </c>
      <c r="F335" s="109">
        <f t="shared" si="17"/>
        <v>8.3710000000000004</v>
      </c>
      <c r="G335" s="176">
        <v>26</v>
      </c>
      <c r="H335" s="176">
        <v>21.76</v>
      </c>
      <c r="I335" s="108">
        <f t="shared" si="18"/>
        <v>5.13</v>
      </c>
      <c r="J335" s="108">
        <f t="shared" si="16"/>
        <v>26.89</v>
      </c>
      <c r="M335" s="246"/>
    </row>
    <row r="336" spans="1:13" ht="26.4">
      <c r="A336" s="174">
        <v>329</v>
      </c>
      <c r="B336" s="258" t="s">
        <v>86</v>
      </c>
      <c r="C336" s="258" t="s">
        <v>43</v>
      </c>
      <c r="D336" s="104">
        <v>1398</v>
      </c>
      <c r="E336" s="175" t="s">
        <v>163</v>
      </c>
      <c r="F336" s="109">
        <f t="shared" si="17"/>
        <v>8.3710000000000004</v>
      </c>
      <c r="G336" s="176">
        <v>9.5</v>
      </c>
      <c r="H336" s="176">
        <v>15.9</v>
      </c>
      <c r="I336" s="108">
        <f t="shared" si="18"/>
        <v>3.75</v>
      </c>
      <c r="J336" s="108">
        <f t="shared" si="16"/>
        <v>19.649999999999999</v>
      </c>
      <c r="M336" s="246"/>
    </row>
    <row r="337" spans="1:13" ht="26.4">
      <c r="A337" s="174">
        <v>330</v>
      </c>
      <c r="B337" s="258" t="s">
        <v>86</v>
      </c>
      <c r="C337" s="258" t="s">
        <v>43</v>
      </c>
      <c r="D337" s="104">
        <v>1398</v>
      </c>
      <c r="E337" s="175" t="s">
        <v>164</v>
      </c>
      <c r="F337" s="109">
        <f t="shared" si="17"/>
        <v>8.3710000000000004</v>
      </c>
      <c r="G337" s="176">
        <v>2</v>
      </c>
      <c r="H337" s="176">
        <v>8.3699999999999992</v>
      </c>
      <c r="I337" s="108">
        <f t="shared" si="18"/>
        <v>1.97</v>
      </c>
      <c r="J337" s="108">
        <f t="shared" si="16"/>
        <v>10.34</v>
      </c>
      <c r="M337" s="246"/>
    </row>
    <row r="338" spans="1:13" ht="26.4">
      <c r="A338" s="174">
        <v>331</v>
      </c>
      <c r="B338" s="258" t="s">
        <v>52</v>
      </c>
      <c r="C338" s="258" t="s">
        <v>41</v>
      </c>
      <c r="D338" s="104">
        <v>1372</v>
      </c>
      <c r="E338" s="175" t="s">
        <v>163</v>
      </c>
      <c r="F338" s="109">
        <f t="shared" si="17"/>
        <v>8.2159999999999993</v>
      </c>
      <c r="G338" s="176">
        <v>12.5</v>
      </c>
      <c r="H338" s="176">
        <v>20.54</v>
      </c>
      <c r="I338" s="108">
        <f t="shared" si="18"/>
        <v>4.8499999999999996</v>
      </c>
      <c r="J338" s="108">
        <f t="shared" si="16"/>
        <v>25.39</v>
      </c>
      <c r="M338" s="246"/>
    </row>
    <row r="339" spans="1:13" ht="26.4">
      <c r="A339" s="174">
        <v>332</v>
      </c>
      <c r="B339" s="258" t="s">
        <v>63</v>
      </c>
      <c r="C339" s="258" t="s">
        <v>54</v>
      </c>
      <c r="D339" s="104">
        <v>1063</v>
      </c>
      <c r="E339" s="175" t="s">
        <v>163</v>
      </c>
      <c r="F339" s="109">
        <f t="shared" si="17"/>
        <v>6.3650000000000002</v>
      </c>
      <c r="G339" s="176">
        <v>26</v>
      </c>
      <c r="H339" s="176">
        <v>33.1</v>
      </c>
      <c r="I339" s="108">
        <f t="shared" si="18"/>
        <v>7.81</v>
      </c>
      <c r="J339" s="108">
        <f t="shared" si="16"/>
        <v>40.910000000000004</v>
      </c>
      <c r="M339" s="246"/>
    </row>
    <row r="340" spans="1:13" ht="26.4">
      <c r="A340" s="174">
        <v>333</v>
      </c>
      <c r="B340" s="258" t="s">
        <v>107</v>
      </c>
      <c r="C340" s="258" t="s">
        <v>43</v>
      </c>
      <c r="D340" s="104">
        <v>1195</v>
      </c>
      <c r="E340" s="175" t="s">
        <v>164</v>
      </c>
      <c r="F340" s="109">
        <f t="shared" si="17"/>
        <v>7.1559999999999997</v>
      </c>
      <c r="G340" s="176">
        <v>0.5</v>
      </c>
      <c r="H340" s="176">
        <v>1.79</v>
      </c>
      <c r="I340" s="108">
        <f t="shared" si="18"/>
        <v>0.42</v>
      </c>
      <c r="J340" s="108">
        <f t="shared" si="16"/>
        <v>2.21</v>
      </c>
      <c r="M340" s="246"/>
    </row>
    <row r="341" spans="1:13" ht="26.4">
      <c r="A341" s="174">
        <v>334</v>
      </c>
      <c r="B341" s="258" t="s">
        <v>107</v>
      </c>
      <c r="C341" s="258" t="s">
        <v>43</v>
      </c>
      <c r="D341" s="104">
        <v>1195</v>
      </c>
      <c r="E341" s="175" t="s">
        <v>163</v>
      </c>
      <c r="F341" s="109">
        <f t="shared" si="17"/>
        <v>7.1559999999999997</v>
      </c>
      <c r="G341" s="176">
        <v>37</v>
      </c>
      <c r="H341" s="176">
        <v>52.95</v>
      </c>
      <c r="I341" s="108">
        <f t="shared" si="18"/>
        <v>12.49</v>
      </c>
      <c r="J341" s="108">
        <f t="shared" si="16"/>
        <v>65.44</v>
      </c>
      <c r="M341" s="246"/>
    </row>
    <row r="342" spans="1:13" ht="26.4">
      <c r="A342" s="174">
        <v>335</v>
      </c>
      <c r="B342" s="258" t="s">
        <v>75</v>
      </c>
      <c r="C342" s="258" t="s">
        <v>41</v>
      </c>
      <c r="D342" s="104">
        <v>1352</v>
      </c>
      <c r="E342" s="175" t="s">
        <v>163</v>
      </c>
      <c r="F342" s="109">
        <f t="shared" si="17"/>
        <v>8.0960000000000001</v>
      </c>
      <c r="G342" s="176">
        <v>25</v>
      </c>
      <c r="H342" s="176">
        <v>40.479999999999997</v>
      </c>
      <c r="I342" s="108">
        <f t="shared" si="18"/>
        <v>9.5500000000000007</v>
      </c>
      <c r="J342" s="108">
        <f t="shared" si="16"/>
        <v>50.03</v>
      </c>
      <c r="M342" s="246"/>
    </row>
    <row r="343" spans="1:13" ht="26.4">
      <c r="A343" s="174">
        <v>336</v>
      </c>
      <c r="B343" s="258" t="s">
        <v>55</v>
      </c>
      <c r="C343" s="258" t="s">
        <v>41</v>
      </c>
      <c r="D343" s="104">
        <v>1180</v>
      </c>
      <c r="E343" s="175" t="s">
        <v>163</v>
      </c>
      <c r="F343" s="109">
        <f t="shared" si="17"/>
        <v>7.0659999999999998</v>
      </c>
      <c r="G343" s="176">
        <v>35</v>
      </c>
      <c r="H343" s="176">
        <v>49.46</v>
      </c>
      <c r="I343" s="108">
        <f t="shared" si="18"/>
        <v>11.67</v>
      </c>
      <c r="J343" s="108">
        <f t="shared" si="16"/>
        <v>61.13</v>
      </c>
      <c r="M343" s="246"/>
    </row>
    <row r="344" spans="1:13" ht="26.4">
      <c r="A344" s="174">
        <v>337</v>
      </c>
      <c r="B344" s="258" t="s">
        <v>82</v>
      </c>
      <c r="C344" s="258" t="s">
        <v>41</v>
      </c>
      <c r="D344" s="104">
        <v>1180</v>
      </c>
      <c r="E344" s="175" t="s">
        <v>163</v>
      </c>
      <c r="F344" s="109">
        <f t="shared" si="17"/>
        <v>7.0659999999999998</v>
      </c>
      <c r="G344" s="176">
        <v>49.5</v>
      </c>
      <c r="H344" s="176">
        <v>69.95</v>
      </c>
      <c r="I344" s="108">
        <f t="shared" si="18"/>
        <v>16.5</v>
      </c>
      <c r="J344" s="108">
        <f t="shared" si="16"/>
        <v>86.45</v>
      </c>
      <c r="M344" s="246"/>
    </row>
    <row r="345" spans="1:13" ht="26.4">
      <c r="A345" s="174">
        <v>338</v>
      </c>
      <c r="B345" s="258" t="s">
        <v>86</v>
      </c>
      <c r="C345" s="258" t="s">
        <v>41</v>
      </c>
      <c r="D345" s="104">
        <v>1327</v>
      </c>
      <c r="E345" s="175" t="s">
        <v>165</v>
      </c>
      <c r="F345" s="109">
        <f t="shared" si="17"/>
        <v>7.9459999999999997</v>
      </c>
      <c r="G345" s="176">
        <v>26</v>
      </c>
      <c r="H345" s="176">
        <v>20.66</v>
      </c>
      <c r="I345" s="108">
        <f t="shared" si="18"/>
        <v>4.87</v>
      </c>
      <c r="J345" s="108">
        <f t="shared" si="16"/>
        <v>25.53</v>
      </c>
      <c r="M345" s="246"/>
    </row>
    <row r="346" spans="1:13" ht="26.4">
      <c r="A346" s="174">
        <v>339</v>
      </c>
      <c r="B346" s="258" t="s">
        <v>55</v>
      </c>
      <c r="C346" s="258" t="s">
        <v>41</v>
      </c>
      <c r="D346" s="104">
        <v>1240</v>
      </c>
      <c r="E346" s="175" t="s">
        <v>163</v>
      </c>
      <c r="F346" s="109">
        <f t="shared" si="17"/>
        <v>7.4249999999999998</v>
      </c>
      <c r="G346" s="176">
        <v>12</v>
      </c>
      <c r="H346" s="176">
        <v>17.82</v>
      </c>
      <c r="I346" s="108">
        <f t="shared" si="18"/>
        <v>4.2</v>
      </c>
      <c r="J346" s="108">
        <f t="shared" si="16"/>
        <v>22.02</v>
      </c>
      <c r="M346" s="246"/>
    </row>
    <row r="347" spans="1:13" ht="26.4">
      <c r="A347" s="174">
        <v>340</v>
      </c>
      <c r="B347" s="258" t="s">
        <v>77</v>
      </c>
      <c r="C347" s="258" t="s">
        <v>41</v>
      </c>
      <c r="D347" s="104">
        <v>1180</v>
      </c>
      <c r="E347" s="175" t="s">
        <v>163</v>
      </c>
      <c r="F347" s="109">
        <f t="shared" si="17"/>
        <v>7.0659999999999998</v>
      </c>
      <c r="G347" s="176">
        <v>26</v>
      </c>
      <c r="H347" s="176">
        <v>36.74</v>
      </c>
      <c r="I347" s="108">
        <f t="shared" si="18"/>
        <v>8.67</v>
      </c>
      <c r="J347" s="108">
        <f t="shared" si="16"/>
        <v>45.410000000000004</v>
      </c>
      <c r="M347" s="246"/>
    </row>
    <row r="348" spans="1:13" ht="26.4">
      <c r="A348" s="174">
        <v>341</v>
      </c>
      <c r="B348" s="258" t="s">
        <v>74</v>
      </c>
      <c r="C348" s="258" t="s">
        <v>43</v>
      </c>
      <c r="D348" s="104">
        <v>1448</v>
      </c>
      <c r="E348" s="175" t="s">
        <v>163</v>
      </c>
      <c r="F348" s="109">
        <f t="shared" si="17"/>
        <v>8.6709999999999994</v>
      </c>
      <c r="G348" s="176">
        <v>33.5</v>
      </c>
      <c r="H348" s="176">
        <v>58.1</v>
      </c>
      <c r="I348" s="108">
        <f t="shared" si="18"/>
        <v>13.71</v>
      </c>
      <c r="J348" s="108">
        <f t="shared" si="16"/>
        <v>71.81</v>
      </c>
      <c r="M348" s="246"/>
    </row>
    <row r="349" spans="1:13" ht="26.4">
      <c r="A349" s="174">
        <v>342</v>
      </c>
      <c r="B349" s="258" t="s">
        <v>74</v>
      </c>
      <c r="C349" s="258" t="s">
        <v>43</v>
      </c>
      <c r="D349" s="104">
        <v>1448</v>
      </c>
      <c r="E349" s="175" t="s">
        <v>164</v>
      </c>
      <c r="F349" s="109">
        <f t="shared" si="17"/>
        <v>8.6709999999999994</v>
      </c>
      <c r="G349" s="176">
        <v>3.5</v>
      </c>
      <c r="H349" s="176">
        <v>15.17</v>
      </c>
      <c r="I349" s="108">
        <f t="shared" si="18"/>
        <v>3.58</v>
      </c>
      <c r="J349" s="108">
        <f t="shared" si="16"/>
        <v>18.75</v>
      </c>
      <c r="M349" s="246"/>
    </row>
    <row r="350" spans="1:13" ht="26.4">
      <c r="A350" s="174">
        <v>343</v>
      </c>
      <c r="B350" s="258" t="s">
        <v>77</v>
      </c>
      <c r="C350" s="258" t="s">
        <v>41</v>
      </c>
      <c r="D350" s="104">
        <v>1180</v>
      </c>
      <c r="E350" s="175" t="s">
        <v>163</v>
      </c>
      <c r="F350" s="109">
        <f t="shared" si="17"/>
        <v>7.0659999999999998</v>
      </c>
      <c r="G350" s="176">
        <v>26</v>
      </c>
      <c r="H350" s="176">
        <v>36.74</v>
      </c>
      <c r="I350" s="108">
        <f t="shared" si="18"/>
        <v>8.67</v>
      </c>
      <c r="J350" s="108">
        <f t="shared" si="16"/>
        <v>45.410000000000004</v>
      </c>
      <c r="M350" s="246"/>
    </row>
    <row r="351" spans="1:13" ht="26.4">
      <c r="A351" s="174">
        <v>344</v>
      </c>
      <c r="B351" s="258" t="s">
        <v>81</v>
      </c>
      <c r="C351" s="258" t="s">
        <v>41</v>
      </c>
      <c r="D351" s="104">
        <v>1180</v>
      </c>
      <c r="E351" s="175" t="s">
        <v>163</v>
      </c>
      <c r="F351" s="109">
        <f t="shared" si="17"/>
        <v>7.0659999999999998</v>
      </c>
      <c r="G351" s="176">
        <v>58</v>
      </c>
      <c r="H351" s="176">
        <v>81.97</v>
      </c>
      <c r="I351" s="108">
        <f t="shared" si="18"/>
        <v>19.34</v>
      </c>
      <c r="J351" s="108">
        <f t="shared" si="16"/>
        <v>101.31</v>
      </c>
      <c r="M351" s="246"/>
    </row>
    <row r="352" spans="1:13" ht="26.4">
      <c r="A352" s="174">
        <v>345</v>
      </c>
      <c r="B352" s="258" t="s">
        <v>48</v>
      </c>
      <c r="C352" s="258" t="s">
        <v>41</v>
      </c>
      <c r="D352" s="104">
        <v>1203</v>
      </c>
      <c r="E352" s="175" t="s">
        <v>163</v>
      </c>
      <c r="F352" s="109">
        <f t="shared" si="17"/>
        <v>7.2039999999999997</v>
      </c>
      <c r="G352" s="176">
        <v>21</v>
      </c>
      <c r="H352" s="176">
        <v>30.26</v>
      </c>
      <c r="I352" s="108">
        <f t="shared" si="18"/>
        <v>7.14</v>
      </c>
      <c r="J352" s="108">
        <f t="shared" si="16"/>
        <v>37.4</v>
      </c>
      <c r="M352" s="246"/>
    </row>
    <row r="353" spans="1:13" ht="26.4">
      <c r="A353" s="174">
        <v>346</v>
      </c>
      <c r="B353" s="258" t="s">
        <v>52</v>
      </c>
      <c r="C353" s="258" t="s">
        <v>43</v>
      </c>
      <c r="D353" s="104">
        <v>1378</v>
      </c>
      <c r="E353" s="175" t="s">
        <v>163</v>
      </c>
      <c r="F353" s="109">
        <f t="shared" si="17"/>
        <v>8.2509999999999994</v>
      </c>
      <c r="G353" s="176">
        <v>36.5</v>
      </c>
      <c r="H353" s="176">
        <v>60.23</v>
      </c>
      <c r="I353" s="108">
        <f t="shared" si="18"/>
        <v>14.21</v>
      </c>
      <c r="J353" s="108">
        <f t="shared" si="16"/>
        <v>74.44</v>
      </c>
      <c r="M353" s="246"/>
    </row>
    <row r="354" spans="1:13" ht="26.4">
      <c r="A354" s="174">
        <v>347</v>
      </c>
      <c r="B354" s="258" t="s">
        <v>74</v>
      </c>
      <c r="C354" s="258" t="s">
        <v>43</v>
      </c>
      <c r="D354" s="104">
        <v>1448</v>
      </c>
      <c r="E354" s="175" t="s">
        <v>163</v>
      </c>
      <c r="F354" s="109">
        <f t="shared" si="17"/>
        <v>8.6709999999999994</v>
      </c>
      <c r="G354" s="176">
        <v>24</v>
      </c>
      <c r="H354" s="176">
        <v>41.62</v>
      </c>
      <c r="I354" s="108">
        <f t="shared" si="18"/>
        <v>9.82</v>
      </c>
      <c r="J354" s="108">
        <f t="shared" si="16"/>
        <v>51.44</v>
      </c>
      <c r="M354" s="246"/>
    </row>
    <row r="355" spans="1:13" ht="26.4">
      <c r="A355" s="174">
        <v>348</v>
      </c>
      <c r="B355" s="258" t="s">
        <v>74</v>
      </c>
      <c r="C355" s="258" t="s">
        <v>43</v>
      </c>
      <c r="D355" s="104">
        <v>1448</v>
      </c>
      <c r="E355" s="175" t="s">
        <v>164</v>
      </c>
      <c r="F355" s="109">
        <f t="shared" si="17"/>
        <v>8.6709999999999994</v>
      </c>
      <c r="G355" s="176">
        <v>1</v>
      </c>
      <c r="H355" s="176">
        <v>4.34</v>
      </c>
      <c r="I355" s="108">
        <f t="shared" si="18"/>
        <v>1.02</v>
      </c>
      <c r="J355" s="108">
        <f t="shared" si="16"/>
        <v>5.3599999999999994</v>
      </c>
      <c r="M355" s="246"/>
    </row>
    <row r="356" spans="1:13" ht="26.4">
      <c r="A356" s="174">
        <v>349</v>
      </c>
      <c r="B356" s="258" t="s">
        <v>56</v>
      </c>
      <c r="C356" s="258" t="s">
        <v>45</v>
      </c>
      <c r="D356" s="104">
        <v>1232</v>
      </c>
      <c r="E356" s="175" t="s">
        <v>163</v>
      </c>
      <c r="F356" s="109">
        <f t="shared" si="17"/>
        <v>7.3769999999999998</v>
      </c>
      <c r="G356" s="176">
        <v>24</v>
      </c>
      <c r="H356" s="176">
        <v>35.409999999999997</v>
      </c>
      <c r="I356" s="108">
        <f t="shared" si="18"/>
        <v>8.35</v>
      </c>
      <c r="J356" s="108">
        <f t="shared" si="16"/>
        <v>43.76</v>
      </c>
      <c r="M356" s="246"/>
    </row>
    <row r="357" spans="1:13" ht="26.4">
      <c r="A357" s="174">
        <v>350</v>
      </c>
      <c r="B357" s="258" t="s">
        <v>46</v>
      </c>
      <c r="C357" s="258" t="s">
        <v>54</v>
      </c>
      <c r="D357" s="104">
        <v>1023</v>
      </c>
      <c r="E357" s="175" t="s">
        <v>165</v>
      </c>
      <c r="F357" s="109">
        <f t="shared" si="17"/>
        <v>6.1260000000000003</v>
      </c>
      <c r="G357" s="176">
        <v>26.5</v>
      </c>
      <c r="H357" s="176">
        <v>16.23</v>
      </c>
      <c r="I357" s="108">
        <f t="shared" si="18"/>
        <v>3.83</v>
      </c>
      <c r="J357" s="108">
        <f t="shared" si="16"/>
        <v>20.060000000000002</v>
      </c>
      <c r="M357" s="246"/>
    </row>
    <row r="358" spans="1:13" ht="26.4">
      <c r="A358" s="174">
        <v>351</v>
      </c>
      <c r="B358" s="258" t="s">
        <v>46</v>
      </c>
      <c r="C358" s="258" t="s">
        <v>54</v>
      </c>
      <c r="D358" s="104">
        <v>1023</v>
      </c>
      <c r="E358" s="175" t="s">
        <v>163</v>
      </c>
      <c r="F358" s="109">
        <f t="shared" si="17"/>
        <v>6.1260000000000003</v>
      </c>
      <c r="G358" s="176">
        <v>11</v>
      </c>
      <c r="H358" s="176">
        <v>13.48</v>
      </c>
      <c r="I358" s="108">
        <f t="shared" si="18"/>
        <v>3.18</v>
      </c>
      <c r="J358" s="108">
        <f t="shared" si="16"/>
        <v>16.66</v>
      </c>
      <c r="M358" s="246"/>
    </row>
    <row r="359" spans="1:13" ht="26.4">
      <c r="A359" s="174">
        <v>352</v>
      </c>
      <c r="B359" s="258" t="s">
        <v>61</v>
      </c>
      <c r="C359" s="258" t="s">
        <v>41</v>
      </c>
      <c r="D359" s="104">
        <v>1180</v>
      </c>
      <c r="E359" s="175" t="s">
        <v>163</v>
      </c>
      <c r="F359" s="109">
        <f t="shared" si="17"/>
        <v>7.0659999999999998</v>
      </c>
      <c r="G359" s="176">
        <v>12</v>
      </c>
      <c r="H359" s="176">
        <v>16.96</v>
      </c>
      <c r="I359" s="108">
        <f t="shared" si="18"/>
        <v>4</v>
      </c>
      <c r="J359" s="108">
        <f t="shared" si="16"/>
        <v>20.96</v>
      </c>
      <c r="M359" s="246"/>
    </row>
    <row r="360" spans="1:13" ht="26.4">
      <c r="A360" s="174">
        <v>353</v>
      </c>
      <c r="B360" s="258" t="s">
        <v>89</v>
      </c>
      <c r="C360" s="258" t="s">
        <v>54</v>
      </c>
      <c r="D360" s="104">
        <v>1023</v>
      </c>
      <c r="E360" s="175" t="s">
        <v>163</v>
      </c>
      <c r="F360" s="109">
        <f t="shared" si="17"/>
        <v>6.1260000000000003</v>
      </c>
      <c r="G360" s="176">
        <v>12</v>
      </c>
      <c r="H360" s="176">
        <v>14.7</v>
      </c>
      <c r="I360" s="108">
        <f t="shared" si="18"/>
        <v>3.47</v>
      </c>
      <c r="J360" s="108">
        <f t="shared" si="16"/>
        <v>18.169999999999998</v>
      </c>
      <c r="M360" s="246"/>
    </row>
    <row r="361" spans="1:13" ht="26.4">
      <c r="A361" s="174">
        <v>354</v>
      </c>
      <c r="B361" s="258" t="s">
        <v>85</v>
      </c>
      <c r="C361" s="258" t="s">
        <v>41</v>
      </c>
      <c r="D361" s="104">
        <v>1180</v>
      </c>
      <c r="E361" s="175" t="s">
        <v>163</v>
      </c>
      <c r="F361" s="109">
        <f t="shared" si="17"/>
        <v>7.0659999999999998</v>
      </c>
      <c r="G361" s="176">
        <v>36</v>
      </c>
      <c r="H361" s="176">
        <v>50.88</v>
      </c>
      <c r="I361" s="108">
        <f t="shared" si="18"/>
        <v>12</v>
      </c>
      <c r="J361" s="108">
        <f t="shared" si="16"/>
        <v>62.88</v>
      </c>
      <c r="M361" s="246"/>
    </row>
    <row r="362" spans="1:13" ht="26.4">
      <c r="A362" s="174">
        <v>355</v>
      </c>
      <c r="B362" s="258" t="s">
        <v>40</v>
      </c>
      <c r="C362" s="258" t="s">
        <v>41</v>
      </c>
      <c r="D362" s="104">
        <v>1327</v>
      </c>
      <c r="E362" s="175" t="s">
        <v>163</v>
      </c>
      <c r="F362" s="109">
        <f t="shared" si="17"/>
        <v>7.9459999999999997</v>
      </c>
      <c r="G362" s="176">
        <v>24</v>
      </c>
      <c r="H362" s="176">
        <v>38.14</v>
      </c>
      <c r="I362" s="108">
        <f t="shared" si="18"/>
        <v>9</v>
      </c>
      <c r="J362" s="108">
        <f t="shared" si="16"/>
        <v>47.14</v>
      </c>
      <c r="M362" s="246"/>
    </row>
    <row r="363" spans="1:13" ht="26.4">
      <c r="A363" s="174">
        <v>356</v>
      </c>
      <c r="B363" s="258" t="s">
        <v>71</v>
      </c>
      <c r="C363" s="258" t="s">
        <v>41</v>
      </c>
      <c r="D363" s="104">
        <v>1180</v>
      </c>
      <c r="E363" s="175" t="s">
        <v>163</v>
      </c>
      <c r="F363" s="109">
        <f t="shared" si="17"/>
        <v>7.0659999999999998</v>
      </c>
      <c r="G363" s="176">
        <v>63</v>
      </c>
      <c r="H363" s="176">
        <v>89.03</v>
      </c>
      <c r="I363" s="108">
        <f t="shared" si="18"/>
        <v>21</v>
      </c>
      <c r="J363" s="108">
        <f t="shared" si="16"/>
        <v>110.03</v>
      </c>
      <c r="M363" s="246"/>
    </row>
    <row r="364" spans="1:13" ht="39.6">
      <c r="A364" s="174">
        <v>357</v>
      </c>
      <c r="B364" s="258" t="s">
        <v>68</v>
      </c>
      <c r="C364" s="258" t="s">
        <v>43</v>
      </c>
      <c r="D364" s="104">
        <v>1495</v>
      </c>
      <c r="E364" s="175" t="s">
        <v>163</v>
      </c>
      <c r="F364" s="109">
        <f t="shared" si="17"/>
        <v>8.952</v>
      </c>
      <c r="G364" s="176">
        <v>36</v>
      </c>
      <c r="H364" s="176">
        <v>64.45</v>
      </c>
      <c r="I364" s="108">
        <f t="shared" si="18"/>
        <v>15.2</v>
      </c>
      <c r="J364" s="108">
        <f t="shared" si="16"/>
        <v>79.650000000000006</v>
      </c>
      <c r="M364" s="246"/>
    </row>
    <row r="365" spans="1:13" ht="26.4">
      <c r="A365" s="174">
        <v>358</v>
      </c>
      <c r="B365" s="258" t="s">
        <v>63</v>
      </c>
      <c r="C365" s="258" t="s">
        <v>43</v>
      </c>
      <c r="D365" s="104">
        <v>1354</v>
      </c>
      <c r="E365" s="175" t="s">
        <v>163</v>
      </c>
      <c r="F365" s="109">
        <f t="shared" si="17"/>
        <v>8.1080000000000005</v>
      </c>
      <c r="G365" s="176">
        <v>39</v>
      </c>
      <c r="H365" s="176">
        <v>63.24</v>
      </c>
      <c r="I365" s="108">
        <f t="shared" si="18"/>
        <v>14.92</v>
      </c>
      <c r="J365" s="108">
        <f t="shared" si="16"/>
        <v>78.16</v>
      </c>
      <c r="M365" s="246"/>
    </row>
    <row r="366" spans="1:13" ht="26.4">
      <c r="A366" s="174">
        <v>359</v>
      </c>
      <c r="B366" s="258" t="s">
        <v>78</v>
      </c>
      <c r="C366" s="258" t="s">
        <v>41</v>
      </c>
      <c r="D366" s="104">
        <v>1352</v>
      </c>
      <c r="E366" s="175" t="s">
        <v>163</v>
      </c>
      <c r="F366" s="109">
        <f t="shared" si="17"/>
        <v>8.0960000000000001</v>
      </c>
      <c r="G366" s="176">
        <v>27.5</v>
      </c>
      <c r="H366" s="176">
        <v>44.53</v>
      </c>
      <c r="I366" s="108">
        <f t="shared" si="18"/>
        <v>10.5</v>
      </c>
      <c r="J366" s="108">
        <f t="shared" si="16"/>
        <v>55.03</v>
      </c>
      <c r="M366" s="246"/>
    </row>
    <row r="367" spans="1:13" ht="26.4">
      <c r="A367" s="174">
        <v>360</v>
      </c>
      <c r="B367" s="258" t="s">
        <v>82</v>
      </c>
      <c r="C367" s="258" t="s">
        <v>45</v>
      </c>
      <c r="D367" s="104">
        <v>1208</v>
      </c>
      <c r="E367" s="175" t="s">
        <v>163</v>
      </c>
      <c r="F367" s="109">
        <f t="shared" si="17"/>
        <v>7.234</v>
      </c>
      <c r="G367" s="176">
        <v>49.5</v>
      </c>
      <c r="H367" s="176">
        <v>71.62</v>
      </c>
      <c r="I367" s="108">
        <f t="shared" si="18"/>
        <v>16.899999999999999</v>
      </c>
      <c r="J367" s="108">
        <f t="shared" si="16"/>
        <v>88.52000000000001</v>
      </c>
      <c r="M367" s="246"/>
    </row>
    <row r="368" spans="1:13" ht="26.4">
      <c r="A368" s="174">
        <v>361</v>
      </c>
      <c r="B368" s="258" t="s">
        <v>72</v>
      </c>
      <c r="C368" s="258" t="s">
        <v>41</v>
      </c>
      <c r="D368" s="104">
        <v>1180</v>
      </c>
      <c r="E368" s="175" t="s">
        <v>163</v>
      </c>
      <c r="F368" s="109">
        <f t="shared" si="17"/>
        <v>7.0659999999999998</v>
      </c>
      <c r="G368" s="176">
        <v>50</v>
      </c>
      <c r="H368" s="176">
        <v>70.66</v>
      </c>
      <c r="I368" s="108">
        <f t="shared" si="18"/>
        <v>16.670000000000002</v>
      </c>
      <c r="J368" s="108">
        <f t="shared" si="16"/>
        <v>87.33</v>
      </c>
      <c r="M368" s="246"/>
    </row>
    <row r="369" spans="1:13" ht="26.4">
      <c r="A369" s="174">
        <v>362</v>
      </c>
      <c r="B369" s="258" t="s">
        <v>73</v>
      </c>
      <c r="C369" s="258" t="s">
        <v>43</v>
      </c>
      <c r="D369" s="104">
        <v>1195</v>
      </c>
      <c r="E369" s="175" t="s">
        <v>163</v>
      </c>
      <c r="F369" s="109">
        <f t="shared" si="17"/>
        <v>7.1559999999999997</v>
      </c>
      <c r="G369" s="176">
        <v>30</v>
      </c>
      <c r="H369" s="176">
        <v>42.94</v>
      </c>
      <c r="I369" s="108">
        <f t="shared" si="18"/>
        <v>10.130000000000001</v>
      </c>
      <c r="J369" s="108">
        <f t="shared" si="16"/>
        <v>53.07</v>
      </c>
      <c r="M369" s="246"/>
    </row>
    <row r="370" spans="1:13" ht="26.4">
      <c r="A370" s="174">
        <v>363</v>
      </c>
      <c r="B370" s="258" t="s">
        <v>99</v>
      </c>
      <c r="C370" s="258" t="s">
        <v>54</v>
      </c>
      <c r="D370" s="104">
        <v>1023</v>
      </c>
      <c r="E370" s="175" t="s">
        <v>163</v>
      </c>
      <c r="F370" s="109">
        <f t="shared" si="17"/>
        <v>6.1260000000000003</v>
      </c>
      <c r="G370" s="176">
        <v>37</v>
      </c>
      <c r="H370" s="176">
        <v>45.33</v>
      </c>
      <c r="I370" s="108">
        <f t="shared" si="18"/>
        <v>10.69</v>
      </c>
      <c r="J370" s="108">
        <f t="shared" si="16"/>
        <v>56.019999999999996</v>
      </c>
      <c r="M370" s="246"/>
    </row>
    <row r="371" spans="1:13" ht="26.4">
      <c r="A371" s="174">
        <v>364</v>
      </c>
      <c r="B371" s="258" t="s">
        <v>70</v>
      </c>
      <c r="C371" s="258" t="s">
        <v>54</v>
      </c>
      <c r="D371" s="104">
        <v>1023</v>
      </c>
      <c r="E371" s="175" t="s">
        <v>163</v>
      </c>
      <c r="F371" s="109">
        <f t="shared" si="17"/>
        <v>6.1260000000000003</v>
      </c>
      <c r="G371" s="176">
        <v>24</v>
      </c>
      <c r="H371" s="176">
        <v>29.4</v>
      </c>
      <c r="I371" s="108">
        <f t="shared" si="18"/>
        <v>6.94</v>
      </c>
      <c r="J371" s="108">
        <f t="shared" si="16"/>
        <v>36.339999999999996</v>
      </c>
      <c r="M371" s="246"/>
    </row>
    <row r="372" spans="1:13" ht="26.4">
      <c r="A372" s="174">
        <v>365</v>
      </c>
      <c r="B372" s="258" t="s">
        <v>107</v>
      </c>
      <c r="C372" s="258" t="s">
        <v>41</v>
      </c>
      <c r="D372" s="104">
        <v>1180</v>
      </c>
      <c r="E372" s="175" t="s">
        <v>163</v>
      </c>
      <c r="F372" s="109">
        <f t="shared" si="17"/>
        <v>7.0659999999999998</v>
      </c>
      <c r="G372" s="176">
        <v>25</v>
      </c>
      <c r="H372" s="176">
        <v>35.33</v>
      </c>
      <c r="I372" s="108">
        <f t="shared" si="18"/>
        <v>8.33</v>
      </c>
      <c r="J372" s="108">
        <f t="shared" si="16"/>
        <v>43.66</v>
      </c>
      <c r="M372" s="246"/>
    </row>
    <row r="373" spans="1:13" ht="26.4">
      <c r="A373" s="174">
        <v>366</v>
      </c>
      <c r="B373" s="258" t="s">
        <v>82</v>
      </c>
      <c r="C373" s="258" t="s">
        <v>43</v>
      </c>
      <c r="D373" s="104">
        <v>1352</v>
      </c>
      <c r="E373" s="175" t="s">
        <v>163</v>
      </c>
      <c r="F373" s="109">
        <f t="shared" si="17"/>
        <v>8.0960000000000001</v>
      </c>
      <c r="G373" s="176">
        <v>37</v>
      </c>
      <c r="H373" s="176">
        <v>59.91</v>
      </c>
      <c r="I373" s="108">
        <f t="shared" si="18"/>
        <v>14.13</v>
      </c>
      <c r="J373" s="108">
        <f t="shared" si="16"/>
        <v>74.039999999999992</v>
      </c>
      <c r="M373" s="246"/>
    </row>
    <row r="374" spans="1:13" ht="26.4">
      <c r="A374" s="174">
        <v>367</v>
      </c>
      <c r="B374" s="258" t="s">
        <v>85</v>
      </c>
      <c r="C374" s="258" t="s">
        <v>43</v>
      </c>
      <c r="D374" s="104">
        <v>1195</v>
      </c>
      <c r="E374" s="175" t="s">
        <v>163</v>
      </c>
      <c r="F374" s="109">
        <f t="shared" si="17"/>
        <v>7.1559999999999997</v>
      </c>
      <c r="G374" s="176">
        <v>24</v>
      </c>
      <c r="H374" s="176">
        <v>34.35</v>
      </c>
      <c r="I374" s="108">
        <f t="shared" si="18"/>
        <v>8.1</v>
      </c>
      <c r="J374" s="108">
        <f t="shared" si="16"/>
        <v>42.45</v>
      </c>
      <c r="M374" s="246"/>
    </row>
    <row r="375" spans="1:13" ht="26.4">
      <c r="A375" s="174">
        <v>368</v>
      </c>
      <c r="B375" s="258" t="s">
        <v>82</v>
      </c>
      <c r="C375" s="258" t="s">
        <v>43</v>
      </c>
      <c r="D375" s="104">
        <v>1195</v>
      </c>
      <c r="E375" s="175" t="s">
        <v>163</v>
      </c>
      <c r="F375" s="109">
        <f t="shared" si="17"/>
        <v>7.1559999999999997</v>
      </c>
      <c r="G375" s="176">
        <v>22</v>
      </c>
      <c r="H375" s="176">
        <v>31.49</v>
      </c>
      <c r="I375" s="108">
        <f t="shared" si="18"/>
        <v>7.43</v>
      </c>
      <c r="J375" s="108">
        <f t="shared" si="16"/>
        <v>38.92</v>
      </c>
      <c r="M375" s="246"/>
    </row>
    <row r="376" spans="1:13" ht="26.4">
      <c r="A376" s="174">
        <v>369</v>
      </c>
      <c r="B376" s="258" t="s">
        <v>82</v>
      </c>
      <c r="C376" s="258" t="s">
        <v>43</v>
      </c>
      <c r="D376" s="104">
        <v>1195</v>
      </c>
      <c r="E376" s="175" t="s">
        <v>164</v>
      </c>
      <c r="F376" s="109">
        <f t="shared" si="17"/>
        <v>7.1559999999999997</v>
      </c>
      <c r="G376" s="176">
        <v>3</v>
      </c>
      <c r="H376" s="176">
        <v>10.73</v>
      </c>
      <c r="I376" s="108">
        <f t="shared" si="18"/>
        <v>2.5299999999999998</v>
      </c>
      <c r="J376" s="108">
        <f t="shared" si="16"/>
        <v>13.26</v>
      </c>
      <c r="M376" s="246"/>
    </row>
    <row r="377" spans="1:13" ht="26.4">
      <c r="A377" s="174">
        <v>370</v>
      </c>
      <c r="B377" s="258" t="s">
        <v>42</v>
      </c>
      <c r="C377" s="258" t="s">
        <v>45</v>
      </c>
      <c r="D377" s="104">
        <v>1208</v>
      </c>
      <c r="E377" s="175" t="s">
        <v>163</v>
      </c>
      <c r="F377" s="109">
        <f t="shared" si="17"/>
        <v>7.234</v>
      </c>
      <c r="G377" s="176">
        <v>12</v>
      </c>
      <c r="H377" s="176">
        <v>17.36</v>
      </c>
      <c r="I377" s="108">
        <f t="shared" si="18"/>
        <v>4.0999999999999996</v>
      </c>
      <c r="J377" s="108">
        <f t="shared" si="16"/>
        <v>21.46</v>
      </c>
      <c r="M377" s="246"/>
    </row>
    <row r="378" spans="1:13" ht="26.4">
      <c r="A378" s="174">
        <v>371</v>
      </c>
      <c r="B378" s="258" t="s">
        <v>55</v>
      </c>
      <c r="C378" s="258" t="s">
        <v>41</v>
      </c>
      <c r="D378" s="104">
        <v>1200</v>
      </c>
      <c r="E378" s="175" t="s">
        <v>163</v>
      </c>
      <c r="F378" s="109">
        <f t="shared" si="17"/>
        <v>7.1859999999999999</v>
      </c>
      <c r="G378" s="176">
        <v>23</v>
      </c>
      <c r="H378" s="176">
        <v>33.06</v>
      </c>
      <c r="I378" s="108">
        <f t="shared" si="18"/>
        <v>7.8</v>
      </c>
      <c r="J378" s="108">
        <f t="shared" si="16"/>
        <v>40.86</v>
      </c>
      <c r="M378" s="246"/>
    </row>
    <row r="379" spans="1:13" ht="26.4">
      <c r="A379" s="174">
        <v>372</v>
      </c>
      <c r="B379" s="258" t="s">
        <v>42</v>
      </c>
      <c r="C379" s="258" t="s">
        <v>41</v>
      </c>
      <c r="D379" s="104">
        <v>1200</v>
      </c>
      <c r="E379" s="175" t="s">
        <v>163</v>
      </c>
      <c r="F379" s="109">
        <f t="shared" si="17"/>
        <v>7.1859999999999999</v>
      </c>
      <c r="G379" s="176">
        <v>24</v>
      </c>
      <c r="H379" s="176">
        <v>34.49</v>
      </c>
      <c r="I379" s="108">
        <f t="shared" si="18"/>
        <v>8.14</v>
      </c>
      <c r="J379" s="108">
        <f t="shared" si="16"/>
        <v>42.63</v>
      </c>
      <c r="M379" s="246"/>
    </row>
    <row r="380" spans="1:13" ht="26.4">
      <c r="A380" s="174">
        <v>373</v>
      </c>
      <c r="B380" s="258" t="s">
        <v>77</v>
      </c>
      <c r="C380" s="258" t="s">
        <v>43</v>
      </c>
      <c r="D380" s="104">
        <v>1219</v>
      </c>
      <c r="E380" s="175" t="s">
        <v>163</v>
      </c>
      <c r="F380" s="109">
        <f t="shared" si="17"/>
        <v>7.2990000000000004</v>
      </c>
      <c r="G380" s="176">
        <v>26</v>
      </c>
      <c r="H380" s="176">
        <v>37.950000000000003</v>
      </c>
      <c r="I380" s="108">
        <f t="shared" si="18"/>
        <v>8.9499999999999993</v>
      </c>
      <c r="J380" s="108">
        <f t="shared" si="16"/>
        <v>46.900000000000006</v>
      </c>
      <c r="M380" s="246"/>
    </row>
    <row r="381" spans="1:13" ht="26.4">
      <c r="A381" s="174">
        <v>374</v>
      </c>
      <c r="B381" s="258" t="s">
        <v>77</v>
      </c>
      <c r="C381" s="258" t="s">
        <v>41</v>
      </c>
      <c r="D381" s="104">
        <v>1203</v>
      </c>
      <c r="E381" s="175" t="s">
        <v>163</v>
      </c>
      <c r="F381" s="109">
        <f t="shared" si="17"/>
        <v>7.2039999999999997</v>
      </c>
      <c r="G381" s="176">
        <v>25</v>
      </c>
      <c r="H381" s="176">
        <v>36.020000000000003</v>
      </c>
      <c r="I381" s="108">
        <f t="shared" si="18"/>
        <v>8.5</v>
      </c>
      <c r="J381" s="108">
        <f t="shared" si="16"/>
        <v>44.52</v>
      </c>
      <c r="M381" s="246"/>
    </row>
    <row r="382" spans="1:13" ht="26.4">
      <c r="A382" s="174">
        <v>375</v>
      </c>
      <c r="B382" s="258" t="s">
        <v>49</v>
      </c>
      <c r="C382" s="258" t="s">
        <v>41</v>
      </c>
      <c r="D382" s="104">
        <v>1180</v>
      </c>
      <c r="E382" s="175" t="s">
        <v>163</v>
      </c>
      <c r="F382" s="109">
        <f t="shared" si="17"/>
        <v>7.0659999999999998</v>
      </c>
      <c r="G382" s="176">
        <v>53</v>
      </c>
      <c r="H382" s="176">
        <v>74.900000000000006</v>
      </c>
      <c r="I382" s="108">
        <f t="shared" si="18"/>
        <v>17.670000000000002</v>
      </c>
      <c r="J382" s="108">
        <f t="shared" si="16"/>
        <v>92.570000000000007</v>
      </c>
      <c r="M382" s="246"/>
    </row>
    <row r="383" spans="1:13" ht="26.4">
      <c r="A383" s="174">
        <v>376</v>
      </c>
      <c r="B383" s="258" t="s">
        <v>49</v>
      </c>
      <c r="C383" s="258" t="s">
        <v>41</v>
      </c>
      <c r="D383" s="104">
        <v>1180</v>
      </c>
      <c r="E383" s="175" t="s">
        <v>164</v>
      </c>
      <c r="F383" s="109">
        <f t="shared" si="17"/>
        <v>7.0659999999999998</v>
      </c>
      <c r="G383" s="176">
        <v>0.5</v>
      </c>
      <c r="H383" s="176">
        <v>1.77</v>
      </c>
      <c r="I383" s="108">
        <f t="shared" si="18"/>
        <v>0.42</v>
      </c>
      <c r="J383" s="108">
        <f t="shared" si="16"/>
        <v>2.19</v>
      </c>
      <c r="M383" s="246"/>
    </row>
    <row r="384" spans="1:13" ht="26.4">
      <c r="A384" s="174">
        <v>377</v>
      </c>
      <c r="B384" s="258" t="s">
        <v>71</v>
      </c>
      <c r="C384" s="258" t="s">
        <v>41</v>
      </c>
      <c r="D384" s="104">
        <v>1203</v>
      </c>
      <c r="E384" s="175" t="s">
        <v>163</v>
      </c>
      <c r="F384" s="109">
        <f t="shared" si="17"/>
        <v>7.2039999999999997</v>
      </c>
      <c r="G384" s="176">
        <v>48</v>
      </c>
      <c r="H384" s="176">
        <v>69.16</v>
      </c>
      <c r="I384" s="108">
        <f t="shared" si="18"/>
        <v>16.309999999999999</v>
      </c>
      <c r="J384" s="108">
        <f t="shared" si="16"/>
        <v>85.47</v>
      </c>
      <c r="M384" s="246"/>
    </row>
    <row r="385" spans="1:13" ht="26.4">
      <c r="A385" s="174">
        <v>378</v>
      </c>
      <c r="B385" s="258" t="s">
        <v>88</v>
      </c>
      <c r="C385" s="258" t="s">
        <v>43</v>
      </c>
      <c r="D385" s="104">
        <v>1378</v>
      </c>
      <c r="E385" s="175" t="s">
        <v>165</v>
      </c>
      <c r="F385" s="109">
        <f t="shared" si="17"/>
        <v>8.2509999999999994</v>
      </c>
      <c r="G385" s="176">
        <v>26</v>
      </c>
      <c r="H385" s="176">
        <v>21.45</v>
      </c>
      <c r="I385" s="108">
        <f t="shared" si="18"/>
        <v>5.0599999999999996</v>
      </c>
      <c r="J385" s="108">
        <f t="shared" si="16"/>
        <v>26.509999999999998</v>
      </c>
      <c r="M385" s="246"/>
    </row>
    <row r="386" spans="1:13" ht="26.4">
      <c r="A386" s="174">
        <v>379</v>
      </c>
      <c r="B386" s="258" t="s">
        <v>46</v>
      </c>
      <c r="C386" s="258" t="s">
        <v>54</v>
      </c>
      <c r="D386" s="104">
        <v>1043</v>
      </c>
      <c r="E386" s="175" t="s">
        <v>165</v>
      </c>
      <c r="F386" s="109">
        <f t="shared" si="17"/>
        <v>6.2460000000000004</v>
      </c>
      <c r="G386" s="176">
        <v>26</v>
      </c>
      <c r="H386" s="176">
        <v>16.239999999999998</v>
      </c>
      <c r="I386" s="108">
        <f t="shared" si="18"/>
        <v>3.83</v>
      </c>
      <c r="J386" s="108">
        <f t="shared" si="16"/>
        <v>20.07</v>
      </c>
      <c r="M386" s="246"/>
    </row>
    <row r="387" spans="1:13" ht="26.4">
      <c r="A387" s="174">
        <v>380</v>
      </c>
      <c r="B387" s="258" t="s">
        <v>70</v>
      </c>
      <c r="C387" s="258" t="s">
        <v>41</v>
      </c>
      <c r="D387" s="104">
        <v>1180</v>
      </c>
      <c r="E387" s="175" t="s">
        <v>163</v>
      </c>
      <c r="F387" s="109">
        <f t="shared" si="17"/>
        <v>7.0659999999999998</v>
      </c>
      <c r="G387" s="176">
        <v>40</v>
      </c>
      <c r="H387" s="176">
        <v>56.53</v>
      </c>
      <c r="I387" s="108">
        <f t="shared" si="18"/>
        <v>13.34</v>
      </c>
      <c r="J387" s="108">
        <f t="shared" si="16"/>
        <v>69.87</v>
      </c>
      <c r="M387" s="246"/>
    </row>
    <row r="388" spans="1:13" ht="26.4">
      <c r="A388" s="174">
        <v>381</v>
      </c>
      <c r="B388" s="258" t="s">
        <v>70</v>
      </c>
      <c r="C388" s="258" t="s">
        <v>41</v>
      </c>
      <c r="D388" s="104">
        <v>1180</v>
      </c>
      <c r="E388" s="175" t="s">
        <v>164</v>
      </c>
      <c r="F388" s="109">
        <f t="shared" si="17"/>
        <v>7.0659999999999998</v>
      </c>
      <c r="G388" s="176">
        <v>3.5</v>
      </c>
      <c r="H388" s="176">
        <v>12.37</v>
      </c>
      <c r="I388" s="108">
        <f t="shared" si="18"/>
        <v>2.92</v>
      </c>
      <c r="J388" s="108">
        <f t="shared" si="16"/>
        <v>15.29</v>
      </c>
      <c r="M388" s="246"/>
    </row>
    <row r="389" spans="1:13" ht="26.4">
      <c r="A389" s="174">
        <v>382</v>
      </c>
      <c r="B389" s="258" t="s">
        <v>58</v>
      </c>
      <c r="C389" s="258" t="s">
        <v>41</v>
      </c>
      <c r="D389" s="104">
        <v>1223</v>
      </c>
      <c r="E389" s="175" t="s">
        <v>163</v>
      </c>
      <c r="F389" s="109">
        <f t="shared" si="17"/>
        <v>7.3230000000000004</v>
      </c>
      <c r="G389" s="176">
        <v>39</v>
      </c>
      <c r="H389" s="176">
        <v>57.12</v>
      </c>
      <c r="I389" s="108">
        <f t="shared" si="18"/>
        <v>13.47</v>
      </c>
      <c r="J389" s="108">
        <f t="shared" si="16"/>
        <v>70.59</v>
      </c>
      <c r="M389" s="246"/>
    </row>
    <row r="390" spans="1:13" ht="26.4">
      <c r="A390" s="174">
        <v>383</v>
      </c>
      <c r="B390" s="258" t="s">
        <v>108</v>
      </c>
      <c r="C390" s="258" t="s">
        <v>41</v>
      </c>
      <c r="D390" s="104">
        <v>1203</v>
      </c>
      <c r="E390" s="175" t="s">
        <v>163</v>
      </c>
      <c r="F390" s="109">
        <f t="shared" si="17"/>
        <v>7.2039999999999997</v>
      </c>
      <c r="G390" s="176">
        <v>12</v>
      </c>
      <c r="H390" s="176">
        <v>17.29</v>
      </c>
      <c r="I390" s="108">
        <f t="shared" si="18"/>
        <v>4.08</v>
      </c>
      <c r="J390" s="108">
        <f t="shared" si="16"/>
        <v>21.369999999999997</v>
      </c>
      <c r="M390" s="246"/>
    </row>
    <row r="391" spans="1:13" ht="26.4">
      <c r="A391" s="174">
        <v>384</v>
      </c>
      <c r="B391" s="258" t="s">
        <v>88</v>
      </c>
      <c r="C391" s="258" t="s">
        <v>41</v>
      </c>
      <c r="D391" s="104">
        <v>1352</v>
      </c>
      <c r="E391" s="175" t="s">
        <v>165</v>
      </c>
      <c r="F391" s="109">
        <f t="shared" si="17"/>
        <v>8.0960000000000001</v>
      </c>
      <c r="G391" s="176">
        <v>12</v>
      </c>
      <c r="H391" s="176">
        <v>9.7200000000000006</v>
      </c>
      <c r="I391" s="108">
        <f t="shared" si="18"/>
        <v>2.29</v>
      </c>
      <c r="J391" s="108">
        <f t="shared" si="16"/>
        <v>12.010000000000002</v>
      </c>
      <c r="M391" s="246"/>
    </row>
    <row r="392" spans="1:13" ht="26.4">
      <c r="A392" s="174">
        <v>385</v>
      </c>
      <c r="B392" s="258" t="s">
        <v>73</v>
      </c>
      <c r="C392" s="258" t="s">
        <v>43</v>
      </c>
      <c r="D392" s="104">
        <v>1195</v>
      </c>
      <c r="E392" s="175" t="s">
        <v>163</v>
      </c>
      <c r="F392" s="109">
        <f t="shared" si="17"/>
        <v>7.1559999999999997</v>
      </c>
      <c r="G392" s="176">
        <v>13</v>
      </c>
      <c r="H392" s="176">
        <v>18.61</v>
      </c>
      <c r="I392" s="108">
        <f t="shared" si="18"/>
        <v>4.3899999999999997</v>
      </c>
      <c r="J392" s="108">
        <f t="shared" ref="J392:J455" si="19">H392+I392</f>
        <v>23</v>
      </c>
      <c r="M392" s="246"/>
    </row>
    <row r="393" spans="1:13" ht="26.4">
      <c r="A393" s="174">
        <v>386</v>
      </c>
      <c r="B393" s="258" t="s">
        <v>83</v>
      </c>
      <c r="C393" s="258" t="s">
        <v>43</v>
      </c>
      <c r="D393" s="104">
        <v>1378</v>
      </c>
      <c r="E393" s="175" t="s">
        <v>163</v>
      </c>
      <c r="F393" s="109">
        <f t="shared" ref="F393:F404" si="20">ROUND(D393/$F$4,3)</f>
        <v>8.2509999999999994</v>
      </c>
      <c r="G393" s="176">
        <v>23</v>
      </c>
      <c r="H393" s="176">
        <v>37.950000000000003</v>
      </c>
      <c r="I393" s="108">
        <f t="shared" ref="I393:I412" si="21">ROUND(H393*23.59%,2)</f>
        <v>8.9499999999999993</v>
      </c>
      <c r="J393" s="108">
        <f t="shared" si="19"/>
        <v>46.900000000000006</v>
      </c>
      <c r="M393" s="246"/>
    </row>
    <row r="394" spans="1:13" ht="39.6">
      <c r="A394" s="174">
        <v>387</v>
      </c>
      <c r="B394" s="258" t="s">
        <v>68</v>
      </c>
      <c r="C394" s="258" t="s">
        <v>43</v>
      </c>
      <c r="D394" s="104">
        <v>1448</v>
      </c>
      <c r="E394" s="175" t="s">
        <v>163</v>
      </c>
      <c r="F394" s="109">
        <f t="shared" si="20"/>
        <v>8.6709999999999994</v>
      </c>
      <c r="G394" s="176">
        <v>24</v>
      </c>
      <c r="H394" s="176">
        <v>41.62</v>
      </c>
      <c r="I394" s="108">
        <f t="shared" si="21"/>
        <v>9.82</v>
      </c>
      <c r="J394" s="108">
        <f t="shared" si="19"/>
        <v>51.44</v>
      </c>
      <c r="M394" s="246"/>
    </row>
    <row r="395" spans="1:13" ht="26.4">
      <c r="A395" s="174">
        <v>388</v>
      </c>
      <c r="B395" s="258" t="s">
        <v>52</v>
      </c>
      <c r="C395" s="258" t="s">
        <v>41</v>
      </c>
      <c r="D395" s="104">
        <v>1352</v>
      </c>
      <c r="E395" s="175" t="s">
        <v>163</v>
      </c>
      <c r="F395" s="109">
        <f t="shared" si="20"/>
        <v>8.0960000000000001</v>
      </c>
      <c r="G395" s="176">
        <v>25</v>
      </c>
      <c r="H395" s="176">
        <v>40.479999999999997</v>
      </c>
      <c r="I395" s="108">
        <f t="shared" si="21"/>
        <v>9.5500000000000007</v>
      </c>
      <c r="J395" s="108">
        <f t="shared" si="19"/>
        <v>50.03</v>
      </c>
      <c r="M395" s="246"/>
    </row>
    <row r="396" spans="1:13" ht="26.4">
      <c r="A396" s="174">
        <v>389</v>
      </c>
      <c r="B396" s="258" t="s">
        <v>108</v>
      </c>
      <c r="C396" s="258" t="s">
        <v>54</v>
      </c>
      <c r="D396" s="104">
        <v>1023</v>
      </c>
      <c r="E396" s="175" t="s">
        <v>163</v>
      </c>
      <c r="F396" s="109">
        <f t="shared" si="20"/>
        <v>6.1260000000000003</v>
      </c>
      <c r="G396" s="176">
        <v>12</v>
      </c>
      <c r="H396" s="176">
        <v>14.7</v>
      </c>
      <c r="I396" s="108">
        <f t="shared" si="21"/>
        <v>3.47</v>
      </c>
      <c r="J396" s="108">
        <f t="shared" si="19"/>
        <v>18.169999999999998</v>
      </c>
      <c r="M396" s="246"/>
    </row>
    <row r="397" spans="1:13" ht="26.4">
      <c r="A397" s="174">
        <v>390</v>
      </c>
      <c r="B397" s="258" t="s">
        <v>92</v>
      </c>
      <c r="C397" s="258" t="s">
        <v>41</v>
      </c>
      <c r="D397" s="104">
        <v>1352</v>
      </c>
      <c r="E397" s="175" t="s">
        <v>165</v>
      </c>
      <c r="F397" s="109">
        <f t="shared" si="20"/>
        <v>8.0960000000000001</v>
      </c>
      <c r="G397" s="176">
        <v>13</v>
      </c>
      <c r="H397" s="176">
        <v>10.52</v>
      </c>
      <c r="I397" s="108">
        <f t="shared" si="21"/>
        <v>2.48</v>
      </c>
      <c r="J397" s="108">
        <f t="shared" si="19"/>
        <v>13</v>
      </c>
      <c r="M397" s="246"/>
    </row>
    <row r="398" spans="1:13" ht="26.4">
      <c r="A398" s="174">
        <v>391</v>
      </c>
      <c r="B398" s="258" t="s">
        <v>92</v>
      </c>
      <c r="C398" s="258" t="s">
        <v>41</v>
      </c>
      <c r="D398" s="104">
        <v>1352</v>
      </c>
      <c r="E398" s="175" t="s">
        <v>163</v>
      </c>
      <c r="F398" s="109">
        <f t="shared" si="20"/>
        <v>8.0960000000000001</v>
      </c>
      <c r="G398" s="176">
        <v>13</v>
      </c>
      <c r="H398" s="176">
        <v>21.05</v>
      </c>
      <c r="I398" s="108">
        <f t="shared" si="21"/>
        <v>4.97</v>
      </c>
      <c r="J398" s="108">
        <f t="shared" si="19"/>
        <v>26.02</v>
      </c>
      <c r="M398" s="246"/>
    </row>
    <row r="399" spans="1:13" ht="26.4">
      <c r="A399" s="174">
        <v>392</v>
      </c>
      <c r="B399" s="258" t="s">
        <v>56</v>
      </c>
      <c r="C399" s="258" t="s">
        <v>41</v>
      </c>
      <c r="D399" s="104">
        <v>1180</v>
      </c>
      <c r="E399" s="175" t="s">
        <v>163</v>
      </c>
      <c r="F399" s="109">
        <f t="shared" si="20"/>
        <v>7.0659999999999998</v>
      </c>
      <c r="G399" s="176">
        <v>12</v>
      </c>
      <c r="H399" s="176">
        <v>16.96</v>
      </c>
      <c r="I399" s="108">
        <f t="shared" si="21"/>
        <v>4</v>
      </c>
      <c r="J399" s="108">
        <f t="shared" si="19"/>
        <v>20.96</v>
      </c>
      <c r="M399" s="246"/>
    </row>
    <row r="400" spans="1:13" ht="26.4">
      <c r="A400" s="174">
        <v>393</v>
      </c>
      <c r="B400" s="258" t="s">
        <v>42</v>
      </c>
      <c r="C400" s="258" t="s">
        <v>41</v>
      </c>
      <c r="D400" s="104">
        <v>1180</v>
      </c>
      <c r="E400" s="175" t="s">
        <v>163</v>
      </c>
      <c r="F400" s="109">
        <f t="shared" si="20"/>
        <v>7.0659999999999998</v>
      </c>
      <c r="G400" s="176">
        <v>12</v>
      </c>
      <c r="H400" s="176">
        <v>16.96</v>
      </c>
      <c r="I400" s="108">
        <f t="shared" si="21"/>
        <v>4</v>
      </c>
      <c r="J400" s="108">
        <f t="shared" si="19"/>
        <v>20.96</v>
      </c>
      <c r="M400" s="246"/>
    </row>
    <row r="401" spans="1:13" ht="26.4">
      <c r="A401" s="174">
        <v>394</v>
      </c>
      <c r="B401" s="258" t="s">
        <v>75</v>
      </c>
      <c r="C401" s="258" t="s">
        <v>41</v>
      </c>
      <c r="D401" s="104">
        <v>1327</v>
      </c>
      <c r="E401" s="175" t="s">
        <v>163</v>
      </c>
      <c r="F401" s="109">
        <f t="shared" si="20"/>
        <v>7.9459999999999997</v>
      </c>
      <c r="G401" s="176">
        <v>12</v>
      </c>
      <c r="H401" s="176">
        <v>19.07</v>
      </c>
      <c r="I401" s="108">
        <f t="shared" si="21"/>
        <v>4.5</v>
      </c>
      <c r="J401" s="108">
        <f t="shared" si="19"/>
        <v>23.57</v>
      </c>
      <c r="M401" s="246"/>
    </row>
    <row r="402" spans="1:13" ht="26.4">
      <c r="A402" s="174">
        <v>395</v>
      </c>
      <c r="B402" s="258" t="s">
        <v>82</v>
      </c>
      <c r="C402" s="258" t="s">
        <v>41</v>
      </c>
      <c r="D402" s="104">
        <v>1180</v>
      </c>
      <c r="E402" s="175" t="s">
        <v>163</v>
      </c>
      <c r="F402" s="109">
        <f t="shared" si="20"/>
        <v>7.0659999999999998</v>
      </c>
      <c r="G402" s="176">
        <v>24.5</v>
      </c>
      <c r="H402" s="176">
        <v>34.619999999999997</v>
      </c>
      <c r="I402" s="108">
        <f t="shared" si="21"/>
        <v>8.17</v>
      </c>
      <c r="J402" s="108">
        <f t="shared" si="19"/>
        <v>42.79</v>
      </c>
      <c r="M402" s="246"/>
    </row>
    <row r="403" spans="1:13" ht="26.4">
      <c r="A403" s="174">
        <v>396</v>
      </c>
      <c r="B403" s="258" t="s">
        <v>58</v>
      </c>
      <c r="C403" s="258" t="s">
        <v>41</v>
      </c>
      <c r="D403" s="104">
        <v>1180</v>
      </c>
      <c r="E403" s="175" t="s">
        <v>163</v>
      </c>
      <c r="F403" s="109">
        <f t="shared" si="20"/>
        <v>7.0659999999999998</v>
      </c>
      <c r="G403" s="176">
        <v>26</v>
      </c>
      <c r="H403" s="176">
        <v>36.74</v>
      </c>
      <c r="I403" s="108">
        <f t="shared" si="21"/>
        <v>8.67</v>
      </c>
      <c r="J403" s="108">
        <f t="shared" si="19"/>
        <v>45.410000000000004</v>
      </c>
      <c r="M403" s="246"/>
    </row>
    <row r="404" spans="1:13" ht="13.5" customHeight="1">
      <c r="A404" s="174">
        <v>397</v>
      </c>
      <c r="B404" s="258" t="s">
        <v>77</v>
      </c>
      <c r="C404" s="258" t="s">
        <v>41</v>
      </c>
      <c r="D404" s="104">
        <v>1180</v>
      </c>
      <c r="E404" s="175" t="s">
        <v>163</v>
      </c>
      <c r="F404" s="109">
        <f t="shared" si="20"/>
        <v>7.0659999999999998</v>
      </c>
      <c r="G404" s="176">
        <v>12</v>
      </c>
      <c r="H404" s="176">
        <v>16.96</v>
      </c>
      <c r="I404" s="108">
        <f t="shared" si="21"/>
        <v>4</v>
      </c>
      <c r="J404" s="108">
        <f t="shared" si="19"/>
        <v>20.96</v>
      </c>
      <c r="M404" s="246"/>
    </row>
    <row r="405" spans="1:13" ht="26.4">
      <c r="A405" s="174">
        <v>398</v>
      </c>
      <c r="B405" s="258" t="s">
        <v>66</v>
      </c>
      <c r="C405" s="258" t="s">
        <v>41</v>
      </c>
      <c r="D405" s="104">
        <v>1180</v>
      </c>
      <c r="E405" s="175" t="s">
        <v>163</v>
      </c>
      <c r="F405" s="109">
        <f t="shared" ref="F405:F468" si="22">ROUND(D405/$F$4,3)</f>
        <v>7.0659999999999998</v>
      </c>
      <c r="G405" s="176">
        <v>24</v>
      </c>
      <c r="H405" s="176">
        <v>33.92</v>
      </c>
      <c r="I405" s="108">
        <f t="shared" si="21"/>
        <v>8</v>
      </c>
      <c r="J405" s="108">
        <f t="shared" si="19"/>
        <v>41.92</v>
      </c>
      <c r="M405" s="246"/>
    </row>
    <row r="406" spans="1:13" ht="26.4">
      <c r="A406" s="174">
        <v>399</v>
      </c>
      <c r="B406" s="258" t="s">
        <v>71</v>
      </c>
      <c r="C406" s="258" t="s">
        <v>41</v>
      </c>
      <c r="D406" s="104">
        <v>1180</v>
      </c>
      <c r="E406" s="175" t="s">
        <v>163</v>
      </c>
      <c r="F406" s="109">
        <f t="shared" si="22"/>
        <v>7.0659999999999998</v>
      </c>
      <c r="G406" s="176">
        <v>51</v>
      </c>
      <c r="H406" s="176">
        <v>72.069999999999993</v>
      </c>
      <c r="I406" s="108">
        <f t="shared" si="21"/>
        <v>17</v>
      </c>
      <c r="J406" s="108">
        <f t="shared" si="19"/>
        <v>89.07</v>
      </c>
      <c r="M406" s="246"/>
    </row>
    <row r="407" spans="1:13" ht="26.4">
      <c r="A407" s="174">
        <v>400</v>
      </c>
      <c r="B407" s="258" t="s">
        <v>51</v>
      </c>
      <c r="C407" s="258" t="s">
        <v>41</v>
      </c>
      <c r="D407" s="104">
        <v>1180</v>
      </c>
      <c r="E407" s="175" t="s">
        <v>163</v>
      </c>
      <c r="F407" s="109">
        <f t="shared" si="22"/>
        <v>7.0659999999999998</v>
      </c>
      <c r="G407" s="176">
        <v>26.5</v>
      </c>
      <c r="H407" s="176">
        <v>37.450000000000003</v>
      </c>
      <c r="I407" s="108">
        <f t="shared" si="21"/>
        <v>8.83</v>
      </c>
      <c r="J407" s="108">
        <f t="shared" si="19"/>
        <v>46.28</v>
      </c>
      <c r="M407" s="246"/>
    </row>
    <row r="408" spans="1:13" ht="26.4">
      <c r="A408" s="174">
        <v>401</v>
      </c>
      <c r="B408" s="258" t="s">
        <v>70</v>
      </c>
      <c r="C408" s="258" t="s">
        <v>54</v>
      </c>
      <c r="D408" s="104">
        <v>1023</v>
      </c>
      <c r="E408" s="175" t="s">
        <v>163</v>
      </c>
      <c r="F408" s="109">
        <f t="shared" si="22"/>
        <v>6.1260000000000003</v>
      </c>
      <c r="G408" s="176">
        <v>24</v>
      </c>
      <c r="H408" s="176">
        <v>29.4</v>
      </c>
      <c r="I408" s="108">
        <f t="shared" si="21"/>
        <v>6.94</v>
      </c>
      <c r="J408" s="108">
        <f t="shared" si="19"/>
        <v>36.339999999999996</v>
      </c>
      <c r="M408" s="246"/>
    </row>
    <row r="409" spans="1:13" ht="26.4">
      <c r="A409" s="174">
        <v>402</v>
      </c>
      <c r="B409" s="258" t="s">
        <v>78</v>
      </c>
      <c r="C409" s="258" t="s">
        <v>41</v>
      </c>
      <c r="D409" s="104">
        <v>1307</v>
      </c>
      <c r="E409" s="175" t="s">
        <v>163</v>
      </c>
      <c r="F409" s="109">
        <f t="shared" si="22"/>
        <v>7.8259999999999996</v>
      </c>
      <c r="G409" s="176">
        <v>10</v>
      </c>
      <c r="H409" s="176">
        <v>15.65</v>
      </c>
      <c r="I409" s="108">
        <f t="shared" si="21"/>
        <v>3.69</v>
      </c>
      <c r="J409" s="108">
        <f t="shared" si="19"/>
        <v>19.34</v>
      </c>
      <c r="M409" s="246"/>
    </row>
    <row r="410" spans="1:13" ht="26.4">
      <c r="A410" s="174">
        <v>403</v>
      </c>
      <c r="B410" s="258" t="s">
        <v>56</v>
      </c>
      <c r="C410" s="258" t="s">
        <v>41</v>
      </c>
      <c r="D410" s="104">
        <v>1160</v>
      </c>
      <c r="E410" s="175" t="s">
        <v>163</v>
      </c>
      <c r="F410" s="109">
        <f t="shared" si="22"/>
        <v>6.9459999999999997</v>
      </c>
      <c r="G410" s="176">
        <v>12</v>
      </c>
      <c r="H410" s="176">
        <v>16.670000000000002</v>
      </c>
      <c r="I410" s="108">
        <f t="shared" si="21"/>
        <v>3.93</v>
      </c>
      <c r="J410" s="108">
        <f t="shared" si="19"/>
        <v>20.6</v>
      </c>
      <c r="M410" s="246"/>
    </row>
    <row r="411" spans="1:13" ht="26.4">
      <c r="A411" s="174">
        <v>404</v>
      </c>
      <c r="B411" s="258" t="s">
        <v>72</v>
      </c>
      <c r="C411" s="258" t="s">
        <v>54</v>
      </c>
      <c r="D411" s="104">
        <v>1003</v>
      </c>
      <c r="E411" s="175" t="s">
        <v>163</v>
      </c>
      <c r="F411" s="109">
        <f t="shared" si="22"/>
        <v>6.0060000000000002</v>
      </c>
      <c r="G411" s="176">
        <v>25</v>
      </c>
      <c r="H411" s="176">
        <v>30.03</v>
      </c>
      <c r="I411" s="108">
        <f t="shared" si="21"/>
        <v>7.08</v>
      </c>
      <c r="J411" s="108">
        <f t="shared" si="19"/>
        <v>37.11</v>
      </c>
      <c r="M411" s="246"/>
    </row>
    <row r="412" spans="1:13" ht="26.4">
      <c r="A412" s="174">
        <v>405</v>
      </c>
      <c r="B412" s="258" t="s">
        <v>51</v>
      </c>
      <c r="C412" s="258" t="s">
        <v>41</v>
      </c>
      <c r="D412" s="104">
        <v>1160</v>
      </c>
      <c r="E412" s="175" t="s">
        <v>163</v>
      </c>
      <c r="F412" s="109">
        <f t="shared" si="22"/>
        <v>6.9459999999999997</v>
      </c>
      <c r="G412" s="176">
        <v>24</v>
      </c>
      <c r="H412" s="176">
        <v>33.340000000000003</v>
      </c>
      <c r="I412" s="108">
        <f t="shared" si="21"/>
        <v>7.86</v>
      </c>
      <c r="J412" s="108">
        <f t="shared" si="19"/>
        <v>41.2</v>
      </c>
      <c r="M412" s="246"/>
    </row>
    <row r="413" spans="1:13" ht="26.4">
      <c r="A413" s="174">
        <v>406</v>
      </c>
      <c r="B413" s="258" t="s">
        <v>63</v>
      </c>
      <c r="C413" s="258" t="s">
        <v>54</v>
      </c>
      <c r="D413" s="104">
        <v>1043</v>
      </c>
      <c r="E413" s="175" t="s">
        <v>163</v>
      </c>
      <c r="F413" s="109">
        <f t="shared" si="22"/>
        <v>6.2460000000000004</v>
      </c>
      <c r="G413" s="176">
        <v>26</v>
      </c>
      <c r="H413" s="176">
        <v>32.479999999999997</v>
      </c>
      <c r="I413" s="108">
        <f>ROUND(H413*23.59%,2)</f>
        <v>7.66</v>
      </c>
      <c r="J413" s="108">
        <f t="shared" si="19"/>
        <v>40.14</v>
      </c>
      <c r="M413" s="246"/>
    </row>
    <row r="414" spans="1:13" ht="26.4">
      <c r="A414" s="174">
        <v>407</v>
      </c>
      <c r="B414" s="258" t="s">
        <v>51</v>
      </c>
      <c r="C414" s="258" t="s">
        <v>41</v>
      </c>
      <c r="D414" s="104">
        <v>1160</v>
      </c>
      <c r="E414" s="175" t="s">
        <v>163</v>
      </c>
      <c r="F414" s="109">
        <f t="shared" si="22"/>
        <v>6.9459999999999997</v>
      </c>
      <c r="G414" s="176">
        <v>25.5</v>
      </c>
      <c r="H414" s="176">
        <v>35.42</v>
      </c>
      <c r="I414" s="108">
        <f>ROUND(H414*23.59%,2)</f>
        <v>8.36</v>
      </c>
      <c r="J414" s="108">
        <f t="shared" si="19"/>
        <v>43.78</v>
      </c>
      <c r="M414" s="246"/>
    </row>
    <row r="415" spans="1:13" ht="26.4">
      <c r="A415" s="174">
        <v>408</v>
      </c>
      <c r="B415" s="258" t="s">
        <v>52</v>
      </c>
      <c r="C415" s="258" t="s">
        <v>41</v>
      </c>
      <c r="D415" s="104">
        <v>1307</v>
      </c>
      <c r="E415" s="175" t="s">
        <v>163</v>
      </c>
      <c r="F415" s="109">
        <f t="shared" si="22"/>
        <v>7.8259999999999996</v>
      </c>
      <c r="G415" s="176">
        <v>25</v>
      </c>
      <c r="H415" s="176">
        <v>39.130000000000003</v>
      </c>
      <c r="I415" s="108">
        <f>ROUND(H415*23.59%,2)</f>
        <v>9.23</v>
      </c>
      <c r="J415" s="108">
        <f t="shared" si="19"/>
        <v>48.36</v>
      </c>
      <c r="M415" s="246"/>
    </row>
    <row r="416" spans="1:13" ht="26.4">
      <c r="A416" s="174">
        <v>409</v>
      </c>
      <c r="B416" s="258" t="s">
        <v>67</v>
      </c>
      <c r="C416" s="258" t="s">
        <v>41</v>
      </c>
      <c r="D416" s="104">
        <v>1160</v>
      </c>
      <c r="E416" s="175" t="s">
        <v>165</v>
      </c>
      <c r="F416" s="109">
        <f t="shared" si="22"/>
        <v>6.9459999999999997</v>
      </c>
      <c r="G416" s="176">
        <v>12</v>
      </c>
      <c r="H416" s="176">
        <v>8.34</v>
      </c>
      <c r="I416" s="108">
        <f t="shared" ref="I416:I479" si="23">ROUND(H416*23.59%,2)</f>
        <v>1.97</v>
      </c>
      <c r="J416" s="108">
        <f t="shared" si="19"/>
        <v>10.31</v>
      </c>
      <c r="M416" s="246"/>
    </row>
    <row r="417" spans="1:13" ht="26.4">
      <c r="A417" s="174">
        <v>410</v>
      </c>
      <c r="B417" s="258" t="s">
        <v>53</v>
      </c>
      <c r="C417" s="258" t="s">
        <v>54</v>
      </c>
      <c r="D417" s="104">
        <v>1003</v>
      </c>
      <c r="E417" s="175" t="s">
        <v>165</v>
      </c>
      <c r="F417" s="109">
        <f t="shared" si="22"/>
        <v>6.0060000000000002</v>
      </c>
      <c r="G417" s="176">
        <v>26</v>
      </c>
      <c r="H417" s="176">
        <v>15.62</v>
      </c>
      <c r="I417" s="108">
        <f t="shared" si="23"/>
        <v>3.68</v>
      </c>
      <c r="J417" s="108">
        <f t="shared" si="19"/>
        <v>19.3</v>
      </c>
      <c r="M417" s="246"/>
    </row>
    <row r="418" spans="1:13" ht="26.4">
      <c r="A418" s="174">
        <v>411</v>
      </c>
      <c r="B418" s="258" t="s">
        <v>82</v>
      </c>
      <c r="C418" s="258" t="s">
        <v>54</v>
      </c>
      <c r="D418" s="104">
        <v>1003</v>
      </c>
      <c r="E418" s="175" t="s">
        <v>163</v>
      </c>
      <c r="F418" s="109">
        <f t="shared" si="22"/>
        <v>6.0060000000000002</v>
      </c>
      <c r="G418" s="176">
        <v>37.5</v>
      </c>
      <c r="H418" s="176">
        <v>45.05</v>
      </c>
      <c r="I418" s="108">
        <f t="shared" si="23"/>
        <v>10.63</v>
      </c>
      <c r="J418" s="108">
        <f t="shared" si="19"/>
        <v>55.68</v>
      </c>
      <c r="M418" s="246"/>
    </row>
    <row r="419" spans="1:13" ht="26.4">
      <c r="A419" s="174">
        <v>412</v>
      </c>
      <c r="B419" s="258" t="s">
        <v>66</v>
      </c>
      <c r="C419" s="258" t="s">
        <v>54</v>
      </c>
      <c r="D419" s="104">
        <v>1003</v>
      </c>
      <c r="E419" s="175" t="s">
        <v>163</v>
      </c>
      <c r="F419" s="109">
        <f t="shared" si="22"/>
        <v>6.0060000000000002</v>
      </c>
      <c r="G419" s="176">
        <v>32</v>
      </c>
      <c r="H419" s="176">
        <v>38.44</v>
      </c>
      <c r="I419" s="108">
        <f t="shared" si="23"/>
        <v>9.07</v>
      </c>
      <c r="J419" s="108">
        <f t="shared" si="19"/>
        <v>47.51</v>
      </c>
      <c r="M419" s="246"/>
    </row>
    <row r="420" spans="1:13" ht="26.4">
      <c r="A420" s="174">
        <v>413</v>
      </c>
      <c r="B420" s="258" t="s">
        <v>86</v>
      </c>
      <c r="C420" s="258" t="s">
        <v>41</v>
      </c>
      <c r="D420" s="104">
        <v>1332</v>
      </c>
      <c r="E420" s="175" t="s">
        <v>163</v>
      </c>
      <c r="F420" s="109">
        <f t="shared" si="22"/>
        <v>7.976</v>
      </c>
      <c r="G420" s="176">
        <v>22</v>
      </c>
      <c r="H420" s="176">
        <v>35.090000000000003</v>
      </c>
      <c r="I420" s="108">
        <f t="shared" si="23"/>
        <v>8.2799999999999994</v>
      </c>
      <c r="J420" s="108">
        <f t="shared" si="19"/>
        <v>43.370000000000005</v>
      </c>
      <c r="M420" s="246"/>
    </row>
    <row r="421" spans="1:13" ht="26.4">
      <c r="A421" s="174">
        <v>414</v>
      </c>
      <c r="B421" s="258" t="s">
        <v>86</v>
      </c>
      <c r="C421" s="258" t="s">
        <v>41</v>
      </c>
      <c r="D421" s="104">
        <v>1332</v>
      </c>
      <c r="E421" s="175" t="s">
        <v>164</v>
      </c>
      <c r="F421" s="109">
        <f t="shared" si="22"/>
        <v>7.976</v>
      </c>
      <c r="G421" s="176">
        <v>1</v>
      </c>
      <c r="H421" s="176">
        <v>3.99</v>
      </c>
      <c r="I421" s="108">
        <f t="shared" si="23"/>
        <v>0.94</v>
      </c>
      <c r="J421" s="108">
        <f t="shared" si="19"/>
        <v>4.93</v>
      </c>
      <c r="M421" s="246"/>
    </row>
    <row r="422" spans="1:13" ht="26.4">
      <c r="A422" s="174">
        <v>415</v>
      </c>
      <c r="B422" s="258" t="s">
        <v>86</v>
      </c>
      <c r="C422" s="258" t="s">
        <v>41</v>
      </c>
      <c r="D422" s="104">
        <v>1332</v>
      </c>
      <c r="E422" s="175" t="s">
        <v>165</v>
      </c>
      <c r="F422" s="109">
        <f t="shared" si="22"/>
        <v>7.976</v>
      </c>
      <c r="G422" s="176">
        <v>13</v>
      </c>
      <c r="H422" s="176">
        <v>10.37</v>
      </c>
      <c r="I422" s="108">
        <f t="shared" si="23"/>
        <v>2.4500000000000002</v>
      </c>
      <c r="J422" s="108">
        <f t="shared" si="19"/>
        <v>12.82</v>
      </c>
      <c r="M422" s="246"/>
    </row>
    <row r="423" spans="1:13" ht="26.4">
      <c r="A423" s="174">
        <v>416</v>
      </c>
      <c r="B423" s="258" t="s">
        <v>69</v>
      </c>
      <c r="C423" s="258" t="s">
        <v>54</v>
      </c>
      <c r="D423" s="104">
        <v>1003</v>
      </c>
      <c r="E423" s="175" t="s">
        <v>163</v>
      </c>
      <c r="F423" s="109">
        <f t="shared" si="22"/>
        <v>6.0060000000000002</v>
      </c>
      <c r="G423" s="176">
        <v>24.5</v>
      </c>
      <c r="H423" s="176">
        <v>29.43</v>
      </c>
      <c r="I423" s="108">
        <f t="shared" si="23"/>
        <v>6.94</v>
      </c>
      <c r="J423" s="108">
        <f t="shared" si="19"/>
        <v>36.369999999999997</v>
      </c>
      <c r="M423" s="246"/>
    </row>
    <row r="424" spans="1:13" ht="26.4">
      <c r="A424" s="174">
        <v>417</v>
      </c>
      <c r="B424" s="258" t="s">
        <v>46</v>
      </c>
      <c r="C424" s="258" t="s">
        <v>54</v>
      </c>
      <c r="D424" s="104">
        <v>1003</v>
      </c>
      <c r="E424" s="175" t="s">
        <v>165</v>
      </c>
      <c r="F424" s="109">
        <f t="shared" si="22"/>
        <v>6.0060000000000002</v>
      </c>
      <c r="G424" s="176">
        <v>26</v>
      </c>
      <c r="H424" s="176">
        <v>15.62</v>
      </c>
      <c r="I424" s="108">
        <f t="shared" si="23"/>
        <v>3.68</v>
      </c>
      <c r="J424" s="108">
        <f t="shared" si="19"/>
        <v>19.3</v>
      </c>
      <c r="M424" s="246"/>
    </row>
    <row r="425" spans="1:13" ht="26.4">
      <c r="A425" s="174">
        <v>418</v>
      </c>
      <c r="B425" s="258" t="s">
        <v>86</v>
      </c>
      <c r="C425" s="258" t="s">
        <v>41</v>
      </c>
      <c r="D425" s="104">
        <v>1332</v>
      </c>
      <c r="E425" s="175" t="s">
        <v>165</v>
      </c>
      <c r="F425" s="109">
        <f t="shared" si="22"/>
        <v>7.976</v>
      </c>
      <c r="G425" s="176">
        <v>13</v>
      </c>
      <c r="H425" s="176">
        <v>10.37</v>
      </c>
      <c r="I425" s="108">
        <f t="shared" si="23"/>
        <v>2.4500000000000002</v>
      </c>
      <c r="J425" s="108">
        <f t="shared" si="19"/>
        <v>12.82</v>
      </c>
      <c r="M425" s="246"/>
    </row>
    <row r="426" spans="1:13" ht="26.4">
      <c r="A426" s="174">
        <v>419</v>
      </c>
      <c r="B426" s="258" t="s">
        <v>86</v>
      </c>
      <c r="C426" s="258" t="s">
        <v>41</v>
      </c>
      <c r="D426" s="104">
        <v>1332</v>
      </c>
      <c r="E426" s="175" t="s">
        <v>163</v>
      </c>
      <c r="F426" s="109">
        <f t="shared" si="22"/>
        <v>7.976</v>
      </c>
      <c r="G426" s="176">
        <v>21.5</v>
      </c>
      <c r="H426" s="176">
        <v>34.299999999999997</v>
      </c>
      <c r="I426" s="108">
        <f t="shared" si="23"/>
        <v>8.09</v>
      </c>
      <c r="J426" s="108">
        <f t="shared" si="19"/>
        <v>42.39</v>
      </c>
      <c r="M426" s="246"/>
    </row>
    <row r="427" spans="1:13" ht="26.4">
      <c r="A427" s="174">
        <v>420</v>
      </c>
      <c r="B427" s="258" t="s">
        <v>86</v>
      </c>
      <c r="C427" s="258" t="s">
        <v>41</v>
      </c>
      <c r="D427" s="104">
        <v>1332</v>
      </c>
      <c r="E427" s="175" t="s">
        <v>164</v>
      </c>
      <c r="F427" s="109">
        <f t="shared" si="22"/>
        <v>7.976</v>
      </c>
      <c r="G427" s="176">
        <v>1.5</v>
      </c>
      <c r="H427" s="176">
        <v>5.98</v>
      </c>
      <c r="I427" s="108">
        <f t="shared" si="23"/>
        <v>1.41</v>
      </c>
      <c r="J427" s="108">
        <f t="shared" si="19"/>
        <v>7.3900000000000006</v>
      </c>
      <c r="M427" s="246"/>
    </row>
    <row r="428" spans="1:13" ht="26.4">
      <c r="A428" s="174">
        <v>421</v>
      </c>
      <c r="B428" s="258" t="s">
        <v>61</v>
      </c>
      <c r="C428" s="258" t="s">
        <v>41</v>
      </c>
      <c r="D428" s="104">
        <v>1183</v>
      </c>
      <c r="E428" s="175" t="s">
        <v>163</v>
      </c>
      <c r="F428" s="109">
        <f t="shared" si="22"/>
        <v>7.0839999999999996</v>
      </c>
      <c r="G428" s="176">
        <v>49</v>
      </c>
      <c r="H428" s="176">
        <v>69.42</v>
      </c>
      <c r="I428" s="108">
        <f t="shared" si="23"/>
        <v>16.38</v>
      </c>
      <c r="J428" s="108">
        <f t="shared" si="19"/>
        <v>85.8</v>
      </c>
      <c r="M428" s="246"/>
    </row>
    <row r="429" spans="1:13" ht="26.4">
      <c r="A429" s="174">
        <v>422</v>
      </c>
      <c r="B429" s="258" t="s">
        <v>47</v>
      </c>
      <c r="C429" s="258" t="s">
        <v>54</v>
      </c>
      <c r="D429" s="104">
        <v>1003</v>
      </c>
      <c r="E429" s="175" t="s">
        <v>164</v>
      </c>
      <c r="F429" s="109">
        <f t="shared" si="22"/>
        <v>6.0060000000000002</v>
      </c>
      <c r="G429" s="176">
        <v>0.5</v>
      </c>
      <c r="H429" s="176">
        <v>1.5</v>
      </c>
      <c r="I429" s="108">
        <f t="shared" si="23"/>
        <v>0.35</v>
      </c>
      <c r="J429" s="108">
        <f t="shared" si="19"/>
        <v>1.85</v>
      </c>
      <c r="M429" s="246"/>
    </row>
    <row r="430" spans="1:13" ht="26.4">
      <c r="A430" s="174">
        <v>423</v>
      </c>
      <c r="B430" s="258" t="s">
        <v>47</v>
      </c>
      <c r="C430" s="258" t="s">
        <v>54</v>
      </c>
      <c r="D430" s="104">
        <v>1003</v>
      </c>
      <c r="E430" s="175" t="s">
        <v>163</v>
      </c>
      <c r="F430" s="109">
        <f t="shared" si="22"/>
        <v>6.0060000000000002</v>
      </c>
      <c r="G430" s="176">
        <v>32.5</v>
      </c>
      <c r="H430" s="176">
        <v>39.04</v>
      </c>
      <c r="I430" s="108">
        <f t="shared" si="23"/>
        <v>9.2100000000000009</v>
      </c>
      <c r="J430" s="108">
        <f t="shared" si="19"/>
        <v>48.25</v>
      </c>
      <c r="M430" s="246"/>
    </row>
    <row r="431" spans="1:13" ht="26.4">
      <c r="A431" s="174">
        <v>424</v>
      </c>
      <c r="B431" s="258" t="s">
        <v>107</v>
      </c>
      <c r="C431" s="258" t="s">
        <v>54</v>
      </c>
      <c r="D431" s="104">
        <v>1003</v>
      </c>
      <c r="E431" s="175" t="s">
        <v>163</v>
      </c>
      <c r="F431" s="109">
        <f t="shared" si="22"/>
        <v>6.0060000000000002</v>
      </c>
      <c r="G431" s="176">
        <v>12</v>
      </c>
      <c r="H431" s="176">
        <v>14.41</v>
      </c>
      <c r="I431" s="108">
        <f t="shared" si="23"/>
        <v>3.4</v>
      </c>
      <c r="J431" s="108">
        <f t="shared" si="19"/>
        <v>17.809999999999999</v>
      </c>
      <c r="M431" s="246"/>
    </row>
    <row r="432" spans="1:13" ht="26.4">
      <c r="A432" s="174">
        <v>425</v>
      </c>
      <c r="B432" s="258" t="s">
        <v>55</v>
      </c>
      <c r="C432" s="258" t="s">
        <v>41</v>
      </c>
      <c r="D432" s="104">
        <v>1160</v>
      </c>
      <c r="E432" s="175" t="s">
        <v>163</v>
      </c>
      <c r="F432" s="109">
        <f t="shared" si="22"/>
        <v>6.9459999999999997</v>
      </c>
      <c r="G432" s="176">
        <v>36</v>
      </c>
      <c r="H432" s="176">
        <v>50.01</v>
      </c>
      <c r="I432" s="108">
        <f t="shared" si="23"/>
        <v>11.8</v>
      </c>
      <c r="J432" s="108">
        <f t="shared" si="19"/>
        <v>61.81</v>
      </c>
      <c r="M432" s="246"/>
    </row>
    <row r="433" spans="1:13" ht="26.4">
      <c r="A433" s="174">
        <v>426</v>
      </c>
      <c r="B433" s="258" t="s">
        <v>79</v>
      </c>
      <c r="C433" s="258" t="s">
        <v>54</v>
      </c>
      <c r="D433" s="104">
        <v>1003</v>
      </c>
      <c r="E433" s="175" t="s">
        <v>163</v>
      </c>
      <c r="F433" s="109">
        <f t="shared" si="22"/>
        <v>6.0060000000000002</v>
      </c>
      <c r="G433" s="176">
        <v>12</v>
      </c>
      <c r="H433" s="176">
        <v>14.41</v>
      </c>
      <c r="I433" s="108">
        <f t="shared" si="23"/>
        <v>3.4</v>
      </c>
      <c r="J433" s="108">
        <f t="shared" si="19"/>
        <v>17.809999999999999</v>
      </c>
      <c r="M433" s="246"/>
    </row>
    <row r="434" spans="1:13" ht="26.4">
      <c r="A434" s="174">
        <v>427</v>
      </c>
      <c r="B434" s="258" t="s">
        <v>107</v>
      </c>
      <c r="C434" s="258" t="s">
        <v>43</v>
      </c>
      <c r="D434" s="104">
        <v>1199</v>
      </c>
      <c r="E434" s="175" t="s">
        <v>163</v>
      </c>
      <c r="F434" s="109">
        <f t="shared" si="22"/>
        <v>7.18</v>
      </c>
      <c r="G434" s="176">
        <v>25</v>
      </c>
      <c r="H434" s="176">
        <v>35.9</v>
      </c>
      <c r="I434" s="108">
        <f t="shared" si="23"/>
        <v>8.4700000000000006</v>
      </c>
      <c r="J434" s="108">
        <f t="shared" si="19"/>
        <v>44.37</v>
      </c>
      <c r="M434" s="246"/>
    </row>
    <row r="435" spans="1:13" ht="26.4">
      <c r="A435" s="174">
        <v>428</v>
      </c>
      <c r="B435" s="258" t="s">
        <v>88</v>
      </c>
      <c r="C435" s="258" t="s">
        <v>41</v>
      </c>
      <c r="D435" s="104">
        <v>1332</v>
      </c>
      <c r="E435" s="175" t="s">
        <v>165</v>
      </c>
      <c r="F435" s="109">
        <f t="shared" si="22"/>
        <v>7.976</v>
      </c>
      <c r="G435" s="176">
        <v>13</v>
      </c>
      <c r="H435" s="176">
        <v>10.37</v>
      </c>
      <c r="I435" s="108">
        <f t="shared" si="23"/>
        <v>2.4500000000000002</v>
      </c>
      <c r="J435" s="108">
        <f t="shared" si="19"/>
        <v>12.82</v>
      </c>
      <c r="M435" s="246"/>
    </row>
    <row r="436" spans="1:13" ht="26.4">
      <c r="A436" s="174">
        <v>429</v>
      </c>
      <c r="B436" s="258" t="s">
        <v>53</v>
      </c>
      <c r="C436" s="258" t="s">
        <v>54</v>
      </c>
      <c r="D436" s="104">
        <v>1003</v>
      </c>
      <c r="E436" s="175" t="s">
        <v>165</v>
      </c>
      <c r="F436" s="109">
        <f t="shared" si="22"/>
        <v>6.0060000000000002</v>
      </c>
      <c r="G436" s="176">
        <v>26</v>
      </c>
      <c r="H436" s="176">
        <v>15.62</v>
      </c>
      <c r="I436" s="108">
        <f t="shared" si="23"/>
        <v>3.68</v>
      </c>
      <c r="J436" s="108">
        <f t="shared" si="19"/>
        <v>19.3</v>
      </c>
      <c r="M436" s="246"/>
    </row>
    <row r="437" spans="1:13" ht="26.4">
      <c r="A437" s="174">
        <v>430</v>
      </c>
      <c r="B437" s="258" t="s">
        <v>87</v>
      </c>
      <c r="C437" s="258" t="s">
        <v>54</v>
      </c>
      <c r="D437" s="104">
        <v>1003</v>
      </c>
      <c r="E437" s="175" t="s">
        <v>163</v>
      </c>
      <c r="F437" s="109">
        <f t="shared" si="22"/>
        <v>6.0060000000000002</v>
      </c>
      <c r="G437" s="176">
        <v>24</v>
      </c>
      <c r="H437" s="176">
        <v>28.83</v>
      </c>
      <c r="I437" s="108">
        <f t="shared" si="23"/>
        <v>6.8</v>
      </c>
      <c r="J437" s="108">
        <f t="shared" si="19"/>
        <v>35.629999999999995</v>
      </c>
      <c r="M437" s="246"/>
    </row>
    <row r="438" spans="1:13" ht="26.4">
      <c r="A438" s="174">
        <v>431</v>
      </c>
      <c r="B438" s="258" t="s">
        <v>87</v>
      </c>
      <c r="C438" s="258" t="s">
        <v>41</v>
      </c>
      <c r="D438" s="104">
        <v>1160</v>
      </c>
      <c r="E438" s="175" t="s">
        <v>163</v>
      </c>
      <c r="F438" s="109">
        <f t="shared" si="22"/>
        <v>6.9459999999999997</v>
      </c>
      <c r="G438" s="176">
        <v>24</v>
      </c>
      <c r="H438" s="176">
        <v>33.340000000000003</v>
      </c>
      <c r="I438" s="108">
        <f t="shared" si="23"/>
        <v>7.86</v>
      </c>
      <c r="J438" s="108">
        <f t="shared" si="19"/>
        <v>41.2</v>
      </c>
      <c r="M438" s="246"/>
    </row>
    <row r="439" spans="1:13" ht="26.4">
      <c r="A439" s="174">
        <v>432</v>
      </c>
      <c r="B439" s="258" t="s">
        <v>48</v>
      </c>
      <c r="C439" s="258" t="s">
        <v>41</v>
      </c>
      <c r="D439" s="104">
        <v>1183</v>
      </c>
      <c r="E439" s="175" t="s">
        <v>163</v>
      </c>
      <c r="F439" s="109">
        <f t="shared" si="22"/>
        <v>7.0839999999999996</v>
      </c>
      <c r="G439" s="176">
        <v>12</v>
      </c>
      <c r="H439" s="176">
        <v>17</v>
      </c>
      <c r="I439" s="108">
        <f t="shared" si="23"/>
        <v>4.01</v>
      </c>
      <c r="J439" s="108">
        <f t="shared" si="19"/>
        <v>21.009999999999998</v>
      </c>
      <c r="M439" s="246"/>
    </row>
    <row r="440" spans="1:13" ht="26.4">
      <c r="A440" s="174">
        <v>433</v>
      </c>
      <c r="B440" s="258" t="s">
        <v>70</v>
      </c>
      <c r="C440" s="258" t="s">
        <v>41</v>
      </c>
      <c r="D440" s="104">
        <v>1160</v>
      </c>
      <c r="E440" s="175" t="s">
        <v>163</v>
      </c>
      <c r="F440" s="109">
        <f t="shared" si="22"/>
        <v>6.9459999999999997</v>
      </c>
      <c r="G440" s="176">
        <v>40</v>
      </c>
      <c r="H440" s="176">
        <v>55.57</v>
      </c>
      <c r="I440" s="108">
        <f t="shared" si="23"/>
        <v>13.11</v>
      </c>
      <c r="J440" s="108">
        <f t="shared" si="19"/>
        <v>68.680000000000007</v>
      </c>
      <c r="M440" s="246"/>
    </row>
    <row r="441" spans="1:13" ht="26.4">
      <c r="A441" s="174">
        <v>434</v>
      </c>
      <c r="B441" s="258" t="s">
        <v>49</v>
      </c>
      <c r="C441" s="258" t="s">
        <v>41</v>
      </c>
      <c r="D441" s="104">
        <v>1183</v>
      </c>
      <c r="E441" s="175" t="s">
        <v>163</v>
      </c>
      <c r="F441" s="109">
        <f t="shared" si="22"/>
        <v>7.0839999999999996</v>
      </c>
      <c r="G441" s="176">
        <v>13</v>
      </c>
      <c r="H441" s="176">
        <v>18.420000000000002</v>
      </c>
      <c r="I441" s="108">
        <f t="shared" si="23"/>
        <v>4.3499999999999996</v>
      </c>
      <c r="J441" s="108">
        <f t="shared" si="19"/>
        <v>22.770000000000003</v>
      </c>
      <c r="M441" s="246"/>
    </row>
    <row r="442" spans="1:13" ht="26.4">
      <c r="A442" s="174">
        <v>435</v>
      </c>
      <c r="B442" s="258" t="s">
        <v>98</v>
      </c>
      <c r="C442" s="258" t="s">
        <v>41</v>
      </c>
      <c r="D442" s="104">
        <v>1183</v>
      </c>
      <c r="E442" s="175" t="s">
        <v>163</v>
      </c>
      <c r="F442" s="109">
        <f t="shared" si="22"/>
        <v>7.0839999999999996</v>
      </c>
      <c r="G442" s="176">
        <v>24</v>
      </c>
      <c r="H442" s="176">
        <v>34</v>
      </c>
      <c r="I442" s="108">
        <f t="shared" si="23"/>
        <v>8.02</v>
      </c>
      <c r="J442" s="108">
        <f t="shared" si="19"/>
        <v>42.019999999999996</v>
      </c>
      <c r="M442" s="246"/>
    </row>
    <row r="443" spans="1:13" ht="26.4">
      <c r="A443" s="174">
        <v>436</v>
      </c>
      <c r="B443" s="258" t="s">
        <v>88</v>
      </c>
      <c r="C443" s="258" t="s">
        <v>41</v>
      </c>
      <c r="D443" s="104">
        <v>1312</v>
      </c>
      <c r="E443" s="175" t="s">
        <v>165</v>
      </c>
      <c r="F443" s="109">
        <f t="shared" si="22"/>
        <v>7.8559999999999999</v>
      </c>
      <c r="G443" s="176">
        <v>37</v>
      </c>
      <c r="H443" s="176">
        <v>29.07</v>
      </c>
      <c r="I443" s="108">
        <f t="shared" si="23"/>
        <v>6.86</v>
      </c>
      <c r="J443" s="108">
        <f t="shared" si="19"/>
        <v>35.93</v>
      </c>
      <c r="M443" s="246"/>
    </row>
    <row r="444" spans="1:13" ht="26.4">
      <c r="A444" s="174">
        <v>437</v>
      </c>
      <c r="B444" s="258" t="s">
        <v>88</v>
      </c>
      <c r="C444" s="258" t="s">
        <v>41</v>
      </c>
      <c r="D444" s="104">
        <v>1312</v>
      </c>
      <c r="E444" s="175" t="s">
        <v>163</v>
      </c>
      <c r="F444" s="109">
        <f t="shared" si="22"/>
        <v>7.8559999999999999</v>
      </c>
      <c r="G444" s="176">
        <v>8.5</v>
      </c>
      <c r="H444" s="176">
        <v>13.36</v>
      </c>
      <c r="I444" s="108">
        <f t="shared" si="23"/>
        <v>3.15</v>
      </c>
      <c r="J444" s="108">
        <f t="shared" si="19"/>
        <v>16.509999999999998</v>
      </c>
      <c r="M444" s="246"/>
    </row>
    <row r="445" spans="1:13" ht="26.4">
      <c r="A445" s="179">
        <v>438</v>
      </c>
      <c r="B445" s="259" t="s">
        <v>88</v>
      </c>
      <c r="C445" s="259" t="s">
        <v>41</v>
      </c>
      <c r="D445" s="180">
        <v>1312</v>
      </c>
      <c r="E445" s="181" t="s">
        <v>164</v>
      </c>
      <c r="F445" s="182">
        <f t="shared" si="22"/>
        <v>7.8559999999999999</v>
      </c>
      <c r="G445" s="183">
        <v>1</v>
      </c>
      <c r="H445" s="183">
        <v>3.93</v>
      </c>
      <c r="I445" s="184">
        <f t="shared" si="23"/>
        <v>0.93</v>
      </c>
      <c r="J445" s="184">
        <f t="shared" si="19"/>
        <v>4.8600000000000003</v>
      </c>
      <c r="M445" s="246"/>
    </row>
    <row r="446" spans="1:13" ht="19.5" customHeight="1">
      <c r="A446" s="191"/>
      <c r="B446" s="260" t="s">
        <v>100</v>
      </c>
      <c r="C446" s="192"/>
      <c r="D446" s="193"/>
      <c r="E446" s="193"/>
      <c r="F446" s="193"/>
      <c r="G446" s="193"/>
      <c r="H446" s="194"/>
      <c r="I446" s="194"/>
      <c r="J446" s="195"/>
      <c r="M446" s="246"/>
    </row>
    <row r="447" spans="1:13">
      <c r="A447" s="185">
        <v>439</v>
      </c>
      <c r="B447" s="257" t="s">
        <v>101</v>
      </c>
      <c r="C447" s="257" t="s">
        <v>54</v>
      </c>
      <c r="D447" s="186">
        <v>1303</v>
      </c>
      <c r="E447" s="187" t="s">
        <v>163</v>
      </c>
      <c r="F447" s="188">
        <f t="shared" si="22"/>
        <v>7.8019999999999996</v>
      </c>
      <c r="G447" s="189">
        <v>96</v>
      </c>
      <c r="H447" s="189">
        <v>149.80000000000001</v>
      </c>
      <c r="I447" s="190">
        <f t="shared" si="23"/>
        <v>35.340000000000003</v>
      </c>
      <c r="J447" s="190">
        <f t="shared" si="19"/>
        <v>185.14000000000001</v>
      </c>
      <c r="M447" s="246"/>
    </row>
    <row r="448" spans="1:13">
      <c r="A448" s="174">
        <v>440</v>
      </c>
      <c r="B448" s="258" t="s">
        <v>101</v>
      </c>
      <c r="C448" s="258" t="s">
        <v>54</v>
      </c>
      <c r="D448" s="104">
        <v>1303</v>
      </c>
      <c r="E448" s="175" t="s">
        <v>164</v>
      </c>
      <c r="F448" s="109">
        <f t="shared" si="22"/>
        <v>7.8019999999999996</v>
      </c>
      <c r="G448" s="176">
        <v>24</v>
      </c>
      <c r="H448" s="176">
        <v>93.62</v>
      </c>
      <c r="I448" s="108">
        <f t="shared" si="23"/>
        <v>22.08</v>
      </c>
      <c r="J448" s="108">
        <f t="shared" si="19"/>
        <v>115.7</v>
      </c>
      <c r="M448" s="246"/>
    </row>
    <row r="449" spans="1:13">
      <c r="A449" s="174">
        <v>441</v>
      </c>
      <c r="B449" s="258" t="s">
        <v>102</v>
      </c>
      <c r="C449" s="258" t="s">
        <v>54</v>
      </c>
      <c r="D449" s="104">
        <v>1283</v>
      </c>
      <c r="E449" s="175" t="s">
        <v>163</v>
      </c>
      <c r="F449" s="109">
        <f t="shared" si="22"/>
        <v>7.6829999999999998</v>
      </c>
      <c r="G449" s="176">
        <v>70</v>
      </c>
      <c r="H449" s="176">
        <v>107.56</v>
      </c>
      <c r="I449" s="108">
        <f t="shared" si="23"/>
        <v>25.37</v>
      </c>
      <c r="J449" s="108">
        <f t="shared" si="19"/>
        <v>132.93</v>
      </c>
      <c r="M449" s="246"/>
    </row>
    <row r="450" spans="1:13">
      <c r="A450" s="174">
        <v>442</v>
      </c>
      <c r="B450" s="258" t="s">
        <v>102</v>
      </c>
      <c r="C450" s="258" t="s">
        <v>54</v>
      </c>
      <c r="D450" s="104">
        <v>1283</v>
      </c>
      <c r="E450" s="175" t="s">
        <v>164</v>
      </c>
      <c r="F450" s="109">
        <f t="shared" si="22"/>
        <v>7.6829999999999998</v>
      </c>
      <c r="G450" s="176">
        <v>26</v>
      </c>
      <c r="H450" s="176">
        <v>99.88</v>
      </c>
      <c r="I450" s="108">
        <f t="shared" si="23"/>
        <v>23.56</v>
      </c>
      <c r="J450" s="108">
        <f t="shared" si="19"/>
        <v>123.44</v>
      </c>
      <c r="M450" s="246"/>
    </row>
    <row r="451" spans="1:13">
      <c r="A451" s="174">
        <v>443</v>
      </c>
      <c r="B451" s="258" t="s">
        <v>101</v>
      </c>
      <c r="C451" s="258" t="s">
        <v>54</v>
      </c>
      <c r="D451" s="104">
        <v>1303</v>
      </c>
      <c r="E451" s="175" t="s">
        <v>163</v>
      </c>
      <c r="F451" s="109">
        <f t="shared" si="22"/>
        <v>7.8019999999999996</v>
      </c>
      <c r="G451" s="176">
        <v>63</v>
      </c>
      <c r="H451" s="176">
        <v>98.31</v>
      </c>
      <c r="I451" s="108">
        <f t="shared" si="23"/>
        <v>23.19</v>
      </c>
      <c r="J451" s="108">
        <f t="shared" si="19"/>
        <v>121.5</v>
      </c>
      <c r="M451" s="246"/>
    </row>
    <row r="452" spans="1:13">
      <c r="A452" s="174">
        <v>444</v>
      </c>
      <c r="B452" s="258" t="s">
        <v>101</v>
      </c>
      <c r="C452" s="258" t="s">
        <v>54</v>
      </c>
      <c r="D452" s="104">
        <v>1303</v>
      </c>
      <c r="E452" s="175" t="s">
        <v>164</v>
      </c>
      <c r="F452" s="109">
        <f t="shared" si="22"/>
        <v>7.8019999999999996</v>
      </c>
      <c r="G452" s="176">
        <v>33</v>
      </c>
      <c r="H452" s="176">
        <v>128.72999999999999</v>
      </c>
      <c r="I452" s="108">
        <f t="shared" si="23"/>
        <v>30.37</v>
      </c>
      <c r="J452" s="108">
        <f t="shared" si="19"/>
        <v>159.1</v>
      </c>
      <c r="M452" s="246"/>
    </row>
    <row r="453" spans="1:13" ht="26.4">
      <c r="A453" s="174">
        <v>445</v>
      </c>
      <c r="B453" s="258" t="s">
        <v>103</v>
      </c>
      <c r="C453" s="258" t="s">
        <v>54</v>
      </c>
      <c r="D453" s="104">
        <v>1205</v>
      </c>
      <c r="E453" s="175" t="s">
        <v>163</v>
      </c>
      <c r="F453" s="109">
        <f t="shared" si="22"/>
        <v>7.2160000000000002</v>
      </c>
      <c r="G453" s="176">
        <v>6</v>
      </c>
      <c r="H453" s="176">
        <v>8.66</v>
      </c>
      <c r="I453" s="108">
        <f t="shared" si="23"/>
        <v>2.04</v>
      </c>
      <c r="J453" s="108">
        <f t="shared" si="19"/>
        <v>10.7</v>
      </c>
      <c r="M453" s="246"/>
    </row>
    <row r="454" spans="1:13">
      <c r="A454" s="174">
        <v>446</v>
      </c>
      <c r="B454" s="258" t="s">
        <v>101</v>
      </c>
      <c r="C454" s="258" t="s">
        <v>54</v>
      </c>
      <c r="D454" s="104">
        <v>1263</v>
      </c>
      <c r="E454" s="175" t="s">
        <v>163</v>
      </c>
      <c r="F454" s="109">
        <f t="shared" si="22"/>
        <v>7.5629999999999997</v>
      </c>
      <c r="G454" s="176">
        <v>96</v>
      </c>
      <c r="H454" s="176">
        <v>145.21</v>
      </c>
      <c r="I454" s="108">
        <f t="shared" si="23"/>
        <v>34.26</v>
      </c>
      <c r="J454" s="108">
        <f t="shared" si="19"/>
        <v>179.47</v>
      </c>
      <c r="M454" s="246"/>
    </row>
    <row r="455" spans="1:13">
      <c r="A455" s="174">
        <v>447</v>
      </c>
      <c r="B455" s="258" t="s">
        <v>101</v>
      </c>
      <c r="C455" s="258" t="s">
        <v>54</v>
      </c>
      <c r="D455" s="104">
        <v>1263</v>
      </c>
      <c r="E455" s="175" t="s">
        <v>164</v>
      </c>
      <c r="F455" s="109">
        <f t="shared" si="22"/>
        <v>7.5629999999999997</v>
      </c>
      <c r="G455" s="176">
        <v>24</v>
      </c>
      <c r="H455" s="176">
        <v>90.76</v>
      </c>
      <c r="I455" s="108">
        <f t="shared" si="23"/>
        <v>21.41</v>
      </c>
      <c r="J455" s="108">
        <f t="shared" si="19"/>
        <v>112.17</v>
      </c>
      <c r="M455" s="246"/>
    </row>
    <row r="456" spans="1:13">
      <c r="A456" s="174">
        <v>448</v>
      </c>
      <c r="B456" s="258" t="s">
        <v>101</v>
      </c>
      <c r="C456" s="258" t="s">
        <v>54</v>
      </c>
      <c r="D456" s="104">
        <v>1303</v>
      </c>
      <c r="E456" s="175" t="s">
        <v>164</v>
      </c>
      <c r="F456" s="109">
        <f t="shared" si="22"/>
        <v>7.8019999999999996</v>
      </c>
      <c r="G456" s="176">
        <v>33</v>
      </c>
      <c r="H456" s="176">
        <v>128.72999999999999</v>
      </c>
      <c r="I456" s="108">
        <f t="shared" si="23"/>
        <v>30.37</v>
      </c>
      <c r="J456" s="108">
        <f t="shared" ref="J456:J502" si="24">H456+I456</f>
        <v>159.1</v>
      </c>
      <c r="M456" s="246"/>
    </row>
    <row r="457" spans="1:13">
      <c r="A457" s="174">
        <v>449</v>
      </c>
      <c r="B457" s="258" t="s">
        <v>101</v>
      </c>
      <c r="C457" s="258" t="s">
        <v>54</v>
      </c>
      <c r="D457" s="104">
        <v>1303</v>
      </c>
      <c r="E457" s="175" t="s">
        <v>163</v>
      </c>
      <c r="F457" s="109">
        <f t="shared" si="22"/>
        <v>7.8019999999999996</v>
      </c>
      <c r="G457" s="176">
        <v>63</v>
      </c>
      <c r="H457" s="176">
        <v>98.31</v>
      </c>
      <c r="I457" s="108">
        <f t="shared" si="23"/>
        <v>23.19</v>
      </c>
      <c r="J457" s="108">
        <f t="shared" si="24"/>
        <v>121.5</v>
      </c>
      <c r="M457" s="246"/>
    </row>
    <row r="458" spans="1:13">
      <c r="A458" s="174">
        <v>450</v>
      </c>
      <c r="B458" s="258" t="s">
        <v>102</v>
      </c>
      <c r="C458" s="258" t="s">
        <v>104</v>
      </c>
      <c r="D458" s="104">
        <v>1477</v>
      </c>
      <c r="E458" s="175" t="s">
        <v>163</v>
      </c>
      <c r="F458" s="109">
        <f t="shared" si="22"/>
        <v>8.8439999999999994</v>
      </c>
      <c r="G458" s="176">
        <v>89.5</v>
      </c>
      <c r="H458" s="176">
        <v>158.31</v>
      </c>
      <c r="I458" s="108">
        <f t="shared" si="23"/>
        <v>37.35</v>
      </c>
      <c r="J458" s="108">
        <f t="shared" si="24"/>
        <v>195.66</v>
      </c>
      <c r="M458" s="246"/>
    </row>
    <row r="459" spans="1:13">
      <c r="A459" s="174">
        <v>451</v>
      </c>
      <c r="B459" s="258" t="s">
        <v>102</v>
      </c>
      <c r="C459" s="258" t="s">
        <v>104</v>
      </c>
      <c r="D459" s="104">
        <v>1477</v>
      </c>
      <c r="E459" s="175" t="s">
        <v>164</v>
      </c>
      <c r="F459" s="109">
        <f t="shared" si="22"/>
        <v>8.8439999999999994</v>
      </c>
      <c r="G459" s="176">
        <v>30.5</v>
      </c>
      <c r="H459" s="176">
        <v>134.87</v>
      </c>
      <c r="I459" s="108">
        <f t="shared" si="23"/>
        <v>31.82</v>
      </c>
      <c r="J459" s="108">
        <f t="shared" si="24"/>
        <v>166.69</v>
      </c>
      <c r="M459" s="246"/>
    </row>
    <row r="460" spans="1:13">
      <c r="A460" s="174">
        <v>452</v>
      </c>
      <c r="B460" s="258" t="s">
        <v>101</v>
      </c>
      <c r="C460" s="258" t="s">
        <v>104</v>
      </c>
      <c r="D460" s="104">
        <v>1549</v>
      </c>
      <c r="E460" s="175" t="s">
        <v>163</v>
      </c>
      <c r="F460" s="109">
        <f t="shared" si="22"/>
        <v>9.2750000000000004</v>
      </c>
      <c r="G460" s="176">
        <v>63</v>
      </c>
      <c r="H460" s="176">
        <v>116.87</v>
      </c>
      <c r="I460" s="108">
        <f t="shared" si="23"/>
        <v>27.57</v>
      </c>
      <c r="J460" s="108">
        <f t="shared" si="24"/>
        <v>144.44</v>
      </c>
      <c r="M460" s="246"/>
    </row>
    <row r="461" spans="1:13">
      <c r="A461" s="174">
        <v>453</v>
      </c>
      <c r="B461" s="258" t="s">
        <v>101</v>
      </c>
      <c r="C461" s="258" t="s">
        <v>104</v>
      </c>
      <c r="D461" s="104">
        <v>1549</v>
      </c>
      <c r="E461" s="175" t="s">
        <v>164</v>
      </c>
      <c r="F461" s="109">
        <f t="shared" si="22"/>
        <v>9.2750000000000004</v>
      </c>
      <c r="G461" s="176">
        <v>33</v>
      </c>
      <c r="H461" s="176">
        <v>153.04</v>
      </c>
      <c r="I461" s="108">
        <f t="shared" si="23"/>
        <v>36.1</v>
      </c>
      <c r="J461" s="108">
        <f t="shared" si="24"/>
        <v>189.14</v>
      </c>
      <c r="M461" s="246"/>
    </row>
    <row r="462" spans="1:13">
      <c r="A462" s="174">
        <v>454</v>
      </c>
      <c r="B462" s="258" t="s">
        <v>102</v>
      </c>
      <c r="C462" s="258" t="s">
        <v>105</v>
      </c>
      <c r="D462" s="104">
        <v>1616</v>
      </c>
      <c r="E462" s="175" t="s">
        <v>163</v>
      </c>
      <c r="F462" s="109">
        <f t="shared" si="22"/>
        <v>9.6769999999999996</v>
      </c>
      <c r="G462" s="176">
        <v>94.5</v>
      </c>
      <c r="H462" s="176">
        <v>182.9</v>
      </c>
      <c r="I462" s="108">
        <f t="shared" si="23"/>
        <v>43.15</v>
      </c>
      <c r="J462" s="108">
        <f t="shared" si="24"/>
        <v>226.05</v>
      </c>
      <c r="M462" s="246"/>
    </row>
    <row r="463" spans="1:13">
      <c r="A463" s="174">
        <v>455</v>
      </c>
      <c r="B463" s="258" t="s">
        <v>102</v>
      </c>
      <c r="C463" s="258" t="s">
        <v>105</v>
      </c>
      <c r="D463" s="104">
        <v>1616</v>
      </c>
      <c r="E463" s="175" t="s">
        <v>164</v>
      </c>
      <c r="F463" s="109">
        <f t="shared" si="22"/>
        <v>9.6769999999999996</v>
      </c>
      <c r="G463" s="176">
        <v>25.5</v>
      </c>
      <c r="H463" s="176">
        <v>123.38</v>
      </c>
      <c r="I463" s="108">
        <f t="shared" si="23"/>
        <v>29.11</v>
      </c>
      <c r="J463" s="108">
        <f t="shared" si="24"/>
        <v>152.49</v>
      </c>
      <c r="M463" s="246"/>
    </row>
    <row r="464" spans="1:13">
      <c r="A464" s="174">
        <v>456</v>
      </c>
      <c r="B464" s="258" t="s">
        <v>101</v>
      </c>
      <c r="C464" s="258" t="s">
        <v>104</v>
      </c>
      <c r="D464" s="104">
        <v>1509</v>
      </c>
      <c r="E464" s="175" t="s">
        <v>163</v>
      </c>
      <c r="F464" s="109">
        <f t="shared" si="22"/>
        <v>9.0359999999999996</v>
      </c>
      <c r="G464" s="176">
        <v>80</v>
      </c>
      <c r="H464" s="176">
        <v>144.58000000000001</v>
      </c>
      <c r="I464" s="108">
        <f t="shared" si="23"/>
        <v>34.11</v>
      </c>
      <c r="J464" s="108">
        <f t="shared" si="24"/>
        <v>178.69</v>
      </c>
      <c r="M464" s="246"/>
    </row>
    <row r="465" spans="1:13">
      <c r="A465" s="174">
        <v>457</v>
      </c>
      <c r="B465" s="258" t="s">
        <v>101</v>
      </c>
      <c r="C465" s="258" t="s">
        <v>104</v>
      </c>
      <c r="D465" s="104">
        <v>1509</v>
      </c>
      <c r="E465" s="175" t="s">
        <v>164</v>
      </c>
      <c r="F465" s="109">
        <f t="shared" si="22"/>
        <v>9.0359999999999996</v>
      </c>
      <c r="G465" s="176">
        <v>40</v>
      </c>
      <c r="H465" s="176">
        <v>180.72</v>
      </c>
      <c r="I465" s="108">
        <f t="shared" si="23"/>
        <v>42.63</v>
      </c>
      <c r="J465" s="108">
        <f t="shared" si="24"/>
        <v>223.35</v>
      </c>
      <c r="M465" s="246"/>
    </row>
    <row r="466" spans="1:13" ht="26.4">
      <c r="A466" s="174">
        <v>458</v>
      </c>
      <c r="B466" s="258" t="s">
        <v>103</v>
      </c>
      <c r="C466" s="258" t="s">
        <v>54</v>
      </c>
      <c r="D466" s="104">
        <v>1225</v>
      </c>
      <c r="E466" s="175" t="s">
        <v>163</v>
      </c>
      <c r="F466" s="109">
        <f t="shared" si="22"/>
        <v>7.335</v>
      </c>
      <c r="G466" s="176">
        <v>6</v>
      </c>
      <c r="H466" s="176">
        <v>8.8000000000000007</v>
      </c>
      <c r="I466" s="108">
        <f t="shared" si="23"/>
        <v>2.08</v>
      </c>
      <c r="J466" s="108">
        <f t="shared" si="24"/>
        <v>10.88</v>
      </c>
      <c r="M466" s="246"/>
    </row>
    <row r="467" spans="1:13">
      <c r="A467" s="174">
        <v>459</v>
      </c>
      <c r="B467" s="258" t="s">
        <v>102</v>
      </c>
      <c r="C467" s="258" t="s">
        <v>54</v>
      </c>
      <c r="D467" s="104">
        <v>1283</v>
      </c>
      <c r="E467" s="175" t="s">
        <v>163</v>
      </c>
      <c r="F467" s="109">
        <f t="shared" si="22"/>
        <v>7.6829999999999998</v>
      </c>
      <c r="G467" s="176">
        <v>56</v>
      </c>
      <c r="H467" s="176">
        <v>86.05</v>
      </c>
      <c r="I467" s="108">
        <f t="shared" si="23"/>
        <v>20.3</v>
      </c>
      <c r="J467" s="108">
        <f t="shared" si="24"/>
        <v>106.35</v>
      </c>
      <c r="M467" s="246"/>
    </row>
    <row r="468" spans="1:13">
      <c r="A468" s="174">
        <v>460</v>
      </c>
      <c r="B468" s="258" t="s">
        <v>102</v>
      </c>
      <c r="C468" s="258" t="s">
        <v>54</v>
      </c>
      <c r="D468" s="104">
        <v>1283</v>
      </c>
      <c r="E468" s="175" t="s">
        <v>164</v>
      </c>
      <c r="F468" s="109">
        <f t="shared" si="22"/>
        <v>7.6829999999999998</v>
      </c>
      <c r="G468" s="176">
        <v>40</v>
      </c>
      <c r="H468" s="176">
        <v>153.66</v>
      </c>
      <c r="I468" s="108">
        <f t="shared" si="23"/>
        <v>36.25</v>
      </c>
      <c r="J468" s="108">
        <f t="shared" si="24"/>
        <v>189.91</v>
      </c>
      <c r="M468" s="246"/>
    </row>
    <row r="469" spans="1:13">
      <c r="A469" s="174">
        <v>461</v>
      </c>
      <c r="B469" s="258" t="s">
        <v>102</v>
      </c>
      <c r="C469" s="258" t="s">
        <v>54</v>
      </c>
      <c r="D469" s="104">
        <v>1283</v>
      </c>
      <c r="E469" s="175" t="s">
        <v>163</v>
      </c>
      <c r="F469" s="109">
        <f t="shared" ref="F469:F502" si="25">ROUND(D469/$F$4,3)</f>
        <v>7.6829999999999998</v>
      </c>
      <c r="G469" s="176">
        <v>94.5</v>
      </c>
      <c r="H469" s="176">
        <v>145.21</v>
      </c>
      <c r="I469" s="108">
        <f t="shared" si="23"/>
        <v>34.26</v>
      </c>
      <c r="J469" s="108">
        <f t="shared" si="24"/>
        <v>179.47</v>
      </c>
      <c r="M469" s="246"/>
    </row>
    <row r="470" spans="1:13">
      <c r="A470" s="174">
        <v>462</v>
      </c>
      <c r="B470" s="258" t="s">
        <v>102</v>
      </c>
      <c r="C470" s="258" t="s">
        <v>54</v>
      </c>
      <c r="D470" s="104">
        <v>1283</v>
      </c>
      <c r="E470" s="175" t="s">
        <v>164</v>
      </c>
      <c r="F470" s="109">
        <f t="shared" si="25"/>
        <v>7.6829999999999998</v>
      </c>
      <c r="G470" s="176">
        <v>25.5</v>
      </c>
      <c r="H470" s="176">
        <v>97.96</v>
      </c>
      <c r="I470" s="108">
        <f t="shared" si="23"/>
        <v>23.11</v>
      </c>
      <c r="J470" s="108">
        <f t="shared" si="24"/>
        <v>121.07</v>
      </c>
      <c r="M470" s="246"/>
    </row>
    <row r="471" spans="1:13">
      <c r="A471" s="174">
        <v>463</v>
      </c>
      <c r="B471" s="258" t="s">
        <v>102</v>
      </c>
      <c r="C471" s="258" t="s">
        <v>54</v>
      </c>
      <c r="D471" s="104">
        <v>1263</v>
      </c>
      <c r="E471" s="175" t="s">
        <v>163</v>
      </c>
      <c r="F471" s="109">
        <f t="shared" si="25"/>
        <v>7.5629999999999997</v>
      </c>
      <c r="G471" s="176">
        <v>70</v>
      </c>
      <c r="H471" s="176">
        <v>105.88</v>
      </c>
      <c r="I471" s="108">
        <f t="shared" si="23"/>
        <v>24.98</v>
      </c>
      <c r="J471" s="108">
        <f t="shared" si="24"/>
        <v>130.85999999999999</v>
      </c>
      <c r="M471" s="246"/>
    </row>
    <row r="472" spans="1:13">
      <c r="A472" s="174">
        <v>464</v>
      </c>
      <c r="B472" s="258" t="s">
        <v>102</v>
      </c>
      <c r="C472" s="258" t="s">
        <v>54</v>
      </c>
      <c r="D472" s="104">
        <v>1263</v>
      </c>
      <c r="E472" s="175" t="s">
        <v>164</v>
      </c>
      <c r="F472" s="109">
        <f t="shared" si="25"/>
        <v>7.5629999999999997</v>
      </c>
      <c r="G472" s="176">
        <v>26</v>
      </c>
      <c r="H472" s="176">
        <v>98.32</v>
      </c>
      <c r="I472" s="108">
        <f t="shared" si="23"/>
        <v>23.19</v>
      </c>
      <c r="J472" s="108">
        <f t="shared" si="24"/>
        <v>121.50999999999999</v>
      </c>
      <c r="M472" s="246"/>
    </row>
    <row r="473" spans="1:13">
      <c r="A473" s="174">
        <v>465</v>
      </c>
      <c r="B473" s="258" t="s">
        <v>101</v>
      </c>
      <c r="C473" s="258" t="s">
        <v>54</v>
      </c>
      <c r="D473" s="104">
        <v>1263</v>
      </c>
      <c r="E473" s="175" t="s">
        <v>164</v>
      </c>
      <c r="F473" s="109">
        <f t="shared" si="25"/>
        <v>7.5629999999999997</v>
      </c>
      <c r="G473" s="176">
        <v>40</v>
      </c>
      <c r="H473" s="176">
        <v>151.26</v>
      </c>
      <c r="I473" s="108">
        <f t="shared" si="23"/>
        <v>35.68</v>
      </c>
      <c r="J473" s="108">
        <f t="shared" si="24"/>
        <v>186.94</v>
      </c>
      <c r="M473" s="246"/>
    </row>
    <row r="474" spans="1:13">
      <c r="A474" s="174">
        <v>466</v>
      </c>
      <c r="B474" s="258" t="s">
        <v>101</v>
      </c>
      <c r="C474" s="258" t="s">
        <v>54</v>
      </c>
      <c r="D474" s="104">
        <v>1263</v>
      </c>
      <c r="E474" s="175" t="s">
        <v>163</v>
      </c>
      <c r="F474" s="109">
        <f t="shared" si="25"/>
        <v>7.5629999999999997</v>
      </c>
      <c r="G474" s="176">
        <v>80</v>
      </c>
      <c r="H474" s="176">
        <v>121.01</v>
      </c>
      <c r="I474" s="108">
        <f t="shared" si="23"/>
        <v>28.55</v>
      </c>
      <c r="J474" s="108">
        <f t="shared" si="24"/>
        <v>149.56</v>
      </c>
      <c r="M474" s="246"/>
    </row>
    <row r="475" spans="1:13">
      <c r="A475" s="174">
        <v>467</v>
      </c>
      <c r="B475" s="258" t="s">
        <v>101</v>
      </c>
      <c r="C475" s="258" t="s">
        <v>54</v>
      </c>
      <c r="D475" s="104">
        <v>1303</v>
      </c>
      <c r="E475" s="175" t="s">
        <v>164</v>
      </c>
      <c r="F475" s="109">
        <f t="shared" si="25"/>
        <v>7.8019999999999996</v>
      </c>
      <c r="G475" s="176">
        <v>33</v>
      </c>
      <c r="H475" s="176">
        <v>128.72999999999999</v>
      </c>
      <c r="I475" s="108">
        <f t="shared" si="23"/>
        <v>30.37</v>
      </c>
      <c r="J475" s="108">
        <f t="shared" si="24"/>
        <v>159.1</v>
      </c>
      <c r="M475" s="246"/>
    </row>
    <row r="476" spans="1:13">
      <c r="A476" s="174">
        <v>468</v>
      </c>
      <c r="B476" s="258" t="s">
        <v>101</v>
      </c>
      <c r="C476" s="258" t="s">
        <v>54</v>
      </c>
      <c r="D476" s="104">
        <v>1303</v>
      </c>
      <c r="E476" s="175" t="s">
        <v>163</v>
      </c>
      <c r="F476" s="109">
        <f t="shared" si="25"/>
        <v>7.8019999999999996</v>
      </c>
      <c r="G476" s="176">
        <v>63</v>
      </c>
      <c r="H476" s="176">
        <v>98.31</v>
      </c>
      <c r="I476" s="108">
        <f t="shared" si="23"/>
        <v>23.19</v>
      </c>
      <c r="J476" s="108">
        <f t="shared" si="24"/>
        <v>121.5</v>
      </c>
      <c r="M476" s="246"/>
    </row>
    <row r="477" spans="1:13" ht="26.4">
      <c r="A477" s="174">
        <v>469</v>
      </c>
      <c r="B477" s="258" t="s">
        <v>103</v>
      </c>
      <c r="C477" s="258" t="s">
        <v>54</v>
      </c>
      <c r="D477" s="104">
        <v>1185</v>
      </c>
      <c r="E477" s="175" t="s">
        <v>163</v>
      </c>
      <c r="F477" s="109">
        <f t="shared" si="25"/>
        <v>7.0960000000000001</v>
      </c>
      <c r="G477" s="176">
        <v>6</v>
      </c>
      <c r="H477" s="176">
        <v>8.52</v>
      </c>
      <c r="I477" s="108">
        <f t="shared" si="23"/>
        <v>2.0099999999999998</v>
      </c>
      <c r="J477" s="108">
        <f t="shared" si="24"/>
        <v>10.53</v>
      </c>
      <c r="M477" s="246"/>
    </row>
    <row r="478" spans="1:13" ht="26.4">
      <c r="A478" s="174">
        <v>470</v>
      </c>
      <c r="B478" s="258" t="s">
        <v>103</v>
      </c>
      <c r="C478" s="258" t="s">
        <v>54</v>
      </c>
      <c r="D478" s="104">
        <v>1185</v>
      </c>
      <c r="E478" s="175" t="s">
        <v>163</v>
      </c>
      <c r="F478" s="109">
        <f t="shared" si="25"/>
        <v>7.0960000000000001</v>
      </c>
      <c r="G478" s="176">
        <v>6</v>
      </c>
      <c r="H478" s="176">
        <v>8.52</v>
      </c>
      <c r="I478" s="108">
        <f t="shared" si="23"/>
        <v>2.0099999999999998</v>
      </c>
      <c r="J478" s="108">
        <f t="shared" si="24"/>
        <v>10.53</v>
      </c>
      <c r="M478" s="246"/>
    </row>
    <row r="479" spans="1:13">
      <c r="A479" s="174">
        <v>471</v>
      </c>
      <c r="B479" s="258" t="s">
        <v>101</v>
      </c>
      <c r="C479" s="258" t="s">
        <v>54</v>
      </c>
      <c r="D479" s="104">
        <v>1243</v>
      </c>
      <c r="E479" s="175" t="s">
        <v>163</v>
      </c>
      <c r="F479" s="109">
        <f t="shared" si="25"/>
        <v>7.4429999999999996</v>
      </c>
      <c r="G479" s="176">
        <v>80</v>
      </c>
      <c r="H479" s="176">
        <v>119.09</v>
      </c>
      <c r="I479" s="108">
        <f t="shared" si="23"/>
        <v>28.09</v>
      </c>
      <c r="J479" s="108">
        <f t="shared" si="24"/>
        <v>147.18</v>
      </c>
      <c r="M479" s="246"/>
    </row>
    <row r="480" spans="1:13">
      <c r="A480" s="174">
        <v>472</v>
      </c>
      <c r="B480" s="258" t="s">
        <v>101</v>
      </c>
      <c r="C480" s="258" t="s">
        <v>54</v>
      </c>
      <c r="D480" s="104">
        <v>1243</v>
      </c>
      <c r="E480" s="175" t="s">
        <v>164</v>
      </c>
      <c r="F480" s="109">
        <f t="shared" si="25"/>
        <v>7.4429999999999996</v>
      </c>
      <c r="G480" s="176">
        <v>40</v>
      </c>
      <c r="H480" s="176">
        <v>148.86000000000001</v>
      </c>
      <c r="I480" s="108">
        <f t="shared" ref="I480:I502" si="26">ROUND(H480*23.59%,2)</f>
        <v>35.119999999999997</v>
      </c>
      <c r="J480" s="108">
        <f t="shared" si="24"/>
        <v>183.98000000000002</v>
      </c>
      <c r="M480" s="246"/>
    </row>
    <row r="481" spans="1:13">
      <c r="A481" s="174">
        <v>473</v>
      </c>
      <c r="B481" s="258" t="s">
        <v>102</v>
      </c>
      <c r="C481" s="258" t="s">
        <v>54</v>
      </c>
      <c r="D481" s="104">
        <v>1243</v>
      </c>
      <c r="E481" s="175" t="s">
        <v>163</v>
      </c>
      <c r="F481" s="109">
        <f t="shared" si="25"/>
        <v>7.4429999999999996</v>
      </c>
      <c r="G481" s="176">
        <v>56</v>
      </c>
      <c r="H481" s="176">
        <v>83.36</v>
      </c>
      <c r="I481" s="108">
        <f t="shared" si="26"/>
        <v>19.66</v>
      </c>
      <c r="J481" s="108">
        <f t="shared" si="24"/>
        <v>103.02</v>
      </c>
      <c r="M481" s="246"/>
    </row>
    <row r="482" spans="1:13">
      <c r="A482" s="174">
        <v>474</v>
      </c>
      <c r="B482" s="258" t="s">
        <v>102</v>
      </c>
      <c r="C482" s="258" t="s">
        <v>54</v>
      </c>
      <c r="D482" s="104">
        <v>1243</v>
      </c>
      <c r="E482" s="175" t="s">
        <v>164</v>
      </c>
      <c r="F482" s="109">
        <f t="shared" si="25"/>
        <v>7.4429999999999996</v>
      </c>
      <c r="G482" s="176">
        <v>40</v>
      </c>
      <c r="H482" s="176">
        <v>148.86000000000001</v>
      </c>
      <c r="I482" s="108">
        <f t="shared" si="26"/>
        <v>35.119999999999997</v>
      </c>
      <c r="J482" s="108">
        <f t="shared" si="24"/>
        <v>183.98000000000002</v>
      </c>
      <c r="M482" s="246"/>
    </row>
    <row r="483" spans="1:13">
      <c r="A483" s="174">
        <v>475</v>
      </c>
      <c r="B483" s="258" t="s">
        <v>101</v>
      </c>
      <c r="C483" s="258" t="s">
        <v>54</v>
      </c>
      <c r="D483" s="104">
        <v>1243</v>
      </c>
      <c r="E483" s="175" t="s">
        <v>163</v>
      </c>
      <c r="F483" s="109">
        <f t="shared" si="25"/>
        <v>7.4429999999999996</v>
      </c>
      <c r="G483" s="176">
        <v>96</v>
      </c>
      <c r="H483" s="176">
        <v>142.91</v>
      </c>
      <c r="I483" s="108">
        <f t="shared" si="26"/>
        <v>33.71</v>
      </c>
      <c r="J483" s="108">
        <f t="shared" si="24"/>
        <v>176.62</v>
      </c>
      <c r="M483" s="246"/>
    </row>
    <row r="484" spans="1:13">
      <c r="A484" s="174">
        <v>476</v>
      </c>
      <c r="B484" s="258" t="s">
        <v>101</v>
      </c>
      <c r="C484" s="258" t="s">
        <v>54</v>
      </c>
      <c r="D484" s="104">
        <v>1243</v>
      </c>
      <c r="E484" s="175" t="s">
        <v>164</v>
      </c>
      <c r="F484" s="109">
        <f t="shared" si="25"/>
        <v>7.4429999999999996</v>
      </c>
      <c r="G484" s="176">
        <v>24</v>
      </c>
      <c r="H484" s="176">
        <v>89.32</v>
      </c>
      <c r="I484" s="108">
        <f t="shared" si="26"/>
        <v>21.07</v>
      </c>
      <c r="J484" s="108">
        <f t="shared" si="24"/>
        <v>110.38999999999999</v>
      </c>
      <c r="M484" s="246"/>
    </row>
    <row r="485" spans="1:13">
      <c r="A485" s="174">
        <v>477</v>
      </c>
      <c r="B485" s="258" t="s">
        <v>102</v>
      </c>
      <c r="C485" s="258" t="s">
        <v>54</v>
      </c>
      <c r="D485" s="104">
        <v>1243</v>
      </c>
      <c r="E485" s="175" t="s">
        <v>163</v>
      </c>
      <c r="F485" s="109">
        <f t="shared" si="25"/>
        <v>7.4429999999999996</v>
      </c>
      <c r="G485" s="176">
        <v>61</v>
      </c>
      <c r="H485" s="176">
        <v>90.8</v>
      </c>
      <c r="I485" s="108">
        <f t="shared" si="26"/>
        <v>21.42</v>
      </c>
      <c r="J485" s="108">
        <f t="shared" si="24"/>
        <v>112.22</v>
      </c>
      <c r="M485" s="246"/>
    </row>
    <row r="486" spans="1:13">
      <c r="A486" s="174">
        <v>478</v>
      </c>
      <c r="B486" s="258" t="s">
        <v>102</v>
      </c>
      <c r="C486" s="258" t="s">
        <v>54</v>
      </c>
      <c r="D486" s="104">
        <v>1243</v>
      </c>
      <c r="E486" s="175" t="s">
        <v>164</v>
      </c>
      <c r="F486" s="109">
        <f t="shared" si="25"/>
        <v>7.4429999999999996</v>
      </c>
      <c r="G486" s="176">
        <v>35</v>
      </c>
      <c r="H486" s="176">
        <v>130.25</v>
      </c>
      <c r="I486" s="108">
        <f t="shared" si="26"/>
        <v>30.73</v>
      </c>
      <c r="J486" s="108">
        <f t="shared" si="24"/>
        <v>160.97999999999999</v>
      </c>
      <c r="M486" s="246"/>
    </row>
    <row r="487" spans="1:13">
      <c r="A487" s="174">
        <v>479</v>
      </c>
      <c r="B487" s="258" t="s">
        <v>102</v>
      </c>
      <c r="C487" s="258" t="s">
        <v>54</v>
      </c>
      <c r="D487" s="104">
        <v>1243</v>
      </c>
      <c r="E487" s="175" t="s">
        <v>163</v>
      </c>
      <c r="F487" s="109">
        <f t="shared" si="25"/>
        <v>7.4429999999999996</v>
      </c>
      <c r="G487" s="176">
        <v>70</v>
      </c>
      <c r="H487" s="176">
        <v>104.2</v>
      </c>
      <c r="I487" s="108">
        <f t="shared" si="26"/>
        <v>24.58</v>
      </c>
      <c r="J487" s="108">
        <f t="shared" si="24"/>
        <v>128.78</v>
      </c>
      <c r="M487" s="246"/>
    </row>
    <row r="488" spans="1:13">
      <c r="A488" s="174">
        <v>480</v>
      </c>
      <c r="B488" s="258" t="s">
        <v>102</v>
      </c>
      <c r="C488" s="258" t="s">
        <v>54</v>
      </c>
      <c r="D488" s="104">
        <v>1243</v>
      </c>
      <c r="E488" s="175" t="s">
        <v>164</v>
      </c>
      <c r="F488" s="109">
        <f t="shared" si="25"/>
        <v>7.4429999999999996</v>
      </c>
      <c r="G488" s="176">
        <v>26</v>
      </c>
      <c r="H488" s="176">
        <v>96.76</v>
      </c>
      <c r="I488" s="108">
        <f t="shared" si="26"/>
        <v>22.83</v>
      </c>
      <c r="J488" s="108">
        <f t="shared" si="24"/>
        <v>119.59</v>
      </c>
      <c r="M488" s="246"/>
    </row>
    <row r="489" spans="1:13">
      <c r="A489" s="174">
        <v>481</v>
      </c>
      <c r="B489" s="258" t="s">
        <v>102</v>
      </c>
      <c r="C489" s="258" t="s">
        <v>54</v>
      </c>
      <c r="D489" s="104">
        <v>1263</v>
      </c>
      <c r="E489" s="175" t="s">
        <v>163</v>
      </c>
      <c r="F489" s="109">
        <f t="shared" si="25"/>
        <v>7.5629999999999997</v>
      </c>
      <c r="G489" s="176">
        <v>56</v>
      </c>
      <c r="H489" s="176">
        <v>84.71</v>
      </c>
      <c r="I489" s="108">
        <f t="shared" si="26"/>
        <v>19.98</v>
      </c>
      <c r="J489" s="108">
        <f t="shared" si="24"/>
        <v>104.69</v>
      </c>
      <c r="M489" s="246"/>
    </row>
    <row r="490" spans="1:13">
      <c r="A490" s="174">
        <v>482</v>
      </c>
      <c r="B490" s="258" t="s">
        <v>102</v>
      </c>
      <c r="C490" s="258" t="s">
        <v>54</v>
      </c>
      <c r="D490" s="104">
        <v>1263</v>
      </c>
      <c r="E490" s="175" t="s">
        <v>164</v>
      </c>
      <c r="F490" s="109">
        <f t="shared" si="25"/>
        <v>7.5629999999999997</v>
      </c>
      <c r="G490" s="176">
        <v>40</v>
      </c>
      <c r="H490" s="176">
        <v>151.26</v>
      </c>
      <c r="I490" s="108">
        <f t="shared" si="26"/>
        <v>35.68</v>
      </c>
      <c r="J490" s="108">
        <f t="shared" si="24"/>
        <v>186.94</v>
      </c>
      <c r="M490" s="246"/>
    </row>
    <row r="491" spans="1:13">
      <c r="A491" s="174">
        <v>483</v>
      </c>
      <c r="B491" s="258" t="s">
        <v>102</v>
      </c>
      <c r="C491" s="258" t="s">
        <v>54</v>
      </c>
      <c r="D491" s="104">
        <v>1243</v>
      </c>
      <c r="E491" s="175" t="s">
        <v>163</v>
      </c>
      <c r="F491" s="109">
        <f t="shared" si="25"/>
        <v>7.4429999999999996</v>
      </c>
      <c r="G491" s="176">
        <v>94.5</v>
      </c>
      <c r="H491" s="176">
        <v>140.66999999999999</v>
      </c>
      <c r="I491" s="108">
        <f t="shared" si="26"/>
        <v>33.18</v>
      </c>
      <c r="J491" s="108">
        <f t="shared" si="24"/>
        <v>173.85</v>
      </c>
      <c r="M491" s="246"/>
    </row>
    <row r="492" spans="1:13">
      <c r="A492" s="174">
        <v>484</v>
      </c>
      <c r="B492" s="258" t="s">
        <v>102</v>
      </c>
      <c r="C492" s="258" t="s">
        <v>54</v>
      </c>
      <c r="D492" s="104">
        <v>1243</v>
      </c>
      <c r="E492" s="175" t="s">
        <v>164</v>
      </c>
      <c r="F492" s="109">
        <f t="shared" si="25"/>
        <v>7.4429999999999996</v>
      </c>
      <c r="G492" s="176">
        <v>25.5</v>
      </c>
      <c r="H492" s="176">
        <v>94.9</v>
      </c>
      <c r="I492" s="108">
        <f t="shared" si="26"/>
        <v>22.39</v>
      </c>
      <c r="J492" s="108">
        <f t="shared" si="24"/>
        <v>117.29</v>
      </c>
      <c r="M492" s="246"/>
    </row>
    <row r="493" spans="1:13">
      <c r="A493" s="174">
        <v>485</v>
      </c>
      <c r="B493" s="258" t="s">
        <v>102</v>
      </c>
      <c r="C493" s="258" t="s">
        <v>54</v>
      </c>
      <c r="D493" s="104">
        <v>1243</v>
      </c>
      <c r="E493" s="175" t="s">
        <v>164</v>
      </c>
      <c r="F493" s="109">
        <f t="shared" si="25"/>
        <v>7.4429999999999996</v>
      </c>
      <c r="G493" s="176">
        <v>30.5</v>
      </c>
      <c r="H493" s="176">
        <v>113.51</v>
      </c>
      <c r="I493" s="108">
        <f t="shared" si="26"/>
        <v>26.78</v>
      </c>
      <c r="J493" s="108">
        <f t="shared" si="24"/>
        <v>140.29000000000002</v>
      </c>
      <c r="M493" s="246"/>
    </row>
    <row r="494" spans="1:13">
      <c r="A494" s="174">
        <v>486</v>
      </c>
      <c r="B494" s="258" t="s">
        <v>102</v>
      </c>
      <c r="C494" s="258" t="s">
        <v>54</v>
      </c>
      <c r="D494" s="104">
        <v>1243</v>
      </c>
      <c r="E494" s="175" t="s">
        <v>163</v>
      </c>
      <c r="F494" s="109">
        <f t="shared" si="25"/>
        <v>7.4429999999999996</v>
      </c>
      <c r="G494" s="176">
        <v>89.5</v>
      </c>
      <c r="H494" s="176">
        <v>133.22999999999999</v>
      </c>
      <c r="I494" s="108">
        <f t="shared" si="26"/>
        <v>31.43</v>
      </c>
      <c r="J494" s="108">
        <f t="shared" si="24"/>
        <v>164.66</v>
      </c>
      <c r="M494" s="246"/>
    </row>
    <row r="495" spans="1:13">
      <c r="A495" s="174">
        <v>487</v>
      </c>
      <c r="B495" s="258" t="s">
        <v>101</v>
      </c>
      <c r="C495" s="258" t="s">
        <v>54</v>
      </c>
      <c r="D495" s="104">
        <v>1243</v>
      </c>
      <c r="E495" s="175" t="s">
        <v>164</v>
      </c>
      <c r="F495" s="109">
        <f t="shared" si="25"/>
        <v>7.4429999999999996</v>
      </c>
      <c r="G495" s="176">
        <v>40</v>
      </c>
      <c r="H495" s="176">
        <v>148.86000000000001</v>
      </c>
      <c r="I495" s="108">
        <f t="shared" si="26"/>
        <v>35.119999999999997</v>
      </c>
      <c r="J495" s="108">
        <f t="shared" si="24"/>
        <v>183.98000000000002</v>
      </c>
      <c r="M495" s="246"/>
    </row>
    <row r="496" spans="1:13">
      <c r="A496" s="174">
        <v>488</v>
      </c>
      <c r="B496" s="258" t="s">
        <v>101</v>
      </c>
      <c r="C496" s="258" t="s">
        <v>54</v>
      </c>
      <c r="D496" s="104">
        <v>1243</v>
      </c>
      <c r="E496" s="175" t="s">
        <v>163</v>
      </c>
      <c r="F496" s="109">
        <f t="shared" si="25"/>
        <v>7.4429999999999996</v>
      </c>
      <c r="G496" s="176">
        <v>80</v>
      </c>
      <c r="H496" s="176">
        <v>119.09</v>
      </c>
      <c r="I496" s="108">
        <f t="shared" si="26"/>
        <v>28.09</v>
      </c>
      <c r="J496" s="108">
        <f t="shared" si="24"/>
        <v>147.18</v>
      </c>
      <c r="M496" s="246"/>
    </row>
    <row r="497" spans="1:13">
      <c r="A497" s="174">
        <v>489</v>
      </c>
      <c r="B497" s="258" t="s">
        <v>102</v>
      </c>
      <c r="C497" s="258" t="s">
        <v>54</v>
      </c>
      <c r="D497" s="104">
        <v>1243</v>
      </c>
      <c r="E497" s="175" t="s">
        <v>163</v>
      </c>
      <c r="F497" s="109">
        <f t="shared" si="25"/>
        <v>7.4429999999999996</v>
      </c>
      <c r="G497" s="176">
        <v>70</v>
      </c>
      <c r="H497" s="176">
        <v>104.2</v>
      </c>
      <c r="I497" s="108">
        <f t="shared" si="26"/>
        <v>24.58</v>
      </c>
      <c r="J497" s="108">
        <f t="shared" si="24"/>
        <v>128.78</v>
      </c>
      <c r="M497" s="246"/>
    </row>
    <row r="498" spans="1:13">
      <c r="A498" s="174">
        <v>490</v>
      </c>
      <c r="B498" s="258" t="s">
        <v>102</v>
      </c>
      <c r="C498" s="258" t="s">
        <v>54</v>
      </c>
      <c r="D498" s="104">
        <v>1243</v>
      </c>
      <c r="E498" s="175" t="s">
        <v>164</v>
      </c>
      <c r="F498" s="109">
        <f t="shared" si="25"/>
        <v>7.4429999999999996</v>
      </c>
      <c r="G498" s="176">
        <v>26</v>
      </c>
      <c r="H498" s="176">
        <v>96.76</v>
      </c>
      <c r="I498" s="108">
        <f t="shared" si="26"/>
        <v>22.83</v>
      </c>
      <c r="J498" s="108">
        <f t="shared" si="24"/>
        <v>119.59</v>
      </c>
      <c r="M498" s="246"/>
    </row>
    <row r="499" spans="1:13">
      <c r="A499" s="174">
        <v>491</v>
      </c>
      <c r="B499" s="258" t="s">
        <v>101</v>
      </c>
      <c r="C499" s="258" t="s">
        <v>54</v>
      </c>
      <c r="D499" s="104">
        <v>1223</v>
      </c>
      <c r="E499" s="175" t="s">
        <v>163</v>
      </c>
      <c r="F499" s="109">
        <f t="shared" si="25"/>
        <v>7.3230000000000004</v>
      </c>
      <c r="G499" s="176">
        <v>80</v>
      </c>
      <c r="H499" s="176">
        <v>117.17</v>
      </c>
      <c r="I499" s="108">
        <f t="shared" si="26"/>
        <v>27.64</v>
      </c>
      <c r="J499" s="108">
        <f t="shared" si="24"/>
        <v>144.81</v>
      </c>
      <c r="M499" s="246"/>
    </row>
    <row r="500" spans="1:13">
      <c r="A500" s="174">
        <v>492</v>
      </c>
      <c r="B500" s="258" t="s">
        <v>101</v>
      </c>
      <c r="C500" s="258" t="s">
        <v>54</v>
      </c>
      <c r="D500" s="104">
        <v>1223</v>
      </c>
      <c r="E500" s="175" t="s">
        <v>164</v>
      </c>
      <c r="F500" s="109">
        <f t="shared" si="25"/>
        <v>7.3230000000000004</v>
      </c>
      <c r="G500" s="176">
        <v>40</v>
      </c>
      <c r="H500" s="176">
        <v>146.46</v>
      </c>
      <c r="I500" s="108">
        <f t="shared" si="26"/>
        <v>34.549999999999997</v>
      </c>
      <c r="J500" s="108">
        <f t="shared" si="24"/>
        <v>181.01</v>
      </c>
      <c r="M500" s="246"/>
    </row>
    <row r="501" spans="1:13">
      <c r="A501" s="174">
        <v>493</v>
      </c>
      <c r="B501" s="258" t="s">
        <v>101</v>
      </c>
      <c r="C501" s="258" t="s">
        <v>54</v>
      </c>
      <c r="D501" s="104">
        <v>1223</v>
      </c>
      <c r="E501" s="175" t="s">
        <v>164</v>
      </c>
      <c r="F501" s="109">
        <f t="shared" si="25"/>
        <v>7.3230000000000004</v>
      </c>
      <c r="G501" s="176">
        <v>24</v>
      </c>
      <c r="H501" s="176">
        <v>87.88</v>
      </c>
      <c r="I501" s="108">
        <f t="shared" si="26"/>
        <v>20.73</v>
      </c>
      <c r="J501" s="108">
        <f t="shared" si="24"/>
        <v>108.61</v>
      </c>
      <c r="M501" s="246"/>
    </row>
    <row r="502" spans="1:13">
      <c r="A502" s="174">
        <v>494</v>
      </c>
      <c r="B502" s="258" t="s">
        <v>101</v>
      </c>
      <c r="C502" s="258" t="s">
        <v>54</v>
      </c>
      <c r="D502" s="104">
        <v>1223</v>
      </c>
      <c r="E502" s="175" t="s">
        <v>163</v>
      </c>
      <c r="F502" s="109">
        <f t="shared" si="25"/>
        <v>7.3230000000000004</v>
      </c>
      <c r="G502" s="176">
        <v>96</v>
      </c>
      <c r="H502" s="176">
        <v>140.6</v>
      </c>
      <c r="I502" s="108">
        <f t="shared" si="26"/>
        <v>33.17</v>
      </c>
      <c r="J502" s="108">
        <f t="shared" si="24"/>
        <v>173.76999999999998</v>
      </c>
      <c r="M502" s="246"/>
    </row>
    <row r="503" spans="1:13">
      <c r="M503" s="246"/>
    </row>
    <row r="504" spans="1:13">
      <c r="M504" s="246"/>
    </row>
    <row r="505" spans="1:13">
      <c r="M505" s="246"/>
    </row>
    <row r="506" spans="1:13">
      <c r="M506" s="246"/>
    </row>
    <row r="507" spans="1:13">
      <c r="M507" s="246"/>
    </row>
    <row r="508" spans="1:13">
      <c r="M508" s="246"/>
    </row>
    <row r="509" spans="1:13">
      <c r="M509" s="246"/>
    </row>
    <row r="510" spans="1:13">
      <c r="M510" s="246"/>
    </row>
    <row r="511" spans="1:13">
      <c r="M511" s="246"/>
    </row>
    <row r="512" spans="1:13">
      <c r="M512" s="246"/>
    </row>
    <row r="513" spans="13:13">
      <c r="M513" s="246"/>
    </row>
    <row r="514" spans="13:13">
      <c r="M514" s="246"/>
    </row>
    <row r="515" spans="13:13">
      <c r="M515" s="246"/>
    </row>
    <row r="516" spans="13:13">
      <c r="M516" s="246"/>
    </row>
    <row r="517" spans="13:13">
      <c r="M517" s="246"/>
    </row>
    <row r="518" spans="13:13">
      <c r="M518" s="246"/>
    </row>
    <row r="519" spans="13:13">
      <c r="M519" s="246"/>
    </row>
    <row r="520" spans="13:13">
      <c r="M520" s="246"/>
    </row>
    <row r="521" spans="13:13">
      <c r="M521" s="246"/>
    </row>
    <row r="522" spans="13:13">
      <c r="M522" s="246"/>
    </row>
    <row r="523" spans="13:13">
      <c r="M523" s="246"/>
    </row>
    <row r="524" spans="13:13">
      <c r="M524" s="246"/>
    </row>
    <row r="525" spans="13:13">
      <c r="M525" s="246"/>
    </row>
    <row r="526" spans="13:13">
      <c r="M526" s="246"/>
    </row>
    <row r="527" spans="13:13">
      <c r="M527" s="246"/>
    </row>
    <row r="528" spans="13:13">
      <c r="M528" s="246"/>
    </row>
    <row r="529" spans="13:13">
      <c r="M529" s="246"/>
    </row>
    <row r="530" spans="13:13">
      <c r="M530" s="246"/>
    </row>
    <row r="531" spans="13:13">
      <c r="M531" s="246"/>
    </row>
    <row r="532" spans="13:13">
      <c r="M532" s="246"/>
    </row>
    <row r="533" spans="13:13">
      <c r="M533" s="246"/>
    </row>
    <row r="534" spans="13:13">
      <c r="M534" s="246"/>
    </row>
    <row r="535" spans="13:13">
      <c r="M535" s="246"/>
    </row>
  </sheetData>
  <mergeCells count="2">
    <mergeCell ref="A3:J3"/>
    <mergeCell ref="A6:F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59"/>
  <sheetViews>
    <sheetView zoomScale="85" zoomScaleNormal="85" zoomScaleSheetLayoutView="85" workbookViewId="0">
      <selection activeCell="M51" sqref="M51"/>
    </sheetView>
  </sheetViews>
  <sheetFormatPr defaultColWidth="9.109375" defaultRowHeight="13.2"/>
  <cols>
    <col min="1" max="1" width="6.33203125" style="88" customWidth="1"/>
    <col min="2" max="2" width="57" style="89" customWidth="1"/>
    <col min="3" max="3" width="16.88671875" style="88" customWidth="1"/>
    <col min="4" max="4" width="10.6640625" style="88" customWidth="1"/>
    <col min="5" max="5" width="9.33203125" style="91" customWidth="1"/>
    <col min="6" max="6" width="11.109375" style="88" customWidth="1"/>
    <col min="7" max="7" width="12" style="88" customWidth="1"/>
    <col min="8" max="16384" width="9.109375" style="93"/>
  </cols>
  <sheetData>
    <row r="1" spans="1:7" ht="13.8">
      <c r="G1" s="249" t="s">
        <v>180</v>
      </c>
    </row>
    <row r="2" spans="1:7" s="95" customFormat="1" ht="17.399999999999999">
      <c r="A2" s="250" t="s">
        <v>174</v>
      </c>
      <c r="B2" s="112"/>
      <c r="C2" s="110"/>
      <c r="D2" s="110"/>
      <c r="E2" s="113"/>
      <c r="F2" s="110"/>
      <c r="G2" s="110"/>
    </row>
    <row r="3" spans="1:7" s="95" customFormat="1" ht="48" customHeight="1">
      <c r="A3" s="297" t="s">
        <v>187</v>
      </c>
      <c r="B3" s="297"/>
      <c r="C3" s="297"/>
      <c r="D3" s="297"/>
      <c r="E3" s="297"/>
      <c r="F3" s="297"/>
      <c r="G3" s="297"/>
    </row>
    <row r="4" spans="1:7" s="95" customFormat="1" ht="15.6">
      <c r="A4" s="114"/>
      <c r="B4" s="114"/>
      <c r="C4" s="114"/>
      <c r="D4" s="115"/>
      <c r="E4" s="114"/>
      <c r="F4" s="114"/>
      <c r="G4" s="114"/>
    </row>
    <row r="5" spans="1:7" s="97" customFormat="1" ht="66.75" customHeight="1">
      <c r="A5" s="96" t="s">
        <v>28</v>
      </c>
      <c r="B5" s="66" t="s">
        <v>29</v>
      </c>
      <c r="C5" s="66" t="s">
        <v>30</v>
      </c>
      <c r="D5" s="116" t="s">
        <v>120</v>
      </c>
      <c r="E5" s="116" t="s">
        <v>121</v>
      </c>
      <c r="F5" s="117" t="s">
        <v>122</v>
      </c>
      <c r="G5" s="66" t="s">
        <v>123</v>
      </c>
    </row>
    <row r="6" spans="1:7" s="99" customFormat="1" ht="21.75" customHeight="1">
      <c r="A6" s="316" t="s">
        <v>124</v>
      </c>
      <c r="B6" s="317"/>
      <c r="C6" s="317"/>
      <c r="D6" s="317"/>
      <c r="E6" s="317"/>
      <c r="F6" s="318"/>
      <c r="G6" s="118">
        <f>SUM(G7:G59)</f>
        <v>1476.8000000000006</v>
      </c>
    </row>
    <row r="7" spans="1:7" s="122" customFormat="1" ht="15.75" customHeight="1">
      <c r="A7" s="100"/>
      <c r="B7" s="119" t="s">
        <v>125</v>
      </c>
      <c r="C7" s="120"/>
      <c r="D7" s="121"/>
      <c r="E7" s="101"/>
      <c r="F7" s="101"/>
      <c r="G7" s="102"/>
    </row>
    <row r="8" spans="1:7" s="94" customFormat="1" ht="12.9" customHeight="1">
      <c r="A8" s="299">
        <v>1</v>
      </c>
      <c r="B8" s="310" t="s">
        <v>126</v>
      </c>
      <c r="C8" s="312" t="s">
        <v>104</v>
      </c>
      <c r="D8" s="314" t="s">
        <v>127</v>
      </c>
      <c r="E8" s="123">
        <v>2</v>
      </c>
      <c r="F8" s="124">
        <v>8</v>
      </c>
      <c r="G8" s="125">
        <f>ROUND(E8*F8,2)</f>
        <v>16</v>
      </c>
    </row>
    <row r="9" spans="1:7" s="94" customFormat="1" ht="12.9" customHeight="1">
      <c r="A9" s="300"/>
      <c r="B9" s="311"/>
      <c r="C9" s="313"/>
      <c r="D9" s="315"/>
      <c r="E9" s="123">
        <v>13</v>
      </c>
      <c r="F9" s="124">
        <v>2.4</v>
      </c>
      <c r="G9" s="125">
        <f>ROUND(E9*F9,2)</f>
        <v>31.2</v>
      </c>
    </row>
    <row r="10" spans="1:7" s="94" customFormat="1" ht="12.9" customHeight="1">
      <c r="A10" s="299">
        <v>2</v>
      </c>
      <c r="B10" s="310" t="s">
        <v>126</v>
      </c>
      <c r="C10" s="312" t="s">
        <v>128</v>
      </c>
      <c r="D10" s="314" t="s">
        <v>127</v>
      </c>
      <c r="E10" s="123">
        <v>2</v>
      </c>
      <c r="F10" s="124">
        <v>8</v>
      </c>
      <c r="G10" s="125">
        <f t="shared" ref="G10:G59" si="0">ROUND(E10*F10,2)</f>
        <v>16</v>
      </c>
    </row>
    <row r="11" spans="1:7" s="94" customFormat="1">
      <c r="A11" s="300"/>
      <c r="B11" s="311"/>
      <c r="C11" s="313"/>
      <c r="D11" s="315"/>
      <c r="E11" s="123">
        <v>13</v>
      </c>
      <c r="F11" s="124">
        <v>2.4</v>
      </c>
      <c r="G11" s="125">
        <f t="shared" si="0"/>
        <v>31.2</v>
      </c>
    </row>
    <row r="12" spans="1:7" s="94" customFormat="1" ht="12.75" customHeight="1">
      <c r="A12" s="299">
        <v>3</v>
      </c>
      <c r="B12" s="310" t="s">
        <v>126</v>
      </c>
      <c r="C12" s="312" t="s">
        <v>54</v>
      </c>
      <c r="D12" s="314" t="s">
        <v>127</v>
      </c>
      <c r="E12" s="123">
        <v>2</v>
      </c>
      <c r="F12" s="124">
        <v>8</v>
      </c>
      <c r="G12" s="125">
        <f t="shared" si="0"/>
        <v>16</v>
      </c>
    </row>
    <row r="13" spans="1:7" s="94" customFormat="1">
      <c r="A13" s="300"/>
      <c r="B13" s="311"/>
      <c r="C13" s="313"/>
      <c r="D13" s="315"/>
      <c r="E13" s="123">
        <v>13</v>
      </c>
      <c r="F13" s="124">
        <v>2.4</v>
      </c>
      <c r="G13" s="125">
        <f t="shared" si="0"/>
        <v>31.2</v>
      </c>
    </row>
    <row r="14" spans="1:7" s="94" customFormat="1" ht="12.9" customHeight="1">
      <c r="A14" s="299">
        <v>4</v>
      </c>
      <c r="B14" s="310" t="s">
        <v>126</v>
      </c>
      <c r="C14" s="312" t="s">
        <v>54</v>
      </c>
      <c r="D14" s="314" t="s">
        <v>127</v>
      </c>
      <c r="E14" s="123">
        <v>2</v>
      </c>
      <c r="F14" s="124">
        <v>8</v>
      </c>
      <c r="G14" s="125">
        <f t="shared" si="0"/>
        <v>16</v>
      </c>
    </row>
    <row r="15" spans="1:7" s="94" customFormat="1" ht="12.9" customHeight="1">
      <c r="A15" s="300"/>
      <c r="B15" s="311"/>
      <c r="C15" s="313"/>
      <c r="D15" s="315"/>
      <c r="E15" s="123">
        <v>13</v>
      </c>
      <c r="F15" s="124">
        <v>2.4</v>
      </c>
      <c r="G15" s="125">
        <f t="shared" si="0"/>
        <v>31.2</v>
      </c>
    </row>
    <row r="16" spans="1:7" s="94" customFormat="1" ht="12.75" customHeight="1">
      <c r="A16" s="299">
        <v>5</v>
      </c>
      <c r="B16" s="310" t="s">
        <v>126</v>
      </c>
      <c r="C16" s="312" t="s">
        <v>54</v>
      </c>
      <c r="D16" s="314" t="s">
        <v>127</v>
      </c>
      <c r="E16" s="123">
        <v>2</v>
      </c>
      <c r="F16" s="124">
        <v>8</v>
      </c>
      <c r="G16" s="125">
        <f t="shared" si="0"/>
        <v>16</v>
      </c>
    </row>
    <row r="17" spans="1:9" s="94" customFormat="1">
      <c r="A17" s="300"/>
      <c r="B17" s="311"/>
      <c r="C17" s="313"/>
      <c r="D17" s="315"/>
      <c r="E17" s="123">
        <v>13</v>
      </c>
      <c r="F17" s="124">
        <v>2.4</v>
      </c>
      <c r="G17" s="125">
        <f t="shared" si="0"/>
        <v>31.2</v>
      </c>
    </row>
    <row r="18" spans="1:9" s="94" customFormat="1" ht="12.75" customHeight="1">
      <c r="A18" s="299">
        <v>6</v>
      </c>
      <c r="B18" s="310" t="s">
        <v>126</v>
      </c>
      <c r="C18" s="312" t="s">
        <v>54</v>
      </c>
      <c r="D18" s="314" t="s">
        <v>127</v>
      </c>
      <c r="E18" s="123">
        <v>2</v>
      </c>
      <c r="F18" s="124">
        <v>8</v>
      </c>
      <c r="G18" s="125">
        <f t="shared" si="0"/>
        <v>16</v>
      </c>
    </row>
    <row r="19" spans="1:9" s="94" customFormat="1">
      <c r="A19" s="300"/>
      <c r="B19" s="311"/>
      <c r="C19" s="313"/>
      <c r="D19" s="315"/>
      <c r="E19" s="123">
        <v>13</v>
      </c>
      <c r="F19" s="124">
        <v>2.4</v>
      </c>
      <c r="G19" s="125">
        <f t="shared" si="0"/>
        <v>31.2</v>
      </c>
    </row>
    <row r="20" spans="1:9" s="94" customFormat="1" ht="12.75" customHeight="1">
      <c r="A20" s="299">
        <v>7</v>
      </c>
      <c r="B20" s="310" t="s">
        <v>126</v>
      </c>
      <c r="C20" s="312" t="s">
        <v>54</v>
      </c>
      <c r="D20" s="314" t="s">
        <v>127</v>
      </c>
      <c r="E20" s="123">
        <v>2</v>
      </c>
      <c r="F20" s="124">
        <v>8</v>
      </c>
      <c r="G20" s="125">
        <f t="shared" si="0"/>
        <v>16</v>
      </c>
    </row>
    <row r="21" spans="1:9" s="94" customFormat="1">
      <c r="A21" s="300"/>
      <c r="B21" s="311"/>
      <c r="C21" s="313"/>
      <c r="D21" s="315"/>
      <c r="E21" s="123">
        <v>13</v>
      </c>
      <c r="F21" s="124">
        <v>2.4</v>
      </c>
      <c r="G21" s="125">
        <f t="shared" si="0"/>
        <v>31.2</v>
      </c>
    </row>
    <row r="22" spans="1:9" s="94" customFormat="1" ht="12.75" customHeight="1">
      <c r="A22" s="299">
        <v>8</v>
      </c>
      <c r="B22" s="310" t="s">
        <v>126</v>
      </c>
      <c r="C22" s="312" t="s">
        <v>54</v>
      </c>
      <c r="D22" s="314" t="s">
        <v>127</v>
      </c>
      <c r="E22" s="123">
        <v>2</v>
      </c>
      <c r="F22" s="124">
        <v>8</v>
      </c>
      <c r="G22" s="125">
        <f t="shared" si="0"/>
        <v>16</v>
      </c>
    </row>
    <row r="23" spans="1:9" s="94" customFormat="1">
      <c r="A23" s="300"/>
      <c r="B23" s="311"/>
      <c r="C23" s="313"/>
      <c r="D23" s="315"/>
      <c r="E23" s="123">
        <v>13</v>
      </c>
      <c r="F23" s="124">
        <v>2.4</v>
      </c>
      <c r="G23" s="125">
        <f t="shared" si="0"/>
        <v>31.2</v>
      </c>
    </row>
    <row r="24" spans="1:9" s="94" customFormat="1" ht="12.75" customHeight="1">
      <c r="A24" s="299">
        <v>9</v>
      </c>
      <c r="B24" s="310" t="s">
        <v>126</v>
      </c>
      <c r="C24" s="312" t="s">
        <v>54</v>
      </c>
      <c r="D24" s="314" t="s">
        <v>127</v>
      </c>
      <c r="E24" s="123">
        <v>2</v>
      </c>
      <c r="F24" s="124">
        <v>8</v>
      </c>
      <c r="G24" s="125">
        <f t="shared" si="0"/>
        <v>16</v>
      </c>
    </row>
    <row r="25" spans="1:9" s="94" customFormat="1">
      <c r="A25" s="300"/>
      <c r="B25" s="311"/>
      <c r="C25" s="313"/>
      <c r="D25" s="315"/>
      <c r="E25" s="123">
        <v>13</v>
      </c>
      <c r="F25" s="124">
        <v>2.4</v>
      </c>
      <c r="G25" s="125">
        <f t="shared" si="0"/>
        <v>31.2</v>
      </c>
    </row>
    <row r="26" spans="1:9" s="94" customFormat="1" ht="12.75" customHeight="1">
      <c r="A26" s="299">
        <v>10</v>
      </c>
      <c r="B26" s="310" t="s">
        <v>126</v>
      </c>
      <c r="C26" s="312" t="s">
        <v>54</v>
      </c>
      <c r="D26" s="314" t="s">
        <v>127</v>
      </c>
      <c r="E26" s="123">
        <v>2</v>
      </c>
      <c r="F26" s="124">
        <v>8</v>
      </c>
      <c r="G26" s="125">
        <f t="shared" si="0"/>
        <v>16</v>
      </c>
    </row>
    <row r="27" spans="1:9" s="94" customFormat="1">
      <c r="A27" s="300"/>
      <c r="B27" s="311"/>
      <c r="C27" s="313"/>
      <c r="D27" s="315"/>
      <c r="E27" s="123">
        <v>13</v>
      </c>
      <c r="F27" s="124">
        <v>2.4</v>
      </c>
      <c r="G27" s="125">
        <f t="shared" si="0"/>
        <v>31.2</v>
      </c>
    </row>
    <row r="28" spans="1:9" s="94" customFormat="1" ht="12.75" customHeight="1">
      <c r="A28" s="299">
        <v>11</v>
      </c>
      <c r="B28" s="310" t="s">
        <v>126</v>
      </c>
      <c r="C28" s="312" t="s">
        <v>54</v>
      </c>
      <c r="D28" s="314" t="s">
        <v>127</v>
      </c>
      <c r="E28" s="123">
        <v>2</v>
      </c>
      <c r="F28" s="124">
        <v>8</v>
      </c>
      <c r="G28" s="125">
        <f t="shared" si="0"/>
        <v>16</v>
      </c>
    </row>
    <row r="29" spans="1:9" s="94" customFormat="1">
      <c r="A29" s="300"/>
      <c r="B29" s="311"/>
      <c r="C29" s="313"/>
      <c r="D29" s="315"/>
      <c r="E29" s="123">
        <v>13</v>
      </c>
      <c r="F29" s="124">
        <v>2.4</v>
      </c>
      <c r="G29" s="125">
        <f t="shared" si="0"/>
        <v>31.2</v>
      </c>
    </row>
    <row r="30" spans="1:9" ht="11.25" customHeight="1">
      <c r="A30" s="299">
        <v>12</v>
      </c>
      <c r="B30" s="310" t="s">
        <v>126</v>
      </c>
      <c r="C30" s="312" t="s">
        <v>54</v>
      </c>
      <c r="D30" s="314" t="s">
        <v>127</v>
      </c>
      <c r="E30" s="123">
        <v>2</v>
      </c>
      <c r="F30" s="124">
        <v>8</v>
      </c>
      <c r="G30" s="125">
        <f t="shared" si="0"/>
        <v>16</v>
      </c>
      <c r="I30" s="94"/>
    </row>
    <row r="31" spans="1:9">
      <c r="A31" s="300"/>
      <c r="B31" s="311"/>
      <c r="C31" s="313"/>
      <c r="D31" s="315"/>
      <c r="E31" s="123">
        <v>13</v>
      </c>
      <c r="F31" s="124">
        <v>2.4</v>
      </c>
      <c r="G31" s="125">
        <f t="shared" si="0"/>
        <v>31.2</v>
      </c>
      <c r="I31" s="94"/>
    </row>
    <row r="32" spans="1:9" ht="12.9" customHeight="1">
      <c r="A32" s="299">
        <v>13</v>
      </c>
      <c r="B32" s="310" t="s">
        <v>126</v>
      </c>
      <c r="C32" s="312" t="s">
        <v>54</v>
      </c>
      <c r="D32" s="314" t="s">
        <v>127</v>
      </c>
      <c r="E32" s="123">
        <v>2</v>
      </c>
      <c r="F32" s="124">
        <v>8</v>
      </c>
      <c r="G32" s="125">
        <f t="shared" si="0"/>
        <v>16</v>
      </c>
      <c r="I32" s="94"/>
    </row>
    <row r="33" spans="1:9">
      <c r="A33" s="300"/>
      <c r="B33" s="311"/>
      <c r="C33" s="313"/>
      <c r="D33" s="315"/>
      <c r="E33" s="123">
        <v>13</v>
      </c>
      <c r="F33" s="124">
        <v>2.4</v>
      </c>
      <c r="G33" s="125">
        <f t="shared" si="0"/>
        <v>31.2</v>
      </c>
      <c r="I33" s="94"/>
    </row>
    <row r="34" spans="1:9">
      <c r="A34" s="299">
        <v>14</v>
      </c>
      <c r="B34" s="301" t="s">
        <v>157</v>
      </c>
      <c r="C34" s="309" t="s">
        <v>105</v>
      </c>
      <c r="D34" s="307" t="s">
        <v>158</v>
      </c>
      <c r="E34" s="164">
        <v>2</v>
      </c>
      <c r="F34" s="165">
        <v>8</v>
      </c>
      <c r="G34" s="166">
        <f t="shared" si="0"/>
        <v>16</v>
      </c>
      <c r="I34" s="94"/>
    </row>
    <row r="35" spans="1:9">
      <c r="A35" s="300"/>
      <c r="B35" s="302"/>
      <c r="C35" s="309"/>
      <c r="D35" s="308"/>
      <c r="E35" s="164">
        <v>21</v>
      </c>
      <c r="F35" s="165">
        <v>2.4</v>
      </c>
      <c r="G35" s="166">
        <f t="shared" si="0"/>
        <v>50.4</v>
      </c>
      <c r="I35" s="94"/>
    </row>
    <row r="36" spans="1:9">
      <c r="A36" s="299">
        <v>15</v>
      </c>
      <c r="B36" s="301" t="s">
        <v>157</v>
      </c>
      <c r="C36" s="303" t="s">
        <v>54</v>
      </c>
      <c r="D36" s="307" t="s">
        <v>158</v>
      </c>
      <c r="E36" s="164">
        <v>2</v>
      </c>
      <c r="F36" s="165">
        <v>8</v>
      </c>
      <c r="G36" s="166">
        <f t="shared" si="0"/>
        <v>16</v>
      </c>
      <c r="I36" s="94"/>
    </row>
    <row r="37" spans="1:9">
      <c r="A37" s="300"/>
      <c r="B37" s="302"/>
      <c r="C37" s="304"/>
      <c r="D37" s="308"/>
      <c r="E37" s="164">
        <v>21</v>
      </c>
      <c r="F37" s="165">
        <v>2.4</v>
      </c>
      <c r="G37" s="166">
        <f t="shared" si="0"/>
        <v>50.4</v>
      </c>
      <c r="I37" s="94"/>
    </row>
    <row r="38" spans="1:9">
      <c r="A38" s="299">
        <v>16</v>
      </c>
      <c r="B38" s="301" t="s">
        <v>159</v>
      </c>
      <c r="C38" s="303" t="s">
        <v>54</v>
      </c>
      <c r="D38" s="307" t="s">
        <v>158</v>
      </c>
      <c r="E38" s="164">
        <v>2</v>
      </c>
      <c r="F38" s="165">
        <v>8</v>
      </c>
      <c r="G38" s="166">
        <f t="shared" si="0"/>
        <v>16</v>
      </c>
      <c r="I38" s="94"/>
    </row>
    <row r="39" spans="1:9">
      <c r="A39" s="300"/>
      <c r="B39" s="302"/>
      <c r="C39" s="304"/>
      <c r="D39" s="308"/>
      <c r="E39" s="164">
        <v>21</v>
      </c>
      <c r="F39" s="165">
        <v>2.4</v>
      </c>
      <c r="G39" s="166">
        <f t="shared" si="0"/>
        <v>50.4</v>
      </c>
      <c r="I39" s="94"/>
    </row>
    <row r="40" spans="1:9">
      <c r="A40" s="299">
        <v>17</v>
      </c>
      <c r="B40" s="301" t="s">
        <v>157</v>
      </c>
      <c r="C40" s="303" t="s">
        <v>54</v>
      </c>
      <c r="D40" s="307" t="s">
        <v>158</v>
      </c>
      <c r="E40" s="164">
        <v>2</v>
      </c>
      <c r="F40" s="165">
        <v>8</v>
      </c>
      <c r="G40" s="166">
        <f t="shared" si="0"/>
        <v>16</v>
      </c>
      <c r="I40" s="94"/>
    </row>
    <row r="41" spans="1:9">
      <c r="A41" s="300"/>
      <c r="B41" s="302"/>
      <c r="C41" s="304"/>
      <c r="D41" s="308"/>
      <c r="E41" s="164">
        <v>21</v>
      </c>
      <c r="F41" s="165">
        <v>2.4</v>
      </c>
      <c r="G41" s="166">
        <f t="shared" si="0"/>
        <v>50.4</v>
      </c>
      <c r="I41" s="94"/>
    </row>
    <row r="42" spans="1:9">
      <c r="A42" s="299">
        <v>18</v>
      </c>
      <c r="B42" s="301" t="s">
        <v>157</v>
      </c>
      <c r="C42" s="303" t="s">
        <v>54</v>
      </c>
      <c r="D42" s="307" t="s">
        <v>158</v>
      </c>
      <c r="E42" s="164">
        <v>2</v>
      </c>
      <c r="F42" s="165">
        <v>8</v>
      </c>
      <c r="G42" s="166">
        <f t="shared" si="0"/>
        <v>16</v>
      </c>
      <c r="I42" s="94"/>
    </row>
    <row r="43" spans="1:9">
      <c r="A43" s="300"/>
      <c r="B43" s="302"/>
      <c r="C43" s="304"/>
      <c r="D43" s="308"/>
      <c r="E43" s="164">
        <v>21</v>
      </c>
      <c r="F43" s="165">
        <v>2.4</v>
      </c>
      <c r="G43" s="166">
        <f t="shared" si="0"/>
        <v>50.4</v>
      </c>
      <c r="I43" s="94"/>
    </row>
    <row r="44" spans="1:9">
      <c r="A44" s="299">
        <v>19</v>
      </c>
      <c r="B44" s="301" t="s">
        <v>160</v>
      </c>
      <c r="C44" s="309" t="s">
        <v>41</v>
      </c>
      <c r="D44" s="307" t="s">
        <v>158</v>
      </c>
      <c r="E44" s="164">
        <v>2</v>
      </c>
      <c r="F44" s="165">
        <v>8</v>
      </c>
      <c r="G44" s="166">
        <f t="shared" si="0"/>
        <v>16</v>
      </c>
      <c r="I44" s="94"/>
    </row>
    <row r="45" spans="1:9">
      <c r="A45" s="300"/>
      <c r="B45" s="302"/>
      <c r="C45" s="309"/>
      <c r="D45" s="308"/>
      <c r="E45" s="164">
        <v>21</v>
      </c>
      <c r="F45" s="165">
        <v>2.4</v>
      </c>
      <c r="G45" s="166">
        <f t="shared" si="0"/>
        <v>50.4</v>
      </c>
      <c r="I45" s="94"/>
    </row>
    <row r="46" spans="1:9">
      <c r="A46" s="299">
        <v>20</v>
      </c>
      <c r="B46" s="301" t="s">
        <v>157</v>
      </c>
      <c r="C46" s="303" t="s">
        <v>54</v>
      </c>
      <c r="D46" s="307" t="s">
        <v>158</v>
      </c>
      <c r="E46" s="164">
        <v>2</v>
      </c>
      <c r="F46" s="165">
        <v>8</v>
      </c>
      <c r="G46" s="166">
        <f t="shared" si="0"/>
        <v>16</v>
      </c>
      <c r="I46" s="94"/>
    </row>
    <row r="47" spans="1:9">
      <c r="A47" s="300"/>
      <c r="B47" s="302"/>
      <c r="C47" s="304"/>
      <c r="D47" s="308"/>
      <c r="E47" s="164">
        <v>21</v>
      </c>
      <c r="F47" s="165">
        <v>2.4</v>
      </c>
      <c r="G47" s="166">
        <f t="shared" si="0"/>
        <v>50.4</v>
      </c>
      <c r="I47" s="94"/>
    </row>
    <row r="48" spans="1:9">
      <c r="A48" s="299">
        <v>21</v>
      </c>
      <c r="B48" s="301" t="s">
        <v>157</v>
      </c>
      <c r="C48" s="303" t="s">
        <v>54</v>
      </c>
      <c r="D48" s="307" t="s">
        <v>158</v>
      </c>
      <c r="E48" s="164">
        <v>2</v>
      </c>
      <c r="F48" s="165">
        <v>8</v>
      </c>
      <c r="G48" s="166">
        <f t="shared" si="0"/>
        <v>16</v>
      </c>
      <c r="I48" s="94"/>
    </row>
    <row r="49" spans="1:9">
      <c r="A49" s="300"/>
      <c r="B49" s="302"/>
      <c r="C49" s="304"/>
      <c r="D49" s="308"/>
      <c r="E49" s="164">
        <v>21</v>
      </c>
      <c r="F49" s="165">
        <v>2.4</v>
      </c>
      <c r="G49" s="166">
        <f t="shared" si="0"/>
        <v>50.4</v>
      </c>
      <c r="I49" s="94"/>
    </row>
    <row r="50" spans="1:9">
      <c r="A50" s="299">
        <v>22</v>
      </c>
      <c r="B50" s="301" t="s">
        <v>157</v>
      </c>
      <c r="C50" s="303" t="s">
        <v>54</v>
      </c>
      <c r="D50" s="307" t="s">
        <v>158</v>
      </c>
      <c r="E50" s="164">
        <v>2</v>
      </c>
      <c r="F50" s="165">
        <v>8</v>
      </c>
      <c r="G50" s="166">
        <f t="shared" si="0"/>
        <v>16</v>
      </c>
      <c r="I50" s="94"/>
    </row>
    <row r="51" spans="1:9">
      <c r="A51" s="300"/>
      <c r="B51" s="302"/>
      <c r="C51" s="304"/>
      <c r="D51" s="308"/>
      <c r="E51" s="164">
        <v>21</v>
      </c>
      <c r="F51" s="165">
        <v>2.4</v>
      </c>
      <c r="G51" s="166">
        <f t="shared" si="0"/>
        <v>50.4</v>
      </c>
      <c r="I51" s="94"/>
    </row>
    <row r="52" spans="1:9">
      <c r="A52" s="299">
        <v>23</v>
      </c>
      <c r="B52" s="301" t="s">
        <v>157</v>
      </c>
      <c r="C52" s="303" t="s">
        <v>54</v>
      </c>
      <c r="D52" s="307" t="s">
        <v>158</v>
      </c>
      <c r="E52" s="164">
        <v>2</v>
      </c>
      <c r="F52" s="165">
        <v>8</v>
      </c>
      <c r="G52" s="166">
        <f t="shared" si="0"/>
        <v>16</v>
      </c>
      <c r="I52" s="94"/>
    </row>
    <row r="53" spans="1:9">
      <c r="A53" s="300"/>
      <c r="B53" s="302"/>
      <c r="C53" s="304"/>
      <c r="D53" s="308"/>
      <c r="E53" s="164">
        <v>21</v>
      </c>
      <c r="F53" s="165">
        <v>2.4</v>
      </c>
      <c r="G53" s="166">
        <f t="shared" si="0"/>
        <v>50.4</v>
      </c>
      <c r="I53" s="94"/>
    </row>
    <row r="54" spans="1:9">
      <c r="A54" s="299">
        <v>24</v>
      </c>
      <c r="B54" s="301" t="s">
        <v>157</v>
      </c>
      <c r="C54" s="303" t="s">
        <v>54</v>
      </c>
      <c r="D54" s="307" t="s">
        <v>158</v>
      </c>
      <c r="E54" s="164">
        <v>2</v>
      </c>
      <c r="F54" s="165">
        <v>8</v>
      </c>
      <c r="G54" s="166">
        <f t="shared" si="0"/>
        <v>16</v>
      </c>
      <c r="I54" s="94"/>
    </row>
    <row r="55" spans="1:9">
      <c r="A55" s="300"/>
      <c r="B55" s="302"/>
      <c r="C55" s="304"/>
      <c r="D55" s="308"/>
      <c r="E55" s="164">
        <v>21</v>
      </c>
      <c r="F55" s="165">
        <v>2.4</v>
      </c>
      <c r="G55" s="166">
        <f t="shared" si="0"/>
        <v>50.4</v>
      </c>
      <c r="I55" s="94"/>
    </row>
    <row r="56" spans="1:9">
      <c r="A56" s="299">
        <v>25</v>
      </c>
      <c r="B56" s="301" t="s">
        <v>126</v>
      </c>
      <c r="C56" s="303" t="s">
        <v>54</v>
      </c>
      <c r="D56" s="307" t="s">
        <v>158</v>
      </c>
      <c r="E56" s="164">
        <v>2</v>
      </c>
      <c r="F56" s="165">
        <v>8</v>
      </c>
      <c r="G56" s="166">
        <f t="shared" si="0"/>
        <v>16</v>
      </c>
      <c r="I56" s="94"/>
    </row>
    <row r="57" spans="1:9">
      <c r="A57" s="300"/>
      <c r="B57" s="302"/>
      <c r="C57" s="304"/>
      <c r="D57" s="308"/>
      <c r="E57" s="164">
        <v>21</v>
      </c>
      <c r="F57" s="165">
        <v>2.4</v>
      </c>
      <c r="G57" s="166">
        <f t="shared" si="0"/>
        <v>50.4</v>
      </c>
      <c r="I57" s="94"/>
    </row>
    <row r="58" spans="1:9">
      <c r="A58" s="299">
        <v>26</v>
      </c>
      <c r="B58" s="301" t="s">
        <v>159</v>
      </c>
      <c r="C58" s="303" t="s">
        <v>54</v>
      </c>
      <c r="D58" s="305" t="s">
        <v>158</v>
      </c>
      <c r="E58" s="164">
        <v>2</v>
      </c>
      <c r="F58" s="165">
        <v>8</v>
      </c>
      <c r="G58" s="166">
        <f t="shared" si="0"/>
        <v>16</v>
      </c>
      <c r="I58" s="94"/>
    </row>
    <row r="59" spans="1:9">
      <c r="A59" s="300"/>
      <c r="B59" s="302"/>
      <c r="C59" s="304"/>
      <c r="D59" s="306"/>
      <c r="E59" s="164">
        <v>21</v>
      </c>
      <c r="F59" s="165">
        <v>2.4</v>
      </c>
      <c r="G59" s="166">
        <f t="shared" si="0"/>
        <v>50.4</v>
      </c>
      <c r="I59" s="94"/>
    </row>
  </sheetData>
  <mergeCells count="106">
    <mergeCell ref="C12:C13"/>
    <mergeCell ref="D12:D13"/>
    <mergeCell ref="A20:A21"/>
    <mergeCell ref="B20:B21"/>
    <mergeCell ref="C20:C21"/>
    <mergeCell ref="D20:D21"/>
    <mergeCell ref="A26:A27"/>
    <mergeCell ref="B26:B27"/>
    <mergeCell ref="C26:C27"/>
    <mergeCell ref="D26:D27"/>
    <mergeCell ref="A28:A29"/>
    <mergeCell ref="B28:B29"/>
    <mergeCell ref="C28:C29"/>
    <mergeCell ref="D28:D29"/>
    <mergeCell ref="A22:A23"/>
    <mergeCell ref="B22:B23"/>
    <mergeCell ref="C22:C23"/>
    <mergeCell ref="D22:D23"/>
    <mergeCell ref="A24:A25"/>
    <mergeCell ref="B24:B25"/>
    <mergeCell ref="C24:C25"/>
    <mergeCell ref="D24:D25"/>
    <mergeCell ref="A3:G3"/>
    <mergeCell ref="A6:F6"/>
    <mergeCell ref="A8:A9"/>
    <mergeCell ref="B8:B9"/>
    <mergeCell ref="C8:C9"/>
    <mergeCell ref="D8:D9"/>
    <mergeCell ref="A18:A19"/>
    <mergeCell ref="B18:B19"/>
    <mergeCell ref="C18:C19"/>
    <mergeCell ref="D18:D19"/>
    <mergeCell ref="A14:A15"/>
    <mergeCell ref="B14:B15"/>
    <mergeCell ref="C14:C15"/>
    <mergeCell ref="D14:D15"/>
    <mergeCell ref="A16:A17"/>
    <mergeCell ref="B16:B17"/>
    <mergeCell ref="C16:C17"/>
    <mergeCell ref="D16:D17"/>
    <mergeCell ref="A10:A11"/>
    <mergeCell ref="B10:B11"/>
    <mergeCell ref="C10:C11"/>
    <mergeCell ref="D10:D11"/>
    <mergeCell ref="A12:A13"/>
    <mergeCell ref="B12:B13"/>
    <mergeCell ref="A34:A35"/>
    <mergeCell ref="B34:B35"/>
    <mergeCell ref="C34:C35"/>
    <mergeCell ref="D34:D35"/>
    <mergeCell ref="A36:A37"/>
    <mergeCell ref="B36:B37"/>
    <mergeCell ref="C36:C37"/>
    <mergeCell ref="D36:D37"/>
    <mergeCell ref="A30:A31"/>
    <mergeCell ref="B30:B31"/>
    <mergeCell ref="C30:C31"/>
    <mergeCell ref="D30:D31"/>
    <mergeCell ref="A32:A33"/>
    <mergeCell ref="B32:B33"/>
    <mergeCell ref="C32:C33"/>
    <mergeCell ref="D32:D33"/>
    <mergeCell ref="A42:A43"/>
    <mergeCell ref="B42:B43"/>
    <mergeCell ref="C42:C43"/>
    <mergeCell ref="D42:D43"/>
    <mergeCell ref="A44:A45"/>
    <mergeCell ref="B44:B45"/>
    <mergeCell ref="C44:C45"/>
    <mergeCell ref="D44:D45"/>
    <mergeCell ref="A38:A39"/>
    <mergeCell ref="B38:B39"/>
    <mergeCell ref="C38:C39"/>
    <mergeCell ref="D38:D39"/>
    <mergeCell ref="A40:A41"/>
    <mergeCell ref="B40:B41"/>
    <mergeCell ref="C40:C41"/>
    <mergeCell ref="D40:D41"/>
    <mergeCell ref="A50:A51"/>
    <mergeCell ref="B50:B51"/>
    <mergeCell ref="C50:C51"/>
    <mergeCell ref="D50:D51"/>
    <mergeCell ref="A52:A53"/>
    <mergeCell ref="B52:B53"/>
    <mergeCell ref="C52:C53"/>
    <mergeCell ref="D52:D53"/>
    <mergeCell ref="A46:A47"/>
    <mergeCell ref="B46:B47"/>
    <mergeCell ref="C46:C47"/>
    <mergeCell ref="D46:D47"/>
    <mergeCell ref="A48:A49"/>
    <mergeCell ref="B48:B49"/>
    <mergeCell ref="C48:C49"/>
    <mergeCell ref="D48:D49"/>
    <mergeCell ref="A58:A59"/>
    <mergeCell ref="B58:B59"/>
    <mergeCell ref="C58:C59"/>
    <mergeCell ref="D58:D59"/>
    <mergeCell ref="A54:A55"/>
    <mergeCell ref="B54:B55"/>
    <mergeCell ref="C54:C55"/>
    <mergeCell ref="D54:D55"/>
    <mergeCell ref="A56:A57"/>
    <mergeCell ref="B56:B57"/>
    <mergeCell ref="C56:C57"/>
    <mergeCell ref="D56:D57"/>
  </mergeCells>
  <pageMargins left="0.70866141732283472" right="0.70866141732283472" top="0.74803149606299213" bottom="0.74803149606299213" header="0.31496062992125984" footer="0.31496062992125984"/>
  <pageSetup paperSize="9" scale="70" fitToHeight="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27"/>
  <sheetViews>
    <sheetView zoomScale="70" zoomScaleNormal="70" workbookViewId="0">
      <selection activeCell="A3" sqref="A3:F3"/>
    </sheetView>
  </sheetViews>
  <sheetFormatPr defaultColWidth="12.5546875" defaultRowHeight="13.8"/>
  <cols>
    <col min="1" max="1" width="5.88671875" style="126" customWidth="1"/>
    <col min="2" max="2" width="25.109375" style="127" customWidth="1"/>
    <col min="3" max="3" width="15.88671875" style="126" customWidth="1"/>
    <col min="4" max="4" width="16.6640625" style="127" customWidth="1"/>
    <col min="5" max="5" width="17" style="127" customWidth="1"/>
    <col min="6" max="6" width="15.109375" style="127" customWidth="1"/>
    <col min="7" max="16384" width="12.5546875" style="127"/>
  </cols>
  <sheetData>
    <row r="1" spans="1:9" ht="21" customHeight="1">
      <c r="F1" s="249" t="s">
        <v>181</v>
      </c>
    </row>
    <row r="2" spans="1:9" ht="21" customHeight="1">
      <c r="A2" s="250" t="s">
        <v>174</v>
      </c>
      <c r="F2" s="249"/>
      <c r="I2" s="250"/>
    </row>
    <row r="3" spans="1:9" ht="61.5" customHeight="1">
      <c r="A3" s="319" t="s">
        <v>188</v>
      </c>
      <c r="B3" s="319"/>
      <c r="C3" s="319"/>
      <c r="D3" s="319"/>
      <c r="E3" s="319"/>
      <c r="F3" s="319"/>
    </row>
    <row r="5" spans="1:9" s="126" customFormat="1" ht="51.75" customHeight="1">
      <c r="A5" s="128" t="s">
        <v>129</v>
      </c>
      <c r="B5" s="128" t="s">
        <v>130</v>
      </c>
      <c r="C5" s="129" t="s">
        <v>131</v>
      </c>
      <c r="D5" s="129" t="s">
        <v>132</v>
      </c>
      <c r="E5" s="130" t="s">
        <v>133</v>
      </c>
      <c r="F5" s="129" t="s">
        <v>134</v>
      </c>
    </row>
    <row r="6" spans="1:9" s="126" customFormat="1" ht="21.75" customHeight="1">
      <c r="A6" s="320" t="s">
        <v>135</v>
      </c>
      <c r="B6" s="321"/>
      <c r="C6" s="243">
        <f>ROUNDUP(SUM(C8:C27),2)</f>
        <v>93</v>
      </c>
      <c r="D6" s="244">
        <f>ROUNDUP(SUM(D8:D27),2)</f>
        <v>87448</v>
      </c>
      <c r="E6" s="245">
        <f>ROUNDUP(SUM(E8:E27),2)</f>
        <v>7027.07</v>
      </c>
      <c r="F6" s="245">
        <f>ROUNDUP(SUM(F8:F27),2)</f>
        <v>9835.94</v>
      </c>
    </row>
    <row r="7" spans="1:9" s="126" customFormat="1" ht="22.5" customHeight="1">
      <c r="A7" s="322" t="s">
        <v>125</v>
      </c>
      <c r="B7" s="323"/>
      <c r="C7" s="323"/>
      <c r="D7" s="131"/>
      <c r="E7" s="131"/>
      <c r="F7" s="132"/>
    </row>
    <row r="8" spans="1:9" s="139" customFormat="1">
      <c r="A8" s="133">
        <v>1</v>
      </c>
      <c r="B8" s="134" t="s">
        <v>136</v>
      </c>
      <c r="C8" s="135">
        <v>2</v>
      </c>
      <c r="D8" s="136">
        <v>3960</v>
      </c>
      <c r="E8" s="137">
        <v>403.75</v>
      </c>
      <c r="F8" s="138">
        <v>573.23</v>
      </c>
    </row>
    <row r="9" spans="1:9" s="139" customFormat="1">
      <c r="A9" s="140">
        <v>2</v>
      </c>
      <c r="B9" s="134" t="s">
        <v>138</v>
      </c>
      <c r="C9" s="141">
        <v>3</v>
      </c>
      <c r="D9" s="142">
        <v>6987</v>
      </c>
      <c r="E9" s="143">
        <v>899.2</v>
      </c>
      <c r="F9" s="144">
        <v>1281.72</v>
      </c>
    </row>
    <row r="10" spans="1:9" s="139" customFormat="1">
      <c r="A10" s="140">
        <v>3</v>
      </c>
      <c r="B10" s="134" t="s">
        <v>139</v>
      </c>
      <c r="C10" s="141">
        <v>1</v>
      </c>
      <c r="D10" s="142">
        <v>1126</v>
      </c>
      <c r="E10" s="143">
        <v>119.13</v>
      </c>
      <c r="F10" s="144">
        <v>176.44</v>
      </c>
    </row>
    <row r="11" spans="1:9">
      <c r="A11" s="322" t="s">
        <v>140</v>
      </c>
      <c r="B11" s="323"/>
      <c r="C11" s="323"/>
      <c r="D11" s="131"/>
      <c r="E11" s="131"/>
      <c r="F11" s="132"/>
    </row>
    <row r="12" spans="1:9">
      <c r="A12" s="145">
        <v>4</v>
      </c>
      <c r="B12" s="146" t="s">
        <v>141</v>
      </c>
      <c r="C12" s="147">
        <v>1</v>
      </c>
      <c r="D12" s="148">
        <v>117</v>
      </c>
      <c r="E12" s="149">
        <v>10.41</v>
      </c>
      <c r="F12" s="150">
        <v>15.51</v>
      </c>
    </row>
    <row r="13" spans="1:9">
      <c r="A13" s="145">
        <v>5</v>
      </c>
      <c r="B13" s="151" t="s">
        <v>142</v>
      </c>
      <c r="C13" s="147">
        <v>1</v>
      </c>
      <c r="D13" s="148">
        <v>106</v>
      </c>
      <c r="E13" s="149">
        <v>9.75</v>
      </c>
      <c r="F13" s="150">
        <v>13.46</v>
      </c>
    </row>
    <row r="14" spans="1:9">
      <c r="A14" s="145">
        <v>6</v>
      </c>
      <c r="B14" s="151" t="s">
        <v>143</v>
      </c>
      <c r="C14" s="147">
        <v>1</v>
      </c>
      <c r="D14" s="148">
        <v>459</v>
      </c>
      <c r="E14" s="149">
        <v>30.29</v>
      </c>
      <c r="F14" s="150">
        <v>41.8</v>
      </c>
    </row>
    <row r="15" spans="1:9">
      <c r="A15" s="145">
        <v>7</v>
      </c>
      <c r="B15" s="151" t="s">
        <v>144</v>
      </c>
      <c r="C15" s="147">
        <v>6</v>
      </c>
      <c r="D15" s="148">
        <v>2423</v>
      </c>
      <c r="E15" s="149">
        <v>143.38</v>
      </c>
      <c r="F15" s="150">
        <v>204.96</v>
      </c>
    </row>
    <row r="16" spans="1:9">
      <c r="A16" s="145">
        <v>8</v>
      </c>
      <c r="B16" s="151" t="s">
        <v>137</v>
      </c>
      <c r="C16" s="147">
        <v>45</v>
      </c>
      <c r="D16" s="148">
        <v>43201</v>
      </c>
      <c r="E16" s="149">
        <v>3014.23</v>
      </c>
      <c r="F16" s="150">
        <v>4159.66</v>
      </c>
    </row>
    <row r="17" spans="1:6">
      <c r="A17" s="145">
        <v>9</v>
      </c>
      <c r="B17" s="151" t="s">
        <v>145</v>
      </c>
      <c r="C17" s="147">
        <v>2</v>
      </c>
      <c r="D17" s="148">
        <v>1223</v>
      </c>
      <c r="E17" s="149">
        <v>79.48</v>
      </c>
      <c r="F17" s="150">
        <v>109.69</v>
      </c>
    </row>
    <row r="18" spans="1:6">
      <c r="A18" s="145">
        <v>10</v>
      </c>
      <c r="B18" s="151" t="s">
        <v>146</v>
      </c>
      <c r="C18" s="147">
        <v>6</v>
      </c>
      <c r="D18" s="148">
        <v>1275</v>
      </c>
      <c r="E18" s="149">
        <v>86.01</v>
      </c>
      <c r="F18" s="150">
        <v>118.7</v>
      </c>
    </row>
    <row r="19" spans="1:6">
      <c r="A19" s="145">
        <v>11</v>
      </c>
      <c r="B19" s="151" t="s">
        <v>147</v>
      </c>
      <c r="C19" s="147">
        <v>3</v>
      </c>
      <c r="D19" s="148">
        <v>3803</v>
      </c>
      <c r="E19" s="149">
        <v>293.13</v>
      </c>
      <c r="F19" s="150">
        <v>404.51</v>
      </c>
    </row>
    <row r="20" spans="1:6">
      <c r="A20" s="145">
        <v>12</v>
      </c>
      <c r="B20" s="151" t="s">
        <v>148</v>
      </c>
      <c r="C20" s="147">
        <v>6</v>
      </c>
      <c r="D20" s="148">
        <v>7752</v>
      </c>
      <c r="E20" s="149">
        <v>565.49</v>
      </c>
      <c r="F20" s="150">
        <v>780.38</v>
      </c>
    </row>
    <row r="21" spans="1:6">
      <c r="A21" s="145">
        <v>13</v>
      </c>
      <c r="B21" s="152" t="s">
        <v>149</v>
      </c>
      <c r="C21" s="147">
        <v>2</v>
      </c>
      <c r="D21" s="148">
        <v>1712</v>
      </c>
      <c r="E21" s="149">
        <v>138.79</v>
      </c>
      <c r="F21" s="150">
        <v>191.53</v>
      </c>
    </row>
    <row r="22" spans="1:6">
      <c r="A22" s="145">
        <v>14</v>
      </c>
      <c r="B22" s="153" t="s">
        <v>150</v>
      </c>
      <c r="C22" s="147">
        <v>4</v>
      </c>
      <c r="D22" s="148">
        <v>4000</v>
      </c>
      <c r="E22" s="149">
        <v>380.23</v>
      </c>
      <c r="F22" s="150">
        <v>524.72</v>
      </c>
    </row>
    <row r="23" spans="1:6">
      <c r="A23" s="145">
        <v>15</v>
      </c>
      <c r="B23" s="154" t="s">
        <v>151</v>
      </c>
      <c r="C23" s="147">
        <v>1</v>
      </c>
      <c r="D23" s="148">
        <v>183</v>
      </c>
      <c r="E23" s="149">
        <v>19.760000000000002</v>
      </c>
      <c r="F23" s="150">
        <v>29.44</v>
      </c>
    </row>
    <row r="24" spans="1:6">
      <c r="A24" s="145">
        <v>16</v>
      </c>
      <c r="B24" s="152" t="s">
        <v>152</v>
      </c>
      <c r="C24" s="147">
        <v>2</v>
      </c>
      <c r="D24" s="148">
        <v>2240</v>
      </c>
      <c r="E24" s="149">
        <v>139.88</v>
      </c>
      <c r="F24" s="150">
        <v>208.42</v>
      </c>
    </row>
    <row r="25" spans="1:6">
      <c r="A25" s="145">
        <v>17</v>
      </c>
      <c r="B25" s="155" t="s">
        <v>153</v>
      </c>
      <c r="C25" s="147">
        <v>4</v>
      </c>
      <c r="D25" s="148">
        <v>2849</v>
      </c>
      <c r="E25" s="149">
        <v>282.01</v>
      </c>
      <c r="F25" s="150">
        <v>389.17</v>
      </c>
    </row>
    <row r="26" spans="1:6">
      <c r="A26" s="145">
        <v>18</v>
      </c>
      <c r="B26" s="156" t="s">
        <v>154</v>
      </c>
      <c r="C26" s="147">
        <v>1</v>
      </c>
      <c r="D26" s="148">
        <v>142</v>
      </c>
      <c r="E26" s="149">
        <v>13.63</v>
      </c>
      <c r="F26" s="150">
        <v>18.809999999999999</v>
      </c>
    </row>
    <row r="27" spans="1:6">
      <c r="A27" s="159">
        <v>19</v>
      </c>
      <c r="B27" s="157" t="s">
        <v>155</v>
      </c>
      <c r="C27" s="158">
        <v>2</v>
      </c>
      <c r="D27" s="160">
        <v>3890</v>
      </c>
      <c r="E27" s="161">
        <v>398.52</v>
      </c>
      <c r="F27" s="162">
        <v>593.79</v>
      </c>
    </row>
  </sheetData>
  <mergeCells count="4">
    <mergeCell ref="A3:F3"/>
    <mergeCell ref="A6:B6"/>
    <mergeCell ref="A7:C7"/>
    <mergeCell ref="A11:C11"/>
  </mergeCells>
  <pageMargins left="0.70866141732283472" right="0.70866141732283472" top="0.74803149606299213" bottom="0.74803149606299213" header="0.31496062992125984" footer="0.31496062992125984"/>
  <pageSetup paperSize="9" scale="57"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13</vt:i4>
      </vt:variant>
    </vt:vector>
  </HeadingPairs>
  <TitlesOfParts>
    <vt:vector size="20" baseType="lpstr">
      <vt:lpstr>VP apr</vt:lpstr>
      <vt:lpstr>1.tabula</vt:lpstr>
      <vt:lpstr>2.tabula</vt:lpstr>
      <vt:lpstr>3.tabula</vt:lpstr>
      <vt:lpstr>4.tabula</vt:lpstr>
      <vt:lpstr>5.tabula</vt:lpstr>
      <vt:lpstr>6.tabula</vt:lpstr>
      <vt:lpstr>'1.tabula'!Print_Area</vt:lpstr>
      <vt:lpstr>'2.tabula'!Print_Area</vt:lpstr>
      <vt:lpstr>'3.tabula'!Print_Area</vt:lpstr>
      <vt:lpstr>'4.tabula'!Print_Area</vt:lpstr>
      <vt:lpstr>'5.tabula'!Print_Area</vt:lpstr>
      <vt:lpstr>'VP apr'!Print_Area</vt:lpstr>
      <vt:lpstr>'1.tabula'!Print_Titles</vt:lpstr>
      <vt:lpstr>'2.tabula'!Print_Titles</vt:lpstr>
      <vt:lpstr>'3.tabula'!Print_Titles</vt:lpstr>
      <vt:lpstr>'4.tabula'!Print_Titles</vt:lpstr>
      <vt:lpstr>'5.tabula'!Print_Titles</vt:lpstr>
      <vt:lpstr>'6.tabula'!Print_Titles</vt:lpstr>
      <vt:lpstr>'VP apr'!Print_Titles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2023-06-06T14:01:15Z</cp:lastPrinted>
  <dcterms:created xsi:type="dcterms:W3CDTF">2021-01-18T07:02:06Z</dcterms:created>
  <dcterms:modified xsi:type="dcterms:W3CDTF">2023-06-20T12:50:48Z</dcterms:modified>
</cp:coreProperties>
</file>